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harts/chart2.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82f92867cd5f40eb"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T:\CommunityContactList\~ Dump\"/>
    </mc:Choice>
  </mc:AlternateContent>
  <xr:revisionPtr revIDLastSave="0" documentId="8_{775220AD-2348-4871-8FE6-215E5076D5E9}" xr6:coauthVersionLast="47" xr6:coauthVersionMax="47" xr10:uidLastSave="{00000000-0000-0000-0000-000000000000}"/>
  <bookViews>
    <workbookView xWindow="-110" yWindow="-110" windowWidth="19420" windowHeight="11500" tabRatio="708" activeTab="3" xr2:uid="{00000000-000D-0000-FFFF-FFFF00000000}"/>
  </bookViews>
  <sheets>
    <sheet name="Compare change by municipality" sheetId="15" r:id="rId1"/>
    <sheet name="Change" sheetId="14" state="hidden" r:id="rId2"/>
    <sheet name="Data" sheetId="1" state="hidden" r:id="rId3"/>
    <sheet name="Select condition &amp; municipality" sheetId="2" r:id="rId4"/>
    <sheet name="Census" sheetId="4" state="hidden" r:id="rId5"/>
    <sheet name="Births" sheetId="5" state="hidden" r:id="rId6"/>
    <sheet name="Crime" sheetId="6" state="hidden" r:id="rId7"/>
    <sheet name="Gambling" sheetId="7" state="hidden" r:id="rId8"/>
    <sheet name="House costs" sheetId="8" state="hidden" r:id="rId9"/>
    <sheet name="M&amp;CH" sheetId="9" state="hidden" r:id="rId10"/>
    <sheet name="Road accidents" sheetId="10" state="hidden" r:id="rId11"/>
    <sheet name="Settlement" sheetId="11" state="hidden" r:id="rId12"/>
    <sheet name="Unemployment" sheetId="12" state="hidden" r:id="rId13"/>
    <sheet name="Population" sheetId="13" state="hidden" r:id="rId14"/>
  </sheets>
  <definedNames>
    <definedName name="Data">OFFSET(Census!$D$4,1+'Select condition &amp; municipality'!$B$8*25-25,'Select condition &amp; municipality'!$B$6*2-3,'Select condition &amp; municipality'!$B$9,1)</definedName>
    <definedName name="Data2">OFFSET(Census!$D$4,1+'Select condition &amp; municipality'!$E$8*25-25,'Select condition &amp; municipality'!$B$6*2-3,'Select condition &amp; municipality'!$B$9,1)</definedName>
    <definedName name="_xlnm.Print_Area" localSheetId="0">'Compare change by municipality'!$B$1:$J$45</definedName>
    <definedName name="_xlnm.Print_Area" localSheetId="7">Gambling!$C$3:$BC$35</definedName>
    <definedName name="_xlnm.Print_Area" localSheetId="8">'House costs'!$B$1:$O$22</definedName>
    <definedName name="_xlnm.Print_Area" localSheetId="3">'Select condition &amp; municipality'!$A$1:$H$33</definedName>
    <definedName name="Stats_Data">#REF!</definedName>
    <definedName name="Years">OFFSET(Census!$D$4,1,'Select condition &amp; municipality'!$B$6*2-4,'Select condition &amp; municipality'!$B$9,1)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H773" i="4" l="1"/>
  <c r="BH748" i="4"/>
  <c r="BH723" i="4"/>
  <c r="BH698" i="4"/>
  <c r="BH673" i="4"/>
  <c r="BH648" i="4"/>
  <c r="BH623" i="4"/>
  <c r="BH598" i="4"/>
  <c r="BH573" i="4"/>
  <c r="BH548" i="4"/>
  <c r="BH523" i="4"/>
  <c r="BH498" i="4"/>
  <c r="BH473" i="4"/>
  <c r="BH448" i="4"/>
  <c r="BH423" i="4"/>
  <c r="BH398" i="4"/>
  <c r="BH373" i="4"/>
  <c r="BH348" i="4"/>
  <c r="BH323" i="4"/>
  <c r="BH298" i="4"/>
  <c r="BH273" i="4"/>
  <c r="BH248" i="4"/>
  <c r="BH223" i="4"/>
  <c r="BH198" i="4"/>
  <c r="BH173" i="4"/>
  <c r="BH148" i="4"/>
  <c r="BH123" i="4"/>
  <c r="BH98" i="4"/>
  <c r="BH73" i="4"/>
  <c r="BH48" i="4"/>
  <c r="BC772" i="4" l="1"/>
  <c r="BC747" i="4"/>
  <c r="BC722" i="4"/>
  <c r="BC697" i="4"/>
  <c r="BC672" i="4"/>
  <c r="BC647" i="4"/>
  <c r="BC622" i="4"/>
  <c r="BC597" i="4"/>
  <c r="BC572" i="4"/>
  <c r="BC547" i="4"/>
  <c r="BC522" i="4"/>
  <c r="BC497" i="4"/>
  <c r="BC472" i="4"/>
  <c r="BC447" i="4"/>
  <c r="BC422" i="4"/>
  <c r="BC397" i="4"/>
  <c r="BC372" i="4"/>
  <c r="BC347" i="4"/>
  <c r="BC322" i="4"/>
  <c r="BC297" i="4"/>
  <c r="BC272" i="4"/>
  <c r="BC247" i="4"/>
  <c r="BC222" i="4"/>
  <c r="BC197" i="4"/>
  <c r="BC172" i="4"/>
  <c r="BC147" i="4"/>
  <c r="BC122" i="4"/>
  <c r="BC97" i="4"/>
  <c r="BC72" i="4"/>
  <c r="BC47" i="4"/>
  <c r="CM11" i="4" l="1"/>
  <c r="FG359" i="4" l="1"/>
  <c r="FW808" i="4" l="1"/>
  <c r="FU808" i="4"/>
  <c r="FS808" i="4"/>
  <c r="FQ359" i="4"/>
  <c r="FW359" i="4"/>
  <c r="FU359" i="4"/>
  <c r="FG809" i="4"/>
  <c r="FO809" i="4" s="1"/>
  <c r="FG784" i="4"/>
  <c r="FQ784" i="4" s="1"/>
  <c r="FG759" i="4"/>
  <c r="FQ759" i="4" s="1"/>
  <c r="FG734" i="4"/>
  <c r="FQ734" i="4" s="1"/>
  <c r="FG709" i="4"/>
  <c r="FQ709" i="4" s="1"/>
  <c r="FG684" i="4"/>
  <c r="FO684" i="4" s="1"/>
  <c r="FG659" i="4"/>
  <c r="FO659" i="4" s="1"/>
  <c r="FG634" i="4"/>
  <c r="FQ634" i="4" s="1"/>
  <c r="FG609" i="4"/>
  <c r="FQ609" i="4" s="1"/>
  <c r="FG584" i="4"/>
  <c r="FQ584" i="4" s="1"/>
  <c r="FG559" i="4"/>
  <c r="FQ559" i="4" s="1"/>
  <c r="FG534" i="4"/>
  <c r="FQ534" i="4" s="1"/>
  <c r="FG509" i="4"/>
  <c r="FQ509" i="4" s="1"/>
  <c r="FG484" i="4"/>
  <c r="FO484" i="4" s="1"/>
  <c r="FG459" i="4"/>
  <c r="FQ459" i="4" s="1"/>
  <c r="FG434" i="4"/>
  <c r="FQ434" i="4" s="1"/>
  <c r="FG409" i="4"/>
  <c r="FQ409" i="4" s="1"/>
  <c r="FG384" i="4"/>
  <c r="FQ384" i="4" s="1"/>
  <c r="FG334" i="4"/>
  <c r="FM334" i="4" s="1"/>
  <c r="FG309" i="4"/>
  <c r="FQ309" i="4" s="1"/>
  <c r="FG284" i="4"/>
  <c r="FQ284" i="4" s="1"/>
  <c r="FG259" i="4"/>
  <c r="FO259" i="4" s="1"/>
  <c r="FG234" i="4"/>
  <c r="FO234" i="4" s="1"/>
  <c r="FG209" i="4"/>
  <c r="FQ209" i="4" s="1"/>
  <c r="FG184" i="4"/>
  <c r="FO184" i="4" s="1"/>
  <c r="FG159" i="4"/>
  <c r="FQ159" i="4" s="1"/>
  <c r="FG134" i="4"/>
  <c r="FQ134" i="4" s="1"/>
  <c r="FG109" i="4"/>
  <c r="FO109" i="4" s="1"/>
  <c r="FG84" i="4"/>
  <c r="FQ84" i="4" s="1"/>
  <c r="FG59" i="4"/>
  <c r="FQ59" i="4" s="1"/>
  <c r="FG34" i="4"/>
  <c r="FO34" i="4" s="1"/>
  <c r="FG9" i="4"/>
  <c r="FM9" i="4" s="1"/>
  <c r="FM234" i="4" l="1"/>
  <c r="FS609" i="4"/>
  <c r="FU809" i="4"/>
  <c r="FQ234" i="4"/>
  <c r="FS809" i="4"/>
  <c r="FW809" i="4"/>
  <c r="FW784" i="4"/>
  <c r="FO784" i="4"/>
  <c r="FU784" i="4"/>
  <c r="FK784" i="4"/>
  <c r="FS784" i="4"/>
  <c r="FU759" i="4"/>
  <c r="FW759" i="4"/>
  <c r="FS759" i="4"/>
  <c r="FS734" i="4"/>
  <c r="FU734" i="4"/>
  <c r="FW734" i="4"/>
  <c r="FK734" i="4"/>
  <c r="FO734" i="4"/>
  <c r="FW709" i="4"/>
  <c r="FS709" i="4"/>
  <c r="FU709" i="4"/>
  <c r="FQ684" i="4"/>
  <c r="FS684" i="4"/>
  <c r="FK684" i="4"/>
  <c r="FU684" i="4"/>
  <c r="FW684" i="4"/>
  <c r="FU659" i="4"/>
  <c r="FW659" i="4"/>
  <c r="FS659" i="4"/>
  <c r="FK659" i="4"/>
  <c r="FQ659" i="4"/>
  <c r="FS634" i="4"/>
  <c r="FU634" i="4"/>
  <c r="FW634" i="4"/>
  <c r="FU609" i="4"/>
  <c r="FW609" i="4"/>
  <c r="FU584" i="4"/>
  <c r="FW584" i="4"/>
  <c r="FS584" i="4"/>
  <c r="FW559" i="4"/>
  <c r="FS559" i="4"/>
  <c r="FU559" i="4"/>
  <c r="FU534" i="4"/>
  <c r="FW534" i="4"/>
  <c r="FS534" i="4"/>
  <c r="FO534" i="4"/>
  <c r="FK534" i="4"/>
  <c r="FW509" i="4"/>
  <c r="FI509" i="4"/>
  <c r="FO509" i="4"/>
  <c r="FS509" i="4"/>
  <c r="FU509" i="4"/>
  <c r="FS484" i="4"/>
  <c r="FU484" i="4"/>
  <c r="FW484" i="4"/>
  <c r="FQ484" i="4"/>
  <c r="FM484" i="4"/>
  <c r="FU459" i="4"/>
  <c r="FW459" i="4"/>
  <c r="FS459" i="4"/>
  <c r="FS434" i="4"/>
  <c r="FU434" i="4"/>
  <c r="FW434" i="4"/>
  <c r="FS409" i="4"/>
  <c r="FU409" i="4"/>
  <c r="FW409" i="4"/>
  <c r="FW384" i="4"/>
  <c r="FU384" i="4"/>
  <c r="FS384" i="4"/>
  <c r="FQ334" i="4"/>
  <c r="FU334" i="4"/>
  <c r="FS334" i="4"/>
  <c r="FW334" i="4"/>
  <c r="FI334" i="4"/>
  <c r="FO334" i="4"/>
  <c r="FS309" i="4"/>
  <c r="FW309" i="4"/>
  <c r="FU309" i="4"/>
  <c r="FS284" i="4"/>
  <c r="FU284" i="4"/>
  <c r="FW284" i="4"/>
  <c r="FU259" i="4"/>
  <c r="FS259" i="4"/>
  <c r="FW259" i="4"/>
  <c r="FS234" i="4"/>
  <c r="FU234" i="4"/>
  <c r="FW234" i="4"/>
  <c r="FW209" i="4"/>
  <c r="FO209" i="4"/>
  <c r="FS209" i="4"/>
  <c r="FU209" i="4"/>
  <c r="FI209" i="4"/>
  <c r="FU184" i="4"/>
  <c r="FW184" i="4"/>
  <c r="FM184" i="4"/>
  <c r="FQ184" i="4"/>
  <c r="FS184" i="4"/>
  <c r="FO159" i="4"/>
  <c r="FS159" i="4"/>
  <c r="FU159" i="4"/>
  <c r="FW159" i="4"/>
  <c r="FI159" i="4"/>
  <c r="FS134" i="4"/>
  <c r="FW134" i="4"/>
  <c r="FK134" i="4"/>
  <c r="FU134" i="4"/>
  <c r="FO134" i="4"/>
  <c r="FW109" i="4"/>
  <c r="FI109" i="4"/>
  <c r="FQ109" i="4"/>
  <c r="FS109" i="4"/>
  <c r="FU109" i="4"/>
  <c r="FS34" i="4"/>
  <c r="FU34" i="4"/>
  <c r="FW34" i="4"/>
  <c r="FI34" i="4"/>
  <c r="FQ34" i="4"/>
  <c r="FM84" i="4"/>
  <c r="FO84" i="4"/>
  <c r="FW84" i="4"/>
  <c r="FS84" i="4"/>
  <c r="FU84" i="4"/>
  <c r="FU59" i="4"/>
  <c r="FS59" i="4"/>
  <c r="FW59" i="4"/>
  <c r="FO9" i="4"/>
  <c r="FQ9" i="4"/>
  <c r="FU9" i="4"/>
  <c r="FW9" i="4"/>
  <c r="FS9" i="4"/>
  <c r="FI9" i="4"/>
  <c r="FK9" i="4"/>
  <c r="FI359" i="4"/>
  <c r="FK359" i="4"/>
  <c r="FM359" i="4"/>
  <c r="FO359" i="4"/>
  <c r="FS359" i="4"/>
  <c r="FQ809" i="4"/>
  <c r="FI809" i="4"/>
  <c r="FK809" i="4"/>
  <c r="FM809" i="4"/>
  <c r="FI784" i="4"/>
  <c r="FM784" i="4"/>
  <c r="FI759" i="4"/>
  <c r="FK759" i="4"/>
  <c r="FM759" i="4"/>
  <c r="FO759" i="4"/>
  <c r="FI734" i="4"/>
  <c r="FM734" i="4"/>
  <c r="FI709" i="4"/>
  <c r="FK709" i="4"/>
  <c r="FM709" i="4"/>
  <c r="FO709" i="4"/>
  <c r="FI684" i="4"/>
  <c r="FM684" i="4"/>
  <c r="FI659" i="4"/>
  <c r="FM659" i="4"/>
  <c r="FI634" i="4"/>
  <c r="FK634" i="4"/>
  <c r="FM634" i="4"/>
  <c r="FO634" i="4"/>
  <c r="FI609" i="4"/>
  <c r="FK609" i="4"/>
  <c r="FM609" i="4"/>
  <c r="FO609" i="4"/>
  <c r="FI584" i="4"/>
  <c r="FK584" i="4"/>
  <c r="FM584" i="4"/>
  <c r="FO584" i="4"/>
  <c r="FI559" i="4"/>
  <c r="FK559" i="4"/>
  <c r="FM559" i="4"/>
  <c r="FO559" i="4"/>
  <c r="FI534" i="4"/>
  <c r="FM534" i="4"/>
  <c r="FK509" i="4"/>
  <c r="FM509" i="4"/>
  <c r="FI484" i="4"/>
  <c r="FK484" i="4"/>
  <c r="FI459" i="4"/>
  <c r="FK459" i="4"/>
  <c r="FM459" i="4"/>
  <c r="FO459" i="4"/>
  <c r="FI434" i="4"/>
  <c r="FK434" i="4"/>
  <c r="FM434" i="4"/>
  <c r="FO434" i="4"/>
  <c r="FI409" i="4"/>
  <c r="FK409" i="4"/>
  <c r="FM409" i="4"/>
  <c r="FO409" i="4"/>
  <c r="FI384" i="4"/>
  <c r="FK384" i="4"/>
  <c r="FM384" i="4"/>
  <c r="FO384" i="4"/>
  <c r="FK334" i="4"/>
  <c r="FI309" i="4"/>
  <c r="FK309" i="4"/>
  <c r="FM309" i="4"/>
  <c r="FO309" i="4"/>
  <c r="FI284" i="4"/>
  <c r="FK284" i="4"/>
  <c r="FM284" i="4"/>
  <c r="FO284" i="4"/>
  <c r="FQ259" i="4"/>
  <c r="FI259" i="4"/>
  <c r="FK259" i="4"/>
  <c r="FM259" i="4"/>
  <c r="FI234" i="4"/>
  <c r="FK234" i="4"/>
  <c r="FK209" i="4"/>
  <c r="FM209" i="4"/>
  <c r="FI184" i="4"/>
  <c r="FK184" i="4"/>
  <c r="FK159" i="4"/>
  <c r="FM159" i="4"/>
  <c r="FI134" i="4"/>
  <c r="FM134" i="4"/>
  <c r="FK109" i="4"/>
  <c r="FM109" i="4"/>
  <c r="FI84" i="4"/>
  <c r="FK84" i="4"/>
  <c r="FI59" i="4"/>
  <c r="FK59" i="4"/>
  <c r="FM59" i="4"/>
  <c r="FO59" i="4"/>
  <c r="FK34" i="4"/>
  <c r="FM34" i="4"/>
  <c r="BC668" i="4"/>
  <c r="BC643" i="4"/>
  <c r="BC618" i="4"/>
  <c r="BC593" i="4"/>
  <c r="BC568" i="4"/>
  <c r="BC543" i="4"/>
  <c r="BC518" i="4"/>
  <c r="BC493" i="4"/>
  <c r="BC468" i="4"/>
  <c r="BC443" i="4"/>
  <c r="BC418" i="4"/>
  <c r="BC393" i="4"/>
  <c r="BC368" i="4"/>
  <c r="BC343" i="4"/>
  <c r="BC318" i="4"/>
  <c r="BC293" i="4"/>
  <c r="BC268" i="4"/>
  <c r="BC243" i="4"/>
  <c r="BC218" i="4"/>
  <c r="BC193" i="4"/>
  <c r="BC168" i="4"/>
  <c r="BC118" i="4"/>
  <c r="BC93" i="4"/>
  <c r="BC68" i="4"/>
  <c r="BC43" i="4"/>
  <c r="Q809" i="4" l="1"/>
  <c r="O809" i="4"/>
  <c r="M809" i="4"/>
  <c r="Q808" i="4"/>
  <c r="O808" i="4"/>
  <c r="M808" i="4"/>
  <c r="Q807" i="4"/>
  <c r="O807" i="4"/>
  <c r="M807" i="4"/>
  <c r="Q806" i="4"/>
  <c r="O806" i="4"/>
  <c r="M806" i="4"/>
  <c r="Q805" i="4"/>
  <c r="O805" i="4"/>
  <c r="M805" i="4"/>
  <c r="Q785" i="4"/>
  <c r="O785" i="4"/>
  <c r="M785" i="4"/>
  <c r="Q784" i="4"/>
  <c r="O784" i="4"/>
  <c r="M784" i="4"/>
  <c r="Q783" i="4"/>
  <c r="O783" i="4"/>
  <c r="M783" i="4"/>
  <c r="Q782" i="4"/>
  <c r="O782" i="4"/>
  <c r="M782" i="4"/>
  <c r="Q781" i="4"/>
  <c r="O781" i="4"/>
  <c r="M781" i="4"/>
  <c r="Q780" i="4"/>
  <c r="O780" i="4"/>
  <c r="M780" i="4"/>
  <c r="Q760" i="4"/>
  <c r="O760" i="4"/>
  <c r="M760" i="4"/>
  <c r="Q759" i="4"/>
  <c r="O759" i="4"/>
  <c r="M759" i="4"/>
  <c r="Q758" i="4"/>
  <c r="O758" i="4"/>
  <c r="M758" i="4"/>
  <c r="Q757" i="4"/>
  <c r="O757" i="4"/>
  <c r="M757" i="4"/>
  <c r="Q756" i="4"/>
  <c r="O756" i="4"/>
  <c r="M756" i="4"/>
  <c r="Q755" i="4"/>
  <c r="O755" i="4"/>
  <c r="M755" i="4"/>
  <c r="Q735" i="4"/>
  <c r="O735" i="4"/>
  <c r="M735" i="4"/>
  <c r="Q734" i="4"/>
  <c r="O734" i="4"/>
  <c r="M734" i="4"/>
  <c r="Q733" i="4"/>
  <c r="O733" i="4"/>
  <c r="M733" i="4"/>
  <c r="Q732" i="4"/>
  <c r="O732" i="4"/>
  <c r="M732" i="4"/>
  <c r="Q731" i="4"/>
  <c r="O731" i="4"/>
  <c r="M731" i="4"/>
  <c r="Q730" i="4"/>
  <c r="O730" i="4"/>
  <c r="M730" i="4"/>
  <c r="Q710" i="4"/>
  <c r="O710" i="4"/>
  <c r="M710" i="4"/>
  <c r="Q709" i="4"/>
  <c r="O709" i="4"/>
  <c r="M709" i="4"/>
  <c r="Q708" i="4"/>
  <c r="O708" i="4"/>
  <c r="M708" i="4"/>
  <c r="Q707" i="4"/>
  <c r="O707" i="4"/>
  <c r="M707" i="4"/>
  <c r="Q706" i="4"/>
  <c r="O706" i="4"/>
  <c r="M706" i="4"/>
  <c r="Q705" i="4"/>
  <c r="O705" i="4"/>
  <c r="M705" i="4"/>
  <c r="Q685" i="4"/>
  <c r="O685" i="4"/>
  <c r="M685" i="4"/>
  <c r="Q684" i="4"/>
  <c r="O684" i="4"/>
  <c r="M684" i="4"/>
  <c r="Q683" i="4"/>
  <c r="O683" i="4"/>
  <c r="M683" i="4"/>
  <c r="Q682" i="4"/>
  <c r="O682" i="4"/>
  <c r="M682" i="4"/>
  <c r="Q681" i="4"/>
  <c r="O681" i="4"/>
  <c r="M681" i="4"/>
  <c r="Q680" i="4"/>
  <c r="O680" i="4"/>
  <c r="M680" i="4"/>
  <c r="Q660" i="4"/>
  <c r="O660" i="4"/>
  <c r="M660" i="4"/>
  <c r="Q659" i="4"/>
  <c r="O659" i="4"/>
  <c r="M659" i="4"/>
  <c r="Q658" i="4"/>
  <c r="O658" i="4"/>
  <c r="M658" i="4"/>
  <c r="Q657" i="4"/>
  <c r="O657" i="4"/>
  <c r="M657" i="4"/>
  <c r="Q656" i="4"/>
  <c r="O656" i="4"/>
  <c r="M656" i="4"/>
  <c r="Q655" i="4"/>
  <c r="O655" i="4"/>
  <c r="M655" i="4"/>
  <c r="Q635" i="4"/>
  <c r="O635" i="4"/>
  <c r="M635" i="4"/>
  <c r="Q634" i="4"/>
  <c r="O634" i="4"/>
  <c r="M634" i="4"/>
  <c r="Q633" i="4"/>
  <c r="O633" i="4"/>
  <c r="M633" i="4"/>
  <c r="Q632" i="4"/>
  <c r="O632" i="4"/>
  <c r="M632" i="4"/>
  <c r="Q631" i="4"/>
  <c r="O631" i="4"/>
  <c r="M631" i="4"/>
  <c r="Q630" i="4"/>
  <c r="O630" i="4"/>
  <c r="M630" i="4"/>
  <c r="Q610" i="4"/>
  <c r="O610" i="4"/>
  <c r="M610" i="4"/>
  <c r="Q609" i="4"/>
  <c r="O609" i="4"/>
  <c r="M609" i="4"/>
  <c r="Q608" i="4"/>
  <c r="O608" i="4"/>
  <c r="M608" i="4"/>
  <c r="Q607" i="4"/>
  <c r="O607" i="4"/>
  <c r="M607" i="4"/>
  <c r="Q606" i="4"/>
  <c r="O606" i="4"/>
  <c r="M606" i="4"/>
  <c r="Q605" i="4"/>
  <c r="O605" i="4"/>
  <c r="M605" i="4"/>
  <c r="Q585" i="4"/>
  <c r="O585" i="4"/>
  <c r="M585" i="4"/>
  <c r="Q584" i="4"/>
  <c r="O584" i="4"/>
  <c r="M584" i="4"/>
  <c r="Q583" i="4"/>
  <c r="O583" i="4"/>
  <c r="M583" i="4"/>
  <c r="Q582" i="4"/>
  <c r="O582" i="4"/>
  <c r="M582" i="4"/>
  <c r="Q581" i="4"/>
  <c r="O581" i="4"/>
  <c r="M581" i="4"/>
  <c r="Q580" i="4"/>
  <c r="O580" i="4"/>
  <c r="M580" i="4"/>
  <c r="Q560" i="4"/>
  <c r="O560" i="4"/>
  <c r="M560" i="4"/>
  <c r="Q559" i="4"/>
  <c r="O559" i="4"/>
  <c r="M559" i="4"/>
  <c r="Q558" i="4"/>
  <c r="O558" i="4"/>
  <c r="M558" i="4"/>
  <c r="Q557" i="4"/>
  <c r="O557" i="4"/>
  <c r="M557" i="4"/>
  <c r="Q556" i="4"/>
  <c r="O556" i="4"/>
  <c r="M556" i="4"/>
  <c r="Q555" i="4"/>
  <c r="O555" i="4"/>
  <c r="M555" i="4"/>
  <c r="Q535" i="4"/>
  <c r="O535" i="4"/>
  <c r="M535" i="4"/>
  <c r="Q534" i="4"/>
  <c r="O534" i="4"/>
  <c r="M534" i="4"/>
  <c r="Q533" i="4"/>
  <c r="O533" i="4"/>
  <c r="M533" i="4"/>
  <c r="Q532" i="4"/>
  <c r="O532" i="4"/>
  <c r="M532" i="4"/>
  <c r="Q531" i="4"/>
  <c r="O531" i="4"/>
  <c r="M531" i="4"/>
  <c r="Q530" i="4"/>
  <c r="O530" i="4"/>
  <c r="M530" i="4"/>
  <c r="Q510" i="4"/>
  <c r="O510" i="4"/>
  <c r="M510" i="4"/>
  <c r="Q509" i="4"/>
  <c r="O509" i="4"/>
  <c r="M509" i="4"/>
  <c r="Q508" i="4"/>
  <c r="O508" i="4"/>
  <c r="M508" i="4"/>
  <c r="Q507" i="4"/>
  <c r="O507" i="4"/>
  <c r="M507" i="4"/>
  <c r="Q506" i="4"/>
  <c r="O506" i="4"/>
  <c r="M506" i="4"/>
  <c r="Q505" i="4"/>
  <c r="O505" i="4"/>
  <c r="M505" i="4"/>
  <c r="Q485" i="4"/>
  <c r="O485" i="4"/>
  <c r="M485" i="4"/>
  <c r="Q484" i="4"/>
  <c r="O484" i="4"/>
  <c r="M484" i="4"/>
  <c r="Q483" i="4"/>
  <c r="O483" i="4"/>
  <c r="M483" i="4"/>
  <c r="Q482" i="4"/>
  <c r="O482" i="4"/>
  <c r="M482" i="4"/>
  <c r="Q481" i="4"/>
  <c r="O481" i="4"/>
  <c r="M481" i="4"/>
  <c r="Q480" i="4"/>
  <c r="O480" i="4"/>
  <c r="M480" i="4"/>
  <c r="Q460" i="4"/>
  <c r="O460" i="4"/>
  <c r="M460" i="4"/>
  <c r="Q459" i="4"/>
  <c r="O459" i="4"/>
  <c r="M459" i="4"/>
  <c r="Q458" i="4"/>
  <c r="O458" i="4"/>
  <c r="M458" i="4"/>
  <c r="Q457" i="4"/>
  <c r="O457" i="4"/>
  <c r="M457" i="4"/>
  <c r="Q456" i="4"/>
  <c r="O456" i="4"/>
  <c r="M456" i="4"/>
  <c r="Q455" i="4"/>
  <c r="O455" i="4"/>
  <c r="M455" i="4"/>
  <c r="Q435" i="4"/>
  <c r="O435" i="4"/>
  <c r="M435" i="4"/>
  <c r="Q434" i="4"/>
  <c r="O434" i="4"/>
  <c r="M434" i="4"/>
  <c r="Q433" i="4"/>
  <c r="O433" i="4"/>
  <c r="M433" i="4"/>
  <c r="Q432" i="4"/>
  <c r="O432" i="4"/>
  <c r="M432" i="4"/>
  <c r="Q431" i="4"/>
  <c r="O431" i="4"/>
  <c r="M431" i="4"/>
  <c r="Q430" i="4"/>
  <c r="O430" i="4"/>
  <c r="M430" i="4"/>
  <c r="Q410" i="4"/>
  <c r="O410" i="4"/>
  <c r="M410" i="4"/>
  <c r="Q409" i="4"/>
  <c r="O409" i="4"/>
  <c r="M409" i="4"/>
  <c r="Q408" i="4"/>
  <c r="O408" i="4"/>
  <c r="M408" i="4"/>
  <c r="Q407" i="4"/>
  <c r="O407" i="4"/>
  <c r="M407" i="4"/>
  <c r="Q406" i="4"/>
  <c r="O406" i="4"/>
  <c r="M406" i="4"/>
  <c r="Q405" i="4"/>
  <c r="O405" i="4"/>
  <c r="M405" i="4"/>
  <c r="Q385" i="4"/>
  <c r="O385" i="4"/>
  <c r="M385" i="4"/>
  <c r="Q384" i="4"/>
  <c r="O384" i="4"/>
  <c r="M384" i="4"/>
  <c r="Q383" i="4"/>
  <c r="O383" i="4"/>
  <c r="M383" i="4"/>
  <c r="Q382" i="4"/>
  <c r="O382" i="4"/>
  <c r="M382" i="4"/>
  <c r="Q381" i="4"/>
  <c r="O381" i="4"/>
  <c r="M381" i="4"/>
  <c r="Q380" i="4"/>
  <c r="O380" i="4"/>
  <c r="M380" i="4"/>
  <c r="Q360" i="4"/>
  <c r="O360" i="4"/>
  <c r="M360" i="4"/>
  <c r="Q359" i="4"/>
  <c r="O359" i="4"/>
  <c r="M359" i="4"/>
  <c r="Q358" i="4"/>
  <c r="O358" i="4"/>
  <c r="M358" i="4"/>
  <c r="Q357" i="4"/>
  <c r="O357" i="4"/>
  <c r="M357" i="4"/>
  <c r="Q356" i="4"/>
  <c r="O356" i="4"/>
  <c r="M356" i="4"/>
  <c r="Q355" i="4"/>
  <c r="O355" i="4"/>
  <c r="M355" i="4"/>
  <c r="Q335" i="4"/>
  <c r="O335" i="4"/>
  <c r="M335" i="4"/>
  <c r="Q334" i="4"/>
  <c r="O334" i="4"/>
  <c r="M334" i="4"/>
  <c r="Q333" i="4"/>
  <c r="O333" i="4"/>
  <c r="M333" i="4"/>
  <c r="Q332" i="4"/>
  <c r="O332" i="4"/>
  <c r="M332" i="4"/>
  <c r="Q331" i="4"/>
  <c r="O331" i="4"/>
  <c r="M331" i="4"/>
  <c r="Q330" i="4"/>
  <c r="O330" i="4"/>
  <c r="M330" i="4"/>
  <c r="Q310" i="4"/>
  <c r="O310" i="4"/>
  <c r="M310" i="4"/>
  <c r="Q309" i="4"/>
  <c r="O309" i="4"/>
  <c r="M309" i="4"/>
  <c r="Q308" i="4"/>
  <c r="O308" i="4"/>
  <c r="M308" i="4"/>
  <c r="Q307" i="4"/>
  <c r="O307" i="4"/>
  <c r="M307" i="4"/>
  <c r="Q306" i="4"/>
  <c r="O306" i="4"/>
  <c r="M306" i="4"/>
  <c r="Q305" i="4"/>
  <c r="O305" i="4"/>
  <c r="M305" i="4"/>
  <c r="Q285" i="4"/>
  <c r="O285" i="4"/>
  <c r="M285" i="4"/>
  <c r="Q284" i="4"/>
  <c r="O284" i="4"/>
  <c r="M284" i="4"/>
  <c r="Q283" i="4"/>
  <c r="O283" i="4"/>
  <c r="M283" i="4"/>
  <c r="Q282" i="4"/>
  <c r="O282" i="4"/>
  <c r="M282" i="4"/>
  <c r="Q281" i="4"/>
  <c r="O281" i="4"/>
  <c r="M281" i="4"/>
  <c r="Q280" i="4"/>
  <c r="O280" i="4"/>
  <c r="M280" i="4"/>
  <c r="Q260" i="4"/>
  <c r="O260" i="4"/>
  <c r="M260" i="4"/>
  <c r="Q259" i="4"/>
  <c r="O259" i="4"/>
  <c r="M259" i="4"/>
  <c r="Q258" i="4"/>
  <c r="O258" i="4"/>
  <c r="M258" i="4"/>
  <c r="Q257" i="4"/>
  <c r="O257" i="4"/>
  <c r="M257" i="4"/>
  <c r="Q256" i="4"/>
  <c r="O256" i="4"/>
  <c r="M256" i="4"/>
  <c r="Q255" i="4"/>
  <c r="O255" i="4"/>
  <c r="M255" i="4"/>
  <c r="Q235" i="4"/>
  <c r="O235" i="4"/>
  <c r="M235" i="4"/>
  <c r="Q234" i="4"/>
  <c r="O234" i="4"/>
  <c r="M234" i="4"/>
  <c r="Q233" i="4"/>
  <c r="O233" i="4"/>
  <c r="M233" i="4"/>
  <c r="Q232" i="4"/>
  <c r="O232" i="4"/>
  <c r="M232" i="4"/>
  <c r="Q231" i="4"/>
  <c r="O231" i="4"/>
  <c r="M231" i="4"/>
  <c r="Q230" i="4"/>
  <c r="O230" i="4"/>
  <c r="M230" i="4"/>
  <c r="Q210" i="4"/>
  <c r="O210" i="4"/>
  <c r="M210" i="4"/>
  <c r="Q209" i="4"/>
  <c r="O209" i="4"/>
  <c r="M209" i="4"/>
  <c r="Q208" i="4"/>
  <c r="O208" i="4"/>
  <c r="M208" i="4"/>
  <c r="Q207" i="4"/>
  <c r="O207" i="4"/>
  <c r="M207" i="4"/>
  <c r="Q206" i="4"/>
  <c r="O206" i="4"/>
  <c r="M206" i="4"/>
  <c r="Q205" i="4"/>
  <c r="O205" i="4"/>
  <c r="M205" i="4"/>
  <c r="Q185" i="4"/>
  <c r="O185" i="4"/>
  <c r="M185" i="4"/>
  <c r="Q184" i="4"/>
  <c r="O184" i="4"/>
  <c r="M184" i="4"/>
  <c r="Q183" i="4"/>
  <c r="O183" i="4"/>
  <c r="M183" i="4"/>
  <c r="Q182" i="4"/>
  <c r="O182" i="4"/>
  <c r="M182" i="4"/>
  <c r="Q181" i="4"/>
  <c r="O181" i="4"/>
  <c r="M181" i="4"/>
  <c r="Q180" i="4"/>
  <c r="O180" i="4"/>
  <c r="M180" i="4"/>
  <c r="Q160" i="4"/>
  <c r="O160" i="4"/>
  <c r="M160" i="4"/>
  <c r="Q159" i="4"/>
  <c r="O159" i="4"/>
  <c r="M159" i="4"/>
  <c r="Q158" i="4"/>
  <c r="O158" i="4"/>
  <c r="M158" i="4"/>
  <c r="Q157" i="4"/>
  <c r="O157" i="4"/>
  <c r="M157" i="4"/>
  <c r="Q156" i="4"/>
  <c r="O156" i="4"/>
  <c r="M156" i="4"/>
  <c r="Q155" i="4"/>
  <c r="O155" i="4"/>
  <c r="M155" i="4"/>
  <c r="Q135" i="4"/>
  <c r="O135" i="4"/>
  <c r="M135" i="4"/>
  <c r="Q134" i="4"/>
  <c r="O134" i="4"/>
  <c r="M134" i="4"/>
  <c r="Q133" i="4"/>
  <c r="O133" i="4"/>
  <c r="M133" i="4"/>
  <c r="Q132" i="4"/>
  <c r="O132" i="4"/>
  <c r="M132" i="4"/>
  <c r="Q131" i="4"/>
  <c r="O131" i="4"/>
  <c r="M131" i="4"/>
  <c r="Q130" i="4"/>
  <c r="O130" i="4"/>
  <c r="M130" i="4"/>
  <c r="Q110" i="4"/>
  <c r="O110" i="4"/>
  <c r="M110" i="4"/>
  <c r="Q109" i="4"/>
  <c r="O109" i="4"/>
  <c r="M109" i="4"/>
  <c r="Q108" i="4"/>
  <c r="O108" i="4"/>
  <c r="M108" i="4"/>
  <c r="Q107" i="4"/>
  <c r="O107" i="4"/>
  <c r="M107" i="4"/>
  <c r="Q106" i="4"/>
  <c r="O106" i="4"/>
  <c r="M106" i="4"/>
  <c r="Q105" i="4"/>
  <c r="O105" i="4"/>
  <c r="M105" i="4"/>
  <c r="Q85" i="4"/>
  <c r="O85" i="4"/>
  <c r="M85" i="4"/>
  <c r="Q84" i="4"/>
  <c r="O84" i="4"/>
  <c r="M84" i="4"/>
  <c r="Q83" i="4"/>
  <c r="O83" i="4"/>
  <c r="M83" i="4"/>
  <c r="Q82" i="4"/>
  <c r="O82" i="4"/>
  <c r="M82" i="4"/>
  <c r="Q81" i="4"/>
  <c r="O81" i="4"/>
  <c r="M81" i="4"/>
  <c r="Q80" i="4"/>
  <c r="O80" i="4"/>
  <c r="M80" i="4"/>
  <c r="Q60" i="4"/>
  <c r="O60" i="4"/>
  <c r="M60" i="4"/>
  <c r="Q59" i="4"/>
  <c r="O59" i="4"/>
  <c r="M59" i="4"/>
  <c r="Q58" i="4"/>
  <c r="O58" i="4"/>
  <c r="M58" i="4"/>
  <c r="Q57" i="4"/>
  <c r="O57" i="4"/>
  <c r="M57" i="4"/>
  <c r="Q56" i="4"/>
  <c r="O56" i="4"/>
  <c r="M56" i="4"/>
  <c r="Q55" i="4"/>
  <c r="O55" i="4"/>
  <c r="M55" i="4"/>
  <c r="Q10" i="4"/>
  <c r="Q9" i="4"/>
  <c r="Q8" i="4"/>
  <c r="Q7" i="4"/>
  <c r="Q6" i="4"/>
  <c r="Q5" i="4"/>
  <c r="O10" i="4"/>
  <c r="O9" i="4"/>
  <c r="O8" i="4"/>
  <c r="O7" i="4"/>
  <c r="O6" i="4"/>
  <c r="O5" i="4"/>
  <c r="M10" i="4"/>
  <c r="M9" i="4"/>
  <c r="M8" i="4"/>
  <c r="M7" i="4"/>
  <c r="M6" i="4"/>
  <c r="M5" i="4"/>
  <c r="Q35" i="4"/>
  <c r="O35" i="4"/>
  <c r="M35" i="4"/>
  <c r="Q34" i="4"/>
  <c r="O34" i="4"/>
  <c r="M34" i="4"/>
  <c r="Q33" i="4"/>
  <c r="O33" i="4"/>
  <c r="M33" i="4"/>
  <c r="Q32" i="4"/>
  <c r="O32" i="4"/>
  <c r="M32" i="4"/>
  <c r="Q31" i="4"/>
  <c r="O31" i="4"/>
  <c r="M31" i="4"/>
  <c r="Q30" i="4"/>
  <c r="O30" i="4"/>
  <c r="M30" i="4"/>
  <c r="DA785" i="4"/>
  <c r="CY785" i="4"/>
  <c r="DA760" i="4"/>
  <c r="CY760" i="4"/>
  <c r="DA735" i="4"/>
  <c r="CY735" i="4"/>
  <c r="DA710" i="4"/>
  <c r="CY710" i="4"/>
  <c r="DA685" i="4"/>
  <c r="CY685" i="4"/>
  <c r="DA660" i="4"/>
  <c r="CY660" i="4"/>
  <c r="DA635" i="4"/>
  <c r="CY635" i="4"/>
  <c r="DA610" i="4"/>
  <c r="CY610" i="4"/>
  <c r="DA585" i="4"/>
  <c r="CY585" i="4"/>
  <c r="DA560" i="4"/>
  <c r="CY560" i="4"/>
  <c r="DA535" i="4"/>
  <c r="CY535" i="4"/>
  <c r="DA510" i="4"/>
  <c r="CY510" i="4"/>
  <c r="DA485" i="4"/>
  <c r="CY485" i="4"/>
  <c r="CY460" i="4"/>
  <c r="DA460" i="4"/>
  <c r="DA435" i="4"/>
  <c r="CY435" i="4"/>
  <c r="DA410" i="4"/>
  <c r="CY410" i="4"/>
  <c r="DA385" i="4"/>
  <c r="CY385" i="4"/>
  <c r="DA360" i="4"/>
  <c r="CY360" i="4"/>
  <c r="DA335" i="4"/>
  <c r="CY335" i="4"/>
  <c r="DA310" i="4"/>
  <c r="CY310" i="4"/>
  <c r="DA285" i="4"/>
  <c r="CY285" i="4"/>
  <c r="DA260" i="4"/>
  <c r="CY260" i="4"/>
  <c r="DA235" i="4"/>
  <c r="CY235" i="4"/>
  <c r="DA210" i="4"/>
  <c r="CY210" i="4"/>
  <c r="DA185" i="4"/>
  <c r="CY185" i="4"/>
  <c r="DA160" i="4"/>
  <c r="CY160" i="4"/>
  <c r="DA135" i="4"/>
  <c r="CY135" i="4"/>
  <c r="DA110" i="4"/>
  <c r="CY110" i="4"/>
  <c r="DA85" i="4"/>
  <c r="CY85" i="4"/>
  <c r="DA60" i="4"/>
  <c r="CY60" i="4"/>
  <c r="DA35" i="4"/>
  <c r="CY35" i="4"/>
  <c r="DA10" i="4"/>
  <c r="CY10" i="4"/>
  <c r="CQ809" i="4"/>
  <c r="CQ808" i="4"/>
  <c r="CQ807" i="4"/>
  <c r="CQ806" i="4"/>
  <c r="CQ805" i="4"/>
  <c r="CQ785" i="4"/>
  <c r="CQ784" i="4"/>
  <c r="CQ783" i="4"/>
  <c r="CQ782" i="4"/>
  <c r="CQ781" i="4"/>
  <c r="CQ780" i="4"/>
  <c r="CQ760" i="4"/>
  <c r="CQ759" i="4"/>
  <c r="CQ758" i="4"/>
  <c r="CQ757" i="4"/>
  <c r="CQ756" i="4"/>
  <c r="CQ755" i="4"/>
  <c r="CQ735" i="4"/>
  <c r="CQ734" i="4"/>
  <c r="CQ733" i="4"/>
  <c r="CQ732" i="4"/>
  <c r="CQ731" i="4"/>
  <c r="CQ730" i="4"/>
  <c r="CQ710" i="4"/>
  <c r="CQ709" i="4"/>
  <c r="CQ708" i="4"/>
  <c r="CQ707" i="4"/>
  <c r="CQ706" i="4"/>
  <c r="CQ705" i="4"/>
  <c r="CQ685" i="4"/>
  <c r="CQ684" i="4"/>
  <c r="CQ683" i="4"/>
  <c r="CQ682" i="4"/>
  <c r="CQ681" i="4"/>
  <c r="CQ680" i="4"/>
  <c r="CQ660" i="4"/>
  <c r="CQ659" i="4"/>
  <c r="CQ658" i="4"/>
  <c r="CQ657" i="4"/>
  <c r="CQ656" i="4"/>
  <c r="CQ655" i="4"/>
  <c r="CQ635" i="4"/>
  <c r="CQ634" i="4"/>
  <c r="CQ633" i="4"/>
  <c r="CQ632" i="4"/>
  <c r="CQ631" i="4"/>
  <c r="CQ630" i="4"/>
  <c r="CQ610" i="4"/>
  <c r="CQ609" i="4"/>
  <c r="CQ608" i="4"/>
  <c r="CQ607" i="4"/>
  <c r="CQ606" i="4"/>
  <c r="CQ605" i="4"/>
  <c r="CQ585" i="4"/>
  <c r="CQ584" i="4"/>
  <c r="CQ583" i="4"/>
  <c r="CQ582" i="4"/>
  <c r="CQ581" i="4"/>
  <c r="CQ580" i="4"/>
  <c r="CQ560" i="4"/>
  <c r="CQ559" i="4"/>
  <c r="CQ558" i="4"/>
  <c r="CQ557" i="4"/>
  <c r="CQ556" i="4"/>
  <c r="CQ555" i="4"/>
  <c r="CQ535" i="4"/>
  <c r="CQ534" i="4"/>
  <c r="CQ533" i="4"/>
  <c r="CQ532" i="4"/>
  <c r="CQ531" i="4"/>
  <c r="CQ530" i="4"/>
  <c r="CQ510" i="4"/>
  <c r="CQ509" i="4"/>
  <c r="CQ508" i="4"/>
  <c r="CQ507" i="4"/>
  <c r="CQ506" i="4"/>
  <c r="CQ505" i="4"/>
  <c r="CQ485" i="4"/>
  <c r="CQ484" i="4"/>
  <c r="CQ483" i="4"/>
  <c r="CQ482" i="4"/>
  <c r="CQ481" i="4"/>
  <c r="CQ480" i="4"/>
  <c r="CQ460" i="4"/>
  <c r="CQ459" i="4"/>
  <c r="CQ458" i="4"/>
  <c r="CQ457" i="4"/>
  <c r="CQ456" i="4"/>
  <c r="CQ455" i="4"/>
  <c r="CQ435" i="4"/>
  <c r="CQ434" i="4"/>
  <c r="CQ433" i="4"/>
  <c r="CQ432" i="4"/>
  <c r="CQ431" i="4"/>
  <c r="CQ430" i="4"/>
  <c r="CQ410" i="4"/>
  <c r="CQ409" i="4"/>
  <c r="CQ408" i="4"/>
  <c r="CQ407" i="4"/>
  <c r="CQ406" i="4"/>
  <c r="CQ405" i="4"/>
  <c r="CQ385" i="4"/>
  <c r="CQ384" i="4"/>
  <c r="CQ383" i="4"/>
  <c r="CQ382" i="4"/>
  <c r="CQ381" i="4"/>
  <c r="CQ380" i="4"/>
  <c r="CQ360" i="4"/>
  <c r="CQ359" i="4"/>
  <c r="CQ358" i="4"/>
  <c r="CQ357" i="4"/>
  <c r="CQ356" i="4"/>
  <c r="CQ355" i="4"/>
  <c r="CQ335" i="4"/>
  <c r="CQ334" i="4"/>
  <c r="CQ333" i="4"/>
  <c r="CQ332" i="4"/>
  <c r="CQ331" i="4"/>
  <c r="CQ330" i="4"/>
  <c r="CQ310" i="4"/>
  <c r="CQ309" i="4"/>
  <c r="CQ308" i="4"/>
  <c r="CQ307" i="4"/>
  <c r="CQ306" i="4"/>
  <c r="CQ305" i="4"/>
  <c r="CQ285" i="4"/>
  <c r="CQ284" i="4"/>
  <c r="CQ283" i="4"/>
  <c r="CQ282" i="4"/>
  <c r="CQ281" i="4"/>
  <c r="CQ280" i="4"/>
  <c r="CQ260" i="4"/>
  <c r="CQ259" i="4"/>
  <c r="CQ258" i="4"/>
  <c r="CQ257" i="4"/>
  <c r="CQ256" i="4"/>
  <c r="CQ255" i="4"/>
  <c r="CQ235" i="4"/>
  <c r="CQ234" i="4"/>
  <c r="CQ233" i="4"/>
  <c r="CQ232" i="4"/>
  <c r="CQ231" i="4"/>
  <c r="CQ230" i="4"/>
  <c r="CQ210" i="4"/>
  <c r="CQ209" i="4"/>
  <c r="CQ208" i="4"/>
  <c r="CQ207" i="4"/>
  <c r="CQ206" i="4"/>
  <c r="CQ205" i="4"/>
  <c r="CQ185" i="4"/>
  <c r="CQ184" i="4"/>
  <c r="CQ183" i="4"/>
  <c r="CQ182" i="4"/>
  <c r="CQ181" i="4"/>
  <c r="CQ180" i="4"/>
  <c r="CQ160" i="4"/>
  <c r="CQ159" i="4"/>
  <c r="CQ158" i="4"/>
  <c r="CQ157" i="4"/>
  <c r="CQ156" i="4"/>
  <c r="CQ155" i="4"/>
  <c r="CQ135" i="4"/>
  <c r="CQ134" i="4"/>
  <c r="CQ133" i="4"/>
  <c r="CQ132" i="4"/>
  <c r="CQ131" i="4"/>
  <c r="CQ130" i="4"/>
  <c r="CQ110" i="4"/>
  <c r="CQ109" i="4"/>
  <c r="CQ108" i="4"/>
  <c r="CQ107" i="4"/>
  <c r="CQ106" i="4"/>
  <c r="CQ105" i="4"/>
  <c r="CQ85" i="4"/>
  <c r="CQ84" i="4"/>
  <c r="CQ83" i="4"/>
  <c r="CQ82" i="4"/>
  <c r="CQ81" i="4"/>
  <c r="CQ80" i="4"/>
  <c r="CQ60" i="4"/>
  <c r="CQ59" i="4"/>
  <c r="CQ58" i="4"/>
  <c r="CQ57" i="4"/>
  <c r="CQ56" i="4"/>
  <c r="CQ55" i="4"/>
  <c r="CQ35" i="4"/>
  <c r="CQ34" i="4"/>
  <c r="CQ33" i="4"/>
  <c r="CQ32" i="4"/>
  <c r="CQ31" i="4"/>
  <c r="CQ30" i="4"/>
  <c r="CQ6" i="4"/>
  <c r="CQ7" i="4"/>
  <c r="CQ8" i="4"/>
  <c r="CQ9" i="4"/>
  <c r="CQ10" i="4"/>
  <c r="CQ5" i="4"/>
  <c r="CM785" i="4"/>
  <c r="CM784" i="4"/>
  <c r="CM783" i="4"/>
  <c r="CM782" i="4"/>
  <c r="CM781" i="4"/>
  <c r="CM780" i="4"/>
  <c r="CM760" i="4"/>
  <c r="CM759" i="4"/>
  <c r="CM758" i="4"/>
  <c r="CM757" i="4"/>
  <c r="CM756" i="4"/>
  <c r="CM755" i="4"/>
  <c r="CM735" i="4"/>
  <c r="CM734" i="4"/>
  <c r="CM733" i="4"/>
  <c r="CM732" i="4"/>
  <c r="CM731" i="4"/>
  <c r="CM730" i="4"/>
  <c r="CM710" i="4"/>
  <c r="CM709" i="4"/>
  <c r="CM708" i="4"/>
  <c r="CM707" i="4"/>
  <c r="CM706" i="4"/>
  <c r="CM705" i="4"/>
  <c r="CM685" i="4"/>
  <c r="CM684" i="4"/>
  <c r="CM683" i="4"/>
  <c r="CM682" i="4"/>
  <c r="CM681" i="4"/>
  <c r="CM680" i="4"/>
  <c r="CM660" i="4"/>
  <c r="CM659" i="4"/>
  <c r="CM658" i="4"/>
  <c r="CM657" i="4"/>
  <c r="CM656" i="4"/>
  <c r="CM655" i="4"/>
  <c r="CM635" i="4"/>
  <c r="CM634" i="4"/>
  <c r="CM633" i="4"/>
  <c r="CM632" i="4"/>
  <c r="CM631" i="4"/>
  <c r="CM630" i="4"/>
  <c r="CM610" i="4"/>
  <c r="CM609" i="4"/>
  <c r="CM608" i="4"/>
  <c r="CM607" i="4"/>
  <c r="CM606" i="4"/>
  <c r="CM605" i="4"/>
  <c r="CM585" i="4"/>
  <c r="CM584" i="4"/>
  <c r="CM583" i="4"/>
  <c r="CM582" i="4"/>
  <c r="CM581" i="4"/>
  <c r="CM580" i="4"/>
  <c r="CM560" i="4"/>
  <c r="CM559" i="4"/>
  <c r="CM558" i="4"/>
  <c r="CM557" i="4"/>
  <c r="CM556" i="4"/>
  <c r="CM555" i="4"/>
  <c r="CM535" i="4"/>
  <c r="CM534" i="4"/>
  <c r="CM533" i="4"/>
  <c r="CM532" i="4"/>
  <c r="CM531" i="4"/>
  <c r="CM530" i="4"/>
  <c r="CM510" i="4"/>
  <c r="CM509" i="4"/>
  <c r="CM508" i="4"/>
  <c r="CM507" i="4"/>
  <c r="CM506" i="4"/>
  <c r="CM505" i="4"/>
  <c r="CM485" i="4"/>
  <c r="CM484" i="4"/>
  <c r="CM483" i="4"/>
  <c r="CM482" i="4"/>
  <c r="CM481" i="4"/>
  <c r="CM480" i="4"/>
  <c r="CM460" i="4"/>
  <c r="CM459" i="4"/>
  <c r="CM458" i="4"/>
  <c r="CM457" i="4"/>
  <c r="CM456" i="4"/>
  <c r="CM455" i="4"/>
  <c r="CM435" i="4"/>
  <c r="CM434" i="4"/>
  <c r="CM433" i="4"/>
  <c r="CM432" i="4"/>
  <c r="CM431" i="4"/>
  <c r="CM430" i="4"/>
  <c r="CM410" i="4"/>
  <c r="CM409" i="4"/>
  <c r="CM408" i="4"/>
  <c r="CM407" i="4"/>
  <c r="CM406" i="4"/>
  <c r="CM405" i="4"/>
  <c r="CM385" i="4"/>
  <c r="CM384" i="4"/>
  <c r="CM383" i="4"/>
  <c r="CM382" i="4"/>
  <c r="CM381" i="4"/>
  <c r="CM380" i="4"/>
  <c r="CM360" i="4"/>
  <c r="CM359" i="4"/>
  <c r="CM358" i="4"/>
  <c r="CM357" i="4"/>
  <c r="CM356" i="4"/>
  <c r="CM355" i="4"/>
  <c r="CM335" i="4"/>
  <c r="CM334" i="4"/>
  <c r="CM333" i="4"/>
  <c r="CM332" i="4"/>
  <c r="CM331" i="4"/>
  <c r="CM330" i="4"/>
  <c r="CM310" i="4"/>
  <c r="CM309" i="4"/>
  <c r="CM308" i="4"/>
  <c r="CM307" i="4"/>
  <c r="CM306" i="4"/>
  <c r="CM305" i="4"/>
  <c r="CM285" i="4"/>
  <c r="CM284" i="4"/>
  <c r="CM283" i="4"/>
  <c r="CM282" i="4"/>
  <c r="CM281" i="4"/>
  <c r="CM280" i="4"/>
  <c r="CM260" i="4"/>
  <c r="CM259" i="4"/>
  <c r="CM258" i="4"/>
  <c r="CM257" i="4"/>
  <c r="CM256" i="4"/>
  <c r="CM255" i="4"/>
  <c r="CM235" i="4"/>
  <c r="CM234" i="4"/>
  <c r="CM233" i="4"/>
  <c r="CM232" i="4"/>
  <c r="CM231" i="4"/>
  <c r="CM230" i="4"/>
  <c r="CM210" i="4"/>
  <c r="CM209" i="4"/>
  <c r="CM208" i="4"/>
  <c r="CM207" i="4"/>
  <c r="CM206" i="4"/>
  <c r="CM205" i="4"/>
  <c r="CM185" i="4"/>
  <c r="CM184" i="4"/>
  <c r="CM183" i="4"/>
  <c r="CM182" i="4"/>
  <c r="CM181" i="4"/>
  <c r="CM180" i="4"/>
  <c r="CM160" i="4"/>
  <c r="CM159" i="4"/>
  <c r="CM158" i="4"/>
  <c r="CM157" i="4"/>
  <c r="CM156" i="4"/>
  <c r="CM155" i="4"/>
  <c r="CM135" i="4"/>
  <c r="CM134" i="4"/>
  <c r="CM133" i="4"/>
  <c r="CM132" i="4"/>
  <c r="CM131" i="4"/>
  <c r="CM130" i="4"/>
  <c r="CM110" i="4"/>
  <c r="CM109" i="4"/>
  <c r="CM108" i="4"/>
  <c r="CM107" i="4"/>
  <c r="CM106" i="4"/>
  <c r="CM105" i="4"/>
  <c r="CM85" i="4"/>
  <c r="CM84" i="4"/>
  <c r="CM83" i="4"/>
  <c r="CM82" i="4"/>
  <c r="CM81" i="4"/>
  <c r="CM80" i="4"/>
  <c r="CM60" i="4"/>
  <c r="CM59" i="4"/>
  <c r="CM58" i="4"/>
  <c r="CM57" i="4"/>
  <c r="CM56" i="4"/>
  <c r="CM55" i="4"/>
  <c r="CM35" i="4"/>
  <c r="CM34" i="4"/>
  <c r="CM33" i="4"/>
  <c r="CM32" i="4"/>
  <c r="CM31" i="4"/>
  <c r="CM30" i="4"/>
  <c r="CM6" i="4"/>
  <c r="CM7" i="4"/>
  <c r="CM8" i="4"/>
  <c r="CM9" i="4"/>
  <c r="CM10" i="4"/>
  <c r="CM5" i="4"/>
  <c r="BB3" i="4" l="1"/>
  <c r="IF7" i="14" l="1"/>
  <c r="IH3" i="14"/>
  <c r="HE3" i="4" l="1"/>
  <c r="HF3" i="4"/>
  <c r="HG3" i="4"/>
  <c r="HH3" i="4"/>
  <c r="HI3" i="4"/>
  <c r="HJ3" i="4"/>
  <c r="HK3" i="4"/>
  <c r="HL3" i="4"/>
  <c r="HM3" i="4"/>
  <c r="HN3" i="4"/>
  <c r="HO3" i="4"/>
  <c r="HP3" i="4"/>
  <c r="HQ4" i="14" s="1"/>
  <c r="HQ3" i="4"/>
  <c r="HR3" i="4"/>
  <c r="HS3" i="4"/>
  <c r="HT3" i="4"/>
  <c r="HU3" i="4"/>
  <c r="HV3" i="4"/>
  <c r="HW3" i="4"/>
  <c r="HX3" i="4"/>
  <c r="HY4" i="14" s="1"/>
  <c r="HY3" i="4"/>
  <c r="HZ3" i="4"/>
  <c r="IA3" i="4"/>
  <c r="IB3" i="4"/>
  <c r="IC3" i="4"/>
  <c r="ID3" i="4"/>
  <c r="IE4" i="14" s="1"/>
  <c r="IE3" i="4"/>
  <c r="IF6" i="14" s="1"/>
  <c r="IF3" i="4"/>
  <c r="IG3" i="4"/>
  <c r="HC3" i="4"/>
  <c r="HC36" i="14" s="1"/>
  <c r="HD3" i="4"/>
  <c r="HE4" i="14" s="1"/>
  <c r="B18" i="2"/>
  <c r="B16" i="2"/>
  <c r="B17" i="2"/>
  <c r="HD8" i="14" l="1"/>
  <c r="HD16" i="14"/>
  <c r="HD24" i="14"/>
  <c r="HU36" i="14"/>
  <c r="HU34" i="14"/>
  <c r="HU32" i="14"/>
  <c r="HU30" i="14"/>
  <c r="HU28" i="14"/>
  <c r="HU26" i="14"/>
  <c r="HU24" i="14"/>
  <c r="HU22" i="14"/>
  <c r="HU20" i="14"/>
  <c r="HU18" i="14"/>
  <c r="HU16" i="14"/>
  <c r="HU14" i="14"/>
  <c r="HU12" i="14"/>
  <c r="HU10" i="14"/>
  <c r="HU8" i="14"/>
  <c r="HU6" i="14"/>
  <c r="HV35" i="14"/>
  <c r="HV33" i="14"/>
  <c r="HV31" i="14"/>
  <c r="HV29" i="14"/>
  <c r="HV27" i="14"/>
  <c r="HV25" i="14"/>
  <c r="HV23" i="14"/>
  <c r="HV21" i="14"/>
  <c r="HV19" i="14"/>
  <c r="HV17" i="14"/>
  <c r="HV15" i="14"/>
  <c r="HV13" i="14"/>
  <c r="HV11" i="14"/>
  <c r="HV9" i="14"/>
  <c r="HV7" i="14"/>
  <c r="HU35" i="14"/>
  <c r="HU33" i="14"/>
  <c r="HU31" i="14"/>
  <c r="HU29" i="14"/>
  <c r="HU27" i="14"/>
  <c r="HU25" i="14"/>
  <c r="HU23" i="14"/>
  <c r="HU21" i="14"/>
  <c r="HU19" i="14"/>
  <c r="HU17" i="14"/>
  <c r="HU15" i="14"/>
  <c r="HU13" i="14"/>
  <c r="HU11" i="14"/>
  <c r="HU9" i="14"/>
  <c r="HU7" i="14"/>
  <c r="HV36" i="14"/>
  <c r="HV34" i="14"/>
  <c r="HV30" i="14"/>
  <c r="HV28" i="14"/>
  <c r="HV26" i="14"/>
  <c r="HV24" i="14"/>
  <c r="HV22" i="14"/>
  <c r="HV20" i="14"/>
  <c r="HV18" i="14"/>
  <c r="HV14" i="14"/>
  <c r="HV12" i="14"/>
  <c r="HV8" i="14"/>
  <c r="HV6" i="14"/>
  <c r="HV32" i="14"/>
  <c r="HV16" i="14"/>
  <c r="HV10" i="14"/>
  <c r="HM35" i="14"/>
  <c r="HM33" i="14"/>
  <c r="HM31" i="14"/>
  <c r="HM29" i="14"/>
  <c r="HM27" i="14"/>
  <c r="HM25" i="14"/>
  <c r="HM23" i="14"/>
  <c r="HM21" i="14"/>
  <c r="HM15" i="14"/>
  <c r="HM9" i="14"/>
  <c r="HN36" i="14"/>
  <c r="HN34" i="14"/>
  <c r="HN32" i="14"/>
  <c r="HN30" i="14"/>
  <c r="HN28" i="14"/>
  <c r="HN26" i="14"/>
  <c r="HN24" i="14"/>
  <c r="HN22" i="14"/>
  <c r="HN20" i="14"/>
  <c r="HN18" i="14"/>
  <c r="HN16" i="14"/>
  <c r="HN14" i="14"/>
  <c r="HN12" i="14"/>
  <c r="HN10" i="14"/>
  <c r="HN8" i="14"/>
  <c r="HN6" i="14"/>
  <c r="HN27" i="14"/>
  <c r="HN21" i="14"/>
  <c r="HN13" i="14"/>
  <c r="HN7" i="14"/>
  <c r="HM17" i="14"/>
  <c r="HM7" i="14"/>
  <c r="HM36" i="14"/>
  <c r="HM34" i="14"/>
  <c r="HM32" i="14"/>
  <c r="HM30" i="14"/>
  <c r="HM28" i="14"/>
  <c r="HM26" i="14"/>
  <c r="HM24" i="14"/>
  <c r="HM22" i="14"/>
  <c r="HM20" i="14"/>
  <c r="HM18" i="14"/>
  <c r="HM16" i="14"/>
  <c r="HM14" i="14"/>
  <c r="HM12" i="14"/>
  <c r="HM10" i="14"/>
  <c r="HM8" i="14"/>
  <c r="HM6" i="14"/>
  <c r="HN33" i="14"/>
  <c r="HN29" i="14"/>
  <c r="HN25" i="14"/>
  <c r="HN19" i="14"/>
  <c r="HN15" i="14"/>
  <c r="HN9" i="14"/>
  <c r="HM19" i="14"/>
  <c r="HM13" i="14"/>
  <c r="HN35" i="14"/>
  <c r="HN31" i="14"/>
  <c r="HN23" i="14"/>
  <c r="HN17" i="14"/>
  <c r="HN11" i="14"/>
  <c r="HM11" i="14"/>
  <c r="HD9" i="14"/>
  <c r="HD13" i="14"/>
  <c r="HD17" i="14"/>
  <c r="HD21" i="14"/>
  <c r="HD25" i="14"/>
  <c r="HD29" i="14"/>
  <c r="HD33" i="14"/>
  <c r="HD10" i="14"/>
  <c r="HD14" i="14"/>
  <c r="HD18" i="14"/>
  <c r="HD22" i="14"/>
  <c r="HD26" i="14"/>
  <c r="HD30" i="14"/>
  <c r="HD34" i="14"/>
  <c r="HD7" i="14"/>
  <c r="HD11" i="14"/>
  <c r="HD15" i="14"/>
  <c r="HD19" i="14"/>
  <c r="HD23" i="14"/>
  <c r="HD27" i="14"/>
  <c r="HD31" i="14"/>
  <c r="HD35" i="14"/>
  <c r="HD12" i="14"/>
  <c r="HD20" i="14"/>
  <c r="HD28" i="14"/>
  <c r="HD32" i="14"/>
  <c r="HD36" i="14"/>
  <c r="IF35" i="14"/>
  <c r="IF33" i="14"/>
  <c r="IF31" i="14"/>
  <c r="IF29" i="14"/>
  <c r="IF27" i="14"/>
  <c r="IF25" i="14"/>
  <c r="IF23" i="14"/>
  <c r="IF21" i="14"/>
  <c r="IF19" i="14"/>
  <c r="IF17" i="14"/>
  <c r="IF15" i="14"/>
  <c r="IF13" i="14"/>
  <c r="IF11" i="14"/>
  <c r="IF9" i="14"/>
  <c r="IE3" i="14"/>
  <c r="IE36" i="14"/>
  <c r="IE34" i="14"/>
  <c r="IE32" i="14"/>
  <c r="IE30" i="14"/>
  <c r="IE28" i="14"/>
  <c r="IE26" i="14"/>
  <c r="IE24" i="14"/>
  <c r="IE22" i="14"/>
  <c r="IE20" i="14"/>
  <c r="IE18" i="14"/>
  <c r="IE16" i="14"/>
  <c r="IE14" i="14"/>
  <c r="IE12" i="14"/>
  <c r="IE10" i="14"/>
  <c r="IE8" i="14"/>
  <c r="IE6" i="14"/>
  <c r="IF36" i="14"/>
  <c r="IF34" i="14"/>
  <c r="IF32" i="14"/>
  <c r="IF30" i="14"/>
  <c r="IF28" i="14"/>
  <c r="IF26" i="14"/>
  <c r="IF24" i="14"/>
  <c r="IF22" i="14"/>
  <c r="IF20" i="14"/>
  <c r="IF18" i="14"/>
  <c r="IF16" i="14"/>
  <c r="IF14" i="14"/>
  <c r="IF12" i="14"/>
  <c r="IF10" i="14"/>
  <c r="IF8" i="14"/>
  <c r="IE35" i="14"/>
  <c r="IE33" i="14"/>
  <c r="IE31" i="14"/>
  <c r="IE29" i="14"/>
  <c r="IE27" i="14"/>
  <c r="IE25" i="14"/>
  <c r="IE23" i="14"/>
  <c r="IE21" i="14"/>
  <c r="IE19" i="14"/>
  <c r="IE17" i="14"/>
  <c r="IE15" i="14"/>
  <c r="IE13" i="14"/>
  <c r="IE11" i="14"/>
  <c r="IE9" i="14"/>
  <c r="IE7" i="14"/>
  <c r="IH35" i="14"/>
  <c r="IH33" i="14"/>
  <c r="IH31" i="14"/>
  <c r="IH29" i="14"/>
  <c r="IH27" i="14"/>
  <c r="IH25" i="14"/>
  <c r="IH23" i="14"/>
  <c r="IH21" i="14"/>
  <c r="IH19" i="14"/>
  <c r="IH17" i="14"/>
  <c r="IH15" i="14"/>
  <c r="IH13" i="14"/>
  <c r="IH11" i="14"/>
  <c r="IH9" i="14"/>
  <c r="IH7" i="14"/>
  <c r="IG36" i="14"/>
  <c r="IG34" i="14"/>
  <c r="IG32" i="14"/>
  <c r="IG30" i="14"/>
  <c r="IG28" i="14"/>
  <c r="IG26" i="14"/>
  <c r="IG24" i="14"/>
  <c r="IG22" i="14"/>
  <c r="IG20" i="14"/>
  <c r="IG18" i="14"/>
  <c r="IG16" i="14"/>
  <c r="IG14" i="14"/>
  <c r="IG12" i="14"/>
  <c r="IG10" i="14"/>
  <c r="IG8" i="14"/>
  <c r="IG6" i="14"/>
  <c r="IG3" i="14"/>
  <c r="IH36" i="14"/>
  <c r="IH34" i="14"/>
  <c r="IH32" i="14"/>
  <c r="IH30" i="14"/>
  <c r="IH28" i="14"/>
  <c r="IH26" i="14"/>
  <c r="IH24" i="14"/>
  <c r="IH22" i="14"/>
  <c r="IH20" i="14"/>
  <c r="IH18" i="14"/>
  <c r="IH16" i="14"/>
  <c r="IH14" i="14"/>
  <c r="IH12" i="14"/>
  <c r="IH10" i="14"/>
  <c r="IH8" i="14"/>
  <c r="IH6" i="14"/>
  <c r="IG35" i="14"/>
  <c r="IG33" i="14"/>
  <c r="IG31" i="14"/>
  <c r="IG29" i="14"/>
  <c r="IG27" i="14"/>
  <c r="IG25" i="14"/>
  <c r="IG23" i="14"/>
  <c r="IG21" i="14"/>
  <c r="IG19" i="14"/>
  <c r="IG17" i="14"/>
  <c r="IG15" i="14"/>
  <c r="IG13" i="14"/>
  <c r="IG11" i="14"/>
  <c r="IG9" i="14"/>
  <c r="IG7" i="14"/>
  <c r="IG4" i="14"/>
  <c r="IF3" i="14"/>
  <c r="HD6" i="14"/>
  <c r="HC6" i="14"/>
  <c r="HC7" i="14"/>
  <c r="HC8" i="14"/>
  <c r="HC9" i="14"/>
  <c r="HC10" i="14"/>
  <c r="HC11" i="14"/>
  <c r="HC12" i="14"/>
  <c r="HC13" i="14"/>
  <c r="HC14" i="14"/>
  <c r="HC15" i="14"/>
  <c r="HC16" i="14"/>
  <c r="HC17" i="14"/>
  <c r="HC18" i="14"/>
  <c r="HC19" i="14"/>
  <c r="HC20" i="14"/>
  <c r="HC21" i="14"/>
  <c r="HC22" i="14"/>
  <c r="HC23" i="14"/>
  <c r="HC24" i="14"/>
  <c r="HC25" i="14"/>
  <c r="HC26" i="14"/>
  <c r="HC27" i="14"/>
  <c r="HC28" i="14"/>
  <c r="HC29" i="14"/>
  <c r="HC30" i="14"/>
  <c r="HC31" i="14"/>
  <c r="HC32" i="14"/>
  <c r="HC33" i="14"/>
  <c r="HC34" i="14"/>
  <c r="HC35" i="14"/>
  <c r="L13" i="15"/>
  <c r="C9" i="2"/>
  <c r="CO3" i="4"/>
  <c r="CO16" i="14" s="1"/>
  <c r="D3" i="4"/>
  <c r="HX6" i="14" l="1"/>
  <c r="BA4" i="14"/>
  <c r="EF3" i="14"/>
  <c r="EH3" i="14"/>
  <c r="ID3" i="14"/>
  <c r="IB7" i="14"/>
  <c r="IB6" i="14"/>
  <c r="HX7" i="14"/>
  <c r="EI4" i="14"/>
  <c r="EG4" i="14"/>
  <c r="EG3" i="4"/>
  <c r="EG3" i="14" s="1"/>
  <c r="EI3" i="4"/>
  <c r="EI3" i="14" s="1"/>
  <c r="EJ3" i="4"/>
  <c r="EJ3" i="14" s="1"/>
  <c r="EK3" i="4"/>
  <c r="EK3" i="14" s="1"/>
  <c r="AR29" i="14"/>
  <c r="AR28" i="14"/>
  <c r="AR10" i="14"/>
  <c r="AL29" i="14"/>
  <c r="AL28" i="14"/>
  <c r="AL10" i="14"/>
  <c r="U4" i="14"/>
  <c r="C4" i="14"/>
  <c r="C3" i="14"/>
  <c r="C817" i="13"/>
  <c r="C816" i="13"/>
  <c r="C815" i="13"/>
  <c r="C814" i="13"/>
  <c r="C813" i="13"/>
  <c r="C812" i="13"/>
  <c r="C811" i="13"/>
  <c r="C810" i="13"/>
  <c r="C809" i="13"/>
  <c r="C808" i="13"/>
  <c r="C807" i="13"/>
  <c r="C806" i="13"/>
  <c r="C805" i="13"/>
  <c r="C804" i="13"/>
  <c r="C803" i="13"/>
  <c r="C802" i="13"/>
  <c r="C801" i="13"/>
  <c r="C800" i="13"/>
  <c r="C792" i="13"/>
  <c r="C791" i="13"/>
  <c r="C790" i="13"/>
  <c r="C789" i="13"/>
  <c r="C788" i="13"/>
  <c r="C787" i="13"/>
  <c r="C786" i="13"/>
  <c r="C785" i="13"/>
  <c r="C784" i="13"/>
  <c r="C783" i="13"/>
  <c r="C782" i="13"/>
  <c r="C781" i="13"/>
  <c r="C780" i="13"/>
  <c r="C779" i="13"/>
  <c r="C778" i="13"/>
  <c r="C777" i="13"/>
  <c r="C776" i="13"/>
  <c r="C775" i="13"/>
  <c r="C767" i="13"/>
  <c r="C766" i="13"/>
  <c r="C765" i="13"/>
  <c r="C764" i="13"/>
  <c r="C763" i="13"/>
  <c r="C762" i="13"/>
  <c r="C761" i="13"/>
  <c r="C760" i="13"/>
  <c r="C759" i="13"/>
  <c r="C758" i="13"/>
  <c r="C757" i="13"/>
  <c r="C756" i="13"/>
  <c r="C755" i="13"/>
  <c r="C754" i="13"/>
  <c r="C753" i="13"/>
  <c r="C752" i="13"/>
  <c r="C751" i="13"/>
  <c r="C750" i="13"/>
  <c r="C742" i="13"/>
  <c r="C741" i="13"/>
  <c r="C740" i="13"/>
  <c r="C739" i="13"/>
  <c r="C738" i="13"/>
  <c r="C737" i="13"/>
  <c r="C736" i="13"/>
  <c r="C735" i="13"/>
  <c r="C734" i="13"/>
  <c r="C733" i="13"/>
  <c r="C732" i="13"/>
  <c r="C731" i="13"/>
  <c r="C730" i="13"/>
  <c r="C729" i="13"/>
  <c r="C728" i="13"/>
  <c r="C727" i="13"/>
  <c r="C726" i="13"/>
  <c r="C725" i="13"/>
  <c r="C717" i="13"/>
  <c r="C716" i="13"/>
  <c r="C715" i="13"/>
  <c r="C714" i="13"/>
  <c r="C713" i="13"/>
  <c r="C712" i="13"/>
  <c r="C711" i="13"/>
  <c r="C710" i="13"/>
  <c r="C709" i="13"/>
  <c r="C708" i="13"/>
  <c r="C707" i="13"/>
  <c r="C706" i="13"/>
  <c r="C705" i="13"/>
  <c r="C704" i="13"/>
  <c r="C703" i="13"/>
  <c r="C702" i="13"/>
  <c r="C701" i="13"/>
  <c r="C700" i="13"/>
  <c r="C692" i="13"/>
  <c r="C691" i="13"/>
  <c r="C690" i="13"/>
  <c r="C689" i="13"/>
  <c r="C688" i="13"/>
  <c r="C687" i="13"/>
  <c r="C686" i="13"/>
  <c r="C685" i="13"/>
  <c r="C684" i="13"/>
  <c r="C683" i="13"/>
  <c r="C682" i="13"/>
  <c r="C681" i="13"/>
  <c r="C680" i="13"/>
  <c r="C679" i="13"/>
  <c r="C678" i="13"/>
  <c r="C677" i="13"/>
  <c r="C676" i="13"/>
  <c r="C675" i="13"/>
  <c r="C667" i="13"/>
  <c r="C666" i="13"/>
  <c r="C665" i="13"/>
  <c r="C664" i="13"/>
  <c r="C663" i="13"/>
  <c r="C662" i="13"/>
  <c r="C661" i="13"/>
  <c r="C660" i="13"/>
  <c r="C659" i="13"/>
  <c r="C658" i="13"/>
  <c r="C657" i="13"/>
  <c r="C656" i="13"/>
  <c r="C655" i="13"/>
  <c r="C654" i="13"/>
  <c r="C653" i="13"/>
  <c r="C652" i="13"/>
  <c r="C651" i="13"/>
  <c r="C650" i="13"/>
  <c r="C642" i="13"/>
  <c r="C641" i="13"/>
  <c r="C640" i="13"/>
  <c r="C639" i="13"/>
  <c r="C638" i="13"/>
  <c r="C637" i="13"/>
  <c r="C636" i="13"/>
  <c r="C635" i="13"/>
  <c r="C634" i="13"/>
  <c r="C633" i="13"/>
  <c r="C632" i="13"/>
  <c r="C631" i="13"/>
  <c r="C630" i="13"/>
  <c r="C629" i="13"/>
  <c r="C628" i="13"/>
  <c r="C627" i="13"/>
  <c r="C626" i="13"/>
  <c r="C625" i="13"/>
  <c r="C617" i="13"/>
  <c r="C616" i="13"/>
  <c r="C615" i="13"/>
  <c r="C614" i="13"/>
  <c r="C613" i="13"/>
  <c r="C612" i="13"/>
  <c r="C611" i="13"/>
  <c r="C610" i="13"/>
  <c r="C609" i="13"/>
  <c r="C608" i="13"/>
  <c r="C607" i="13"/>
  <c r="C606" i="13"/>
  <c r="C605" i="13"/>
  <c r="C604" i="13"/>
  <c r="C603" i="13"/>
  <c r="C602" i="13"/>
  <c r="C601" i="13"/>
  <c r="C600" i="13"/>
  <c r="C592" i="13"/>
  <c r="C591" i="13"/>
  <c r="C590" i="13"/>
  <c r="C589" i="13"/>
  <c r="C588" i="13"/>
  <c r="C587" i="13"/>
  <c r="C586" i="13"/>
  <c r="C585" i="13"/>
  <c r="C584" i="13"/>
  <c r="C583" i="13"/>
  <c r="C582" i="13"/>
  <c r="C581" i="13"/>
  <c r="C580" i="13"/>
  <c r="C579" i="13"/>
  <c r="C578" i="13"/>
  <c r="C577" i="13"/>
  <c r="C576" i="13"/>
  <c r="C575" i="13"/>
  <c r="C567" i="13"/>
  <c r="C566" i="13"/>
  <c r="C565" i="13"/>
  <c r="C564" i="13"/>
  <c r="C563" i="13"/>
  <c r="C562" i="13"/>
  <c r="C561" i="13"/>
  <c r="C560" i="13"/>
  <c r="C559" i="13"/>
  <c r="C558" i="13"/>
  <c r="C557" i="13"/>
  <c r="C556" i="13"/>
  <c r="C555" i="13"/>
  <c r="C554" i="13"/>
  <c r="C553" i="13"/>
  <c r="C552" i="13"/>
  <c r="C551" i="13"/>
  <c r="C550" i="13"/>
  <c r="C542" i="13"/>
  <c r="C541" i="13"/>
  <c r="C540" i="13"/>
  <c r="C539" i="13"/>
  <c r="C538" i="13"/>
  <c r="C537" i="13"/>
  <c r="C536" i="13"/>
  <c r="C535" i="13"/>
  <c r="C534" i="13"/>
  <c r="C533" i="13"/>
  <c r="C532" i="13"/>
  <c r="C531" i="13"/>
  <c r="C530" i="13"/>
  <c r="C529" i="13"/>
  <c r="C528" i="13"/>
  <c r="C527" i="13"/>
  <c r="C526" i="13"/>
  <c r="C525" i="13"/>
  <c r="C517" i="13"/>
  <c r="C516" i="13"/>
  <c r="C515" i="13"/>
  <c r="C514" i="13"/>
  <c r="C513" i="13"/>
  <c r="C512" i="13"/>
  <c r="C511" i="13"/>
  <c r="C510" i="13"/>
  <c r="C509" i="13"/>
  <c r="C508" i="13"/>
  <c r="C507" i="13"/>
  <c r="C506" i="13"/>
  <c r="C505" i="13"/>
  <c r="C504" i="13"/>
  <c r="C503" i="13"/>
  <c r="C502" i="13"/>
  <c r="C501" i="13"/>
  <c r="C500" i="13"/>
  <c r="C492" i="13"/>
  <c r="C491" i="13"/>
  <c r="C490" i="13"/>
  <c r="C489" i="13"/>
  <c r="C488" i="13"/>
  <c r="C487" i="13"/>
  <c r="C486" i="13"/>
  <c r="C485" i="13"/>
  <c r="C484" i="13"/>
  <c r="C483" i="13"/>
  <c r="C482" i="13"/>
  <c r="C481" i="13"/>
  <c r="C480" i="13"/>
  <c r="C479" i="13"/>
  <c r="C478" i="13"/>
  <c r="C477" i="13"/>
  <c r="C476" i="13"/>
  <c r="C475" i="13"/>
  <c r="C467" i="13"/>
  <c r="C466" i="13"/>
  <c r="C465" i="13"/>
  <c r="C464" i="13"/>
  <c r="C463" i="13"/>
  <c r="C462" i="13"/>
  <c r="C461" i="13"/>
  <c r="C460" i="13"/>
  <c r="C459" i="13"/>
  <c r="C458" i="13"/>
  <c r="C457" i="13"/>
  <c r="C456" i="13"/>
  <c r="C455" i="13"/>
  <c r="C454" i="13"/>
  <c r="C453" i="13"/>
  <c r="C452" i="13"/>
  <c r="C451" i="13"/>
  <c r="C450" i="13"/>
  <c r="C442" i="13"/>
  <c r="C441" i="13"/>
  <c r="C440" i="13"/>
  <c r="C439" i="13"/>
  <c r="C438" i="13"/>
  <c r="C437" i="13"/>
  <c r="C436" i="13"/>
  <c r="C435" i="13"/>
  <c r="C434" i="13"/>
  <c r="C433" i="13"/>
  <c r="C432" i="13"/>
  <c r="C431" i="13"/>
  <c r="C430" i="13"/>
  <c r="C429" i="13"/>
  <c r="C428" i="13"/>
  <c r="C427" i="13"/>
  <c r="C426" i="13"/>
  <c r="C425" i="13"/>
  <c r="C417" i="13"/>
  <c r="C416" i="13"/>
  <c r="C415" i="13"/>
  <c r="C414" i="13"/>
  <c r="C413" i="13"/>
  <c r="C412" i="13"/>
  <c r="C411" i="13"/>
  <c r="C410" i="13"/>
  <c r="C409" i="13"/>
  <c r="C408" i="13"/>
  <c r="C407" i="13"/>
  <c r="C406" i="13"/>
  <c r="C405" i="13"/>
  <c r="C404" i="13"/>
  <c r="C403" i="13"/>
  <c r="C402" i="13"/>
  <c r="C401" i="13"/>
  <c r="C400" i="13"/>
  <c r="C392" i="13"/>
  <c r="C391" i="13"/>
  <c r="C390" i="13"/>
  <c r="C389" i="13"/>
  <c r="C388" i="13"/>
  <c r="C387" i="13"/>
  <c r="C386" i="13"/>
  <c r="C385" i="13"/>
  <c r="C384" i="13"/>
  <c r="C383" i="13"/>
  <c r="C382" i="13"/>
  <c r="C381" i="13"/>
  <c r="C380" i="13"/>
  <c r="C379" i="13"/>
  <c r="C378" i="13"/>
  <c r="C377" i="13"/>
  <c r="C376" i="13"/>
  <c r="C375" i="13"/>
  <c r="C367" i="13"/>
  <c r="C366" i="13"/>
  <c r="C365" i="13"/>
  <c r="C364" i="13"/>
  <c r="C363" i="13"/>
  <c r="C362" i="13"/>
  <c r="C361" i="13"/>
  <c r="C360" i="13"/>
  <c r="C359" i="13"/>
  <c r="C358" i="13"/>
  <c r="C357" i="13"/>
  <c r="C356" i="13"/>
  <c r="C355" i="13"/>
  <c r="C354" i="13"/>
  <c r="C353" i="13"/>
  <c r="C352" i="13"/>
  <c r="C351" i="13"/>
  <c r="C350" i="13"/>
  <c r="C342" i="13"/>
  <c r="C341" i="13"/>
  <c r="C340" i="13"/>
  <c r="C339" i="13"/>
  <c r="C338" i="13"/>
  <c r="C337" i="13"/>
  <c r="C336" i="13"/>
  <c r="C335" i="13"/>
  <c r="C334" i="13"/>
  <c r="C333" i="13"/>
  <c r="C332" i="13"/>
  <c r="C331" i="13"/>
  <c r="C330" i="13"/>
  <c r="C329" i="13"/>
  <c r="C328" i="13"/>
  <c r="C327" i="13"/>
  <c r="C326" i="13"/>
  <c r="C325" i="13"/>
  <c r="C317" i="13"/>
  <c r="C316" i="13"/>
  <c r="C315" i="13"/>
  <c r="C314" i="13"/>
  <c r="C313" i="13"/>
  <c r="C312" i="13"/>
  <c r="C311" i="13"/>
  <c r="C310" i="13"/>
  <c r="C309" i="13"/>
  <c r="C308" i="13"/>
  <c r="C307" i="13"/>
  <c r="C306" i="13"/>
  <c r="C305" i="13"/>
  <c r="C304" i="13"/>
  <c r="C303" i="13"/>
  <c r="C302" i="13"/>
  <c r="C301" i="13"/>
  <c r="C300" i="13"/>
  <c r="C292" i="13"/>
  <c r="C291" i="13"/>
  <c r="C290" i="13"/>
  <c r="C289" i="13"/>
  <c r="C288" i="13"/>
  <c r="C287" i="13"/>
  <c r="C286" i="13"/>
  <c r="C285" i="13"/>
  <c r="C284" i="13"/>
  <c r="C283" i="13"/>
  <c r="C282" i="13"/>
  <c r="C281" i="13"/>
  <c r="C280" i="13"/>
  <c r="C279" i="13"/>
  <c r="C278" i="13"/>
  <c r="C277" i="13"/>
  <c r="C276" i="13"/>
  <c r="C275" i="13"/>
  <c r="C267" i="13"/>
  <c r="C266" i="13"/>
  <c r="C265" i="13"/>
  <c r="C264" i="13"/>
  <c r="C263" i="13"/>
  <c r="C262" i="13"/>
  <c r="C261" i="13"/>
  <c r="C260" i="13"/>
  <c r="C259" i="13"/>
  <c r="C258" i="13"/>
  <c r="C257" i="13"/>
  <c r="C256" i="13"/>
  <c r="C255" i="13"/>
  <c r="C254" i="13"/>
  <c r="C253" i="13"/>
  <c r="C252" i="13"/>
  <c r="C251" i="13"/>
  <c r="C250" i="13"/>
  <c r="C242" i="13"/>
  <c r="C241" i="13"/>
  <c r="C240" i="13"/>
  <c r="C239" i="13"/>
  <c r="C238" i="13"/>
  <c r="C237" i="13"/>
  <c r="C236" i="13"/>
  <c r="C235" i="13"/>
  <c r="C234" i="13"/>
  <c r="C233" i="13"/>
  <c r="C232" i="13"/>
  <c r="C231" i="13"/>
  <c r="C230" i="13"/>
  <c r="C229" i="13"/>
  <c r="C228" i="13"/>
  <c r="C227" i="13"/>
  <c r="C226" i="13"/>
  <c r="C225" i="13"/>
  <c r="C217" i="13"/>
  <c r="C216" i="13"/>
  <c r="C215" i="13"/>
  <c r="C214" i="13"/>
  <c r="C213" i="13"/>
  <c r="C212" i="13"/>
  <c r="C211" i="13"/>
  <c r="C210" i="13"/>
  <c r="C209" i="13"/>
  <c r="C208" i="13"/>
  <c r="C207" i="13"/>
  <c r="C206" i="13"/>
  <c r="C205" i="13"/>
  <c r="C204" i="13"/>
  <c r="C203" i="13"/>
  <c r="C202" i="13"/>
  <c r="C201" i="13"/>
  <c r="C200" i="13"/>
  <c r="C192" i="13"/>
  <c r="C191" i="13"/>
  <c r="C190" i="13"/>
  <c r="C189" i="13"/>
  <c r="C188" i="13"/>
  <c r="C187" i="13"/>
  <c r="C186" i="13"/>
  <c r="C185" i="13"/>
  <c r="C184" i="13"/>
  <c r="C183" i="13"/>
  <c r="C182" i="13"/>
  <c r="C181" i="13"/>
  <c r="C180" i="13"/>
  <c r="C179" i="13"/>
  <c r="C178" i="13"/>
  <c r="C177" i="13"/>
  <c r="C176" i="13"/>
  <c r="C175" i="13"/>
  <c r="C167" i="13"/>
  <c r="C166" i="13"/>
  <c r="C165" i="13"/>
  <c r="C164" i="13"/>
  <c r="C163" i="13"/>
  <c r="C162" i="13"/>
  <c r="C161" i="13"/>
  <c r="C160" i="13"/>
  <c r="C159" i="13"/>
  <c r="C158" i="13"/>
  <c r="C157" i="13"/>
  <c r="C156" i="13"/>
  <c r="C155" i="13"/>
  <c r="C154" i="13"/>
  <c r="C153" i="13"/>
  <c r="C152" i="13"/>
  <c r="C151" i="13"/>
  <c r="C150" i="13"/>
  <c r="C142" i="13"/>
  <c r="C141" i="13"/>
  <c r="C140" i="13"/>
  <c r="C139" i="13"/>
  <c r="C138" i="13"/>
  <c r="C137" i="13"/>
  <c r="C136" i="13"/>
  <c r="C135" i="13"/>
  <c r="C134" i="13"/>
  <c r="C133" i="13"/>
  <c r="C132" i="13"/>
  <c r="C131" i="13"/>
  <c r="C130" i="13"/>
  <c r="C129" i="13"/>
  <c r="C128" i="13"/>
  <c r="C127" i="13"/>
  <c r="C126" i="13"/>
  <c r="C125" i="13"/>
  <c r="C117" i="13"/>
  <c r="C116" i="13"/>
  <c r="C115" i="13"/>
  <c r="C114" i="13"/>
  <c r="C113" i="13"/>
  <c r="C112" i="13"/>
  <c r="C111" i="13"/>
  <c r="C110" i="13"/>
  <c r="C109" i="13"/>
  <c r="C108" i="13"/>
  <c r="C107" i="13"/>
  <c r="C106" i="13"/>
  <c r="C105" i="13"/>
  <c r="C104" i="13"/>
  <c r="C103" i="13"/>
  <c r="C102" i="13"/>
  <c r="C101" i="13"/>
  <c r="C100" i="13"/>
  <c r="C92" i="13"/>
  <c r="C91" i="13"/>
  <c r="C90" i="13"/>
  <c r="C89" i="13"/>
  <c r="C88" i="13"/>
  <c r="C87" i="13"/>
  <c r="C86" i="13"/>
  <c r="C85" i="13"/>
  <c r="C84" i="13"/>
  <c r="C83" i="13"/>
  <c r="C82" i="13"/>
  <c r="C81" i="13"/>
  <c r="C80" i="13"/>
  <c r="C79" i="13"/>
  <c r="C78" i="13"/>
  <c r="C77" i="13"/>
  <c r="C76" i="13"/>
  <c r="C75" i="13"/>
  <c r="C67" i="13"/>
  <c r="C66" i="13"/>
  <c r="C65" i="13"/>
  <c r="C64" i="13"/>
  <c r="C63" i="13"/>
  <c r="C62" i="13"/>
  <c r="C61" i="13"/>
  <c r="C60" i="13"/>
  <c r="C59" i="13"/>
  <c r="C58" i="13"/>
  <c r="C57" i="13"/>
  <c r="C56" i="13"/>
  <c r="C55" i="13"/>
  <c r="C54" i="13"/>
  <c r="C53" i="13"/>
  <c r="C52" i="13"/>
  <c r="C51" i="13"/>
  <c r="C50" i="13"/>
  <c r="C42" i="13"/>
  <c r="C41" i="13"/>
  <c r="C40" i="13"/>
  <c r="C39" i="13"/>
  <c r="C38" i="13"/>
  <c r="C37" i="13"/>
  <c r="C36" i="13"/>
  <c r="C35" i="13"/>
  <c r="C34" i="13"/>
  <c r="C33" i="13"/>
  <c r="C32" i="13"/>
  <c r="C31" i="13"/>
  <c r="C30" i="13"/>
  <c r="C29" i="13"/>
  <c r="C28" i="13"/>
  <c r="C27" i="13"/>
  <c r="C26" i="13"/>
  <c r="C25" i="13"/>
  <c r="BK3" i="4"/>
  <c r="BK3" i="14" s="1"/>
  <c r="BL3" i="4"/>
  <c r="BL3" i="14" s="1"/>
  <c r="BM3" i="4"/>
  <c r="BM3" i="14" s="1"/>
  <c r="BN3" i="4"/>
  <c r="BO3" i="4"/>
  <c r="BP3" i="4"/>
  <c r="BQ3" i="4"/>
  <c r="BR3" i="4"/>
  <c r="BS3" i="4"/>
  <c r="BT3" i="4"/>
  <c r="BU3" i="4"/>
  <c r="BU3" i="14" s="1"/>
  <c r="BV3" i="4"/>
  <c r="BW4" i="14" s="1"/>
  <c r="BW3" i="4"/>
  <c r="BW3" i="14" s="1"/>
  <c r="BX3" i="4"/>
  <c r="BX3" i="14" s="1"/>
  <c r="BY3" i="4"/>
  <c r="BY3" i="14" s="1"/>
  <c r="BZ3" i="4"/>
  <c r="CA3" i="4"/>
  <c r="CB3" i="4"/>
  <c r="CB3" i="14" s="1"/>
  <c r="CC3" i="4"/>
  <c r="CC3" i="14" s="1"/>
  <c r="CD3" i="4"/>
  <c r="CE3" i="4"/>
  <c r="CE3" i="14" s="1"/>
  <c r="CF3" i="4"/>
  <c r="CG3" i="4"/>
  <c r="CG3" i="14" s="1"/>
  <c r="CH3" i="4"/>
  <c r="CI3" i="4"/>
  <c r="CI3" i="14" s="1"/>
  <c r="CJ3" i="4"/>
  <c r="CK3" i="4"/>
  <c r="CK3" i="14" s="1"/>
  <c r="CL3" i="4"/>
  <c r="CM3" i="4"/>
  <c r="CM3" i="14" s="1"/>
  <c r="CN3" i="4"/>
  <c r="CO4" i="14" s="1"/>
  <c r="CO3" i="14"/>
  <c r="CP3" i="4"/>
  <c r="CQ3" i="4"/>
  <c r="CQ3" i="14" s="1"/>
  <c r="CR3" i="4"/>
  <c r="CR3" i="14" s="1"/>
  <c r="CS3" i="4"/>
  <c r="CS3" i="14" s="1"/>
  <c r="CT3" i="4"/>
  <c r="CU3" i="4"/>
  <c r="CU3" i="14" s="1"/>
  <c r="CV3" i="4"/>
  <c r="CW3" i="4"/>
  <c r="CW3" i="14" s="1"/>
  <c r="CX3" i="4"/>
  <c r="CZ3" i="4"/>
  <c r="CZ3" i="14" s="1"/>
  <c r="DB3" i="4"/>
  <c r="DC3" i="4"/>
  <c r="DC3" i="14" s="1"/>
  <c r="DD3" i="4"/>
  <c r="DE3" i="4"/>
  <c r="DE3" i="14" s="1"/>
  <c r="DF3" i="4"/>
  <c r="DG3" i="4"/>
  <c r="DG3" i="14" s="1"/>
  <c r="DH3" i="4"/>
  <c r="DH3" i="14" s="1"/>
  <c r="DI3" i="4"/>
  <c r="DI3" i="14" s="1"/>
  <c r="DJ3" i="4"/>
  <c r="DK3" i="4"/>
  <c r="DK3" i="14" s="1"/>
  <c r="DL3" i="4"/>
  <c r="DN3" i="4"/>
  <c r="DP3" i="4"/>
  <c r="DP3" i="14" s="1"/>
  <c r="DR3" i="4"/>
  <c r="DS3" i="4"/>
  <c r="DS3" i="14" s="1"/>
  <c r="DT3" i="4"/>
  <c r="DU3" i="4"/>
  <c r="DU3" i="14" s="1"/>
  <c r="DV3" i="4"/>
  <c r="DW3" i="4"/>
  <c r="DW3" i="14" s="1"/>
  <c r="DX3" i="4"/>
  <c r="DX3" i="14" s="1"/>
  <c r="DY3" i="4"/>
  <c r="DY3" i="14" s="1"/>
  <c r="DZ3" i="4"/>
  <c r="EA3" i="4"/>
  <c r="EA3" i="14" s="1"/>
  <c r="EB3" i="4"/>
  <c r="EC3" i="4"/>
  <c r="EC3" i="14" s="1"/>
  <c r="ED3" i="4"/>
  <c r="EE3" i="4"/>
  <c r="EE3" i="14" s="1"/>
  <c r="EL3" i="4"/>
  <c r="EM3" i="4"/>
  <c r="EM3" i="14" s="1"/>
  <c r="EN3" i="4"/>
  <c r="EN3" i="14" s="1"/>
  <c r="EO3" i="4"/>
  <c r="EO3" i="14" s="1"/>
  <c r="EP3" i="4"/>
  <c r="EQ4" i="14" s="1"/>
  <c r="EQ3" i="4"/>
  <c r="EQ3" i="14" s="1"/>
  <c r="ER3" i="4"/>
  <c r="ER3" i="14" s="1"/>
  <c r="ES3" i="4"/>
  <c r="ES3" i="14" s="1"/>
  <c r="ET3" i="4"/>
  <c r="ET3" i="14" s="1"/>
  <c r="EU3" i="4"/>
  <c r="EU3" i="14" s="1"/>
  <c r="EV3" i="4"/>
  <c r="EV3" i="14" s="1"/>
  <c r="EW3" i="4"/>
  <c r="EX3" i="4"/>
  <c r="EY3" i="4"/>
  <c r="EZ3" i="4"/>
  <c r="FA3" i="4"/>
  <c r="FB3" i="4"/>
  <c r="FC3" i="4"/>
  <c r="FD3" i="4"/>
  <c r="FE3" i="4"/>
  <c r="FF3" i="4"/>
  <c r="FG3" i="4"/>
  <c r="FH3" i="4"/>
  <c r="FI3" i="4"/>
  <c r="FJ3" i="4"/>
  <c r="FK3" i="4"/>
  <c r="FL3" i="4"/>
  <c r="FM3" i="4"/>
  <c r="FN3" i="4"/>
  <c r="FO3" i="4"/>
  <c r="FP3" i="4"/>
  <c r="FQ3" i="4"/>
  <c r="FR3" i="4"/>
  <c r="FS3" i="4"/>
  <c r="FT3" i="4"/>
  <c r="FU3" i="4"/>
  <c r="FV3" i="4"/>
  <c r="FW3" i="4"/>
  <c r="FX3" i="4"/>
  <c r="FY4" i="14" s="1"/>
  <c r="FY3" i="4"/>
  <c r="FY3" i="14" s="1"/>
  <c r="FZ3" i="4"/>
  <c r="GA4" i="14" s="1"/>
  <c r="GA3" i="4"/>
  <c r="GA3" i="14" s="1"/>
  <c r="GB3" i="4"/>
  <c r="GB3" i="14" s="1"/>
  <c r="GC3" i="4"/>
  <c r="GC3" i="14" s="1"/>
  <c r="GD3" i="4"/>
  <c r="GE4" i="14" s="1"/>
  <c r="GE3" i="4"/>
  <c r="GE3" i="14" s="1"/>
  <c r="GF3" i="4"/>
  <c r="GF3" i="14" s="1"/>
  <c r="GG3" i="4"/>
  <c r="GG3" i="14" s="1"/>
  <c r="GH3" i="4"/>
  <c r="GI4" i="14" s="1"/>
  <c r="GI3" i="4"/>
  <c r="GI3" i="14" s="1"/>
  <c r="GJ3" i="4"/>
  <c r="GJ3" i="14" s="1"/>
  <c r="GK3" i="4"/>
  <c r="GK3" i="14" s="1"/>
  <c r="GL3" i="4"/>
  <c r="GM4" i="14" s="1"/>
  <c r="GM3" i="4"/>
  <c r="GM3" i="14" s="1"/>
  <c r="GN3" i="4"/>
  <c r="GN3" i="14" s="1"/>
  <c r="GO3" i="4"/>
  <c r="GO3" i="14" s="1"/>
  <c r="GP3" i="4"/>
  <c r="GQ3" i="4"/>
  <c r="GR6" i="14" s="1"/>
  <c r="GR3" i="4"/>
  <c r="GS3" i="4"/>
  <c r="GT3" i="4"/>
  <c r="GU3" i="4"/>
  <c r="GV3" i="4"/>
  <c r="GW3" i="4"/>
  <c r="GX3" i="4"/>
  <c r="GY3" i="4"/>
  <c r="GZ3" i="4"/>
  <c r="HA4" i="14" s="1"/>
  <c r="HA3" i="4"/>
  <c r="HB3" i="4"/>
  <c r="HC4" i="14" s="1"/>
  <c r="HM3" i="14"/>
  <c r="HU3" i="14"/>
  <c r="E3" i="4"/>
  <c r="F3" i="4"/>
  <c r="G3" i="4"/>
  <c r="H3" i="4"/>
  <c r="H3" i="14" s="1"/>
  <c r="I3" i="4"/>
  <c r="J3" i="4"/>
  <c r="K3" i="4"/>
  <c r="L3" i="4"/>
  <c r="L3" i="14" s="1"/>
  <c r="M3" i="4"/>
  <c r="N3" i="4"/>
  <c r="N3" i="14" s="1"/>
  <c r="O3" i="4"/>
  <c r="P3" i="4"/>
  <c r="P3" i="14" s="1"/>
  <c r="Q3" i="4"/>
  <c r="R3" i="4"/>
  <c r="S3" i="4"/>
  <c r="T3" i="4"/>
  <c r="T3" i="14" s="1"/>
  <c r="U3" i="4"/>
  <c r="U3" i="14" s="1"/>
  <c r="V3" i="4"/>
  <c r="V3" i="14" s="1"/>
  <c r="W3" i="4"/>
  <c r="X3" i="4"/>
  <c r="Y3" i="4"/>
  <c r="Z3" i="4"/>
  <c r="Z3" i="14" s="1"/>
  <c r="AA3" i="4"/>
  <c r="AB3" i="4"/>
  <c r="AB3" i="14" s="1"/>
  <c r="AC3" i="4"/>
  <c r="AD3" i="4"/>
  <c r="AE3" i="4"/>
  <c r="AF3" i="4"/>
  <c r="AF3" i="14" s="1"/>
  <c r="AG3" i="4"/>
  <c r="AH3" i="4"/>
  <c r="AI3" i="4"/>
  <c r="AJ3" i="4"/>
  <c r="AK3" i="4"/>
  <c r="AL3" i="4"/>
  <c r="AL3" i="14" s="1"/>
  <c r="AM3" i="4"/>
  <c r="AN3" i="4"/>
  <c r="AN3" i="14" s="1"/>
  <c r="AO3" i="4"/>
  <c r="AP3" i="4"/>
  <c r="AQ3" i="4"/>
  <c r="AR3" i="4"/>
  <c r="AR3" i="14" s="1"/>
  <c r="AS3" i="4"/>
  <c r="AT3" i="4"/>
  <c r="AU3" i="4"/>
  <c r="AV3" i="4"/>
  <c r="AV3" i="14" s="1"/>
  <c r="AW3" i="4"/>
  <c r="AX3" i="4"/>
  <c r="AY3" i="4"/>
  <c r="AZ3" i="4"/>
  <c r="AZ3" i="14" s="1"/>
  <c r="BA3" i="4"/>
  <c r="BA3" i="14" s="1"/>
  <c r="BC3" i="4"/>
  <c r="BD3" i="4"/>
  <c r="BD3" i="14" s="1"/>
  <c r="BE3" i="4"/>
  <c r="BE3" i="14" s="1"/>
  <c r="BF3" i="4"/>
  <c r="BG3" i="4"/>
  <c r="BH3" i="4"/>
  <c r="BH3" i="14" s="1"/>
  <c r="BI3" i="4"/>
  <c r="BJ3" i="4"/>
  <c r="D3" i="14"/>
  <c r="B746" i="12"/>
  <c r="B745" i="12"/>
  <c r="B744" i="12"/>
  <c r="B743" i="12"/>
  <c r="B742" i="12"/>
  <c r="B741" i="12"/>
  <c r="B726" i="12"/>
  <c r="B725" i="12"/>
  <c r="B724" i="12"/>
  <c r="B723" i="12"/>
  <c r="B722" i="12"/>
  <c r="B721" i="12"/>
  <c r="B706" i="12"/>
  <c r="B705" i="12"/>
  <c r="B704" i="12"/>
  <c r="B703" i="12"/>
  <c r="B702" i="12"/>
  <c r="B701" i="12"/>
  <c r="B686" i="12"/>
  <c r="B685" i="12"/>
  <c r="B684" i="12"/>
  <c r="B683" i="12"/>
  <c r="B682" i="12"/>
  <c r="B681" i="12"/>
  <c r="B666" i="12"/>
  <c r="B665" i="12"/>
  <c r="B664" i="12"/>
  <c r="B663" i="12"/>
  <c r="B662" i="12"/>
  <c r="B661" i="12"/>
  <c r="B646" i="12"/>
  <c r="B645" i="12"/>
  <c r="B644" i="12"/>
  <c r="B643" i="12"/>
  <c r="B642" i="12"/>
  <c r="B641" i="12"/>
  <c r="B626" i="12"/>
  <c r="B625" i="12"/>
  <c r="B624" i="12"/>
  <c r="B623" i="12"/>
  <c r="B622" i="12"/>
  <c r="B621" i="12"/>
  <c r="B606" i="12"/>
  <c r="B605" i="12"/>
  <c r="B604" i="12"/>
  <c r="B603" i="12"/>
  <c r="B602" i="12"/>
  <c r="B601" i="12"/>
  <c r="B586" i="12"/>
  <c r="B585" i="12"/>
  <c r="B584" i="12"/>
  <c r="B583" i="12"/>
  <c r="B582" i="12"/>
  <c r="B581" i="12"/>
  <c r="B566" i="12"/>
  <c r="B565" i="12"/>
  <c r="B564" i="12"/>
  <c r="B563" i="12"/>
  <c r="B562" i="12"/>
  <c r="B561" i="12"/>
  <c r="B546" i="12"/>
  <c r="B545" i="12"/>
  <c r="B544" i="12"/>
  <c r="B543" i="12"/>
  <c r="B542" i="12"/>
  <c r="B541" i="12"/>
  <c r="B526" i="12"/>
  <c r="B525" i="12"/>
  <c r="B524" i="12"/>
  <c r="B523" i="12"/>
  <c r="B522" i="12"/>
  <c r="B521" i="12"/>
  <c r="B506" i="12"/>
  <c r="B505" i="12"/>
  <c r="B504" i="12"/>
  <c r="B503" i="12"/>
  <c r="B502" i="12"/>
  <c r="B501" i="12"/>
  <c r="B486" i="12"/>
  <c r="B485" i="12"/>
  <c r="B484" i="12"/>
  <c r="B483" i="12"/>
  <c r="B482" i="12"/>
  <c r="B481" i="12"/>
  <c r="B466" i="12"/>
  <c r="B465" i="12"/>
  <c r="B464" i="12"/>
  <c r="B463" i="12"/>
  <c r="B462" i="12"/>
  <c r="B461" i="12"/>
  <c r="B446" i="12"/>
  <c r="B445" i="12"/>
  <c r="B444" i="12"/>
  <c r="B443" i="12"/>
  <c r="B442" i="12"/>
  <c r="B441" i="12"/>
  <c r="B426" i="12"/>
  <c r="B425" i="12"/>
  <c r="B424" i="12"/>
  <c r="B423" i="12"/>
  <c r="B422" i="12"/>
  <c r="B421" i="12"/>
  <c r="B406" i="12"/>
  <c r="B405" i="12"/>
  <c r="B404" i="12"/>
  <c r="B403" i="12"/>
  <c r="B402" i="12"/>
  <c r="B401" i="12"/>
  <c r="B386" i="12"/>
  <c r="B385" i="12"/>
  <c r="B384" i="12"/>
  <c r="B383" i="12"/>
  <c r="B382" i="12"/>
  <c r="B381" i="12"/>
  <c r="B366" i="12"/>
  <c r="B365" i="12"/>
  <c r="B364" i="12"/>
  <c r="B363" i="12"/>
  <c r="B362" i="12"/>
  <c r="B361" i="12"/>
  <c r="B346" i="12"/>
  <c r="B345" i="12"/>
  <c r="B344" i="12"/>
  <c r="B343" i="12"/>
  <c r="B342" i="12"/>
  <c r="B341" i="12"/>
  <c r="B326" i="12"/>
  <c r="B325" i="12"/>
  <c r="B324" i="12"/>
  <c r="B323" i="12"/>
  <c r="B322" i="12"/>
  <c r="B321" i="12"/>
  <c r="B306" i="12"/>
  <c r="B305" i="12"/>
  <c r="B304" i="12"/>
  <c r="B303" i="12"/>
  <c r="B302" i="12"/>
  <c r="B301" i="12"/>
  <c r="B286" i="12"/>
  <c r="B285" i="12"/>
  <c r="B284" i="12"/>
  <c r="B283" i="12"/>
  <c r="B282" i="12"/>
  <c r="B281" i="12"/>
  <c r="B266" i="12"/>
  <c r="B265" i="12"/>
  <c r="B264" i="12"/>
  <c r="B263" i="12"/>
  <c r="B262" i="12"/>
  <c r="B261" i="12"/>
  <c r="B246" i="12"/>
  <c r="B245" i="12"/>
  <c r="B244" i="12"/>
  <c r="B243" i="12"/>
  <c r="B242" i="12"/>
  <c r="B241" i="12"/>
  <c r="B226" i="12"/>
  <c r="B225" i="12"/>
  <c r="B224" i="12"/>
  <c r="B223" i="12"/>
  <c r="B222" i="12"/>
  <c r="B221" i="12"/>
  <c r="B206" i="12"/>
  <c r="B205" i="12"/>
  <c r="B204" i="12"/>
  <c r="B203" i="12"/>
  <c r="B202" i="12"/>
  <c r="B201" i="12"/>
  <c r="B186" i="12"/>
  <c r="B185" i="12"/>
  <c r="B184" i="12"/>
  <c r="B183" i="12"/>
  <c r="B182" i="12"/>
  <c r="B181" i="12"/>
  <c r="B166" i="12"/>
  <c r="B165" i="12"/>
  <c r="B164" i="12"/>
  <c r="B163" i="12"/>
  <c r="B162" i="12"/>
  <c r="B161" i="12"/>
  <c r="B146" i="12"/>
  <c r="B145" i="12"/>
  <c r="B144" i="12"/>
  <c r="B143" i="12"/>
  <c r="B142" i="12"/>
  <c r="B141" i="12"/>
  <c r="B126" i="12"/>
  <c r="B125" i="12"/>
  <c r="B124" i="12"/>
  <c r="B123" i="12"/>
  <c r="B122" i="12"/>
  <c r="B121" i="12"/>
  <c r="B106" i="12"/>
  <c r="B105" i="12"/>
  <c r="B104" i="12"/>
  <c r="B103" i="12"/>
  <c r="B102" i="12"/>
  <c r="B101" i="12"/>
  <c r="B86" i="12"/>
  <c r="B85" i="12"/>
  <c r="B84" i="12"/>
  <c r="B83" i="12"/>
  <c r="B82" i="12"/>
  <c r="B81" i="12"/>
  <c r="B66" i="12"/>
  <c r="B65" i="12"/>
  <c r="B64" i="12"/>
  <c r="B63" i="12"/>
  <c r="B62" i="12"/>
  <c r="B61" i="12"/>
  <c r="B46" i="12"/>
  <c r="B45" i="12"/>
  <c r="B44" i="12"/>
  <c r="B43" i="12"/>
  <c r="B42" i="12"/>
  <c r="B41" i="12"/>
  <c r="B9" i="2" l="1"/>
  <c r="B13" i="2" s="1"/>
  <c r="HB30" i="14"/>
  <c r="HB22" i="14"/>
  <c r="HB33" i="14"/>
  <c r="HB29" i="14"/>
  <c r="HB25" i="14"/>
  <c r="HB21" i="14"/>
  <c r="HB17" i="14"/>
  <c r="HB13" i="14"/>
  <c r="HB9" i="14"/>
  <c r="HB36" i="14"/>
  <c r="HB32" i="14"/>
  <c r="HB28" i="14"/>
  <c r="HB20" i="14"/>
  <c r="HB16" i="14"/>
  <c r="HB12" i="14"/>
  <c r="HB8" i="14"/>
  <c r="HB24" i="14"/>
  <c r="HB35" i="14"/>
  <c r="HB31" i="14"/>
  <c r="HB27" i="14"/>
  <c r="HB23" i="14"/>
  <c r="HB19" i="14"/>
  <c r="HB15" i="14"/>
  <c r="HB11" i="14"/>
  <c r="HB7" i="14"/>
  <c r="HB34" i="14"/>
  <c r="HB26" i="14"/>
  <c r="HB18" i="14"/>
  <c r="HB14" i="14"/>
  <c r="HB10" i="14"/>
  <c r="HA3" i="14"/>
  <c r="HA36" i="14"/>
  <c r="HA35" i="14"/>
  <c r="HA34" i="14"/>
  <c r="HA33" i="14"/>
  <c r="HA32" i="14"/>
  <c r="HA31" i="14"/>
  <c r="HA30" i="14"/>
  <c r="HA29" i="14"/>
  <c r="HA28" i="14"/>
  <c r="HA27" i="14"/>
  <c r="HA26" i="14"/>
  <c r="HA25" i="14"/>
  <c r="HA24" i="14"/>
  <c r="HA23" i="14"/>
  <c r="HA22" i="14"/>
  <c r="HA21" i="14"/>
  <c r="HA20" i="14"/>
  <c r="HA19" i="14"/>
  <c r="HA18" i="14"/>
  <c r="HA17" i="14"/>
  <c r="HA16" i="14"/>
  <c r="HA15" i="14"/>
  <c r="HA14" i="14"/>
  <c r="HA13" i="14"/>
  <c r="HA12" i="14"/>
  <c r="HA11" i="14"/>
  <c r="HA10" i="14"/>
  <c r="HA9" i="14"/>
  <c r="HA8" i="14"/>
  <c r="HA7" i="14"/>
  <c r="HA6" i="14"/>
  <c r="HB6" i="14"/>
  <c r="AJ29" i="14"/>
  <c r="BK4" i="14"/>
  <c r="BJ3" i="14"/>
  <c r="BG4" i="14"/>
  <c r="BF3" i="14"/>
  <c r="BC4" i="14"/>
  <c r="BB3" i="14"/>
  <c r="AY4" i="14"/>
  <c r="AX3" i="14"/>
  <c r="AU4" i="14"/>
  <c r="AT3" i="14"/>
  <c r="AQ4" i="14"/>
  <c r="AP3" i="14"/>
  <c r="AK4" i="14"/>
  <c r="AJ3" i="14"/>
  <c r="AI4" i="14"/>
  <c r="AH3" i="14"/>
  <c r="AE4" i="14"/>
  <c r="AD3" i="14"/>
  <c r="Y4" i="14"/>
  <c r="X3" i="14"/>
  <c r="S4" i="14"/>
  <c r="R3" i="14"/>
  <c r="K4" i="14"/>
  <c r="J3" i="14"/>
  <c r="G4" i="14"/>
  <c r="F3" i="14"/>
  <c r="IC36" i="14"/>
  <c r="IC35" i="14"/>
  <c r="IC34" i="14"/>
  <c r="IC33" i="14"/>
  <c r="IC32" i="14"/>
  <c r="IC31" i="14"/>
  <c r="IC30" i="14"/>
  <c r="IC29" i="14"/>
  <c r="IC28" i="14"/>
  <c r="IC27" i="14"/>
  <c r="IC26" i="14"/>
  <c r="IC25" i="14"/>
  <c r="IC24" i="14"/>
  <c r="IC23" i="14"/>
  <c r="IC22" i="14"/>
  <c r="IC21" i="14"/>
  <c r="IC20" i="14"/>
  <c r="IC19" i="14"/>
  <c r="IC18" i="14"/>
  <c r="IC17" i="14"/>
  <c r="IC16" i="14"/>
  <c r="IC15" i="14"/>
  <c r="IC14" i="14"/>
  <c r="IC13" i="14"/>
  <c r="IC12" i="14"/>
  <c r="IC11" i="14"/>
  <c r="IC10" i="14"/>
  <c r="IC9" i="14"/>
  <c r="IC8" i="14"/>
  <c r="IC7" i="14"/>
  <c r="IC6" i="14"/>
  <c r="IC3" i="14"/>
  <c r="ID36" i="14"/>
  <c r="ID35" i="14"/>
  <c r="ID34" i="14"/>
  <c r="ID33" i="14"/>
  <c r="ID32" i="14"/>
  <c r="ID31" i="14"/>
  <c r="ID30" i="14"/>
  <c r="ID29" i="14"/>
  <c r="ID28" i="14"/>
  <c r="ID27" i="14"/>
  <c r="ID26" i="14"/>
  <c r="ID25" i="14"/>
  <c r="ID24" i="14"/>
  <c r="ID23" i="14"/>
  <c r="ID22" i="14"/>
  <c r="ID21" i="14"/>
  <c r="ID20" i="14"/>
  <c r="ID19" i="14"/>
  <c r="ID18" i="14"/>
  <c r="ID17" i="14"/>
  <c r="ID16" i="14"/>
  <c r="ID15" i="14"/>
  <c r="ID14" i="14"/>
  <c r="ID13" i="14"/>
  <c r="ID12" i="14"/>
  <c r="ID11" i="14"/>
  <c r="ID10" i="14"/>
  <c r="ID9" i="14"/>
  <c r="ID8" i="14"/>
  <c r="ID7" i="14"/>
  <c r="ID6" i="14"/>
  <c r="IB36" i="14"/>
  <c r="IB35" i="14"/>
  <c r="IB34" i="14"/>
  <c r="IB33" i="14"/>
  <c r="IB32" i="14"/>
  <c r="IB31" i="14"/>
  <c r="IB30" i="14"/>
  <c r="IB29" i="14"/>
  <c r="IB28" i="14"/>
  <c r="IB27" i="14"/>
  <c r="IB26" i="14"/>
  <c r="IB25" i="14"/>
  <c r="IB24" i="14"/>
  <c r="IB23" i="14"/>
  <c r="IB22" i="14"/>
  <c r="IB21" i="14"/>
  <c r="IB20" i="14"/>
  <c r="IB19" i="14"/>
  <c r="IB18" i="14"/>
  <c r="IB17" i="14"/>
  <c r="IB16" i="14"/>
  <c r="IB15" i="14"/>
  <c r="IB14" i="14"/>
  <c r="IB13" i="14"/>
  <c r="IB12" i="14"/>
  <c r="IB11" i="14"/>
  <c r="IB10" i="14"/>
  <c r="IB9" i="14"/>
  <c r="IB8" i="14"/>
  <c r="IA3" i="14"/>
  <c r="IA36" i="14"/>
  <c r="IA35" i="14"/>
  <c r="IA34" i="14"/>
  <c r="IA33" i="14"/>
  <c r="IA32" i="14"/>
  <c r="IA31" i="14"/>
  <c r="IA30" i="14"/>
  <c r="IA29" i="14"/>
  <c r="IA28" i="14"/>
  <c r="IA27" i="14"/>
  <c r="IA26" i="14"/>
  <c r="IA25" i="14"/>
  <c r="IA24" i="14"/>
  <c r="IA23" i="14"/>
  <c r="IA22" i="14"/>
  <c r="IA21" i="14"/>
  <c r="IA20" i="14"/>
  <c r="IA19" i="14"/>
  <c r="IA18" i="14"/>
  <c r="IA17" i="14"/>
  <c r="IA16" i="14"/>
  <c r="IA15" i="14"/>
  <c r="IA14" i="14"/>
  <c r="IA13" i="14"/>
  <c r="IA12" i="14"/>
  <c r="IA11" i="14"/>
  <c r="IA10" i="14"/>
  <c r="IA9" i="14"/>
  <c r="IA8" i="14"/>
  <c r="IA7" i="14"/>
  <c r="IA6" i="14"/>
  <c r="HY3" i="14"/>
  <c r="HZ36" i="14"/>
  <c r="HZ35" i="14"/>
  <c r="HZ34" i="14"/>
  <c r="HZ33" i="14"/>
  <c r="HZ32" i="14"/>
  <c r="HZ31" i="14"/>
  <c r="HZ30" i="14"/>
  <c r="HZ29" i="14"/>
  <c r="HZ28" i="14"/>
  <c r="HZ27" i="14"/>
  <c r="HZ26" i="14"/>
  <c r="HZ25" i="14"/>
  <c r="HZ24" i="14"/>
  <c r="HZ23" i="14"/>
  <c r="HZ22" i="14"/>
  <c r="HZ21" i="14"/>
  <c r="HZ20" i="14"/>
  <c r="HZ19" i="14"/>
  <c r="HZ18" i="14"/>
  <c r="HZ17" i="14"/>
  <c r="HZ16" i="14"/>
  <c r="HZ15" i="14"/>
  <c r="HZ14" i="14"/>
  <c r="HZ13" i="14"/>
  <c r="HZ12" i="14"/>
  <c r="HZ11" i="14"/>
  <c r="HZ10" i="14"/>
  <c r="HZ9" i="14"/>
  <c r="HZ8" i="14"/>
  <c r="HZ7" i="14"/>
  <c r="HZ6" i="14"/>
  <c r="HX36" i="14"/>
  <c r="HX35" i="14"/>
  <c r="HX34" i="14"/>
  <c r="HX33" i="14"/>
  <c r="HX32" i="14"/>
  <c r="HX31" i="14"/>
  <c r="HX30" i="14"/>
  <c r="HX29" i="14"/>
  <c r="HX28" i="14"/>
  <c r="HX27" i="14"/>
  <c r="HX26" i="14"/>
  <c r="HX25" i="14"/>
  <c r="HX24" i="14"/>
  <c r="HX23" i="14"/>
  <c r="HX22" i="14"/>
  <c r="HX21" i="14"/>
  <c r="HX20" i="14"/>
  <c r="HX19" i="14"/>
  <c r="HX18" i="14"/>
  <c r="HX17" i="14"/>
  <c r="HX16" i="14"/>
  <c r="HX15" i="14"/>
  <c r="HX14" i="14"/>
  <c r="HX13" i="14"/>
  <c r="HX12" i="14"/>
  <c r="HX11" i="14"/>
  <c r="HX10" i="14"/>
  <c r="HX9" i="14"/>
  <c r="HX8" i="14"/>
  <c r="HW6" i="14"/>
  <c r="HW3" i="14"/>
  <c r="HW36" i="14"/>
  <c r="HW35" i="14"/>
  <c r="HW34" i="14"/>
  <c r="HW33" i="14"/>
  <c r="HW32" i="14"/>
  <c r="HW31" i="14"/>
  <c r="HW30" i="14"/>
  <c r="HW29" i="14"/>
  <c r="HW28" i="14"/>
  <c r="HW27" i="14"/>
  <c r="HW26" i="14"/>
  <c r="HW25" i="14"/>
  <c r="HW24" i="14"/>
  <c r="HW23" i="14"/>
  <c r="HW22" i="14"/>
  <c r="HW21" i="14"/>
  <c r="HW20" i="14"/>
  <c r="HW19" i="14"/>
  <c r="HW18" i="14"/>
  <c r="HW17" i="14"/>
  <c r="HW16" i="14"/>
  <c r="HW15" i="14"/>
  <c r="HW14" i="14"/>
  <c r="HW13" i="14"/>
  <c r="HW12" i="14"/>
  <c r="HW11" i="14"/>
  <c r="HW10" i="14"/>
  <c r="HW9" i="14"/>
  <c r="HW8" i="14"/>
  <c r="HW7" i="14"/>
  <c r="HT36" i="14"/>
  <c r="HT35" i="14"/>
  <c r="HS3" i="14"/>
  <c r="HS36" i="14"/>
  <c r="HS35" i="14"/>
  <c r="HS34" i="14"/>
  <c r="HS33" i="14"/>
  <c r="HS32" i="14"/>
  <c r="HS31" i="14"/>
  <c r="HS30" i="14"/>
  <c r="HS29" i="14"/>
  <c r="HS28" i="14"/>
  <c r="HS27" i="14"/>
  <c r="HS26" i="14"/>
  <c r="HS25" i="14"/>
  <c r="HS24" i="14"/>
  <c r="HS23" i="14"/>
  <c r="HS22" i="14"/>
  <c r="HS21" i="14"/>
  <c r="HS20" i="14"/>
  <c r="HS19" i="14"/>
  <c r="HS18" i="14"/>
  <c r="HS17" i="14"/>
  <c r="HS16" i="14"/>
  <c r="HS15" i="14"/>
  <c r="HT34" i="14"/>
  <c r="HT32" i="14"/>
  <c r="HT30" i="14"/>
  <c r="HT28" i="14"/>
  <c r="HT26" i="14"/>
  <c r="HT24" i="14"/>
  <c r="HT22" i="14"/>
  <c r="HT20" i="14"/>
  <c r="HT18" i="14"/>
  <c r="HT16" i="14"/>
  <c r="HT14" i="14"/>
  <c r="HT13" i="14"/>
  <c r="HT12" i="14"/>
  <c r="HT11" i="14"/>
  <c r="HT10" i="14"/>
  <c r="HT9" i="14"/>
  <c r="HT8" i="14"/>
  <c r="HT7" i="14"/>
  <c r="HT6" i="14"/>
  <c r="HT33" i="14"/>
  <c r="HT31" i="14"/>
  <c r="HT29" i="14"/>
  <c r="HT27" i="14"/>
  <c r="HT25" i="14"/>
  <c r="HT23" i="14"/>
  <c r="HT21" i="14"/>
  <c r="HT19" i="14"/>
  <c r="HT17" i="14"/>
  <c r="HT15" i="14"/>
  <c r="HS14" i="14"/>
  <c r="HS13" i="14"/>
  <c r="HS12" i="14"/>
  <c r="HS11" i="14"/>
  <c r="HS10" i="14"/>
  <c r="HS9" i="14"/>
  <c r="HS8" i="14"/>
  <c r="HS7" i="14"/>
  <c r="HS6" i="14"/>
  <c r="HQ3" i="14"/>
  <c r="HO3" i="14"/>
  <c r="HP36" i="14"/>
  <c r="HP35" i="14"/>
  <c r="HP34" i="14"/>
  <c r="HP33" i="14"/>
  <c r="HP32" i="14"/>
  <c r="HP31" i="14"/>
  <c r="HP30" i="14"/>
  <c r="HP29" i="14"/>
  <c r="HP28" i="14"/>
  <c r="HP27" i="14"/>
  <c r="HP26" i="14"/>
  <c r="HP25" i="14"/>
  <c r="HP24" i="14"/>
  <c r="HP23" i="14"/>
  <c r="HP22" i="14"/>
  <c r="HP21" i="14"/>
  <c r="HP20" i="14"/>
  <c r="HP19" i="14"/>
  <c r="HP18" i="14"/>
  <c r="HP17" i="14"/>
  <c r="HP16" i="14"/>
  <c r="HP15" i="14"/>
  <c r="HP14" i="14"/>
  <c r="HP13" i="14"/>
  <c r="HP12" i="14"/>
  <c r="HP11" i="14"/>
  <c r="HP10" i="14"/>
  <c r="HP9" i="14"/>
  <c r="HP8" i="14"/>
  <c r="HP7" i="14"/>
  <c r="HP6" i="14"/>
  <c r="HO36" i="14"/>
  <c r="HO35" i="14"/>
  <c r="HO34" i="14"/>
  <c r="HO33" i="14"/>
  <c r="HO32" i="14"/>
  <c r="HO31" i="14"/>
  <c r="HO30" i="14"/>
  <c r="HO29" i="14"/>
  <c r="HO28" i="14"/>
  <c r="HO27" i="14"/>
  <c r="HO26" i="14"/>
  <c r="HO25" i="14"/>
  <c r="HO24" i="14"/>
  <c r="HO23" i="14"/>
  <c r="HO22" i="14"/>
  <c r="HO21" i="14"/>
  <c r="HO20" i="14"/>
  <c r="HO19" i="14"/>
  <c r="HO18" i="14"/>
  <c r="HO17" i="14"/>
  <c r="HO16" i="14"/>
  <c r="HO15" i="14"/>
  <c r="HO14" i="14"/>
  <c r="HO13" i="14"/>
  <c r="HO12" i="14"/>
  <c r="HO11" i="14"/>
  <c r="HO10" i="14"/>
  <c r="HO9" i="14"/>
  <c r="HO8" i="14"/>
  <c r="HO7" i="14"/>
  <c r="HO6" i="14"/>
  <c r="HK3" i="14"/>
  <c r="HL36" i="14"/>
  <c r="HL35" i="14"/>
  <c r="HL34" i="14"/>
  <c r="HL33" i="14"/>
  <c r="HL32" i="14"/>
  <c r="HL31" i="14"/>
  <c r="HL30" i="14"/>
  <c r="HL29" i="14"/>
  <c r="HL28" i="14"/>
  <c r="HL27" i="14"/>
  <c r="HL26" i="14"/>
  <c r="HL25" i="14"/>
  <c r="HL24" i="14"/>
  <c r="HL23" i="14"/>
  <c r="HL22" i="14"/>
  <c r="HL21" i="14"/>
  <c r="HL20" i="14"/>
  <c r="HL19" i="14"/>
  <c r="HL18" i="14"/>
  <c r="HL17" i="14"/>
  <c r="HL16" i="14"/>
  <c r="HL15" i="14"/>
  <c r="HL14" i="14"/>
  <c r="HL13" i="14"/>
  <c r="HL12" i="14"/>
  <c r="HL11" i="14"/>
  <c r="HL10" i="14"/>
  <c r="HL9" i="14"/>
  <c r="HL8" i="14"/>
  <c r="HL7" i="14"/>
  <c r="HL6" i="14"/>
  <c r="HK36" i="14"/>
  <c r="HK35" i="14"/>
  <c r="HK34" i="14"/>
  <c r="HK33" i="14"/>
  <c r="HK32" i="14"/>
  <c r="HK31" i="14"/>
  <c r="HK30" i="14"/>
  <c r="HK29" i="14"/>
  <c r="HK28" i="14"/>
  <c r="HK27" i="14"/>
  <c r="HK26" i="14"/>
  <c r="HK25" i="14"/>
  <c r="HK24" i="14"/>
  <c r="HK23" i="14"/>
  <c r="HK22" i="14"/>
  <c r="HK21" i="14"/>
  <c r="HK20" i="14"/>
  <c r="HK19" i="14"/>
  <c r="HK18" i="14"/>
  <c r="HK17" i="14"/>
  <c r="HK16" i="14"/>
  <c r="HK15" i="14"/>
  <c r="HK14" i="14"/>
  <c r="HK13" i="14"/>
  <c r="HK12" i="14"/>
  <c r="HK11" i="14"/>
  <c r="HK10" i="14"/>
  <c r="HK9" i="14"/>
  <c r="HK8" i="14"/>
  <c r="HK7" i="14"/>
  <c r="HK6" i="14"/>
  <c r="HI3" i="14"/>
  <c r="HI36" i="14"/>
  <c r="HI35" i="14"/>
  <c r="HI34" i="14"/>
  <c r="HI33" i="14"/>
  <c r="HI32" i="14"/>
  <c r="HI31" i="14"/>
  <c r="HI30" i="14"/>
  <c r="HI29" i="14"/>
  <c r="HI28" i="14"/>
  <c r="HI27" i="14"/>
  <c r="HI26" i="14"/>
  <c r="HI25" i="14"/>
  <c r="HI24" i="14"/>
  <c r="HI23" i="14"/>
  <c r="HI22" i="14"/>
  <c r="HI21" i="14"/>
  <c r="HI20" i="14"/>
  <c r="HI19" i="14"/>
  <c r="HI18" i="14"/>
  <c r="HI17" i="14"/>
  <c r="HI16" i="14"/>
  <c r="HI15" i="14"/>
  <c r="HI14" i="14"/>
  <c r="HI13" i="14"/>
  <c r="HI12" i="14"/>
  <c r="HI11" i="14"/>
  <c r="HI10" i="14"/>
  <c r="HI9" i="14"/>
  <c r="HI8" i="14"/>
  <c r="HI7" i="14"/>
  <c r="HI6" i="14"/>
  <c r="HJ36" i="14"/>
  <c r="HJ35" i="14"/>
  <c r="HJ34" i="14"/>
  <c r="HJ33" i="14"/>
  <c r="HJ32" i="14"/>
  <c r="HJ31" i="14"/>
  <c r="HJ30" i="14"/>
  <c r="HJ29" i="14"/>
  <c r="HJ28" i="14"/>
  <c r="HJ27" i="14"/>
  <c r="HJ26" i="14"/>
  <c r="HJ25" i="14"/>
  <c r="HJ24" i="14"/>
  <c r="HJ23" i="14"/>
  <c r="HJ22" i="14"/>
  <c r="HJ21" i="14"/>
  <c r="HJ20" i="14"/>
  <c r="HJ19" i="14"/>
  <c r="HJ18" i="14"/>
  <c r="HJ17" i="14"/>
  <c r="HJ16" i="14"/>
  <c r="HJ15" i="14"/>
  <c r="HJ14" i="14"/>
  <c r="HJ13" i="14"/>
  <c r="HJ12" i="14"/>
  <c r="HJ11" i="14"/>
  <c r="HJ10" i="14"/>
  <c r="HJ9" i="14"/>
  <c r="HJ8" i="14"/>
  <c r="HJ7" i="14"/>
  <c r="HJ6" i="14"/>
  <c r="HG3" i="14"/>
  <c r="HH36" i="14"/>
  <c r="HH35" i="14"/>
  <c r="HH34" i="14"/>
  <c r="HH33" i="14"/>
  <c r="HH32" i="14"/>
  <c r="HH31" i="14"/>
  <c r="HH30" i="14"/>
  <c r="HH29" i="14"/>
  <c r="HH28" i="14"/>
  <c r="HH27" i="14"/>
  <c r="HH26" i="14"/>
  <c r="HH25" i="14"/>
  <c r="HH24" i="14"/>
  <c r="HH23" i="14"/>
  <c r="HH22" i="14"/>
  <c r="HH21" i="14"/>
  <c r="HH20" i="14"/>
  <c r="HH19" i="14"/>
  <c r="HH18" i="14"/>
  <c r="HH17" i="14"/>
  <c r="HH16" i="14"/>
  <c r="HH15" i="14"/>
  <c r="HH14" i="14"/>
  <c r="HH13" i="14"/>
  <c r="HH12" i="14"/>
  <c r="HH11" i="14"/>
  <c r="HH10" i="14"/>
  <c r="HH9" i="14"/>
  <c r="HH8" i="14"/>
  <c r="HH7" i="14"/>
  <c r="HH6" i="14"/>
  <c r="HG36" i="14"/>
  <c r="HG35" i="14"/>
  <c r="HG34" i="14"/>
  <c r="HG33" i="14"/>
  <c r="HG32" i="14"/>
  <c r="HG31" i="14"/>
  <c r="HG30" i="14"/>
  <c r="HG29" i="14"/>
  <c r="HG28" i="14"/>
  <c r="HG27" i="14"/>
  <c r="HG26" i="14"/>
  <c r="HG25" i="14"/>
  <c r="HG24" i="14"/>
  <c r="HG23" i="14"/>
  <c r="HG22" i="14"/>
  <c r="HG21" i="14"/>
  <c r="HG20" i="14"/>
  <c r="HG19" i="14"/>
  <c r="HG18" i="14"/>
  <c r="HG17" i="14"/>
  <c r="HG16" i="14"/>
  <c r="HG15" i="14"/>
  <c r="HG14" i="14"/>
  <c r="HG13" i="14"/>
  <c r="HG12" i="14"/>
  <c r="HG11" i="14"/>
  <c r="HG10" i="14"/>
  <c r="HG9" i="14"/>
  <c r="HG8" i="14"/>
  <c r="HG7" i="14"/>
  <c r="HG6" i="14"/>
  <c r="HE3" i="14"/>
  <c r="HF36" i="14"/>
  <c r="HF35" i="14"/>
  <c r="HF34" i="14"/>
  <c r="HF33" i="14"/>
  <c r="HF32" i="14"/>
  <c r="HF31" i="14"/>
  <c r="HF30" i="14"/>
  <c r="HF29" i="14"/>
  <c r="HF28" i="14"/>
  <c r="HF27" i="14"/>
  <c r="HF26" i="14"/>
  <c r="HF25" i="14"/>
  <c r="HF24" i="14"/>
  <c r="HF23" i="14"/>
  <c r="HF22" i="14"/>
  <c r="HF21" i="14"/>
  <c r="HF20" i="14"/>
  <c r="HF19" i="14"/>
  <c r="HF18" i="14"/>
  <c r="HF17" i="14"/>
  <c r="HF16" i="14"/>
  <c r="HF15" i="14"/>
  <c r="HF14" i="14"/>
  <c r="HF13" i="14"/>
  <c r="HF12" i="14"/>
  <c r="HF11" i="14"/>
  <c r="HF10" i="14"/>
  <c r="HF9" i="14"/>
  <c r="HF8" i="14"/>
  <c r="HF7" i="14"/>
  <c r="HF6" i="14"/>
  <c r="HC3" i="14"/>
  <c r="GY3" i="14"/>
  <c r="GY36" i="14"/>
  <c r="GY35" i="14"/>
  <c r="GY34" i="14"/>
  <c r="GY33" i="14"/>
  <c r="GY32" i="14"/>
  <c r="GY31" i="14"/>
  <c r="GY30" i="14"/>
  <c r="GY29" i="14"/>
  <c r="GY28" i="14"/>
  <c r="GY27" i="14"/>
  <c r="GY26" i="14"/>
  <c r="GY25" i="14"/>
  <c r="GY24" i="14"/>
  <c r="GY23" i="14"/>
  <c r="GY22" i="14"/>
  <c r="GZ36" i="14"/>
  <c r="GZ35" i="14"/>
  <c r="GZ34" i="14"/>
  <c r="GZ33" i="14"/>
  <c r="GZ32" i="14"/>
  <c r="GZ31" i="14"/>
  <c r="GZ30" i="14"/>
  <c r="GZ29" i="14"/>
  <c r="GZ28" i="14"/>
  <c r="GZ27" i="14"/>
  <c r="GZ26" i="14"/>
  <c r="GZ25" i="14"/>
  <c r="GZ24" i="14"/>
  <c r="GZ23" i="14"/>
  <c r="GZ22" i="14"/>
  <c r="GZ21" i="14"/>
  <c r="GZ20" i="14"/>
  <c r="GZ19" i="14"/>
  <c r="GZ18" i="14"/>
  <c r="GZ17" i="14"/>
  <c r="GZ16" i="14"/>
  <c r="GZ15" i="14"/>
  <c r="GZ14" i="14"/>
  <c r="GZ13" i="14"/>
  <c r="GZ12" i="14"/>
  <c r="GZ11" i="14"/>
  <c r="GZ10" i="14"/>
  <c r="GZ9" i="14"/>
  <c r="GZ8" i="14"/>
  <c r="GZ7" i="14"/>
  <c r="GZ6" i="14"/>
  <c r="GY21" i="14"/>
  <c r="GY19" i="14"/>
  <c r="GY17" i="14"/>
  <c r="GY15" i="14"/>
  <c r="GY13" i="14"/>
  <c r="GY11" i="14"/>
  <c r="GY9" i="14"/>
  <c r="GY7" i="14"/>
  <c r="GY20" i="14"/>
  <c r="GY18" i="14"/>
  <c r="GY16" i="14"/>
  <c r="GY14" i="14"/>
  <c r="GY12" i="14"/>
  <c r="GY10" i="14"/>
  <c r="GY8" i="14"/>
  <c r="GY6" i="14"/>
  <c r="GW3" i="14"/>
  <c r="GW36" i="14"/>
  <c r="GW35" i="14"/>
  <c r="GW34" i="14"/>
  <c r="GW33" i="14"/>
  <c r="GW32" i="14"/>
  <c r="GW31" i="14"/>
  <c r="GW30" i="14"/>
  <c r="GW29" i="14"/>
  <c r="GW28" i="14"/>
  <c r="GW27" i="14"/>
  <c r="GW26" i="14"/>
  <c r="GW25" i="14"/>
  <c r="GW24" i="14"/>
  <c r="GW23" i="14"/>
  <c r="GW22" i="14"/>
  <c r="GW21" i="14"/>
  <c r="GW20" i="14"/>
  <c r="GW19" i="14"/>
  <c r="GW18" i="14"/>
  <c r="GW17" i="14"/>
  <c r="GW16" i="14"/>
  <c r="GW15" i="14"/>
  <c r="GW14" i="14"/>
  <c r="GW13" i="14"/>
  <c r="GW12" i="14"/>
  <c r="GW11" i="14"/>
  <c r="GW10" i="14"/>
  <c r="GW9" i="14"/>
  <c r="GW8" i="14"/>
  <c r="GW7" i="14"/>
  <c r="GW6" i="14"/>
  <c r="GX36" i="14"/>
  <c r="GX34" i="14"/>
  <c r="GX32" i="14"/>
  <c r="GX30" i="14"/>
  <c r="GX28" i="14"/>
  <c r="GX26" i="14"/>
  <c r="GX24" i="14"/>
  <c r="GX22" i="14"/>
  <c r="GX20" i="14"/>
  <c r="GX18" i="14"/>
  <c r="GX16" i="14"/>
  <c r="GX14" i="14"/>
  <c r="GX12" i="14"/>
  <c r="GX10" i="14"/>
  <c r="GX8" i="14"/>
  <c r="GX6" i="14"/>
  <c r="GX35" i="14"/>
  <c r="GX33" i="14"/>
  <c r="GX31" i="14"/>
  <c r="GX29" i="14"/>
  <c r="GX27" i="14"/>
  <c r="GX25" i="14"/>
  <c r="GX23" i="14"/>
  <c r="GX21" i="14"/>
  <c r="GX19" i="14"/>
  <c r="GX17" i="14"/>
  <c r="GX15" i="14"/>
  <c r="GX13" i="14"/>
  <c r="GX11" i="14"/>
  <c r="GX9" i="14"/>
  <c r="GX7" i="14"/>
  <c r="GU3" i="14"/>
  <c r="GV36" i="14"/>
  <c r="GV35" i="14"/>
  <c r="GV34" i="14"/>
  <c r="GV33" i="14"/>
  <c r="GV32" i="14"/>
  <c r="GV31" i="14"/>
  <c r="GV30" i="14"/>
  <c r="GV29" i="14"/>
  <c r="GV28" i="14"/>
  <c r="GV27" i="14"/>
  <c r="GV26" i="14"/>
  <c r="GV25" i="14"/>
  <c r="GV24" i="14"/>
  <c r="GV23" i="14"/>
  <c r="GV22" i="14"/>
  <c r="GV21" i="14"/>
  <c r="GV20" i="14"/>
  <c r="GV19" i="14"/>
  <c r="GV18" i="14"/>
  <c r="GV17" i="14"/>
  <c r="GV16" i="14"/>
  <c r="GV15" i="14"/>
  <c r="GV14" i="14"/>
  <c r="GV13" i="14"/>
  <c r="GV12" i="14"/>
  <c r="GV11" i="14"/>
  <c r="GV10" i="14"/>
  <c r="GV9" i="14"/>
  <c r="GV8" i="14"/>
  <c r="GV7" i="14"/>
  <c r="GV6" i="14"/>
  <c r="GU36" i="14"/>
  <c r="GU34" i="14"/>
  <c r="GU32" i="14"/>
  <c r="GU30" i="14"/>
  <c r="GU28" i="14"/>
  <c r="GU26" i="14"/>
  <c r="GU24" i="14"/>
  <c r="GU22" i="14"/>
  <c r="GU20" i="14"/>
  <c r="GU18" i="14"/>
  <c r="GU16" i="14"/>
  <c r="GU14" i="14"/>
  <c r="GU12" i="14"/>
  <c r="GU10" i="14"/>
  <c r="GU8" i="14"/>
  <c r="GU6" i="14"/>
  <c r="GU35" i="14"/>
  <c r="GU33" i="14"/>
  <c r="GU31" i="14"/>
  <c r="GU29" i="14"/>
  <c r="GU27" i="14"/>
  <c r="GU25" i="14"/>
  <c r="GU23" i="14"/>
  <c r="GU21" i="14"/>
  <c r="GU19" i="14"/>
  <c r="GU17" i="14"/>
  <c r="GU15" i="14"/>
  <c r="GU13" i="14"/>
  <c r="GU11" i="14"/>
  <c r="GU9" i="14"/>
  <c r="GU7" i="14"/>
  <c r="GS3" i="14"/>
  <c r="GS36" i="14"/>
  <c r="GS35" i="14"/>
  <c r="GS34" i="14"/>
  <c r="GS33" i="14"/>
  <c r="GS32" i="14"/>
  <c r="GS31" i="14"/>
  <c r="GS30" i="14"/>
  <c r="GS29" i="14"/>
  <c r="GS28" i="14"/>
  <c r="GS27" i="14"/>
  <c r="GS26" i="14"/>
  <c r="GS25" i="14"/>
  <c r="GS24" i="14"/>
  <c r="GS23" i="14"/>
  <c r="GS22" i="14"/>
  <c r="GS21" i="14"/>
  <c r="GS20" i="14"/>
  <c r="GS19" i="14"/>
  <c r="GS18" i="14"/>
  <c r="GS17" i="14"/>
  <c r="GS16" i="14"/>
  <c r="GS15" i="14"/>
  <c r="GS14" i="14"/>
  <c r="GS13" i="14"/>
  <c r="GS12" i="14"/>
  <c r="GS11" i="14"/>
  <c r="GS10" i="14"/>
  <c r="GS9" i="14"/>
  <c r="GS8" i="14"/>
  <c r="GS7" i="14"/>
  <c r="GS6" i="14"/>
  <c r="GT35" i="14"/>
  <c r="GT33" i="14"/>
  <c r="GT31" i="14"/>
  <c r="GT29" i="14"/>
  <c r="GT27" i="14"/>
  <c r="GT25" i="14"/>
  <c r="GT23" i="14"/>
  <c r="GT21" i="14"/>
  <c r="GT19" i="14"/>
  <c r="GT17" i="14"/>
  <c r="GT15" i="14"/>
  <c r="GT13" i="14"/>
  <c r="GT11" i="14"/>
  <c r="GT9" i="14"/>
  <c r="GT7" i="14"/>
  <c r="GT36" i="14"/>
  <c r="GT34" i="14"/>
  <c r="GT32" i="14"/>
  <c r="GT30" i="14"/>
  <c r="GT28" i="14"/>
  <c r="GT26" i="14"/>
  <c r="GT24" i="14"/>
  <c r="GT22" i="14"/>
  <c r="GT20" i="14"/>
  <c r="GT18" i="14"/>
  <c r="GT16" i="14"/>
  <c r="GT14" i="14"/>
  <c r="GT12" i="14"/>
  <c r="GT10" i="14"/>
  <c r="GT8" i="14"/>
  <c r="GT6" i="14"/>
  <c r="GQ3" i="14"/>
  <c r="GR36" i="14"/>
  <c r="GR35" i="14"/>
  <c r="GR34" i="14"/>
  <c r="GR33" i="14"/>
  <c r="GR32" i="14"/>
  <c r="GR31" i="14"/>
  <c r="GR30" i="14"/>
  <c r="GR29" i="14"/>
  <c r="GR28" i="14"/>
  <c r="GR27" i="14"/>
  <c r="GR26" i="14"/>
  <c r="GR25" i="14"/>
  <c r="GR24" i="14"/>
  <c r="GR23" i="14"/>
  <c r="GR22" i="14"/>
  <c r="GR21" i="14"/>
  <c r="GR20" i="14"/>
  <c r="GR19" i="14"/>
  <c r="GR18" i="14"/>
  <c r="GR17" i="14"/>
  <c r="GR16" i="14"/>
  <c r="GQ35" i="14"/>
  <c r="GQ33" i="14"/>
  <c r="GQ31" i="14"/>
  <c r="GQ29" i="14"/>
  <c r="GQ27" i="14"/>
  <c r="GQ25" i="14"/>
  <c r="GQ23" i="14"/>
  <c r="GQ21" i="14"/>
  <c r="GQ19" i="14"/>
  <c r="GQ17" i="14"/>
  <c r="GR15" i="14"/>
  <c r="GR14" i="14"/>
  <c r="GR13" i="14"/>
  <c r="GR12" i="14"/>
  <c r="GR11" i="14"/>
  <c r="GR10" i="14"/>
  <c r="GR9" i="14"/>
  <c r="GR8" i="14"/>
  <c r="GR7" i="14"/>
  <c r="GQ36" i="14"/>
  <c r="GQ34" i="14"/>
  <c r="GQ32" i="14"/>
  <c r="GQ30" i="14"/>
  <c r="GQ28" i="14"/>
  <c r="GQ26" i="14"/>
  <c r="GQ24" i="14"/>
  <c r="GQ22" i="14"/>
  <c r="GQ20" i="14"/>
  <c r="GQ18" i="14"/>
  <c r="GQ16" i="14"/>
  <c r="GQ15" i="14"/>
  <c r="GQ14" i="14"/>
  <c r="GQ13" i="14"/>
  <c r="GQ12" i="14"/>
  <c r="GQ11" i="14"/>
  <c r="GQ10" i="14"/>
  <c r="GQ9" i="14"/>
  <c r="GQ8" i="14"/>
  <c r="GQ7" i="14"/>
  <c r="GQ6" i="14"/>
  <c r="FW3" i="14"/>
  <c r="FX36" i="14"/>
  <c r="FX35" i="14"/>
  <c r="FX34" i="14"/>
  <c r="FX33" i="14"/>
  <c r="FX32" i="14"/>
  <c r="FX31" i="14"/>
  <c r="FX29" i="14"/>
  <c r="FX28" i="14"/>
  <c r="FX27" i="14"/>
  <c r="FX26" i="14"/>
  <c r="FX25" i="14"/>
  <c r="FX24" i="14"/>
  <c r="FX23" i="14"/>
  <c r="FX22" i="14"/>
  <c r="FX21" i="14"/>
  <c r="FX20" i="14"/>
  <c r="FX19" i="14"/>
  <c r="FX18" i="14"/>
  <c r="FX17" i="14"/>
  <c r="FX16" i="14"/>
  <c r="FX15" i="14"/>
  <c r="FX14" i="14"/>
  <c r="FX13" i="14"/>
  <c r="FX12" i="14"/>
  <c r="FX11" i="14"/>
  <c r="FX10" i="14"/>
  <c r="FX9" i="14"/>
  <c r="FX8" i="14"/>
  <c r="FX7" i="14"/>
  <c r="FX6" i="14"/>
  <c r="FW36" i="14"/>
  <c r="FW35" i="14"/>
  <c r="FW34" i="14"/>
  <c r="FW33" i="14"/>
  <c r="FW32" i="14"/>
  <c r="FW31" i="14"/>
  <c r="FW29" i="14"/>
  <c r="FW28" i="14"/>
  <c r="FW27" i="14"/>
  <c r="FW26" i="14"/>
  <c r="FW25" i="14"/>
  <c r="FW24" i="14"/>
  <c r="FW23" i="14"/>
  <c r="FW22" i="14"/>
  <c r="FW21" i="14"/>
  <c r="FW20" i="14"/>
  <c r="FW19" i="14"/>
  <c r="FW18" i="14"/>
  <c r="FW17" i="14"/>
  <c r="FW16" i="14"/>
  <c r="FW15" i="14"/>
  <c r="FW14" i="14"/>
  <c r="FW13" i="14"/>
  <c r="FW12" i="14"/>
  <c r="FW11" i="14"/>
  <c r="FW10" i="14"/>
  <c r="FW9" i="14"/>
  <c r="FW8" i="14"/>
  <c r="FW7" i="14"/>
  <c r="FW6" i="14"/>
  <c r="FU3" i="14"/>
  <c r="FU36" i="14"/>
  <c r="FU35" i="14"/>
  <c r="FU34" i="14"/>
  <c r="FU33" i="14"/>
  <c r="FU32" i="14"/>
  <c r="FU31" i="14"/>
  <c r="FU29" i="14"/>
  <c r="FU28" i="14"/>
  <c r="FU27" i="14"/>
  <c r="FU26" i="14"/>
  <c r="FU25" i="14"/>
  <c r="FU24" i="14"/>
  <c r="FU23" i="14"/>
  <c r="FU22" i="14"/>
  <c r="FU21" i="14"/>
  <c r="FU20" i="14"/>
  <c r="FU19" i="14"/>
  <c r="FU18" i="14"/>
  <c r="FU17" i="14"/>
  <c r="FU16" i="14"/>
  <c r="FU15" i="14"/>
  <c r="FU14" i="14"/>
  <c r="FU13" i="14"/>
  <c r="FU12" i="14"/>
  <c r="FU11" i="14"/>
  <c r="FU10" i="14"/>
  <c r="FU9" i="14"/>
  <c r="FU8" i="14"/>
  <c r="FU7" i="14"/>
  <c r="FU6" i="14"/>
  <c r="FV36" i="14"/>
  <c r="FV35" i="14"/>
  <c r="FV34" i="14"/>
  <c r="FV33" i="14"/>
  <c r="FV32" i="14"/>
  <c r="FV31" i="14"/>
  <c r="FV29" i="14"/>
  <c r="FV28" i="14"/>
  <c r="FV27" i="14"/>
  <c r="FV26" i="14"/>
  <c r="FV25" i="14"/>
  <c r="FV24" i="14"/>
  <c r="FV23" i="14"/>
  <c r="FV22" i="14"/>
  <c r="FV21" i="14"/>
  <c r="FV20" i="14"/>
  <c r="FV19" i="14"/>
  <c r="FV18" i="14"/>
  <c r="FV17" i="14"/>
  <c r="FV16" i="14"/>
  <c r="FV15" i="14"/>
  <c r="FV14" i="14"/>
  <c r="FV13" i="14"/>
  <c r="FV12" i="14"/>
  <c r="FV11" i="14"/>
  <c r="FV10" i="14"/>
  <c r="FV9" i="14"/>
  <c r="FV8" i="14"/>
  <c r="FV7" i="14"/>
  <c r="FV6" i="14"/>
  <c r="FS3" i="14"/>
  <c r="FT36" i="14"/>
  <c r="FT35" i="14"/>
  <c r="FT34" i="14"/>
  <c r="FT33" i="14"/>
  <c r="FT32" i="14"/>
  <c r="FT31" i="14"/>
  <c r="FT29" i="14"/>
  <c r="FT28" i="14"/>
  <c r="FT27" i="14"/>
  <c r="FT26" i="14"/>
  <c r="FT25" i="14"/>
  <c r="FT24" i="14"/>
  <c r="FT23" i="14"/>
  <c r="FT22" i="14"/>
  <c r="FT21" i="14"/>
  <c r="FT20" i="14"/>
  <c r="FT19" i="14"/>
  <c r="FT18" i="14"/>
  <c r="FT17" i="14"/>
  <c r="FT16" i="14"/>
  <c r="FT15" i="14"/>
  <c r="FT14" i="14"/>
  <c r="FT13" i="14"/>
  <c r="FT12" i="14"/>
  <c r="FT11" i="14"/>
  <c r="FT10" i="14"/>
  <c r="FT9" i="14"/>
  <c r="FT8" i="14"/>
  <c r="FT7" i="14"/>
  <c r="FT6" i="14"/>
  <c r="FS36" i="14"/>
  <c r="FS35" i="14"/>
  <c r="FS34" i="14"/>
  <c r="FS33" i="14"/>
  <c r="FS32" i="14"/>
  <c r="FS31" i="14"/>
  <c r="FS29" i="14"/>
  <c r="FS28" i="14"/>
  <c r="FS27" i="14"/>
  <c r="FS26" i="14"/>
  <c r="FS25" i="14"/>
  <c r="FS24" i="14"/>
  <c r="FS23" i="14"/>
  <c r="FS22" i="14"/>
  <c r="FS21" i="14"/>
  <c r="FS20" i="14"/>
  <c r="FS19" i="14"/>
  <c r="FS18" i="14"/>
  <c r="FS17" i="14"/>
  <c r="FS16" i="14"/>
  <c r="FS15" i="14"/>
  <c r="FS14" i="14"/>
  <c r="FS13" i="14"/>
  <c r="FS12" i="14"/>
  <c r="FS11" i="14"/>
  <c r="FS10" i="14"/>
  <c r="FS9" i="14"/>
  <c r="FS8" i="14"/>
  <c r="FS7" i="14"/>
  <c r="FS6" i="14"/>
  <c r="FQ3" i="14"/>
  <c r="FQ36" i="14"/>
  <c r="FQ35" i="14"/>
  <c r="FQ34" i="14"/>
  <c r="FQ33" i="14"/>
  <c r="FQ32" i="14"/>
  <c r="FQ31" i="14"/>
  <c r="FQ29" i="14"/>
  <c r="FQ28" i="14"/>
  <c r="FQ27" i="14"/>
  <c r="FQ26" i="14"/>
  <c r="FQ25" i="14"/>
  <c r="FQ24" i="14"/>
  <c r="FQ23" i="14"/>
  <c r="FQ22" i="14"/>
  <c r="FQ21" i="14"/>
  <c r="FQ20" i="14"/>
  <c r="FQ19" i="14"/>
  <c r="FQ18" i="14"/>
  <c r="FQ17" i="14"/>
  <c r="FQ16" i="14"/>
  <c r="FQ15" i="14"/>
  <c r="FQ14" i="14"/>
  <c r="FQ13" i="14"/>
  <c r="FQ12" i="14"/>
  <c r="FQ11" i="14"/>
  <c r="FQ10" i="14"/>
  <c r="FQ9" i="14"/>
  <c r="FQ8" i="14"/>
  <c r="FQ7" i="14"/>
  <c r="FQ6" i="14"/>
  <c r="FR36" i="14"/>
  <c r="FR35" i="14"/>
  <c r="FR34" i="14"/>
  <c r="FR33" i="14"/>
  <c r="FR32" i="14"/>
  <c r="FR31" i="14"/>
  <c r="FR29" i="14"/>
  <c r="FR28" i="14"/>
  <c r="FR27" i="14"/>
  <c r="FR26" i="14"/>
  <c r="FR25" i="14"/>
  <c r="FR24" i="14"/>
  <c r="FR23" i="14"/>
  <c r="FR22" i="14"/>
  <c r="FR21" i="14"/>
  <c r="FR20" i="14"/>
  <c r="FR19" i="14"/>
  <c r="FR18" i="14"/>
  <c r="FR17" i="14"/>
  <c r="FR16" i="14"/>
  <c r="FR15" i="14"/>
  <c r="FR14" i="14"/>
  <c r="FR13" i="14"/>
  <c r="FR12" i="14"/>
  <c r="FR11" i="14"/>
  <c r="FR10" i="14"/>
  <c r="FR9" i="14"/>
  <c r="FR8" i="14"/>
  <c r="FR7" i="14"/>
  <c r="FR6" i="14"/>
  <c r="FO3" i="14"/>
  <c r="FP36" i="14"/>
  <c r="FP35" i="14"/>
  <c r="FP34" i="14"/>
  <c r="FP33" i="14"/>
  <c r="FP32" i="14"/>
  <c r="FP31" i="14"/>
  <c r="FP29" i="14"/>
  <c r="FP28" i="14"/>
  <c r="FP27" i="14"/>
  <c r="FP26" i="14"/>
  <c r="FP25" i="14"/>
  <c r="FP24" i="14"/>
  <c r="FP23" i="14"/>
  <c r="FP22" i="14"/>
  <c r="FP21" i="14"/>
  <c r="FP20" i="14"/>
  <c r="FP19" i="14"/>
  <c r="FP18" i="14"/>
  <c r="FP17" i="14"/>
  <c r="FP16" i="14"/>
  <c r="FP15" i="14"/>
  <c r="FP14" i="14"/>
  <c r="FP13" i="14"/>
  <c r="FP12" i="14"/>
  <c r="FP11" i="14"/>
  <c r="FP10" i="14"/>
  <c r="FP9" i="14"/>
  <c r="FP8" i="14"/>
  <c r="FP7" i="14"/>
  <c r="FP6" i="14"/>
  <c r="FO36" i="14"/>
  <c r="FO35" i="14"/>
  <c r="FO34" i="14"/>
  <c r="FO33" i="14"/>
  <c r="FO32" i="14"/>
  <c r="FO31" i="14"/>
  <c r="FO29" i="14"/>
  <c r="FO28" i="14"/>
  <c r="FO27" i="14"/>
  <c r="FO26" i="14"/>
  <c r="FO25" i="14"/>
  <c r="FO24" i="14"/>
  <c r="FO23" i="14"/>
  <c r="FO22" i="14"/>
  <c r="FO21" i="14"/>
  <c r="FO20" i="14"/>
  <c r="FO19" i="14"/>
  <c r="FO18" i="14"/>
  <c r="FO17" i="14"/>
  <c r="FO16" i="14"/>
  <c r="FO15" i="14"/>
  <c r="FO14" i="14"/>
  <c r="FO13" i="14"/>
  <c r="FO12" i="14"/>
  <c r="FO11" i="14"/>
  <c r="FO10" i="14"/>
  <c r="FO9" i="14"/>
  <c r="FO8" i="14"/>
  <c r="FO7" i="14"/>
  <c r="FO6" i="14"/>
  <c r="FM3" i="14"/>
  <c r="FM36" i="14"/>
  <c r="FM35" i="14"/>
  <c r="FM34" i="14"/>
  <c r="FM33" i="14"/>
  <c r="FM32" i="14"/>
  <c r="FM31" i="14"/>
  <c r="FM29" i="14"/>
  <c r="FM28" i="14"/>
  <c r="FM27" i="14"/>
  <c r="FM26" i="14"/>
  <c r="FM25" i="14"/>
  <c r="FM24" i="14"/>
  <c r="FM23" i="14"/>
  <c r="FM22" i="14"/>
  <c r="FM21" i="14"/>
  <c r="FM20" i="14"/>
  <c r="FM19" i="14"/>
  <c r="FM18" i="14"/>
  <c r="FM17" i="14"/>
  <c r="FM16" i="14"/>
  <c r="FM15" i="14"/>
  <c r="FM14" i="14"/>
  <c r="FM13" i="14"/>
  <c r="FM12" i="14"/>
  <c r="FM11" i="14"/>
  <c r="FM10" i="14"/>
  <c r="FM9" i="14"/>
  <c r="FM8" i="14"/>
  <c r="FM7" i="14"/>
  <c r="FM6" i="14"/>
  <c r="FN36" i="14"/>
  <c r="FN35" i="14"/>
  <c r="FN34" i="14"/>
  <c r="FN33" i="14"/>
  <c r="FN32" i="14"/>
  <c r="FN31" i="14"/>
  <c r="FN29" i="14"/>
  <c r="FN28" i="14"/>
  <c r="FN27" i="14"/>
  <c r="FN26" i="14"/>
  <c r="FN25" i="14"/>
  <c r="FN24" i="14"/>
  <c r="FN23" i="14"/>
  <c r="FN22" i="14"/>
  <c r="FN21" i="14"/>
  <c r="FN20" i="14"/>
  <c r="FN19" i="14"/>
  <c r="FN18" i="14"/>
  <c r="FN17" i="14"/>
  <c r="FN16" i="14"/>
  <c r="FN15" i="14"/>
  <c r="FN14" i="14"/>
  <c r="FN13" i="14"/>
  <c r="FN12" i="14"/>
  <c r="FN11" i="14"/>
  <c r="FN10" i="14"/>
  <c r="FN9" i="14"/>
  <c r="FN8" i="14"/>
  <c r="FN7" i="14"/>
  <c r="FN6" i="14"/>
  <c r="FK3" i="14"/>
  <c r="FL36" i="14"/>
  <c r="FL35" i="14"/>
  <c r="FL34" i="14"/>
  <c r="FL33" i="14"/>
  <c r="FL32" i="14"/>
  <c r="FL31" i="14"/>
  <c r="FL29" i="14"/>
  <c r="FL28" i="14"/>
  <c r="FL27" i="14"/>
  <c r="FL26" i="14"/>
  <c r="FL25" i="14"/>
  <c r="FL24" i="14"/>
  <c r="FL23" i="14"/>
  <c r="FL22" i="14"/>
  <c r="FL21" i="14"/>
  <c r="FL20" i="14"/>
  <c r="FL19" i="14"/>
  <c r="FL18" i="14"/>
  <c r="FL17" i="14"/>
  <c r="FL16" i="14"/>
  <c r="FL15" i="14"/>
  <c r="FL14" i="14"/>
  <c r="FL13" i="14"/>
  <c r="FL12" i="14"/>
  <c r="FL11" i="14"/>
  <c r="FL10" i="14"/>
  <c r="FL9" i="14"/>
  <c r="FL8" i="14"/>
  <c r="FL7" i="14"/>
  <c r="FL6" i="14"/>
  <c r="FK36" i="14"/>
  <c r="FK35" i="14"/>
  <c r="FK34" i="14"/>
  <c r="FK33" i="14"/>
  <c r="FK32" i="14"/>
  <c r="FK31" i="14"/>
  <c r="FK29" i="14"/>
  <c r="FK28" i="14"/>
  <c r="FK27" i="14"/>
  <c r="FK26" i="14"/>
  <c r="FK25" i="14"/>
  <c r="FK24" i="14"/>
  <c r="FK23" i="14"/>
  <c r="FK22" i="14"/>
  <c r="FK21" i="14"/>
  <c r="FK20" i="14"/>
  <c r="FK19" i="14"/>
  <c r="FK18" i="14"/>
  <c r="FK17" i="14"/>
  <c r="FK16" i="14"/>
  <c r="FK15" i="14"/>
  <c r="FK14" i="14"/>
  <c r="FK13" i="14"/>
  <c r="FK12" i="14"/>
  <c r="FK11" i="14"/>
  <c r="FK10" i="14"/>
  <c r="FK9" i="14"/>
  <c r="FK8" i="14"/>
  <c r="FK7" i="14"/>
  <c r="FK6" i="14"/>
  <c r="FI3" i="14"/>
  <c r="FI36" i="14"/>
  <c r="FI35" i="14"/>
  <c r="FI34" i="14"/>
  <c r="FI33" i="14"/>
  <c r="FI32" i="14"/>
  <c r="FI31" i="14"/>
  <c r="FI29" i="14"/>
  <c r="FI28" i="14"/>
  <c r="FI27" i="14"/>
  <c r="FI26" i="14"/>
  <c r="FI25" i="14"/>
  <c r="FI24" i="14"/>
  <c r="FI23" i="14"/>
  <c r="FI22" i="14"/>
  <c r="FI21" i="14"/>
  <c r="FI20" i="14"/>
  <c r="FI19" i="14"/>
  <c r="FI18" i="14"/>
  <c r="FI17" i="14"/>
  <c r="FI16" i="14"/>
  <c r="FI15" i="14"/>
  <c r="FI14" i="14"/>
  <c r="FI13" i="14"/>
  <c r="FI12" i="14"/>
  <c r="FI11" i="14"/>
  <c r="FI10" i="14"/>
  <c r="FI9" i="14"/>
  <c r="FI8" i="14"/>
  <c r="FI7" i="14"/>
  <c r="FI6" i="14"/>
  <c r="FJ36" i="14"/>
  <c r="FJ35" i="14"/>
  <c r="FJ34" i="14"/>
  <c r="FJ33" i="14"/>
  <c r="FJ32" i="14"/>
  <c r="FJ31" i="14"/>
  <c r="FJ29" i="14"/>
  <c r="FJ28" i="14"/>
  <c r="FJ27" i="14"/>
  <c r="FJ26" i="14"/>
  <c r="FJ25" i="14"/>
  <c r="FJ24" i="14"/>
  <c r="FJ23" i="14"/>
  <c r="FJ22" i="14"/>
  <c r="FJ21" i="14"/>
  <c r="FJ20" i="14"/>
  <c r="FJ19" i="14"/>
  <c r="FJ18" i="14"/>
  <c r="FJ17" i="14"/>
  <c r="FJ16" i="14"/>
  <c r="FJ15" i="14"/>
  <c r="FJ14" i="14"/>
  <c r="FJ13" i="14"/>
  <c r="FJ12" i="14"/>
  <c r="FJ11" i="14"/>
  <c r="FJ10" i="14"/>
  <c r="FJ9" i="14"/>
  <c r="FJ8" i="14"/>
  <c r="FJ7" i="14"/>
  <c r="FJ6" i="14"/>
  <c r="FG3" i="14"/>
  <c r="FH36" i="14"/>
  <c r="FH35" i="14"/>
  <c r="FH34" i="14"/>
  <c r="FH33" i="14"/>
  <c r="FH32" i="14"/>
  <c r="FH31" i="14"/>
  <c r="FH30" i="14"/>
  <c r="FH29" i="14"/>
  <c r="FH28" i="14"/>
  <c r="FH27" i="14"/>
  <c r="FH26" i="14"/>
  <c r="FH25" i="14"/>
  <c r="FH24" i="14"/>
  <c r="FH23" i="14"/>
  <c r="FH22" i="14"/>
  <c r="FH21" i="14"/>
  <c r="FH20" i="14"/>
  <c r="FH19" i="14"/>
  <c r="FH18" i="14"/>
  <c r="FH17" i="14"/>
  <c r="FH16" i="14"/>
  <c r="FH15" i="14"/>
  <c r="FH14" i="14"/>
  <c r="FH13" i="14"/>
  <c r="FH12" i="14"/>
  <c r="FH11" i="14"/>
  <c r="FH10" i="14"/>
  <c r="FH9" i="14"/>
  <c r="FH8" i="14"/>
  <c r="FH7" i="14"/>
  <c r="FH6" i="14"/>
  <c r="FG36" i="14"/>
  <c r="FG35" i="14"/>
  <c r="FG34" i="14"/>
  <c r="FG33" i="14"/>
  <c r="FG32" i="14"/>
  <c r="FG31" i="14"/>
  <c r="FG30" i="14"/>
  <c r="FG29" i="14"/>
  <c r="FG28" i="14"/>
  <c r="FG27" i="14"/>
  <c r="FG26" i="14"/>
  <c r="FG25" i="14"/>
  <c r="FG24" i="14"/>
  <c r="FG23" i="14"/>
  <c r="FG22" i="14"/>
  <c r="FG21" i="14"/>
  <c r="FG20" i="14"/>
  <c r="FG19" i="14"/>
  <c r="FG18" i="14"/>
  <c r="FG17" i="14"/>
  <c r="FG16" i="14"/>
  <c r="FG15" i="14"/>
  <c r="FG14" i="14"/>
  <c r="FG13" i="14"/>
  <c r="FG12" i="14"/>
  <c r="FG11" i="14"/>
  <c r="FG10" i="14"/>
  <c r="FG9" i="14"/>
  <c r="FG8" i="14"/>
  <c r="FG7" i="14"/>
  <c r="FG6" i="14"/>
  <c r="FE3" i="14"/>
  <c r="FE36" i="14"/>
  <c r="FE35" i="14"/>
  <c r="FE34" i="14"/>
  <c r="FE33" i="14"/>
  <c r="FE32" i="14"/>
  <c r="FE31" i="14"/>
  <c r="FE30" i="14"/>
  <c r="FE29" i="14"/>
  <c r="FE28" i="14"/>
  <c r="FE27" i="14"/>
  <c r="FE26" i="14"/>
  <c r="FE25" i="14"/>
  <c r="FE24" i="14"/>
  <c r="FE23" i="14"/>
  <c r="FE22" i="14"/>
  <c r="FE21" i="14"/>
  <c r="FE20" i="14"/>
  <c r="FE19" i="14"/>
  <c r="FE18" i="14"/>
  <c r="FE17" i="14"/>
  <c r="FE16" i="14"/>
  <c r="FE15" i="14"/>
  <c r="FE14" i="14"/>
  <c r="FE13" i="14"/>
  <c r="FE12" i="14"/>
  <c r="FE11" i="14"/>
  <c r="FE10" i="14"/>
  <c r="FE9" i="14"/>
  <c r="FE8" i="14"/>
  <c r="FE7" i="14"/>
  <c r="FE6" i="14"/>
  <c r="FF36" i="14"/>
  <c r="FF35" i="14"/>
  <c r="FF34" i="14"/>
  <c r="FF33" i="14"/>
  <c r="FF32" i="14"/>
  <c r="FF31" i="14"/>
  <c r="FF30" i="14"/>
  <c r="FF29" i="14"/>
  <c r="FF28" i="14"/>
  <c r="FF27" i="14"/>
  <c r="FF26" i="14"/>
  <c r="FF25" i="14"/>
  <c r="FF24" i="14"/>
  <c r="FF23" i="14"/>
  <c r="FF22" i="14"/>
  <c r="FF21" i="14"/>
  <c r="FF20" i="14"/>
  <c r="FF19" i="14"/>
  <c r="FF18" i="14"/>
  <c r="FF17" i="14"/>
  <c r="FF16" i="14"/>
  <c r="FF15" i="14"/>
  <c r="FF14" i="14"/>
  <c r="FF13" i="14"/>
  <c r="FF12" i="14"/>
  <c r="FF11" i="14"/>
  <c r="FF10" i="14"/>
  <c r="FF9" i="14"/>
  <c r="FF8" i="14"/>
  <c r="FF7" i="14"/>
  <c r="FF6" i="14"/>
  <c r="FC3" i="14"/>
  <c r="FD36" i="14"/>
  <c r="FD35" i="14"/>
  <c r="FD34" i="14"/>
  <c r="FD33" i="14"/>
  <c r="FD32" i="14"/>
  <c r="FD31" i="14"/>
  <c r="FD30" i="14"/>
  <c r="FD29" i="14"/>
  <c r="FD28" i="14"/>
  <c r="FD27" i="14"/>
  <c r="FD26" i="14"/>
  <c r="FD25" i="14"/>
  <c r="FD24" i="14"/>
  <c r="FD23" i="14"/>
  <c r="FD22" i="14"/>
  <c r="FD21" i="14"/>
  <c r="FD20" i="14"/>
  <c r="FD19" i="14"/>
  <c r="FD18" i="14"/>
  <c r="FD17" i="14"/>
  <c r="FD16" i="14"/>
  <c r="FD15" i="14"/>
  <c r="FD14" i="14"/>
  <c r="FD13" i="14"/>
  <c r="FD12" i="14"/>
  <c r="FD11" i="14"/>
  <c r="FD10" i="14"/>
  <c r="FD9" i="14"/>
  <c r="FD8" i="14"/>
  <c r="FD7" i="14"/>
  <c r="FD6" i="14"/>
  <c r="FC36" i="14"/>
  <c r="FC35" i="14"/>
  <c r="FC34" i="14"/>
  <c r="FC33" i="14"/>
  <c r="FC32" i="14"/>
  <c r="FC31" i="14"/>
  <c r="FC30" i="14"/>
  <c r="FC29" i="14"/>
  <c r="FC28" i="14"/>
  <c r="FC27" i="14"/>
  <c r="FC26" i="14"/>
  <c r="FC25" i="14"/>
  <c r="FC24" i="14"/>
  <c r="FC23" i="14"/>
  <c r="FC22" i="14"/>
  <c r="FC21" i="14"/>
  <c r="FC20" i="14"/>
  <c r="FC19" i="14"/>
  <c r="FC18" i="14"/>
  <c r="FC17" i="14"/>
  <c r="FC16" i="14"/>
  <c r="FC15" i="14"/>
  <c r="FC14" i="14"/>
  <c r="FC13" i="14"/>
  <c r="FC12" i="14"/>
  <c r="FC11" i="14"/>
  <c r="FC10" i="14"/>
  <c r="FC9" i="14"/>
  <c r="FC8" i="14"/>
  <c r="FC7" i="14"/>
  <c r="FC6" i="14"/>
  <c r="FA3" i="14"/>
  <c r="FA36" i="14"/>
  <c r="FA35" i="14"/>
  <c r="FA34" i="14"/>
  <c r="FA33" i="14"/>
  <c r="FA32" i="14"/>
  <c r="FA31" i="14"/>
  <c r="FA30" i="14"/>
  <c r="FA29" i="14"/>
  <c r="FA28" i="14"/>
  <c r="FA27" i="14"/>
  <c r="FA26" i="14"/>
  <c r="FA25" i="14"/>
  <c r="FA24" i="14"/>
  <c r="FA23" i="14"/>
  <c r="FA22" i="14"/>
  <c r="FA21" i="14"/>
  <c r="FA20" i="14"/>
  <c r="FA19" i="14"/>
  <c r="FA18" i="14"/>
  <c r="FA17" i="14"/>
  <c r="FA16" i="14"/>
  <c r="FA15" i="14"/>
  <c r="FA14" i="14"/>
  <c r="FA13" i="14"/>
  <c r="FA12" i="14"/>
  <c r="FA11" i="14"/>
  <c r="FA10" i="14"/>
  <c r="FA9" i="14"/>
  <c r="FA8" i="14"/>
  <c r="FA7" i="14"/>
  <c r="FA6" i="14"/>
  <c r="FB36" i="14"/>
  <c r="FB35" i="14"/>
  <c r="FB34" i="14"/>
  <c r="FB33" i="14"/>
  <c r="FB32" i="14"/>
  <c r="FB31" i="14"/>
  <c r="FB30" i="14"/>
  <c r="FB29" i="14"/>
  <c r="FB28" i="14"/>
  <c r="FB27" i="14"/>
  <c r="FB26" i="14"/>
  <c r="FB25" i="14"/>
  <c r="FB24" i="14"/>
  <c r="FB23" i="14"/>
  <c r="FB22" i="14"/>
  <c r="FB21" i="14"/>
  <c r="FB20" i="14"/>
  <c r="FB19" i="14"/>
  <c r="FB18" i="14"/>
  <c r="FB17" i="14"/>
  <c r="FB16" i="14"/>
  <c r="FB15" i="14"/>
  <c r="FB14" i="14"/>
  <c r="FB13" i="14"/>
  <c r="FB12" i="14"/>
  <c r="FB11" i="14"/>
  <c r="FB10" i="14"/>
  <c r="FB9" i="14"/>
  <c r="FB8" i="14"/>
  <c r="FB7" i="14"/>
  <c r="FB6" i="14"/>
  <c r="EY3" i="14"/>
  <c r="EZ36" i="14"/>
  <c r="EZ35" i="14"/>
  <c r="EZ34" i="14"/>
  <c r="EZ33" i="14"/>
  <c r="EZ32" i="14"/>
  <c r="EZ31" i="14"/>
  <c r="EZ30" i="14"/>
  <c r="EZ29" i="14"/>
  <c r="EZ28" i="14"/>
  <c r="EZ27" i="14"/>
  <c r="EZ26" i="14"/>
  <c r="EZ25" i="14"/>
  <c r="EZ24" i="14"/>
  <c r="EZ23" i="14"/>
  <c r="EZ22" i="14"/>
  <c r="EZ21" i="14"/>
  <c r="EZ20" i="14"/>
  <c r="EZ19" i="14"/>
  <c r="EZ18" i="14"/>
  <c r="EZ17" i="14"/>
  <c r="EZ16" i="14"/>
  <c r="EZ15" i="14"/>
  <c r="EZ14" i="14"/>
  <c r="EZ13" i="14"/>
  <c r="EZ12" i="14"/>
  <c r="EZ11" i="14"/>
  <c r="EZ10" i="14"/>
  <c r="EZ9" i="14"/>
  <c r="EZ8" i="14"/>
  <c r="EZ7" i="14"/>
  <c r="EZ6" i="14"/>
  <c r="EY36" i="14"/>
  <c r="EY35" i="14"/>
  <c r="EY34" i="14"/>
  <c r="EY33" i="14"/>
  <c r="EY32" i="14"/>
  <c r="EY31" i="14"/>
  <c r="EY30" i="14"/>
  <c r="EY29" i="14"/>
  <c r="EY28" i="14"/>
  <c r="EY27" i="14"/>
  <c r="EY26" i="14"/>
  <c r="EY25" i="14"/>
  <c r="EY24" i="14"/>
  <c r="EY23" i="14"/>
  <c r="EY22" i="14"/>
  <c r="EY21" i="14"/>
  <c r="EY20" i="14"/>
  <c r="EY19" i="14"/>
  <c r="EY18" i="14"/>
  <c r="EY17" i="14"/>
  <c r="EY16" i="14"/>
  <c r="EY15" i="14"/>
  <c r="EY14" i="14"/>
  <c r="EY13" i="14"/>
  <c r="EY12" i="14"/>
  <c r="EY11" i="14"/>
  <c r="EY10" i="14"/>
  <c r="EY9" i="14"/>
  <c r="EY8" i="14"/>
  <c r="EY7" i="14"/>
  <c r="EY6" i="14"/>
  <c r="EW3" i="14"/>
  <c r="EW36" i="14"/>
  <c r="EW35" i="14"/>
  <c r="EW34" i="14"/>
  <c r="EW33" i="14"/>
  <c r="EW32" i="14"/>
  <c r="EW31" i="14"/>
  <c r="EW30" i="14"/>
  <c r="EW29" i="14"/>
  <c r="EW28" i="14"/>
  <c r="EW27" i="14"/>
  <c r="EW26" i="14"/>
  <c r="EW25" i="14"/>
  <c r="EW24" i="14"/>
  <c r="EW23" i="14"/>
  <c r="EW22" i="14"/>
  <c r="EW21" i="14"/>
  <c r="EW20" i="14"/>
  <c r="EW19" i="14"/>
  <c r="EW18" i="14"/>
  <c r="EW17" i="14"/>
  <c r="EW16" i="14"/>
  <c r="EW15" i="14"/>
  <c r="EW14" i="14"/>
  <c r="EW13" i="14"/>
  <c r="EW12" i="14"/>
  <c r="EX36" i="14"/>
  <c r="EX35" i="14"/>
  <c r="EX34" i="14"/>
  <c r="EX33" i="14"/>
  <c r="EX32" i="14"/>
  <c r="EX31" i="14"/>
  <c r="EX30" i="14"/>
  <c r="EX29" i="14"/>
  <c r="EX28" i="14"/>
  <c r="EX27" i="14"/>
  <c r="EX26" i="14"/>
  <c r="EX25" i="14"/>
  <c r="EX24" i="14"/>
  <c r="EX23" i="14"/>
  <c r="EX22" i="14"/>
  <c r="EX21" i="14"/>
  <c r="EX20" i="14"/>
  <c r="EX19" i="14"/>
  <c r="EX18" i="14"/>
  <c r="DM4" i="14"/>
  <c r="DL3" i="14"/>
  <c r="DK4" i="14"/>
  <c r="DJ3" i="14"/>
  <c r="DG4" i="14"/>
  <c r="DF3" i="14"/>
  <c r="DE4" i="14"/>
  <c r="DD3" i="14"/>
  <c r="DC4" i="14"/>
  <c r="DB3" i="14"/>
  <c r="CY4" i="14"/>
  <c r="CX3" i="14"/>
  <c r="CW4" i="14"/>
  <c r="CV3" i="14"/>
  <c r="CU4" i="14"/>
  <c r="CT3" i="14"/>
  <c r="CQ4" i="14"/>
  <c r="CP3" i="14"/>
  <c r="CM4" i="14"/>
  <c r="CL3" i="14"/>
  <c r="CK4" i="14"/>
  <c r="CJ3" i="14"/>
  <c r="CI4" i="14"/>
  <c r="CH3" i="14"/>
  <c r="CG4" i="14"/>
  <c r="CF3" i="14"/>
  <c r="CE4" i="14"/>
  <c r="CD3" i="14"/>
  <c r="CA4" i="14"/>
  <c r="BZ3" i="14"/>
  <c r="BV3" i="14"/>
  <c r="BU4" i="14"/>
  <c r="BT3" i="14"/>
  <c r="BS4" i="14"/>
  <c r="BR3" i="14"/>
  <c r="BQ4" i="14"/>
  <c r="BP3" i="14"/>
  <c r="BO4" i="14"/>
  <c r="BN3" i="14"/>
  <c r="EE6" i="14"/>
  <c r="EG6" i="14"/>
  <c r="EG7" i="14"/>
  <c r="EG8" i="14"/>
  <c r="EG9" i="14"/>
  <c r="EG10" i="14"/>
  <c r="EG11" i="14"/>
  <c r="EG12" i="14"/>
  <c r="EG13" i="14"/>
  <c r="EG14" i="14"/>
  <c r="EG15" i="14"/>
  <c r="EG16" i="14"/>
  <c r="EG17" i="14"/>
  <c r="EG18" i="14"/>
  <c r="EG19" i="14"/>
  <c r="EG20" i="14"/>
  <c r="EG21" i="14"/>
  <c r="EG22" i="14"/>
  <c r="EG23" i="14"/>
  <c r="EG24" i="14"/>
  <c r="EG25" i="14"/>
  <c r="EG26" i="14"/>
  <c r="EG27" i="14"/>
  <c r="EG28" i="14"/>
  <c r="EG29" i="14"/>
  <c r="EG30" i="14"/>
  <c r="EG31" i="14"/>
  <c r="EG32" i="14"/>
  <c r="EG33" i="14"/>
  <c r="EG34" i="14"/>
  <c r="EG35" i="14"/>
  <c r="EG36" i="14"/>
  <c r="EJ6" i="14"/>
  <c r="EJ7" i="14"/>
  <c r="EJ8" i="14"/>
  <c r="EJ9" i="14"/>
  <c r="EJ10" i="14"/>
  <c r="EJ11" i="14"/>
  <c r="EJ12" i="14"/>
  <c r="EJ13" i="14"/>
  <c r="EJ14" i="14"/>
  <c r="EJ15" i="14"/>
  <c r="EJ16" i="14"/>
  <c r="EJ17" i="14"/>
  <c r="EJ18" i="14"/>
  <c r="EJ19" i="14"/>
  <c r="EJ20" i="14"/>
  <c r="EJ21" i="14"/>
  <c r="EJ22" i="14"/>
  <c r="EJ23" i="14"/>
  <c r="EJ24" i="14"/>
  <c r="EJ25" i="14"/>
  <c r="EJ26" i="14"/>
  <c r="EJ27" i="14"/>
  <c r="EJ28" i="14"/>
  <c r="EJ29" i="14"/>
  <c r="EJ30" i="14"/>
  <c r="EJ31" i="14"/>
  <c r="EJ32" i="14"/>
  <c r="EJ33" i="14"/>
  <c r="EJ34" i="14"/>
  <c r="EJ35" i="14"/>
  <c r="EJ36" i="14"/>
  <c r="EK6" i="14"/>
  <c r="EK7" i="14"/>
  <c r="EK8" i="14"/>
  <c r="EK9" i="14"/>
  <c r="EK10" i="14"/>
  <c r="EK11" i="14"/>
  <c r="EK12" i="14"/>
  <c r="EK13" i="14"/>
  <c r="EK14" i="14"/>
  <c r="EK15" i="14"/>
  <c r="EK16" i="14"/>
  <c r="EK17" i="14"/>
  <c r="EK18" i="14"/>
  <c r="EK19" i="14"/>
  <c r="EK20" i="14"/>
  <c r="EK21" i="14"/>
  <c r="EK22" i="14"/>
  <c r="EK23" i="14"/>
  <c r="EK24" i="14"/>
  <c r="EK25" i="14"/>
  <c r="EK26" i="14"/>
  <c r="EK27" i="14"/>
  <c r="EK28" i="14"/>
  <c r="EK29" i="14"/>
  <c r="EK30" i="14"/>
  <c r="EK31" i="14"/>
  <c r="EK32" i="14"/>
  <c r="EK33" i="14"/>
  <c r="EK34" i="14"/>
  <c r="EK35" i="14"/>
  <c r="EK36" i="14"/>
  <c r="EO4" i="14"/>
  <c r="EP6" i="14"/>
  <c r="EP7" i="14"/>
  <c r="EP8" i="14"/>
  <c r="EP9" i="14"/>
  <c r="EP10" i="14"/>
  <c r="EP11" i="14"/>
  <c r="EP12" i="14"/>
  <c r="EP13" i="14"/>
  <c r="EP14" i="14"/>
  <c r="EP15" i="14"/>
  <c r="EP16" i="14"/>
  <c r="EP17" i="14"/>
  <c r="EP18" i="14"/>
  <c r="EP19" i="14"/>
  <c r="EP20" i="14"/>
  <c r="EP21" i="14"/>
  <c r="EP22" i="14"/>
  <c r="EP23" i="14"/>
  <c r="EP24" i="14"/>
  <c r="EP25" i="14"/>
  <c r="EP26" i="14"/>
  <c r="EP27" i="14"/>
  <c r="EP28" i="14"/>
  <c r="EP29" i="14"/>
  <c r="EP30" i="14"/>
  <c r="EP31" i="14"/>
  <c r="EP32" i="14"/>
  <c r="EP33" i="14"/>
  <c r="EP34" i="14"/>
  <c r="EP35" i="14"/>
  <c r="EP36" i="14"/>
  <c r="ER6" i="14"/>
  <c r="ER7" i="14"/>
  <c r="ER8" i="14"/>
  <c r="ER9" i="14"/>
  <c r="ER10" i="14"/>
  <c r="ER11" i="14"/>
  <c r="ER12" i="14"/>
  <c r="ER13" i="14"/>
  <c r="ER14" i="14"/>
  <c r="ER15" i="14"/>
  <c r="ER16" i="14"/>
  <c r="ER17" i="14"/>
  <c r="ER18" i="14"/>
  <c r="ER19" i="14"/>
  <c r="ER20" i="14"/>
  <c r="ER21" i="14"/>
  <c r="ER22" i="14"/>
  <c r="ER23" i="14"/>
  <c r="ER24" i="14"/>
  <c r="ER25" i="14"/>
  <c r="ER26" i="14"/>
  <c r="ER27" i="14"/>
  <c r="ER28" i="14"/>
  <c r="ER29" i="14"/>
  <c r="ER30" i="14"/>
  <c r="ER31" i="14"/>
  <c r="ER32" i="14"/>
  <c r="ER33" i="14"/>
  <c r="ER34" i="14"/>
  <c r="ER35" i="14"/>
  <c r="ER36" i="14"/>
  <c r="ES6" i="14"/>
  <c r="ES7" i="14"/>
  <c r="ES8" i="14"/>
  <c r="ES9" i="14"/>
  <c r="ES10" i="14"/>
  <c r="ES11" i="14"/>
  <c r="ES12" i="14"/>
  <c r="ES13" i="14"/>
  <c r="ES14" i="14"/>
  <c r="ES15" i="14"/>
  <c r="ES16" i="14"/>
  <c r="ES17" i="14"/>
  <c r="ES18" i="14"/>
  <c r="ES19" i="14"/>
  <c r="ES20" i="14"/>
  <c r="ES21" i="14"/>
  <c r="ES22" i="14"/>
  <c r="ES23" i="14"/>
  <c r="ES24" i="14"/>
  <c r="ES25" i="14"/>
  <c r="ES26" i="14"/>
  <c r="ES27" i="14"/>
  <c r="ES28" i="14"/>
  <c r="ES29" i="14"/>
  <c r="ES30" i="14"/>
  <c r="ES31" i="14"/>
  <c r="ES32" i="14"/>
  <c r="ES33" i="14"/>
  <c r="ES34" i="14"/>
  <c r="ES35" i="14"/>
  <c r="ES36" i="14"/>
  <c r="EU4" i="14"/>
  <c r="EV6" i="14"/>
  <c r="EV7" i="14"/>
  <c r="EV8" i="14"/>
  <c r="EV9" i="14"/>
  <c r="EV10" i="14"/>
  <c r="EV11" i="14"/>
  <c r="EV12" i="14"/>
  <c r="EV13" i="14"/>
  <c r="EV14" i="14"/>
  <c r="EV15" i="14"/>
  <c r="EV16" i="14"/>
  <c r="EV17" i="14"/>
  <c r="EV18" i="14"/>
  <c r="EV19" i="14"/>
  <c r="EV20" i="14"/>
  <c r="EV21" i="14"/>
  <c r="EV22" i="14"/>
  <c r="EV23" i="14"/>
  <c r="EV24" i="14"/>
  <c r="EV25" i="14"/>
  <c r="EV26" i="14"/>
  <c r="EV27" i="14"/>
  <c r="EV28" i="14"/>
  <c r="EV29" i="14"/>
  <c r="EV30" i="14"/>
  <c r="EV31" i="14"/>
  <c r="EV32" i="14"/>
  <c r="EV33" i="14"/>
  <c r="EV34" i="14"/>
  <c r="EV35" i="14"/>
  <c r="EV36" i="14"/>
  <c r="EW6" i="14"/>
  <c r="EW7" i="14"/>
  <c r="EW8" i="14"/>
  <c r="EW9" i="14"/>
  <c r="EW10" i="14"/>
  <c r="EW11" i="14"/>
  <c r="EX12" i="14"/>
  <c r="EX14" i="14"/>
  <c r="EX16" i="14"/>
  <c r="BJ35" i="14"/>
  <c r="BI3" i="14"/>
  <c r="BH35" i="14"/>
  <c r="BG3" i="14"/>
  <c r="BD36" i="14"/>
  <c r="BC3" i="14"/>
  <c r="AZ36" i="14"/>
  <c r="AY3" i="14"/>
  <c r="AX33" i="14"/>
  <c r="AW3" i="14"/>
  <c r="AV33" i="14"/>
  <c r="AU3" i="14"/>
  <c r="AT36" i="14"/>
  <c r="AS3" i="14"/>
  <c r="AR36" i="14"/>
  <c r="AQ3" i="14"/>
  <c r="AP35" i="14"/>
  <c r="AO3" i="14"/>
  <c r="AN36" i="14"/>
  <c r="AM3" i="14"/>
  <c r="AL35" i="14"/>
  <c r="AK3" i="14"/>
  <c r="AJ36" i="14"/>
  <c r="AI3" i="14"/>
  <c r="AH35" i="14"/>
  <c r="AG3" i="14"/>
  <c r="AF36" i="14"/>
  <c r="AE3" i="14"/>
  <c r="AD35" i="14"/>
  <c r="AC3" i="14"/>
  <c r="AB36" i="14"/>
  <c r="AA3" i="14"/>
  <c r="Z35" i="14"/>
  <c r="Y3" i="14"/>
  <c r="X36" i="14"/>
  <c r="W3" i="14"/>
  <c r="T35" i="14"/>
  <c r="S3" i="14"/>
  <c r="R36" i="14"/>
  <c r="Q3" i="14"/>
  <c r="P35" i="14"/>
  <c r="O3" i="14"/>
  <c r="N34" i="14"/>
  <c r="M3" i="14"/>
  <c r="L33" i="14"/>
  <c r="K3" i="14"/>
  <c r="J34" i="14"/>
  <c r="I3" i="14"/>
  <c r="H33" i="14"/>
  <c r="G3" i="14"/>
  <c r="E8" i="14"/>
  <c r="E6" i="14"/>
  <c r="E7" i="14"/>
  <c r="IB3" i="14"/>
  <c r="IC4" i="14"/>
  <c r="HZ3" i="14"/>
  <c r="IA4" i="14"/>
  <c r="HX3" i="14"/>
  <c r="HV3" i="14"/>
  <c r="HW4" i="14"/>
  <c r="HU4" i="14"/>
  <c r="HT3" i="14"/>
  <c r="HR3" i="14"/>
  <c r="HS4" i="14"/>
  <c r="HP3" i="14"/>
  <c r="HN3" i="14"/>
  <c r="HO4" i="14"/>
  <c r="HL3" i="14"/>
  <c r="HM4" i="14"/>
  <c r="HJ3" i="14"/>
  <c r="HK4" i="14"/>
  <c r="HH3" i="14"/>
  <c r="HI4" i="14"/>
  <c r="HF3" i="14"/>
  <c r="HG4" i="14"/>
  <c r="HD3" i="14"/>
  <c r="HB3" i="14"/>
  <c r="GZ3" i="14"/>
  <c r="GX3" i="14"/>
  <c r="GY4" i="14"/>
  <c r="GV3" i="14"/>
  <c r="GW4" i="14"/>
  <c r="GT3" i="14"/>
  <c r="GU4" i="14"/>
  <c r="GR3" i="14"/>
  <c r="GS4" i="14"/>
  <c r="GP3" i="14"/>
  <c r="GQ4" i="14"/>
  <c r="FX3" i="14"/>
  <c r="FV3" i="14"/>
  <c r="FW4" i="14"/>
  <c r="FT3" i="14"/>
  <c r="FU4" i="14"/>
  <c r="FR3" i="14"/>
  <c r="FS4" i="14"/>
  <c r="FP3" i="14"/>
  <c r="FQ4" i="14"/>
  <c r="FN3" i="14"/>
  <c r="FO4" i="14"/>
  <c r="FL3" i="14"/>
  <c r="FM4" i="14"/>
  <c r="FJ3" i="14"/>
  <c r="FK4" i="14"/>
  <c r="FH3" i="14"/>
  <c r="FI4" i="14"/>
  <c r="FF3" i="14"/>
  <c r="FG4" i="14"/>
  <c r="FD3" i="14"/>
  <c r="FE4" i="14"/>
  <c r="FB3" i="14"/>
  <c r="FC4" i="14"/>
  <c r="EZ3" i="14"/>
  <c r="FA4" i="14"/>
  <c r="EX3" i="14"/>
  <c r="EY4" i="14"/>
  <c r="EM4" i="14"/>
  <c r="EL3" i="14"/>
  <c r="EE4" i="14"/>
  <c r="ED3" i="14"/>
  <c r="EC4" i="14"/>
  <c r="EB3" i="14"/>
  <c r="EA4" i="14"/>
  <c r="DZ3" i="14"/>
  <c r="DW4" i="14"/>
  <c r="DV3" i="14"/>
  <c r="DU4" i="14"/>
  <c r="DT3" i="14"/>
  <c r="DS4" i="14"/>
  <c r="DR3" i="14"/>
  <c r="DO4" i="14"/>
  <c r="DN3" i="14"/>
  <c r="CB33" i="14"/>
  <c r="CA3" i="14"/>
  <c r="BT34" i="14"/>
  <c r="BS3" i="14"/>
  <c r="BQ35" i="14"/>
  <c r="BQ3" i="14"/>
  <c r="BP33" i="14"/>
  <c r="BO3" i="14"/>
  <c r="EH6" i="14"/>
  <c r="EH7" i="14"/>
  <c r="EH8" i="14"/>
  <c r="EH9" i="14"/>
  <c r="EH10" i="14"/>
  <c r="EH11" i="14"/>
  <c r="EH12" i="14"/>
  <c r="EH13" i="14"/>
  <c r="EH14" i="14"/>
  <c r="EH15" i="14"/>
  <c r="EH16" i="14"/>
  <c r="EH17" i="14"/>
  <c r="EH18" i="14"/>
  <c r="EH19" i="14"/>
  <c r="EH20" i="14"/>
  <c r="EH21" i="14"/>
  <c r="EH22" i="14"/>
  <c r="EH23" i="14"/>
  <c r="EH24" i="14"/>
  <c r="EH25" i="14"/>
  <c r="EH26" i="14"/>
  <c r="EH27" i="14"/>
  <c r="EH28" i="14"/>
  <c r="EH29" i="14"/>
  <c r="EH30" i="14"/>
  <c r="EH31" i="14"/>
  <c r="EH32" i="14"/>
  <c r="EH33" i="14"/>
  <c r="EH34" i="14"/>
  <c r="EH35" i="14"/>
  <c r="EH36" i="14"/>
  <c r="EI6" i="14"/>
  <c r="EI7" i="14"/>
  <c r="EI8" i="14"/>
  <c r="EI9" i="14"/>
  <c r="EI10" i="14"/>
  <c r="EI11" i="14"/>
  <c r="EI12" i="14"/>
  <c r="EI13" i="14"/>
  <c r="EI14" i="14"/>
  <c r="EI15" i="14"/>
  <c r="EI16" i="14"/>
  <c r="EI17" i="14"/>
  <c r="EI18" i="14"/>
  <c r="EI19" i="14"/>
  <c r="EI20" i="14"/>
  <c r="EI21" i="14"/>
  <c r="EI22" i="14"/>
  <c r="EI23" i="14"/>
  <c r="EI24" i="14"/>
  <c r="EI25" i="14"/>
  <c r="EI26" i="14"/>
  <c r="EI27" i="14"/>
  <c r="EI28" i="14"/>
  <c r="EI29" i="14"/>
  <c r="EI30" i="14"/>
  <c r="EI31" i="14"/>
  <c r="EI32" i="14"/>
  <c r="EI33" i="14"/>
  <c r="EI34" i="14"/>
  <c r="EI35" i="14"/>
  <c r="EI36" i="14"/>
  <c r="EK4" i="14"/>
  <c r="EL6" i="14"/>
  <c r="EL7" i="14"/>
  <c r="EL8" i="14"/>
  <c r="EL9" i="14"/>
  <c r="EL10" i="14"/>
  <c r="EL11" i="14"/>
  <c r="EL12" i="14"/>
  <c r="EL13" i="14"/>
  <c r="EL14" i="14"/>
  <c r="EL15" i="14"/>
  <c r="EL16" i="14"/>
  <c r="EL17" i="14"/>
  <c r="EL18" i="14"/>
  <c r="EL19" i="14"/>
  <c r="EL20" i="14"/>
  <c r="EL21" i="14"/>
  <c r="EL22" i="14"/>
  <c r="EL23" i="14"/>
  <c r="EL24" i="14"/>
  <c r="EL25" i="14"/>
  <c r="EL26" i="14"/>
  <c r="EL27" i="14"/>
  <c r="EL28" i="14"/>
  <c r="EL29" i="14"/>
  <c r="EL30" i="14"/>
  <c r="EL31" i="14"/>
  <c r="EL32" i="14"/>
  <c r="EL33" i="14"/>
  <c r="EL34" i="14"/>
  <c r="EL35" i="14"/>
  <c r="EL36" i="14"/>
  <c r="EO6" i="14"/>
  <c r="EO7" i="14"/>
  <c r="EO8" i="14"/>
  <c r="EO9" i="14"/>
  <c r="EO10" i="14"/>
  <c r="EO11" i="14"/>
  <c r="EO12" i="14"/>
  <c r="EO13" i="14"/>
  <c r="EO14" i="14"/>
  <c r="EO15" i="14"/>
  <c r="EO16" i="14"/>
  <c r="EO17" i="14"/>
  <c r="EO18" i="14"/>
  <c r="EO19" i="14"/>
  <c r="EO20" i="14"/>
  <c r="EO21" i="14"/>
  <c r="EO22" i="14"/>
  <c r="EO23" i="14"/>
  <c r="EO24" i="14"/>
  <c r="EO25" i="14"/>
  <c r="EO26" i="14"/>
  <c r="EO27" i="14"/>
  <c r="EO28" i="14"/>
  <c r="EO29" i="14"/>
  <c r="EO30" i="14"/>
  <c r="EO31" i="14"/>
  <c r="EO32" i="14"/>
  <c r="EO33" i="14"/>
  <c r="EO34" i="14"/>
  <c r="EO35" i="14"/>
  <c r="EO36" i="14"/>
  <c r="EQ6" i="14"/>
  <c r="EQ7" i="14"/>
  <c r="EQ8" i="14"/>
  <c r="EQ9" i="14"/>
  <c r="EQ10" i="14"/>
  <c r="EQ11" i="14"/>
  <c r="EQ12" i="14"/>
  <c r="EQ13" i="14"/>
  <c r="EQ14" i="14"/>
  <c r="EQ15" i="14"/>
  <c r="EQ16" i="14"/>
  <c r="EQ17" i="14"/>
  <c r="EQ18" i="14"/>
  <c r="EQ19" i="14"/>
  <c r="EQ20" i="14"/>
  <c r="EQ21" i="14"/>
  <c r="EQ22" i="14"/>
  <c r="EQ23" i="14"/>
  <c r="EQ24" i="14"/>
  <c r="EQ25" i="14"/>
  <c r="EQ26" i="14"/>
  <c r="EQ27" i="14"/>
  <c r="EQ28" i="14"/>
  <c r="EQ29" i="14"/>
  <c r="EQ30" i="14"/>
  <c r="EQ31" i="14"/>
  <c r="EQ32" i="14"/>
  <c r="EQ33" i="14"/>
  <c r="EQ34" i="14"/>
  <c r="EQ35" i="14"/>
  <c r="EQ36" i="14"/>
  <c r="ES4" i="14"/>
  <c r="ET6" i="14"/>
  <c r="ET7" i="14"/>
  <c r="ET8" i="14"/>
  <c r="ET9" i="14"/>
  <c r="ET10" i="14"/>
  <c r="ET11" i="14"/>
  <c r="ET12" i="14"/>
  <c r="ET13" i="14"/>
  <c r="ET14" i="14"/>
  <c r="ET15" i="14"/>
  <c r="ET16" i="14"/>
  <c r="ET17" i="14"/>
  <c r="ET18" i="14"/>
  <c r="ET19" i="14"/>
  <c r="ET20" i="14"/>
  <c r="ET21" i="14"/>
  <c r="ET22" i="14"/>
  <c r="ET23" i="14"/>
  <c r="ET24" i="14"/>
  <c r="ET25" i="14"/>
  <c r="ET26" i="14"/>
  <c r="ET27" i="14"/>
  <c r="ET28" i="14"/>
  <c r="ET29" i="14"/>
  <c r="ET30" i="14"/>
  <c r="ET31" i="14"/>
  <c r="ET32" i="14"/>
  <c r="ET33" i="14"/>
  <c r="ET34" i="14"/>
  <c r="ET35" i="14"/>
  <c r="ET36" i="14"/>
  <c r="EU6" i="14"/>
  <c r="EU7" i="14"/>
  <c r="EU8" i="14"/>
  <c r="EU9" i="14"/>
  <c r="EU10" i="14"/>
  <c r="EU11" i="14"/>
  <c r="EU12" i="14"/>
  <c r="EU13" i="14"/>
  <c r="EU14" i="14"/>
  <c r="EU15" i="14"/>
  <c r="EU16" i="14"/>
  <c r="EU17" i="14"/>
  <c r="EU18" i="14"/>
  <c r="EU19" i="14"/>
  <c r="EU20" i="14"/>
  <c r="EU21" i="14"/>
  <c r="EU22" i="14"/>
  <c r="EU23" i="14"/>
  <c r="EU24" i="14"/>
  <c r="EU25" i="14"/>
  <c r="EU26" i="14"/>
  <c r="EU27" i="14"/>
  <c r="EU28" i="14"/>
  <c r="EU29" i="14"/>
  <c r="EU30" i="14"/>
  <c r="EU31" i="14"/>
  <c r="EU32" i="14"/>
  <c r="EU33" i="14"/>
  <c r="EU34" i="14"/>
  <c r="EU35" i="14"/>
  <c r="EU36" i="14"/>
  <c r="EW4" i="14"/>
  <c r="EX6" i="14"/>
  <c r="EX7" i="14"/>
  <c r="EX8" i="14"/>
  <c r="EX9" i="14"/>
  <c r="EX10" i="14"/>
  <c r="EX11" i="14"/>
  <c r="EX13" i="14"/>
  <c r="EX15" i="14"/>
  <c r="EX17" i="14"/>
  <c r="GA6" i="14"/>
  <c r="GA7" i="14"/>
  <c r="GA8" i="14"/>
  <c r="GA9" i="14"/>
  <c r="GA10" i="14"/>
  <c r="GA11" i="14"/>
  <c r="GA12" i="14"/>
  <c r="GA13" i="14"/>
  <c r="GA14" i="14"/>
  <c r="GA15" i="14"/>
  <c r="GA16" i="14"/>
  <c r="GA17" i="14"/>
  <c r="GA18" i="14"/>
  <c r="GA19" i="14"/>
  <c r="GA20" i="14"/>
  <c r="GA21" i="14"/>
  <c r="GA22" i="14"/>
  <c r="GA23" i="14"/>
  <c r="GA24" i="14"/>
  <c r="GA25" i="14"/>
  <c r="GA26" i="14"/>
  <c r="GA27" i="14"/>
  <c r="GA28" i="14"/>
  <c r="GA29" i="14"/>
  <c r="GA30" i="14"/>
  <c r="GA31" i="14"/>
  <c r="GA32" i="14"/>
  <c r="GA33" i="14"/>
  <c r="GA34" i="14"/>
  <c r="GA35" i="14"/>
  <c r="GA36" i="14"/>
  <c r="GC4" i="14"/>
  <c r="GD6" i="14"/>
  <c r="GD7" i="14"/>
  <c r="GD8" i="14"/>
  <c r="GD9" i="14"/>
  <c r="GD10" i="14"/>
  <c r="GD11" i="14"/>
  <c r="GD12" i="14"/>
  <c r="GD13" i="14"/>
  <c r="GD14" i="14"/>
  <c r="GD15" i="14"/>
  <c r="GD16" i="14"/>
  <c r="GD17" i="14"/>
  <c r="GD18" i="14"/>
  <c r="GD19" i="14"/>
  <c r="GD20" i="14"/>
  <c r="GD21" i="14"/>
  <c r="GD22" i="14"/>
  <c r="GD23" i="14"/>
  <c r="GD24" i="14"/>
  <c r="GD25" i="14"/>
  <c r="GD26" i="14"/>
  <c r="GD27" i="14"/>
  <c r="GD28" i="14"/>
  <c r="GD29" i="14"/>
  <c r="GD30" i="14"/>
  <c r="GD31" i="14"/>
  <c r="GD32" i="14"/>
  <c r="GD33" i="14"/>
  <c r="GD34" i="14"/>
  <c r="GD35" i="14"/>
  <c r="GD36" i="14"/>
  <c r="GE6" i="14"/>
  <c r="GE7" i="14"/>
  <c r="GE8" i="14"/>
  <c r="GE9" i="14"/>
  <c r="GE10" i="14"/>
  <c r="GE11" i="14"/>
  <c r="GE12" i="14"/>
  <c r="GE13" i="14"/>
  <c r="GE14" i="14"/>
  <c r="GE15" i="14"/>
  <c r="GE16" i="14"/>
  <c r="GE17" i="14"/>
  <c r="GE18" i="14"/>
  <c r="GE19" i="14"/>
  <c r="GE20" i="14"/>
  <c r="GE21" i="14"/>
  <c r="GE22" i="14"/>
  <c r="GE23" i="14"/>
  <c r="GE24" i="14"/>
  <c r="GE25" i="14"/>
  <c r="GE26" i="14"/>
  <c r="GE27" i="14"/>
  <c r="GE28" i="14"/>
  <c r="GE29" i="14"/>
  <c r="GE30" i="14"/>
  <c r="GE31" i="14"/>
  <c r="GE32" i="14"/>
  <c r="GE33" i="14"/>
  <c r="GE34" i="14"/>
  <c r="GE35" i="14"/>
  <c r="GE36" i="14"/>
  <c r="GG4" i="14"/>
  <c r="GH6" i="14"/>
  <c r="GH7" i="14"/>
  <c r="GH8" i="14"/>
  <c r="GH9" i="14"/>
  <c r="GH10" i="14"/>
  <c r="GH11" i="14"/>
  <c r="GH12" i="14"/>
  <c r="GH13" i="14"/>
  <c r="GH14" i="14"/>
  <c r="GH15" i="14"/>
  <c r="GH16" i="14"/>
  <c r="GH17" i="14"/>
  <c r="GH18" i="14"/>
  <c r="GH19" i="14"/>
  <c r="GH20" i="14"/>
  <c r="GH21" i="14"/>
  <c r="GH22" i="14"/>
  <c r="GH23" i="14"/>
  <c r="GH24" i="14"/>
  <c r="GH25" i="14"/>
  <c r="GH26" i="14"/>
  <c r="GH27" i="14"/>
  <c r="GH28" i="14"/>
  <c r="GH29" i="14"/>
  <c r="GH30" i="14"/>
  <c r="GH31" i="14"/>
  <c r="GH32" i="14"/>
  <c r="GH33" i="14"/>
  <c r="GH34" i="14"/>
  <c r="GH35" i="14"/>
  <c r="GH36" i="14"/>
  <c r="GI6" i="14"/>
  <c r="GI7" i="14"/>
  <c r="GI8" i="14"/>
  <c r="GI9" i="14"/>
  <c r="GI10" i="14"/>
  <c r="GI11" i="14"/>
  <c r="GI12" i="14"/>
  <c r="GI13" i="14"/>
  <c r="GI14" i="14"/>
  <c r="GI15" i="14"/>
  <c r="GI16" i="14"/>
  <c r="GI17" i="14"/>
  <c r="GI18" i="14"/>
  <c r="GI19" i="14"/>
  <c r="GI20" i="14"/>
  <c r="GI21" i="14"/>
  <c r="GI22" i="14"/>
  <c r="GI23" i="14"/>
  <c r="GI24" i="14"/>
  <c r="GI25" i="14"/>
  <c r="GI26" i="14"/>
  <c r="GI27" i="14"/>
  <c r="GI28" i="14"/>
  <c r="GI29" i="14"/>
  <c r="GI30" i="14"/>
  <c r="GI31" i="14"/>
  <c r="GI32" i="14"/>
  <c r="GI33" i="14"/>
  <c r="GI34" i="14"/>
  <c r="GI35" i="14"/>
  <c r="GI36" i="14"/>
  <c r="GK4" i="14"/>
  <c r="GL6" i="14"/>
  <c r="GL7" i="14"/>
  <c r="GL8" i="14"/>
  <c r="GL9" i="14"/>
  <c r="GL10" i="14"/>
  <c r="GL11" i="14"/>
  <c r="GL12" i="14"/>
  <c r="GL13" i="14"/>
  <c r="GL14" i="14"/>
  <c r="GL15" i="14"/>
  <c r="GL16" i="14"/>
  <c r="GL17" i="14"/>
  <c r="GL18" i="14"/>
  <c r="GL19" i="14"/>
  <c r="GL20" i="14"/>
  <c r="GL21" i="14"/>
  <c r="GL22" i="14"/>
  <c r="GL23" i="14"/>
  <c r="GL24" i="14"/>
  <c r="GL25" i="14"/>
  <c r="GL26" i="14"/>
  <c r="GL27" i="14"/>
  <c r="GL28" i="14"/>
  <c r="GL29" i="14"/>
  <c r="GL30" i="14"/>
  <c r="GL31" i="14"/>
  <c r="GL32" i="14"/>
  <c r="GL33" i="14"/>
  <c r="GL34" i="14"/>
  <c r="GL35" i="14"/>
  <c r="GL36" i="14"/>
  <c r="GO4" i="14"/>
  <c r="GP6" i="14"/>
  <c r="GP7" i="14"/>
  <c r="GP8" i="14"/>
  <c r="GP9" i="14"/>
  <c r="GP10" i="14"/>
  <c r="GP11" i="14"/>
  <c r="GP12" i="14"/>
  <c r="GP13" i="14"/>
  <c r="GP14" i="14"/>
  <c r="GP15" i="14"/>
  <c r="GP16" i="14"/>
  <c r="GP17" i="14"/>
  <c r="GP18" i="14"/>
  <c r="GP19" i="14"/>
  <c r="GP20" i="14"/>
  <c r="GP21" i="14"/>
  <c r="GP22" i="14"/>
  <c r="GP23" i="14"/>
  <c r="GP24" i="14"/>
  <c r="GP25" i="14"/>
  <c r="GP26" i="14"/>
  <c r="GP27" i="14"/>
  <c r="GP28" i="14"/>
  <c r="GP29" i="14"/>
  <c r="GP30" i="14"/>
  <c r="GP31" i="14"/>
  <c r="GP32" i="14"/>
  <c r="GP33" i="14"/>
  <c r="GP34" i="14"/>
  <c r="GP35" i="14"/>
  <c r="GP36" i="14"/>
  <c r="GL3" i="14"/>
  <c r="GH3" i="14"/>
  <c r="GD3" i="14"/>
  <c r="FZ3" i="14"/>
  <c r="GB6" i="14"/>
  <c r="GB7" i="14"/>
  <c r="GB8" i="14"/>
  <c r="GB9" i="14"/>
  <c r="GB10" i="14"/>
  <c r="GB11" i="14"/>
  <c r="GB12" i="14"/>
  <c r="GB13" i="14"/>
  <c r="GB14" i="14"/>
  <c r="GB15" i="14"/>
  <c r="GB16" i="14"/>
  <c r="GB17" i="14"/>
  <c r="GB18" i="14"/>
  <c r="GB19" i="14"/>
  <c r="GB20" i="14"/>
  <c r="GB21" i="14"/>
  <c r="GB22" i="14"/>
  <c r="GB23" i="14"/>
  <c r="GB24" i="14"/>
  <c r="GB25" i="14"/>
  <c r="GB26" i="14"/>
  <c r="GB27" i="14"/>
  <c r="GB28" i="14"/>
  <c r="GB29" i="14"/>
  <c r="GB30" i="14"/>
  <c r="GB31" i="14"/>
  <c r="GB32" i="14"/>
  <c r="GB33" i="14"/>
  <c r="GB34" i="14"/>
  <c r="GB35" i="14"/>
  <c r="GB36" i="14"/>
  <c r="GC6" i="14"/>
  <c r="GC7" i="14"/>
  <c r="GC8" i="14"/>
  <c r="GC9" i="14"/>
  <c r="GC10" i="14"/>
  <c r="GC11" i="14"/>
  <c r="GC12" i="14"/>
  <c r="GC13" i="14"/>
  <c r="GC14" i="14"/>
  <c r="GC15" i="14"/>
  <c r="GC16" i="14"/>
  <c r="GC17" i="14"/>
  <c r="GC18" i="14"/>
  <c r="GC19" i="14"/>
  <c r="GC20" i="14"/>
  <c r="GC21" i="14"/>
  <c r="GC22" i="14"/>
  <c r="GC23" i="14"/>
  <c r="GC24" i="14"/>
  <c r="GC25" i="14"/>
  <c r="GC26" i="14"/>
  <c r="GC27" i="14"/>
  <c r="GC28" i="14"/>
  <c r="GC29" i="14"/>
  <c r="GC30" i="14"/>
  <c r="GC31" i="14"/>
  <c r="GC32" i="14"/>
  <c r="GC33" i="14"/>
  <c r="GC34" i="14"/>
  <c r="GC35" i="14"/>
  <c r="GC36" i="14"/>
  <c r="GF6" i="14"/>
  <c r="GF7" i="14"/>
  <c r="GF8" i="14"/>
  <c r="GF9" i="14"/>
  <c r="GF10" i="14"/>
  <c r="GF11" i="14"/>
  <c r="GF12" i="14"/>
  <c r="GF13" i="14"/>
  <c r="GF14" i="14"/>
  <c r="GF15" i="14"/>
  <c r="GF16" i="14"/>
  <c r="GF17" i="14"/>
  <c r="GF18" i="14"/>
  <c r="GF19" i="14"/>
  <c r="GF20" i="14"/>
  <c r="GF21" i="14"/>
  <c r="GF22" i="14"/>
  <c r="GF23" i="14"/>
  <c r="GF24" i="14"/>
  <c r="GF25" i="14"/>
  <c r="GF26" i="14"/>
  <c r="GF27" i="14"/>
  <c r="GF28" i="14"/>
  <c r="GF29" i="14"/>
  <c r="GF30" i="14"/>
  <c r="GF31" i="14"/>
  <c r="GF32" i="14"/>
  <c r="GF33" i="14"/>
  <c r="GF34" i="14"/>
  <c r="GF35" i="14"/>
  <c r="GF36" i="14"/>
  <c r="GG6" i="14"/>
  <c r="GG7" i="14"/>
  <c r="GG8" i="14"/>
  <c r="GG9" i="14"/>
  <c r="GG10" i="14"/>
  <c r="GG11" i="14"/>
  <c r="GG12" i="14"/>
  <c r="GG13" i="14"/>
  <c r="GG14" i="14"/>
  <c r="GG15" i="14"/>
  <c r="GG16" i="14"/>
  <c r="GG17" i="14"/>
  <c r="GG18" i="14"/>
  <c r="GG19" i="14"/>
  <c r="GG20" i="14"/>
  <c r="GG21" i="14"/>
  <c r="GG22" i="14"/>
  <c r="GG23" i="14"/>
  <c r="GG24" i="14"/>
  <c r="GG25" i="14"/>
  <c r="GG26" i="14"/>
  <c r="GG27" i="14"/>
  <c r="GG28" i="14"/>
  <c r="GG29" i="14"/>
  <c r="GG30" i="14"/>
  <c r="GG31" i="14"/>
  <c r="GG32" i="14"/>
  <c r="GG33" i="14"/>
  <c r="GG34" i="14"/>
  <c r="GG35" i="14"/>
  <c r="GG36" i="14"/>
  <c r="GJ6" i="14"/>
  <c r="GJ7" i="14"/>
  <c r="GJ8" i="14"/>
  <c r="GJ9" i="14"/>
  <c r="GJ10" i="14"/>
  <c r="GJ11" i="14"/>
  <c r="GJ12" i="14"/>
  <c r="GJ13" i="14"/>
  <c r="GJ14" i="14"/>
  <c r="GJ15" i="14"/>
  <c r="GJ16" i="14"/>
  <c r="GJ17" i="14"/>
  <c r="GJ18" i="14"/>
  <c r="GJ19" i="14"/>
  <c r="GJ20" i="14"/>
  <c r="GJ21" i="14"/>
  <c r="GJ22" i="14"/>
  <c r="GJ23" i="14"/>
  <c r="GJ24" i="14"/>
  <c r="GJ25" i="14"/>
  <c r="GJ26" i="14"/>
  <c r="GJ27" i="14"/>
  <c r="GJ28" i="14"/>
  <c r="GJ29" i="14"/>
  <c r="GJ30" i="14"/>
  <c r="GJ31" i="14"/>
  <c r="GJ32" i="14"/>
  <c r="GJ33" i="14"/>
  <c r="GJ34" i="14"/>
  <c r="GJ35" i="14"/>
  <c r="GJ36" i="14"/>
  <c r="GK6" i="14"/>
  <c r="GK7" i="14"/>
  <c r="GK8" i="14"/>
  <c r="GK9" i="14"/>
  <c r="GK10" i="14"/>
  <c r="GK11" i="14"/>
  <c r="GK12" i="14"/>
  <c r="GK13" i="14"/>
  <c r="GK14" i="14"/>
  <c r="GK15" i="14"/>
  <c r="GK16" i="14"/>
  <c r="GK17" i="14"/>
  <c r="GK18" i="14"/>
  <c r="GK19" i="14"/>
  <c r="GK20" i="14"/>
  <c r="GK21" i="14"/>
  <c r="GK22" i="14"/>
  <c r="GK23" i="14"/>
  <c r="GK24" i="14"/>
  <c r="GK25" i="14"/>
  <c r="GK26" i="14"/>
  <c r="GK27" i="14"/>
  <c r="GK28" i="14"/>
  <c r="GK29" i="14"/>
  <c r="GK30" i="14"/>
  <c r="GK31" i="14"/>
  <c r="GK32" i="14"/>
  <c r="GK33" i="14"/>
  <c r="GK34" i="14"/>
  <c r="GK35" i="14"/>
  <c r="GK36" i="14"/>
  <c r="GO6" i="14"/>
  <c r="GO7" i="14"/>
  <c r="GO8" i="14"/>
  <c r="GO9" i="14"/>
  <c r="GO10" i="14"/>
  <c r="GO11" i="14"/>
  <c r="GO12" i="14"/>
  <c r="GO13" i="14"/>
  <c r="GO14" i="14"/>
  <c r="GO15" i="14"/>
  <c r="GO16" i="14"/>
  <c r="GO17" i="14"/>
  <c r="GO18" i="14"/>
  <c r="GO19" i="14"/>
  <c r="GO20" i="14"/>
  <c r="GO21" i="14"/>
  <c r="GO22" i="14"/>
  <c r="GO23" i="14"/>
  <c r="GO24" i="14"/>
  <c r="GO25" i="14"/>
  <c r="GO26" i="14"/>
  <c r="GO27" i="14"/>
  <c r="GO28" i="14"/>
  <c r="GO29" i="14"/>
  <c r="GO30" i="14"/>
  <c r="GO31" i="14"/>
  <c r="GO32" i="14"/>
  <c r="GO33" i="14"/>
  <c r="GO34" i="14"/>
  <c r="GO35" i="14"/>
  <c r="GO36" i="14"/>
  <c r="EP3" i="14"/>
  <c r="CN3" i="14"/>
  <c r="E3" i="14"/>
  <c r="O4" i="14"/>
  <c r="AG4" i="14"/>
  <c r="Q4" i="14"/>
  <c r="I4" i="14"/>
  <c r="BE4" i="14"/>
  <c r="AO4" i="14"/>
  <c r="AA4" i="14"/>
  <c r="BI4" i="14"/>
  <c r="AS4" i="14"/>
  <c r="W4" i="14"/>
  <c r="AM4" i="14"/>
  <c r="AW4" i="14"/>
  <c r="BE36" i="14"/>
  <c r="BE34" i="14"/>
  <c r="BE32" i="14"/>
  <c r="BE30" i="14"/>
  <c r="BE28" i="14"/>
  <c r="BE26" i="14"/>
  <c r="BE24" i="14"/>
  <c r="BE22" i="14"/>
  <c r="BE20" i="14"/>
  <c r="BE18" i="14"/>
  <c r="BE16" i="14"/>
  <c r="BE14" i="14"/>
  <c r="BE12" i="14"/>
  <c r="BE10" i="14"/>
  <c r="BE8" i="14"/>
  <c r="BE6" i="14"/>
  <c r="BE35" i="14"/>
  <c r="BE33" i="14"/>
  <c r="BE31" i="14"/>
  <c r="BE29" i="14"/>
  <c r="BE27" i="14"/>
  <c r="BE25" i="14"/>
  <c r="BE23" i="14"/>
  <c r="BE21" i="14"/>
  <c r="BE19" i="14"/>
  <c r="BE17" i="14"/>
  <c r="BE15" i="14"/>
  <c r="BE13" i="14"/>
  <c r="BE11" i="14"/>
  <c r="BE9" i="14"/>
  <c r="BE7" i="14"/>
  <c r="EC36" i="14"/>
  <c r="EC34" i="14"/>
  <c r="EC32" i="14"/>
  <c r="EC30" i="14"/>
  <c r="EC28" i="14"/>
  <c r="EC26" i="14"/>
  <c r="EC24" i="14"/>
  <c r="EC22" i="14"/>
  <c r="EC20" i="14"/>
  <c r="EC18" i="14"/>
  <c r="EC16" i="14"/>
  <c r="EC14" i="14"/>
  <c r="EC12" i="14"/>
  <c r="EC10" i="14"/>
  <c r="EC8" i="14"/>
  <c r="EC6" i="14"/>
  <c r="EC35" i="14"/>
  <c r="EC33" i="14"/>
  <c r="EC31" i="14"/>
  <c r="EC29" i="14"/>
  <c r="EC27" i="14"/>
  <c r="EC25" i="14"/>
  <c r="EC23" i="14"/>
  <c r="EC21" i="14"/>
  <c r="EC19" i="14"/>
  <c r="EC17" i="14"/>
  <c r="EC15" i="14"/>
  <c r="EC13" i="14"/>
  <c r="EC11" i="14"/>
  <c r="EC9" i="14"/>
  <c r="EC7" i="14"/>
  <c r="ED35" i="14"/>
  <c r="ED31" i="14"/>
  <c r="ED27" i="14"/>
  <c r="ED23" i="14"/>
  <c r="ED19" i="14"/>
  <c r="ED15" i="14"/>
  <c r="ED11" i="14"/>
  <c r="ED7" i="14"/>
  <c r="ED36" i="14"/>
  <c r="ED32" i="14"/>
  <c r="ED28" i="14"/>
  <c r="ED24" i="14"/>
  <c r="ED20" i="14"/>
  <c r="ED16" i="14"/>
  <c r="ED12" i="14"/>
  <c r="ED8" i="14"/>
  <c r="ED33" i="14"/>
  <c r="ED29" i="14"/>
  <c r="ED25" i="14"/>
  <c r="ED21" i="14"/>
  <c r="ED17" i="14"/>
  <c r="ED13" i="14"/>
  <c r="ED9" i="14"/>
  <c r="ED34" i="14"/>
  <c r="ED30" i="14"/>
  <c r="ED26" i="14"/>
  <c r="ED22" i="14"/>
  <c r="ED18" i="14"/>
  <c r="ED14" i="14"/>
  <c r="ED10" i="14"/>
  <c r="ED6" i="14"/>
  <c r="DY36" i="14"/>
  <c r="DY34" i="14"/>
  <c r="DY32" i="14"/>
  <c r="DY28" i="14"/>
  <c r="DY26" i="14"/>
  <c r="DY24" i="14"/>
  <c r="DY22" i="14"/>
  <c r="DY20" i="14"/>
  <c r="DY18" i="14"/>
  <c r="DY16" i="14"/>
  <c r="DY14" i="14"/>
  <c r="DY12" i="14"/>
  <c r="DY10" i="14"/>
  <c r="DY8" i="14"/>
  <c r="DY6" i="14"/>
  <c r="DY35" i="14"/>
  <c r="DY33" i="14"/>
  <c r="DY31" i="14"/>
  <c r="DY29" i="14"/>
  <c r="DY27" i="14"/>
  <c r="DY25" i="14"/>
  <c r="DY23" i="14"/>
  <c r="DY21" i="14"/>
  <c r="DY19" i="14"/>
  <c r="DY17" i="14"/>
  <c r="DY15" i="14"/>
  <c r="DY13" i="14"/>
  <c r="DY11" i="14"/>
  <c r="DY9" i="14"/>
  <c r="DY7" i="14"/>
  <c r="DZ33" i="14"/>
  <c r="DZ29" i="14"/>
  <c r="DZ25" i="14"/>
  <c r="DZ21" i="14"/>
  <c r="DZ17" i="14"/>
  <c r="DZ13" i="14"/>
  <c r="DZ9" i="14"/>
  <c r="DZ34" i="14"/>
  <c r="DZ26" i="14"/>
  <c r="DZ22" i="14"/>
  <c r="DZ18" i="14"/>
  <c r="DZ14" i="14"/>
  <c r="DZ10" i="14"/>
  <c r="DZ6" i="14"/>
  <c r="DZ35" i="14"/>
  <c r="DZ31" i="14"/>
  <c r="DZ27" i="14"/>
  <c r="DZ23" i="14"/>
  <c r="DZ19" i="14"/>
  <c r="DZ15" i="14"/>
  <c r="DZ11" i="14"/>
  <c r="DZ7" i="14"/>
  <c r="DZ36" i="14"/>
  <c r="DZ32" i="14"/>
  <c r="DZ28" i="14"/>
  <c r="DZ24" i="14"/>
  <c r="DZ20" i="14"/>
  <c r="DZ16" i="14"/>
  <c r="DZ12" i="14"/>
  <c r="DZ8" i="14"/>
  <c r="DU36" i="14"/>
  <c r="DU34" i="14"/>
  <c r="DU32" i="14"/>
  <c r="DU30" i="14"/>
  <c r="DU28" i="14"/>
  <c r="DU26" i="14"/>
  <c r="DU24" i="14"/>
  <c r="DU22" i="14"/>
  <c r="DU20" i="14"/>
  <c r="DU18" i="14"/>
  <c r="DU16" i="14"/>
  <c r="DU14" i="14"/>
  <c r="DU12" i="14"/>
  <c r="DU10" i="14"/>
  <c r="DU8" i="14"/>
  <c r="DU6" i="14"/>
  <c r="DU35" i="14"/>
  <c r="DU33" i="14"/>
  <c r="DU31" i="14"/>
  <c r="DU29" i="14"/>
  <c r="DU27" i="14"/>
  <c r="DU25" i="14"/>
  <c r="DU23" i="14"/>
  <c r="DU21" i="14"/>
  <c r="DU19" i="14"/>
  <c r="DU17" i="14"/>
  <c r="DU15" i="14"/>
  <c r="DU13" i="14"/>
  <c r="DU11" i="14"/>
  <c r="DU9" i="14"/>
  <c r="DU7" i="14"/>
  <c r="DV35" i="14"/>
  <c r="DV31" i="14"/>
  <c r="DV27" i="14"/>
  <c r="DV23" i="14"/>
  <c r="DV19" i="14"/>
  <c r="DV15" i="14"/>
  <c r="DV11" i="14"/>
  <c r="DV7" i="14"/>
  <c r="DV36" i="14"/>
  <c r="DV32" i="14"/>
  <c r="DV28" i="14"/>
  <c r="DV24" i="14"/>
  <c r="DV20" i="14"/>
  <c r="DV16" i="14"/>
  <c r="DV12" i="14"/>
  <c r="DV8" i="14"/>
  <c r="DV33" i="14"/>
  <c r="DV29" i="14"/>
  <c r="DV25" i="14"/>
  <c r="DV21" i="14"/>
  <c r="DV17" i="14"/>
  <c r="DV13" i="14"/>
  <c r="DV9" i="14"/>
  <c r="DV34" i="14"/>
  <c r="DV30" i="14"/>
  <c r="DV26" i="14"/>
  <c r="DV22" i="14"/>
  <c r="DV18" i="14"/>
  <c r="DV14" i="14"/>
  <c r="DV10" i="14"/>
  <c r="DV6" i="14"/>
  <c r="DI36" i="14"/>
  <c r="DI34" i="14"/>
  <c r="DI32" i="14"/>
  <c r="DI30" i="14"/>
  <c r="DI28" i="14"/>
  <c r="DI26" i="14"/>
  <c r="DI24" i="14"/>
  <c r="DI22" i="14"/>
  <c r="DI20" i="14"/>
  <c r="DI18" i="14"/>
  <c r="DI16" i="14"/>
  <c r="DI14" i="14"/>
  <c r="DI12" i="14"/>
  <c r="DI10" i="14"/>
  <c r="DI8" i="14"/>
  <c r="DI6" i="14"/>
  <c r="DI35" i="14"/>
  <c r="DI33" i="14"/>
  <c r="DI31" i="14"/>
  <c r="DI29" i="14"/>
  <c r="DI27" i="14"/>
  <c r="DI25" i="14"/>
  <c r="DI23" i="14"/>
  <c r="DI21" i="14"/>
  <c r="DI19" i="14"/>
  <c r="DI17" i="14"/>
  <c r="DI15" i="14"/>
  <c r="DI13" i="14"/>
  <c r="DI11" i="14"/>
  <c r="DI9" i="14"/>
  <c r="DI7" i="14"/>
  <c r="DJ33" i="14"/>
  <c r="DJ29" i="14"/>
  <c r="DJ25" i="14"/>
  <c r="DJ21" i="14"/>
  <c r="DJ17" i="14"/>
  <c r="DJ13" i="14"/>
  <c r="DJ9" i="14"/>
  <c r="DJ34" i="14"/>
  <c r="DJ30" i="14"/>
  <c r="DJ26" i="14"/>
  <c r="DJ22" i="14"/>
  <c r="DJ18" i="14"/>
  <c r="DJ14" i="14"/>
  <c r="DJ10" i="14"/>
  <c r="DJ6" i="14"/>
  <c r="DJ35" i="14"/>
  <c r="DJ31" i="14"/>
  <c r="DJ27" i="14"/>
  <c r="DJ23" i="14"/>
  <c r="DJ19" i="14"/>
  <c r="DJ15" i="14"/>
  <c r="DJ11" i="14"/>
  <c r="DJ7" i="14"/>
  <c r="DJ36" i="14"/>
  <c r="DJ32" i="14"/>
  <c r="DJ28" i="14"/>
  <c r="DJ24" i="14"/>
  <c r="DJ20" i="14"/>
  <c r="DJ16" i="14"/>
  <c r="DJ12" i="14"/>
  <c r="DJ8" i="14"/>
  <c r="DE36" i="14"/>
  <c r="DE34" i="14"/>
  <c r="DE32" i="14"/>
  <c r="DE30" i="14"/>
  <c r="DE28" i="14"/>
  <c r="DE26" i="14"/>
  <c r="DE24" i="14"/>
  <c r="DE22" i="14"/>
  <c r="DE20" i="14"/>
  <c r="DE18" i="14"/>
  <c r="DE16" i="14"/>
  <c r="DE14" i="14"/>
  <c r="DE12" i="14"/>
  <c r="DE10" i="14"/>
  <c r="DE8" i="14"/>
  <c r="DE6" i="14"/>
  <c r="DE35" i="14"/>
  <c r="DE33" i="14"/>
  <c r="DE31" i="14"/>
  <c r="DE29" i="14"/>
  <c r="DE27" i="14"/>
  <c r="DE25" i="14"/>
  <c r="DE23" i="14"/>
  <c r="DE21" i="14"/>
  <c r="DE19" i="14"/>
  <c r="DE17" i="14"/>
  <c r="DE15" i="14"/>
  <c r="DE13" i="14"/>
  <c r="DE11" i="14"/>
  <c r="DE9" i="14"/>
  <c r="DE7" i="14"/>
  <c r="DF35" i="14"/>
  <c r="DF31" i="14"/>
  <c r="DF27" i="14"/>
  <c r="DF23" i="14"/>
  <c r="DF19" i="14"/>
  <c r="DF15" i="14"/>
  <c r="DF11" i="14"/>
  <c r="DF7" i="14"/>
  <c r="DF36" i="14"/>
  <c r="DF32" i="14"/>
  <c r="DF28" i="14"/>
  <c r="DF24" i="14"/>
  <c r="DF20" i="14"/>
  <c r="DF16" i="14"/>
  <c r="DF12" i="14"/>
  <c r="DF8" i="14"/>
  <c r="DF33" i="14"/>
  <c r="DF29" i="14"/>
  <c r="DF25" i="14"/>
  <c r="DF21" i="14"/>
  <c r="DF17" i="14"/>
  <c r="DF13" i="14"/>
  <c r="DF9" i="14"/>
  <c r="DF34" i="14"/>
  <c r="DF30" i="14"/>
  <c r="DF26" i="14"/>
  <c r="DF22" i="14"/>
  <c r="DF18" i="14"/>
  <c r="DF14" i="14"/>
  <c r="DF10" i="14"/>
  <c r="DF6" i="14"/>
  <c r="CW36" i="14"/>
  <c r="CW34" i="14"/>
  <c r="CW32" i="14"/>
  <c r="CW30" i="14"/>
  <c r="CW28" i="14"/>
  <c r="CW26" i="14"/>
  <c r="CW24" i="14"/>
  <c r="CW22" i="14"/>
  <c r="CW20" i="14"/>
  <c r="CW18" i="14"/>
  <c r="CW16" i="14"/>
  <c r="CW14" i="14"/>
  <c r="CW12" i="14"/>
  <c r="CW10" i="14"/>
  <c r="CW8" i="14"/>
  <c r="CW6" i="14"/>
  <c r="CX36" i="14"/>
  <c r="CX34" i="14"/>
  <c r="CX32" i="14"/>
  <c r="CX30" i="14"/>
  <c r="CX28" i="14"/>
  <c r="CX26" i="14"/>
  <c r="CX24" i="14"/>
  <c r="CX22" i="14"/>
  <c r="CX20" i="14"/>
  <c r="CX18" i="14"/>
  <c r="CX16" i="14"/>
  <c r="CX14" i="14"/>
  <c r="CX12" i="14"/>
  <c r="CX10" i="14"/>
  <c r="CX8" i="14"/>
  <c r="CX6" i="14"/>
  <c r="CW35" i="14"/>
  <c r="CW33" i="14"/>
  <c r="CW31" i="14"/>
  <c r="CW29" i="14"/>
  <c r="CW27" i="14"/>
  <c r="CW25" i="14"/>
  <c r="CW23" i="14"/>
  <c r="CW21" i="14"/>
  <c r="CW19" i="14"/>
  <c r="CW17" i="14"/>
  <c r="CW15" i="14"/>
  <c r="CW13" i="14"/>
  <c r="CW11" i="14"/>
  <c r="CW9" i="14"/>
  <c r="CW7" i="14"/>
  <c r="CX35" i="14"/>
  <c r="CX33" i="14"/>
  <c r="CX31" i="14"/>
  <c r="CX29" i="14"/>
  <c r="CX27" i="14"/>
  <c r="CX25" i="14"/>
  <c r="CX23" i="14"/>
  <c r="CX21" i="14"/>
  <c r="CX19" i="14"/>
  <c r="CX17" i="14"/>
  <c r="CX15" i="14"/>
  <c r="CX13" i="14"/>
  <c r="CX11" i="14"/>
  <c r="CX9" i="14"/>
  <c r="CX7" i="14"/>
  <c r="CS36" i="14"/>
  <c r="CS34" i="14"/>
  <c r="CS32" i="14"/>
  <c r="CS30" i="14"/>
  <c r="CS28" i="14"/>
  <c r="CS26" i="14"/>
  <c r="CS24" i="14"/>
  <c r="CS22" i="14"/>
  <c r="CS20" i="14"/>
  <c r="CS18" i="14"/>
  <c r="CS16" i="14"/>
  <c r="CS14" i="14"/>
  <c r="CS12" i="14"/>
  <c r="CS10" i="14"/>
  <c r="CS8" i="14"/>
  <c r="CS6" i="14"/>
  <c r="CT36" i="14"/>
  <c r="CT34" i="14"/>
  <c r="CT32" i="14"/>
  <c r="CT30" i="14"/>
  <c r="CT28" i="14"/>
  <c r="CT26" i="14"/>
  <c r="CT24" i="14"/>
  <c r="CT22" i="14"/>
  <c r="CT20" i="14"/>
  <c r="CT18" i="14"/>
  <c r="CT16" i="14"/>
  <c r="CT14" i="14"/>
  <c r="CT12" i="14"/>
  <c r="CT10" i="14"/>
  <c r="CT8" i="14"/>
  <c r="CT6" i="14"/>
  <c r="CS35" i="14"/>
  <c r="CS33" i="14"/>
  <c r="CS31" i="14"/>
  <c r="CS29" i="14"/>
  <c r="CS27" i="14"/>
  <c r="CS25" i="14"/>
  <c r="CS23" i="14"/>
  <c r="CS21" i="14"/>
  <c r="CS19" i="14"/>
  <c r="CS17" i="14"/>
  <c r="CS15" i="14"/>
  <c r="CS13" i="14"/>
  <c r="CS11" i="14"/>
  <c r="CS9" i="14"/>
  <c r="CS7" i="14"/>
  <c r="CT35" i="14"/>
  <c r="CT33" i="14"/>
  <c r="CT31" i="14"/>
  <c r="CT29" i="14"/>
  <c r="CT27" i="14"/>
  <c r="CT25" i="14"/>
  <c r="CT23" i="14"/>
  <c r="CT21" i="14"/>
  <c r="CT19" i="14"/>
  <c r="CT17" i="14"/>
  <c r="CT15" i="14"/>
  <c r="CT13" i="14"/>
  <c r="CT11" i="14"/>
  <c r="CT9" i="14"/>
  <c r="CT7" i="14"/>
  <c r="CO36" i="14"/>
  <c r="CO34" i="14"/>
  <c r="CO32" i="14"/>
  <c r="CO30" i="14"/>
  <c r="CO28" i="14"/>
  <c r="CO26" i="14"/>
  <c r="CO24" i="14"/>
  <c r="CO22" i="14"/>
  <c r="CO20" i="14"/>
  <c r="CO18" i="14"/>
  <c r="CO14" i="14"/>
  <c r="CO12" i="14"/>
  <c r="CO10" i="14"/>
  <c r="CO8" i="14"/>
  <c r="CO6" i="14"/>
  <c r="CP36" i="14"/>
  <c r="CP34" i="14"/>
  <c r="CP32" i="14"/>
  <c r="CP30" i="14"/>
  <c r="CP28" i="14"/>
  <c r="CP26" i="14"/>
  <c r="CP24" i="14"/>
  <c r="CP22" i="14"/>
  <c r="CP20" i="14"/>
  <c r="CP18" i="14"/>
  <c r="CP16" i="14"/>
  <c r="CP14" i="14"/>
  <c r="CP12" i="14"/>
  <c r="CP10" i="14"/>
  <c r="CP8" i="14"/>
  <c r="CP6" i="14"/>
  <c r="CO35" i="14"/>
  <c r="CO33" i="14"/>
  <c r="CO31" i="14"/>
  <c r="CO29" i="14"/>
  <c r="CO27" i="14"/>
  <c r="CO25" i="14"/>
  <c r="CO23" i="14"/>
  <c r="CO21" i="14"/>
  <c r="CO19" i="14"/>
  <c r="CO17" i="14"/>
  <c r="CO15" i="14"/>
  <c r="CO13" i="14"/>
  <c r="CO11" i="14"/>
  <c r="CO9" i="14"/>
  <c r="CO7" i="14"/>
  <c r="CP35" i="14"/>
  <c r="CP33" i="14"/>
  <c r="CP31" i="14"/>
  <c r="CP29" i="14"/>
  <c r="CP27" i="14"/>
  <c r="CP25" i="14"/>
  <c r="CP23" i="14"/>
  <c r="CP21" i="14"/>
  <c r="CP19" i="14"/>
  <c r="CP17" i="14"/>
  <c r="CP15" i="14"/>
  <c r="CP13" i="14"/>
  <c r="CP11" i="14"/>
  <c r="CP9" i="14"/>
  <c r="CP7" i="14"/>
  <c r="CK36" i="14"/>
  <c r="CK34" i="14"/>
  <c r="CK32" i="14"/>
  <c r="CK30" i="14"/>
  <c r="CK28" i="14"/>
  <c r="CK26" i="14"/>
  <c r="CK24" i="14"/>
  <c r="CK22" i="14"/>
  <c r="CK20" i="14"/>
  <c r="CK18" i="14"/>
  <c r="CK16" i="14"/>
  <c r="CK14" i="14"/>
  <c r="CK12" i="14"/>
  <c r="CK10" i="14"/>
  <c r="CK8" i="14"/>
  <c r="CK6" i="14"/>
  <c r="CL36" i="14"/>
  <c r="CL34" i="14"/>
  <c r="CL32" i="14"/>
  <c r="CL30" i="14"/>
  <c r="CL28" i="14"/>
  <c r="CL26" i="14"/>
  <c r="CL24" i="14"/>
  <c r="CL22" i="14"/>
  <c r="CL20" i="14"/>
  <c r="CL18" i="14"/>
  <c r="CL16" i="14"/>
  <c r="CL14" i="14"/>
  <c r="CL12" i="14"/>
  <c r="CL10" i="14"/>
  <c r="CL8" i="14"/>
  <c r="CL6" i="14"/>
  <c r="CK35" i="14"/>
  <c r="CK33" i="14"/>
  <c r="CK31" i="14"/>
  <c r="CK29" i="14"/>
  <c r="CK27" i="14"/>
  <c r="CK25" i="14"/>
  <c r="CK23" i="14"/>
  <c r="CK21" i="14"/>
  <c r="CK19" i="14"/>
  <c r="CK17" i="14"/>
  <c r="CK15" i="14"/>
  <c r="CK13" i="14"/>
  <c r="CK11" i="14"/>
  <c r="CK9" i="14"/>
  <c r="CK7" i="14"/>
  <c r="CL35" i="14"/>
  <c r="CL33" i="14"/>
  <c r="CL31" i="14"/>
  <c r="CL29" i="14"/>
  <c r="CL27" i="14"/>
  <c r="CL25" i="14"/>
  <c r="CL23" i="14"/>
  <c r="CL21" i="14"/>
  <c r="CL19" i="14"/>
  <c r="CL17" i="14"/>
  <c r="CL15" i="14"/>
  <c r="CL13" i="14"/>
  <c r="CL11" i="14"/>
  <c r="CL9" i="14"/>
  <c r="CL7" i="14"/>
  <c r="CG36" i="14"/>
  <c r="CG34" i="14"/>
  <c r="CG32" i="14"/>
  <c r="CG30" i="14"/>
  <c r="CG28" i="14"/>
  <c r="CG26" i="14"/>
  <c r="CG24" i="14"/>
  <c r="CG22" i="14"/>
  <c r="CG20" i="14"/>
  <c r="CG18" i="14"/>
  <c r="CG16" i="14"/>
  <c r="CG14" i="14"/>
  <c r="CG12" i="14"/>
  <c r="CG10" i="14"/>
  <c r="CG8" i="14"/>
  <c r="CG6" i="14"/>
  <c r="CH36" i="14"/>
  <c r="CH34" i="14"/>
  <c r="CH32" i="14"/>
  <c r="CH30" i="14"/>
  <c r="CH28" i="14"/>
  <c r="CG35" i="14"/>
  <c r="CG33" i="14"/>
  <c r="CG31" i="14"/>
  <c r="CG29" i="14"/>
  <c r="CG27" i="14"/>
  <c r="CG25" i="14"/>
  <c r="CG23" i="14"/>
  <c r="CG21" i="14"/>
  <c r="CG19" i="14"/>
  <c r="CG17" i="14"/>
  <c r="CG15" i="14"/>
  <c r="CG13" i="14"/>
  <c r="CG11" i="14"/>
  <c r="CG9" i="14"/>
  <c r="CG7" i="14"/>
  <c r="CH35" i="14"/>
  <c r="CH33" i="14"/>
  <c r="CH31" i="14"/>
  <c r="CH29" i="14"/>
  <c r="CH27" i="14"/>
  <c r="CH25" i="14"/>
  <c r="CH23" i="14"/>
  <c r="CH21" i="14"/>
  <c r="CH19" i="14"/>
  <c r="CH17" i="14"/>
  <c r="CH15" i="14"/>
  <c r="CH13" i="14"/>
  <c r="CH11" i="14"/>
  <c r="CH9" i="14"/>
  <c r="CH7" i="14"/>
  <c r="CC35" i="14"/>
  <c r="CC33" i="14"/>
  <c r="CC31" i="14"/>
  <c r="CC29" i="14"/>
  <c r="CC27" i="14"/>
  <c r="CC25" i="14"/>
  <c r="CC23" i="14"/>
  <c r="CC21" i="14"/>
  <c r="CC19" i="14"/>
  <c r="CC17" i="14"/>
  <c r="CC15" i="14"/>
  <c r="CC13" i="14"/>
  <c r="CC11" i="14"/>
  <c r="CC9" i="14"/>
  <c r="CC7" i="14"/>
  <c r="CC36" i="14"/>
  <c r="CC34" i="14"/>
  <c r="CC32" i="14"/>
  <c r="CC28" i="14"/>
  <c r="CC26" i="14"/>
  <c r="CC24" i="14"/>
  <c r="CC22" i="14"/>
  <c r="CC20" i="14"/>
  <c r="CC18" i="14"/>
  <c r="CC16" i="14"/>
  <c r="CC14" i="14"/>
  <c r="CC12" i="14"/>
  <c r="CC10" i="14"/>
  <c r="CC8" i="14"/>
  <c r="CC6" i="14"/>
  <c r="CD36" i="14"/>
  <c r="CD34" i="14"/>
  <c r="CD32" i="14"/>
  <c r="CD28" i="14"/>
  <c r="BY35" i="14"/>
  <c r="BY33" i="14"/>
  <c r="BY31" i="14"/>
  <c r="BY29" i="14"/>
  <c r="BY27" i="14"/>
  <c r="BY25" i="14"/>
  <c r="BY23" i="14"/>
  <c r="BY21" i="14"/>
  <c r="BY19" i="14"/>
  <c r="BY17" i="14"/>
  <c r="BY15" i="14"/>
  <c r="BY13" i="14"/>
  <c r="BY11" i="14"/>
  <c r="BY9" i="14"/>
  <c r="BY7" i="14"/>
  <c r="BY36" i="14"/>
  <c r="BY34" i="14"/>
  <c r="BY32" i="14"/>
  <c r="BY30" i="14"/>
  <c r="BY28" i="14"/>
  <c r="BY26" i="14"/>
  <c r="BY24" i="14"/>
  <c r="BY22" i="14"/>
  <c r="BY20" i="14"/>
  <c r="BY18" i="14"/>
  <c r="BY16" i="14"/>
  <c r="BY14" i="14"/>
  <c r="BY12" i="14"/>
  <c r="BY10" i="14"/>
  <c r="BY8" i="14"/>
  <c r="BY6" i="14"/>
  <c r="BU36" i="14"/>
  <c r="BU34" i="14"/>
  <c r="BU32" i="14"/>
  <c r="BU30" i="14"/>
  <c r="BU28" i="14"/>
  <c r="BU26" i="14"/>
  <c r="BU24" i="14"/>
  <c r="BU22" i="14"/>
  <c r="BU20" i="14"/>
  <c r="BU18" i="14"/>
  <c r="BU16" i="14"/>
  <c r="BU14" i="14"/>
  <c r="BU12" i="14"/>
  <c r="BU10" i="14"/>
  <c r="BU8" i="14"/>
  <c r="BU6" i="14"/>
  <c r="BU35" i="14"/>
  <c r="BU33" i="14"/>
  <c r="BU31" i="14"/>
  <c r="BU29" i="14"/>
  <c r="BU27" i="14"/>
  <c r="BU25" i="14"/>
  <c r="BU23" i="14"/>
  <c r="BU21" i="14"/>
  <c r="BU19" i="14"/>
  <c r="BU17" i="14"/>
  <c r="BU15" i="14"/>
  <c r="BU13" i="14"/>
  <c r="BU11" i="14"/>
  <c r="BU9" i="14"/>
  <c r="BU7" i="14"/>
  <c r="BM35" i="14"/>
  <c r="BM33" i="14"/>
  <c r="BM31" i="14"/>
  <c r="BM29" i="14"/>
  <c r="BM27" i="14"/>
  <c r="BM25" i="14"/>
  <c r="BM23" i="14"/>
  <c r="BM21" i="14"/>
  <c r="BM19" i="14"/>
  <c r="BM17" i="14"/>
  <c r="BM15" i="14"/>
  <c r="BM13" i="14"/>
  <c r="BM11" i="14"/>
  <c r="BM9" i="14"/>
  <c r="BM7" i="14"/>
  <c r="BM36" i="14"/>
  <c r="BM34" i="14"/>
  <c r="BM32" i="14"/>
  <c r="BM30" i="14"/>
  <c r="BM28" i="14"/>
  <c r="BM26" i="14"/>
  <c r="BM24" i="14"/>
  <c r="BM22" i="14"/>
  <c r="BM20" i="14"/>
  <c r="BM18" i="14"/>
  <c r="BM16" i="14"/>
  <c r="BM14" i="14"/>
  <c r="BM12" i="14"/>
  <c r="BM10" i="14"/>
  <c r="BM8" i="14"/>
  <c r="BM6" i="14"/>
  <c r="BY4" i="14"/>
  <c r="E16" i="14"/>
  <c r="E14" i="14"/>
  <c r="E10" i="14"/>
  <c r="E36" i="14"/>
  <c r="E32" i="14"/>
  <c r="E28" i="14"/>
  <c r="E26" i="14"/>
  <c r="E22" i="14"/>
  <c r="E18" i="14"/>
  <c r="H9" i="14"/>
  <c r="H13" i="14"/>
  <c r="H17" i="14"/>
  <c r="H21" i="14"/>
  <c r="H25" i="14"/>
  <c r="H29" i="14"/>
  <c r="H31" i="14"/>
  <c r="H35" i="14"/>
  <c r="J8" i="14"/>
  <c r="J12" i="14"/>
  <c r="J16" i="14"/>
  <c r="J20" i="14"/>
  <c r="J24" i="14"/>
  <c r="J28" i="14"/>
  <c r="J32" i="14"/>
  <c r="J36" i="14"/>
  <c r="L9" i="14"/>
  <c r="L13" i="14"/>
  <c r="L17" i="14"/>
  <c r="L21" i="14"/>
  <c r="L25" i="14"/>
  <c r="L29" i="14"/>
  <c r="L31" i="14"/>
  <c r="L35" i="14"/>
  <c r="N8" i="14"/>
  <c r="N12" i="14"/>
  <c r="N16" i="14"/>
  <c r="N20" i="14"/>
  <c r="N24" i="14"/>
  <c r="N28" i="14"/>
  <c r="N32" i="14"/>
  <c r="N36" i="14"/>
  <c r="P9" i="14"/>
  <c r="P13" i="14"/>
  <c r="R12" i="14"/>
  <c r="AC4" i="14"/>
  <c r="DY4" i="14"/>
  <c r="DQ4" i="14"/>
  <c r="DI4" i="14"/>
  <c r="DA4" i="14"/>
  <c r="CS4" i="14"/>
  <c r="M4" i="14"/>
  <c r="F16" i="14"/>
  <c r="F14" i="14"/>
  <c r="F12" i="14"/>
  <c r="F10" i="14"/>
  <c r="F8" i="14"/>
  <c r="F36" i="14"/>
  <c r="F34" i="14"/>
  <c r="F32" i="14"/>
  <c r="F30" i="14"/>
  <c r="F28" i="14"/>
  <c r="F26" i="14"/>
  <c r="F24" i="14"/>
  <c r="F22" i="14"/>
  <c r="F20" i="14"/>
  <c r="F18" i="14"/>
  <c r="G7" i="14"/>
  <c r="G9" i="14"/>
  <c r="G11" i="14"/>
  <c r="G13" i="14"/>
  <c r="G15" i="14"/>
  <c r="G17" i="14"/>
  <c r="G19" i="14"/>
  <c r="G21" i="14"/>
  <c r="G23" i="14"/>
  <c r="G25" i="14"/>
  <c r="G27" i="14"/>
  <c r="G29" i="14"/>
  <c r="G31" i="14"/>
  <c r="G33" i="14"/>
  <c r="G35" i="14"/>
  <c r="I6" i="14"/>
  <c r="I8" i="14"/>
  <c r="I10" i="14"/>
  <c r="I12" i="14"/>
  <c r="I14" i="14"/>
  <c r="I16" i="14"/>
  <c r="I18" i="14"/>
  <c r="I20" i="14"/>
  <c r="I22" i="14"/>
  <c r="I24" i="14"/>
  <c r="I26" i="14"/>
  <c r="I28" i="14"/>
  <c r="I30" i="14"/>
  <c r="I32" i="14"/>
  <c r="I34" i="14"/>
  <c r="I36" i="14"/>
  <c r="K7" i="14"/>
  <c r="K9" i="14"/>
  <c r="K11" i="14"/>
  <c r="K13" i="14"/>
  <c r="K15" i="14"/>
  <c r="K17" i="14"/>
  <c r="K19" i="14"/>
  <c r="K21" i="14"/>
  <c r="K23" i="14"/>
  <c r="K25" i="14"/>
  <c r="K27" i="14"/>
  <c r="K29" i="14"/>
  <c r="K31" i="14"/>
  <c r="K33" i="14"/>
  <c r="K35" i="14"/>
  <c r="M6" i="14"/>
  <c r="M8" i="14"/>
  <c r="M10" i="14"/>
  <c r="M12" i="14"/>
  <c r="M14" i="14"/>
  <c r="M16" i="14"/>
  <c r="M18" i="14"/>
  <c r="M20" i="14"/>
  <c r="M22" i="14"/>
  <c r="M24" i="14"/>
  <c r="M26" i="14"/>
  <c r="M28" i="14"/>
  <c r="M30" i="14"/>
  <c r="M32" i="14"/>
  <c r="M34" i="14"/>
  <c r="M36" i="14"/>
  <c r="O7" i="14"/>
  <c r="O9" i="14"/>
  <c r="O11" i="14"/>
  <c r="O13" i="14"/>
  <c r="O15" i="14"/>
  <c r="O17" i="14"/>
  <c r="O19" i="14"/>
  <c r="O21" i="14"/>
  <c r="O23" i="14"/>
  <c r="O25" i="14"/>
  <c r="O27" i="14"/>
  <c r="O29" i="14"/>
  <c r="O31" i="14"/>
  <c r="O33" i="14"/>
  <c r="O35" i="14"/>
  <c r="Q6" i="14"/>
  <c r="Q8" i="14"/>
  <c r="Q10" i="14"/>
  <c r="Q12" i="14"/>
  <c r="Q14" i="14"/>
  <c r="Q16" i="14"/>
  <c r="Q18" i="14"/>
  <c r="Q20" i="14"/>
  <c r="Q22" i="14"/>
  <c r="Q24" i="14"/>
  <c r="Q26" i="14"/>
  <c r="Q28" i="14"/>
  <c r="Q30" i="14"/>
  <c r="Q32" i="14"/>
  <c r="Q34" i="14"/>
  <c r="Q36" i="14"/>
  <c r="S7" i="14"/>
  <c r="S9" i="14"/>
  <c r="S11" i="14"/>
  <c r="S13" i="14"/>
  <c r="S15" i="14"/>
  <c r="S17" i="14"/>
  <c r="S19" i="14"/>
  <c r="S21" i="14"/>
  <c r="S23" i="14"/>
  <c r="S25" i="14"/>
  <c r="S27" i="14"/>
  <c r="S29" i="14"/>
  <c r="S31" i="14"/>
  <c r="S33" i="14"/>
  <c r="S35" i="14"/>
  <c r="W6" i="14"/>
  <c r="W8" i="14"/>
  <c r="W10" i="14"/>
  <c r="W12" i="14"/>
  <c r="W14" i="14"/>
  <c r="W16" i="14"/>
  <c r="W18" i="14"/>
  <c r="W20" i="14"/>
  <c r="W22" i="14"/>
  <c r="W24" i="14"/>
  <c r="W26" i="14"/>
  <c r="W28" i="14"/>
  <c r="W30" i="14"/>
  <c r="W32" i="14"/>
  <c r="W34" i="14"/>
  <c r="W36" i="14"/>
  <c r="Y7" i="14"/>
  <c r="Y9" i="14"/>
  <c r="Y11" i="14"/>
  <c r="Y13" i="14"/>
  <c r="Y15" i="14"/>
  <c r="Y17" i="14"/>
  <c r="Y19" i="14"/>
  <c r="Y21" i="14"/>
  <c r="Y23" i="14"/>
  <c r="Y25" i="14"/>
  <c r="Y27" i="14"/>
  <c r="Y29" i="14"/>
  <c r="Y31" i="14"/>
  <c r="Y33" i="14"/>
  <c r="Y35" i="14"/>
  <c r="AA6" i="14"/>
  <c r="AA8" i="14"/>
  <c r="AA10" i="14"/>
  <c r="AA12" i="14"/>
  <c r="AA14" i="14"/>
  <c r="AA16" i="14"/>
  <c r="AA18" i="14"/>
  <c r="AA20" i="14"/>
  <c r="AA22" i="14"/>
  <c r="AA24" i="14"/>
  <c r="AA26" i="14"/>
  <c r="AA28" i="14"/>
  <c r="AA30" i="14"/>
  <c r="AA32" i="14"/>
  <c r="AA34" i="14"/>
  <c r="AA36" i="14"/>
  <c r="AC7" i="14"/>
  <c r="AC9" i="14"/>
  <c r="AC11" i="14"/>
  <c r="AC13" i="14"/>
  <c r="AC15" i="14"/>
  <c r="AC17" i="14"/>
  <c r="AC19" i="14"/>
  <c r="AC21" i="14"/>
  <c r="AC23" i="14"/>
  <c r="AC25" i="14"/>
  <c r="AC27" i="14"/>
  <c r="AC29" i="14"/>
  <c r="AC31" i="14"/>
  <c r="AC33" i="14"/>
  <c r="AC35" i="14"/>
  <c r="AE6" i="14"/>
  <c r="AE8" i="14"/>
  <c r="AE10" i="14"/>
  <c r="AE12" i="14"/>
  <c r="AE14" i="14"/>
  <c r="AE16" i="14"/>
  <c r="AE18" i="14"/>
  <c r="AE20" i="14"/>
  <c r="AE22" i="14"/>
  <c r="AE24" i="14"/>
  <c r="AE26" i="14"/>
  <c r="AE28" i="14"/>
  <c r="AE30" i="14"/>
  <c r="AE32" i="14"/>
  <c r="AE34" i="14"/>
  <c r="AE36" i="14"/>
  <c r="AG7" i="14"/>
  <c r="AG9" i="14"/>
  <c r="AG11" i="14"/>
  <c r="AG13" i="14"/>
  <c r="AG15" i="14"/>
  <c r="AG17" i="14"/>
  <c r="AG19" i="14"/>
  <c r="AG21" i="14"/>
  <c r="AG23" i="14"/>
  <c r="AG25" i="14"/>
  <c r="AG27" i="14"/>
  <c r="AG29" i="14"/>
  <c r="AG31" i="14"/>
  <c r="AG33" i="14"/>
  <c r="AG35" i="14"/>
  <c r="AI6" i="14"/>
  <c r="AI8" i="14"/>
  <c r="AI10" i="14"/>
  <c r="AI12" i="14"/>
  <c r="AI14" i="14"/>
  <c r="AI16" i="14"/>
  <c r="AI18" i="14"/>
  <c r="AI20" i="14"/>
  <c r="AI22" i="14"/>
  <c r="AI24" i="14"/>
  <c r="AI26" i="14"/>
  <c r="AI28" i="14"/>
  <c r="AI30" i="14"/>
  <c r="AI32" i="14"/>
  <c r="AI34" i="14"/>
  <c r="AI36" i="14"/>
  <c r="AK7" i="14"/>
  <c r="AK9" i="14"/>
  <c r="AK11" i="14"/>
  <c r="AK13" i="14"/>
  <c r="AK15" i="14"/>
  <c r="AK17" i="14"/>
  <c r="AK19" i="14"/>
  <c r="AK21" i="14"/>
  <c r="AK23" i="14"/>
  <c r="AK25" i="14"/>
  <c r="AK27" i="14"/>
  <c r="AK29" i="14"/>
  <c r="AK31" i="14"/>
  <c r="AK33" i="14"/>
  <c r="AK35" i="14"/>
  <c r="AM6" i="14"/>
  <c r="AM8" i="14"/>
  <c r="AM10" i="14"/>
  <c r="AM12" i="14"/>
  <c r="AM14" i="14"/>
  <c r="AM16" i="14"/>
  <c r="AM18" i="14"/>
  <c r="AM20" i="14"/>
  <c r="AM22" i="14"/>
  <c r="AM24" i="14"/>
  <c r="AM26" i="14"/>
  <c r="AM28" i="14"/>
  <c r="AM30" i="14"/>
  <c r="AM32" i="14"/>
  <c r="AM34" i="14"/>
  <c r="AM36" i="14"/>
  <c r="AO7" i="14"/>
  <c r="AO9" i="14"/>
  <c r="AO11" i="14"/>
  <c r="AO13" i="14"/>
  <c r="AO15" i="14"/>
  <c r="AO17" i="14"/>
  <c r="AO19" i="14"/>
  <c r="AO21" i="14"/>
  <c r="AO23" i="14"/>
  <c r="AO25" i="14"/>
  <c r="AO27" i="14"/>
  <c r="AO29" i="14"/>
  <c r="AO31" i="14"/>
  <c r="AO33" i="14"/>
  <c r="AO35" i="14"/>
  <c r="AQ6" i="14"/>
  <c r="AQ8" i="14"/>
  <c r="AQ10" i="14"/>
  <c r="AQ12" i="14"/>
  <c r="AQ14" i="14"/>
  <c r="AQ16" i="14"/>
  <c r="AQ18" i="14"/>
  <c r="AQ20" i="14"/>
  <c r="AQ22" i="14"/>
  <c r="AQ24" i="14"/>
  <c r="AQ26" i="14"/>
  <c r="AQ28" i="14"/>
  <c r="AQ30" i="14"/>
  <c r="AQ32" i="14"/>
  <c r="AQ34" i="14"/>
  <c r="AQ36" i="14"/>
  <c r="AS7" i="14"/>
  <c r="AS9" i="14"/>
  <c r="AS11" i="14"/>
  <c r="AS13" i="14"/>
  <c r="AS15" i="14"/>
  <c r="AS17" i="14"/>
  <c r="AS19" i="14"/>
  <c r="AS21" i="14"/>
  <c r="AS23" i="14"/>
  <c r="AT25" i="14"/>
  <c r="AT29" i="14"/>
  <c r="AT33" i="14"/>
  <c r="AV6" i="14"/>
  <c r="AV10" i="14"/>
  <c r="AV14" i="14"/>
  <c r="AV18" i="14"/>
  <c r="AV22" i="14"/>
  <c r="AV26" i="14"/>
  <c r="AV30" i="14"/>
  <c r="AV34" i="14"/>
  <c r="AX7" i="14"/>
  <c r="AX11" i="14"/>
  <c r="AX15" i="14"/>
  <c r="AX19" i="14"/>
  <c r="AX23" i="14"/>
  <c r="AX27" i="14"/>
  <c r="AX31" i="14"/>
  <c r="AX35" i="14"/>
  <c r="AZ8" i="14"/>
  <c r="AZ12" i="14"/>
  <c r="AZ16" i="14"/>
  <c r="AZ20" i="14"/>
  <c r="AZ24" i="14"/>
  <c r="AZ28" i="14"/>
  <c r="AZ32" i="14"/>
  <c r="BD9" i="14"/>
  <c r="BD13" i="14"/>
  <c r="BD17" i="14"/>
  <c r="BD21" i="14"/>
  <c r="BD25" i="14"/>
  <c r="BD29" i="14"/>
  <c r="BD33" i="14"/>
  <c r="BF6" i="14"/>
  <c r="BF10" i="14"/>
  <c r="BF14" i="14"/>
  <c r="BF18" i="14"/>
  <c r="BF22" i="14"/>
  <c r="BF26" i="14"/>
  <c r="BF30" i="14"/>
  <c r="BF34" i="14"/>
  <c r="BH7" i="14"/>
  <c r="BH11" i="14"/>
  <c r="BH15" i="14"/>
  <c r="BH19" i="14"/>
  <c r="BH23" i="14"/>
  <c r="BH27" i="14"/>
  <c r="BH31" i="14"/>
  <c r="BJ8" i="14"/>
  <c r="BJ12" i="14"/>
  <c r="BJ16" i="14"/>
  <c r="BJ20" i="14"/>
  <c r="BJ24" i="14"/>
  <c r="BJ28" i="14"/>
  <c r="BJ32" i="14"/>
  <c r="BJ36" i="14"/>
  <c r="BN9" i="14"/>
  <c r="BN13" i="14"/>
  <c r="BN17" i="14"/>
  <c r="BN21" i="14"/>
  <c r="BN25" i="14"/>
  <c r="BN29" i="14"/>
  <c r="BN33" i="14"/>
  <c r="BP6" i="14"/>
  <c r="BP10" i="14"/>
  <c r="BP14" i="14"/>
  <c r="BP18" i="14"/>
  <c r="BP22" i="14"/>
  <c r="BP26" i="14"/>
  <c r="BP30" i="14"/>
  <c r="BP34" i="14"/>
  <c r="BT7" i="14"/>
  <c r="BT11" i="14"/>
  <c r="BT15" i="14"/>
  <c r="BT19" i="14"/>
  <c r="BT23" i="14"/>
  <c r="BT27" i="14"/>
  <c r="BT31" i="14"/>
  <c r="BT35" i="14"/>
  <c r="BV8" i="14"/>
  <c r="BV12" i="14"/>
  <c r="BV16" i="14"/>
  <c r="BV20" i="14"/>
  <c r="BV24" i="14"/>
  <c r="BV28" i="14"/>
  <c r="BV32" i="14"/>
  <c r="BV36" i="14"/>
  <c r="BZ9" i="14"/>
  <c r="BZ13" i="14"/>
  <c r="BZ17" i="14"/>
  <c r="BZ21" i="14"/>
  <c r="BZ25" i="14"/>
  <c r="BZ29" i="14"/>
  <c r="BZ33" i="14"/>
  <c r="CB6" i="14"/>
  <c r="CB10" i="14"/>
  <c r="CB14" i="14"/>
  <c r="CB18" i="14"/>
  <c r="CB22" i="14"/>
  <c r="CB26" i="14"/>
  <c r="CB30" i="14"/>
  <c r="CB34" i="14"/>
  <c r="CD7" i="14"/>
  <c r="CD11" i="14"/>
  <c r="CD15" i="14"/>
  <c r="CD19" i="14"/>
  <c r="CD23" i="14"/>
  <c r="CD27" i="14"/>
  <c r="CD35" i="14"/>
  <c r="CH12" i="14"/>
  <c r="CH20" i="14"/>
  <c r="BG35" i="14"/>
  <c r="BG33" i="14"/>
  <c r="BG31" i="14"/>
  <c r="BG29" i="14"/>
  <c r="BG27" i="14"/>
  <c r="BG25" i="14"/>
  <c r="BG23" i="14"/>
  <c r="BG21" i="14"/>
  <c r="BG19" i="14"/>
  <c r="BG17" i="14"/>
  <c r="BG15" i="14"/>
  <c r="BG13" i="14"/>
  <c r="BG11" i="14"/>
  <c r="BG9" i="14"/>
  <c r="BG7" i="14"/>
  <c r="BG36" i="14"/>
  <c r="BG34" i="14"/>
  <c r="BG32" i="14"/>
  <c r="BG30" i="14"/>
  <c r="BG28" i="14"/>
  <c r="BG26" i="14"/>
  <c r="BG24" i="14"/>
  <c r="BG22" i="14"/>
  <c r="BG20" i="14"/>
  <c r="BG18" i="14"/>
  <c r="BG16" i="14"/>
  <c r="BG14" i="14"/>
  <c r="BG12" i="14"/>
  <c r="BG10" i="14"/>
  <c r="BG8" i="14"/>
  <c r="BG6" i="14"/>
  <c r="AY36" i="14"/>
  <c r="AY34" i="14"/>
  <c r="AY32" i="14"/>
  <c r="AY30" i="14"/>
  <c r="AY28" i="14"/>
  <c r="AY26" i="14"/>
  <c r="AY24" i="14"/>
  <c r="AY22" i="14"/>
  <c r="AY20" i="14"/>
  <c r="AY18" i="14"/>
  <c r="AY16" i="14"/>
  <c r="AY14" i="14"/>
  <c r="AY12" i="14"/>
  <c r="AY10" i="14"/>
  <c r="AY8" i="14"/>
  <c r="AY6" i="14"/>
  <c r="AY35" i="14"/>
  <c r="AY33" i="14"/>
  <c r="AY31" i="14"/>
  <c r="AY29" i="14"/>
  <c r="AY27" i="14"/>
  <c r="AY25" i="14"/>
  <c r="AY23" i="14"/>
  <c r="AY21" i="14"/>
  <c r="AY19" i="14"/>
  <c r="AY17" i="14"/>
  <c r="AY15" i="14"/>
  <c r="AY13" i="14"/>
  <c r="AY11" i="14"/>
  <c r="AY9" i="14"/>
  <c r="AY7" i="14"/>
  <c r="CC4" i="14"/>
  <c r="E17" i="14"/>
  <c r="E13" i="14"/>
  <c r="E9" i="14"/>
  <c r="E35" i="14"/>
  <c r="E29" i="14"/>
  <c r="E25" i="14"/>
  <c r="H6" i="14"/>
  <c r="H10" i="14"/>
  <c r="H14" i="14"/>
  <c r="H18" i="14"/>
  <c r="H22" i="14"/>
  <c r="H26" i="14"/>
  <c r="H30" i="14"/>
  <c r="H36" i="14"/>
  <c r="J9" i="14"/>
  <c r="J13" i="14"/>
  <c r="J17" i="14"/>
  <c r="J21" i="14"/>
  <c r="J25" i="14"/>
  <c r="J29" i="14"/>
  <c r="J33" i="14"/>
  <c r="L6" i="14"/>
  <c r="L10" i="14"/>
  <c r="L14" i="14"/>
  <c r="L18" i="14"/>
  <c r="L22" i="14"/>
  <c r="L26" i="14"/>
  <c r="L30" i="14"/>
  <c r="L34" i="14"/>
  <c r="N7" i="14"/>
  <c r="N11" i="14"/>
  <c r="N15" i="14"/>
  <c r="N17" i="14"/>
  <c r="N19" i="14"/>
  <c r="N21" i="14"/>
  <c r="N23" i="14"/>
  <c r="N25" i="14"/>
  <c r="N27" i="14"/>
  <c r="N29" i="14"/>
  <c r="N31" i="14"/>
  <c r="N33" i="14"/>
  <c r="N35" i="14"/>
  <c r="P6" i="14"/>
  <c r="P8" i="14"/>
  <c r="P12" i="14"/>
  <c r="P14" i="14"/>
  <c r="P16" i="14"/>
  <c r="P18" i="14"/>
  <c r="P20" i="14"/>
  <c r="P22" i="14"/>
  <c r="P24" i="14"/>
  <c r="P26" i="14"/>
  <c r="P28" i="14"/>
  <c r="P30" i="14"/>
  <c r="P32" i="14"/>
  <c r="P34" i="14"/>
  <c r="P36" i="14"/>
  <c r="R7" i="14"/>
  <c r="R9" i="14"/>
  <c r="R11" i="14"/>
  <c r="R13" i="14"/>
  <c r="R15" i="14"/>
  <c r="R17" i="14"/>
  <c r="R19" i="14"/>
  <c r="R21" i="14"/>
  <c r="R23" i="14"/>
  <c r="R25" i="14"/>
  <c r="R27" i="14"/>
  <c r="R29" i="14"/>
  <c r="R31" i="14"/>
  <c r="R33" i="14"/>
  <c r="R35" i="14"/>
  <c r="T6" i="14"/>
  <c r="T8" i="14"/>
  <c r="T10" i="14"/>
  <c r="T12" i="14"/>
  <c r="T14" i="14"/>
  <c r="T16" i="14"/>
  <c r="T18" i="14"/>
  <c r="T20" i="14"/>
  <c r="T22" i="14"/>
  <c r="T24" i="14"/>
  <c r="T26" i="14"/>
  <c r="T28" i="14"/>
  <c r="T30" i="14"/>
  <c r="T32" i="14"/>
  <c r="T34" i="14"/>
  <c r="T36" i="14"/>
  <c r="X7" i="14"/>
  <c r="X9" i="14"/>
  <c r="X11" i="14"/>
  <c r="X13" i="14"/>
  <c r="X15" i="14"/>
  <c r="X17" i="14"/>
  <c r="X19" i="14"/>
  <c r="X21" i="14"/>
  <c r="X23" i="14"/>
  <c r="X25" i="14"/>
  <c r="X27" i="14"/>
  <c r="X29" i="14"/>
  <c r="X31" i="14"/>
  <c r="X33" i="14"/>
  <c r="X35" i="14"/>
  <c r="Z6" i="14"/>
  <c r="Z8" i="14"/>
  <c r="Z10" i="14"/>
  <c r="Z12" i="14"/>
  <c r="Z14" i="14"/>
  <c r="Z16" i="14"/>
  <c r="Z18" i="14"/>
  <c r="Z20" i="14"/>
  <c r="Z22" i="14"/>
  <c r="Z24" i="14"/>
  <c r="Z26" i="14"/>
  <c r="Z28" i="14"/>
  <c r="Z30" i="14"/>
  <c r="Z32" i="14"/>
  <c r="Z34" i="14"/>
  <c r="Z36" i="14"/>
  <c r="AB7" i="14"/>
  <c r="AB9" i="14"/>
  <c r="AB11" i="14"/>
  <c r="AB13" i="14"/>
  <c r="AB15" i="14"/>
  <c r="AB17" i="14"/>
  <c r="AB19" i="14"/>
  <c r="AB21" i="14"/>
  <c r="AB23" i="14"/>
  <c r="AB25" i="14"/>
  <c r="AB27" i="14"/>
  <c r="AB29" i="14"/>
  <c r="AB31" i="14"/>
  <c r="AB33" i="14"/>
  <c r="AB35" i="14"/>
  <c r="AD6" i="14"/>
  <c r="AD8" i="14"/>
  <c r="AD10" i="14"/>
  <c r="AD12" i="14"/>
  <c r="AD14" i="14"/>
  <c r="AD16" i="14"/>
  <c r="AD18" i="14"/>
  <c r="AD20" i="14"/>
  <c r="AD22" i="14"/>
  <c r="AD24" i="14"/>
  <c r="AD26" i="14"/>
  <c r="AD28" i="14"/>
  <c r="AD30" i="14"/>
  <c r="AD32" i="14"/>
  <c r="AD34" i="14"/>
  <c r="AD36" i="14"/>
  <c r="AF7" i="14"/>
  <c r="AF9" i="14"/>
  <c r="AF11" i="14"/>
  <c r="AF13" i="14"/>
  <c r="AF15" i="14"/>
  <c r="AF17" i="14"/>
  <c r="AF19" i="14"/>
  <c r="AF21" i="14"/>
  <c r="AF23" i="14"/>
  <c r="AF25" i="14"/>
  <c r="AF27" i="14"/>
  <c r="AF29" i="14"/>
  <c r="AF31" i="14"/>
  <c r="AF33" i="14"/>
  <c r="AF35" i="14"/>
  <c r="AH6" i="14"/>
  <c r="AH8" i="14"/>
  <c r="AH10" i="14"/>
  <c r="AH12" i="14"/>
  <c r="AH14" i="14"/>
  <c r="AH16" i="14"/>
  <c r="AH18" i="14"/>
  <c r="AH20" i="14"/>
  <c r="AH22" i="14"/>
  <c r="AH24" i="14"/>
  <c r="AH26" i="14"/>
  <c r="AH28" i="14"/>
  <c r="AH30" i="14"/>
  <c r="AH32" i="14"/>
  <c r="AH34" i="14"/>
  <c r="AH36" i="14"/>
  <c r="AJ7" i="14"/>
  <c r="AJ9" i="14"/>
  <c r="AJ11" i="14"/>
  <c r="AJ13" i="14"/>
  <c r="AJ15" i="14"/>
  <c r="AJ17" i="14"/>
  <c r="AJ19" i="14"/>
  <c r="AJ21" i="14"/>
  <c r="AJ23" i="14"/>
  <c r="AJ25" i="14"/>
  <c r="AJ27" i="14"/>
  <c r="AJ31" i="14"/>
  <c r="AJ33" i="14"/>
  <c r="AJ35" i="14"/>
  <c r="AL6" i="14"/>
  <c r="AL8" i="14"/>
  <c r="AL12" i="14"/>
  <c r="AL14" i="14"/>
  <c r="AL16" i="14"/>
  <c r="AL18" i="14"/>
  <c r="AL20" i="14"/>
  <c r="AL22" i="14"/>
  <c r="AL24" i="14"/>
  <c r="AL26" i="14"/>
  <c r="AL30" i="14"/>
  <c r="AL32" i="14"/>
  <c r="AL34" i="14"/>
  <c r="AL36" i="14"/>
  <c r="AN7" i="14"/>
  <c r="AN9" i="14"/>
  <c r="AN11" i="14"/>
  <c r="AN13" i="14"/>
  <c r="AN15" i="14"/>
  <c r="AN17" i="14"/>
  <c r="AN19" i="14"/>
  <c r="AN21" i="14"/>
  <c r="AN23" i="14"/>
  <c r="AN25" i="14"/>
  <c r="AN27" i="14"/>
  <c r="AN29" i="14"/>
  <c r="AN31" i="14"/>
  <c r="AN33" i="14"/>
  <c r="AN35" i="14"/>
  <c r="AP6" i="14"/>
  <c r="AP8" i="14"/>
  <c r="AP10" i="14"/>
  <c r="AP12" i="14"/>
  <c r="AP14" i="14"/>
  <c r="AP16" i="14"/>
  <c r="AP18" i="14"/>
  <c r="AP20" i="14"/>
  <c r="AP22" i="14"/>
  <c r="AP24" i="14"/>
  <c r="AP26" i="14"/>
  <c r="AP28" i="14"/>
  <c r="AP30" i="14"/>
  <c r="AP32" i="14"/>
  <c r="AP34" i="14"/>
  <c r="AP36" i="14"/>
  <c r="AR7" i="14"/>
  <c r="AR9" i="14"/>
  <c r="AR11" i="14"/>
  <c r="AR13" i="14"/>
  <c r="AR15" i="14"/>
  <c r="AR17" i="14"/>
  <c r="AR19" i="14"/>
  <c r="AR21" i="14"/>
  <c r="AR23" i="14"/>
  <c r="AR25" i="14"/>
  <c r="AR27" i="14"/>
  <c r="AR31" i="14"/>
  <c r="AR33" i="14"/>
  <c r="AR35" i="14"/>
  <c r="AT6" i="14"/>
  <c r="AT8" i="14"/>
  <c r="AT10" i="14"/>
  <c r="AT12" i="14"/>
  <c r="AT14" i="14"/>
  <c r="AT16" i="14"/>
  <c r="AT18" i="14"/>
  <c r="AT20" i="14"/>
  <c r="AT22" i="14"/>
  <c r="AT24" i="14"/>
  <c r="AT28" i="14"/>
  <c r="AT32" i="14"/>
  <c r="AV9" i="14"/>
  <c r="AV13" i="14"/>
  <c r="AV17" i="14"/>
  <c r="AV21" i="14"/>
  <c r="AV25" i="14"/>
  <c r="AV29" i="14"/>
  <c r="AX6" i="14"/>
  <c r="AX10" i="14"/>
  <c r="AX14" i="14"/>
  <c r="AX18" i="14"/>
  <c r="AX22" i="14"/>
  <c r="AX26" i="14"/>
  <c r="AX30" i="14"/>
  <c r="AX34" i="14"/>
  <c r="AZ7" i="14"/>
  <c r="AZ11" i="14"/>
  <c r="AZ15" i="14"/>
  <c r="AZ19" i="14"/>
  <c r="AZ23" i="14"/>
  <c r="AZ27" i="14"/>
  <c r="AZ31" i="14"/>
  <c r="AZ35" i="14"/>
  <c r="BD8" i="14"/>
  <c r="BD12" i="14"/>
  <c r="BD16" i="14"/>
  <c r="BD20" i="14"/>
  <c r="BD24" i="14"/>
  <c r="BD28" i="14"/>
  <c r="BD32" i="14"/>
  <c r="BF9" i="14"/>
  <c r="BF13" i="14"/>
  <c r="BF17" i="14"/>
  <c r="BF21" i="14"/>
  <c r="BF25" i="14"/>
  <c r="BF29" i="14"/>
  <c r="BF33" i="14"/>
  <c r="BH6" i="14"/>
  <c r="BH10" i="14"/>
  <c r="BH14" i="14"/>
  <c r="BH18" i="14"/>
  <c r="BH22" i="14"/>
  <c r="BH26" i="14"/>
  <c r="BH30" i="14"/>
  <c r="BH34" i="14"/>
  <c r="BJ7" i="14"/>
  <c r="BJ11" i="14"/>
  <c r="BJ15" i="14"/>
  <c r="BJ19" i="14"/>
  <c r="BJ23" i="14"/>
  <c r="BJ27" i="14"/>
  <c r="BJ31" i="14"/>
  <c r="BN8" i="14"/>
  <c r="BN12" i="14"/>
  <c r="BN16" i="14"/>
  <c r="BN20" i="14"/>
  <c r="BN24" i="14"/>
  <c r="BN28" i="14"/>
  <c r="BN32" i="14"/>
  <c r="BN36" i="14"/>
  <c r="BP9" i="14"/>
  <c r="BP13" i="14"/>
  <c r="BP17" i="14"/>
  <c r="BP21" i="14"/>
  <c r="BP25" i="14"/>
  <c r="BP29" i="14"/>
  <c r="BT6" i="14"/>
  <c r="BT10" i="14"/>
  <c r="BT14" i="14"/>
  <c r="BT18" i="14"/>
  <c r="BT22" i="14"/>
  <c r="BT26" i="14"/>
  <c r="BT30" i="14"/>
  <c r="BV7" i="14"/>
  <c r="BV11" i="14"/>
  <c r="BV15" i="14"/>
  <c r="BV19" i="14"/>
  <c r="BV23" i="14"/>
  <c r="BV27" i="14"/>
  <c r="BV31" i="14"/>
  <c r="BV35" i="14"/>
  <c r="BZ8" i="14"/>
  <c r="BZ12" i="14"/>
  <c r="BZ16" i="14"/>
  <c r="BZ20" i="14"/>
  <c r="BZ24" i="14"/>
  <c r="BZ28" i="14"/>
  <c r="BZ32" i="14"/>
  <c r="BZ36" i="14"/>
  <c r="CB9" i="14"/>
  <c r="CB13" i="14"/>
  <c r="CB17" i="14"/>
  <c r="CB21" i="14"/>
  <c r="CB25" i="14"/>
  <c r="CB29" i="14"/>
  <c r="CD6" i="14"/>
  <c r="CD10" i="14"/>
  <c r="CD14" i="14"/>
  <c r="CD18" i="14"/>
  <c r="CD22" i="14"/>
  <c r="CD26" i="14"/>
  <c r="CD33" i="14"/>
  <c r="CH10" i="14"/>
  <c r="CH18" i="14"/>
  <c r="CH26" i="14"/>
  <c r="BI36" i="14"/>
  <c r="BI34" i="14"/>
  <c r="BI32" i="14"/>
  <c r="BI30" i="14"/>
  <c r="BI28" i="14"/>
  <c r="BI26" i="14"/>
  <c r="BI24" i="14"/>
  <c r="BI22" i="14"/>
  <c r="BI20" i="14"/>
  <c r="BI18" i="14"/>
  <c r="BI16" i="14"/>
  <c r="BI14" i="14"/>
  <c r="BI12" i="14"/>
  <c r="BI10" i="14"/>
  <c r="BI8" i="14"/>
  <c r="BI6" i="14"/>
  <c r="BI35" i="14"/>
  <c r="BI33" i="14"/>
  <c r="BI31" i="14"/>
  <c r="BI29" i="14"/>
  <c r="BI27" i="14"/>
  <c r="BI25" i="14"/>
  <c r="BI23" i="14"/>
  <c r="BI21" i="14"/>
  <c r="BI19" i="14"/>
  <c r="BI17" i="14"/>
  <c r="BI15" i="14"/>
  <c r="BI13" i="14"/>
  <c r="BI11" i="14"/>
  <c r="BI9" i="14"/>
  <c r="BI7" i="14"/>
  <c r="AS35" i="14"/>
  <c r="AS33" i="14"/>
  <c r="AS31" i="14"/>
  <c r="AS29" i="14"/>
  <c r="AS27" i="14"/>
  <c r="AS25" i="14"/>
  <c r="AS36" i="14"/>
  <c r="AS34" i="14"/>
  <c r="AS32" i="14"/>
  <c r="AS30" i="14"/>
  <c r="AS28" i="14"/>
  <c r="AS26" i="14"/>
  <c r="BC35" i="14"/>
  <c r="BC33" i="14"/>
  <c r="BC31" i="14"/>
  <c r="BC29" i="14"/>
  <c r="BC27" i="14"/>
  <c r="BC25" i="14"/>
  <c r="BC23" i="14"/>
  <c r="BC21" i="14"/>
  <c r="BC19" i="14"/>
  <c r="BC17" i="14"/>
  <c r="BC15" i="14"/>
  <c r="BC13" i="14"/>
  <c r="BC11" i="14"/>
  <c r="BC9" i="14"/>
  <c r="BC7" i="14"/>
  <c r="BC36" i="14"/>
  <c r="BC34" i="14"/>
  <c r="BC32" i="14"/>
  <c r="BC30" i="14"/>
  <c r="BC28" i="14"/>
  <c r="BC26" i="14"/>
  <c r="BC24" i="14"/>
  <c r="BC22" i="14"/>
  <c r="BC20" i="14"/>
  <c r="BC18" i="14"/>
  <c r="BC16" i="14"/>
  <c r="BC14" i="14"/>
  <c r="BC12" i="14"/>
  <c r="BC10" i="14"/>
  <c r="BC8" i="14"/>
  <c r="BC6" i="14"/>
  <c r="AU36" i="14"/>
  <c r="AU34" i="14"/>
  <c r="AU32" i="14"/>
  <c r="AU30" i="14"/>
  <c r="AU28" i="14"/>
  <c r="AU26" i="14"/>
  <c r="AU24" i="14"/>
  <c r="AU22" i="14"/>
  <c r="AU20" i="14"/>
  <c r="AU18" i="14"/>
  <c r="AU16" i="14"/>
  <c r="AU14" i="14"/>
  <c r="AU12" i="14"/>
  <c r="AU10" i="14"/>
  <c r="AU8" i="14"/>
  <c r="AU6" i="14"/>
  <c r="AU35" i="14"/>
  <c r="AU33" i="14"/>
  <c r="AU31" i="14"/>
  <c r="AU29" i="14"/>
  <c r="AU27" i="14"/>
  <c r="AU25" i="14"/>
  <c r="AU23" i="14"/>
  <c r="AU21" i="14"/>
  <c r="AU19" i="14"/>
  <c r="AU17" i="14"/>
  <c r="AU15" i="14"/>
  <c r="AU13" i="14"/>
  <c r="AU11" i="14"/>
  <c r="AU9" i="14"/>
  <c r="AU7" i="14"/>
  <c r="EE35" i="14"/>
  <c r="EE33" i="14"/>
  <c r="EE31" i="14"/>
  <c r="EE29" i="14"/>
  <c r="EE27" i="14"/>
  <c r="EE25" i="14"/>
  <c r="EE23" i="14"/>
  <c r="EE21" i="14"/>
  <c r="EE19" i="14"/>
  <c r="EE17" i="14"/>
  <c r="EE15" i="14"/>
  <c r="EE13" i="14"/>
  <c r="EE11" i="14"/>
  <c r="EE9" i="14"/>
  <c r="EE7" i="14"/>
  <c r="EE36" i="14"/>
  <c r="EE34" i="14"/>
  <c r="EE32" i="14"/>
  <c r="EE30" i="14"/>
  <c r="EE28" i="14"/>
  <c r="EE26" i="14"/>
  <c r="EE24" i="14"/>
  <c r="EE22" i="14"/>
  <c r="EE20" i="14"/>
  <c r="EE18" i="14"/>
  <c r="EE16" i="14"/>
  <c r="EE14" i="14"/>
  <c r="EE12" i="14"/>
  <c r="EE10" i="14"/>
  <c r="EE8" i="14"/>
  <c r="EF36" i="14"/>
  <c r="EF32" i="14"/>
  <c r="EF28" i="14"/>
  <c r="EF24" i="14"/>
  <c r="EF20" i="14"/>
  <c r="EF16" i="14"/>
  <c r="EF12" i="14"/>
  <c r="EF8" i="14"/>
  <c r="EF33" i="14"/>
  <c r="EF29" i="14"/>
  <c r="EF25" i="14"/>
  <c r="EF21" i="14"/>
  <c r="EF17" i="14"/>
  <c r="EF13" i="14"/>
  <c r="EF9" i="14"/>
  <c r="EF34" i="14"/>
  <c r="EF30" i="14"/>
  <c r="EF26" i="14"/>
  <c r="EF22" i="14"/>
  <c r="EF18" i="14"/>
  <c r="EF14" i="14"/>
  <c r="EF10" i="14"/>
  <c r="EF6" i="14"/>
  <c r="EF35" i="14"/>
  <c r="EF31" i="14"/>
  <c r="EF27" i="14"/>
  <c r="EF23" i="14"/>
  <c r="EF19" i="14"/>
  <c r="EF15" i="14"/>
  <c r="EF11" i="14"/>
  <c r="EF7" i="14"/>
  <c r="EA35" i="14"/>
  <c r="EA33" i="14"/>
  <c r="EA31" i="14"/>
  <c r="EA29" i="14"/>
  <c r="EA27" i="14"/>
  <c r="EA25" i="14"/>
  <c r="EA23" i="14"/>
  <c r="EA21" i="14"/>
  <c r="EA19" i="14"/>
  <c r="EA17" i="14"/>
  <c r="EA15" i="14"/>
  <c r="EA13" i="14"/>
  <c r="EA11" i="14"/>
  <c r="EA9" i="14"/>
  <c r="EA7" i="14"/>
  <c r="EA36" i="14"/>
  <c r="EA34" i="14"/>
  <c r="EA32" i="14"/>
  <c r="EA28" i="14"/>
  <c r="EA26" i="14"/>
  <c r="EA24" i="14"/>
  <c r="EA22" i="14"/>
  <c r="EA20" i="14"/>
  <c r="EA18" i="14"/>
  <c r="EA16" i="14"/>
  <c r="EA14" i="14"/>
  <c r="EA12" i="14"/>
  <c r="EA10" i="14"/>
  <c r="EA8" i="14"/>
  <c r="EA6" i="14"/>
  <c r="EB34" i="14"/>
  <c r="EB26" i="14"/>
  <c r="EB22" i="14"/>
  <c r="EB18" i="14"/>
  <c r="EB14" i="14"/>
  <c r="EB10" i="14"/>
  <c r="EB6" i="14"/>
  <c r="EB35" i="14"/>
  <c r="EB31" i="14"/>
  <c r="EB27" i="14"/>
  <c r="EB23" i="14"/>
  <c r="EB19" i="14"/>
  <c r="EB15" i="14"/>
  <c r="EB11" i="14"/>
  <c r="EB7" i="14"/>
  <c r="EB36" i="14"/>
  <c r="EB32" i="14"/>
  <c r="EB28" i="14"/>
  <c r="EB24" i="14"/>
  <c r="EB20" i="14"/>
  <c r="EB16" i="14"/>
  <c r="EB12" i="14"/>
  <c r="EB8" i="14"/>
  <c r="EB33" i="14"/>
  <c r="EB29" i="14"/>
  <c r="EB25" i="14"/>
  <c r="EB21" i="14"/>
  <c r="EB17" i="14"/>
  <c r="EB13" i="14"/>
  <c r="EB9" i="14"/>
  <c r="DW35" i="14"/>
  <c r="DW33" i="14"/>
  <c r="DW31" i="14"/>
  <c r="DW29" i="14"/>
  <c r="DW27" i="14"/>
  <c r="DW25" i="14"/>
  <c r="DW23" i="14"/>
  <c r="DW21" i="14"/>
  <c r="DW19" i="14"/>
  <c r="DW17" i="14"/>
  <c r="DW15" i="14"/>
  <c r="DW13" i="14"/>
  <c r="DW11" i="14"/>
  <c r="DW9" i="14"/>
  <c r="DW7" i="14"/>
  <c r="DW36" i="14"/>
  <c r="DW34" i="14"/>
  <c r="DW32" i="14"/>
  <c r="DW30" i="14"/>
  <c r="DW28" i="14"/>
  <c r="DW26" i="14"/>
  <c r="DW24" i="14"/>
  <c r="DW22" i="14"/>
  <c r="DW20" i="14"/>
  <c r="DW18" i="14"/>
  <c r="DW16" i="14"/>
  <c r="DW14" i="14"/>
  <c r="DW12" i="14"/>
  <c r="DW10" i="14"/>
  <c r="DW8" i="14"/>
  <c r="DW6" i="14"/>
  <c r="DX36" i="14"/>
  <c r="DX32" i="14"/>
  <c r="DX28" i="14"/>
  <c r="DX24" i="14"/>
  <c r="DX20" i="14"/>
  <c r="DX16" i="14"/>
  <c r="DX12" i="14"/>
  <c r="DX8" i="14"/>
  <c r="DX33" i="14"/>
  <c r="DX29" i="14"/>
  <c r="DX25" i="14"/>
  <c r="DX21" i="14"/>
  <c r="DX17" i="14"/>
  <c r="DX13" i="14"/>
  <c r="DX9" i="14"/>
  <c r="DX34" i="14"/>
  <c r="DX30" i="14"/>
  <c r="DX26" i="14"/>
  <c r="DX22" i="14"/>
  <c r="DX18" i="14"/>
  <c r="DX14" i="14"/>
  <c r="DX10" i="14"/>
  <c r="DX6" i="14"/>
  <c r="DX35" i="14"/>
  <c r="DX31" i="14"/>
  <c r="DX27" i="14"/>
  <c r="DX23" i="14"/>
  <c r="DX19" i="14"/>
  <c r="DX15" i="14"/>
  <c r="DX11" i="14"/>
  <c r="DX7" i="14"/>
  <c r="DS35" i="14"/>
  <c r="DS33" i="14"/>
  <c r="DS31" i="14"/>
  <c r="DS29" i="14"/>
  <c r="DS27" i="14"/>
  <c r="DS25" i="14"/>
  <c r="DS23" i="14"/>
  <c r="DS21" i="14"/>
  <c r="DS19" i="14"/>
  <c r="DS17" i="14"/>
  <c r="DS15" i="14"/>
  <c r="DS13" i="14"/>
  <c r="DS11" i="14"/>
  <c r="DS9" i="14"/>
  <c r="DS7" i="14"/>
  <c r="DS36" i="14"/>
  <c r="DS34" i="14"/>
  <c r="DS32" i="14"/>
  <c r="DS30" i="14"/>
  <c r="DS28" i="14"/>
  <c r="DS26" i="14"/>
  <c r="DS24" i="14"/>
  <c r="DS22" i="14"/>
  <c r="DS20" i="14"/>
  <c r="DS18" i="14"/>
  <c r="DS16" i="14"/>
  <c r="DS14" i="14"/>
  <c r="DS12" i="14"/>
  <c r="DS10" i="14"/>
  <c r="DS8" i="14"/>
  <c r="DS6" i="14"/>
  <c r="DT34" i="14"/>
  <c r="DT30" i="14"/>
  <c r="DT26" i="14"/>
  <c r="DT22" i="14"/>
  <c r="DT18" i="14"/>
  <c r="DT14" i="14"/>
  <c r="DT10" i="14"/>
  <c r="DT6" i="14"/>
  <c r="DT35" i="14"/>
  <c r="DT31" i="14"/>
  <c r="DT27" i="14"/>
  <c r="DT23" i="14"/>
  <c r="DT19" i="14"/>
  <c r="DT15" i="14"/>
  <c r="DT11" i="14"/>
  <c r="DT7" i="14"/>
  <c r="DT36" i="14"/>
  <c r="DT32" i="14"/>
  <c r="DT28" i="14"/>
  <c r="DT24" i="14"/>
  <c r="DT20" i="14"/>
  <c r="DT16" i="14"/>
  <c r="DT12" i="14"/>
  <c r="DT8" i="14"/>
  <c r="DT33" i="14"/>
  <c r="DT29" i="14"/>
  <c r="DT25" i="14"/>
  <c r="DT21" i="14"/>
  <c r="DT17" i="14"/>
  <c r="DT13" i="14"/>
  <c r="DT9" i="14"/>
  <c r="DK35" i="14"/>
  <c r="DK33" i="14"/>
  <c r="DK31" i="14"/>
  <c r="DK29" i="14"/>
  <c r="DK27" i="14"/>
  <c r="DK25" i="14"/>
  <c r="DK23" i="14"/>
  <c r="DK21" i="14"/>
  <c r="DK19" i="14"/>
  <c r="DK17" i="14"/>
  <c r="DK15" i="14"/>
  <c r="DK13" i="14"/>
  <c r="DK11" i="14"/>
  <c r="DK9" i="14"/>
  <c r="DK7" i="14"/>
  <c r="DK36" i="14"/>
  <c r="DK34" i="14"/>
  <c r="DK32" i="14"/>
  <c r="DK30" i="14"/>
  <c r="DK28" i="14"/>
  <c r="DK26" i="14"/>
  <c r="DK24" i="14"/>
  <c r="DK22" i="14"/>
  <c r="DK20" i="14"/>
  <c r="DK18" i="14"/>
  <c r="DK16" i="14"/>
  <c r="DK14" i="14"/>
  <c r="DK12" i="14"/>
  <c r="DK10" i="14"/>
  <c r="DK8" i="14"/>
  <c r="DK6" i="14"/>
  <c r="DL34" i="14"/>
  <c r="DL30" i="14"/>
  <c r="DL26" i="14"/>
  <c r="DL22" i="14"/>
  <c r="DL18" i="14"/>
  <c r="DL14" i="14"/>
  <c r="DL10" i="14"/>
  <c r="DL6" i="14"/>
  <c r="DL35" i="14"/>
  <c r="DL31" i="14"/>
  <c r="DL27" i="14"/>
  <c r="DL23" i="14"/>
  <c r="DL19" i="14"/>
  <c r="DL15" i="14"/>
  <c r="DL11" i="14"/>
  <c r="DL7" i="14"/>
  <c r="DL36" i="14"/>
  <c r="DL32" i="14"/>
  <c r="DL28" i="14"/>
  <c r="DL24" i="14"/>
  <c r="DL20" i="14"/>
  <c r="DL16" i="14"/>
  <c r="DL12" i="14"/>
  <c r="DL8" i="14"/>
  <c r="DL33" i="14"/>
  <c r="DL29" i="14"/>
  <c r="DL25" i="14"/>
  <c r="DL21" i="14"/>
  <c r="DL17" i="14"/>
  <c r="DL13" i="14"/>
  <c r="DL9" i="14"/>
  <c r="DG35" i="14"/>
  <c r="DG33" i="14"/>
  <c r="DG31" i="14"/>
  <c r="DG29" i="14"/>
  <c r="DG27" i="14"/>
  <c r="DG25" i="14"/>
  <c r="DG23" i="14"/>
  <c r="DG21" i="14"/>
  <c r="DG19" i="14"/>
  <c r="DG17" i="14"/>
  <c r="DG15" i="14"/>
  <c r="DG13" i="14"/>
  <c r="DG11" i="14"/>
  <c r="DG9" i="14"/>
  <c r="DG7" i="14"/>
  <c r="DG36" i="14"/>
  <c r="DG34" i="14"/>
  <c r="DG32" i="14"/>
  <c r="DG30" i="14"/>
  <c r="DG28" i="14"/>
  <c r="DG26" i="14"/>
  <c r="DG24" i="14"/>
  <c r="DG22" i="14"/>
  <c r="DG20" i="14"/>
  <c r="DG18" i="14"/>
  <c r="DG16" i="14"/>
  <c r="DG14" i="14"/>
  <c r="DG12" i="14"/>
  <c r="DG10" i="14"/>
  <c r="DG8" i="14"/>
  <c r="DG6" i="14"/>
  <c r="DH36" i="14"/>
  <c r="DH32" i="14"/>
  <c r="DH28" i="14"/>
  <c r="DH24" i="14"/>
  <c r="DH20" i="14"/>
  <c r="DH16" i="14"/>
  <c r="DH12" i="14"/>
  <c r="DH8" i="14"/>
  <c r="DH33" i="14"/>
  <c r="DH29" i="14"/>
  <c r="DH25" i="14"/>
  <c r="DH21" i="14"/>
  <c r="DH17" i="14"/>
  <c r="DH13" i="14"/>
  <c r="DH9" i="14"/>
  <c r="DH34" i="14"/>
  <c r="DH30" i="14"/>
  <c r="DH26" i="14"/>
  <c r="DH22" i="14"/>
  <c r="DH18" i="14"/>
  <c r="DH14" i="14"/>
  <c r="DH10" i="14"/>
  <c r="DH6" i="14"/>
  <c r="DH35" i="14"/>
  <c r="DH31" i="14"/>
  <c r="DH27" i="14"/>
  <c r="DH23" i="14"/>
  <c r="DH19" i="14"/>
  <c r="DH15" i="14"/>
  <c r="DH11" i="14"/>
  <c r="DH7" i="14"/>
  <c r="CU35" i="14"/>
  <c r="CU33" i="14"/>
  <c r="CU31" i="14"/>
  <c r="CU29" i="14"/>
  <c r="CU27" i="14"/>
  <c r="CU25" i="14"/>
  <c r="CU23" i="14"/>
  <c r="CU21" i="14"/>
  <c r="CU19" i="14"/>
  <c r="CU17" i="14"/>
  <c r="CU15" i="14"/>
  <c r="CU13" i="14"/>
  <c r="CU11" i="14"/>
  <c r="CU9" i="14"/>
  <c r="CU7" i="14"/>
  <c r="CV35" i="14"/>
  <c r="CV33" i="14"/>
  <c r="CV31" i="14"/>
  <c r="CV29" i="14"/>
  <c r="CV27" i="14"/>
  <c r="CV25" i="14"/>
  <c r="CV23" i="14"/>
  <c r="CV21" i="14"/>
  <c r="CV19" i="14"/>
  <c r="CV17" i="14"/>
  <c r="CV15" i="14"/>
  <c r="CV13" i="14"/>
  <c r="CV11" i="14"/>
  <c r="CV9" i="14"/>
  <c r="CV7" i="14"/>
  <c r="CU36" i="14"/>
  <c r="CU34" i="14"/>
  <c r="CU32" i="14"/>
  <c r="CU30" i="14"/>
  <c r="CU28" i="14"/>
  <c r="CU26" i="14"/>
  <c r="CU24" i="14"/>
  <c r="CU22" i="14"/>
  <c r="CU20" i="14"/>
  <c r="CU18" i="14"/>
  <c r="CU16" i="14"/>
  <c r="CU14" i="14"/>
  <c r="CU12" i="14"/>
  <c r="CU10" i="14"/>
  <c r="CU8" i="14"/>
  <c r="CU6" i="14"/>
  <c r="CV36" i="14"/>
  <c r="CV34" i="14"/>
  <c r="CV32" i="14"/>
  <c r="CV30" i="14"/>
  <c r="CV28" i="14"/>
  <c r="CV26" i="14"/>
  <c r="CV24" i="14"/>
  <c r="CV22" i="14"/>
  <c r="CV20" i="14"/>
  <c r="CV18" i="14"/>
  <c r="CV16" i="14"/>
  <c r="CV14" i="14"/>
  <c r="CV12" i="14"/>
  <c r="CV10" i="14"/>
  <c r="CV8" i="14"/>
  <c r="CV6" i="14"/>
  <c r="CQ35" i="14"/>
  <c r="CQ33" i="14"/>
  <c r="CQ31" i="14"/>
  <c r="CQ29" i="14"/>
  <c r="CQ27" i="14"/>
  <c r="CQ25" i="14"/>
  <c r="CQ23" i="14"/>
  <c r="CQ21" i="14"/>
  <c r="CQ19" i="14"/>
  <c r="CQ17" i="14"/>
  <c r="CQ15" i="14"/>
  <c r="CQ13" i="14"/>
  <c r="CQ11" i="14"/>
  <c r="CQ9" i="14"/>
  <c r="CQ7" i="14"/>
  <c r="CR35" i="14"/>
  <c r="CR33" i="14"/>
  <c r="CR31" i="14"/>
  <c r="CR29" i="14"/>
  <c r="CR27" i="14"/>
  <c r="CR25" i="14"/>
  <c r="CR23" i="14"/>
  <c r="CR21" i="14"/>
  <c r="CR19" i="14"/>
  <c r="CR17" i="14"/>
  <c r="CR15" i="14"/>
  <c r="CR13" i="14"/>
  <c r="CR11" i="14"/>
  <c r="CR9" i="14"/>
  <c r="CR7" i="14"/>
  <c r="CQ36" i="14"/>
  <c r="CQ34" i="14"/>
  <c r="CQ32" i="14"/>
  <c r="CQ28" i="14"/>
  <c r="CQ26" i="14"/>
  <c r="CQ24" i="14"/>
  <c r="CQ22" i="14"/>
  <c r="CQ20" i="14"/>
  <c r="CQ18" i="14"/>
  <c r="CQ16" i="14"/>
  <c r="CQ14" i="14"/>
  <c r="CQ12" i="14"/>
  <c r="CQ10" i="14"/>
  <c r="CQ8" i="14"/>
  <c r="CQ6" i="14"/>
  <c r="CR36" i="14"/>
  <c r="CR34" i="14"/>
  <c r="CR32" i="14"/>
  <c r="CR28" i="14"/>
  <c r="CR26" i="14"/>
  <c r="CR24" i="14"/>
  <c r="CR22" i="14"/>
  <c r="CR20" i="14"/>
  <c r="CR18" i="14"/>
  <c r="CR16" i="14"/>
  <c r="CR14" i="14"/>
  <c r="CR12" i="14"/>
  <c r="CR10" i="14"/>
  <c r="CR8" i="14"/>
  <c r="CR6" i="14"/>
  <c r="CM35" i="14"/>
  <c r="CM33" i="14"/>
  <c r="CM31" i="14"/>
  <c r="CM29" i="14"/>
  <c r="CM27" i="14"/>
  <c r="CM25" i="14"/>
  <c r="CM23" i="14"/>
  <c r="CM21" i="14"/>
  <c r="CM19" i="14"/>
  <c r="CM17" i="14"/>
  <c r="CM15" i="14"/>
  <c r="CM13" i="14"/>
  <c r="CM11" i="14"/>
  <c r="CM9" i="14"/>
  <c r="CM7" i="14"/>
  <c r="CN35" i="14"/>
  <c r="CN33" i="14"/>
  <c r="CN31" i="14"/>
  <c r="CN29" i="14"/>
  <c r="CN27" i="14"/>
  <c r="CN25" i="14"/>
  <c r="CN23" i="14"/>
  <c r="CN21" i="14"/>
  <c r="CN19" i="14"/>
  <c r="CN17" i="14"/>
  <c r="CN15" i="14"/>
  <c r="CN13" i="14"/>
  <c r="CN11" i="14"/>
  <c r="CN9" i="14"/>
  <c r="CN7" i="14"/>
  <c r="CM36" i="14"/>
  <c r="CM34" i="14"/>
  <c r="CM32" i="14"/>
  <c r="CM28" i="14"/>
  <c r="CM26" i="14"/>
  <c r="CM24" i="14"/>
  <c r="CM22" i="14"/>
  <c r="CM20" i="14"/>
  <c r="CM18" i="14"/>
  <c r="CM16" i="14"/>
  <c r="CM14" i="14"/>
  <c r="CM12" i="14"/>
  <c r="CM10" i="14"/>
  <c r="CM8" i="14"/>
  <c r="CM6" i="14"/>
  <c r="CN36" i="14"/>
  <c r="CN34" i="14"/>
  <c r="CN32" i="14"/>
  <c r="CN28" i="14"/>
  <c r="CN26" i="14"/>
  <c r="CN24" i="14"/>
  <c r="CN22" i="14"/>
  <c r="CN20" i="14"/>
  <c r="CN18" i="14"/>
  <c r="CN16" i="14"/>
  <c r="CN14" i="14"/>
  <c r="CN12" i="14"/>
  <c r="CN10" i="14"/>
  <c r="CN8" i="14"/>
  <c r="CN6" i="14"/>
  <c r="CI35" i="14"/>
  <c r="CI33" i="14"/>
  <c r="CI31" i="14"/>
  <c r="CI29" i="14"/>
  <c r="CI27" i="14"/>
  <c r="CI25" i="14"/>
  <c r="CI23" i="14"/>
  <c r="CI21" i="14"/>
  <c r="CI19" i="14"/>
  <c r="CI17" i="14"/>
  <c r="CI15" i="14"/>
  <c r="CI13" i="14"/>
  <c r="CI11" i="14"/>
  <c r="CI9" i="14"/>
  <c r="CI7" i="14"/>
  <c r="CJ35" i="14"/>
  <c r="CJ33" i="14"/>
  <c r="CJ31" i="14"/>
  <c r="CJ29" i="14"/>
  <c r="CJ27" i="14"/>
  <c r="CJ25" i="14"/>
  <c r="CJ23" i="14"/>
  <c r="CJ21" i="14"/>
  <c r="CJ19" i="14"/>
  <c r="CJ17" i="14"/>
  <c r="CJ15" i="14"/>
  <c r="CJ13" i="14"/>
  <c r="CJ11" i="14"/>
  <c r="CJ9" i="14"/>
  <c r="CJ7" i="14"/>
  <c r="CI36" i="14"/>
  <c r="CI34" i="14"/>
  <c r="CI32" i="14"/>
  <c r="CI30" i="14"/>
  <c r="CI28" i="14"/>
  <c r="CI26" i="14"/>
  <c r="CI24" i="14"/>
  <c r="CI22" i="14"/>
  <c r="CI20" i="14"/>
  <c r="CI18" i="14"/>
  <c r="CI16" i="14"/>
  <c r="CI14" i="14"/>
  <c r="CI12" i="14"/>
  <c r="CI10" i="14"/>
  <c r="CI8" i="14"/>
  <c r="CI6" i="14"/>
  <c r="CJ36" i="14"/>
  <c r="CJ34" i="14"/>
  <c r="CJ32" i="14"/>
  <c r="CJ30" i="14"/>
  <c r="CJ28" i="14"/>
  <c r="CJ26" i="14"/>
  <c r="CJ24" i="14"/>
  <c r="CJ22" i="14"/>
  <c r="CJ20" i="14"/>
  <c r="CJ18" i="14"/>
  <c r="CJ16" i="14"/>
  <c r="CJ14" i="14"/>
  <c r="CJ12" i="14"/>
  <c r="CJ10" i="14"/>
  <c r="CJ8" i="14"/>
  <c r="CJ6" i="14"/>
  <c r="CA36" i="14"/>
  <c r="CA34" i="14"/>
  <c r="CA32" i="14"/>
  <c r="CA30" i="14"/>
  <c r="CA28" i="14"/>
  <c r="CA26" i="14"/>
  <c r="CA24" i="14"/>
  <c r="CA22" i="14"/>
  <c r="CA20" i="14"/>
  <c r="CA18" i="14"/>
  <c r="CA16" i="14"/>
  <c r="CA14" i="14"/>
  <c r="CA12" i="14"/>
  <c r="CA10" i="14"/>
  <c r="CA8" i="14"/>
  <c r="CA6" i="14"/>
  <c r="CA35" i="14"/>
  <c r="CA33" i="14"/>
  <c r="CA31" i="14"/>
  <c r="CA29" i="14"/>
  <c r="CA27" i="14"/>
  <c r="CA25" i="14"/>
  <c r="CA23" i="14"/>
  <c r="CA21" i="14"/>
  <c r="CA19" i="14"/>
  <c r="CA17" i="14"/>
  <c r="CA15" i="14"/>
  <c r="CA13" i="14"/>
  <c r="CA11" i="14"/>
  <c r="CA9" i="14"/>
  <c r="CA7" i="14"/>
  <c r="BS35" i="14"/>
  <c r="BS33" i="14"/>
  <c r="BS31" i="14"/>
  <c r="BS29" i="14"/>
  <c r="BS27" i="14"/>
  <c r="BS25" i="14"/>
  <c r="BS23" i="14"/>
  <c r="BS21" i="14"/>
  <c r="BS19" i="14"/>
  <c r="BS17" i="14"/>
  <c r="BS15" i="14"/>
  <c r="BS13" i="14"/>
  <c r="BS11" i="14"/>
  <c r="BS9" i="14"/>
  <c r="BS7" i="14"/>
  <c r="BS36" i="14"/>
  <c r="BS34" i="14"/>
  <c r="BS32" i="14"/>
  <c r="BS30" i="14"/>
  <c r="BS28" i="14"/>
  <c r="BS26" i="14"/>
  <c r="BS24" i="14"/>
  <c r="BS22" i="14"/>
  <c r="BS20" i="14"/>
  <c r="BS18" i="14"/>
  <c r="BS16" i="14"/>
  <c r="BS14" i="14"/>
  <c r="BS12" i="14"/>
  <c r="BS10" i="14"/>
  <c r="BS8" i="14"/>
  <c r="BS6" i="14"/>
  <c r="BO36" i="14"/>
  <c r="BO34" i="14"/>
  <c r="BO32" i="14"/>
  <c r="BO30" i="14"/>
  <c r="BO28" i="14"/>
  <c r="BO26" i="14"/>
  <c r="BO24" i="14"/>
  <c r="BO22" i="14"/>
  <c r="BO20" i="14"/>
  <c r="BO18" i="14"/>
  <c r="BO16" i="14"/>
  <c r="BO14" i="14"/>
  <c r="BO12" i="14"/>
  <c r="BO10" i="14"/>
  <c r="BO8" i="14"/>
  <c r="BO6" i="14"/>
  <c r="BO35" i="14"/>
  <c r="BO33" i="14"/>
  <c r="BO31" i="14"/>
  <c r="BO29" i="14"/>
  <c r="BO27" i="14"/>
  <c r="BO25" i="14"/>
  <c r="BO23" i="14"/>
  <c r="BO21" i="14"/>
  <c r="BO19" i="14"/>
  <c r="BO17" i="14"/>
  <c r="BO15" i="14"/>
  <c r="BO13" i="14"/>
  <c r="BO11" i="14"/>
  <c r="BO9" i="14"/>
  <c r="BO7" i="14"/>
  <c r="E4" i="14"/>
  <c r="BM4" i="14"/>
  <c r="E15" i="14"/>
  <c r="E11" i="14"/>
  <c r="E33" i="14"/>
  <c r="E31" i="14"/>
  <c r="E27" i="14"/>
  <c r="E23" i="14"/>
  <c r="E21" i="14"/>
  <c r="E19" i="14"/>
  <c r="H8" i="14"/>
  <c r="H12" i="14"/>
  <c r="H16" i="14"/>
  <c r="H20" i="14"/>
  <c r="H24" i="14"/>
  <c r="H28" i="14"/>
  <c r="H32" i="14"/>
  <c r="H34" i="14"/>
  <c r="J7" i="14"/>
  <c r="J11" i="14"/>
  <c r="J15" i="14"/>
  <c r="J19" i="14"/>
  <c r="J23" i="14"/>
  <c r="J27" i="14"/>
  <c r="J31" i="14"/>
  <c r="J35" i="14"/>
  <c r="L8" i="14"/>
  <c r="L12" i="14"/>
  <c r="L16" i="14"/>
  <c r="L20" i="14"/>
  <c r="L24" i="14"/>
  <c r="L28" i="14"/>
  <c r="L32" i="14"/>
  <c r="L36" i="14"/>
  <c r="N9" i="14"/>
  <c r="N13" i="14"/>
  <c r="P10" i="14"/>
  <c r="F17" i="14"/>
  <c r="F15" i="14"/>
  <c r="F13" i="14"/>
  <c r="F11" i="14"/>
  <c r="F9" i="14"/>
  <c r="F7" i="14"/>
  <c r="F35" i="14"/>
  <c r="F33" i="14"/>
  <c r="F31" i="14"/>
  <c r="F29" i="14"/>
  <c r="F27" i="14"/>
  <c r="F25" i="14"/>
  <c r="F23" i="14"/>
  <c r="F21" i="14"/>
  <c r="F19" i="14"/>
  <c r="G6" i="14"/>
  <c r="G8" i="14"/>
  <c r="G10" i="14"/>
  <c r="G12" i="14"/>
  <c r="G14" i="14"/>
  <c r="G16" i="14"/>
  <c r="G18" i="14"/>
  <c r="G20" i="14"/>
  <c r="G22" i="14"/>
  <c r="G24" i="14"/>
  <c r="G26" i="14"/>
  <c r="G28" i="14"/>
  <c r="G30" i="14"/>
  <c r="G32" i="14"/>
  <c r="G34" i="14"/>
  <c r="G36" i="14"/>
  <c r="I7" i="14"/>
  <c r="I9" i="14"/>
  <c r="I11" i="14"/>
  <c r="I13" i="14"/>
  <c r="I15" i="14"/>
  <c r="I17" i="14"/>
  <c r="I19" i="14"/>
  <c r="I21" i="14"/>
  <c r="I23" i="14"/>
  <c r="I25" i="14"/>
  <c r="I27" i="14"/>
  <c r="I29" i="14"/>
  <c r="I31" i="14"/>
  <c r="I33" i="14"/>
  <c r="I35" i="14"/>
  <c r="K6" i="14"/>
  <c r="K8" i="14"/>
  <c r="K10" i="14"/>
  <c r="K12" i="14"/>
  <c r="K14" i="14"/>
  <c r="K16" i="14"/>
  <c r="K18" i="14"/>
  <c r="K20" i="14"/>
  <c r="K22" i="14"/>
  <c r="K24" i="14"/>
  <c r="K26" i="14"/>
  <c r="K28" i="14"/>
  <c r="K30" i="14"/>
  <c r="K32" i="14"/>
  <c r="K34" i="14"/>
  <c r="K36" i="14"/>
  <c r="M7" i="14"/>
  <c r="M9" i="14"/>
  <c r="M11" i="14"/>
  <c r="M13" i="14"/>
  <c r="M15" i="14"/>
  <c r="M17" i="14"/>
  <c r="M19" i="14"/>
  <c r="M21" i="14"/>
  <c r="M23" i="14"/>
  <c r="M25" i="14"/>
  <c r="M27" i="14"/>
  <c r="M29" i="14"/>
  <c r="M31" i="14"/>
  <c r="M33" i="14"/>
  <c r="M35" i="14"/>
  <c r="O6" i="14"/>
  <c r="O8" i="14"/>
  <c r="O10" i="14"/>
  <c r="O12" i="14"/>
  <c r="O14" i="14"/>
  <c r="O16" i="14"/>
  <c r="O18" i="14"/>
  <c r="O20" i="14"/>
  <c r="O22" i="14"/>
  <c r="O24" i="14"/>
  <c r="O26" i="14"/>
  <c r="O28" i="14"/>
  <c r="O30" i="14"/>
  <c r="O32" i="14"/>
  <c r="O34" i="14"/>
  <c r="O36" i="14"/>
  <c r="Q7" i="14"/>
  <c r="Q9" i="14"/>
  <c r="Q11" i="14"/>
  <c r="Q13" i="14"/>
  <c r="Q15" i="14"/>
  <c r="Q17" i="14"/>
  <c r="Q19" i="14"/>
  <c r="Q21" i="14"/>
  <c r="Q23" i="14"/>
  <c r="Q25" i="14"/>
  <c r="Q27" i="14"/>
  <c r="Q29" i="14"/>
  <c r="Q31" i="14"/>
  <c r="Q33" i="14"/>
  <c r="Q35" i="14"/>
  <c r="S6" i="14"/>
  <c r="S8" i="14"/>
  <c r="S10" i="14"/>
  <c r="S12" i="14"/>
  <c r="S14" i="14"/>
  <c r="S16" i="14"/>
  <c r="S18" i="14"/>
  <c r="S20" i="14"/>
  <c r="S22" i="14"/>
  <c r="S24" i="14"/>
  <c r="S26" i="14"/>
  <c r="S28" i="14"/>
  <c r="S30" i="14"/>
  <c r="S32" i="14"/>
  <c r="S34" i="14"/>
  <c r="S36" i="14"/>
  <c r="W7" i="14"/>
  <c r="W9" i="14"/>
  <c r="W11" i="14"/>
  <c r="W13" i="14"/>
  <c r="W15" i="14"/>
  <c r="W17" i="14"/>
  <c r="W19" i="14"/>
  <c r="W21" i="14"/>
  <c r="W23" i="14"/>
  <c r="W25" i="14"/>
  <c r="W27" i="14"/>
  <c r="W29" i="14"/>
  <c r="W31" i="14"/>
  <c r="W33" i="14"/>
  <c r="W35" i="14"/>
  <c r="Y6" i="14"/>
  <c r="Y8" i="14"/>
  <c r="Y10" i="14"/>
  <c r="Y12" i="14"/>
  <c r="Y14" i="14"/>
  <c r="Y16" i="14"/>
  <c r="Y18" i="14"/>
  <c r="Y20" i="14"/>
  <c r="Y22" i="14"/>
  <c r="Y24" i="14"/>
  <c r="Y26" i="14"/>
  <c r="Y28" i="14"/>
  <c r="Y30" i="14"/>
  <c r="Y32" i="14"/>
  <c r="Y34" i="14"/>
  <c r="Y36" i="14"/>
  <c r="AA7" i="14"/>
  <c r="AA9" i="14"/>
  <c r="AA11" i="14"/>
  <c r="AA13" i="14"/>
  <c r="AA15" i="14"/>
  <c r="AA17" i="14"/>
  <c r="AA19" i="14"/>
  <c r="AA21" i="14"/>
  <c r="AA23" i="14"/>
  <c r="AA25" i="14"/>
  <c r="AA27" i="14"/>
  <c r="AA29" i="14"/>
  <c r="AA31" i="14"/>
  <c r="AA33" i="14"/>
  <c r="AA35" i="14"/>
  <c r="AC6" i="14"/>
  <c r="AC8" i="14"/>
  <c r="AC10" i="14"/>
  <c r="AC12" i="14"/>
  <c r="AC14" i="14"/>
  <c r="AC16" i="14"/>
  <c r="AC18" i="14"/>
  <c r="AC20" i="14"/>
  <c r="AC22" i="14"/>
  <c r="AC24" i="14"/>
  <c r="AC26" i="14"/>
  <c r="AC28" i="14"/>
  <c r="AC30" i="14"/>
  <c r="AC32" i="14"/>
  <c r="AC34" i="14"/>
  <c r="AC36" i="14"/>
  <c r="AE7" i="14"/>
  <c r="AE9" i="14"/>
  <c r="AE11" i="14"/>
  <c r="AE13" i="14"/>
  <c r="AE15" i="14"/>
  <c r="AE17" i="14"/>
  <c r="AE19" i="14"/>
  <c r="AE21" i="14"/>
  <c r="AE23" i="14"/>
  <c r="AE25" i="14"/>
  <c r="AE27" i="14"/>
  <c r="AE29" i="14"/>
  <c r="AE31" i="14"/>
  <c r="AE33" i="14"/>
  <c r="AE35" i="14"/>
  <c r="AG6" i="14"/>
  <c r="AG8" i="14"/>
  <c r="AG10" i="14"/>
  <c r="AG12" i="14"/>
  <c r="AG14" i="14"/>
  <c r="AG16" i="14"/>
  <c r="AG18" i="14"/>
  <c r="AG20" i="14"/>
  <c r="AG22" i="14"/>
  <c r="AG24" i="14"/>
  <c r="AG26" i="14"/>
  <c r="AG28" i="14"/>
  <c r="AG30" i="14"/>
  <c r="AG32" i="14"/>
  <c r="AG34" i="14"/>
  <c r="AG36" i="14"/>
  <c r="AI7" i="14"/>
  <c r="AI9" i="14"/>
  <c r="AI11" i="14"/>
  <c r="AI13" i="14"/>
  <c r="AI15" i="14"/>
  <c r="AI17" i="14"/>
  <c r="AI19" i="14"/>
  <c r="AI21" i="14"/>
  <c r="AI23" i="14"/>
  <c r="AI25" i="14"/>
  <c r="AI27" i="14"/>
  <c r="AI29" i="14"/>
  <c r="AI31" i="14"/>
  <c r="AI33" i="14"/>
  <c r="AI35" i="14"/>
  <c r="AK6" i="14"/>
  <c r="AK8" i="14"/>
  <c r="AK10" i="14"/>
  <c r="AK12" i="14"/>
  <c r="AK14" i="14"/>
  <c r="AK16" i="14"/>
  <c r="AK18" i="14"/>
  <c r="AK20" i="14"/>
  <c r="AK22" i="14"/>
  <c r="AK24" i="14"/>
  <c r="AK26" i="14"/>
  <c r="AK28" i="14"/>
  <c r="AK30" i="14"/>
  <c r="AK32" i="14"/>
  <c r="AK34" i="14"/>
  <c r="AK36" i="14"/>
  <c r="AM7" i="14"/>
  <c r="AM9" i="14"/>
  <c r="AM11" i="14"/>
  <c r="AM13" i="14"/>
  <c r="AM15" i="14"/>
  <c r="AM17" i="14"/>
  <c r="AM19" i="14"/>
  <c r="AM21" i="14"/>
  <c r="AM23" i="14"/>
  <c r="AM25" i="14"/>
  <c r="AM27" i="14"/>
  <c r="AM29" i="14"/>
  <c r="AM31" i="14"/>
  <c r="AM33" i="14"/>
  <c r="AM35" i="14"/>
  <c r="AO6" i="14"/>
  <c r="AO8" i="14"/>
  <c r="AO10" i="14"/>
  <c r="AO12" i="14"/>
  <c r="AO14" i="14"/>
  <c r="AO16" i="14"/>
  <c r="AO18" i="14"/>
  <c r="AO20" i="14"/>
  <c r="AO22" i="14"/>
  <c r="AO24" i="14"/>
  <c r="AO26" i="14"/>
  <c r="AO28" i="14"/>
  <c r="AO30" i="14"/>
  <c r="AO32" i="14"/>
  <c r="AO34" i="14"/>
  <c r="AO36" i="14"/>
  <c r="AQ7" i="14"/>
  <c r="AQ9" i="14"/>
  <c r="AQ11" i="14"/>
  <c r="AQ13" i="14"/>
  <c r="AQ15" i="14"/>
  <c r="AQ17" i="14"/>
  <c r="AQ19" i="14"/>
  <c r="AQ21" i="14"/>
  <c r="AQ23" i="14"/>
  <c r="AQ25" i="14"/>
  <c r="AQ27" i="14"/>
  <c r="AQ29" i="14"/>
  <c r="AQ31" i="14"/>
  <c r="AQ33" i="14"/>
  <c r="AQ35" i="14"/>
  <c r="AS6" i="14"/>
  <c r="AS8" i="14"/>
  <c r="AS10" i="14"/>
  <c r="AS12" i="14"/>
  <c r="AS14" i="14"/>
  <c r="AS16" i="14"/>
  <c r="AS18" i="14"/>
  <c r="AS20" i="14"/>
  <c r="AS22" i="14"/>
  <c r="AS24" i="14"/>
  <c r="AT27" i="14"/>
  <c r="AT31" i="14"/>
  <c r="AT35" i="14"/>
  <c r="AV8" i="14"/>
  <c r="AV12" i="14"/>
  <c r="AV16" i="14"/>
  <c r="AV20" i="14"/>
  <c r="AV24" i="14"/>
  <c r="AV28" i="14"/>
  <c r="AV32" i="14"/>
  <c r="AV36" i="14"/>
  <c r="AX9" i="14"/>
  <c r="AX13" i="14"/>
  <c r="AX17" i="14"/>
  <c r="AX21" i="14"/>
  <c r="AX25" i="14"/>
  <c r="AX29" i="14"/>
  <c r="AZ6" i="14"/>
  <c r="AZ10" i="14"/>
  <c r="AZ14" i="14"/>
  <c r="AZ18" i="14"/>
  <c r="AZ22" i="14"/>
  <c r="AZ26" i="14"/>
  <c r="AZ30" i="14"/>
  <c r="AZ34" i="14"/>
  <c r="BD7" i="14"/>
  <c r="BD11" i="14"/>
  <c r="BD15" i="14"/>
  <c r="BD19" i="14"/>
  <c r="BD23" i="14"/>
  <c r="BD27" i="14"/>
  <c r="BD31" i="14"/>
  <c r="BD35" i="14"/>
  <c r="BF8" i="14"/>
  <c r="BF12" i="14"/>
  <c r="BF16" i="14"/>
  <c r="BF20" i="14"/>
  <c r="BF24" i="14"/>
  <c r="BF28" i="14"/>
  <c r="BF32" i="14"/>
  <c r="BF36" i="14"/>
  <c r="BH9" i="14"/>
  <c r="BH13" i="14"/>
  <c r="BH17" i="14"/>
  <c r="BH21" i="14"/>
  <c r="BH25" i="14"/>
  <c r="BH29" i="14"/>
  <c r="BH33" i="14"/>
  <c r="BJ6" i="14"/>
  <c r="BJ10" i="14"/>
  <c r="BJ14" i="14"/>
  <c r="BJ18" i="14"/>
  <c r="BJ22" i="14"/>
  <c r="BJ26" i="14"/>
  <c r="BJ30" i="14"/>
  <c r="BJ34" i="14"/>
  <c r="BN7" i="14"/>
  <c r="BN11" i="14"/>
  <c r="BN15" i="14"/>
  <c r="BN19" i="14"/>
  <c r="BN23" i="14"/>
  <c r="BN27" i="14"/>
  <c r="BN31" i="14"/>
  <c r="BN35" i="14"/>
  <c r="BP8" i="14"/>
  <c r="BP12" i="14"/>
  <c r="BP16" i="14"/>
  <c r="BP20" i="14"/>
  <c r="BP24" i="14"/>
  <c r="BP28" i="14"/>
  <c r="BP32" i="14"/>
  <c r="BP36" i="14"/>
  <c r="BT9" i="14"/>
  <c r="BT13" i="14"/>
  <c r="BT17" i="14"/>
  <c r="BT21" i="14"/>
  <c r="BT25" i="14"/>
  <c r="BT29" i="14"/>
  <c r="BT33" i="14"/>
  <c r="BV6" i="14"/>
  <c r="BV10" i="14"/>
  <c r="BV14" i="14"/>
  <c r="BV18" i="14"/>
  <c r="BV22" i="14"/>
  <c r="BV26" i="14"/>
  <c r="BV30" i="14"/>
  <c r="BV34" i="14"/>
  <c r="BZ7" i="14"/>
  <c r="BZ11" i="14"/>
  <c r="BZ15" i="14"/>
  <c r="BZ19" i="14"/>
  <c r="BZ23" i="14"/>
  <c r="BZ27" i="14"/>
  <c r="BZ31" i="14"/>
  <c r="BZ35" i="14"/>
  <c r="CB8" i="14"/>
  <c r="CB12" i="14"/>
  <c r="CB16" i="14"/>
  <c r="CB20" i="14"/>
  <c r="CB24" i="14"/>
  <c r="CB28" i="14"/>
  <c r="CB32" i="14"/>
  <c r="CB36" i="14"/>
  <c r="CD9" i="14"/>
  <c r="CD13" i="14"/>
  <c r="CD17" i="14"/>
  <c r="CD21" i="14"/>
  <c r="CD25" i="14"/>
  <c r="CD31" i="14"/>
  <c r="CH8" i="14"/>
  <c r="CH16" i="14"/>
  <c r="CH24" i="14"/>
  <c r="AW35" i="14"/>
  <c r="AW33" i="14"/>
  <c r="AW31" i="14"/>
  <c r="AW29" i="14"/>
  <c r="AW27" i="14"/>
  <c r="AW25" i="14"/>
  <c r="AW23" i="14"/>
  <c r="AW21" i="14"/>
  <c r="AW19" i="14"/>
  <c r="AW17" i="14"/>
  <c r="AW15" i="14"/>
  <c r="AW13" i="14"/>
  <c r="AW11" i="14"/>
  <c r="AW9" i="14"/>
  <c r="AW7" i="14"/>
  <c r="AW36" i="14"/>
  <c r="AW34" i="14"/>
  <c r="AW32" i="14"/>
  <c r="AW30" i="14"/>
  <c r="AW28" i="14"/>
  <c r="AW26" i="14"/>
  <c r="AW24" i="14"/>
  <c r="AW22" i="14"/>
  <c r="AW20" i="14"/>
  <c r="AW18" i="14"/>
  <c r="AW16" i="14"/>
  <c r="AW14" i="14"/>
  <c r="AW12" i="14"/>
  <c r="AW10" i="14"/>
  <c r="AW8" i="14"/>
  <c r="AW6" i="14"/>
  <c r="F6" i="14"/>
  <c r="E12" i="14"/>
  <c r="E34" i="14"/>
  <c r="E30" i="14"/>
  <c r="E24" i="14"/>
  <c r="E20" i="14"/>
  <c r="H7" i="14"/>
  <c r="H11" i="14"/>
  <c r="H15" i="14"/>
  <c r="H19" i="14"/>
  <c r="H23" i="14"/>
  <c r="H27" i="14"/>
  <c r="J6" i="14"/>
  <c r="J10" i="14"/>
  <c r="J14" i="14"/>
  <c r="J18" i="14"/>
  <c r="J22" i="14"/>
  <c r="J26" i="14"/>
  <c r="J30" i="14"/>
  <c r="L7" i="14"/>
  <c r="L11" i="14"/>
  <c r="L15" i="14"/>
  <c r="L19" i="14"/>
  <c r="L23" i="14"/>
  <c r="L27" i="14"/>
  <c r="N6" i="14"/>
  <c r="N10" i="14"/>
  <c r="N14" i="14"/>
  <c r="N18" i="14"/>
  <c r="N22" i="14"/>
  <c r="N26" i="14"/>
  <c r="N30" i="14"/>
  <c r="P7" i="14"/>
  <c r="P11" i="14"/>
  <c r="P15" i="14"/>
  <c r="P17" i="14"/>
  <c r="P19" i="14"/>
  <c r="P21" i="14"/>
  <c r="P23" i="14"/>
  <c r="P25" i="14"/>
  <c r="P27" i="14"/>
  <c r="P29" i="14"/>
  <c r="P31" i="14"/>
  <c r="P33" i="14"/>
  <c r="R6" i="14"/>
  <c r="R8" i="14"/>
  <c r="R10" i="14"/>
  <c r="R14" i="14"/>
  <c r="R16" i="14"/>
  <c r="R18" i="14"/>
  <c r="R20" i="14"/>
  <c r="R22" i="14"/>
  <c r="R24" i="14"/>
  <c r="R26" i="14"/>
  <c r="R28" i="14"/>
  <c r="R30" i="14"/>
  <c r="R32" i="14"/>
  <c r="R34" i="14"/>
  <c r="T7" i="14"/>
  <c r="T9" i="14"/>
  <c r="T11" i="14"/>
  <c r="T13" i="14"/>
  <c r="T15" i="14"/>
  <c r="T17" i="14"/>
  <c r="T19" i="14"/>
  <c r="T21" i="14"/>
  <c r="T23" i="14"/>
  <c r="T25" i="14"/>
  <c r="T27" i="14"/>
  <c r="T29" i="14"/>
  <c r="T31" i="14"/>
  <c r="T33" i="14"/>
  <c r="X6" i="14"/>
  <c r="X8" i="14"/>
  <c r="X10" i="14"/>
  <c r="X12" i="14"/>
  <c r="X14" i="14"/>
  <c r="X16" i="14"/>
  <c r="X18" i="14"/>
  <c r="X20" i="14"/>
  <c r="X22" i="14"/>
  <c r="X24" i="14"/>
  <c r="X26" i="14"/>
  <c r="X28" i="14"/>
  <c r="X30" i="14"/>
  <c r="X32" i="14"/>
  <c r="X34" i="14"/>
  <c r="Z7" i="14"/>
  <c r="Z9" i="14"/>
  <c r="Z11" i="14"/>
  <c r="Z13" i="14"/>
  <c r="Z15" i="14"/>
  <c r="Z17" i="14"/>
  <c r="Z19" i="14"/>
  <c r="Z21" i="14"/>
  <c r="Z23" i="14"/>
  <c r="Z25" i="14"/>
  <c r="Z27" i="14"/>
  <c r="Z29" i="14"/>
  <c r="Z31" i="14"/>
  <c r="Z33" i="14"/>
  <c r="AB6" i="14"/>
  <c r="AB8" i="14"/>
  <c r="AB10" i="14"/>
  <c r="AB12" i="14"/>
  <c r="AB14" i="14"/>
  <c r="AB16" i="14"/>
  <c r="AB18" i="14"/>
  <c r="AB20" i="14"/>
  <c r="AB22" i="14"/>
  <c r="AB24" i="14"/>
  <c r="AB26" i="14"/>
  <c r="AB28" i="14"/>
  <c r="AB30" i="14"/>
  <c r="AB32" i="14"/>
  <c r="AB34" i="14"/>
  <c r="AD7" i="14"/>
  <c r="AD9" i="14"/>
  <c r="AD11" i="14"/>
  <c r="AD13" i="14"/>
  <c r="AD15" i="14"/>
  <c r="AD17" i="14"/>
  <c r="AD19" i="14"/>
  <c r="AD21" i="14"/>
  <c r="AD23" i="14"/>
  <c r="AD25" i="14"/>
  <c r="AD27" i="14"/>
  <c r="AD29" i="14"/>
  <c r="AD31" i="14"/>
  <c r="AD33" i="14"/>
  <c r="AF6" i="14"/>
  <c r="AF8" i="14"/>
  <c r="AF10" i="14"/>
  <c r="AF12" i="14"/>
  <c r="AF14" i="14"/>
  <c r="AF16" i="14"/>
  <c r="AF18" i="14"/>
  <c r="AF20" i="14"/>
  <c r="AF22" i="14"/>
  <c r="AF24" i="14"/>
  <c r="AF26" i="14"/>
  <c r="AF28" i="14"/>
  <c r="AF30" i="14"/>
  <c r="AF32" i="14"/>
  <c r="AF34" i="14"/>
  <c r="AH7" i="14"/>
  <c r="AH9" i="14"/>
  <c r="AH11" i="14"/>
  <c r="AH13" i="14"/>
  <c r="AH15" i="14"/>
  <c r="AH17" i="14"/>
  <c r="AH19" i="14"/>
  <c r="AH21" i="14"/>
  <c r="AH23" i="14"/>
  <c r="AH25" i="14"/>
  <c r="AH27" i="14"/>
  <c r="AH29" i="14"/>
  <c r="AH31" i="14"/>
  <c r="AH33" i="14"/>
  <c r="AJ6" i="14"/>
  <c r="AJ8" i="14"/>
  <c r="AJ10" i="14"/>
  <c r="AJ12" i="14"/>
  <c r="AJ14" i="14"/>
  <c r="AJ16" i="14"/>
  <c r="AJ18" i="14"/>
  <c r="AJ20" i="14"/>
  <c r="AJ22" i="14"/>
  <c r="AJ24" i="14"/>
  <c r="AJ26" i="14"/>
  <c r="AJ28" i="14"/>
  <c r="AJ30" i="14"/>
  <c r="AJ32" i="14"/>
  <c r="AJ34" i="14"/>
  <c r="AL7" i="14"/>
  <c r="AL9" i="14"/>
  <c r="AL11" i="14"/>
  <c r="AL13" i="14"/>
  <c r="AL15" i="14"/>
  <c r="AL17" i="14"/>
  <c r="AL19" i="14"/>
  <c r="AL21" i="14"/>
  <c r="AL23" i="14"/>
  <c r="AL25" i="14"/>
  <c r="AL27" i="14"/>
  <c r="AL31" i="14"/>
  <c r="AL33" i="14"/>
  <c r="AN6" i="14"/>
  <c r="AN8" i="14"/>
  <c r="AN10" i="14"/>
  <c r="AN12" i="14"/>
  <c r="AN14" i="14"/>
  <c r="AN16" i="14"/>
  <c r="AN18" i="14"/>
  <c r="AN20" i="14"/>
  <c r="AN22" i="14"/>
  <c r="AN24" i="14"/>
  <c r="AN26" i="14"/>
  <c r="AN28" i="14"/>
  <c r="AN30" i="14"/>
  <c r="AN32" i="14"/>
  <c r="AN34" i="14"/>
  <c r="AP7" i="14"/>
  <c r="AP9" i="14"/>
  <c r="AP11" i="14"/>
  <c r="AP13" i="14"/>
  <c r="AP15" i="14"/>
  <c r="AP17" i="14"/>
  <c r="AP19" i="14"/>
  <c r="AP21" i="14"/>
  <c r="AP23" i="14"/>
  <c r="AP25" i="14"/>
  <c r="AP27" i="14"/>
  <c r="AP29" i="14"/>
  <c r="AP31" i="14"/>
  <c r="AP33" i="14"/>
  <c r="AR6" i="14"/>
  <c r="AR8" i="14"/>
  <c r="AR12" i="14"/>
  <c r="AR14" i="14"/>
  <c r="AR16" i="14"/>
  <c r="AR18" i="14"/>
  <c r="AR20" i="14"/>
  <c r="AR22" i="14"/>
  <c r="AR24" i="14"/>
  <c r="AR26" i="14"/>
  <c r="AR30" i="14"/>
  <c r="AR32" i="14"/>
  <c r="AR34" i="14"/>
  <c r="AT7" i="14"/>
  <c r="AT9" i="14"/>
  <c r="AT11" i="14"/>
  <c r="AT13" i="14"/>
  <c r="AT15" i="14"/>
  <c r="AT17" i="14"/>
  <c r="AT19" i="14"/>
  <c r="AT21" i="14"/>
  <c r="AT23" i="14"/>
  <c r="AT26" i="14"/>
  <c r="AT30" i="14"/>
  <c r="AT34" i="14"/>
  <c r="AV7" i="14"/>
  <c r="AV11" i="14"/>
  <c r="AV15" i="14"/>
  <c r="AV19" i="14"/>
  <c r="AV23" i="14"/>
  <c r="AV27" i="14"/>
  <c r="AV31" i="14"/>
  <c r="AV35" i="14"/>
  <c r="AX8" i="14"/>
  <c r="AX12" i="14"/>
  <c r="AX16" i="14"/>
  <c r="AX20" i="14"/>
  <c r="AX24" i="14"/>
  <c r="AX28" i="14"/>
  <c r="AX32" i="14"/>
  <c r="AX36" i="14"/>
  <c r="AZ9" i="14"/>
  <c r="AZ13" i="14"/>
  <c r="AZ17" i="14"/>
  <c r="AZ21" i="14"/>
  <c r="AZ25" i="14"/>
  <c r="AZ29" i="14"/>
  <c r="AZ33" i="14"/>
  <c r="BD6" i="14"/>
  <c r="BD10" i="14"/>
  <c r="BD14" i="14"/>
  <c r="BD18" i="14"/>
  <c r="BD22" i="14"/>
  <c r="BD26" i="14"/>
  <c r="BD30" i="14"/>
  <c r="BD34" i="14"/>
  <c r="BF7" i="14"/>
  <c r="BF11" i="14"/>
  <c r="BF15" i="14"/>
  <c r="BF19" i="14"/>
  <c r="BF23" i="14"/>
  <c r="BF27" i="14"/>
  <c r="BF31" i="14"/>
  <c r="BF35" i="14"/>
  <c r="BH8" i="14"/>
  <c r="BH12" i="14"/>
  <c r="BH16" i="14"/>
  <c r="BH20" i="14"/>
  <c r="BH24" i="14"/>
  <c r="BH28" i="14"/>
  <c r="BH32" i="14"/>
  <c r="BH36" i="14"/>
  <c r="BJ9" i="14"/>
  <c r="BJ13" i="14"/>
  <c r="BJ17" i="14"/>
  <c r="BJ21" i="14"/>
  <c r="BJ25" i="14"/>
  <c r="BJ29" i="14"/>
  <c r="BJ33" i="14"/>
  <c r="BN6" i="14"/>
  <c r="BN10" i="14"/>
  <c r="BN14" i="14"/>
  <c r="BN18" i="14"/>
  <c r="BN22" i="14"/>
  <c r="BN26" i="14"/>
  <c r="BN30" i="14"/>
  <c r="BN34" i="14"/>
  <c r="BP7" i="14"/>
  <c r="BP11" i="14"/>
  <c r="BP15" i="14"/>
  <c r="BP19" i="14"/>
  <c r="BP23" i="14"/>
  <c r="BP27" i="14"/>
  <c r="BP31" i="14"/>
  <c r="BP35" i="14"/>
  <c r="BT8" i="14"/>
  <c r="BT12" i="14"/>
  <c r="BT16" i="14"/>
  <c r="BT20" i="14"/>
  <c r="BT24" i="14"/>
  <c r="BT28" i="14"/>
  <c r="BT32" i="14"/>
  <c r="BT36" i="14"/>
  <c r="BV9" i="14"/>
  <c r="BV13" i="14"/>
  <c r="BV17" i="14"/>
  <c r="BV21" i="14"/>
  <c r="BV25" i="14"/>
  <c r="BV29" i="14"/>
  <c r="BV33" i="14"/>
  <c r="BZ6" i="14"/>
  <c r="BZ10" i="14"/>
  <c r="BZ14" i="14"/>
  <c r="BZ18" i="14"/>
  <c r="BZ22" i="14"/>
  <c r="BZ26" i="14"/>
  <c r="BZ30" i="14"/>
  <c r="BZ34" i="14"/>
  <c r="CB7" i="14"/>
  <c r="CB11" i="14"/>
  <c r="CB15" i="14"/>
  <c r="CB19" i="14"/>
  <c r="CB23" i="14"/>
  <c r="CB27" i="14"/>
  <c r="CB31" i="14"/>
  <c r="CB35" i="14"/>
  <c r="CD8" i="14"/>
  <c r="CD12" i="14"/>
  <c r="CD16" i="14"/>
  <c r="CD20" i="14"/>
  <c r="CD24" i="14"/>
  <c r="CD29" i="14"/>
  <c r="CH6" i="14"/>
  <c r="CH14" i="14"/>
  <c r="CH22" i="14"/>
  <c r="BR6" i="14"/>
  <c r="BR11" i="14"/>
  <c r="BR19" i="14"/>
  <c r="BR27" i="14"/>
  <c r="BR35" i="14"/>
  <c r="BR9" i="14"/>
  <c r="BR17" i="14"/>
  <c r="BR25" i="14"/>
  <c r="BR33" i="14"/>
  <c r="BR8" i="14"/>
  <c r="BR15" i="14"/>
  <c r="BR23" i="14"/>
  <c r="BR31" i="14"/>
  <c r="BR7" i="14"/>
  <c r="BR13" i="14"/>
  <c r="BR21" i="14"/>
  <c r="BR29" i="14"/>
  <c r="BR10" i="14"/>
  <c r="BR12" i="14"/>
  <c r="BR14" i="14"/>
  <c r="BR16" i="14"/>
  <c r="BR18" i="14"/>
  <c r="BR20" i="14"/>
  <c r="BR22" i="14"/>
  <c r="BR24" i="14"/>
  <c r="BR26" i="14"/>
  <c r="BR28" i="14"/>
  <c r="BR30" i="14"/>
  <c r="BR32" i="14"/>
  <c r="BR34" i="14"/>
  <c r="BR36" i="14"/>
  <c r="BQ6" i="14"/>
  <c r="BQ8" i="14"/>
  <c r="BQ10" i="14"/>
  <c r="BQ12" i="14"/>
  <c r="BQ14" i="14"/>
  <c r="BQ16" i="14"/>
  <c r="BQ18" i="14"/>
  <c r="BQ20" i="14"/>
  <c r="BQ22" i="14"/>
  <c r="BQ24" i="14"/>
  <c r="BQ26" i="14"/>
  <c r="BQ28" i="14"/>
  <c r="BQ30" i="14"/>
  <c r="BQ32" i="14"/>
  <c r="BQ34" i="14"/>
  <c r="BQ36" i="14"/>
  <c r="BQ7" i="14"/>
  <c r="BQ9" i="14"/>
  <c r="BQ11" i="14"/>
  <c r="BQ13" i="14"/>
  <c r="BQ15" i="14"/>
  <c r="BQ17" i="14"/>
  <c r="BQ19" i="14"/>
  <c r="BQ21" i="14"/>
  <c r="BQ23" i="14"/>
  <c r="BQ25" i="14"/>
  <c r="BQ27" i="14"/>
  <c r="BQ29" i="14"/>
  <c r="BQ31" i="14"/>
  <c r="BQ33" i="14"/>
  <c r="E1227" i="11"/>
  <c r="D1227" i="11"/>
  <c r="C1227" i="11"/>
  <c r="B1227" i="11"/>
  <c r="E1226" i="11"/>
  <c r="D1226" i="11"/>
  <c r="C1226" i="11"/>
  <c r="B1226" i="11"/>
  <c r="E1225" i="11"/>
  <c r="D1225" i="11"/>
  <c r="C1225" i="11"/>
  <c r="B1225" i="11"/>
  <c r="E1224" i="11"/>
  <c r="D1224" i="11"/>
  <c r="C1224" i="11"/>
  <c r="B1224" i="11"/>
  <c r="E1223" i="11"/>
  <c r="D1223" i="11"/>
  <c r="C1223" i="11"/>
  <c r="B1223" i="11"/>
  <c r="E1222" i="11"/>
  <c r="D1222" i="11"/>
  <c r="C1222" i="11"/>
  <c r="B1222" i="11"/>
  <c r="E1221" i="11"/>
  <c r="D1221" i="11"/>
  <c r="C1221" i="11"/>
  <c r="B1221" i="11"/>
  <c r="E1220" i="11"/>
  <c r="D1220" i="11"/>
  <c r="C1220" i="11"/>
  <c r="B1220" i="11"/>
  <c r="E1219" i="11"/>
  <c r="D1219" i="11"/>
  <c r="C1219" i="11"/>
  <c r="B1219" i="11"/>
  <c r="E1218" i="11"/>
  <c r="D1218" i="11"/>
  <c r="C1218" i="11"/>
  <c r="B1218" i="11"/>
  <c r="E1207" i="11"/>
  <c r="D1207" i="11"/>
  <c r="C1207" i="11"/>
  <c r="B1207" i="11"/>
  <c r="E1206" i="11"/>
  <c r="D1206" i="11"/>
  <c r="C1206" i="11"/>
  <c r="B1206" i="11"/>
  <c r="E1205" i="11"/>
  <c r="D1205" i="11"/>
  <c r="C1205" i="11"/>
  <c r="B1205" i="11"/>
  <c r="E1204" i="11"/>
  <c r="D1204" i="11"/>
  <c r="C1204" i="11"/>
  <c r="B1204" i="11"/>
  <c r="E1203" i="11"/>
  <c r="D1203" i="11"/>
  <c r="C1203" i="11"/>
  <c r="B1203" i="11"/>
  <c r="E1202" i="11"/>
  <c r="D1202" i="11"/>
  <c r="C1202" i="11"/>
  <c r="B1202" i="11"/>
  <c r="E1201" i="11"/>
  <c r="D1201" i="11"/>
  <c r="C1201" i="11"/>
  <c r="B1201" i="11"/>
  <c r="E1200" i="11"/>
  <c r="D1200" i="11"/>
  <c r="C1200" i="11"/>
  <c r="B1200" i="11"/>
  <c r="E1199" i="11"/>
  <c r="D1199" i="11"/>
  <c r="C1199" i="11"/>
  <c r="B1199" i="11"/>
  <c r="E1198" i="11"/>
  <c r="D1198" i="11"/>
  <c r="C1198" i="11"/>
  <c r="B1198" i="11"/>
  <c r="E1187" i="11"/>
  <c r="D1187" i="11"/>
  <c r="C1187" i="11"/>
  <c r="B1187" i="11"/>
  <c r="E1186" i="11"/>
  <c r="D1186" i="11"/>
  <c r="C1186" i="11"/>
  <c r="B1186" i="11"/>
  <c r="E1185" i="11"/>
  <c r="D1185" i="11"/>
  <c r="C1185" i="11"/>
  <c r="B1185" i="11"/>
  <c r="E1184" i="11"/>
  <c r="D1184" i="11"/>
  <c r="C1184" i="11"/>
  <c r="B1184" i="11"/>
  <c r="E1183" i="11"/>
  <c r="D1183" i="11"/>
  <c r="C1183" i="11"/>
  <c r="B1183" i="11"/>
  <c r="E1182" i="11"/>
  <c r="D1182" i="11"/>
  <c r="C1182" i="11"/>
  <c r="B1182" i="11"/>
  <c r="E1181" i="11"/>
  <c r="D1181" i="11"/>
  <c r="C1181" i="11"/>
  <c r="B1181" i="11"/>
  <c r="E1180" i="11"/>
  <c r="D1180" i="11"/>
  <c r="C1180" i="11"/>
  <c r="B1180" i="11"/>
  <c r="E1179" i="11"/>
  <c r="D1179" i="11"/>
  <c r="C1179" i="11"/>
  <c r="B1179" i="11"/>
  <c r="E1178" i="11"/>
  <c r="D1178" i="11"/>
  <c r="C1178" i="11"/>
  <c r="B1178" i="11"/>
  <c r="E1167" i="11"/>
  <c r="D1167" i="11"/>
  <c r="C1167" i="11"/>
  <c r="B1167" i="11"/>
  <c r="E1166" i="11"/>
  <c r="D1166" i="11"/>
  <c r="C1166" i="11"/>
  <c r="B1166" i="11"/>
  <c r="E1165" i="11"/>
  <c r="D1165" i="11"/>
  <c r="C1165" i="11"/>
  <c r="B1165" i="11"/>
  <c r="E1164" i="11"/>
  <c r="D1164" i="11"/>
  <c r="C1164" i="11"/>
  <c r="B1164" i="11"/>
  <c r="E1163" i="11"/>
  <c r="D1163" i="11"/>
  <c r="C1163" i="11"/>
  <c r="B1163" i="11"/>
  <c r="E1162" i="11"/>
  <c r="D1162" i="11"/>
  <c r="C1162" i="11"/>
  <c r="B1162" i="11"/>
  <c r="E1161" i="11"/>
  <c r="D1161" i="11"/>
  <c r="C1161" i="11"/>
  <c r="B1161" i="11"/>
  <c r="E1160" i="11"/>
  <c r="D1160" i="11"/>
  <c r="C1160" i="11"/>
  <c r="B1160" i="11"/>
  <c r="E1159" i="11"/>
  <c r="D1159" i="11"/>
  <c r="C1159" i="11"/>
  <c r="B1159" i="11"/>
  <c r="E1158" i="11"/>
  <c r="D1158" i="11"/>
  <c r="C1158" i="11"/>
  <c r="B1158" i="11"/>
  <c r="E1147" i="11"/>
  <c r="D1147" i="11"/>
  <c r="C1147" i="11"/>
  <c r="B1147" i="11"/>
  <c r="E1146" i="11"/>
  <c r="D1146" i="11"/>
  <c r="C1146" i="11"/>
  <c r="B1146" i="11"/>
  <c r="E1145" i="11"/>
  <c r="D1145" i="11"/>
  <c r="C1145" i="11"/>
  <c r="B1145" i="11"/>
  <c r="E1144" i="11"/>
  <c r="D1144" i="11"/>
  <c r="C1144" i="11"/>
  <c r="B1144" i="11"/>
  <c r="E1143" i="11"/>
  <c r="D1143" i="11"/>
  <c r="C1143" i="11"/>
  <c r="B1143" i="11"/>
  <c r="E1142" i="11"/>
  <c r="D1142" i="11"/>
  <c r="C1142" i="11"/>
  <c r="B1142" i="11"/>
  <c r="E1141" i="11"/>
  <c r="D1141" i="11"/>
  <c r="C1141" i="11"/>
  <c r="B1141" i="11"/>
  <c r="E1140" i="11"/>
  <c r="D1140" i="11"/>
  <c r="C1140" i="11"/>
  <c r="B1140" i="11"/>
  <c r="E1139" i="11"/>
  <c r="D1139" i="11"/>
  <c r="C1139" i="11"/>
  <c r="B1139" i="11"/>
  <c r="E1138" i="11"/>
  <c r="D1138" i="11"/>
  <c r="C1138" i="11"/>
  <c r="B1138" i="11"/>
  <c r="E1127" i="11"/>
  <c r="D1127" i="11"/>
  <c r="C1127" i="11"/>
  <c r="B1127" i="11"/>
  <c r="E1126" i="11"/>
  <c r="D1126" i="11"/>
  <c r="C1126" i="11"/>
  <c r="B1126" i="11"/>
  <c r="E1125" i="11"/>
  <c r="D1125" i="11"/>
  <c r="C1125" i="11"/>
  <c r="B1125" i="11"/>
  <c r="E1124" i="11"/>
  <c r="D1124" i="11"/>
  <c r="C1124" i="11"/>
  <c r="B1124" i="11"/>
  <c r="E1123" i="11"/>
  <c r="D1123" i="11"/>
  <c r="C1123" i="11"/>
  <c r="B1123" i="11"/>
  <c r="E1122" i="11"/>
  <c r="D1122" i="11"/>
  <c r="C1122" i="11"/>
  <c r="B1122" i="11"/>
  <c r="E1121" i="11"/>
  <c r="D1121" i="11"/>
  <c r="C1121" i="11"/>
  <c r="B1121" i="11"/>
  <c r="E1120" i="11"/>
  <c r="D1120" i="11"/>
  <c r="C1120" i="11"/>
  <c r="B1120" i="11"/>
  <c r="E1119" i="11"/>
  <c r="D1119" i="11"/>
  <c r="C1119" i="11"/>
  <c r="B1119" i="11"/>
  <c r="E1118" i="11"/>
  <c r="D1118" i="11"/>
  <c r="C1118" i="11"/>
  <c r="B1118" i="11"/>
  <c r="E1107" i="11"/>
  <c r="D1107" i="11"/>
  <c r="C1107" i="11"/>
  <c r="B1107" i="11"/>
  <c r="E1106" i="11"/>
  <c r="D1106" i="11"/>
  <c r="C1106" i="11"/>
  <c r="B1106" i="11"/>
  <c r="E1105" i="11"/>
  <c r="D1105" i="11"/>
  <c r="C1105" i="11"/>
  <c r="B1105" i="11"/>
  <c r="E1104" i="11"/>
  <c r="D1104" i="11"/>
  <c r="C1104" i="11"/>
  <c r="B1104" i="11"/>
  <c r="E1103" i="11"/>
  <c r="D1103" i="11"/>
  <c r="C1103" i="11"/>
  <c r="B1103" i="11"/>
  <c r="E1102" i="11"/>
  <c r="D1102" i="11"/>
  <c r="C1102" i="11"/>
  <c r="B1102" i="11"/>
  <c r="E1101" i="11"/>
  <c r="D1101" i="11"/>
  <c r="C1101" i="11"/>
  <c r="B1101" i="11"/>
  <c r="E1100" i="11"/>
  <c r="D1100" i="11"/>
  <c r="C1100" i="11"/>
  <c r="B1100" i="11"/>
  <c r="E1099" i="11"/>
  <c r="D1099" i="11"/>
  <c r="C1099" i="11"/>
  <c r="B1099" i="11"/>
  <c r="E1098" i="11"/>
  <c r="D1098" i="11"/>
  <c r="C1098" i="11"/>
  <c r="B1098" i="11"/>
  <c r="E1087" i="11"/>
  <c r="D1087" i="11"/>
  <c r="C1087" i="11"/>
  <c r="B1087" i="11"/>
  <c r="E1086" i="11"/>
  <c r="D1086" i="11"/>
  <c r="C1086" i="11"/>
  <c r="B1086" i="11"/>
  <c r="E1085" i="11"/>
  <c r="D1085" i="11"/>
  <c r="C1085" i="11"/>
  <c r="B1085" i="11"/>
  <c r="E1084" i="11"/>
  <c r="D1084" i="11"/>
  <c r="C1084" i="11"/>
  <c r="B1084" i="11"/>
  <c r="E1083" i="11"/>
  <c r="D1083" i="11"/>
  <c r="C1083" i="11"/>
  <c r="B1083" i="11"/>
  <c r="E1082" i="11"/>
  <c r="D1082" i="11"/>
  <c r="C1082" i="11"/>
  <c r="B1082" i="11"/>
  <c r="E1081" i="11"/>
  <c r="D1081" i="11"/>
  <c r="C1081" i="11"/>
  <c r="B1081" i="11"/>
  <c r="E1080" i="11"/>
  <c r="D1080" i="11"/>
  <c r="C1080" i="11"/>
  <c r="B1080" i="11"/>
  <c r="E1079" i="11"/>
  <c r="D1079" i="11"/>
  <c r="C1079" i="11"/>
  <c r="B1079" i="11"/>
  <c r="E1078" i="11"/>
  <c r="D1078" i="11"/>
  <c r="C1078" i="11"/>
  <c r="B1078" i="11"/>
  <c r="E1067" i="11"/>
  <c r="D1067" i="11"/>
  <c r="C1067" i="11"/>
  <c r="B1067" i="11"/>
  <c r="E1066" i="11"/>
  <c r="D1066" i="11"/>
  <c r="C1066" i="11"/>
  <c r="B1066" i="11"/>
  <c r="E1065" i="11"/>
  <c r="D1065" i="11"/>
  <c r="C1065" i="11"/>
  <c r="B1065" i="11"/>
  <c r="E1064" i="11"/>
  <c r="D1064" i="11"/>
  <c r="C1064" i="11"/>
  <c r="B1064" i="11"/>
  <c r="E1063" i="11"/>
  <c r="D1063" i="11"/>
  <c r="C1063" i="11"/>
  <c r="B1063" i="11"/>
  <c r="E1062" i="11"/>
  <c r="D1062" i="11"/>
  <c r="C1062" i="11"/>
  <c r="B1062" i="11"/>
  <c r="E1061" i="11"/>
  <c r="D1061" i="11"/>
  <c r="C1061" i="11"/>
  <c r="B1061" i="11"/>
  <c r="E1060" i="11"/>
  <c r="D1060" i="11"/>
  <c r="C1060" i="11"/>
  <c r="B1060" i="11"/>
  <c r="E1059" i="11"/>
  <c r="D1059" i="11"/>
  <c r="C1059" i="11"/>
  <c r="B1059" i="11"/>
  <c r="E1058" i="11"/>
  <c r="D1058" i="11"/>
  <c r="C1058" i="11"/>
  <c r="B1058" i="11"/>
  <c r="E1047" i="11"/>
  <c r="D1047" i="11"/>
  <c r="C1047" i="11"/>
  <c r="B1047" i="11"/>
  <c r="E1046" i="11"/>
  <c r="D1046" i="11"/>
  <c r="C1046" i="11"/>
  <c r="B1046" i="11"/>
  <c r="E1045" i="11"/>
  <c r="D1045" i="11"/>
  <c r="C1045" i="11"/>
  <c r="B1045" i="11"/>
  <c r="E1044" i="11"/>
  <c r="D1044" i="11"/>
  <c r="C1044" i="11"/>
  <c r="B1044" i="11"/>
  <c r="E1043" i="11"/>
  <c r="D1043" i="11"/>
  <c r="C1043" i="11"/>
  <c r="B1043" i="11"/>
  <c r="E1042" i="11"/>
  <c r="D1042" i="11"/>
  <c r="C1042" i="11"/>
  <c r="B1042" i="11"/>
  <c r="E1041" i="11"/>
  <c r="D1041" i="11"/>
  <c r="C1041" i="11"/>
  <c r="B1041" i="11"/>
  <c r="E1040" i="11"/>
  <c r="D1040" i="11"/>
  <c r="C1040" i="11"/>
  <c r="B1040" i="11"/>
  <c r="E1039" i="11"/>
  <c r="D1039" i="11"/>
  <c r="C1039" i="11"/>
  <c r="B1039" i="11"/>
  <c r="E1038" i="11"/>
  <c r="D1038" i="11"/>
  <c r="C1038" i="11"/>
  <c r="B1038" i="11"/>
  <c r="E1027" i="11"/>
  <c r="D1027" i="11"/>
  <c r="C1027" i="11"/>
  <c r="B1027" i="11"/>
  <c r="E1026" i="11"/>
  <c r="D1026" i="11"/>
  <c r="C1026" i="11"/>
  <c r="B1026" i="11"/>
  <c r="E1025" i="11"/>
  <c r="D1025" i="11"/>
  <c r="C1025" i="11"/>
  <c r="B1025" i="11"/>
  <c r="E1024" i="11"/>
  <c r="D1024" i="11"/>
  <c r="C1024" i="11"/>
  <c r="B1024" i="11"/>
  <c r="E1023" i="11"/>
  <c r="D1023" i="11"/>
  <c r="C1023" i="11"/>
  <c r="B1023" i="11"/>
  <c r="E1022" i="11"/>
  <c r="D1022" i="11"/>
  <c r="C1022" i="11"/>
  <c r="B1022" i="11"/>
  <c r="E1021" i="11"/>
  <c r="D1021" i="11"/>
  <c r="C1021" i="11"/>
  <c r="B1021" i="11"/>
  <c r="E1020" i="11"/>
  <c r="D1020" i="11"/>
  <c r="C1020" i="11"/>
  <c r="B1020" i="11"/>
  <c r="E1019" i="11"/>
  <c r="D1019" i="11"/>
  <c r="C1019" i="11"/>
  <c r="B1019" i="11"/>
  <c r="E1018" i="11"/>
  <c r="D1018" i="11"/>
  <c r="C1018" i="11"/>
  <c r="B1018" i="11"/>
  <c r="E1007" i="11"/>
  <c r="D1007" i="11"/>
  <c r="C1007" i="11"/>
  <c r="B1007" i="11"/>
  <c r="E1006" i="11"/>
  <c r="D1006" i="11"/>
  <c r="C1006" i="11"/>
  <c r="B1006" i="11"/>
  <c r="E1005" i="11"/>
  <c r="D1005" i="11"/>
  <c r="C1005" i="11"/>
  <c r="B1005" i="11"/>
  <c r="E1004" i="11"/>
  <c r="D1004" i="11"/>
  <c r="C1004" i="11"/>
  <c r="B1004" i="11"/>
  <c r="E1003" i="11"/>
  <c r="D1003" i="11"/>
  <c r="C1003" i="11"/>
  <c r="B1003" i="11"/>
  <c r="E1002" i="11"/>
  <c r="D1002" i="11"/>
  <c r="C1002" i="11"/>
  <c r="B1002" i="11"/>
  <c r="E1001" i="11"/>
  <c r="D1001" i="11"/>
  <c r="C1001" i="11"/>
  <c r="B1001" i="11"/>
  <c r="E1000" i="11"/>
  <c r="D1000" i="11"/>
  <c r="C1000" i="11"/>
  <c r="B1000" i="11"/>
  <c r="E999" i="11"/>
  <c r="D999" i="11"/>
  <c r="C999" i="11"/>
  <c r="B999" i="11"/>
  <c r="E998" i="11"/>
  <c r="D998" i="11"/>
  <c r="C998" i="11"/>
  <c r="B998" i="11"/>
  <c r="E987" i="11"/>
  <c r="D987" i="11"/>
  <c r="C987" i="11"/>
  <c r="B987" i="11"/>
  <c r="E986" i="11"/>
  <c r="D986" i="11"/>
  <c r="C986" i="11"/>
  <c r="B986" i="11"/>
  <c r="E985" i="11"/>
  <c r="D985" i="11"/>
  <c r="C985" i="11"/>
  <c r="B985" i="11"/>
  <c r="E984" i="11"/>
  <c r="D984" i="11"/>
  <c r="C984" i="11"/>
  <c r="B984" i="11"/>
  <c r="E983" i="11"/>
  <c r="D983" i="11"/>
  <c r="C983" i="11"/>
  <c r="B983" i="11"/>
  <c r="E982" i="11"/>
  <c r="D982" i="11"/>
  <c r="C982" i="11"/>
  <c r="B982" i="11"/>
  <c r="E981" i="11"/>
  <c r="D981" i="11"/>
  <c r="C981" i="11"/>
  <c r="B981" i="11"/>
  <c r="E980" i="11"/>
  <c r="D980" i="11"/>
  <c r="C980" i="11"/>
  <c r="B980" i="11"/>
  <c r="E979" i="11"/>
  <c r="D979" i="11"/>
  <c r="C979" i="11"/>
  <c r="B979" i="11"/>
  <c r="E978" i="11"/>
  <c r="D978" i="11"/>
  <c r="C978" i="11"/>
  <c r="B978" i="11"/>
  <c r="E967" i="11"/>
  <c r="D967" i="11"/>
  <c r="C967" i="11"/>
  <c r="B967" i="11"/>
  <c r="E966" i="11"/>
  <c r="D966" i="11"/>
  <c r="C966" i="11"/>
  <c r="B966" i="11"/>
  <c r="E965" i="11"/>
  <c r="D965" i="11"/>
  <c r="C965" i="11"/>
  <c r="B965" i="11"/>
  <c r="E964" i="11"/>
  <c r="D964" i="11"/>
  <c r="C964" i="11"/>
  <c r="B964" i="11"/>
  <c r="E963" i="11"/>
  <c r="D963" i="11"/>
  <c r="C963" i="11"/>
  <c r="B963" i="11"/>
  <c r="E962" i="11"/>
  <c r="D962" i="11"/>
  <c r="C962" i="11"/>
  <c r="B962" i="11"/>
  <c r="E961" i="11"/>
  <c r="D961" i="11"/>
  <c r="C961" i="11"/>
  <c r="B961" i="11"/>
  <c r="E960" i="11"/>
  <c r="D960" i="11"/>
  <c r="C960" i="11"/>
  <c r="B960" i="11"/>
  <c r="E959" i="11"/>
  <c r="D959" i="11"/>
  <c r="C959" i="11"/>
  <c r="B959" i="11"/>
  <c r="E958" i="11"/>
  <c r="D958" i="11"/>
  <c r="C958" i="11"/>
  <c r="B958" i="11"/>
  <c r="E947" i="11"/>
  <c r="D947" i="11"/>
  <c r="C947" i="11"/>
  <c r="B947" i="11"/>
  <c r="E946" i="11"/>
  <c r="D946" i="11"/>
  <c r="C946" i="11"/>
  <c r="B946" i="11"/>
  <c r="E945" i="11"/>
  <c r="D945" i="11"/>
  <c r="C945" i="11"/>
  <c r="B945" i="11"/>
  <c r="E944" i="11"/>
  <c r="D944" i="11"/>
  <c r="C944" i="11"/>
  <c r="B944" i="11"/>
  <c r="E943" i="11"/>
  <c r="D943" i="11"/>
  <c r="C943" i="11"/>
  <c r="B943" i="11"/>
  <c r="E942" i="11"/>
  <c r="D942" i="11"/>
  <c r="C942" i="11"/>
  <c r="B942" i="11"/>
  <c r="E941" i="11"/>
  <c r="D941" i="11"/>
  <c r="C941" i="11"/>
  <c r="B941" i="11"/>
  <c r="E940" i="11"/>
  <c r="D940" i="11"/>
  <c r="C940" i="11"/>
  <c r="B940" i="11"/>
  <c r="E939" i="11"/>
  <c r="D939" i="11"/>
  <c r="C939" i="11"/>
  <c r="B939" i="11"/>
  <c r="E938" i="11"/>
  <c r="D938" i="11"/>
  <c r="C938" i="11"/>
  <c r="B938" i="11"/>
  <c r="E927" i="11"/>
  <c r="D927" i="11"/>
  <c r="C927" i="11"/>
  <c r="B927" i="11"/>
  <c r="E926" i="11"/>
  <c r="D926" i="11"/>
  <c r="C926" i="11"/>
  <c r="B926" i="11"/>
  <c r="E925" i="11"/>
  <c r="D925" i="11"/>
  <c r="C925" i="11"/>
  <c r="B925" i="11"/>
  <c r="E924" i="11"/>
  <c r="D924" i="11"/>
  <c r="C924" i="11"/>
  <c r="B924" i="11"/>
  <c r="E923" i="11"/>
  <c r="D923" i="11"/>
  <c r="C923" i="11"/>
  <c r="B923" i="11"/>
  <c r="E922" i="11"/>
  <c r="D922" i="11"/>
  <c r="C922" i="11"/>
  <c r="B922" i="11"/>
  <c r="E921" i="11"/>
  <c r="D921" i="11"/>
  <c r="C921" i="11"/>
  <c r="B921" i="11"/>
  <c r="E920" i="11"/>
  <c r="D920" i="11"/>
  <c r="C920" i="11"/>
  <c r="B920" i="11"/>
  <c r="E919" i="11"/>
  <c r="D919" i="11"/>
  <c r="C919" i="11"/>
  <c r="B919" i="11"/>
  <c r="E918" i="11"/>
  <c r="D918" i="11"/>
  <c r="C918" i="11"/>
  <c r="B918" i="11"/>
  <c r="E907" i="11"/>
  <c r="D907" i="11"/>
  <c r="C907" i="11"/>
  <c r="B907" i="11"/>
  <c r="E906" i="11"/>
  <c r="D906" i="11"/>
  <c r="C906" i="11"/>
  <c r="B906" i="11"/>
  <c r="E905" i="11"/>
  <c r="D905" i="11"/>
  <c r="C905" i="11"/>
  <c r="B905" i="11"/>
  <c r="E904" i="11"/>
  <c r="D904" i="11"/>
  <c r="C904" i="11"/>
  <c r="B904" i="11"/>
  <c r="E903" i="11"/>
  <c r="D903" i="11"/>
  <c r="C903" i="11"/>
  <c r="B903" i="11"/>
  <c r="E902" i="11"/>
  <c r="D902" i="11"/>
  <c r="C902" i="11"/>
  <c r="B902" i="11"/>
  <c r="E901" i="11"/>
  <c r="D901" i="11"/>
  <c r="C901" i="11"/>
  <c r="B901" i="11"/>
  <c r="E900" i="11"/>
  <c r="D900" i="11"/>
  <c r="C900" i="11"/>
  <c r="B900" i="11"/>
  <c r="E899" i="11"/>
  <c r="D899" i="11"/>
  <c r="C899" i="11"/>
  <c r="B899" i="11"/>
  <c r="E898" i="11"/>
  <c r="D898" i="11"/>
  <c r="C898" i="11"/>
  <c r="B898" i="11"/>
  <c r="E887" i="11"/>
  <c r="D887" i="11"/>
  <c r="C887" i="11"/>
  <c r="B887" i="11"/>
  <c r="E886" i="11"/>
  <c r="D886" i="11"/>
  <c r="C886" i="11"/>
  <c r="B886" i="11"/>
  <c r="E885" i="11"/>
  <c r="D885" i="11"/>
  <c r="C885" i="11"/>
  <c r="B885" i="11"/>
  <c r="E884" i="11"/>
  <c r="D884" i="11"/>
  <c r="C884" i="11"/>
  <c r="B884" i="11"/>
  <c r="E883" i="11"/>
  <c r="D883" i="11"/>
  <c r="C883" i="11"/>
  <c r="B883" i="11"/>
  <c r="E882" i="11"/>
  <c r="D882" i="11"/>
  <c r="C882" i="11"/>
  <c r="B882" i="11"/>
  <c r="E881" i="11"/>
  <c r="D881" i="11"/>
  <c r="C881" i="11"/>
  <c r="B881" i="11"/>
  <c r="E880" i="11"/>
  <c r="D880" i="11"/>
  <c r="C880" i="11"/>
  <c r="B880" i="11"/>
  <c r="E879" i="11"/>
  <c r="D879" i="11"/>
  <c r="C879" i="11"/>
  <c r="B879" i="11"/>
  <c r="E878" i="11"/>
  <c r="D878" i="11"/>
  <c r="C878" i="11"/>
  <c r="B878" i="11"/>
  <c r="E867" i="11"/>
  <c r="D867" i="11"/>
  <c r="C867" i="11"/>
  <c r="B867" i="11"/>
  <c r="E866" i="11"/>
  <c r="D866" i="11"/>
  <c r="C866" i="11"/>
  <c r="B866" i="11"/>
  <c r="E865" i="11"/>
  <c r="D865" i="11"/>
  <c r="C865" i="11"/>
  <c r="B865" i="11"/>
  <c r="E864" i="11"/>
  <c r="D864" i="11"/>
  <c r="C864" i="11"/>
  <c r="B864" i="11"/>
  <c r="E863" i="11"/>
  <c r="D863" i="11"/>
  <c r="C863" i="11"/>
  <c r="B863" i="11"/>
  <c r="E862" i="11"/>
  <c r="D862" i="11"/>
  <c r="C862" i="11"/>
  <c r="B862" i="11"/>
  <c r="E861" i="11"/>
  <c r="D861" i="11"/>
  <c r="C861" i="11"/>
  <c r="B861" i="11"/>
  <c r="E860" i="11"/>
  <c r="D860" i="11"/>
  <c r="C860" i="11"/>
  <c r="B860" i="11"/>
  <c r="E859" i="11"/>
  <c r="D859" i="11"/>
  <c r="C859" i="11"/>
  <c r="B859" i="11"/>
  <c r="E858" i="11"/>
  <c r="D858" i="11"/>
  <c r="C858" i="11"/>
  <c r="B858" i="11"/>
  <c r="E847" i="11"/>
  <c r="D847" i="11"/>
  <c r="C847" i="11"/>
  <c r="B847" i="11"/>
  <c r="E846" i="11"/>
  <c r="D846" i="11"/>
  <c r="C846" i="11"/>
  <c r="B846" i="11"/>
  <c r="E845" i="11"/>
  <c r="D845" i="11"/>
  <c r="C845" i="11"/>
  <c r="B845" i="11"/>
  <c r="E844" i="11"/>
  <c r="D844" i="11"/>
  <c r="C844" i="11"/>
  <c r="B844" i="11"/>
  <c r="E843" i="11"/>
  <c r="D843" i="11"/>
  <c r="C843" i="11"/>
  <c r="B843" i="11"/>
  <c r="E842" i="11"/>
  <c r="D842" i="11"/>
  <c r="C842" i="11"/>
  <c r="B842" i="11"/>
  <c r="E841" i="11"/>
  <c r="D841" i="11"/>
  <c r="C841" i="11"/>
  <c r="B841" i="11"/>
  <c r="E840" i="11"/>
  <c r="D840" i="11"/>
  <c r="C840" i="11"/>
  <c r="B840" i="11"/>
  <c r="E839" i="11"/>
  <c r="D839" i="11"/>
  <c r="C839" i="11"/>
  <c r="B839" i="11"/>
  <c r="E838" i="11"/>
  <c r="D838" i="11"/>
  <c r="C838" i="11"/>
  <c r="B838" i="11"/>
  <c r="E827" i="11"/>
  <c r="D827" i="11"/>
  <c r="C827" i="11"/>
  <c r="B827" i="11"/>
  <c r="E826" i="11"/>
  <c r="D826" i="11"/>
  <c r="C826" i="11"/>
  <c r="B826" i="11"/>
  <c r="E825" i="11"/>
  <c r="D825" i="11"/>
  <c r="C825" i="11"/>
  <c r="B825" i="11"/>
  <c r="E824" i="11"/>
  <c r="D824" i="11"/>
  <c r="C824" i="11"/>
  <c r="B824" i="11"/>
  <c r="E823" i="11"/>
  <c r="D823" i="11"/>
  <c r="C823" i="11"/>
  <c r="B823" i="11"/>
  <c r="E822" i="11"/>
  <c r="D822" i="11"/>
  <c r="C822" i="11"/>
  <c r="B822" i="11"/>
  <c r="E821" i="11"/>
  <c r="D821" i="11"/>
  <c r="C821" i="11"/>
  <c r="B821" i="11"/>
  <c r="E820" i="11"/>
  <c r="D820" i="11"/>
  <c r="C820" i="11"/>
  <c r="B820" i="11"/>
  <c r="E819" i="11"/>
  <c r="D819" i="11"/>
  <c r="C819" i="11"/>
  <c r="B819" i="11"/>
  <c r="E818" i="11"/>
  <c r="D818" i="11"/>
  <c r="C818" i="11"/>
  <c r="B818" i="11"/>
  <c r="E807" i="11"/>
  <c r="D807" i="11"/>
  <c r="C807" i="11"/>
  <c r="B807" i="11"/>
  <c r="E806" i="11"/>
  <c r="D806" i="11"/>
  <c r="C806" i="11"/>
  <c r="B806" i="11"/>
  <c r="E805" i="11"/>
  <c r="D805" i="11"/>
  <c r="C805" i="11"/>
  <c r="B805" i="11"/>
  <c r="E804" i="11"/>
  <c r="D804" i="11"/>
  <c r="C804" i="11"/>
  <c r="B804" i="11"/>
  <c r="E803" i="11"/>
  <c r="D803" i="11"/>
  <c r="C803" i="11"/>
  <c r="B803" i="11"/>
  <c r="E802" i="11"/>
  <c r="D802" i="11"/>
  <c r="C802" i="11"/>
  <c r="B802" i="11"/>
  <c r="E801" i="11"/>
  <c r="D801" i="11"/>
  <c r="C801" i="11"/>
  <c r="B801" i="11"/>
  <c r="E800" i="11"/>
  <c r="D800" i="11"/>
  <c r="C800" i="11"/>
  <c r="B800" i="11"/>
  <c r="E799" i="11"/>
  <c r="D799" i="11"/>
  <c r="C799" i="11"/>
  <c r="B799" i="11"/>
  <c r="E798" i="11"/>
  <c r="D798" i="11"/>
  <c r="C798" i="11"/>
  <c r="B798" i="11"/>
  <c r="E787" i="11"/>
  <c r="D787" i="11"/>
  <c r="C787" i="11"/>
  <c r="B787" i="11"/>
  <c r="E786" i="11"/>
  <c r="D786" i="11"/>
  <c r="C786" i="11"/>
  <c r="B786" i="11"/>
  <c r="E785" i="11"/>
  <c r="D785" i="11"/>
  <c r="C785" i="11"/>
  <c r="B785" i="11"/>
  <c r="E784" i="11"/>
  <c r="D784" i="11"/>
  <c r="C784" i="11"/>
  <c r="B784" i="11"/>
  <c r="E783" i="11"/>
  <c r="D783" i="11"/>
  <c r="C783" i="11"/>
  <c r="B783" i="11"/>
  <c r="E782" i="11"/>
  <c r="D782" i="11"/>
  <c r="C782" i="11"/>
  <c r="B782" i="11"/>
  <c r="E781" i="11"/>
  <c r="D781" i="11"/>
  <c r="C781" i="11"/>
  <c r="B781" i="11"/>
  <c r="E780" i="11"/>
  <c r="D780" i="11"/>
  <c r="C780" i="11"/>
  <c r="B780" i="11"/>
  <c r="E779" i="11"/>
  <c r="D779" i="11"/>
  <c r="C779" i="11"/>
  <c r="B779" i="11"/>
  <c r="E778" i="11"/>
  <c r="D778" i="11"/>
  <c r="C778" i="11"/>
  <c r="B778" i="11"/>
  <c r="E767" i="11"/>
  <c r="D767" i="11"/>
  <c r="C767" i="11"/>
  <c r="B767" i="11"/>
  <c r="E766" i="11"/>
  <c r="D766" i="11"/>
  <c r="C766" i="11"/>
  <c r="B766" i="11"/>
  <c r="E765" i="11"/>
  <c r="D765" i="11"/>
  <c r="C765" i="11"/>
  <c r="B765" i="11"/>
  <c r="E764" i="11"/>
  <c r="D764" i="11"/>
  <c r="C764" i="11"/>
  <c r="B764" i="11"/>
  <c r="E763" i="11"/>
  <c r="D763" i="11"/>
  <c r="C763" i="11"/>
  <c r="B763" i="11"/>
  <c r="E762" i="11"/>
  <c r="D762" i="11"/>
  <c r="C762" i="11"/>
  <c r="B762" i="11"/>
  <c r="E761" i="11"/>
  <c r="D761" i="11"/>
  <c r="C761" i="11"/>
  <c r="B761" i="11"/>
  <c r="E760" i="11"/>
  <c r="D760" i="11"/>
  <c r="C760" i="11"/>
  <c r="B760" i="11"/>
  <c r="E759" i="11"/>
  <c r="D759" i="11"/>
  <c r="C759" i="11"/>
  <c r="B759" i="11"/>
  <c r="E758" i="11"/>
  <c r="D758" i="11"/>
  <c r="C758" i="11"/>
  <c r="B758" i="11"/>
  <c r="E747" i="11"/>
  <c r="D747" i="11"/>
  <c r="C747" i="11"/>
  <c r="B747" i="11"/>
  <c r="E746" i="11"/>
  <c r="D746" i="11"/>
  <c r="C746" i="11"/>
  <c r="B746" i="11"/>
  <c r="E745" i="11"/>
  <c r="D745" i="11"/>
  <c r="C745" i="11"/>
  <c r="B745" i="11"/>
  <c r="E744" i="11"/>
  <c r="D744" i="11"/>
  <c r="C744" i="11"/>
  <c r="B744" i="11"/>
  <c r="E743" i="11"/>
  <c r="D743" i="11"/>
  <c r="C743" i="11"/>
  <c r="B743" i="11"/>
  <c r="E742" i="11"/>
  <c r="D742" i="11"/>
  <c r="C742" i="11"/>
  <c r="B742" i="11"/>
  <c r="E741" i="11"/>
  <c r="D741" i="11"/>
  <c r="C741" i="11"/>
  <c r="B741" i="11"/>
  <c r="E740" i="11"/>
  <c r="D740" i="11"/>
  <c r="C740" i="11"/>
  <c r="B740" i="11"/>
  <c r="E739" i="11"/>
  <c r="D739" i="11"/>
  <c r="C739" i="11"/>
  <c r="B739" i="11"/>
  <c r="E738" i="11"/>
  <c r="D738" i="11"/>
  <c r="C738" i="11"/>
  <c r="B738" i="11"/>
  <c r="E727" i="11"/>
  <c r="D727" i="11"/>
  <c r="C727" i="11"/>
  <c r="B727" i="11"/>
  <c r="E726" i="11"/>
  <c r="D726" i="11"/>
  <c r="C726" i="11"/>
  <c r="B726" i="11"/>
  <c r="E725" i="11"/>
  <c r="D725" i="11"/>
  <c r="C725" i="11"/>
  <c r="B725" i="11"/>
  <c r="E724" i="11"/>
  <c r="D724" i="11"/>
  <c r="C724" i="11"/>
  <c r="B724" i="11"/>
  <c r="E723" i="11"/>
  <c r="D723" i="11"/>
  <c r="C723" i="11"/>
  <c r="B723" i="11"/>
  <c r="E722" i="11"/>
  <c r="D722" i="11"/>
  <c r="C722" i="11"/>
  <c r="B722" i="11"/>
  <c r="E721" i="11"/>
  <c r="D721" i="11"/>
  <c r="C721" i="11"/>
  <c r="B721" i="11"/>
  <c r="E720" i="11"/>
  <c r="D720" i="11"/>
  <c r="C720" i="11"/>
  <c r="B720" i="11"/>
  <c r="E719" i="11"/>
  <c r="D719" i="11"/>
  <c r="C719" i="11"/>
  <c r="B719" i="11"/>
  <c r="E718" i="11"/>
  <c r="D718" i="11"/>
  <c r="C718" i="11"/>
  <c r="B718" i="11"/>
  <c r="E707" i="11"/>
  <c r="D707" i="11"/>
  <c r="C707" i="11"/>
  <c r="B707" i="11"/>
  <c r="E706" i="11"/>
  <c r="D706" i="11"/>
  <c r="C706" i="11"/>
  <c r="B706" i="11"/>
  <c r="E705" i="11"/>
  <c r="D705" i="11"/>
  <c r="C705" i="11"/>
  <c r="B705" i="11"/>
  <c r="E704" i="11"/>
  <c r="D704" i="11"/>
  <c r="C704" i="11"/>
  <c r="B704" i="11"/>
  <c r="E703" i="11"/>
  <c r="D703" i="11"/>
  <c r="C703" i="11"/>
  <c r="B703" i="11"/>
  <c r="E702" i="11"/>
  <c r="D702" i="11"/>
  <c r="C702" i="11"/>
  <c r="B702" i="11"/>
  <c r="E701" i="11"/>
  <c r="D701" i="11"/>
  <c r="C701" i="11"/>
  <c r="B701" i="11"/>
  <c r="E700" i="11"/>
  <c r="D700" i="11"/>
  <c r="C700" i="11"/>
  <c r="B700" i="11"/>
  <c r="E699" i="11"/>
  <c r="D699" i="11"/>
  <c r="C699" i="11"/>
  <c r="B699" i="11"/>
  <c r="E698" i="11"/>
  <c r="D698" i="11"/>
  <c r="C698" i="11"/>
  <c r="B698" i="11"/>
  <c r="E687" i="11"/>
  <c r="D687" i="11"/>
  <c r="C687" i="11"/>
  <c r="B687" i="11"/>
  <c r="E686" i="11"/>
  <c r="D686" i="11"/>
  <c r="C686" i="11"/>
  <c r="B686" i="11"/>
  <c r="E685" i="11"/>
  <c r="D685" i="11"/>
  <c r="C685" i="11"/>
  <c r="B685" i="11"/>
  <c r="E684" i="11"/>
  <c r="D684" i="11"/>
  <c r="C684" i="11"/>
  <c r="B684" i="11"/>
  <c r="E683" i="11"/>
  <c r="D683" i="11"/>
  <c r="C683" i="11"/>
  <c r="B683" i="11"/>
  <c r="E682" i="11"/>
  <c r="D682" i="11"/>
  <c r="C682" i="11"/>
  <c r="B682" i="11"/>
  <c r="E681" i="11"/>
  <c r="D681" i="11"/>
  <c r="C681" i="11"/>
  <c r="B681" i="11"/>
  <c r="E680" i="11"/>
  <c r="D680" i="11"/>
  <c r="C680" i="11"/>
  <c r="B680" i="11"/>
  <c r="E679" i="11"/>
  <c r="D679" i="11"/>
  <c r="C679" i="11"/>
  <c r="B679" i="11"/>
  <c r="E678" i="11"/>
  <c r="D678" i="11"/>
  <c r="C678" i="11"/>
  <c r="B678" i="11"/>
  <c r="E667" i="11"/>
  <c r="D667" i="11"/>
  <c r="C667" i="11"/>
  <c r="B667" i="11"/>
  <c r="E666" i="11"/>
  <c r="D666" i="11"/>
  <c r="C666" i="11"/>
  <c r="B666" i="11"/>
  <c r="E665" i="11"/>
  <c r="D665" i="11"/>
  <c r="C665" i="11"/>
  <c r="B665" i="11"/>
  <c r="E664" i="11"/>
  <c r="D664" i="11"/>
  <c r="C664" i="11"/>
  <c r="B664" i="11"/>
  <c r="E663" i="11"/>
  <c r="D663" i="11"/>
  <c r="C663" i="11"/>
  <c r="B663" i="11"/>
  <c r="E662" i="11"/>
  <c r="D662" i="11"/>
  <c r="C662" i="11"/>
  <c r="B662" i="11"/>
  <c r="E661" i="11"/>
  <c r="D661" i="11"/>
  <c r="C661" i="11"/>
  <c r="B661" i="11"/>
  <c r="E660" i="11"/>
  <c r="D660" i="11"/>
  <c r="C660" i="11"/>
  <c r="B660" i="11"/>
  <c r="E659" i="11"/>
  <c r="D659" i="11"/>
  <c r="C659" i="11"/>
  <c r="B659" i="11"/>
  <c r="E658" i="11"/>
  <c r="D658" i="11"/>
  <c r="C658" i="11"/>
  <c r="B658" i="11"/>
  <c r="E647" i="11"/>
  <c r="D647" i="11"/>
  <c r="C647" i="11"/>
  <c r="B647" i="11"/>
  <c r="E646" i="11"/>
  <c r="D646" i="11"/>
  <c r="C646" i="11"/>
  <c r="B646" i="11"/>
  <c r="E645" i="11"/>
  <c r="D645" i="11"/>
  <c r="C645" i="11"/>
  <c r="B645" i="11"/>
  <c r="E644" i="11"/>
  <c r="D644" i="11"/>
  <c r="C644" i="11"/>
  <c r="B644" i="11"/>
  <c r="E643" i="11"/>
  <c r="D643" i="11"/>
  <c r="C643" i="11"/>
  <c r="B643" i="11"/>
  <c r="E642" i="11"/>
  <c r="D642" i="11"/>
  <c r="C642" i="11"/>
  <c r="B642" i="11"/>
  <c r="E641" i="11"/>
  <c r="D641" i="11"/>
  <c r="C641" i="11"/>
  <c r="B641" i="11"/>
  <c r="E640" i="11"/>
  <c r="D640" i="11"/>
  <c r="C640" i="11"/>
  <c r="B640" i="11"/>
  <c r="E639" i="11"/>
  <c r="D639" i="11"/>
  <c r="C639" i="11"/>
  <c r="B639" i="11"/>
  <c r="E638" i="11"/>
  <c r="D638" i="11"/>
  <c r="C638" i="11"/>
  <c r="B638" i="11"/>
  <c r="E627" i="11"/>
  <c r="D627" i="11"/>
  <c r="C627" i="11"/>
  <c r="B627" i="11"/>
  <c r="E626" i="11"/>
  <c r="D626" i="11"/>
  <c r="C626" i="11"/>
  <c r="B626" i="11"/>
  <c r="E625" i="11"/>
  <c r="D625" i="11"/>
  <c r="C625" i="11"/>
  <c r="B625" i="11"/>
  <c r="E624" i="11"/>
  <c r="D624" i="11"/>
  <c r="C624" i="11"/>
  <c r="B624" i="11"/>
  <c r="E623" i="11"/>
  <c r="D623" i="11"/>
  <c r="C623" i="11"/>
  <c r="B623" i="11"/>
  <c r="E622" i="11"/>
  <c r="D622" i="11"/>
  <c r="C622" i="11"/>
  <c r="B622" i="11"/>
  <c r="E621" i="11"/>
  <c r="D621" i="11"/>
  <c r="C621" i="11"/>
  <c r="B621" i="11"/>
  <c r="E620" i="11"/>
  <c r="D620" i="11"/>
  <c r="C620" i="11"/>
  <c r="B620" i="11"/>
  <c r="E619" i="11"/>
  <c r="D619" i="11"/>
  <c r="C619" i="11"/>
  <c r="B619" i="11"/>
  <c r="E618" i="11"/>
  <c r="D618" i="11"/>
  <c r="C618" i="11"/>
  <c r="B618" i="11"/>
  <c r="E607" i="11"/>
  <c r="D607" i="11"/>
  <c r="C607" i="11"/>
  <c r="B607" i="11"/>
  <c r="E606" i="11"/>
  <c r="D606" i="11"/>
  <c r="C606" i="11"/>
  <c r="B606" i="11"/>
  <c r="E605" i="11"/>
  <c r="D605" i="11"/>
  <c r="C605" i="11"/>
  <c r="B605" i="11"/>
  <c r="E604" i="11"/>
  <c r="D604" i="11"/>
  <c r="C604" i="11"/>
  <c r="B604" i="11"/>
  <c r="E603" i="11"/>
  <c r="D603" i="11"/>
  <c r="C603" i="11"/>
  <c r="B603" i="11"/>
  <c r="E602" i="11"/>
  <c r="D602" i="11"/>
  <c r="C602" i="11"/>
  <c r="B602" i="11"/>
  <c r="E601" i="11"/>
  <c r="D601" i="11"/>
  <c r="C601" i="11"/>
  <c r="B601" i="11"/>
  <c r="E600" i="11"/>
  <c r="D600" i="11"/>
  <c r="C600" i="11"/>
  <c r="B600" i="11"/>
  <c r="E599" i="11"/>
  <c r="D599" i="11"/>
  <c r="C599" i="11"/>
  <c r="B599" i="11"/>
  <c r="E598" i="11"/>
  <c r="D598" i="11"/>
  <c r="C598" i="11"/>
  <c r="B598" i="11"/>
  <c r="E587" i="11"/>
  <c r="D587" i="11"/>
  <c r="C587" i="11"/>
  <c r="B587" i="11"/>
  <c r="E586" i="11"/>
  <c r="D586" i="11"/>
  <c r="C586" i="11"/>
  <c r="B586" i="11"/>
  <c r="E585" i="11"/>
  <c r="D585" i="11"/>
  <c r="C585" i="11"/>
  <c r="B585" i="11"/>
  <c r="E584" i="11"/>
  <c r="D584" i="11"/>
  <c r="C584" i="11"/>
  <c r="B584" i="11"/>
  <c r="E583" i="11"/>
  <c r="D583" i="11"/>
  <c r="C583" i="11"/>
  <c r="B583" i="11"/>
  <c r="E582" i="11"/>
  <c r="D582" i="11"/>
  <c r="C582" i="11"/>
  <c r="B582" i="11"/>
  <c r="E581" i="11"/>
  <c r="D581" i="11"/>
  <c r="C581" i="11"/>
  <c r="B581" i="11"/>
  <c r="E580" i="11"/>
  <c r="D580" i="11"/>
  <c r="C580" i="11"/>
  <c r="B580" i="11"/>
  <c r="E579" i="11"/>
  <c r="D579" i="11"/>
  <c r="C579" i="11"/>
  <c r="B579" i="11"/>
  <c r="E578" i="11"/>
  <c r="D578" i="11"/>
  <c r="C578" i="11"/>
  <c r="B578" i="11"/>
  <c r="E567" i="11"/>
  <c r="D567" i="11"/>
  <c r="C567" i="11"/>
  <c r="B567" i="11"/>
  <c r="E566" i="11"/>
  <c r="D566" i="11"/>
  <c r="C566" i="11"/>
  <c r="B566" i="11"/>
  <c r="E565" i="11"/>
  <c r="D565" i="11"/>
  <c r="C565" i="11"/>
  <c r="B565" i="11"/>
  <c r="E564" i="11"/>
  <c r="D564" i="11"/>
  <c r="C564" i="11"/>
  <c r="B564" i="11"/>
  <c r="E563" i="11"/>
  <c r="D563" i="11"/>
  <c r="C563" i="11"/>
  <c r="B563" i="11"/>
  <c r="E562" i="11"/>
  <c r="D562" i="11"/>
  <c r="C562" i="11"/>
  <c r="B562" i="11"/>
  <c r="E561" i="11"/>
  <c r="D561" i="11"/>
  <c r="C561" i="11"/>
  <c r="B561" i="11"/>
  <c r="E560" i="11"/>
  <c r="D560" i="11"/>
  <c r="C560" i="11"/>
  <c r="B560" i="11"/>
  <c r="E559" i="11"/>
  <c r="D559" i="11"/>
  <c r="C559" i="11"/>
  <c r="B559" i="11"/>
  <c r="E558" i="11"/>
  <c r="D558" i="11"/>
  <c r="C558" i="11"/>
  <c r="B558" i="11"/>
  <c r="E547" i="11"/>
  <c r="D547" i="11"/>
  <c r="C547" i="11"/>
  <c r="B547" i="11"/>
  <c r="E546" i="11"/>
  <c r="D546" i="11"/>
  <c r="C546" i="11"/>
  <c r="B546" i="11"/>
  <c r="E545" i="11"/>
  <c r="D545" i="11"/>
  <c r="C545" i="11"/>
  <c r="B545" i="11"/>
  <c r="E544" i="11"/>
  <c r="D544" i="11"/>
  <c r="C544" i="11"/>
  <c r="B544" i="11"/>
  <c r="E543" i="11"/>
  <c r="D543" i="11"/>
  <c r="C543" i="11"/>
  <c r="B543" i="11"/>
  <c r="E542" i="11"/>
  <c r="D542" i="11"/>
  <c r="C542" i="11"/>
  <c r="B542" i="11"/>
  <c r="E541" i="11"/>
  <c r="D541" i="11"/>
  <c r="C541" i="11"/>
  <c r="B541" i="11"/>
  <c r="E540" i="11"/>
  <c r="D540" i="11"/>
  <c r="C540" i="11"/>
  <c r="B540" i="11"/>
  <c r="E539" i="11"/>
  <c r="D539" i="11"/>
  <c r="C539" i="11"/>
  <c r="B539" i="11"/>
  <c r="E538" i="11"/>
  <c r="D538" i="11"/>
  <c r="C538" i="11"/>
  <c r="B538" i="11"/>
  <c r="E527" i="11"/>
  <c r="D527" i="11"/>
  <c r="C527" i="11"/>
  <c r="B527" i="11"/>
  <c r="E526" i="11"/>
  <c r="D526" i="11"/>
  <c r="C526" i="11"/>
  <c r="B526" i="11"/>
  <c r="E525" i="11"/>
  <c r="D525" i="11"/>
  <c r="C525" i="11"/>
  <c r="B525" i="11"/>
  <c r="E524" i="11"/>
  <c r="D524" i="11"/>
  <c r="C524" i="11"/>
  <c r="B524" i="11"/>
  <c r="E523" i="11"/>
  <c r="D523" i="11"/>
  <c r="C523" i="11"/>
  <c r="B523" i="11"/>
  <c r="E522" i="11"/>
  <c r="D522" i="11"/>
  <c r="C522" i="11"/>
  <c r="B522" i="11"/>
  <c r="E521" i="11"/>
  <c r="D521" i="11"/>
  <c r="C521" i="11"/>
  <c r="B521" i="11"/>
  <c r="E520" i="11"/>
  <c r="D520" i="11"/>
  <c r="C520" i="11"/>
  <c r="B520" i="11"/>
  <c r="E519" i="11"/>
  <c r="D519" i="11"/>
  <c r="C519" i="11"/>
  <c r="B519" i="11"/>
  <c r="E518" i="11"/>
  <c r="D518" i="11"/>
  <c r="C518" i="11"/>
  <c r="B518" i="11"/>
  <c r="E507" i="11"/>
  <c r="D507" i="11"/>
  <c r="C507" i="11"/>
  <c r="B507" i="11"/>
  <c r="E506" i="11"/>
  <c r="D506" i="11"/>
  <c r="C506" i="11"/>
  <c r="B506" i="11"/>
  <c r="E505" i="11"/>
  <c r="D505" i="11"/>
  <c r="C505" i="11"/>
  <c r="B505" i="11"/>
  <c r="E504" i="11"/>
  <c r="D504" i="11"/>
  <c r="C504" i="11"/>
  <c r="B504" i="11"/>
  <c r="E503" i="11"/>
  <c r="D503" i="11"/>
  <c r="C503" i="11"/>
  <c r="B503" i="11"/>
  <c r="E502" i="11"/>
  <c r="D502" i="11"/>
  <c r="C502" i="11"/>
  <c r="B502" i="11"/>
  <c r="E501" i="11"/>
  <c r="D501" i="11"/>
  <c r="C501" i="11"/>
  <c r="B501" i="11"/>
  <c r="E500" i="11"/>
  <c r="D500" i="11"/>
  <c r="C500" i="11"/>
  <c r="B500" i="11"/>
  <c r="E499" i="11"/>
  <c r="D499" i="11"/>
  <c r="C499" i="11"/>
  <c r="B499" i="11"/>
  <c r="E498" i="11"/>
  <c r="D498" i="11"/>
  <c r="C498" i="11"/>
  <c r="B498" i="11"/>
  <c r="E487" i="11"/>
  <c r="D487" i="11"/>
  <c r="C487" i="11"/>
  <c r="B487" i="11"/>
  <c r="E486" i="11"/>
  <c r="D486" i="11"/>
  <c r="C486" i="11"/>
  <c r="B486" i="11"/>
  <c r="E485" i="11"/>
  <c r="D485" i="11"/>
  <c r="C485" i="11"/>
  <c r="B485" i="11"/>
  <c r="E484" i="11"/>
  <c r="D484" i="11"/>
  <c r="C484" i="11"/>
  <c r="B484" i="11"/>
  <c r="E483" i="11"/>
  <c r="D483" i="11"/>
  <c r="C483" i="11"/>
  <c r="B483" i="11"/>
  <c r="E482" i="11"/>
  <c r="D482" i="11"/>
  <c r="C482" i="11"/>
  <c r="B482" i="11"/>
  <c r="E481" i="11"/>
  <c r="D481" i="11"/>
  <c r="C481" i="11"/>
  <c r="B481" i="11"/>
  <c r="E480" i="11"/>
  <c r="D480" i="11"/>
  <c r="C480" i="11"/>
  <c r="B480" i="11"/>
  <c r="E479" i="11"/>
  <c r="D479" i="11"/>
  <c r="C479" i="11"/>
  <c r="B479" i="11"/>
  <c r="E478" i="11"/>
  <c r="D478" i="11"/>
  <c r="C478" i="11"/>
  <c r="B478" i="11"/>
  <c r="E467" i="11"/>
  <c r="D467" i="11"/>
  <c r="C467" i="11"/>
  <c r="B467" i="11"/>
  <c r="E466" i="11"/>
  <c r="D466" i="11"/>
  <c r="C466" i="11"/>
  <c r="B466" i="11"/>
  <c r="E465" i="11"/>
  <c r="D465" i="11"/>
  <c r="C465" i="11"/>
  <c r="B465" i="11"/>
  <c r="E464" i="11"/>
  <c r="D464" i="11"/>
  <c r="C464" i="11"/>
  <c r="B464" i="11"/>
  <c r="E463" i="11"/>
  <c r="D463" i="11"/>
  <c r="C463" i="11"/>
  <c r="B463" i="11"/>
  <c r="E462" i="11"/>
  <c r="D462" i="11"/>
  <c r="C462" i="11"/>
  <c r="B462" i="11"/>
  <c r="E461" i="11"/>
  <c r="D461" i="11"/>
  <c r="C461" i="11"/>
  <c r="B461" i="11"/>
  <c r="E460" i="11"/>
  <c r="D460" i="11"/>
  <c r="C460" i="11"/>
  <c r="B460" i="11"/>
  <c r="E459" i="11"/>
  <c r="D459" i="11"/>
  <c r="C459" i="11"/>
  <c r="B459" i="11"/>
  <c r="E458" i="11"/>
  <c r="D458" i="11"/>
  <c r="C458" i="11"/>
  <c r="B458" i="11"/>
  <c r="E447" i="11"/>
  <c r="D447" i="11"/>
  <c r="C447" i="11"/>
  <c r="B447" i="11"/>
  <c r="E446" i="11"/>
  <c r="D446" i="11"/>
  <c r="C446" i="11"/>
  <c r="B446" i="11"/>
  <c r="E445" i="11"/>
  <c r="D445" i="11"/>
  <c r="C445" i="11"/>
  <c r="B445" i="11"/>
  <c r="E444" i="11"/>
  <c r="D444" i="11"/>
  <c r="C444" i="11"/>
  <c r="B444" i="11"/>
  <c r="E443" i="11"/>
  <c r="D443" i="11"/>
  <c r="C443" i="11"/>
  <c r="B443" i="11"/>
  <c r="E442" i="11"/>
  <c r="D442" i="11"/>
  <c r="C442" i="11"/>
  <c r="B442" i="11"/>
  <c r="E441" i="11"/>
  <c r="D441" i="11"/>
  <c r="C441" i="11"/>
  <c r="B441" i="11"/>
  <c r="E440" i="11"/>
  <c r="D440" i="11"/>
  <c r="C440" i="11"/>
  <c r="B440" i="11"/>
  <c r="E439" i="11"/>
  <c r="D439" i="11"/>
  <c r="C439" i="11"/>
  <c r="B439" i="11"/>
  <c r="E438" i="11"/>
  <c r="D438" i="11"/>
  <c r="C438" i="11"/>
  <c r="B438" i="11"/>
  <c r="E427" i="11"/>
  <c r="D427" i="11"/>
  <c r="C427" i="11"/>
  <c r="B427" i="11"/>
  <c r="E426" i="11"/>
  <c r="D426" i="11"/>
  <c r="C426" i="11"/>
  <c r="B426" i="11"/>
  <c r="E425" i="11"/>
  <c r="D425" i="11"/>
  <c r="C425" i="11"/>
  <c r="B425" i="11"/>
  <c r="E424" i="11"/>
  <c r="D424" i="11"/>
  <c r="C424" i="11"/>
  <c r="B424" i="11"/>
  <c r="E423" i="11"/>
  <c r="D423" i="11"/>
  <c r="C423" i="11"/>
  <c r="B423" i="11"/>
  <c r="E422" i="11"/>
  <c r="D422" i="11"/>
  <c r="C422" i="11"/>
  <c r="B422" i="11"/>
  <c r="E421" i="11"/>
  <c r="D421" i="11"/>
  <c r="C421" i="11"/>
  <c r="B421" i="11"/>
  <c r="E420" i="11"/>
  <c r="D420" i="11"/>
  <c r="C420" i="11"/>
  <c r="B420" i="11"/>
  <c r="E419" i="11"/>
  <c r="D419" i="11"/>
  <c r="C419" i="11"/>
  <c r="B419" i="11"/>
  <c r="E418" i="11"/>
  <c r="D418" i="11"/>
  <c r="C418" i="11"/>
  <c r="B418" i="11"/>
  <c r="E407" i="11"/>
  <c r="D407" i="11"/>
  <c r="C407" i="11"/>
  <c r="B407" i="11"/>
  <c r="E406" i="11"/>
  <c r="D406" i="11"/>
  <c r="C406" i="11"/>
  <c r="B406" i="11"/>
  <c r="E405" i="11"/>
  <c r="D405" i="11"/>
  <c r="C405" i="11"/>
  <c r="B405" i="11"/>
  <c r="E404" i="11"/>
  <c r="D404" i="11"/>
  <c r="C404" i="11"/>
  <c r="B404" i="11"/>
  <c r="E403" i="11"/>
  <c r="D403" i="11"/>
  <c r="C403" i="11"/>
  <c r="B403" i="11"/>
  <c r="E402" i="11"/>
  <c r="D402" i="11"/>
  <c r="C402" i="11"/>
  <c r="B402" i="11"/>
  <c r="E401" i="11"/>
  <c r="D401" i="11"/>
  <c r="C401" i="11"/>
  <c r="B401" i="11"/>
  <c r="E400" i="11"/>
  <c r="D400" i="11"/>
  <c r="C400" i="11"/>
  <c r="B400" i="11"/>
  <c r="E399" i="11"/>
  <c r="D399" i="11"/>
  <c r="C399" i="11"/>
  <c r="B399" i="11"/>
  <c r="E398" i="11"/>
  <c r="D398" i="11"/>
  <c r="C398" i="11"/>
  <c r="B398" i="11"/>
  <c r="E387" i="11"/>
  <c r="D387" i="11"/>
  <c r="C387" i="11"/>
  <c r="B387" i="11"/>
  <c r="E386" i="11"/>
  <c r="D386" i="11"/>
  <c r="C386" i="11"/>
  <c r="B386" i="11"/>
  <c r="E385" i="11"/>
  <c r="D385" i="11"/>
  <c r="C385" i="11"/>
  <c r="B385" i="11"/>
  <c r="E384" i="11"/>
  <c r="D384" i="11"/>
  <c r="C384" i="11"/>
  <c r="B384" i="11"/>
  <c r="E383" i="11"/>
  <c r="D383" i="11"/>
  <c r="C383" i="11"/>
  <c r="B383" i="11"/>
  <c r="E382" i="11"/>
  <c r="D382" i="11"/>
  <c r="C382" i="11"/>
  <c r="B382" i="11"/>
  <c r="E381" i="11"/>
  <c r="D381" i="11"/>
  <c r="C381" i="11"/>
  <c r="B381" i="11"/>
  <c r="E380" i="11"/>
  <c r="D380" i="11"/>
  <c r="C380" i="11"/>
  <c r="B380" i="11"/>
  <c r="E379" i="11"/>
  <c r="D379" i="11"/>
  <c r="C379" i="11"/>
  <c r="B379" i="11"/>
  <c r="E378" i="11"/>
  <c r="D378" i="11"/>
  <c r="C378" i="11"/>
  <c r="B378" i="11"/>
  <c r="E367" i="11"/>
  <c r="D367" i="11"/>
  <c r="C367" i="11"/>
  <c r="B367" i="11"/>
  <c r="E366" i="11"/>
  <c r="D366" i="11"/>
  <c r="C366" i="11"/>
  <c r="B366" i="11"/>
  <c r="E365" i="11"/>
  <c r="D365" i="11"/>
  <c r="C365" i="11"/>
  <c r="B365" i="11"/>
  <c r="E364" i="11"/>
  <c r="D364" i="11"/>
  <c r="C364" i="11"/>
  <c r="B364" i="11"/>
  <c r="E363" i="11"/>
  <c r="D363" i="11"/>
  <c r="C363" i="11"/>
  <c r="B363" i="11"/>
  <c r="E362" i="11"/>
  <c r="D362" i="11"/>
  <c r="C362" i="11"/>
  <c r="B362" i="11"/>
  <c r="E361" i="11"/>
  <c r="D361" i="11"/>
  <c r="C361" i="11"/>
  <c r="B361" i="11"/>
  <c r="E360" i="11"/>
  <c r="D360" i="11"/>
  <c r="C360" i="11"/>
  <c r="B360" i="11"/>
  <c r="E359" i="11"/>
  <c r="D359" i="11"/>
  <c r="C359" i="11"/>
  <c r="B359" i="11"/>
  <c r="E358" i="11"/>
  <c r="D358" i="11"/>
  <c r="C358" i="11"/>
  <c r="B358" i="11"/>
  <c r="E347" i="11"/>
  <c r="D347" i="11"/>
  <c r="C347" i="11"/>
  <c r="B347" i="11"/>
  <c r="E346" i="11"/>
  <c r="D346" i="11"/>
  <c r="C346" i="11"/>
  <c r="B346" i="11"/>
  <c r="E345" i="11"/>
  <c r="D345" i="11"/>
  <c r="C345" i="11"/>
  <c r="B345" i="11"/>
  <c r="E344" i="11"/>
  <c r="D344" i="11"/>
  <c r="C344" i="11"/>
  <c r="B344" i="11"/>
  <c r="E343" i="11"/>
  <c r="D343" i="11"/>
  <c r="C343" i="11"/>
  <c r="B343" i="11"/>
  <c r="E342" i="11"/>
  <c r="D342" i="11"/>
  <c r="C342" i="11"/>
  <c r="B342" i="11"/>
  <c r="E341" i="11"/>
  <c r="D341" i="11"/>
  <c r="C341" i="11"/>
  <c r="B341" i="11"/>
  <c r="E340" i="11"/>
  <c r="D340" i="11"/>
  <c r="C340" i="11"/>
  <c r="B340" i="11"/>
  <c r="E339" i="11"/>
  <c r="D339" i="11"/>
  <c r="C339" i="11"/>
  <c r="B339" i="11"/>
  <c r="E338" i="11"/>
  <c r="D338" i="11"/>
  <c r="C338" i="11"/>
  <c r="B338" i="11"/>
  <c r="E327" i="11"/>
  <c r="D327" i="11"/>
  <c r="C327" i="11"/>
  <c r="B327" i="11"/>
  <c r="E326" i="11"/>
  <c r="D326" i="11"/>
  <c r="C326" i="11"/>
  <c r="B326" i="11"/>
  <c r="E325" i="11"/>
  <c r="D325" i="11"/>
  <c r="C325" i="11"/>
  <c r="B325" i="11"/>
  <c r="E324" i="11"/>
  <c r="D324" i="11"/>
  <c r="C324" i="11"/>
  <c r="B324" i="11"/>
  <c r="E323" i="11"/>
  <c r="D323" i="11"/>
  <c r="C323" i="11"/>
  <c r="B323" i="11"/>
  <c r="E322" i="11"/>
  <c r="D322" i="11"/>
  <c r="C322" i="11"/>
  <c r="B322" i="11"/>
  <c r="E321" i="11"/>
  <c r="D321" i="11"/>
  <c r="C321" i="11"/>
  <c r="B321" i="11"/>
  <c r="E320" i="11"/>
  <c r="D320" i="11"/>
  <c r="C320" i="11"/>
  <c r="B320" i="11"/>
  <c r="E319" i="11"/>
  <c r="D319" i="11"/>
  <c r="C319" i="11"/>
  <c r="B319" i="11"/>
  <c r="E318" i="11"/>
  <c r="D318" i="11"/>
  <c r="C318" i="11"/>
  <c r="B318" i="11"/>
  <c r="E307" i="11"/>
  <c r="D307" i="11"/>
  <c r="C307" i="11"/>
  <c r="B307" i="11"/>
  <c r="E306" i="11"/>
  <c r="D306" i="11"/>
  <c r="C306" i="11"/>
  <c r="B306" i="11"/>
  <c r="E305" i="11"/>
  <c r="D305" i="11"/>
  <c r="C305" i="11"/>
  <c r="B305" i="11"/>
  <c r="E304" i="11"/>
  <c r="D304" i="11"/>
  <c r="C304" i="11"/>
  <c r="B304" i="11"/>
  <c r="E303" i="11"/>
  <c r="D303" i="11"/>
  <c r="C303" i="11"/>
  <c r="B303" i="11"/>
  <c r="E302" i="11"/>
  <c r="D302" i="11"/>
  <c r="C302" i="11"/>
  <c r="B302" i="11"/>
  <c r="E301" i="11"/>
  <c r="D301" i="11"/>
  <c r="C301" i="11"/>
  <c r="B301" i="11"/>
  <c r="E300" i="11"/>
  <c r="D300" i="11"/>
  <c r="C300" i="11"/>
  <c r="B300" i="11"/>
  <c r="E299" i="11"/>
  <c r="D299" i="11"/>
  <c r="C299" i="11"/>
  <c r="B299" i="11"/>
  <c r="E298" i="11"/>
  <c r="D298" i="11"/>
  <c r="C298" i="11"/>
  <c r="B298" i="11"/>
  <c r="E287" i="11"/>
  <c r="D287" i="11"/>
  <c r="C287" i="11"/>
  <c r="B287" i="11"/>
  <c r="E286" i="11"/>
  <c r="D286" i="11"/>
  <c r="C286" i="11"/>
  <c r="B286" i="11"/>
  <c r="E285" i="11"/>
  <c r="D285" i="11"/>
  <c r="C285" i="11"/>
  <c r="B285" i="11"/>
  <c r="E284" i="11"/>
  <c r="D284" i="11"/>
  <c r="C284" i="11"/>
  <c r="B284" i="11"/>
  <c r="E283" i="11"/>
  <c r="D283" i="11"/>
  <c r="C283" i="11"/>
  <c r="B283" i="11"/>
  <c r="E282" i="11"/>
  <c r="D282" i="11"/>
  <c r="C282" i="11"/>
  <c r="B282" i="11"/>
  <c r="E281" i="11"/>
  <c r="D281" i="11"/>
  <c r="C281" i="11"/>
  <c r="B281" i="11"/>
  <c r="E280" i="11"/>
  <c r="D280" i="11"/>
  <c r="C280" i="11"/>
  <c r="B280" i="11"/>
  <c r="E279" i="11"/>
  <c r="D279" i="11"/>
  <c r="C279" i="11"/>
  <c r="B279" i="11"/>
  <c r="E278" i="11"/>
  <c r="D278" i="11"/>
  <c r="C278" i="11"/>
  <c r="B278" i="11"/>
  <c r="E267" i="11"/>
  <c r="D267" i="11"/>
  <c r="C267" i="11"/>
  <c r="B267" i="11"/>
  <c r="E266" i="11"/>
  <c r="D266" i="11"/>
  <c r="C266" i="11"/>
  <c r="B266" i="11"/>
  <c r="E265" i="11"/>
  <c r="D265" i="11"/>
  <c r="C265" i="11"/>
  <c r="B265" i="11"/>
  <c r="E264" i="11"/>
  <c r="D264" i="11"/>
  <c r="C264" i="11"/>
  <c r="B264" i="11"/>
  <c r="E263" i="11"/>
  <c r="D263" i="11"/>
  <c r="C263" i="11"/>
  <c r="B263" i="11"/>
  <c r="E262" i="11"/>
  <c r="D262" i="11"/>
  <c r="C262" i="11"/>
  <c r="B262" i="11"/>
  <c r="E261" i="11"/>
  <c r="D261" i="11"/>
  <c r="C261" i="11"/>
  <c r="B261" i="11"/>
  <c r="E260" i="11"/>
  <c r="D260" i="11"/>
  <c r="C260" i="11"/>
  <c r="B260" i="11"/>
  <c r="E259" i="11"/>
  <c r="D259" i="11"/>
  <c r="C259" i="11"/>
  <c r="B259" i="11"/>
  <c r="E258" i="11"/>
  <c r="D258" i="11"/>
  <c r="C258" i="11"/>
  <c r="B258" i="11"/>
  <c r="E247" i="11"/>
  <c r="D247" i="11"/>
  <c r="C247" i="11"/>
  <c r="B247" i="11"/>
  <c r="E246" i="11"/>
  <c r="D246" i="11"/>
  <c r="C246" i="11"/>
  <c r="B246" i="11"/>
  <c r="E245" i="11"/>
  <c r="D245" i="11"/>
  <c r="C245" i="11"/>
  <c r="B245" i="11"/>
  <c r="E244" i="11"/>
  <c r="D244" i="11"/>
  <c r="C244" i="11"/>
  <c r="B244" i="11"/>
  <c r="E243" i="11"/>
  <c r="D243" i="11"/>
  <c r="C243" i="11"/>
  <c r="B243" i="11"/>
  <c r="E242" i="11"/>
  <c r="D242" i="11"/>
  <c r="C242" i="11"/>
  <c r="B242" i="11"/>
  <c r="E241" i="11"/>
  <c r="D241" i="11"/>
  <c r="C241" i="11"/>
  <c r="B241" i="11"/>
  <c r="E240" i="11"/>
  <c r="D240" i="11"/>
  <c r="C240" i="11"/>
  <c r="B240" i="11"/>
  <c r="E239" i="11"/>
  <c r="D239" i="11"/>
  <c r="C239" i="11"/>
  <c r="B239" i="11"/>
  <c r="E238" i="11"/>
  <c r="D238" i="11"/>
  <c r="C238" i="11"/>
  <c r="B238" i="11"/>
  <c r="E227" i="11"/>
  <c r="D227" i="11"/>
  <c r="C227" i="11"/>
  <c r="B227" i="11"/>
  <c r="E226" i="11"/>
  <c r="D226" i="11"/>
  <c r="C226" i="11"/>
  <c r="B226" i="11"/>
  <c r="E225" i="11"/>
  <c r="D225" i="11"/>
  <c r="C225" i="11"/>
  <c r="B225" i="11"/>
  <c r="E224" i="11"/>
  <c r="D224" i="11"/>
  <c r="C224" i="11"/>
  <c r="B224" i="11"/>
  <c r="E223" i="11"/>
  <c r="D223" i="11"/>
  <c r="C223" i="11"/>
  <c r="B223" i="11"/>
  <c r="E222" i="11"/>
  <c r="D222" i="11"/>
  <c r="C222" i="11"/>
  <c r="B222" i="11"/>
  <c r="E221" i="11"/>
  <c r="D221" i="11"/>
  <c r="C221" i="11"/>
  <c r="B221" i="11"/>
  <c r="E220" i="11"/>
  <c r="D220" i="11"/>
  <c r="C220" i="11"/>
  <c r="B220" i="11"/>
  <c r="E219" i="11"/>
  <c r="D219" i="11"/>
  <c r="C219" i="11"/>
  <c r="B219" i="11"/>
  <c r="E218" i="11"/>
  <c r="D218" i="11"/>
  <c r="C218" i="11"/>
  <c r="B218" i="11"/>
  <c r="E207" i="11"/>
  <c r="D207" i="11"/>
  <c r="C207" i="11"/>
  <c r="B207" i="11"/>
  <c r="E206" i="11"/>
  <c r="D206" i="11"/>
  <c r="C206" i="11"/>
  <c r="B206" i="11"/>
  <c r="E205" i="11"/>
  <c r="D205" i="11"/>
  <c r="C205" i="11"/>
  <c r="B205" i="11"/>
  <c r="E204" i="11"/>
  <c r="D204" i="11"/>
  <c r="C204" i="11"/>
  <c r="B204" i="11"/>
  <c r="E203" i="11"/>
  <c r="D203" i="11"/>
  <c r="C203" i="11"/>
  <c r="B203" i="11"/>
  <c r="E202" i="11"/>
  <c r="D202" i="11"/>
  <c r="C202" i="11"/>
  <c r="B202" i="11"/>
  <c r="E201" i="11"/>
  <c r="D201" i="11"/>
  <c r="C201" i="11"/>
  <c r="B201" i="11"/>
  <c r="E200" i="11"/>
  <c r="D200" i="11"/>
  <c r="C200" i="11"/>
  <c r="B200" i="11"/>
  <c r="E199" i="11"/>
  <c r="D199" i="11"/>
  <c r="C199" i="11"/>
  <c r="B199" i="11"/>
  <c r="E198" i="11"/>
  <c r="D198" i="11"/>
  <c r="C198" i="11"/>
  <c r="B198" i="11"/>
  <c r="E187" i="11"/>
  <c r="D187" i="11"/>
  <c r="C187" i="11"/>
  <c r="B187" i="11"/>
  <c r="E186" i="11"/>
  <c r="D186" i="11"/>
  <c r="C186" i="11"/>
  <c r="B186" i="11"/>
  <c r="E185" i="11"/>
  <c r="D185" i="11"/>
  <c r="C185" i="11"/>
  <c r="B185" i="11"/>
  <c r="E184" i="11"/>
  <c r="D184" i="11"/>
  <c r="C184" i="11"/>
  <c r="B184" i="11"/>
  <c r="E183" i="11"/>
  <c r="D183" i="11"/>
  <c r="C183" i="11"/>
  <c r="B183" i="11"/>
  <c r="E182" i="11"/>
  <c r="D182" i="11"/>
  <c r="C182" i="11"/>
  <c r="B182" i="11"/>
  <c r="E181" i="11"/>
  <c r="D181" i="11"/>
  <c r="C181" i="11"/>
  <c r="B181" i="11"/>
  <c r="E180" i="11"/>
  <c r="D180" i="11"/>
  <c r="C180" i="11"/>
  <c r="B180" i="11"/>
  <c r="E179" i="11"/>
  <c r="D179" i="11"/>
  <c r="C179" i="11"/>
  <c r="B179" i="11"/>
  <c r="E178" i="11"/>
  <c r="D178" i="11"/>
  <c r="C178" i="11"/>
  <c r="B178" i="11"/>
  <c r="E167" i="11"/>
  <c r="D167" i="11"/>
  <c r="C167" i="11"/>
  <c r="B167" i="11"/>
  <c r="E166" i="11"/>
  <c r="D166" i="11"/>
  <c r="C166" i="11"/>
  <c r="B166" i="11"/>
  <c r="E165" i="11"/>
  <c r="D165" i="11"/>
  <c r="C165" i="11"/>
  <c r="B165" i="11"/>
  <c r="E164" i="11"/>
  <c r="D164" i="11"/>
  <c r="C164" i="11"/>
  <c r="B164" i="11"/>
  <c r="E163" i="11"/>
  <c r="D163" i="11"/>
  <c r="C163" i="11"/>
  <c r="B163" i="11"/>
  <c r="E162" i="11"/>
  <c r="D162" i="11"/>
  <c r="C162" i="11"/>
  <c r="B162" i="11"/>
  <c r="E161" i="11"/>
  <c r="D161" i="11"/>
  <c r="C161" i="11"/>
  <c r="B161" i="11"/>
  <c r="E160" i="11"/>
  <c r="D160" i="11"/>
  <c r="C160" i="11"/>
  <c r="B160" i="11"/>
  <c r="E159" i="11"/>
  <c r="D159" i="11"/>
  <c r="C159" i="11"/>
  <c r="B159" i="11"/>
  <c r="E158" i="11"/>
  <c r="D158" i="11"/>
  <c r="C158" i="11"/>
  <c r="B158" i="11"/>
  <c r="E147" i="11"/>
  <c r="D147" i="11"/>
  <c r="C147" i="11"/>
  <c r="B147" i="11"/>
  <c r="E146" i="11"/>
  <c r="D146" i="11"/>
  <c r="C146" i="11"/>
  <c r="B146" i="11"/>
  <c r="E145" i="11"/>
  <c r="D145" i="11"/>
  <c r="C145" i="11"/>
  <c r="B145" i="11"/>
  <c r="E144" i="11"/>
  <c r="D144" i="11"/>
  <c r="C144" i="11"/>
  <c r="B144" i="11"/>
  <c r="E143" i="11"/>
  <c r="D143" i="11"/>
  <c r="C143" i="11"/>
  <c r="B143" i="11"/>
  <c r="E142" i="11"/>
  <c r="D142" i="11"/>
  <c r="C142" i="11"/>
  <c r="B142" i="11"/>
  <c r="E141" i="11"/>
  <c r="D141" i="11"/>
  <c r="C141" i="11"/>
  <c r="B141" i="11"/>
  <c r="E140" i="11"/>
  <c r="D140" i="11"/>
  <c r="C140" i="11"/>
  <c r="B140" i="11"/>
  <c r="E139" i="11"/>
  <c r="D139" i="11"/>
  <c r="C139" i="11"/>
  <c r="B139" i="11"/>
  <c r="E138" i="11"/>
  <c r="D138" i="11"/>
  <c r="C138" i="11"/>
  <c r="B138" i="11"/>
  <c r="E127" i="11"/>
  <c r="D127" i="11"/>
  <c r="C127" i="11"/>
  <c r="B127" i="11"/>
  <c r="E126" i="11"/>
  <c r="D126" i="11"/>
  <c r="C126" i="11"/>
  <c r="B126" i="11"/>
  <c r="E125" i="11"/>
  <c r="D125" i="11"/>
  <c r="C125" i="11"/>
  <c r="B125" i="11"/>
  <c r="E124" i="11"/>
  <c r="D124" i="11"/>
  <c r="C124" i="11"/>
  <c r="B124" i="11"/>
  <c r="E123" i="11"/>
  <c r="D123" i="11"/>
  <c r="C123" i="11"/>
  <c r="B123" i="11"/>
  <c r="E122" i="11"/>
  <c r="D122" i="11"/>
  <c r="C122" i="11"/>
  <c r="B122" i="11"/>
  <c r="E121" i="11"/>
  <c r="D121" i="11"/>
  <c r="C121" i="11"/>
  <c r="B121" i="11"/>
  <c r="E120" i="11"/>
  <c r="D120" i="11"/>
  <c r="C120" i="11"/>
  <c r="B120" i="11"/>
  <c r="E119" i="11"/>
  <c r="D119" i="11"/>
  <c r="C119" i="11"/>
  <c r="B119" i="11"/>
  <c r="E118" i="11"/>
  <c r="D118" i="11"/>
  <c r="C118" i="11"/>
  <c r="B118" i="11"/>
  <c r="E107" i="11"/>
  <c r="D107" i="11"/>
  <c r="C107" i="11"/>
  <c r="B107" i="11"/>
  <c r="E106" i="11"/>
  <c r="D106" i="11"/>
  <c r="C106" i="11"/>
  <c r="B106" i="11"/>
  <c r="E105" i="11"/>
  <c r="D105" i="11"/>
  <c r="C105" i="11"/>
  <c r="B105" i="11"/>
  <c r="E104" i="11"/>
  <c r="D104" i="11"/>
  <c r="C104" i="11"/>
  <c r="B104" i="11"/>
  <c r="E103" i="11"/>
  <c r="D103" i="11"/>
  <c r="C103" i="11"/>
  <c r="B103" i="11"/>
  <c r="E102" i="11"/>
  <c r="D102" i="11"/>
  <c r="C102" i="11"/>
  <c r="B102" i="11"/>
  <c r="E101" i="11"/>
  <c r="D101" i="11"/>
  <c r="C101" i="11"/>
  <c r="B101" i="11"/>
  <c r="E100" i="11"/>
  <c r="D100" i="11"/>
  <c r="C100" i="11"/>
  <c r="B100" i="11"/>
  <c r="E99" i="11"/>
  <c r="D99" i="11"/>
  <c r="C99" i="11"/>
  <c r="B99" i="11"/>
  <c r="E98" i="11"/>
  <c r="D98" i="11"/>
  <c r="C98" i="11"/>
  <c r="B98" i="11"/>
  <c r="E87" i="11"/>
  <c r="D87" i="11"/>
  <c r="C87" i="11"/>
  <c r="B87" i="11"/>
  <c r="E86" i="11"/>
  <c r="D86" i="11"/>
  <c r="C86" i="11"/>
  <c r="B86" i="11"/>
  <c r="E85" i="11"/>
  <c r="D85" i="11"/>
  <c r="C85" i="11"/>
  <c r="B85" i="11"/>
  <c r="E84" i="11"/>
  <c r="D84" i="11"/>
  <c r="C84" i="11"/>
  <c r="B84" i="11"/>
  <c r="E83" i="11"/>
  <c r="D83" i="11"/>
  <c r="C83" i="11"/>
  <c r="B83" i="11"/>
  <c r="E82" i="11"/>
  <c r="D82" i="11"/>
  <c r="C82" i="11"/>
  <c r="B82" i="11"/>
  <c r="E81" i="11"/>
  <c r="D81" i="11"/>
  <c r="C81" i="11"/>
  <c r="B81" i="11"/>
  <c r="E80" i="11"/>
  <c r="D80" i="11"/>
  <c r="C80" i="11"/>
  <c r="B80" i="11"/>
  <c r="E79" i="11"/>
  <c r="D79" i="11"/>
  <c r="C79" i="11"/>
  <c r="B79" i="11"/>
  <c r="E78" i="11"/>
  <c r="D78" i="11"/>
  <c r="C78" i="11"/>
  <c r="B78" i="11"/>
  <c r="E67" i="11"/>
  <c r="D67" i="11"/>
  <c r="C67" i="11"/>
  <c r="B67" i="11"/>
  <c r="E66" i="11"/>
  <c r="D66" i="11"/>
  <c r="C66" i="11"/>
  <c r="B66" i="11"/>
  <c r="E65" i="11"/>
  <c r="D65" i="11"/>
  <c r="C65" i="11"/>
  <c r="B65" i="11"/>
  <c r="E64" i="11"/>
  <c r="D64" i="11"/>
  <c r="C64" i="11"/>
  <c r="B64" i="11"/>
  <c r="E63" i="11"/>
  <c r="D63" i="11"/>
  <c r="C63" i="11"/>
  <c r="B63" i="11"/>
  <c r="E62" i="11"/>
  <c r="D62" i="11"/>
  <c r="C62" i="11"/>
  <c r="B62" i="11"/>
  <c r="E61" i="11"/>
  <c r="D61" i="11"/>
  <c r="C61" i="11"/>
  <c r="B61" i="11"/>
  <c r="E60" i="11"/>
  <c r="D60" i="11"/>
  <c r="C60" i="11"/>
  <c r="B60" i="11"/>
  <c r="E59" i="11"/>
  <c r="D59" i="11"/>
  <c r="C59" i="11"/>
  <c r="B59" i="11"/>
  <c r="E58" i="11"/>
  <c r="D58" i="11"/>
  <c r="C58" i="11"/>
  <c r="B58" i="11"/>
  <c r="D38" i="11"/>
  <c r="E38" i="11"/>
  <c r="D39" i="11"/>
  <c r="E39" i="11"/>
  <c r="D40" i="11"/>
  <c r="E40" i="11"/>
  <c r="D41" i="11"/>
  <c r="E41" i="11"/>
  <c r="D42" i="11"/>
  <c r="E42" i="11"/>
  <c r="D43" i="11"/>
  <c r="E43" i="11"/>
  <c r="D44" i="11"/>
  <c r="E44" i="11"/>
  <c r="D45" i="11"/>
  <c r="E45" i="11"/>
  <c r="D46" i="11"/>
  <c r="E46" i="11"/>
  <c r="D47" i="11"/>
  <c r="E47" i="11"/>
  <c r="C47" i="11"/>
  <c r="C46" i="11"/>
  <c r="C45" i="11"/>
  <c r="C44" i="11"/>
  <c r="C43" i="11"/>
  <c r="C42" i="11"/>
  <c r="C41" i="11"/>
  <c r="C40" i="11"/>
  <c r="C39" i="11"/>
  <c r="C38" i="11"/>
  <c r="B47" i="11"/>
  <c r="B46" i="11"/>
  <c r="B45" i="11"/>
  <c r="B44" i="11"/>
  <c r="B43" i="11"/>
  <c r="B42" i="11"/>
  <c r="B41" i="11"/>
  <c r="B40" i="11"/>
  <c r="B39" i="11"/>
  <c r="B38" i="11"/>
  <c r="D667" i="10"/>
  <c r="C667" i="10"/>
  <c r="B667" i="10"/>
  <c r="D666" i="10"/>
  <c r="C666" i="10"/>
  <c r="B666" i="10"/>
  <c r="D665" i="10"/>
  <c r="C665" i="10"/>
  <c r="B665" i="10"/>
  <c r="D664" i="10"/>
  <c r="C664" i="10"/>
  <c r="B664" i="10"/>
  <c r="D663" i="10"/>
  <c r="C663" i="10"/>
  <c r="B663" i="10"/>
  <c r="D662" i="10"/>
  <c r="C662" i="10"/>
  <c r="B662" i="10"/>
  <c r="D661" i="10"/>
  <c r="C661" i="10"/>
  <c r="B661" i="10"/>
  <c r="D660" i="10"/>
  <c r="C660" i="10"/>
  <c r="B660" i="10"/>
  <c r="D659" i="10"/>
  <c r="C659" i="10"/>
  <c r="B659" i="10"/>
  <c r="D647" i="10"/>
  <c r="C647" i="10"/>
  <c r="B647" i="10"/>
  <c r="D646" i="10"/>
  <c r="C646" i="10"/>
  <c r="B646" i="10"/>
  <c r="D645" i="10"/>
  <c r="C645" i="10"/>
  <c r="B645" i="10"/>
  <c r="D644" i="10"/>
  <c r="C644" i="10"/>
  <c r="B644" i="10"/>
  <c r="D643" i="10"/>
  <c r="C643" i="10"/>
  <c r="B643" i="10"/>
  <c r="D642" i="10"/>
  <c r="C642" i="10"/>
  <c r="B642" i="10"/>
  <c r="D641" i="10"/>
  <c r="C641" i="10"/>
  <c r="B641" i="10"/>
  <c r="D640" i="10"/>
  <c r="C640" i="10"/>
  <c r="B640" i="10"/>
  <c r="D639" i="10"/>
  <c r="C639" i="10"/>
  <c r="B639" i="10"/>
  <c r="D627" i="10"/>
  <c r="C627" i="10"/>
  <c r="B627" i="10"/>
  <c r="D626" i="10"/>
  <c r="C626" i="10"/>
  <c r="B626" i="10"/>
  <c r="D625" i="10"/>
  <c r="C625" i="10"/>
  <c r="B625" i="10"/>
  <c r="D624" i="10"/>
  <c r="C624" i="10"/>
  <c r="B624" i="10"/>
  <c r="D623" i="10"/>
  <c r="C623" i="10"/>
  <c r="B623" i="10"/>
  <c r="D622" i="10"/>
  <c r="C622" i="10"/>
  <c r="B622" i="10"/>
  <c r="D621" i="10"/>
  <c r="C621" i="10"/>
  <c r="B621" i="10"/>
  <c r="D620" i="10"/>
  <c r="C620" i="10"/>
  <c r="B620" i="10"/>
  <c r="D619" i="10"/>
  <c r="C619" i="10"/>
  <c r="B619" i="10"/>
  <c r="D607" i="10"/>
  <c r="C607" i="10"/>
  <c r="B607" i="10"/>
  <c r="D606" i="10"/>
  <c r="C606" i="10"/>
  <c r="B606" i="10"/>
  <c r="D605" i="10"/>
  <c r="C605" i="10"/>
  <c r="B605" i="10"/>
  <c r="D604" i="10"/>
  <c r="C604" i="10"/>
  <c r="B604" i="10"/>
  <c r="D603" i="10"/>
  <c r="C603" i="10"/>
  <c r="B603" i="10"/>
  <c r="D602" i="10"/>
  <c r="C602" i="10"/>
  <c r="B602" i="10"/>
  <c r="D601" i="10"/>
  <c r="C601" i="10"/>
  <c r="B601" i="10"/>
  <c r="D600" i="10"/>
  <c r="C600" i="10"/>
  <c r="B600" i="10"/>
  <c r="D599" i="10"/>
  <c r="C599" i="10"/>
  <c r="B599" i="10"/>
  <c r="D587" i="10"/>
  <c r="C587" i="10"/>
  <c r="B587" i="10"/>
  <c r="D586" i="10"/>
  <c r="C586" i="10"/>
  <c r="B586" i="10"/>
  <c r="D585" i="10"/>
  <c r="C585" i="10"/>
  <c r="B585" i="10"/>
  <c r="D584" i="10"/>
  <c r="C584" i="10"/>
  <c r="B584" i="10"/>
  <c r="D583" i="10"/>
  <c r="C583" i="10"/>
  <c r="B583" i="10"/>
  <c r="D582" i="10"/>
  <c r="C582" i="10"/>
  <c r="B582" i="10"/>
  <c r="D581" i="10"/>
  <c r="C581" i="10"/>
  <c r="B581" i="10"/>
  <c r="D580" i="10"/>
  <c r="C580" i="10"/>
  <c r="B580" i="10"/>
  <c r="D579" i="10"/>
  <c r="C579" i="10"/>
  <c r="B579" i="10"/>
  <c r="D567" i="10"/>
  <c r="C567" i="10"/>
  <c r="B567" i="10"/>
  <c r="D566" i="10"/>
  <c r="C566" i="10"/>
  <c r="B566" i="10"/>
  <c r="D565" i="10"/>
  <c r="C565" i="10"/>
  <c r="B565" i="10"/>
  <c r="D564" i="10"/>
  <c r="C564" i="10"/>
  <c r="B564" i="10"/>
  <c r="D563" i="10"/>
  <c r="C563" i="10"/>
  <c r="B563" i="10"/>
  <c r="D562" i="10"/>
  <c r="C562" i="10"/>
  <c r="B562" i="10"/>
  <c r="D561" i="10"/>
  <c r="C561" i="10"/>
  <c r="B561" i="10"/>
  <c r="D560" i="10"/>
  <c r="C560" i="10"/>
  <c r="B560" i="10"/>
  <c r="D559" i="10"/>
  <c r="C559" i="10"/>
  <c r="B559" i="10"/>
  <c r="D547" i="10"/>
  <c r="C547" i="10"/>
  <c r="B547" i="10"/>
  <c r="D546" i="10"/>
  <c r="C546" i="10"/>
  <c r="B546" i="10"/>
  <c r="D545" i="10"/>
  <c r="C545" i="10"/>
  <c r="B545" i="10"/>
  <c r="D544" i="10"/>
  <c r="C544" i="10"/>
  <c r="B544" i="10"/>
  <c r="D543" i="10"/>
  <c r="C543" i="10"/>
  <c r="B543" i="10"/>
  <c r="D542" i="10"/>
  <c r="C542" i="10"/>
  <c r="B542" i="10"/>
  <c r="D541" i="10"/>
  <c r="C541" i="10"/>
  <c r="B541" i="10"/>
  <c r="D540" i="10"/>
  <c r="C540" i="10"/>
  <c r="B540" i="10"/>
  <c r="D539" i="10"/>
  <c r="C539" i="10"/>
  <c r="B539" i="10"/>
  <c r="D527" i="10"/>
  <c r="C527" i="10"/>
  <c r="B527" i="10"/>
  <c r="D526" i="10"/>
  <c r="C526" i="10"/>
  <c r="B526" i="10"/>
  <c r="D525" i="10"/>
  <c r="C525" i="10"/>
  <c r="B525" i="10"/>
  <c r="D524" i="10"/>
  <c r="C524" i="10"/>
  <c r="B524" i="10"/>
  <c r="D523" i="10"/>
  <c r="C523" i="10"/>
  <c r="B523" i="10"/>
  <c r="D522" i="10"/>
  <c r="C522" i="10"/>
  <c r="B522" i="10"/>
  <c r="D521" i="10"/>
  <c r="C521" i="10"/>
  <c r="B521" i="10"/>
  <c r="D520" i="10"/>
  <c r="C520" i="10"/>
  <c r="B520" i="10"/>
  <c r="D519" i="10"/>
  <c r="C519" i="10"/>
  <c r="B519" i="10"/>
  <c r="D507" i="10"/>
  <c r="C507" i="10"/>
  <c r="B507" i="10"/>
  <c r="D506" i="10"/>
  <c r="C506" i="10"/>
  <c r="B506" i="10"/>
  <c r="D505" i="10"/>
  <c r="C505" i="10"/>
  <c r="B505" i="10"/>
  <c r="D504" i="10"/>
  <c r="C504" i="10"/>
  <c r="B504" i="10"/>
  <c r="D503" i="10"/>
  <c r="C503" i="10"/>
  <c r="B503" i="10"/>
  <c r="D502" i="10"/>
  <c r="C502" i="10"/>
  <c r="B502" i="10"/>
  <c r="D501" i="10"/>
  <c r="C501" i="10"/>
  <c r="B501" i="10"/>
  <c r="D500" i="10"/>
  <c r="C500" i="10"/>
  <c r="B500" i="10"/>
  <c r="D499" i="10"/>
  <c r="C499" i="10"/>
  <c r="B499" i="10"/>
  <c r="D487" i="10"/>
  <c r="C487" i="10"/>
  <c r="B487" i="10"/>
  <c r="D486" i="10"/>
  <c r="C486" i="10"/>
  <c r="B486" i="10"/>
  <c r="D485" i="10"/>
  <c r="C485" i="10"/>
  <c r="B485" i="10"/>
  <c r="D484" i="10"/>
  <c r="C484" i="10"/>
  <c r="B484" i="10"/>
  <c r="D483" i="10"/>
  <c r="C483" i="10"/>
  <c r="B483" i="10"/>
  <c r="D482" i="10"/>
  <c r="C482" i="10"/>
  <c r="B482" i="10"/>
  <c r="D481" i="10"/>
  <c r="C481" i="10"/>
  <c r="B481" i="10"/>
  <c r="D480" i="10"/>
  <c r="C480" i="10"/>
  <c r="B480" i="10"/>
  <c r="D479" i="10"/>
  <c r="C479" i="10"/>
  <c r="B479" i="10"/>
  <c r="D467" i="10"/>
  <c r="C467" i="10"/>
  <c r="B467" i="10"/>
  <c r="D466" i="10"/>
  <c r="C466" i="10"/>
  <c r="B466" i="10"/>
  <c r="D465" i="10"/>
  <c r="C465" i="10"/>
  <c r="B465" i="10"/>
  <c r="D464" i="10"/>
  <c r="C464" i="10"/>
  <c r="B464" i="10"/>
  <c r="D463" i="10"/>
  <c r="C463" i="10"/>
  <c r="B463" i="10"/>
  <c r="D462" i="10"/>
  <c r="C462" i="10"/>
  <c r="B462" i="10"/>
  <c r="D461" i="10"/>
  <c r="C461" i="10"/>
  <c r="B461" i="10"/>
  <c r="D460" i="10"/>
  <c r="C460" i="10"/>
  <c r="B460" i="10"/>
  <c r="D459" i="10"/>
  <c r="C459" i="10"/>
  <c r="B459" i="10"/>
  <c r="D447" i="10"/>
  <c r="C447" i="10"/>
  <c r="B447" i="10"/>
  <c r="D446" i="10"/>
  <c r="C446" i="10"/>
  <c r="B446" i="10"/>
  <c r="D445" i="10"/>
  <c r="C445" i="10"/>
  <c r="B445" i="10"/>
  <c r="D444" i="10"/>
  <c r="C444" i="10"/>
  <c r="B444" i="10"/>
  <c r="D443" i="10"/>
  <c r="C443" i="10"/>
  <c r="B443" i="10"/>
  <c r="D442" i="10"/>
  <c r="C442" i="10"/>
  <c r="B442" i="10"/>
  <c r="D441" i="10"/>
  <c r="C441" i="10"/>
  <c r="B441" i="10"/>
  <c r="D440" i="10"/>
  <c r="C440" i="10"/>
  <c r="B440" i="10"/>
  <c r="D439" i="10"/>
  <c r="C439" i="10"/>
  <c r="B439" i="10"/>
  <c r="D427" i="10"/>
  <c r="C427" i="10"/>
  <c r="B427" i="10"/>
  <c r="D426" i="10"/>
  <c r="C426" i="10"/>
  <c r="B426" i="10"/>
  <c r="D425" i="10"/>
  <c r="C425" i="10"/>
  <c r="B425" i="10"/>
  <c r="D424" i="10"/>
  <c r="C424" i="10"/>
  <c r="B424" i="10"/>
  <c r="D423" i="10"/>
  <c r="C423" i="10"/>
  <c r="B423" i="10"/>
  <c r="D422" i="10"/>
  <c r="C422" i="10"/>
  <c r="B422" i="10"/>
  <c r="D421" i="10"/>
  <c r="C421" i="10"/>
  <c r="B421" i="10"/>
  <c r="D420" i="10"/>
  <c r="C420" i="10"/>
  <c r="B420" i="10"/>
  <c r="D419" i="10"/>
  <c r="C419" i="10"/>
  <c r="B419" i="10"/>
  <c r="D407" i="10"/>
  <c r="C407" i="10"/>
  <c r="B407" i="10"/>
  <c r="D406" i="10"/>
  <c r="C406" i="10"/>
  <c r="B406" i="10"/>
  <c r="D405" i="10"/>
  <c r="C405" i="10"/>
  <c r="B405" i="10"/>
  <c r="D404" i="10"/>
  <c r="C404" i="10"/>
  <c r="B404" i="10"/>
  <c r="D403" i="10"/>
  <c r="C403" i="10"/>
  <c r="B403" i="10"/>
  <c r="D402" i="10"/>
  <c r="C402" i="10"/>
  <c r="B402" i="10"/>
  <c r="D401" i="10"/>
  <c r="C401" i="10"/>
  <c r="B401" i="10"/>
  <c r="D400" i="10"/>
  <c r="C400" i="10"/>
  <c r="B400" i="10"/>
  <c r="D399" i="10"/>
  <c r="C399" i="10"/>
  <c r="B399" i="10"/>
  <c r="D387" i="10"/>
  <c r="C387" i="10"/>
  <c r="B387" i="10"/>
  <c r="D386" i="10"/>
  <c r="C386" i="10"/>
  <c r="B386" i="10"/>
  <c r="D385" i="10"/>
  <c r="C385" i="10"/>
  <c r="B385" i="10"/>
  <c r="D384" i="10"/>
  <c r="C384" i="10"/>
  <c r="B384" i="10"/>
  <c r="D383" i="10"/>
  <c r="C383" i="10"/>
  <c r="B383" i="10"/>
  <c r="D382" i="10"/>
  <c r="C382" i="10"/>
  <c r="B382" i="10"/>
  <c r="D381" i="10"/>
  <c r="C381" i="10"/>
  <c r="B381" i="10"/>
  <c r="D380" i="10"/>
  <c r="C380" i="10"/>
  <c r="B380" i="10"/>
  <c r="D379" i="10"/>
  <c r="C379" i="10"/>
  <c r="B379" i="10"/>
  <c r="D367" i="10"/>
  <c r="C367" i="10"/>
  <c r="B367" i="10"/>
  <c r="D366" i="10"/>
  <c r="C366" i="10"/>
  <c r="B366" i="10"/>
  <c r="D365" i="10"/>
  <c r="C365" i="10"/>
  <c r="B365" i="10"/>
  <c r="D364" i="10"/>
  <c r="C364" i="10"/>
  <c r="B364" i="10"/>
  <c r="D363" i="10"/>
  <c r="C363" i="10"/>
  <c r="B363" i="10"/>
  <c r="D362" i="10"/>
  <c r="C362" i="10"/>
  <c r="B362" i="10"/>
  <c r="D361" i="10"/>
  <c r="C361" i="10"/>
  <c r="B361" i="10"/>
  <c r="D360" i="10"/>
  <c r="C360" i="10"/>
  <c r="B360" i="10"/>
  <c r="D359" i="10"/>
  <c r="C359" i="10"/>
  <c r="B359" i="10"/>
  <c r="D347" i="10"/>
  <c r="C347" i="10"/>
  <c r="B347" i="10"/>
  <c r="D346" i="10"/>
  <c r="C346" i="10"/>
  <c r="B346" i="10"/>
  <c r="D345" i="10"/>
  <c r="C345" i="10"/>
  <c r="B345" i="10"/>
  <c r="D344" i="10"/>
  <c r="C344" i="10"/>
  <c r="B344" i="10"/>
  <c r="D343" i="10"/>
  <c r="C343" i="10"/>
  <c r="B343" i="10"/>
  <c r="D342" i="10"/>
  <c r="C342" i="10"/>
  <c r="B342" i="10"/>
  <c r="D341" i="10"/>
  <c r="C341" i="10"/>
  <c r="B341" i="10"/>
  <c r="D340" i="10"/>
  <c r="C340" i="10"/>
  <c r="B340" i="10"/>
  <c r="D339" i="10"/>
  <c r="C339" i="10"/>
  <c r="B339" i="10"/>
  <c r="D327" i="10"/>
  <c r="C327" i="10"/>
  <c r="B327" i="10"/>
  <c r="D326" i="10"/>
  <c r="C326" i="10"/>
  <c r="B326" i="10"/>
  <c r="D325" i="10"/>
  <c r="C325" i="10"/>
  <c r="B325" i="10"/>
  <c r="D324" i="10"/>
  <c r="C324" i="10"/>
  <c r="B324" i="10"/>
  <c r="D323" i="10"/>
  <c r="C323" i="10"/>
  <c r="B323" i="10"/>
  <c r="D322" i="10"/>
  <c r="C322" i="10"/>
  <c r="B322" i="10"/>
  <c r="D321" i="10"/>
  <c r="C321" i="10"/>
  <c r="B321" i="10"/>
  <c r="D320" i="10"/>
  <c r="C320" i="10"/>
  <c r="B320" i="10"/>
  <c r="D319" i="10"/>
  <c r="C319" i="10"/>
  <c r="B319" i="10"/>
  <c r="D307" i="10"/>
  <c r="C307" i="10"/>
  <c r="B307" i="10"/>
  <c r="D306" i="10"/>
  <c r="C306" i="10"/>
  <c r="B306" i="10"/>
  <c r="D305" i="10"/>
  <c r="C305" i="10"/>
  <c r="B305" i="10"/>
  <c r="D304" i="10"/>
  <c r="C304" i="10"/>
  <c r="B304" i="10"/>
  <c r="D303" i="10"/>
  <c r="C303" i="10"/>
  <c r="B303" i="10"/>
  <c r="D302" i="10"/>
  <c r="C302" i="10"/>
  <c r="B302" i="10"/>
  <c r="D301" i="10"/>
  <c r="C301" i="10"/>
  <c r="B301" i="10"/>
  <c r="D300" i="10"/>
  <c r="C300" i="10"/>
  <c r="B300" i="10"/>
  <c r="D299" i="10"/>
  <c r="C299" i="10"/>
  <c r="B299" i="10"/>
  <c r="D287" i="10"/>
  <c r="C287" i="10"/>
  <c r="B287" i="10"/>
  <c r="D286" i="10"/>
  <c r="C286" i="10"/>
  <c r="B286" i="10"/>
  <c r="D285" i="10"/>
  <c r="C285" i="10"/>
  <c r="B285" i="10"/>
  <c r="D284" i="10"/>
  <c r="C284" i="10"/>
  <c r="B284" i="10"/>
  <c r="D283" i="10"/>
  <c r="C283" i="10"/>
  <c r="B283" i="10"/>
  <c r="D282" i="10"/>
  <c r="C282" i="10"/>
  <c r="B282" i="10"/>
  <c r="D281" i="10"/>
  <c r="C281" i="10"/>
  <c r="B281" i="10"/>
  <c r="D280" i="10"/>
  <c r="C280" i="10"/>
  <c r="B280" i="10"/>
  <c r="D279" i="10"/>
  <c r="C279" i="10"/>
  <c r="B279" i="10"/>
  <c r="D267" i="10"/>
  <c r="C267" i="10"/>
  <c r="B267" i="10"/>
  <c r="D266" i="10"/>
  <c r="C266" i="10"/>
  <c r="B266" i="10"/>
  <c r="D265" i="10"/>
  <c r="C265" i="10"/>
  <c r="B265" i="10"/>
  <c r="D264" i="10"/>
  <c r="C264" i="10"/>
  <c r="B264" i="10"/>
  <c r="D263" i="10"/>
  <c r="C263" i="10"/>
  <c r="B263" i="10"/>
  <c r="D262" i="10"/>
  <c r="C262" i="10"/>
  <c r="B262" i="10"/>
  <c r="D261" i="10"/>
  <c r="C261" i="10"/>
  <c r="B261" i="10"/>
  <c r="D260" i="10"/>
  <c r="C260" i="10"/>
  <c r="B260" i="10"/>
  <c r="D259" i="10"/>
  <c r="C259" i="10"/>
  <c r="B259" i="10"/>
  <c r="D247" i="10"/>
  <c r="C247" i="10"/>
  <c r="B247" i="10"/>
  <c r="D246" i="10"/>
  <c r="C246" i="10"/>
  <c r="B246" i="10"/>
  <c r="D245" i="10"/>
  <c r="C245" i="10"/>
  <c r="B245" i="10"/>
  <c r="D244" i="10"/>
  <c r="C244" i="10"/>
  <c r="B244" i="10"/>
  <c r="D243" i="10"/>
  <c r="C243" i="10"/>
  <c r="B243" i="10"/>
  <c r="D242" i="10"/>
  <c r="C242" i="10"/>
  <c r="B242" i="10"/>
  <c r="D241" i="10"/>
  <c r="C241" i="10"/>
  <c r="B241" i="10"/>
  <c r="D240" i="10"/>
  <c r="C240" i="10"/>
  <c r="B240" i="10"/>
  <c r="D239" i="10"/>
  <c r="C239" i="10"/>
  <c r="B239" i="10"/>
  <c r="D227" i="10"/>
  <c r="C227" i="10"/>
  <c r="B227" i="10"/>
  <c r="D226" i="10"/>
  <c r="C226" i="10"/>
  <c r="B226" i="10"/>
  <c r="D225" i="10"/>
  <c r="C225" i="10"/>
  <c r="B225" i="10"/>
  <c r="D224" i="10"/>
  <c r="C224" i="10"/>
  <c r="B224" i="10"/>
  <c r="D223" i="10"/>
  <c r="C223" i="10"/>
  <c r="B223" i="10"/>
  <c r="D222" i="10"/>
  <c r="C222" i="10"/>
  <c r="B222" i="10"/>
  <c r="D221" i="10"/>
  <c r="C221" i="10"/>
  <c r="B221" i="10"/>
  <c r="D220" i="10"/>
  <c r="C220" i="10"/>
  <c r="B220" i="10"/>
  <c r="D219" i="10"/>
  <c r="C219" i="10"/>
  <c r="B219" i="10"/>
  <c r="D207" i="10"/>
  <c r="C207" i="10"/>
  <c r="B207" i="10"/>
  <c r="D206" i="10"/>
  <c r="C206" i="10"/>
  <c r="B206" i="10"/>
  <c r="D205" i="10"/>
  <c r="C205" i="10"/>
  <c r="B205" i="10"/>
  <c r="D204" i="10"/>
  <c r="C204" i="10"/>
  <c r="B204" i="10"/>
  <c r="D203" i="10"/>
  <c r="C203" i="10"/>
  <c r="B203" i="10"/>
  <c r="D202" i="10"/>
  <c r="C202" i="10"/>
  <c r="B202" i="10"/>
  <c r="D201" i="10"/>
  <c r="C201" i="10"/>
  <c r="B201" i="10"/>
  <c r="D200" i="10"/>
  <c r="C200" i="10"/>
  <c r="B200" i="10"/>
  <c r="D199" i="10"/>
  <c r="C199" i="10"/>
  <c r="B199" i="10"/>
  <c r="D187" i="10"/>
  <c r="C187" i="10"/>
  <c r="B187" i="10"/>
  <c r="D186" i="10"/>
  <c r="C186" i="10"/>
  <c r="B186" i="10"/>
  <c r="D185" i="10"/>
  <c r="C185" i="10"/>
  <c r="B185" i="10"/>
  <c r="D184" i="10"/>
  <c r="C184" i="10"/>
  <c r="B184" i="10"/>
  <c r="D183" i="10"/>
  <c r="C183" i="10"/>
  <c r="B183" i="10"/>
  <c r="D182" i="10"/>
  <c r="C182" i="10"/>
  <c r="B182" i="10"/>
  <c r="D181" i="10"/>
  <c r="C181" i="10"/>
  <c r="B181" i="10"/>
  <c r="D180" i="10"/>
  <c r="C180" i="10"/>
  <c r="B180" i="10"/>
  <c r="D179" i="10"/>
  <c r="C179" i="10"/>
  <c r="B179" i="10"/>
  <c r="D167" i="10"/>
  <c r="C167" i="10"/>
  <c r="B167" i="10"/>
  <c r="D166" i="10"/>
  <c r="C166" i="10"/>
  <c r="B166" i="10"/>
  <c r="D165" i="10"/>
  <c r="C165" i="10"/>
  <c r="B165" i="10"/>
  <c r="D164" i="10"/>
  <c r="C164" i="10"/>
  <c r="B164" i="10"/>
  <c r="D163" i="10"/>
  <c r="C163" i="10"/>
  <c r="B163" i="10"/>
  <c r="D162" i="10"/>
  <c r="C162" i="10"/>
  <c r="B162" i="10"/>
  <c r="D161" i="10"/>
  <c r="C161" i="10"/>
  <c r="B161" i="10"/>
  <c r="D160" i="10"/>
  <c r="C160" i="10"/>
  <c r="B160" i="10"/>
  <c r="D159" i="10"/>
  <c r="C159" i="10"/>
  <c r="B159" i="10"/>
  <c r="D147" i="10"/>
  <c r="C147" i="10"/>
  <c r="B147" i="10"/>
  <c r="D146" i="10"/>
  <c r="C146" i="10"/>
  <c r="B146" i="10"/>
  <c r="D145" i="10"/>
  <c r="C145" i="10"/>
  <c r="B145" i="10"/>
  <c r="D144" i="10"/>
  <c r="C144" i="10"/>
  <c r="B144" i="10"/>
  <c r="D143" i="10"/>
  <c r="C143" i="10"/>
  <c r="B143" i="10"/>
  <c r="D142" i="10"/>
  <c r="C142" i="10"/>
  <c r="B142" i="10"/>
  <c r="D141" i="10"/>
  <c r="C141" i="10"/>
  <c r="B141" i="10"/>
  <c r="D140" i="10"/>
  <c r="C140" i="10"/>
  <c r="B140" i="10"/>
  <c r="D139" i="10"/>
  <c r="C139" i="10"/>
  <c r="B139" i="10"/>
  <c r="D127" i="10"/>
  <c r="C127" i="10"/>
  <c r="B127" i="10"/>
  <c r="D126" i="10"/>
  <c r="C126" i="10"/>
  <c r="B126" i="10"/>
  <c r="D125" i="10"/>
  <c r="C125" i="10"/>
  <c r="B125" i="10"/>
  <c r="D124" i="10"/>
  <c r="C124" i="10"/>
  <c r="B124" i="10"/>
  <c r="D123" i="10"/>
  <c r="C123" i="10"/>
  <c r="B123" i="10"/>
  <c r="D122" i="10"/>
  <c r="C122" i="10"/>
  <c r="B122" i="10"/>
  <c r="D121" i="10"/>
  <c r="C121" i="10"/>
  <c r="B121" i="10"/>
  <c r="D120" i="10"/>
  <c r="C120" i="10"/>
  <c r="B120" i="10"/>
  <c r="D119" i="10"/>
  <c r="C119" i="10"/>
  <c r="B119" i="10"/>
  <c r="D107" i="10"/>
  <c r="C107" i="10"/>
  <c r="B107" i="10"/>
  <c r="D106" i="10"/>
  <c r="C106" i="10"/>
  <c r="B106" i="10"/>
  <c r="D105" i="10"/>
  <c r="C105" i="10"/>
  <c r="B105" i="10"/>
  <c r="D104" i="10"/>
  <c r="C104" i="10"/>
  <c r="B104" i="10"/>
  <c r="D103" i="10"/>
  <c r="C103" i="10"/>
  <c r="B103" i="10"/>
  <c r="D102" i="10"/>
  <c r="C102" i="10"/>
  <c r="B102" i="10"/>
  <c r="D101" i="10"/>
  <c r="C101" i="10"/>
  <c r="B101" i="10"/>
  <c r="D100" i="10"/>
  <c r="C100" i="10"/>
  <c r="B100" i="10"/>
  <c r="D99" i="10"/>
  <c r="C99" i="10"/>
  <c r="B99" i="10"/>
  <c r="D87" i="10"/>
  <c r="C87" i="10"/>
  <c r="B87" i="10"/>
  <c r="D86" i="10"/>
  <c r="C86" i="10"/>
  <c r="B86" i="10"/>
  <c r="D85" i="10"/>
  <c r="C85" i="10"/>
  <c r="B85" i="10"/>
  <c r="D84" i="10"/>
  <c r="C84" i="10"/>
  <c r="B84" i="10"/>
  <c r="D83" i="10"/>
  <c r="C83" i="10"/>
  <c r="B83" i="10"/>
  <c r="D82" i="10"/>
  <c r="C82" i="10"/>
  <c r="B82" i="10"/>
  <c r="D81" i="10"/>
  <c r="C81" i="10"/>
  <c r="B81" i="10"/>
  <c r="D80" i="10"/>
  <c r="C80" i="10"/>
  <c r="B80" i="10"/>
  <c r="D79" i="10"/>
  <c r="C79" i="10"/>
  <c r="B79" i="10"/>
  <c r="D67" i="10"/>
  <c r="C67" i="10"/>
  <c r="B67" i="10"/>
  <c r="D66" i="10"/>
  <c r="C66" i="10"/>
  <c r="B66" i="10"/>
  <c r="D65" i="10"/>
  <c r="C65" i="10"/>
  <c r="B65" i="10"/>
  <c r="D64" i="10"/>
  <c r="C64" i="10"/>
  <c r="B64" i="10"/>
  <c r="D63" i="10"/>
  <c r="C63" i="10"/>
  <c r="B63" i="10"/>
  <c r="D62" i="10"/>
  <c r="C62" i="10"/>
  <c r="B62" i="10"/>
  <c r="D61" i="10"/>
  <c r="C61" i="10"/>
  <c r="B61" i="10"/>
  <c r="D60" i="10"/>
  <c r="C60" i="10"/>
  <c r="B60" i="10"/>
  <c r="D59" i="10"/>
  <c r="C59" i="10"/>
  <c r="B59" i="10"/>
  <c r="D41" i="10"/>
  <c r="C39" i="10"/>
  <c r="D39" i="10"/>
  <c r="C40" i="10"/>
  <c r="D40" i="10"/>
  <c r="C41" i="10"/>
  <c r="C42" i="10"/>
  <c r="D42" i="10"/>
  <c r="C43" i="10"/>
  <c r="D43" i="10"/>
  <c r="C44" i="10"/>
  <c r="D44" i="10"/>
  <c r="C45" i="10"/>
  <c r="D45" i="10"/>
  <c r="C46" i="10"/>
  <c r="D46" i="10"/>
  <c r="C47" i="10"/>
  <c r="D47" i="10"/>
  <c r="B47" i="10"/>
  <c r="B46" i="10"/>
  <c r="B45" i="10"/>
  <c r="B44" i="10"/>
  <c r="B43" i="10"/>
  <c r="B42" i="10"/>
  <c r="B41" i="10"/>
  <c r="B40" i="10"/>
  <c r="B39" i="10"/>
  <c r="F869" i="9"/>
  <c r="E869" i="9"/>
  <c r="D869" i="9"/>
  <c r="C869" i="9"/>
  <c r="B869" i="9"/>
  <c r="F868" i="9"/>
  <c r="E868" i="9"/>
  <c r="D868" i="9"/>
  <c r="C868" i="9"/>
  <c r="B868" i="9"/>
  <c r="F867" i="9"/>
  <c r="E867" i="9"/>
  <c r="D867" i="9"/>
  <c r="C867" i="9"/>
  <c r="B867" i="9"/>
  <c r="F866" i="9"/>
  <c r="E866" i="9"/>
  <c r="D866" i="9"/>
  <c r="C866" i="9"/>
  <c r="B866" i="9"/>
  <c r="F865" i="9"/>
  <c r="E865" i="9"/>
  <c r="D865" i="9"/>
  <c r="C865" i="9"/>
  <c r="B865" i="9"/>
  <c r="F864" i="9"/>
  <c r="E864" i="9"/>
  <c r="D864" i="9"/>
  <c r="C864" i="9"/>
  <c r="B864" i="9"/>
  <c r="F863" i="9"/>
  <c r="E863" i="9"/>
  <c r="D863" i="9"/>
  <c r="C863" i="9"/>
  <c r="B863" i="9"/>
  <c r="F862" i="9"/>
  <c r="E862" i="9"/>
  <c r="D862" i="9"/>
  <c r="C862" i="9"/>
  <c r="B862" i="9"/>
  <c r="F861" i="9"/>
  <c r="E861" i="9"/>
  <c r="D861" i="9"/>
  <c r="C861" i="9"/>
  <c r="B861" i="9"/>
  <c r="F860" i="9"/>
  <c r="E860" i="9"/>
  <c r="D860" i="9"/>
  <c r="C860" i="9"/>
  <c r="B860" i="9"/>
  <c r="F859" i="9"/>
  <c r="E859" i="9"/>
  <c r="D859" i="9"/>
  <c r="C859" i="9"/>
  <c r="B859" i="9"/>
  <c r="F849" i="9"/>
  <c r="E849" i="9"/>
  <c r="D849" i="9"/>
  <c r="C849" i="9"/>
  <c r="B849" i="9"/>
  <c r="F848" i="9"/>
  <c r="E848" i="9"/>
  <c r="D848" i="9"/>
  <c r="C848" i="9"/>
  <c r="B848" i="9"/>
  <c r="F847" i="9"/>
  <c r="E847" i="9"/>
  <c r="D847" i="9"/>
  <c r="C847" i="9"/>
  <c r="B847" i="9"/>
  <c r="F846" i="9"/>
  <c r="E846" i="9"/>
  <c r="D846" i="9"/>
  <c r="C846" i="9"/>
  <c r="B846" i="9"/>
  <c r="F845" i="9"/>
  <c r="E845" i="9"/>
  <c r="D845" i="9"/>
  <c r="C845" i="9"/>
  <c r="B845" i="9"/>
  <c r="F844" i="9"/>
  <c r="E844" i="9"/>
  <c r="D844" i="9"/>
  <c r="C844" i="9"/>
  <c r="B844" i="9"/>
  <c r="F843" i="9"/>
  <c r="E843" i="9"/>
  <c r="D843" i="9"/>
  <c r="C843" i="9"/>
  <c r="B843" i="9"/>
  <c r="F842" i="9"/>
  <c r="E842" i="9"/>
  <c r="D842" i="9"/>
  <c r="C842" i="9"/>
  <c r="B842" i="9"/>
  <c r="F841" i="9"/>
  <c r="E841" i="9"/>
  <c r="D841" i="9"/>
  <c r="C841" i="9"/>
  <c r="B841" i="9"/>
  <c r="F840" i="9"/>
  <c r="E840" i="9"/>
  <c r="D840" i="9"/>
  <c r="C840" i="9"/>
  <c r="B840" i="9"/>
  <c r="F839" i="9"/>
  <c r="E839" i="9"/>
  <c r="D839" i="9"/>
  <c r="C839" i="9"/>
  <c r="B839" i="9"/>
  <c r="F829" i="9"/>
  <c r="E829" i="9"/>
  <c r="D829" i="9"/>
  <c r="C829" i="9"/>
  <c r="B829" i="9"/>
  <c r="F828" i="9"/>
  <c r="E828" i="9"/>
  <c r="D828" i="9"/>
  <c r="C828" i="9"/>
  <c r="B828" i="9"/>
  <c r="F827" i="9"/>
  <c r="E827" i="9"/>
  <c r="D827" i="9"/>
  <c r="C827" i="9"/>
  <c r="B827" i="9"/>
  <c r="F826" i="9"/>
  <c r="E826" i="9"/>
  <c r="D826" i="9"/>
  <c r="C826" i="9"/>
  <c r="B826" i="9"/>
  <c r="F825" i="9"/>
  <c r="E825" i="9"/>
  <c r="D825" i="9"/>
  <c r="C825" i="9"/>
  <c r="B825" i="9"/>
  <c r="F824" i="9"/>
  <c r="E824" i="9"/>
  <c r="D824" i="9"/>
  <c r="C824" i="9"/>
  <c r="B824" i="9"/>
  <c r="F823" i="9"/>
  <c r="E823" i="9"/>
  <c r="D823" i="9"/>
  <c r="C823" i="9"/>
  <c r="B823" i="9"/>
  <c r="F822" i="9"/>
  <c r="E822" i="9"/>
  <c r="D822" i="9"/>
  <c r="C822" i="9"/>
  <c r="B822" i="9"/>
  <c r="F821" i="9"/>
  <c r="E821" i="9"/>
  <c r="D821" i="9"/>
  <c r="C821" i="9"/>
  <c r="B821" i="9"/>
  <c r="F820" i="9"/>
  <c r="E820" i="9"/>
  <c r="D820" i="9"/>
  <c r="C820" i="9"/>
  <c r="B820" i="9"/>
  <c r="F819" i="9"/>
  <c r="E819" i="9"/>
  <c r="D819" i="9"/>
  <c r="C819" i="9"/>
  <c r="B819" i="9"/>
  <c r="F809" i="9"/>
  <c r="E809" i="9"/>
  <c r="D809" i="9"/>
  <c r="C809" i="9"/>
  <c r="B809" i="9"/>
  <c r="F808" i="9"/>
  <c r="E808" i="9"/>
  <c r="D808" i="9"/>
  <c r="C808" i="9"/>
  <c r="B808" i="9"/>
  <c r="F807" i="9"/>
  <c r="E807" i="9"/>
  <c r="D807" i="9"/>
  <c r="C807" i="9"/>
  <c r="B807" i="9"/>
  <c r="F806" i="9"/>
  <c r="E806" i="9"/>
  <c r="D806" i="9"/>
  <c r="C806" i="9"/>
  <c r="B806" i="9"/>
  <c r="F805" i="9"/>
  <c r="E805" i="9"/>
  <c r="D805" i="9"/>
  <c r="C805" i="9"/>
  <c r="B805" i="9"/>
  <c r="F804" i="9"/>
  <c r="E804" i="9"/>
  <c r="D804" i="9"/>
  <c r="C804" i="9"/>
  <c r="B804" i="9"/>
  <c r="F803" i="9"/>
  <c r="E803" i="9"/>
  <c r="D803" i="9"/>
  <c r="C803" i="9"/>
  <c r="B803" i="9"/>
  <c r="F802" i="9"/>
  <c r="E802" i="9"/>
  <c r="D802" i="9"/>
  <c r="C802" i="9"/>
  <c r="B802" i="9"/>
  <c r="F801" i="9"/>
  <c r="E801" i="9"/>
  <c r="D801" i="9"/>
  <c r="C801" i="9"/>
  <c r="B801" i="9"/>
  <c r="F800" i="9"/>
  <c r="E800" i="9"/>
  <c r="D800" i="9"/>
  <c r="C800" i="9"/>
  <c r="B800" i="9"/>
  <c r="F799" i="9"/>
  <c r="E799" i="9"/>
  <c r="D799" i="9"/>
  <c r="C799" i="9"/>
  <c r="B799" i="9"/>
  <c r="F789" i="9"/>
  <c r="E789" i="9"/>
  <c r="D789" i="9"/>
  <c r="C789" i="9"/>
  <c r="B789" i="9"/>
  <c r="F788" i="9"/>
  <c r="E788" i="9"/>
  <c r="D788" i="9"/>
  <c r="C788" i="9"/>
  <c r="B788" i="9"/>
  <c r="F787" i="9"/>
  <c r="E787" i="9"/>
  <c r="D787" i="9"/>
  <c r="C787" i="9"/>
  <c r="B787" i="9"/>
  <c r="F786" i="9"/>
  <c r="E786" i="9"/>
  <c r="D786" i="9"/>
  <c r="C786" i="9"/>
  <c r="B786" i="9"/>
  <c r="F785" i="9"/>
  <c r="E785" i="9"/>
  <c r="D785" i="9"/>
  <c r="C785" i="9"/>
  <c r="B785" i="9"/>
  <c r="F784" i="9"/>
  <c r="E784" i="9"/>
  <c r="D784" i="9"/>
  <c r="C784" i="9"/>
  <c r="B784" i="9"/>
  <c r="F783" i="9"/>
  <c r="E783" i="9"/>
  <c r="D783" i="9"/>
  <c r="C783" i="9"/>
  <c r="B783" i="9"/>
  <c r="F782" i="9"/>
  <c r="E782" i="9"/>
  <c r="D782" i="9"/>
  <c r="C782" i="9"/>
  <c r="B782" i="9"/>
  <c r="F781" i="9"/>
  <c r="E781" i="9"/>
  <c r="D781" i="9"/>
  <c r="C781" i="9"/>
  <c r="B781" i="9"/>
  <c r="F780" i="9"/>
  <c r="E780" i="9"/>
  <c r="D780" i="9"/>
  <c r="C780" i="9"/>
  <c r="B780" i="9"/>
  <c r="F779" i="9"/>
  <c r="E779" i="9"/>
  <c r="D779" i="9"/>
  <c r="C779" i="9"/>
  <c r="B779" i="9"/>
  <c r="F769" i="9"/>
  <c r="E769" i="9"/>
  <c r="D769" i="9"/>
  <c r="C769" i="9"/>
  <c r="B769" i="9"/>
  <c r="F768" i="9"/>
  <c r="E768" i="9"/>
  <c r="D768" i="9"/>
  <c r="C768" i="9"/>
  <c r="B768" i="9"/>
  <c r="F767" i="9"/>
  <c r="E767" i="9"/>
  <c r="D767" i="9"/>
  <c r="C767" i="9"/>
  <c r="B767" i="9"/>
  <c r="F766" i="9"/>
  <c r="E766" i="9"/>
  <c r="D766" i="9"/>
  <c r="C766" i="9"/>
  <c r="B766" i="9"/>
  <c r="F765" i="9"/>
  <c r="E765" i="9"/>
  <c r="D765" i="9"/>
  <c r="C765" i="9"/>
  <c r="B765" i="9"/>
  <c r="F764" i="9"/>
  <c r="E764" i="9"/>
  <c r="D764" i="9"/>
  <c r="C764" i="9"/>
  <c r="B764" i="9"/>
  <c r="F763" i="9"/>
  <c r="E763" i="9"/>
  <c r="D763" i="9"/>
  <c r="C763" i="9"/>
  <c r="B763" i="9"/>
  <c r="F762" i="9"/>
  <c r="E762" i="9"/>
  <c r="D762" i="9"/>
  <c r="C762" i="9"/>
  <c r="B762" i="9"/>
  <c r="F761" i="9"/>
  <c r="E761" i="9"/>
  <c r="D761" i="9"/>
  <c r="C761" i="9"/>
  <c r="B761" i="9"/>
  <c r="F760" i="9"/>
  <c r="E760" i="9"/>
  <c r="D760" i="9"/>
  <c r="C760" i="9"/>
  <c r="B760" i="9"/>
  <c r="F759" i="9"/>
  <c r="E759" i="9"/>
  <c r="D759" i="9"/>
  <c r="C759" i="9"/>
  <c r="B759" i="9"/>
  <c r="F749" i="9"/>
  <c r="E749" i="9"/>
  <c r="D749" i="9"/>
  <c r="C749" i="9"/>
  <c r="B749" i="9"/>
  <c r="F748" i="9"/>
  <c r="E748" i="9"/>
  <c r="D748" i="9"/>
  <c r="C748" i="9"/>
  <c r="B748" i="9"/>
  <c r="F747" i="9"/>
  <c r="E747" i="9"/>
  <c r="D747" i="9"/>
  <c r="C747" i="9"/>
  <c r="B747" i="9"/>
  <c r="F746" i="9"/>
  <c r="E746" i="9"/>
  <c r="D746" i="9"/>
  <c r="C746" i="9"/>
  <c r="B746" i="9"/>
  <c r="F745" i="9"/>
  <c r="E745" i="9"/>
  <c r="D745" i="9"/>
  <c r="C745" i="9"/>
  <c r="B745" i="9"/>
  <c r="F744" i="9"/>
  <c r="E744" i="9"/>
  <c r="D744" i="9"/>
  <c r="C744" i="9"/>
  <c r="B744" i="9"/>
  <c r="F743" i="9"/>
  <c r="E743" i="9"/>
  <c r="D743" i="9"/>
  <c r="C743" i="9"/>
  <c r="B743" i="9"/>
  <c r="F742" i="9"/>
  <c r="E742" i="9"/>
  <c r="D742" i="9"/>
  <c r="C742" i="9"/>
  <c r="B742" i="9"/>
  <c r="F741" i="9"/>
  <c r="E741" i="9"/>
  <c r="D741" i="9"/>
  <c r="C741" i="9"/>
  <c r="B741" i="9"/>
  <c r="F740" i="9"/>
  <c r="E740" i="9"/>
  <c r="D740" i="9"/>
  <c r="C740" i="9"/>
  <c r="B740" i="9"/>
  <c r="F739" i="9"/>
  <c r="E739" i="9"/>
  <c r="D739" i="9"/>
  <c r="C739" i="9"/>
  <c r="B739" i="9"/>
  <c r="F729" i="9"/>
  <c r="E729" i="9"/>
  <c r="D729" i="9"/>
  <c r="C729" i="9"/>
  <c r="B729" i="9"/>
  <c r="F728" i="9"/>
  <c r="E728" i="9"/>
  <c r="D728" i="9"/>
  <c r="C728" i="9"/>
  <c r="B728" i="9"/>
  <c r="F727" i="9"/>
  <c r="E727" i="9"/>
  <c r="D727" i="9"/>
  <c r="C727" i="9"/>
  <c r="B727" i="9"/>
  <c r="F726" i="9"/>
  <c r="E726" i="9"/>
  <c r="D726" i="9"/>
  <c r="C726" i="9"/>
  <c r="B726" i="9"/>
  <c r="F725" i="9"/>
  <c r="E725" i="9"/>
  <c r="D725" i="9"/>
  <c r="C725" i="9"/>
  <c r="B725" i="9"/>
  <c r="F724" i="9"/>
  <c r="E724" i="9"/>
  <c r="D724" i="9"/>
  <c r="C724" i="9"/>
  <c r="B724" i="9"/>
  <c r="F723" i="9"/>
  <c r="E723" i="9"/>
  <c r="D723" i="9"/>
  <c r="C723" i="9"/>
  <c r="B723" i="9"/>
  <c r="F722" i="9"/>
  <c r="E722" i="9"/>
  <c r="D722" i="9"/>
  <c r="C722" i="9"/>
  <c r="B722" i="9"/>
  <c r="F721" i="9"/>
  <c r="E721" i="9"/>
  <c r="D721" i="9"/>
  <c r="C721" i="9"/>
  <c r="B721" i="9"/>
  <c r="F720" i="9"/>
  <c r="E720" i="9"/>
  <c r="D720" i="9"/>
  <c r="C720" i="9"/>
  <c r="B720" i="9"/>
  <c r="F719" i="9"/>
  <c r="E719" i="9"/>
  <c r="D719" i="9"/>
  <c r="C719" i="9"/>
  <c r="B719" i="9"/>
  <c r="F709" i="9"/>
  <c r="E709" i="9"/>
  <c r="D709" i="9"/>
  <c r="C709" i="9"/>
  <c r="B709" i="9"/>
  <c r="F708" i="9"/>
  <c r="E708" i="9"/>
  <c r="D708" i="9"/>
  <c r="C708" i="9"/>
  <c r="B708" i="9"/>
  <c r="F707" i="9"/>
  <c r="E707" i="9"/>
  <c r="D707" i="9"/>
  <c r="C707" i="9"/>
  <c r="B707" i="9"/>
  <c r="F706" i="9"/>
  <c r="E706" i="9"/>
  <c r="D706" i="9"/>
  <c r="C706" i="9"/>
  <c r="B706" i="9"/>
  <c r="F705" i="9"/>
  <c r="E705" i="9"/>
  <c r="D705" i="9"/>
  <c r="C705" i="9"/>
  <c r="B705" i="9"/>
  <c r="F704" i="9"/>
  <c r="E704" i="9"/>
  <c r="D704" i="9"/>
  <c r="C704" i="9"/>
  <c r="B704" i="9"/>
  <c r="F703" i="9"/>
  <c r="E703" i="9"/>
  <c r="D703" i="9"/>
  <c r="C703" i="9"/>
  <c r="B703" i="9"/>
  <c r="F702" i="9"/>
  <c r="E702" i="9"/>
  <c r="D702" i="9"/>
  <c r="C702" i="9"/>
  <c r="B702" i="9"/>
  <c r="F701" i="9"/>
  <c r="E701" i="9"/>
  <c r="D701" i="9"/>
  <c r="C701" i="9"/>
  <c r="B701" i="9"/>
  <c r="F700" i="9"/>
  <c r="E700" i="9"/>
  <c r="D700" i="9"/>
  <c r="C700" i="9"/>
  <c r="B700" i="9"/>
  <c r="F699" i="9"/>
  <c r="E699" i="9"/>
  <c r="D699" i="9"/>
  <c r="C699" i="9"/>
  <c r="B699" i="9"/>
  <c r="F689" i="9"/>
  <c r="E689" i="9"/>
  <c r="D689" i="9"/>
  <c r="C689" i="9"/>
  <c r="B689" i="9"/>
  <c r="F688" i="9"/>
  <c r="E688" i="9"/>
  <c r="D688" i="9"/>
  <c r="C688" i="9"/>
  <c r="B688" i="9"/>
  <c r="F687" i="9"/>
  <c r="E687" i="9"/>
  <c r="D687" i="9"/>
  <c r="C687" i="9"/>
  <c r="B687" i="9"/>
  <c r="F686" i="9"/>
  <c r="E686" i="9"/>
  <c r="D686" i="9"/>
  <c r="C686" i="9"/>
  <c r="B686" i="9"/>
  <c r="F685" i="9"/>
  <c r="E685" i="9"/>
  <c r="D685" i="9"/>
  <c r="C685" i="9"/>
  <c r="B685" i="9"/>
  <c r="F684" i="9"/>
  <c r="E684" i="9"/>
  <c r="D684" i="9"/>
  <c r="C684" i="9"/>
  <c r="B684" i="9"/>
  <c r="F683" i="9"/>
  <c r="E683" i="9"/>
  <c r="D683" i="9"/>
  <c r="C683" i="9"/>
  <c r="B683" i="9"/>
  <c r="F682" i="9"/>
  <c r="E682" i="9"/>
  <c r="D682" i="9"/>
  <c r="C682" i="9"/>
  <c r="B682" i="9"/>
  <c r="F681" i="9"/>
  <c r="E681" i="9"/>
  <c r="D681" i="9"/>
  <c r="C681" i="9"/>
  <c r="B681" i="9"/>
  <c r="F680" i="9"/>
  <c r="E680" i="9"/>
  <c r="D680" i="9"/>
  <c r="C680" i="9"/>
  <c r="B680" i="9"/>
  <c r="F679" i="9"/>
  <c r="E679" i="9"/>
  <c r="D679" i="9"/>
  <c r="C679" i="9"/>
  <c r="B679" i="9"/>
  <c r="F669" i="9"/>
  <c r="E669" i="9"/>
  <c r="D669" i="9"/>
  <c r="C669" i="9"/>
  <c r="B669" i="9"/>
  <c r="F668" i="9"/>
  <c r="E668" i="9"/>
  <c r="D668" i="9"/>
  <c r="C668" i="9"/>
  <c r="B668" i="9"/>
  <c r="F667" i="9"/>
  <c r="E667" i="9"/>
  <c r="D667" i="9"/>
  <c r="C667" i="9"/>
  <c r="B667" i="9"/>
  <c r="F666" i="9"/>
  <c r="E666" i="9"/>
  <c r="D666" i="9"/>
  <c r="C666" i="9"/>
  <c r="B666" i="9"/>
  <c r="F665" i="9"/>
  <c r="E665" i="9"/>
  <c r="D665" i="9"/>
  <c r="C665" i="9"/>
  <c r="B665" i="9"/>
  <c r="F664" i="9"/>
  <c r="E664" i="9"/>
  <c r="D664" i="9"/>
  <c r="C664" i="9"/>
  <c r="B664" i="9"/>
  <c r="F663" i="9"/>
  <c r="E663" i="9"/>
  <c r="D663" i="9"/>
  <c r="C663" i="9"/>
  <c r="B663" i="9"/>
  <c r="F662" i="9"/>
  <c r="E662" i="9"/>
  <c r="D662" i="9"/>
  <c r="C662" i="9"/>
  <c r="B662" i="9"/>
  <c r="F661" i="9"/>
  <c r="E661" i="9"/>
  <c r="D661" i="9"/>
  <c r="C661" i="9"/>
  <c r="B661" i="9"/>
  <c r="F660" i="9"/>
  <c r="E660" i="9"/>
  <c r="D660" i="9"/>
  <c r="C660" i="9"/>
  <c r="B660" i="9"/>
  <c r="F659" i="9"/>
  <c r="E659" i="9"/>
  <c r="D659" i="9"/>
  <c r="C659" i="9"/>
  <c r="B659" i="9"/>
  <c r="F649" i="9"/>
  <c r="E649" i="9"/>
  <c r="D649" i="9"/>
  <c r="C649" i="9"/>
  <c r="B649" i="9"/>
  <c r="F648" i="9"/>
  <c r="E648" i="9"/>
  <c r="D648" i="9"/>
  <c r="C648" i="9"/>
  <c r="B648" i="9"/>
  <c r="F647" i="9"/>
  <c r="E647" i="9"/>
  <c r="D647" i="9"/>
  <c r="C647" i="9"/>
  <c r="B647" i="9"/>
  <c r="F646" i="9"/>
  <c r="E646" i="9"/>
  <c r="D646" i="9"/>
  <c r="C646" i="9"/>
  <c r="B646" i="9"/>
  <c r="F645" i="9"/>
  <c r="E645" i="9"/>
  <c r="D645" i="9"/>
  <c r="C645" i="9"/>
  <c r="B645" i="9"/>
  <c r="F644" i="9"/>
  <c r="E644" i="9"/>
  <c r="D644" i="9"/>
  <c r="C644" i="9"/>
  <c r="B644" i="9"/>
  <c r="F643" i="9"/>
  <c r="E643" i="9"/>
  <c r="D643" i="9"/>
  <c r="C643" i="9"/>
  <c r="B643" i="9"/>
  <c r="F642" i="9"/>
  <c r="E642" i="9"/>
  <c r="D642" i="9"/>
  <c r="C642" i="9"/>
  <c r="B642" i="9"/>
  <c r="F641" i="9"/>
  <c r="E641" i="9"/>
  <c r="D641" i="9"/>
  <c r="C641" i="9"/>
  <c r="B641" i="9"/>
  <c r="F640" i="9"/>
  <c r="E640" i="9"/>
  <c r="D640" i="9"/>
  <c r="C640" i="9"/>
  <c r="B640" i="9"/>
  <c r="F639" i="9"/>
  <c r="E639" i="9"/>
  <c r="D639" i="9"/>
  <c r="C639" i="9"/>
  <c r="B639" i="9"/>
  <c r="F629" i="9"/>
  <c r="E629" i="9"/>
  <c r="D629" i="9"/>
  <c r="C629" i="9"/>
  <c r="B629" i="9"/>
  <c r="F628" i="9"/>
  <c r="E628" i="9"/>
  <c r="D628" i="9"/>
  <c r="C628" i="9"/>
  <c r="B628" i="9"/>
  <c r="F627" i="9"/>
  <c r="E627" i="9"/>
  <c r="D627" i="9"/>
  <c r="C627" i="9"/>
  <c r="B627" i="9"/>
  <c r="F626" i="9"/>
  <c r="E626" i="9"/>
  <c r="D626" i="9"/>
  <c r="C626" i="9"/>
  <c r="B626" i="9"/>
  <c r="F625" i="9"/>
  <c r="E625" i="9"/>
  <c r="D625" i="9"/>
  <c r="C625" i="9"/>
  <c r="B625" i="9"/>
  <c r="F624" i="9"/>
  <c r="E624" i="9"/>
  <c r="D624" i="9"/>
  <c r="C624" i="9"/>
  <c r="B624" i="9"/>
  <c r="F623" i="9"/>
  <c r="E623" i="9"/>
  <c r="D623" i="9"/>
  <c r="C623" i="9"/>
  <c r="B623" i="9"/>
  <c r="F622" i="9"/>
  <c r="E622" i="9"/>
  <c r="D622" i="9"/>
  <c r="C622" i="9"/>
  <c r="B622" i="9"/>
  <c r="F621" i="9"/>
  <c r="E621" i="9"/>
  <c r="D621" i="9"/>
  <c r="C621" i="9"/>
  <c r="B621" i="9"/>
  <c r="F620" i="9"/>
  <c r="E620" i="9"/>
  <c r="D620" i="9"/>
  <c r="C620" i="9"/>
  <c r="B620" i="9"/>
  <c r="F619" i="9"/>
  <c r="E619" i="9"/>
  <c r="D619" i="9"/>
  <c r="C619" i="9"/>
  <c r="B619" i="9"/>
  <c r="F609" i="9"/>
  <c r="E609" i="9"/>
  <c r="D609" i="9"/>
  <c r="C609" i="9"/>
  <c r="B609" i="9"/>
  <c r="F608" i="9"/>
  <c r="E608" i="9"/>
  <c r="D608" i="9"/>
  <c r="C608" i="9"/>
  <c r="B608" i="9"/>
  <c r="F607" i="9"/>
  <c r="E607" i="9"/>
  <c r="D607" i="9"/>
  <c r="C607" i="9"/>
  <c r="B607" i="9"/>
  <c r="F606" i="9"/>
  <c r="E606" i="9"/>
  <c r="D606" i="9"/>
  <c r="C606" i="9"/>
  <c r="B606" i="9"/>
  <c r="F605" i="9"/>
  <c r="E605" i="9"/>
  <c r="D605" i="9"/>
  <c r="C605" i="9"/>
  <c r="B605" i="9"/>
  <c r="F604" i="9"/>
  <c r="E604" i="9"/>
  <c r="D604" i="9"/>
  <c r="C604" i="9"/>
  <c r="B604" i="9"/>
  <c r="F603" i="9"/>
  <c r="E603" i="9"/>
  <c r="D603" i="9"/>
  <c r="C603" i="9"/>
  <c r="B603" i="9"/>
  <c r="F602" i="9"/>
  <c r="E602" i="9"/>
  <c r="D602" i="9"/>
  <c r="C602" i="9"/>
  <c r="B602" i="9"/>
  <c r="F601" i="9"/>
  <c r="E601" i="9"/>
  <c r="D601" i="9"/>
  <c r="C601" i="9"/>
  <c r="B601" i="9"/>
  <c r="F600" i="9"/>
  <c r="E600" i="9"/>
  <c r="D600" i="9"/>
  <c r="C600" i="9"/>
  <c r="B600" i="9"/>
  <c r="F599" i="9"/>
  <c r="E599" i="9"/>
  <c r="D599" i="9"/>
  <c r="C599" i="9"/>
  <c r="B599" i="9"/>
  <c r="F589" i="9"/>
  <c r="E589" i="9"/>
  <c r="D589" i="9"/>
  <c r="C589" i="9"/>
  <c r="B589" i="9"/>
  <c r="F588" i="9"/>
  <c r="E588" i="9"/>
  <c r="D588" i="9"/>
  <c r="C588" i="9"/>
  <c r="B588" i="9"/>
  <c r="F587" i="9"/>
  <c r="E587" i="9"/>
  <c r="D587" i="9"/>
  <c r="C587" i="9"/>
  <c r="B587" i="9"/>
  <c r="F586" i="9"/>
  <c r="E586" i="9"/>
  <c r="D586" i="9"/>
  <c r="C586" i="9"/>
  <c r="B586" i="9"/>
  <c r="F585" i="9"/>
  <c r="E585" i="9"/>
  <c r="D585" i="9"/>
  <c r="C585" i="9"/>
  <c r="B585" i="9"/>
  <c r="F584" i="9"/>
  <c r="E584" i="9"/>
  <c r="D584" i="9"/>
  <c r="C584" i="9"/>
  <c r="B584" i="9"/>
  <c r="F583" i="9"/>
  <c r="E583" i="9"/>
  <c r="D583" i="9"/>
  <c r="C583" i="9"/>
  <c r="B583" i="9"/>
  <c r="F582" i="9"/>
  <c r="E582" i="9"/>
  <c r="D582" i="9"/>
  <c r="C582" i="9"/>
  <c r="B582" i="9"/>
  <c r="F581" i="9"/>
  <c r="E581" i="9"/>
  <c r="D581" i="9"/>
  <c r="C581" i="9"/>
  <c r="B581" i="9"/>
  <c r="F580" i="9"/>
  <c r="E580" i="9"/>
  <c r="D580" i="9"/>
  <c r="C580" i="9"/>
  <c r="B580" i="9"/>
  <c r="F579" i="9"/>
  <c r="E579" i="9"/>
  <c r="D579" i="9"/>
  <c r="C579" i="9"/>
  <c r="B579" i="9"/>
  <c r="F569" i="9"/>
  <c r="E569" i="9"/>
  <c r="D569" i="9"/>
  <c r="C569" i="9"/>
  <c r="B569" i="9"/>
  <c r="F568" i="9"/>
  <c r="E568" i="9"/>
  <c r="D568" i="9"/>
  <c r="C568" i="9"/>
  <c r="B568" i="9"/>
  <c r="F567" i="9"/>
  <c r="E567" i="9"/>
  <c r="D567" i="9"/>
  <c r="C567" i="9"/>
  <c r="B567" i="9"/>
  <c r="F566" i="9"/>
  <c r="E566" i="9"/>
  <c r="D566" i="9"/>
  <c r="C566" i="9"/>
  <c r="B566" i="9"/>
  <c r="F565" i="9"/>
  <c r="E565" i="9"/>
  <c r="D565" i="9"/>
  <c r="C565" i="9"/>
  <c r="B565" i="9"/>
  <c r="F564" i="9"/>
  <c r="E564" i="9"/>
  <c r="D564" i="9"/>
  <c r="C564" i="9"/>
  <c r="B564" i="9"/>
  <c r="F563" i="9"/>
  <c r="E563" i="9"/>
  <c r="D563" i="9"/>
  <c r="C563" i="9"/>
  <c r="B563" i="9"/>
  <c r="F562" i="9"/>
  <c r="E562" i="9"/>
  <c r="D562" i="9"/>
  <c r="C562" i="9"/>
  <c r="B562" i="9"/>
  <c r="F561" i="9"/>
  <c r="E561" i="9"/>
  <c r="D561" i="9"/>
  <c r="C561" i="9"/>
  <c r="B561" i="9"/>
  <c r="F560" i="9"/>
  <c r="E560" i="9"/>
  <c r="D560" i="9"/>
  <c r="C560" i="9"/>
  <c r="B560" i="9"/>
  <c r="F559" i="9"/>
  <c r="E559" i="9"/>
  <c r="D559" i="9"/>
  <c r="C559" i="9"/>
  <c r="B559" i="9"/>
  <c r="F549" i="9"/>
  <c r="E549" i="9"/>
  <c r="D549" i="9"/>
  <c r="C549" i="9"/>
  <c r="B549" i="9"/>
  <c r="F548" i="9"/>
  <c r="E548" i="9"/>
  <c r="D548" i="9"/>
  <c r="C548" i="9"/>
  <c r="B548" i="9"/>
  <c r="F547" i="9"/>
  <c r="E547" i="9"/>
  <c r="D547" i="9"/>
  <c r="C547" i="9"/>
  <c r="B547" i="9"/>
  <c r="F546" i="9"/>
  <c r="E546" i="9"/>
  <c r="D546" i="9"/>
  <c r="C546" i="9"/>
  <c r="B546" i="9"/>
  <c r="F545" i="9"/>
  <c r="E545" i="9"/>
  <c r="D545" i="9"/>
  <c r="C545" i="9"/>
  <c r="B545" i="9"/>
  <c r="F544" i="9"/>
  <c r="E544" i="9"/>
  <c r="D544" i="9"/>
  <c r="C544" i="9"/>
  <c r="B544" i="9"/>
  <c r="F543" i="9"/>
  <c r="E543" i="9"/>
  <c r="D543" i="9"/>
  <c r="C543" i="9"/>
  <c r="B543" i="9"/>
  <c r="F542" i="9"/>
  <c r="E542" i="9"/>
  <c r="D542" i="9"/>
  <c r="C542" i="9"/>
  <c r="B542" i="9"/>
  <c r="F541" i="9"/>
  <c r="E541" i="9"/>
  <c r="D541" i="9"/>
  <c r="C541" i="9"/>
  <c r="B541" i="9"/>
  <c r="F540" i="9"/>
  <c r="E540" i="9"/>
  <c r="D540" i="9"/>
  <c r="C540" i="9"/>
  <c r="B540" i="9"/>
  <c r="F539" i="9"/>
  <c r="E539" i="9"/>
  <c r="D539" i="9"/>
  <c r="C539" i="9"/>
  <c r="B539" i="9"/>
  <c r="F529" i="9"/>
  <c r="E529" i="9"/>
  <c r="D529" i="9"/>
  <c r="C529" i="9"/>
  <c r="B529" i="9"/>
  <c r="F528" i="9"/>
  <c r="E528" i="9"/>
  <c r="D528" i="9"/>
  <c r="C528" i="9"/>
  <c r="B528" i="9"/>
  <c r="F527" i="9"/>
  <c r="E527" i="9"/>
  <c r="D527" i="9"/>
  <c r="C527" i="9"/>
  <c r="B527" i="9"/>
  <c r="F526" i="9"/>
  <c r="E526" i="9"/>
  <c r="D526" i="9"/>
  <c r="C526" i="9"/>
  <c r="B526" i="9"/>
  <c r="F525" i="9"/>
  <c r="E525" i="9"/>
  <c r="D525" i="9"/>
  <c r="C525" i="9"/>
  <c r="B525" i="9"/>
  <c r="F524" i="9"/>
  <c r="E524" i="9"/>
  <c r="D524" i="9"/>
  <c r="C524" i="9"/>
  <c r="B524" i="9"/>
  <c r="F523" i="9"/>
  <c r="E523" i="9"/>
  <c r="D523" i="9"/>
  <c r="C523" i="9"/>
  <c r="B523" i="9"/>
  <c r="F522" i="9"/>
  <c r="E522" i="9"/>
  <c r="D522" i="9"/>
  <c r="C522" i="9"/>
  <c r="B522" i="9"/>
  <c r="F521" i="9"/>
  <c r="E521" i="9"/>
  <c r="D521" i="9"/>
  <c r="C521" i="9"/>
  <c r="B521" i="9"/>
  <c r="F520" i="9"/>
  <c r="E520" i="9"/>
  <c r="D520" i="9"/>
  <c r="C520" i="9"/>
  <c r="B520" i="9"/>
  <c r="F519" i="9"/>
  <c r="E519" i="9"/>
  <c r="D519" i="9"/>
  <c r="C519" i="9"/>
  <c r="B519" i="9"/>
  <c r="F509" i="9"/>
  <c r="E509" i="9"/>
  <c r="D509" i="9"/>
  <c r="C509" i="9"/>
  <c r="B509" i="9"/>
  <c r="F508" i="9"/>
  <c r="E508" i="9"/>
  <c r="D508" i="9"/>
  <c r="C508" i="9"/>
  <c r="B508" i="9"/>
  <c r="F507" i="9"/>
  <c r="E507" i="9"/>
  <c r="D507" i="9"/>
  <c r="C507" i="9"/>
  <c r="B507" i="9"/>
  <c r="F506" i="9"/>
  <c r="E506" i="9"/>
  <c r="D506" i="9"/>
  <c r="C506" i="9"/>
  <c r="B506" i="9"/>
  <c r="F505" i="9"/>
  <c r="E505" i="9"/>
  <c r="D505" i="9"/>
  <c r="C505" i="9"/>
  <c r="B505" i="9"/>
  <c r="F504" i="9"/>
  <c r="E504" i="9"/>
  <c r="D504" i="9"/>
  <c r="C504" i="9"/>
  <c r="B504" i="9"/>
  <c r="F503" i="9"/>
  <c r="E503" i="9"/>
  <c r="D503" i="9"/>
  <c r="C503" i="9"/>
  <c r="B503" i="9"/>
  <c r="F502" i="9"/>
  <c r="E502" i="9"/>
  <c r="D502" i="9"/>
  <c r="C502" i="9"/>
  <c r="B502" i="9"/>
  <c r="F501" i="9"/>
  <c r="E501" i="9"/>
  <c r="D501" i="9"/>
  <c r="C501" i="9"/>
  <c r="B501" i="9"/>
  <c r="F500" i="9"/>
  <c r="E500" i="9"/>
  <c r="D500" i="9"/>
  <c r="C500" i="9"/>
  <c r="B500" i="9"/>
  <c r="F499" i="9"/>
  <c r="E499" i="9"/>
  <c r="D499" i="9"/>
  <c r="C499" i="9"/>
  <c r="B499" i="9"/>
  <c r="F489" i="9"/>
  <c r="E489" i="9"/>
  <c r="D489" i="9"/>
  <c r="C489" i="9"/>
  <c r="B489" i="9"/>
  <c r="F488" i="9"/>
  <c r="E488" i="9"/>
  <c r="D488" i="9"/>
  <c r="C488" i="9"/>
  <c r="B488" i="9"/>
  <c r="F487" i="9"/>
  <c r="E487" i="9"/>
  <c r="D487" i="9"/>
  <c r="C487" i="9"/>
  <c r="B487" i="9"/>
  <c r="F486" i="9"/>
  <c r="E486" i="9"/>
  <c r="D486" i="9"/>
  <c r="C486" i="9"/>
  <c r="B486" i="9"/>
  <c r="F485" i="9"/>
  <c r="E485" i="9"/>
  <c r="D485" i="9"/>
  <c r="C485" i="9"/>
  <c r="B485" i="9"/>
  <c r="F484" i="9"/>
  <c r="E484" i="9"/>
  <c r="D484" i="9"/>
  <c r="C484" i="9"/>
  <c r="B484" i="9"/>
  <c r="F483" i="9"/>
  <c r="E483" i="9"/>
  <c r="D483" i="9"/>
  <c r="C483" i="9"/>
  <c r="B483" i="9"/>
  <c r="F482" i="9"/>
  <c r="E482" i="9"/>
  <c r="D482" i="9"/>
  <c r="C482" i="9"/>
  <c r="B482" i="9"/>
  <c r="F481" i="9"/>
  <c r="E481" i="9"/>
  <c r="D481" i="9"/>
  <c r="C481" i="9"/>
  <c r="B481" i="9"/>
  <c r="F480" i="9"/>
  <c r="E480" i="9"/>
  <c r="D480" i="9"/>
  <c r="C480" i="9"/>
  <c r="B480" i="9"/>
  <c r="F479" i="9"/>
  <c r="E479" i="9"/>
  <c r="D479" i="9"/>
  <c r="C479" i="9"/>
  <c r="B479" i="9"/>
  <c r="F469" i="9"/>
  <c r="E469" i="9"/>
  <c r="D469" i="9"/>
  <c r="C469" i="9"/>
  <c r="B469" i="9"/>
  <c r="F468" i="9"/>
  <c r="E468" i="9"/>
  <c r="D468" i="9"/>
  <c r="C468" i="9"/>
  <c r="B468" i="9"/>
  <c r="F467" i="9"/>
  <c r="E467" i="9"/>
  <c r="D467" i="9"/>
  <c r="C467" i="9"/>
  <c r="B467" i="9"/>
  <c r="F466" i="9"/>
  <c r="E466" i="9"/>
  <c r="D466" i="9"/>
  <c r="C466" i="9"/>
  <c r="B466" i="9"/>
  <c r="F465" i="9"/>
  <c r="E465" i="9"/>
  <c r="D465" i="9"/>
  <c r="C465" i="9"/>
  <c r="B465" i="9"/>
  <c r="F464" i="9"/>
  <c r="E464" i="9"/>
  <c r="D464" i="9"/>
  <c r="C464" i="9"/>
  <c r="B464" i="9"/>
  <c r="F463" i="9"/>
  <c r="E463" i="9"/>
  <c r="D463" i="9"/>
  <c r="C463" i="9"/>
  <c r="B463" i="9"/>
  <c r="F462" i="9"/>
  <c r="E462" i="9"/>
  <c r="D462" i="9"/>
  <c r="C462" i="9"/>
  <c r="B462" i="9"/>
  <c r="F461" i="9"/>
  <c r="E461" i="9"/>
  <c r="D461" i="9"/>
  <c r="C461" i="9"/>
  <c r="B461" i="9"/>
  <c r="F460" i="9"/>
  <c r="E460" i="9"/>
  <c r="D460" i="9"/>
  <c r="C460" i="9"/>
  <c r="B460" i="9"/>
  <c r="F459" i="9"/>
  <c r="E459" i="9"/>
  <c r="D459" i="9"/>
  <c r="C459" i="9"/>
  <c r="B459" i="9"/>
  <c r="F449" i="9"/>
  <c r="E449" i="9"/>
  <c r="D449" i="9"/>
  <c r="C449" i="9"/>
  <c r="B449" i="9"/>
  <c r="F448" i="9"/>
  <c r="E448" i="9"/>
  <c r="D448" i="9"/>
  <c r="C448" i="9"/>
  <c r="B448" i="9"/>
  <c r="F447" i="9"/>
  <c r="E447" i="9"/>
  <c r="D447" i="9"/>
  <c r="C447" i="9"/>
  <c r="B447" i="9"/>
  <c r="F446" i="9"/>
  <c r="E446" i="9"/>
  <c r="D446" i="9"/>
  <c r="C446" i="9"/>
  <c r="B446" i="9"/>
  <c r="F445" i="9"/>
  <c r="E445" i="9"/>
  <c r="D445" i="9"/>
  <c r="C445" i="9"/>
  <c r="B445" i="9"/>
  <c r="F444" i="9"/>
  <c r="E444" i="9"/>
  <c r="D444" i="9"/>
  <c r="C444" i="9"/>
  <c r="B444" i="9"/>
  <c r="F443" i="9"/>
  <c r="E443" i="9"/>
  <c r="D443" i="9"/>
  <c r="C443" i="9"/>
  <c r="B443" i="9"/>
  <c r="F442" i="9"/>
  <c r="E442" i="9"/>
  <c r="D442" i="9"/>
  <c r="C442" i="9"/>
  <c r="B442" i="9"/>
  <c r="F441" i="9"/>
  <c r="E441" i="9"/>
  <c r="D441" i="9"/>
  <c r="C441" i="9"/>
  <c r="B441" i="9"/>
  <c r="F440" i="9"/>
  <c r="E440" i="9"/>
  <c r="D440" i="9"/>
  <c r="C440" i="9"/>
  <c r="B440" i="9"/>
  <c r="F439" i="9"/>
  <c r="E439" i="9"/>
  <c r="D439" i="9"/>
  <c r="C439" i="9"/>
  <c r="B439" i="9"/>
  <c r="F429" i="9"/>
  <c r="E429" i="9"/>
  <c r="D429" i="9"/>
  <c r="C429" i="9"/>
  <c r="B429" i="9"/>
  <c r="F428" i="9"/>
  <c r="E428" i="9"/>
  <c r="D428" i="9"/>
  <c r="C428" i="9"/>
  <c r="B428" i="9"/>
  <c r="F427" i="9"/>
  <c r="E427" i="9"/>
  <c r="D427" i="9"/>
  <c r="C427" i="9"/>
  <c r="B427" i="9"/>
  <c r="F426" i="9"/>
  <c r="E426" i="9"/>
  <c r="D426" i="9"/>
  <c r="C426" i="9"/>
  <c r="B426" i="9"/>
  <c r="F425" i="9"/>
  <c r="E425" i="9"/>
  <c r="D425" i="9"/>
  <c r="C425" i="9"/>
  <c r="B425" i="9"/>
  <c r="F424" i="9"/>
  <c r="E424" i="9"/>
  <c r="D424" i="9"/>
  <c r="C424" i="9"/>
  <c r="B424" i="9"/>
  <c r="F423" i="9"/>
  <c r="E423" i="9"/>
  <c r="D423" i="9"/>
  <c r="C423" i="9"/>
  <c r="B423" i="9"/>
  <c r="F422" i="9"/>
  <c r="E422" i="9"/>
  <c r="D422" i="9"/>
  <c r="C422" i="9"/>
  <c r="B422" i="9"/>
  <c r="F421" i="9"/>
  <c r="E421" i="9"/>
  <c r="D421" i="9"/>
  <c r="C421" i="9"/>
  <c r="B421" i="9"/>
  <c r="F420" i="9"/>
  <c r="E420" i="9"/>
  <c r="D420" i="9"/>
  <c r="C420" i="9"/>
  <c r="B420" i="9"/>
  <c r="F419" i="9"/>
  <c r="E419" i="9"/>
  <c r="D419" i="9"/>
  <c r="C419" i="9"/>
  <c r="B419" i="9"/>
  <c r="F409" i="9"/>
  <c r="E409" i="9"/>
  <c r="D409" i="9"/>
  <c r="C409" i="9"/>
  <c r="B409" i="9"/>
  <c r="F408" i="9"/>
  <c r="E408" i="9"/>
  <c r="D408" i="9"/>
  <c r="C408" i="9"/>
  <c r="B408" i="9"/>
  <c r="F407" i="9"/>
  <c r="E407" i="9"/>
  <c r="D407" i="9"/>
  <c r="C407" i="9"/>
  <c r="B407" i="9"/>
  <c r="F406" i="9"/>
  <c r="E406" i="9"/>
  <c r="D406" i="9"/>
  <c r="C406" i="9"/>
  <c r="B406" i="9"/>
  <c r="F405" i="9"/>
  <c r="E405" i="9"/>
  <c r="D405" i="9"/>
  <c r="C405" i="9"/>
  <c r="B405" i="9"/>
  <c r="F404" i="9"/>
  <c r="E404" i="9"/>
  <c r="D404" i="9"/>
  <c r="C404" i="9"/>
  <c r="B404" i="9"/>
  <c r="F403" i="9"/>
  <c r="E403" i="9"/>
  <c r="D403" i="9"/>
  <c r="C403" i="9"/>
  <c r="B403" i="9"/>
  <c r="F402" i="9"/>
  <c r="E402" i="9"/>
  <c r="D402" i="9"/>
  <c r="C402" i="9"/>
  <c r="B402" i="9"/>
  <c r="F401" i="9"/>
  <c r="E401" i="9"/>
  <c r="D401" i="9"/>
  <c r="C401" i="9"/>
  <c r="B401" i="9"/>
  <c r="F400" i="9"/>
  <c r="E400" i="9"/>
  <c r="D400" i="9"/>
  <c r="C400" i="9"/>
  <c r="B400" i="9"/>
  <c r="F399" i="9"/>
  <c r="E399" i="9"/>
  <c r="D399" i="9"/>
  <c r="C399" i="9"/>
  <c r="B399" i="9"/>
  <c r="F389" i="9"/>
  <c r="E389" i="9"/>
  <c r="D389" i="9"/>
  <c r="C389" i="9"/>
  <c r="B389" i="9"/>
  <c r="F388" i="9"/>
  <c r="E388" i="9"/>
  <c r="D388" i="9"/>
  <c r="C388" i="9"/>
  <c r="B388" i="9"/>
  <c r="F387" i="9"/>
  <c r="E387" i="9"/>
  <c r="D387" i="9"/>
  <c r="C387" i="9"/>
  <c r="B387" i="9"/>
  <c r="F386" i="9"/>
  <c r="E386" i="9"/>
  <c r="D386" i="9"/>
  <c r="C386" i="9"/>
  <c r="B386" i="9"/>
  <c r="F385" i="9"/>
  <c r="E385" i="9"/>
  <c r="D385" i="9"/>
  <c r="C385" i="9"/>
  <c r="B385" i="9"/>
  <c r="F384" i="9"/>
  <c r="E384" i="9"/>
  <c r="D384" i="9"/>
  <c r="C384" i="9"/>
  <c r="B384" i="9"/>
  <c r="F383" i="9"/>
  <c r="E383" i="9"/>
  <c r="D383" i="9"/>
  <c r="C383" i="9"/>
  <c r="B383" i="9"/>
  <c r="F382" i="9"/>
  <c r="E382" i="9"/>
  <c r="D382" i="9"/>
  <c r="C382" i="9"/>
  <c r="B382" i="9"/>
  <c r="F381" i="9"/>
  <c r="E381" i="9"/>
  <c r="D381" i="9"/>
  <c r="C381" i="9"/>
  <c r="B381" i="9"/>
  <c r="F380" i="9"/>
  <c r="E380" i="9"/>
  <c r="D380" i="9"/>
  <c r="C380" i="9"/>
  <c r="B380" i="9"/>
  <c r="F379" i="9"/>
  <c r="E379" i="9"/>
  <c r="D379" i="9"/>
  <c r="C379" i="9"/>
  <c r="B379" i="9"/>
  <c r="F369" i="9"/>
  <c r="E369" i="9"/>
  <c r="D369" i="9"/>
  <c r="C369" i="9"/>
  <c r="B369" i="9"/>
  <c r="F368" i="9"/>
  <c r="E368" i="9"/>
  <c r="D368" i="9"/>
  <c r="C368" i="9"/>
  <c r="B368" i="9"/>
  <c r="F367" i="9"/>
  <c r="E367" i="9"/>
  <c r="D367" i="9"/>
  <c r="C367" i="9"/>
  <c r="B367" i="9"/>
  <c r="F366" i="9"/>
  <c r="E366" i="9"/>
  <c r="D366" i="9"/>
  <c r="C366" i="9"/>
  <c r="B366" i="9"/>
  <c r="F365" i="9"/>
  <c r="E365" i="9"/>
  <c r="D365" i="9"/>
  <c r="C365" i="9"/>
  <c r="B365" i="9"/>
  <c r="F364" i="9"/>
  <c r="E364" i="9"/>
  <c r="D364" i="9"/>
  <c r="C364" i="9"/>
  <c r="B364" i="9"/>
  <c r="F363" i="9"/>
  <c r="E363" i="9"/>
  <c r="D363" i="9"/>
  <c r="C363" i="9"/>
  <c r="B363" i="9"/>
  <c r="F362" i="9"/>
  <c r="E362" i="9"/>
  <c r="D362" i="9"/>
  <c r="C362" i="9"/>
  <c r="B362" i="9"/>
  <c r="F361" i="9"/>
  <c r="E361" i="9"/>
  <c r="D361" i="9"/>
  <c r="C361" i="9"/>
  <c r="B361" i="9"/>
  <c r="F360" i="9"/>
  <c r="E360" i="9"/>
  <c r="D360" i="9"/>
  <c r="C360" i="9"/>
  <c r="B360" i="9"/>
  <c r="F359" i="9"/>
  <c r="E359" i="9"/>
  <c r="D359" i="9"/>
  <c r="C359" i="9"/>
  <c r="B359" i="9"/>
  <c r="F349" i="9"/>
  <c r="E349" i="9"/>
  <c r="D349" i="9"/>
  <c r="C349" i="9"/>
  <c r="B349" i="9"/>
  <c r="F348" i="9"/>
  <c r="E348" i="9"/>
  <c r="D348" i="9"/>
  <c r="C348" i="9"/>
  <c r="B348" i="9"/>
  <c r="F347" i="9"/>
  <c r="E347" i="9"/>
  <c r="D347" i="9"/>
  <c r="C347" i="9"/>
  <c r="B347" i="9"/>
  <c r="F346" i="9"/>
  <c r="E346" i="9"/>
  <c r="D346" i="9"/>
  <c r="C346" i="9"/>
  <c r="B346" i="9"/>
  <c r="F345" i="9"/>
  <c r="E345" i="9"/>
  <c r="D345" i="9"/>
  <c r="C345" i="9"/>
  <c r="B345" i="9"/>
  <c r="F344" i="9"/>
  <c r="E344" i="9"/>
  <c r="D344" i="9"/>
  <c r="C344" i="9"/>
  <c r="B344" i="9"/>
  <c r="F343" i="9"/>
  <c r="E343" i="9"/>
  <c r="D343" i="9"/>
  <c r="C343" i="9"/>
  <c r="B343" i="9"/>
  <c r="F342" i="9"/>
  <c r="E342" i="9"/>
  <c r="D342" i="9"/>
  <c r="C342" i="9"/>
  <c r="B342" i="9"/>
  <c r="F341" i="9"/>
  <c r="E341" i="9"/>
  <c r="D341" i="9"/>
  <c r="C341" i="9"/>
  <c r="B341" i="9"/>
  <c r="F340" i="9"/>
  <c r="E340" i="9"/>
  <c r="D340" i="9"/>
  <c r="C340" i="9"/>
  <c r="B340" i="9"/>
  <c r="F339" i="9"/>
  <c r="E339" i="9"/>
  <c r="D339" i="9"/>
  <c r="C339" i="9"/>
  <c r="B339" i="9"/>
  <c r="F329" i="9"/>
  <c r="E329" i="9"/>
  <c r="D329" i="9"/>
  <c r="C329" i="9"/>
  <c r="B329" i="9"/>
  <c r="F328" i="9"/>
  <c r="E328" i="9"/>
  <c r="D328" i="9"/>
  <c r="C328" i="9"/>
  <c r="B328" i="9"/>
  <c r="F327" i="9"/>
  <c r="E327" i="9"/>
  <c r="D327" i="9"/>
  <c r="C327" i="9"/>
  <c r="B327" i="9"/>
  <c r="F326" i="9"/>
  <c r="E326" i="9"/>
  <c r="D326" i="9"/>
  <c r="C326" i="9"/>
  <c r="B326" i="9"/>
  <c r="F325" i="9"/>
  <c r="E325" i="9"/>
  <c r="D325" i="9"/>
  <c r="C325" i="9"/>
  <c r="B325" i="9"/>
  <c r="F324" i="9"/>
  <c r="E324" i="9"/>
  <c r="D324" i="9"/>
  <c r="C324" i="9"/>
  <c r="B324" i="9"/>
  <c r="F323" i="9"/>
  <c r="E323" i="9"/>
  <c r="D323" i="9"/>
  <c r="C323" i="9"/>
  <c r="B323" i="9"/>
  <c r="F322" i="9"/>
  <c r="E322" i="9"/>
  <c r="D322" i="9"/>
  <c r="C322" i="9"/>
  <c r="B322" i="9"/>
  <c r="F321" i="9"/>
  <c r="E321" i="9"/>
  <c r="D321" i="9"/>
  <c r="C321" i="9"/>
  <c r="B321" i="9"/>
  <c r="F320" i="9"/>
  <c r="E320" i="9"/>
  <c r="D320" i="9"/>
  <c r="C320" i="9"/>
  <c r="B320" i="9"/>
  <c r="F319" i="9"/>
  <c r="E319" i="9"/>
  <c r="D319" i="9"/>
  <c r="C319" i="9"/>
  <c r="B319" i="9"/>
  <c r="F309" i="9"/>
  <c r="E309" i="9"/>
  <c r="D309" i="9"/>
  <c r="C309" i="9"/>
  <c r="B309" i="9"/>
  <c r="F308" i="9"/>
  <c r="E308" i="9"/>
  <c r="D308" i="9"/>
  <c r="C308" i="9"/>
  <c r="B308" i="9"/>
  <c r="F307" i="9"/>
  <c r="E307" i="9"/>
  <c r="D307" i="9"/>
  <c r="C307" i="9"/>
  <c r="B307" i="9"/>
  <c r="F306" i="9"/>
  <c r="E306" i="9"/>
  <c r="D306" i="9"/>
  <c r="C306" i="9"/>
  <c r="B306" i="9"/>
  <c r="F305" i="9"/>
  <c r="E305" i="9"/>
  <c r="D305" i="9"/>
  <c r="C305" i="9"/>
  <c r="B305" i="9"/>
  <c r="F304" i="9"/>
  <c r="E304" i="9"/>
  <c r="D304" i="9"/>
  <c r="C304" i="9"/>
  <c r="B304" i="9"/>
  <c r="F303" i="9"/>
  <c r="E303" i="9"/>
  <c r="D303" i="9"/>
  <c r="C303" i="9"/>
  <c r="B303" i="9"/>
  <c r="F302" i="9"/>
  <c r="E302" i="9"/>
  <c r="D302" i="9"/>
  <c r="C302" i="9"/>
  <c r="B302" i="9"/>
  <c r="F301" i="9"/>
  <c r="E301" i="9"/>
  <c r="D301" i="9"/>
  <c r="C301" i="9"/>
  <c r="B301" i="9"/>
  <c r="F300" i="9"/>
  <c r="E300" i="9"/>
  <c r="D300" i="9"/>
  <c r="C300" i="9"/>
  <c r="B300" i="9"/>
  <c r="F299" i="9"/>
  <c r="E299" i="9"/>
  <c r="D299" i="9"/>
  <c r="C299" i="9"/>
  <c r="B299" i="9"/>
  <c r="F289" i="9"/>
  <c r="E289" i="9"/>
  <c r="D289" i="9"/>
  <c r="C289" i="9"/>
  <c r="B289" i="9"/>
  <c r="F288" i="9"/>
  <c r="E288" i="9"/>
  <c r="D288" i="9"/>
  <c r="C288" i="9"/>
  <c r="B288" i="9"/>
  <c r="F287" i="9"/>
  <c r="E287" i="9"/>
  <c r="D287" i="9"/>
  <c r="C287" i="9"/>
  <c r="B287" i="9"/>
  <c r="F286" i="9"/>
  <c r="E286" i="9"/>
  <c r="D286" i="9"/>
  <c r="C286" i="9"/>
  <c r="B286" i="9"/>
  <c r="F285" i="9"/>
  <c r="E285" i="9"/>
  <c r="D285" i="9"/>
  <c r="C285" i="9"/>
  <c r="B285" i="9"/>
  <c r="F284" i="9"/>
  <c r="E284" i="9"/>
  <c r="D284" i="9"/>
  <c r="C284" i="9"/>
  <c r="B284" i="9"/>
  <c r="F283" i="9"/>
  <c r="E283" i="9"/>
  <c r="D283" i="9"/>
  <c r="C283" i="9"/>
  <c r="B283" i="9"/>
  <c r="F282" i="9"/>
  <c r="E282" i="9"/>
  <c r="D282" i="9"/>
  <c r="C282" i="9"/>
  <c r="B282" i="9"/>
  <c r="F281" i="9"/>
  <c r="E281" i="9"/>
  <c r="D281" i="9"/>
  <c r="C281" i="9"/>
  <c r="B281" i="9"/>
  <c r="F280" i="9"/>
  <c r="E280" i="9"/>
  <c r="D280" i="9"/>
  <c r="C280" i="9"/>
  <c r="B280" i="9"/>
  <c r="F279" i="9"/>
  <c r="E279" i="9"/>
  <c r="D279" i="9"/>
  <c r="C279" i="9"/>
  <c r="B279" i="9"/>
  <c r="F269" i="9"/>
  <c r="E269" i="9"/>
  <c r="D269" i="9"/>
  <c r="C269" i="9"/>
  <c r="B269" i="9"/>
  <c r="F268" i="9"/>
  <c r="E268" i="9"/>
  <c r="D268" i="9"/>
  <c r="C268" i="9"/>
  <c r="B268" i="9"/>
  <c r="F267" i="9"/>
  <c r="E267" i="9"/>
  <c r="D267" i="9"/>
  <c r="C267" i="9"/>
  <c r="B267" i="9"/>
  <c r="F266" i="9"/>
  <c r="E266" i="9"/>
  <c r="D266" i="9"/>
  <c r="C266" i="9"/>
  <c r="B266" i="9"/>
  <c r="F265" i="9"/>
  <c r="E265" i="9"/>
  <c r="D265" i="9"/>
  <c r="C265" i="9"/>
  <c r="B265" i="9"/>
  <c r="F264" i="9"/>
  <c r="E264" i="9"/>
  <c r="D264" i="9"/>
  <c r="C264" i="9"/>
  <c r="B264" i="9"/>
  <c r="F263" i="9"/>
  <c r="E263" i="9"/>
  <c r="D263" i="9"/>
  <c r="C263" i="9"/>
  <c r="B263" i="9"/>
  <c r="F262" i="9"/>
  <c r="E262" i="9"/>
  <c r="D262" i="9"/>
  <c r="C262" i="9"/>
  <c r="B262" i="9"/>
  <c r="F261" i="9"/>
  <c r="E261" i="9"/>
  <c r="D261" i="9"/>
  <c r="C261" i="9"/>
  <c r="B261" i="9"/>
  <c r="F260" i="9"/>
  <c r="E260" i="9"/>
  <c r="D260" i="9"/>
  <c r="C260" i="9"/>
  <c r="B260" i="9"/>
  <c r="F259" i="9"/>
  <c r="E259" i="9"/>
  <c r="D259" i="9"/>
  <c r="C259" i="9"/>
  <c r="B259" i="9"/>
  <c r="F249" i="9"/>
  <c r="E249" i="9"/>
  <c r="D249" i="9"/>
  <c r="C249" i="9"/>
  <c r="B249" i="9"/>
  <c r="F248" i="9"/>
  <c r="E248" i="9"/>
  <c r="D248" i="9"/>
  <c r="C248" i="9"/>
  <c r="B248" i="9"/>
  <c r="F247" i="9"/>
  <c r="E247" i="9"/>
  <c r="D247" i="9"/>
  <c r="C247" i="9"/>
  <c r="B247" i="9"/>
  <c r="F246" i="9"/>
  <c r="E246" i="9"/>
  <c r="D246" i="9"/>
  <c r="C246" i="9"/>
  <c r="B246" i="9"/>
  <c r="F245" i="9"/>
  <c r="E245" i="9"/>
  <c r="D245" i="9"/>
  <c r="C245" i="9"/>
  <c r="B245" i="9"/>
  <c r="F244" i="9"/>
  <c r="E244" i="9"/>
  <c r="D244" i="9"/>
  <c r="C244" i="9"/>
  <c r="B244" i="9"/>
  <c r="F243" i="9"/>
  <c r="E243" i="9"/>
  <c r="D243" i="9"/>
  <c r="C243" i="9"/>
  <c r="B243" i="9"/>
  <c r="F242" i="9"/>
  <c r="E242" i="9"/>
  <c r="D242" i="9"/>
  <c r="C242" i="9"/>
  <c r="B242" i="9"/>
  <c r="F241" i="9"/>
  <c r="E241" i="9"/>
  <c r="D241" i="9"/>
  <c r="C241" i="9"/>
  <c r="B241" i="9"/>
  <c r="F240" i="9"/>
  <c r="E240" i="9"/>
  <c r="D240" i="9"/>
  <c r="C240" i="9"/>
  <c r="B240" i="9"/>
  <c r="F239" i="9"/>
  <c r="E239" i="9"/>
  <c r="D239" i="9"/>
  <c r="C239" i="9"/>
  <c r="B239" i="9"/>
  <c r="F229" i="9"/>
  <c r="E229" i="9"/>
  <c r="D229" i="9"/>
  <c r="C229" i="9"/>
  <c r="B229" i="9"/>
  <c r="F228" i="9"/>
  <c r="E228" i="9"/>
  <c r="D228" i="9"/>
  <c r="C228" i="9"/>
  <c r="B228" i="9"/>
  <c r="F227" i="9"/>
  <c r="E227" i="9"/>
  <c r="D227" i="9"/>
  <c r="C227" i="9"/>
  <c r="B227" i="9"/>
  <c r="F226" i="9"/>
  <c r="E226" i="9"/>
  <c r="D226" i="9"/>
  <c r="C226" i="9"/>
  <c r="B226" i="9"/>
  <c r="F225" i="9"/>
  <c r="E225" i="9"/>
  <c r="D225" i="9"/>
  <c r="C225" i="9"/>
  <c r="B225" i="9"/>
  <c r="F224" i="9"/>
  <c r="E224" i="9"/>
  <c r="D224" i="9"/>
  <c r="C224" i="9"/>
  <c r="B224" i="9"/>
  <c r="F223" i="9"/>
  <c r="E223" i="9"/>
  <c r="D223" i="9"/>
  <c r="C223" i="9"/>
  <c r="B223" i="9"/>
  <c r="F222" i="9"/>
  <c r="E222" i="9"/>
  <c r="D222" i="9"/>
  <c r="C222" i="9"/>
  <c r="B222" i="9"/>
  <c r="F221" i="9"/>
  <c r="E221" i="9"/>
  <c r="D221" i="9"/>
  <c r="C221" i="9"/>
  <c r="B221" i="9"/>
  <c r="F220" i="9"/>
  <c r="E220" i="9"/>
  <c r="D220" i="9"/>
  <c r="C220" i="9"/>
  <c r="B220" i="9"/>
  <c r="F219" i="9"/>
  <c r="E219" i="9"/>
  <c r="D219" i="9"/>
  <c r="C219" i="9"/>
  <c r="B219" i="9"/>
  <c r="F209" i="9"/>
  <c r="E209" i="9"/>
  <c r="D209" i="9"/>
  <c r="C209" i="9"/>
  <c r="B209" i="9"/>
  <c r="F208" i="9"/>
  <c r="E208" i="9"/>
  <c r="D208" i="9"/>
  <c r="C208" i="9"/>
  <c r="B208" i="9"/>
  <c r="F207" i="9"/>
  <c r="E207" i="9"/>
  <c r="D207" i="9"/>
  <c r="C207" i="9"/>
  <c r="B207" i="9"/>
  <c r="F206" i="9"/>
  <c r="E206" i="9"/>
  <c r="D206" i="9"/>
  <c r="C206" i="9"/>
  <c r="B206" i="9"/>
  <c r="F205" i="9"/>
  <c r="E205" i="9"/>
  <c r="D205" i="9"/>
  <c r="C205" i="9"/>
  <c r="B205" i="9"/>
  <c r="F204" i="9"/>
  <c r="E204" i="9"/>
  <c r="D204" i="9"/>
  <c r="C204" i="9"/>
  <c r="B204" i="9"/>
  <c r="F203" i="9"/>
  <c r="E203" i="9"/>
  <c r="D203" i="9"/>
  <c r="C203" i="9"/>
  <c r="B203" i="9"/>
  <c r="F202" i="9"/>
  <c r="E202" i="9"/>
  <c r="D202" i="9"/>
  <c r="C202" i="9"/>
  <c r="B202" i="9"/>
  <c r="F201" i="9"/>
  <c r="E201" i="9"/>
  <c r="D201" i="9"/>
  <c r="C201" i="9"/>
  <c r="B201" i="9"/>
  <c r="F200" i="9"/>
  <c r="E200" i="9"/>
  <c r="D200" i="9"/>
  <c r="C200" i="9"/>
  <c r="B200" i="9"/>
  <c r="F199" i="9"/>
  <c r="E199" i="9"/>
  <c r="D199" i="9"/>
  <c r="C199" i="9"/>
  <c r="B199" i="9"/>
  <c r="F189" i="9"/>
  <c r="E189" i="9"/>
  <c r="D189" i="9"/>
  <c r="C189" i="9"/>
  <c r="B189" i="9"/>
  <c r="F188" i="9"/>
  <c r="E188" i="9"/>
  <c r="D188" i="9"/>
  <c r="C188" i="9"/>
  <c r="B188" i="9"/>
  <c r="F187" i="9"/>
  <c r="E187" i="9"/>
  <c r="D187" i="9"/>
  <c r="C187" i="9"/>
  <c r="B187" i="9"/>
  <c r="F186" i="9"/>
  <c r="E186" i="9"/>
  <c r="D186" i="9"/>
  <c r="C186" i="9"/>
  <c r="B186" i="9"/>
  <c r="F185" i="9"/>
  <c r="E185" i="9"/>
  <c r="D185" i="9"/>
  <c r="C185" i="9"/>
  <c r="B185" i="9"/>
  <c r="F184" i="9"/>
  <c r="E184" i="9"/>
  <c r="D184" i="9"/>
  <c r="C184" i="9"/>
  <c r="B184" i="9"/>
  <c r="F183" i="9"/>
  <c r="E183" i="9"/>
  <c r="D183" i="9"/>
  <c r="C183" i="9"/>
  <c r="B183" i="9"/>
  <c r="F182" i="9"/>
  <c r="E182" i="9"/>
  <c r="D182" i="9"/>
  <c r="C182" i="9"/>
  <c r="B182" i="9"/>
  <c r="F181" i="9"/>
  <c r="E181" i="9"/>
  <c r="D181" i="9"/>
  <c r="C181" i="9"/>
  <c r="B181" i="9"/>
  <c r="F180" i="9"/>
  <c r="E180" i="9"/>
  <c r="D180" i="9"/>
  <c r="C180" i="9"/>
  <c r="B180" i="9"/>
  <c r="F179" i="9"/>
  <c r="E179" i="9"/>
  <c r="D179" i="9"/>
  <c r="C179" i="9"/>
  <c r="B179" i="9"/>
  <c r="F169" i="9"/>
  <c r="E169" i="9"/>
  <c r="D169" i="9"/>
  <c r="C169" i="9"/>
  <c r="B169" i="9"/>
  <c r="F168" i="9"/>
  <c r="E168" i="9"/>
  <c r="D168" i="9"/>
  <c r="C168" i="9"/>
  <c r="B168" i="9"/>
  <c r="F167" i="9"/>
  <c r="E167" i="9"/>
  <c r="D167" i="9"/>
  <c r="C167" i="9"/>
  <c r="B167" i="9"/>
  <c r="F166" i="9"/>
  <c r="E166" i="9"/>
  <c r="D166" i="9"/>
  <c r="C166" i="9"/>
  <c r="B166" i="9"/>
  <c r="F165" i="9"/>
  <c r="E165" i="9"/>
  <c r="D165" i="9"/>
  <c r="C165" i="9"/>
  <c r="B165" i="9"/>
  <c r="F164" i="9"/>
  <c r="E164" i="9"/>
  <c r="D164" i="9"/>
  <c r="C164" i="9"/>
  <c r="B164" i="9"/>
  <c r="F163" i="9"/>
  <c r="E163" i="9"/>
  <c r="D163" i="9"/>
  <c r="C163" i="9"/>
  <c r="B163" i="9"/>
  <c r="F162" i="9"/>
  <c r="E162" i="9"/>
  <c r="D162" i="9"/>
  <c r="C162" i="9"/>
  <c r="B162" i="9"/>
  <c r="F161" i="9"/>
  <c r="E161" i="9"/>
  <c r="D161" i="9"/>
  <c r="C161" i="9"/>
  <c r="B161" i="9"/>
  <c r="F160" i="9"/>
  <c r="E160" i="9"/>
  <c r="D160" i="9"/>
  <c r="C160" i="9"/>
  <c r="B160" i="9"/>
  <c r="F159" i="9"/>
  <c r="E159" i="9"/>
  <c r="D159" i="9"/>
  <c r="C159" i="9"/>
  <c r="B159" i="9"/>
  <c r="F149" i="9"/>
  <c r="E149" i="9"/>
  <c r="D149" i="9"/>
  <c r="C149" i="9"/>
  <c r="B149" i="9"/>
  <c r="F148" i="9"/>
  <c r="E148" i="9"/>
  <c r="D148" i="9"/>
  <c r="C148" i="9"/>
  <c r="B148" i="9"/>
  <c r="F147" i="9"/>
  <c r="E147" i="9"/>
  <c r="D147" i="9"/>
  <c r="C147" i="9"/>
  <c r="B147" i="9"/>
  <c r="F146" i="9"/>
  <c r="E146" i="9"/>
  <c r="D146" i="9"/>
  <c r="C146" i="9"/>
  <c r="B146" i="9"/>
  <c r="F145" i="9"/>
  <c r="E145" i="9"/>
  <c r="D145" i="9"/>
  <c r="C145" i="9"/>
  <c r="B145" i="9"/>
  <c r="F144" i="9"/>
  <c r="E144" i="9"/>
  <c r="D144" i="9"/>
  <c r="C144" i="9"/>
  <c r="B144" i="9"/>
  <c r="F143" i="9"/>
  <c r="E143" i="9"/>
  <c r="D143" i="9"/>
  <c r="C143" i="9"/>
  <c r="B143" i="9"/>
  <c r="F142" i="9"/>
  <c r="E142" i="9"/>
  <c r="D142" i="9"/>
  <c r="C142" i="9"/>
  <c r="B142" i="9"/>
  <c r="F141" i="9"/>
  <c r="E141" i="9"/>
  <c r="D141" i="9"/>
  <c r="C141" i="9"/>
  <c r="B141" i="9"/>
  <c r="F140" i="9"/>
  <c r="E140" i="9"/>
  <c r="D140" i="9"/>
  <c r="C140" i="9"/>
  <c r="B140" i="9"/>
  <c r="F139" i="9"/>
  <c r="E139" i="9"/>
  <c r="D139" i="9"/>
  <c r="C139" i="9"/>
  <c r="B139" i="9"/>
  <c r="F129" i="9"/>
  <c r="E129" i="9"/>
  <c r="D129" i="9"/>
  <c r="C129" i="9"/>
  <c r="B129" i="9"/>
  <c r="F128" i="9"/>
  <c r="E128" i="9"/>
  <c r="D128" i="9"/>
  <c r="C128" i="9"/>
  <c r="B128" i="9"/>
  <c r="F127" i="9"/>
  <c r="E127" i="9"/>
  <c r="D127" i="9"/>
  <c r="C127" i="9"/>
  <c r="B127" i="9"/>
  <c r="F126" i="9"/>
  <c r="E126" i="9"/>
  <c r="D126" i="9"/>
  <c r="C126" i="9"/>
  <c r="B126" i="9"/>
  <c r="F125" i="9"/>
  <c r="E125" i="9"/>
  <c r="D125" i="9"/>
  <c r="C125" i="9"/>
  <c r="B125" i="9"/>
  <c r="F124" i="9"/>
  <c r="E124" i="9"/>
  <c r="D124" i="9"/>
  <c r="C124" i="9"/>
  <c r="B124" i="9"/>
  <c r="F123" i="9"/>
  <c r="E123" i="9"/>
  <c r="D123" i="9"/>
  <c r="C123" i="9"/>
  <c r="B123" i="9"/>
  <c r="F122" i="9"/>
  <c r="E122" i="9"/>
  <c r="D122" i="9"/>
  <c r="C122" i="9"/>
  <c r="B122" i="9"/>
  <c r="F121" i="9"/>
  <c r="E121" i="9"/>
  <c r="D121" i="9"/>
  <c r="C121" i="9"/>
  <c r="B121" i="9"/>
  <c r="F120" i="9"/>
  <c r="E120" i="9"/>
  <c r="D120" i="9"/>
  <c r="C120" i="9"/>
  <c r="B120" i="9"/>
  <c r="F119" i="9"/>
  <c r="E119" i="9"/>
  <c r="D119" i="9"/>
  <c r="C119" i="9"/>
  <c r="B119" i="9"/>
  <c r="F109" i="9"/>
  <c r="E109" i="9"/>
  <c r="D109" i="9"/>
  <c r="C109" i="9"/>
  <c r="B109" i="9"/>
  <c r="F108" i="9"/>
  <c r="E108" i="9"/>
  <c r="D108" i="9"/>
  <c r="C108" i="9"/>
  <c r="B108" i="9"/>
  <c r="F107" i="9"/>
  <c r="E107" i="9"/>
  <c r="D107" i="9"/>
  <c r="C107" i="9"/>
  <c r="B107" i="9"/>
  <c r="F106" i="9"/>
  <c r="E106" i="9"/>
  <c r="D106" i="9"/>
  <c r="C106" i="9"/>
  <c r="B106" i="9"/>
  <c r="F105" i="9"/>
  <c r="E105" i="9"/>
  <c r="D105" i="9"/>
  <c r="C105" i="9"/>
  <c r="B105" i="9"/>
  <c r="F104" i="9"/>
  <c r="E104" i="9"/>
  <c r="D104" i="9"/>
  <c r="C104" i="9"/>
  <c r="B104" i="9"/>
  <c r="F103" i="9"/>
  <c r="E103" i="9"/>
  <c r="D103" i="9"/>
  <c r="C103" i="9"/>
  <c r="B103" i="9"/>
  <c r="F102" i="9"/>
  <c r="E102" i="9"/>
  <c r="D102" i="9"/>
  <c r="C102" i="9"/>
  <c r="B102" i="9"/>
  <c r="F101" i="9"/>
  <c r="E101" i="9"/>
  <c r="D101" i="9"/>
  <c r="C101" i="9"/>
  <c r="B101" i="9"/>
  <c r="F100" i="9"/>
  <c r="E100" i="9"/>
  <c r="D100" i="9"/>
  <c r="C100" i="9"/>
  <c r="B100" i="9"/>
  <c r="F99" i="9"/>
  <c r="E99" i="9"/>
  <c r="D99" i="9"/>
  <c r="C99" i="9"/>
  <c r="B99" i="9"/>
  <c r="F89" i="9"/>
  <c r="E89" i="9"/>
  <c r="D89" i="9"/>
  <c r="C89" i="9"/>
  <c r="B89" i="9"/>
  <c r="F88" i="9"/>
  <c r="E88" i="9"/>
  <c r="D88" i="9"/>
  <c r="C88" i="9"/>
  <c r="B88" i="9"/>
  <c r="F87" i="9"/>
  <c r="E87" i="9"/>
  <c r="D87" i="9"/>
  <c r="C87" i="9"/>
  <c r="B87" i="9"/>
  <c r="F86" i="9"/>
  <c r="E86" i="9"/>
  <c r="D86" i="9"/>
  <c r="C86" i="9"/>
  <c r="B86" i="9"/>
  <c r="F85" i="9"/>
  <c r="E85" i="9"/>
  <c r="D85" i="9"/>
  <c r="C85" i="9"/>
  <c r="B85" i="9"/>
  <c r="F84" i="9"/>
  <c r="E84" i="9"/>
  <c r="D84" i="9"/>
  <c r="C84" i="9"/>
  <c r="B84" i="9"/>
  <c r="F83" i="9"/>
  <c r="E83" i="9"/>
  <c r="D83" i="9"/>
  <c r="C83" i="9"/>
  <c r="B83" i="9"/>
  <c r="F82" i="9"/>
  <c r="E82" i="9"/>
  <c r="D82" i="9"/>
  <c r="C82" i="9"/>
  <c r="B82" i="9"/>
  <c r="F81" i="9"/>
  <c r="E81" i="9"/>
  <c r="D81" i="9"/>
  <c r="C81" i="9"/>
  <c r="B81" i="9"/>
  <c r="F80" i="9"/>
  <c r="E80" i="9"/>
  <c r="D80" i="9"/>
  <c r="C80" i="9"/>
  <c r="B80" i="9"/>
  <c r="F79" i="9"/>
  <c r="E79" i="9"/>
  <c r="D79" i="9"/>
  <c r="C79" i="9"/>
  <c r="B79" i="9"/>
  <c r="F69" i="9"/>
  <c r="E69" i="9"/>
  <c r="D69" i="9"/>
  <c r="C69" i="9"/>
  <c r="B69" i="9"/>
  <c r="F68" i="9"/>
  <c r="E68" i="9"/>
  <c r="D68" i="9"/>
  <c r="C68" i="9"/>
  <c r="B68" i="9"/>
  <c r="F67" i="9"/>
  <c r="E67" i="9"/>
  <c r="D67" i="9"/>
  <c r="C67" i="9"/>
  <c r="B67" i="9"/>
  <c r="F66" i="9"/>
  <c r="E66" i="9"/>
  <c r="D66" i="9"/>
  <c r="C66" i="9"/>
  <c r="B66" i="9"/>
  <c r="F65" i="9"/>
  <c r="E65" i="9"/>
  <c r="D65" i="9"/>
  <c r="C65" i="9"/>
  <c r="B65" i="9"/>
  <c r="F64" i="9"/>
  <c r="E64" i="9"/>
  <c r="D64" i="9"/>
  <c r="C64" i="9"/>
  <c r="B64" i="9"/>
  <c r="F63" i="9"/>
  <c r="E63" i="9"/>
  <c r="D63" i="9"/>
  <c r="C63" i="9"/>
  <c r="B63" i="9"/>
  <c r="F62" i="9"/>
  <c r="E62" i="9"/>
  <c r="D62" i="9"/>
  <c r="C62" i="9"/>
  <c r="B62" i="9"/>
  <c r="F61" i="9"/>
  <c r="E61" i="9"/>
  <c r="D61" i="9"/>
  <c r="C61" i="9"/>
  <c r="B61" i="9"/>
  <c r="F60" i="9"/>
  <c r="E60" i="9"/>
  <c r="D60" i="9"/>
  <c r="C60" i="9"/>
  <c r="B60" i="9"/>
  <c r="F59" i="9"/>
  <c r="E59" i="9"/>
  <c r="D59" i="9"/>
  <c r="C59" i="9"/>
  <c r="B59" i="9"/>
  <c r="B49" i="9"/>
  <c r="B48" i="9"/>
  <c r="B47" i="9"/>
  <c r="B46" i="9"/>
  <c r="B45" i="9"/>
  <c r="B44" i="9"/>
  <c r="B43" i="9"/>
  <c r="B42" i="9"/>
  <c r="B41" i="9"/>
  <c r="B40" i="9"/>
  <c r="B39" i="9"/>
  <c r="D39" i="9"/>
  <c r="E39" i="9"/>
  <c r="F39" i="9"/>
  <c r="D40" i="9"/>
  <c r="E40" i="9"/>
  <c r="F40" i="9"/>
  <c r="D41" i="9"/>
  <c r="E41" i="9"/>
  <c r="F41" i="9"/>
  <c r="D42" i="9"/>
  <c r="E42" i="9"/>
  <c r="F42" i="9"/>
  <c r="D43" i="9"/>
  <c r="E43" i="9"/>
  <c r="F43" i="9"/>
  <c r="D44" i="9"/>
  <c r="E44" i="9"/>
  <c r="F44" i="9"/>
  <c r="D45" i="9"/>
  <c r="E45" i="9"/>
  <c r="F45" i="9"/>
  <c r="D46" i="9"/>
  <c r="E46" i="9"/>
  <c r="F46" i="9"/>
  <c r="D47" i="9"/>
  <c r="E47" i="9"/>
  <c r="F47" i="9"/>
  <c r="D48" i="9"/>
  <c r="E48" i="9"/>
  <c r="F48" i="9"/>
  <c r="D49" i="9"/>
  <c r="E49" i="9"/>
  <c r="F49" i="9"/>
  <c r="C49" i="9"/>
  <c r="C48" i="9"/>
  <c r="C47" i="9"/>
  <c r="C46" i="9"/>
  <c r="C45" i="9"/>
  <c r="C44" i="9"/>
  <c r="C42" i="9"/>
  <c r="C41" i="9"/>
  <c r="C40" i="9"/>
  <c r="C39" i="9"/>
  <c r="C43" i="9"/>
  <c r="B43" i="8"/>
  <c r="C48" i="8"/>
  <c r="C682" i="8"/>
  <c r="B682" i="8"/>
  <c r="C681" i="8"/>
  <c r="B681" i="8"/>
  <c r="C680" i="8"/>
  <c r="B680" i="8"/>
  <c r="C679" i="8"/>
  <c r="B679" i="8"/>
  <c r="C678" i="8"/>
  <c r="B678" i="8"/>
  <c r="C677" i="8"/>
  <c r="B677" i="8"/>
  <c r="C676" i="8"/>
  <c r="B676" i="8"/>
  <c r="C675" i="8"/>
  <c r="B675" i="8"/>
  <c r="C674" i="8"/>
  <c r="B674" i="8"/>
  <c r="C673" i="8"/>
  <c r="B673" i="8"/>
  <c r="C672" i="8"/>
  <c r="B672" i="8"/>
  <c r="C671" i="8"/>
  <c r="B671" i="8"/>
  <c r="C670" i="8"/>
  <c r="B670" i="8"/>
  <c r="C669" i="8"/>
  <c r="B669" i="8"/>
  <c r="C668" i="8"/>
  <c r="B668" i="8"/>
  <c r="C667" i="8"/>
  <c r="B667" i="8"/>
  <c r="C666" i="8"/>
  <c r="B666" i="8"/>
  <c r="C665" i="8"/>
  <c r="B665" i="8"/>
  <c r="C664" i="8"/>
  <c r="B664" i="8"/>
  <c r="C663" i="8"/>
  <c r="B663" i="8"/>
  <c r="C662" i="8"/>
  <c r="B662" i="8"/>
  <c r="C661" i="8"/>
  <c r="B661" i="8"/>
  <c r="C660" i="8"/>
  <c r="B660" i="8"/>
  <c r="C659" i="8"/>
  <c r="B659" i="8"/>
  <c r="C658" i="8"/>
  <c r="B658" i="8"/>
  <c r="C657" i="8"/>
  <c r="B657" i="8"/>
  <c r="C656" i="8"/>
  <c r="B656" i="8"/>
  <c r="C655" i="8"/>
  <c r="B655" i="8"/>
  <c r="C654" i="8"/>
  <c r="B654" i="8"/>
  <c r="C653" i="8"/>
  <c r="B653" i="8"/>
  <c r="C652" i="8"/>
  <c r="B652" i="8"/>
  <c r="C651" i="8"/>
  <c r="B651" i="8"/>
  <c r="C650" i="8"/>
  <c r="B650" i="8"/>
  <c r="C649" i="8"/>
  <c r="B649" i="8"/>
  <c r="C648" i="8"/>
  <c r="B648" i="8"/>
  <c r="C647" i="8"/>
  <c r="B647" i="8"/>
  <c r="C646" i="8"/>
  <c r="B646" i="8"/>
  <c r="C645" i="8"/>
  <c r="B645" i="8"/>
  <c r="C644" i="8"/>
  <c r="B644" i="8"/>
  <c r="C643" i="8"/>
  <c r="B643" i="8"/>
  <c r="C642" i="8"/>
  <c r="B642" i="8"/>
  <c r="C641" i="8"/>
  <c r="B641" i="8"/>
  <c r="C640" i="8"/>
  <c r="B640" i="8"/>
  <c r="C639" i="8"/>
  <c r="B639" i="8"/>
  <c r="C638" i="8"/>
  <c r="B638" i="8"/>
  <c r="C637" i="8"/>
  <c r="B637" i="8"/>
  <c r="C636" i="8"/>
  <c r="B636" i="8"/>
  <c r="C635" i="8"/>
  <c r="B635" i="8"/>
  <c r="C634" i="8"/>
  <c r="B634" i="8"/>
  <c r="C633" i="8"/>
  <c r="B633" i="8"/>
  <c r="C632" i="8"/>
  <c r="B632" i="8"/>
  <c r="C631" i="8"/>
  <c r="B631" i="8"/>
  <c r="C630" i="8"/>
  <c r="B630" i="8"/>
  <c r="C629" i="8"/>
  <c r="B629" i="8"/>
  <c r="C628" i="8"/>
  <c r="B628" i="8"/>
  <c r="C627" i="8"/>
  <c r="B627" i="8"/>
  <c r="C626" i="8"/>
  <c r="B626" i="8"/>
  <c r="C625" i="8"/>
  <c r="B625" i="8"/>
  <c r="C624" i="8"/>
  <c r="B624" i="8"/>
  <c r="C623" i="8"/>
  <c r="B623" i="8"/>
  <c r="C622" i="8"/>
  <c r="B622" i="8"/>
  <c r="C621" i="8"/>
  <c r="B621" i="8"/>
  <c r="C620" i="8"/>
  <c r="B620" i="8"/>
  <c r="C619" i="8"/>
  <c r="B619" i="8"/>
  <c r="C618" i="8"/>
  <c r="B618" i="8"/>
  <c r="C617" i="8"/>
  <c r="B617" i="8"/>
  <c r="C616" i="8"/>
  <c r="B616" i="8"/>
  <c r="C615" i="8"/>
  <c r="B615" i="8"/>
  <c r="C614" i="8"/>
  <c r="B614" i="8"/>
  <c r="C613" i="8"/>
  <c r="B613" i="8"/>
  <c r="C612" i="8"/>
  <c r="B612" i="8"/>
  <c r="C611" i="8"/>
  <c r="B611" i="8"/>
  <c r="C610" i="8"/>
  <c r="B610" i="8"/>
  <c r="C609" i="8"/>
  <c r="B609" i="8"/>
  <c r="C608" i="8"/>
  <c r="B608" i="8"/>
  <c r="C607" i="8"/>
  <c r="B607" i="8"/>
  <c r="C606" i="8"/>
  <c r="B606" i="8"/>
  <c r="C605" i="8"/>
  <c r="B605" i="8"/>
  <c r="C604" i="8"/>
  <c r="B604" i="8"/>
  <c r="C603" i="8"/>
  <c r="B603" i="8"/>
  <c r="C602" i="8"/>
  <c r="B602" i="8"/>
  <c r="C601" i="8"/>
  <c r="B601" i="8"/>
  <c r="C600" i="8"/>
  <c r="B600" i="8"/>
  <c r="C599" i="8"/>
  <c r="B599" i="8"/>
  <c r="C598" i="8"/>
  <c r="B598" i="8"/>
  <c r="C597" i="8"/>
  <c r="B597" i="8"/>
  <c r="C596" i="8"/>
  <c r="B596" i="8"/>
  <c r="C595" i="8"/>
  <c r="B595" i="8"/>
  <c r="C594" i="8"/>
  <c r="B594" i="8"/>
  <c r="C593" i="8"/>
  <c r="B593" i="8"/>
  <c r="C592" i="8"/>
  <c r="B592" i="8"/>
  <c r="C591" i="8"/>
  <c r="B591" i="8"/>
  <c r="C590" i="8"/>
  <c r="B590" i="8"/>
  <c r="C589" i="8"/>
  <c r="B589" i="8"/>
  <c r="C588" i="8"/>
  <c r="B588" i="8"/>
  <c r="C587" i="8"/>
  <c r="B587" i="8"/>
  <c r="C586" i="8"/>
  <c r="B586" i="8"/>
  <c r="C585" i="8"/>
  <c r="B585" i="8"/>
  <c r="C584" i="8"/>
  <c r="B584" i="8"/>
  <c r="C583" i="8"/>
  <c r="B583" i="8"/>
  <c r="C582" i="8"/>
  <c r="B582" i="8"/>
  <c r="C581" i="8"/>
  <c r="B581" i="8"/>
  <c r="C580" i="8"/>
  <c r="B580" i="8"/>
  <c r="C579" i="8"/>
  <c r="B579" i="8"/>
  <c r="C578" i="8"/>
  <c r="B578" i="8"/>
  <c r="C577" i="8"/>
  <c r="B577" i="8"/>
  <c r="C576" i="8"/>
  <c r="B576" i="8"/>
  <c r="C575" i="8"/>
  <c r="B575" i="8"/>
  <c r="C574" i="8"/>
  <c r="B574" i="8"/>
  <c r="C573" i="8"/>
  <c r="B573" i="8"/>
  <c r="C572" i="8"/>
  <c r="B572" i="8"/>
  <c r="C571" i="8"/>
  <c r="B571" i="8"/>
  <c r="C570" i="8"/>
  <c r="B570" i="8"/>
  <c r="C569" i="8"/>
  <c r="B569" i="8"/>
  <c r="C568" i="8"/>
  <c r="B568" i="8"/>
  <c r="C567" i="8"/>
  <c r="B567" i="8"/>
  <c r="C566" i="8"/>
  <c r="B566" i="8"/>
  <c r="C565" i="8"/>
  <c r="B565" i="8"/>
  <c r="C564" i="8"/>
  <c r="B564" i="8"/>
  <c r="C563" i="8"/>
  <c r="B563" i="8"/>
  <c r="C562" i="8"/>
  <c r="B562" i="8"/>
  <c r="C561" i="8"/>
  <c r="B561" i="8"/>
  <c r="C560" i="8"/>
  <c r="B560" i="8"/>
  <c r="C559" i="8"/>
  <c r="B559" i="8"/>
  <c r="C558" i="8"/>
  <c r="B558" i="8"/>
  <c r="C557" i="8"/>
  <c r="B557" i="8"/>
  <c r="C556" i="8"/>
  <c r="B556" i="8"/>
  <c r="C555" i="8"/>
  <c r="B555" i="8"/>
  <c r="C554" i="8"/>
  <c r="B554" i="8"/>
  <c r="C553" i="8"/>
  <c r="B553" i="8"/>
  <c r="C552" i="8"/>
  <c r="B552" i="8"/>
  <c r="C551" i="8"/>
  <c r="B551" i="8"/>
  <c r="C550" i="8"/>
  <c r="B550" i="8"/>
  <c r="C549" i="8"/>
  <c r="B549" i="8"/>
  <c r="C548" i="8"/>
  <c r="B548" i="8"/>
  <c r="C547" i="8"/>
  <c r="B547" i="8"/>
  <c r="C546" i="8"/>
  <c r="B546" i="8"/>
  <c r="C545" i="8"/>
  <c r="B545" i="8"/>
  <c r="C544" i="8"/>
  <c r="B544" i="8"/>
  <c r="C543" i="8"/>
  <c r="B543" i="8"/>
  <c r="C542" i="8"/>
  <c r="B542" i="8"/>
  <c r="C541" i="8"/>
  <c r="B541" i="8"/>
  <c r="C540" i="8"/>
  <c r="B540" i="8"/>
  <c r="C539" i="8"/>
  <c r="B539" i="8"/>
  <c r="C538" i="8"/>
  <c r="B538" i="8"/>
  <c r="C537" i="8"/>
  <c r="B537" i="8"/>
  <c r="C536" i="8"/>
  <c r="B536" i="8"/>
  <c r="C535" i="8"/>
  <c r="B535" i="8"/>
  <c r="C534" i="8"/>
  <c r="B534" i="8"/>
  <c r="C533" i="8"/>
  <c r="B533" i="8"/>
  <c r="C532" i="8"/>
  <c r="B532" i="8"/>
  <c r="C531" i="8"/>
  <c r="B531" i="8"/>
  <c r="C530" i="8"/>
  <c r="B530" i="8"/>
  <c r="C529" i="8"/>
  <c r="B529" i="8"/>
  <c r="C528" i="8"/>
  <c r="B528" i="8"/>
  <c r="C527" i="8"/>
  <c r="B527" i="8"/>
  <c r="C526" i="8"/>
  <c r="B526" i="8"/>
  <c r="C525" i="8"/>
  <c r="B525" i="8"/>
  <c r="C524" i="8"/>
  <c r="B524" i="8"/>
  <c r="C523" i="8"/>
  <c r="B523" i="8"/>
  <c r="C522" i="8"/>
  <c r="B522" i="8"/>
  <c r="C521" i="8"/>
  <c r="B521" i="8"/>
  <c r="C520" i="8"/>
  <c r="B520" i="8"/>
  <c r="C519" i="8"/>
  <c r="B519" i="8"/>
  <c r="C518" i="8"/>
  <c r="B518" i="8"/>
  <c r="C517" i="8"/>
  <c r="B517" i="8"/>
  <c r="C516" i="8"/>
  <c r="B516" i="8"/>
  <c r="C515" i="8"/>
  <c r="B515" i="8"/>
  <c r="C514" i="8"/>
  <c r="B514" i="8"/>
  <c r="C513" i="8"/>
  <c r="B513" i="8"/>
  <c r="C512" i="8"/>
  <c r="B512" i="8"/>
  <c r="C511" i="8"/>
  <c r="B511" i="8"/>
  <c r="C510" i="8"/>
  <c r="B510" i="8"/>
  <c r="C509" i="8"/>
  <c r="B509" i="8"/>
  <c r="C508" i="8"/>
  <c r="B508" i="8"/>
  <c r="C507" i="8"/>
  <c r="B507" i="8"/>
  <c r="C506" i="8"/>
  <c r="B506" i="8"/>
  <c r="C505" i="8"/>
  <c r="B505" i="8"/>
  <c r="C504" i="8"/>
  <c r="B504" i="8"/>
  <c r="C503" i="8"/>
  <c r="B503" i="8"/>
  <c r="C502" i="8"/>
  <c r="B502" i="8"/>
  <c r="C501" i="8"/>
  <c r="B501" i="8"/>
  <c r="C500" i="8"/>
  <c r="B500" i="8"/>
  <c r="C499" i="8"/>
  <c r="B499" i="8"/>
  <c r="C498" i="8"/>
  <c r="B498" i="8"/>
  <c r="C497" i="8"/>
  <c r="B497" i="8"/>
  <c r="C496" i="8"/>
  <c r="B496" i="8"/>
  <c r="C495" i="8"/>
  <c r="B495" i="8"/>
  <c r="C494" i="8"/>
  <c r="B494" i="8"/>
  <c r="C493" i="8"/>
  <c r="B493" i="8"/>
  <c r="C492" i="8"/>
  <c r="B492" i="8"/>
  <c r="C491" i="8"/>
  <c r="B491" i="8"/>
  <c r="C490" i="8"/>
  <c r="B490" i="8"/>
  <c r="C489" i="8"/>
  <c r="B489" i="8"/>
  <c r="C488" i="8"/>
  <c r="B488" i="8"/>
  <c r="C487" i="8"/>
  <c r="B487" i="8"/>
  <c r="C486" i="8"/>
  <c r="B486" i="8"/>
  <c r="C485" i="8"/>
  <c r="B485" i="8"/>
  <c r="C484" i="8"/>
  <c r="B484" i="8"/>
  <c r="C483" i="8"/>
  <c r="B483" i="8"/>
  <c r="C482" i="8"/>
  <c r="B482" i="8"/>
  <c r="C481" i="8"/>
  <c r="B481" i="8"/>
  <c r="C480" i="8"/>
  <c r="B480" i="8"/>
  <c r="C479" i="8"/>
  <c r="B479" i="8"/>
  <c r="C478" i="8"/>
  <c r="B478" i="8"/>
  <c r="C477" i="8"/>
  <c r="B477" i="8"/>
  <c r="C476" i="8"/>
  <c r="B476" i="8"/>
  <c r="C475" i="8"/>
  <c r="B475" i="8"/>
  <c r="C474" i="8"/>
  <c r="B474" i="8"/>
  <c r="C473" i="8"/>
  <c r="B473" i="8"/>
  <c r="C472" i="8"/>
  <c r="B472" i="8"/>
  <c r="C471" i="8"/>
  <c r="B471" i="8"/>
  <c r="C470" i="8"/>
  <c r="B470" i="8"/>
  <c r="C469" i="8"/>
  <c r="B469" i="8"/>
  <c r="C468" i="8"/>
  <c r="B468" i="8"/>
  <c r="C467" i="8"/>
  <c r="B467" i="8"/>
  <c r="C466" i="8"/>
  <c r="B466" i="8"/>
  <c r="C465" i="8"/>
  <c r="B465" i="8"/>
  <c r="C464" i="8"/>
  <c r="B464" i="8"/>
  <c r="C463" i="8"/>
  <c r="B463" i="8"/>
  <c r="C462" i="8"/>
  <c r="B462" i="8"/>
  <c r="C461" i="8"/>
  <c r="B461" i="8"/>
  <c r="C460" i="8"/>
  <c r="B460" i="8"/>
  <c r="C459" i="8"/>
  <c r="B459" i="8"/>
  <c r="C458" i="8"/>
  <c r="B458" i="8"/>
  <c r="C457" i="8"/>
  <c r="B457" i="8"/>
  <c r="C456" i="8"/>
  <c r="B456" i="8"/>
  <c r="C455" i="8"/>
  <c r="B455" i="8"/>
  <c r="C454" i="8"/>
  <c r="B454" i="8"/>
  <c r="C453" i="8"/>
  <c r="B453" i="8"/>
  <c r="C452" i="8"/>
  <c r="B452" i="8"/>
  <c r="C451" i="8"/>
  <c r="B451" i="8"/>
  <c r="C450" i="8"/>
  <c r="B450" i="8"/>
  <c r="C449" i="8"/>
  <c r="B449" i="8"/>
  <c r="C448" i="8"/>
  <c r="B448" i="8"/>
  <c r="C447" i="8"/>
  <c r="B447" i="8"/>
  <c r="C446" i="8"/>
  <c r="B446" i="8"/>
  <c r="C445" i="8"/>
  <c r="B445" i="8"/>
  <c r="C444" i="8"/>
  <c r="B444" i="8"/>
  <c r="C443" i="8"/>
  <c r="B443" i="8"/>
  <c r="C442" i="8"/>
  <c r="B442" i="8"/>
  <c r="C441" i="8"/>
  <c r="B441" i="8"/>
  <c r="C440" i="8"/>
  <c r="B440" i="8"/>
  <c r="C439" i="8"/>
  <c r="B439" i="8"/>
  <c r="C438" i="8"/>
  <c r="B438" i="8"/>
  <c r="C437" i="8"/>
  <c r="B437" i="8"/>
  <c r="C436" i="8"/>
  <c r="B436" i="8"/>
  <c r="C435" i="8"/>
  <c r="B435" i="8"/>
  <c r="C434" i="8"/>
  <c r="B434" i="8"/>
  <c r="C433" i="8"/>
  <c r="B433" i="8"/>
  <c r="C432" i="8"/>
  <c r="B432" i="8"/>
  <c r="C431" i="8"/>
  <c r="B431" i="8"/>
  <c r="C430" i="8"/>
  <c r="B430" i="8"/>
  <c r="C429" i="8"/>
  <c r="B429" i="8"/>
  <c r="C428" i="8"/>
  <c r="B428" i="8"/>
  <c r="C427" i="8"/>
  <c r="B427" i="8"/>
  <c r="C426" i="8"/>
  <c r="B426" i="8"/>
  <c r="C425" i="8"/>
  <c r="B425" i="8"/>
  <c r="C424" i="8"/>
  <c r="B424" i="8"/>
  <c r="C423" i="8"/>
  <c r="B423" i="8"/>
  <c r="C422" i="8"/>
  <c r="B422" i="8"/>
  <c r="C421" i="8"/>
  <c r="B421" i="8"/>
  <c r="C420" i="8"/>
  <c r="B420" i="8"/>
  <c r="C419" i="8"/>
  <c r="B419" i="8"/>
  <c r="C418" i="8"/>
  <c r="B418" i="8"/>
  <c r="C417" i="8"/>
  <c r="B417" i="8"/>
  <c r="C416" i="8"/>
  <c r="B416" i="8"/>
  <c r="C415" i="8"/>
  <c r="B415" i="8"/>
  <c r="C414" i="8"/>
  <c r="B414" i="8"/>
  <c r="C413" i="8"/>
  <c r="B413" i="8"/>
  <c r="C412" i="8"/>
  <c r="B412" i="8"/>
  <c r="C411" i="8"/>
  <c r="B411" i="8"/>
  <c r="C410" i="8"/>
  <c r="B410" i="8"/>
  <c r="C409" i="8"/>
  <c r="B409" i="8"/>
  <c r="C408" i="8"/>
  <c r="B408" i="8"/>
  <c r="C407" i="8"/>
  <c r="B407" i="8"/>
  <c r="C406" i="8"/>
  <c r="B406" i="8"/>
  <c r="C405" i="8"/>
  <c r="B405" i="8"/>
  <c r="C404" i="8"/>
  <c r="B404" i="8"/>
  <c r="C403" i="8"/>
  <c r="B403" i="8"/>
  <c r="C402" i="8"/>
  <c r="B402" i="8"/>
  <c r="C401" i="8"/>
  <c r="B401" i="8"/>
  <c r="C400" i="8"/>
  <c r="B400" i="8"/>
  <c r="C399" i="8"/>
  <c r="B399" i="8"/>
  <c r="C398" i="8"/>
  <c r="B398" i="8"/>
  <c r="C397" i="8"/>
  <c r="B397" i="8"/>
  <c r="C396" i="8"/>
  <c r="B396" i="8"/>
  <c r="C395" i="8"/>
  <c r="B395" i="8"/>
  <c r="C394" i="8"/>
  <c r="B394" i="8"/>
  <c r="C393" i="8"/>
  <c r="B393" i="8"/>
  <c r="C392" i="8"/>
  <c r="B392" i="8"/>
  <c r="C391" i="8"/>
  <c r="B391" i="8"/>
  <c r="C390" i="8"/>
  <c r="B390" i="8"/>
  <c r="C389" i="8"/>
  <c r="B389" i="8"/>
  <c r="C388" i="8"/>
  <c r="B388" i="8"/>
  <c r="C387" i="8"/>
  <c r="B387" i="8"/>
  <c r="C386" i="8"/>
  <c r="B386" i="8"/>
  <c r="C385" i="8"/>
  <c r="B385" i="8"/>
  <c r="C384" i="8"/>
  <c r="B384" i="8"/>
  <c r="C383" i="8"/>
  <c r="B383" i="8"/>
  <c r="C382" i="8"/>
  <c r="B382" i="8"/>
  <c r="C381" i="8"/>
  <c r="B381" i="8"/>
  <c r="C380" i="8"/>
  <c r="B380" i="8"/>
  <c r="C379" i="8"/>
  <c r="B379" i="8"/>
  <c r="C378" i="8"/>
  <c r="B378" i="8"/>
  <c r="C377" i="8"/>
  <c r="B377" i="8"/>
  <c r="C376" i="8"/>
  <c r="B376" i="8"/>
  <c r="C375" i="8"/>
  <c r="B375" i="8"/>
  <c r="C374" i="8"/>
  <c r="B374" i="8"/>
  <c r="C373" i="8"/>
  <c r="B373" i="8"/>
  <c r="C372" i="8"/>
  <c r="B372" i="8"/>
  <c r="C371" i="8"/>
  <c r="B371" i="8"/>
  <c r="C370" i="8"/>
  <c r="B370" i="8"/>
  <c r="C369" i="8"/>
  <c r="B369" i="8"/>
  <c r="C368" i="8"/>
  <c r="B368" i="8"/>
  <c r="C367" i="8"/>
  <c r="B367" i="8"/>
  <c r="C366" i="8"/>
  <c r="B366" i="8"/>
  <c r="C365" i="8"/>
  <c r="B365" i="8"/>
  <c r="C364" i="8"/>
  <c r="B364" i="8"/>
  <c r="C363" i="8"/>
  <c r="B363" i="8"/>
  <c r="C362" i="8"/>
  <c r="B362" i="8"/>
  <c r="C361" i="8"/>
  <c r="B361" i="8"/>
  <c r="C360" i="8"/>
  <c r="B360" i="8"/>
  <c r="C359" i="8"/>
  <c r="B359" i="8"/>
  <c r="C358" i="8"/>
  <c r="B358" i="8"/>
  <c r="C357" i="8"/>
  <c r="B357" i="8"/>
  <c r="C356" i="8"/>
  <c r="B356" i="8"/>
  <c r="C355" i="8"/>
  <c r="B355" i="8"/>
  <c r="C354" i="8"/>
  <c r="B354" i="8"/>
  <c r="C353" i="8"/>
  <c r="B353" i="8"/>
  <c r="C352" i="8"/>
  <c r="B352" i="8"/>
  <c r="C351" i="8"/>
  <c r="B351" i="8"/>
  <c r="C350" i="8"/>
  <c r="B350" i="8"/>
  <c r="C349" i="8"/>
  <c r="B349" i="8"/>
  <c r="C348" i="8"/>
  <c r="B348" i="8"/>
  <c r="C347" i="8"/>
  <c r="B347" i="8"/>
  <c r="C346" i="8"/>
  <c r="B346" i="8"/>
  <c r="C345" i="8"/>
  <c r="B345" i="8"/>
  <c r="C344" i="8"/>
  <c r="B344" i="8"/>
  <c r="C343" i="8"/>
  <c r="B343" i="8"/>
  <c r="C342" i="8"/>
  <c r="B342" i="8"/>
  <c r="C341" i="8"/>
  <c r="B341" i="8"/>
  <c r="C340" i="8"/>
  <c r="B340" i="8"/>
  <c r="C339" i="8"/>
  <c r="B339" i="8"/>
  <c r="C338" i="8"/>
  <c r="B338" i="8"/>
  <c r="C337" i="8"/>
  <c r="B337" i="8"/>
  <c r="C336" i="8"/>
  <c r="B336" i="8"/>
  <c r="C335" i="8"/>
  <c r="B335" i="8"/>
  <c r="C334" i="8"/>
  <c r="B334" i="8"/>
  <c r="C333" i="8"/>
  <c r="B333" i="8"/>
  <c r="C332" i="8"/>
  <c r="B332" i="8"/>
  <c r="C331" i="8"/>
  <c r="B331" i="8"/>
  <c r="C330" i="8"/>
  <c r="B330" i="8"/>
  <c r="C329" i="8"/>
  <c r="B329" i="8"/>
  <c r="C328" i="8"/>
  <c r="B328" i="8"/>
  <c r="C327" i="8"/>
  <c r="B327" i="8"/>
  <c r="C326" i="8"/>
  <c r="B326" i="8"/>
  <c r="C325" i="8"/>
  <c r="B325" i="8"/>
  <c r="C324" i="8"/>
  <c r="B324" i="8"/>
  <c r="C323" i="8"/>
  <c r="B323" i="8"/>
  <c r="C322" i="8"/>
  <c r="B322" i="8"/>
  <c r="C321" i="8"/>
  <c r="B321" i="8"/>
  <c r="C320" i="8"/>
  <c r="B320" i="8"/>
  <c r="C319" i="8"/>
  <c r="B319" i="8"/>
  <c r="C318" i="8"/>
  <c r="B318" i="8"/>
  <c r="C317" i="8"/>
  <c r="B317" i="8"/>
  <c r="C316" i="8"/>
  <c r="B316" i="8"/>
  <c r="C315" i="8"/>
  <c r="B315" i="8"/>
  <c r="C314" i="8"/>
  <c r="B314" i="8"/>
  <c r="C313" i="8"/>
  <c r="B313" i="8"/>
  <c r="C312" i="8"/>
  <c r="B312" i="8"/>
  <c r="C311" i="8"/>
  <c r="B311" i="8"/>
  <c r="C310" i="8"/>
  <c r="B310" i="8"/>
  <c r="C309" i="8"/>
  <c r="B309" i="8"/>
  <c r="C308" i="8"/>
  <c r="B308" i="8"/>
  <c r="C307" i="8"/>
  <c r="B307" i="8"/>
  <c r="C306" i="8"/>
  <c r="B306" i="8"/>
  <c r="C305" i="8"/>
  <c r="B305" i="8"/>
  <c r="C304" i="8"/>
  <c r="B304" i="8"/>
  <c r="C303" i="8"/>
  <c r="B303" i="8"/>
  <c r="C302" i="8"/>
  <c r="B302" i="8"/>
  <c r="C301" i="8"/>
  <c r="B301" i="8"/>
  <c r="C300" i="8"/>
  <c r="B300" i="8"/>
  <c r="C299" i="8"/>
  <c r="B299" i="8"/>
  <c r="C298" i="8"/>
  <c r="B298" i="8"/>
  <c r="C297" i="8"/>
  <c r="B297" i="8"/>
  <c r="C296" i="8"/>
  <c r="B296" i="8"/>
  <c r="C295" i="8"/>
  <c r="B295" i="8"/>
  <c r="C294" i="8"/>
  <c r="B294" i="8"/>
  <c r="C293" i="8"/>
  <c r="B293" i="8"/>
  <c r="C292" i="8"/>
  <c r="B292" i="8"/>
  <c r="C291" i="8"/>
  <c r="B291" i="8"/>
  <c r="C290" i="8"/>
  <c r="B290" i="8"/>
  <c r="C289" i="8"/>
  <c r="B289" i="8"/>
  <c r="C288" i="8"/>
  <c r="B288" i="8"/>
  <c r="C287" i="8"/>
  <c r="B287" i="8"/>
  <c r="C286" i="8"/>
  <c r="B286" i="8"/>
  <c r="C285" i="8"/>
  <c r="B285" i="8"/>
  <c r="C284" i="8"/>
  <c r="B284" i="8"/>
  <c r="C283" i="8"/>
  <c r="B283" i="8"/>
  <c r="C282" i="8"/>
  <c r="B282" i="8"/>
  <c r="C281" i="8"/>
  <c r="B281" i="8"/>
  <c r="C280" i="8"/>
  <c r="B280" i="8"/>
  <c r="C279" i="8"/>
  <c r="B279" i="8"/>
  <c r="C278" i="8"/>
  <c r="B278" i="8"/>
  <c r="C277" i="8"/>
  <c r="B277" i="8"/>
  <c r="C276" i="8"/>
  <c r="B276" i="8"/>
  <c r="C275" i="8"/>
  <c r="B275" i="8"/>
  <c r="C274" i="8"/>
  <c r="B274" i="8"/>
  <c r="C273" i="8"/>
  <c r="B273" i="8"/>
  <c r="C272" i="8"/>
  <c r="B272" i="8"/>
  <c r="C271" i="8"/>
  <c r="B271" i="8"/>
  <c r="C270" i="8"/>
  <c r="B270" i="8"/>
  <c r="C269" i="8"/>
  <c r="B269" i="8"/>
  <c r="C268" i="8"/>
  <c r="B268" i="8"/>
  <c r="C267" i="8"/>
  <c r="B267" i="8"/>
  <c r="C266" i="8"/>
  <c r="B266" i="8"/>
  <c r="C265" i="8"/>
  <c r="B265" i="8"/>
  <c r="C264" i="8"/>
  <c r="B264" i="8"/>
  <c r="C263" i="8"/>
  <c r="B263" i="8"/>
  <c r="C262" i="8"/>
  <c r="B262" i="8"/>
  <c r="C261" i="8"/>
  <c r="B261" i="8"/>
  <c r="C260" i="8"/>
  <c r="B260" i="8"/>
  <c r="C259" i="8"/>
  <c r="B259" i="8"/>
  <c r="C258" i="8"/>
  <c r="B258" i="8"/>
  <c r="C257" i="8"/>
  <c r="B257" i="8"/>
  <c r="C256" i="8"/>
  <c r="B256" i="8"/>
  <c r="C255" i="8"/>
  <c r="B255" i="8"/>
  <c r="C254" i="8"/>
  <c r="B254" i="8"/>
  <c r="C253" i="8"/>
  <c r="B253" i="8"/>
  <c r="C252" i="8"/>
  <c r="B252" i="8"/>
  <c r="C251" i="8"/>
  <c r="B251" i="8"/>
  <c r="C250" i="8"/>
  <c r="B250" i="8"/>
  <c r="C249" i="8"/>
  <c r="B249" i="8"/>
  <c r="C248" i="8"/>
  <c r="B248" i="8"/>
  <c r="C247" i="8"/>
  <c r="B247" i="8"/>
  <c r="C246" i="8"/>
  <c r="B246" i="8"/>
  <c r="C245" i="8"/>
  <c r="B245" i="8"/>
  <c r="C244" i="8"/>
  <c r="B244" i="8"/>
  <c r="C243" i="8"/>
  <c r="B243" i="8"/>
  <c r="C242" i="8"/>
  <c r="B242" i="8"/>
  <c r="C241" i="8"/>
  <c r="B241" i="8"/>
  <c r="C240" i="8"/>
  <c r="B240" i="8"/>
  <c r="C239" i="8"/>
  <c r="B239" i="8"/>
  <c r="C238" i="8"/>
  <c r="B238" i="8"/>
  <c r="C237" i="8"/>
  <c r="B237" i="8"/>
  <c r="C236" i="8"/>
  <c r="B236" i="8"/>
  <c r="C235" i="8"/>
  <c r="B235" i="8"/>
  <c r="C234" i="8"/>
  <c r="B234" i="8"/>
  <c r="C233" i="8"/>
  <c r="B233" i="8"/>
  <c r="C232" i="8"/>
  <c r="B232" i="8"/>
  <c r="C231" i="8"/>
  <c r="B231" i="8"/>
  <c r="C230" i="8"/>
  <c r="B230" i="8"/>
  <c r="C229" i="8"/>
  <c r="B229" i="8"/>
  <c r="C228" i="8"/>
  <c r="B228" i="8"/>
  <c r="C227" i="8"/>
  <c r="B227" i="8"/>
  <c r="C226" i="8"/>
  <c r="B226" i="8"/>
  <c r="C225" i="8"/>
  <c r="B225" i="8"/>
  <c r="C224" i="8"/>
  <c r="B224" i="8"/>
  <c r="C223" i="8"/>
  <c r="B223" i="8"/>
  <c r="C222" i="8"/>
  <c r="B222" i="8"/>
  <c r="C221" i="8"/>
  <c r="B221" i="8"/>
  <c r="C220" i="8"/>
  <c r="B220" i="8"/>
  <c r="C219" i="8"/>
  <c r="B219" i="8"/>
  <c r="C218" i="8"/>
  <c r="B218" i="8"/>
  <c r="C217" i="8"/>
  <c r="B217" i="8"/>
  <c r="C216" i="8"/>
  <c r="B216" i="8"/>
  <c r="C215" i="8"/>
  <c r="B215" i="8"/>
  <c r="C214" i="8"/>
  <c r="B214" i="8"/>
  <c r="C213" i="8"/>
  <c r="B213" i="8"/>
  <c r="C212" i="8"/>
  <c r="B212" i="8"/>
  <c r="C211" i="8"/>
  <c r="B211" i="8"/>
  <c r="C210" i="8"/>
  <c r="B210" i="8"/>
  <c r="C209" i="8"/>
  <c r="B209" i="8"/>
  <c r="C208" i="8"/>
  <c r="B208" i="8"/>
  <c r="C207" i="8"/>
  <c r="B207" i="8"/>
  <c r="C206" i="8"/>
  <c r="B206" i="8"/>
  <c r="C205" i="8"/>
  <c r="B205" i="8"/>
  <c r="C204" i="8"/>
  <c r="B204" i="8"/>
  <c r="C203" i="8"/>
  <c r="B203" i="8"/>
  <c r="C202" i="8"/>
  <c r="B202" i="8"/>
  <c r="C201" i="8"/>
  <c r="B201" i="8"/>
  <c r="C200" i="8"/>
  <c r="B200" i="8"/>
  <c r="C199" i="8"/>
  <c r="B199" i="8"/>
  <c r="C198" i="8"/>
  <c r="B198" i="8"/>
  <c r="C197" i="8"/>
  <c r="B197" i="8"/>
  <c r="C196" i="8"/>
  <c r="B196" i="8"/>
  <c r="C195" i="8"/>
  <c r="B195" i="8"/>
  <c r="C194" i="8"/>
  <c r="B194" i="8"/>
  <c r="C193" i="8"/>
  <c r="B193" i="8"/>
  <c r="C192" i="8"/>
  <c r="B192" i="8"/>
  <c r="C191" i="8"/>
  <c r="B191" i="8"/>
  <c r="C190" i="8"/>
  <c r="B190" i="8"/>
  <c r="C189" i="8"/>
  <c r="B189" i="8"/>
  <c r="C188" i="8"/>
  <c r="B188" i="8"/>
  <c r="C187" i="8"/>
  <c r="B187" i="8"/>
  <c r="C186" i="8"/>
  <c r="B186" i="8"/>
  <c r="C185" i="8"/>
  <c r="B185" i="8"/>
  <c r="C184" i="8"/>
  <c r="B184" i="8"/>
  <c r="C183" i="8"/>
  <c r="B183" i="8"/>
  <c r="C182" i="8"/>
  <c r="B182" i="8"/>
  <c r="C181" i="8"/>
  <c r="B181" i="8"/>
  <c r="C180" i="8"/>
  <c r="B180" i="8"/>
  <c r="C179" i="8"/>
  <c r="B179" i="8"/>
  <c r="C178" i="8"/>
  <c r="B178" i="8"/>
  <c r="C177" i="8"/>
  <c r="B177" i="8"/>
  <c r="C176" i="8"/>
  <c r="B176" i="8"/>
  <c r="C175" i="8"/>
  <c r="B175" i="8"/>
  <c r="C174" i="8"/>
  <c r="B174" i="8"/>
  <c r="C173" i="8"/>
  <c r="B173" i="8"/>
  <c r="C172" i="8"/>
  <c r="B172" i="8"/>
  <c r="C171" i="8"/>
  <c r="B171" i="8"/>
  <c r="C170" i="8"/>
  <c r="B170" i="8"/>
  <c r="C169" i="8"/>
  <c r="B169" i="8"/>
  <c r="C168" i="8"/>
  <c r="B168" i="8"/>
  <c r="C167" i="8"/>
  <c r="B167" i="8"/>
  <c r="C166" i="8"/>
  <c r="B166" i="8"/>
  <c r="C165" i="8"/>
  <c r="B165" i="8"/>
  <c r="C164" i="8"/>
  <c r="B164" i="8"/>
  <c r="C163" i="8"/>
  <c r="B163" i="8"/>
  <c r="C162" i="8"/>
  <c r="B162" i="8"/>
  <c r="C161" i="8"/>
  <c r="B161" i="8"/>
  <c r="C160" i="8"/>
  <c r="B160" i="8"/>
  <c r="C159" i="8"/>
  <c r="B159" i="8"/>
  <c r="C158" i="8"/>
  <c r="B158" i="8"/>
  <c r="C157" i="8"/>
  <c r="B157" i="8"/>
  <c r="C156" i="8"/>
  <c r="B156" i="8"/>
  <c r="C155" i="8"/>
  <c r="B155" i="8"/>
  <c r="C154" i="8"/>
  <c r="B154" i="8"/>
  <c r="C153" i="8"/>
  <c r="B153" i="8"/>
  <c r="C152" i="8"/>
  <c r="B152" i="8"/>
  <c r="C151" i="8"/>
  <c r="B151" i="8"/>
  <c r="C150" i="8"/>
  <c r="B150" i="8"/>
  <c r="C149" i="8"/>
  <c r="B149" i="8"/>
  <c r="C148" i="8"/>
  <c r="B148" i="8"/>
  <c r="C147" i="8"/>
  <c r="B147" i="8"/>
  <c r="C146" i="8"/>
  <c r="B146" i="8"/>
  <c r="C145" i="8"/>
  <c r="B145" i="8"/>
  <c r="C144" i="8"/>
  <c r="B144" i="8"/>
  <c r="C143" i="8"/>
  <c r="B143" i="8"/>
  <c r="C142" i="8"/>
  <c r="B142" i="8"/>
  <c r="C141" i="8"/>
  <c r="B141" i="8"/>
  <c r="C140" i="8"/>
  <c r="B140" i="8"/>
  <c r="C139" i="8"/>
  <c r="B139" i="8"/>
  <c r="C138" i="8"/>
  <c r="B138" i="8"/>
  <c r="C137" i="8"/>
  <c r="B137" i="8"/>
  <c r="C136" i="8"/>
  <c r="B136" i="8"/>
  <c r="C135" i="8"/>
  <c r="B135" i="8"/>
  <c r="C134" i="8"/>
  <c r="B134" i="8"/>
  <c r="C133" i="8"/>
  <c r="B133" i="8"/>
  <c r="C132" i="8"/>
  <c r="B132" i="8"/>
  <c r="C131" i="8"/>
  <c r="B131" i="8"/>
  <c r="C130" i="8"/>
  <c r="B130" i="8"/>
  <c r="C129" i="8"/>
  <c r="B129" i="8"/>
  <c r="C128" i="8"/>
  <c r="B128" i="8"/>
  <c r="C127" i="8"/>
  <c r="B127" i="8"/>
  <c r="C126" i="8"/>
  <c r="B126" i="8"/>
  <c r="C125" i="8"/>
  <c r="B125" i="8"/>
  <c r="C124" i="8"/>
  <c r="B124" i="8"/>
  <c r="C123" i="8"/>
  <c r="B123" i="8"/>
  <c r="C122" i="8"/>
  <c r="B122" i="8"/>
  <c r="C121" i="8"/>
  <c r="B121" i="8"/>
  <c r="C120" i="8"/>
  <c r="B120" i="8"/>
  <c r="C119" i="8"/>
  <c r="B119" i="8"/>
  <c r="C118" i="8"/>
  <c r="B118" i="8"/>
  <c r="C117" i="8"/>
  <c r="B117" i="8"/>
  <c r="C116" i="8"/>
  <c r="B116" i="8"/>
  <c r="C115" i="8"/>
  <c r="B115" i="8"/>
  <c r="C114" i="8"/>
  <c r="B114" i="8"/>
  <c r="C113" i="8"/>
  <c r="B113" i="8"/>
  <c r="C112" i="8"/>
  <c r="B112" i="8"/>
  <c r="C111" i="8"/>
  <c r="B111" i="8"/>
  <c r="C110" i="8"/>
  <c r="B110" i="8"/>
  <c r="C109" i="8"/>
  <c r="B109" i="8"/>
  <c r="C108" i="8"/>
  <c r="B108" i="8"/>
  <c r="C107" i="8"/>
  <c r="B107" i="8"/>
  <c r="C106" i="8"/>
  <c r="B106" i="8"/>
  <c r="C105" i="8"/>
  <c r="B105" i="8"/>
  <c r="C104" i="8"/>
  <c r="B104" i="8"/>
  <c r="C103" i="8"/>
  <c r="B103" i="8"/>
  <c r="C102" i="8"/>
  <c r="B102" i="8"/>
  <c r="C101" i="8"/>
  <c r="B101" i="8"/>
  <c r="C100" i="8"/>
  <c r="B100" i="8"/>
  <c r="C99" i="8"/>
  <c r="B99" i="8"/>
  <c r="C98" i="8"/>
  <c r="B98" i="8"/>
  <c r="C97" i="8"/>
  <c r="B97" i="8"/>
  <c r="C96" i="8"/>
  <c r="B96" i="8"/>
  <c r="C95" i="8"/>
  <c r="B95" i="8"/>
  <c r="C94" i="8"/>
  <c r="B94" i="8"/>
  <c r="C93" i="8"/>
  <c r="B93" i="8"/>
  <c r="C92" i="8"/>
  <c r="B92" i="8"/>
  <c r="C91" i="8"/>
  <c r="B91" i="8"/>
  <c r="C90" i="8"/>
  <c r="B90" i="8"/>
  <c r="C89" i="8"/>
  <c r="B89" i="8"/>
  <c r="C88" i="8"/>
  <c r="B88" i="8"/>
  <c r="C87" i="8"/>
  <c r="B87" i="8"/>
  <c r="C86" i="8"/>
  <c r="B86" i="8"/>
  <c r="C85" i="8"/>
  <c r="B85" i="8"/>
  <c r="C84" i="8"/>
  <c r="B84" i="8"/>
  <c r="C83" i="8"/>
  <c r="B83" i="8"/>
  <c r="C82" i="8"/>
  <c r="B82" i="8"/>
  <c r="C81" i="8"/>
  <c r="B81" i="8"/>
  <c r="C80" i="8"/>
  <c r="B80" i="8"/>
  <c r="C79" i="8"/>
  <c r="B79" i="8"/>
  <c r="C78" i="8"/>
  <c r="B78" i="8"/>
  <c r="C77" i="8"/>
  <c r="B77" i="8"/>
  <c r="C76" i="8"/>
  <c r="B76" i="8"/>
  <c r="C75" i="8"/>
  <c r="B75" i="8"/>
  <c r="C74" i="8"/>
  <c r="B74" i="8"/>
  <c r="C73" i="8"/>
  <c r="B73" i="8"/>
  <c r="C72" i="8"/>
  <c r="B72" i="8"/>
  <c r="C71" i="8"/>
  <c r="B71" i="8"/>
  <c r="C70" i="8"/>
  <c r="B70" i="8"/>
  <c r="C69" i="8"/>
  <c r="B69" i="8"/>
  <c r="C68" i="8"/>
  <c r="B68" i="8"/>
  <c r="C67" i="8"/>
  <c r="B67" i="8"/>
  <c r="C66" i="8"/>
  <c r="B66" i="8"/>
  <c r="C65" i="8"/>
  <c r="B65" i="8"/>
  <c r="C64" i="8"/>
  <c r="B64" i="8"/>
  <c r="C63" i="8"/>
  <c r="B63" i="8"/>
  <c r="C62" i="8"/>
  <c r="C61" i="8"/>
  <c r="C60" i="8"/>
  <c r="C59" i="8"/>
  <c r="C58" i="8"/>
  <c r="C57" i="8"/>
  <c r="C56" i="8"/>
  <c r="C55" i="8"/>
  <c r="C54" i="8"/>
  <c r="C53" i="8"/>
  <c r="C52" i="8"/>
  <c r="C51" i="8"/>
  <c r="C50" i="8"/>
  <c r="C49" i="8"/>
  <c r="C47" i="8"/>
  <c r="C46" i="8"/>
  <c r="C45" i="8"/>
  <c r="C44" i="8"/>
  <c r="C43" i="8"/>
  <c r="B62" i="8"/>
  <c r="B61" i="8"/>
  <c r="B60" i="8"/>
  <c r="B59" i="8"/>
  <c r="B58" i="8"/>
  <c r="B57" i="8"/>
  <c r="B56" i="8"/>
  <c r="B55" i="8"/>
  <c r="B54" i="8"/>
  <c r="B53" i="8"/>
  <c r="B52" i="8"/>
  <c r="B51" i="8"/>
  <c r="B50" i="8"/>
  <c r="B49" i="8"/>
  <c r="B48" i="8"/>
  <c r="B47" i="8"/>
  <c r="B46" i="8"/>
  <c r="B45" i="8"/>
  <c r="B44" i="8"/>
  <c r="H825" i="7"/>
  <c r="F825" i="7"/>
  <c r="H824" i="7"/>
  <c r="F824" i="7"/>
  <c r="H823" i="7"/>
  <c r="F823" i="7"/>
  <c r="H822" i="7"/>
  <c r="F822" i="7"/>
  <c r="H821" i="7"/>
  <c r="F821" i="7"/>
  <c r="H820" i="7"/>
  <c r="F820" i="7"/>
  <c r="H819" i="7"/>
  <c r="F819" i="7"/>
  <c r="H818" i="7"/>
  <c r="F818" i="7"/>
  <c r="D818" i="7"/>
  <c r="H817" i="7"/>
  <c r="F817" i="7"/>
  <c r="D817" i="7"/>
  <c r="H816" i="7"/>
  <c r="F816" i="7"/>
  <c r="D816" i="7"/>
  <c r="H815" i="7"/>
  <c r="F815" i="7"/>
  <c r="D815" i="7"/>
  <c r="H814" i="7"/>
  <c r="F814" i="7"/>
  <c r="D814" i="7"/>
  <c r="H813" i="7"/>
  <c r="F813" i="7"/>
  <c r="D813" i="7"/>
  <c r="H812" i="7"/>
  <c r="F812" i="7"/>
  <c r="D812" i="7"/>
  <c r="H811" i="7"/>
  <c r="F811" i="7"/>
  <c r="D811" i="7"/>
  <c r="H810" i="7"/>
  <c r="F810" i="7"/>
  <c r="D810" i="7"/>
  <c r="H809" i="7"/>
  <c r="F809" i="7"/>
  <c r="D809" i="7"/>
  <c r="H808" i="7"/>
  <c r="F808" i="7"/>
  <c r="D808" i="7"/>
  <c r="H807" i="7"/>
  <c r="F807" i="7"/>
  <c r="D807" i="7"/>
  <c r="H806" i="7"/>
  <c r="F806" i="7"/>
  <c r="D806" i="7"/>
  <c r="H805" i="7"/>
  <c r="F805" i="7"/>
  <c r="H804" i="7"/>
  <c r="F804" i="7"/>
  <c r="H803" i="7"/>
  <c r="F803" i="7"/>
  <c r="H802" i="7"/>
  <c r="F802" i="7"/>
  <c r="H801" i="7"/>
  <c r="F801" i="7"/>
  <c r="H800" i="7"/>
  <c r="F800" i="7"/>
  <c r="H799" i="7"/>
  <c r="F799" i="7"/>
  <c r="H798" i="7"/>
  <c r="F798" i="7"/>
  <c r="D798" i="7"/>
  <c r="H797" i="7"/>
  <c r="F797" i="7"/>
  <c r="D797" i="7"/>
  <c r="H796" i="7"/>
  <c r="F796" i="7"/>
  <c r="D796" i="7"/>
  <c r="H795" i="7"/>
  <c r="F795" i="7"/>
  <c r="D795" i="7"/>
  <c r="H794" i="7"/>
  <c r="F794" i="7"/>
  <c r="D794" i="7"/>
  <c r="H793" i="7"/>
  <c r="F793" i="7"/>
  <c r="D793" i="7"/>
  <c r="H792" i="7"/>
  <c r="F792" i="7"/>
  <c r="D792" i="7"/>
  <c r="H791" i="7"/>
  <c r="F791" i="7"/>
  <c r="D791" i="7"/>
  <c r="H790" i="7"/>
  <c r="F790" i="7"/>
  <c r="D790" i="7"/>
  <c r="H789" i="7"/>
  <c r="F789" i="7"/>
  <c r="D789" i="7"/>
  <c r="H788" i="7"/>
  <c r="F788" i="7"/>
  <c r="D788" i="7"/>
  <c r="H787" i="7"/>
  <c r="F787" i="7"/>
  <c r="D787" i="7"/>
  <c r="H786" i="7"/>
  <c r="F786" i="7"/>
  <c r="D786" i="7"/>
  <c r="H785" i="7"/>
  <c r="F785" i="7"/>
  <c r="H784" i="7"/>
  <c r="F784" i="7"/>
  <c r="H783" i="7"/>
  <c r="F783" i="7"/>
  <c r="H782" i="7"/>
  <c r="F782" i="7"/>
  <c r="H781" i="7"/>
  <c r="F781" i="7"/>
  <c r="H780" i="7"/>
  <c r="F780" i="7"/>
  <c r="H779" i="7"/>
  <c r="F779" i="7"/>
  <c r="H778" i="7"/>
  <c r="F778" i="7"/>
  <c r="D778" i="7"/>
  <c r="H777" i="7"/>
  <c r="F777" i="7"/>
  <c r="D777" i="7"/>
  <c r="H776" i="7"/>
  <c r="F776" i="7"/>
  <c r="D776" i="7"/>
  <c r="H775" i="7"/>
  <c r="F775" i="7"/>
  <c r="D775" i="7"/>
  <c r="H774" i="7"/>
  <c r="F774" i="7"/>
  <c r="D774" i="7"/>
  <c r="H773" i="7"/>
  <c r="F773" i="7"/>
  <c r="D773" i="7"/>
  <c r="H772" i="7"/>
  <c r="F772" i="7"/>
  <c r="D772" i="7"/>
  <c r="H771" i="7"/>
  <c r="F771" i="7"/>
  <c r="D771" i="7"/>
  <c r="H770" i="7"/>
  <c r="F770" i="7"/>
  <c r="D770" i="7"/>
  <c r="H769" i="7"/>
  <c r="F769" i="7"/>
  <c r="D769" i="7"/>
  <c r="H768" i="7"/>
  <c r="F768" i="7"/>
  <c r="D768" i="7"/>
  <c r="H767" i="7"/>
  <c r="F767" i="7"/>
  <c r="D767" i="7"/>
  <c r="H766" i="7"/>
  <c r="F766" i="7"/>
  <c r="D766" i="7"/>
  <c r="H765" i="7"/>
  <c r="F765" i="7"/>
  <c r="H764" i="7"/>
  <c r="F764" i="7"/>
  <c r="H763" i="7"/>
  <c r="F763" i="7"/>
  <c r="H762" i="7"/>
  <c r="F762" i="7"/>
  <c r="H761" i="7"/>
  <c r="F761" i="7"/>
  <c r="H760" i="7"/>
  <c r="F760" i="7"/>
  <c r="H759" i="7"/>
  <c r="F759" i="7"/>
  <c r="H758" i="7"/>
  <c r="F758" i="7"/>
  <c r="D758" i="7"/>
  <c r="H757" i="7"/>
  <c r="F757" i="7"/>
  <c r="D757" i="7"/>
  <c r="H756" i="7"/>
  <c r="F756" i="7"/>
  <c r="D756" i="7"/>
  <c r="H755" i="7"/>
  <c r="F755" i="7"/>
  <c r="D755" i="7"/>
  <c r="H754" i="7"/>
  <c r="F754" i="7"/>
  <c r="D754" i="7"/>
  <c r="H753" i="7"/>
  <c r="F753" i="7"/>
  <c r="D753" i="7"/>
  <c r="H752" i="7"/>
  <c r="F752" i="7"/>
  <c r="D752" i="7"/>
  <c r="H751" i="7"/>
  <c r="F751" i="7"/>
  <c r="D751" i="7"/>
  <c r="H750" i="7"/>
  <c r="F750" i="7"/>
  <c r="D750" i="7"/>
  <c r="H749" i="7"/>
  <c r="F749" i="7"/>
  <c r="D749" i="7"/>
  <c r="H748" i="7"/>
  <c r="F748" i="7"/>
  <c r="D748" i="7"/>
  <c r="H747" i="7"/>
  <c r="F747" i="7"/>
  <c r="D747" i="7"/>
  <c r="H746" i="7"/>
  <c r="F746" i="7"/>
  <c r="D746" i="7"/>
  <c r="H745" i="7"/>
  <c r="F745" i="7"/>
  <c r="H744" i="7"/>
  <c r="F744" i="7"/>
  <c r="H743" i="7"/>
  <c r="F743" i="7"/>
  <c r="H742" i="7"/>
  <c r="F742" i="7"/>
  <c r="H741" i="7"/>
  <c r="F741" i="7"/>
  <c r="H740" i="7"/>
  <c r="F740" i="7"/>
  <c r="H739" i="7"/>
  <c r="F739" i="7"/>
  <c r="H738" i="7"/>
  <c r="F738" i="7"/>
  <c r="D738" i="7"/>
  <c r="H737" i="7"/>
  <c r="F737" i="7"/>
  <c r="D737" i="7"/>
  <c r="H736" i="7"/>
  <c r="F736" i="7"/>
  <c r="D736" i="7"/>
  <c r="H735" i="7"/>
  <c r="F735" i="7"/>
  <c r="D735" i="7"/>
  <c r="H734" i="7"/>
  <c r="F734" i="7"/>
  <c r="D734" i="7"/>
  <c r="H733" i="7"/>
  <c r="F733" i="7"/>
  <c r="D733" i="7"/>
  <c r="H732" i="7"/>
  <c r="F732" i="7"/>
  <c r="D732" i="7"/>
  <c r="H731" i="7"/>
  <c r="F731" i="7"/>
  <c r="D731" i="7"/>
  <c r="H730" i="7"/>
  <c r="F730" i="7"/>
  <c r="D730" i="7"/>
  <c r="H729" i="7"/>
  <c r="F729" i="7"/>
  <c r="D729" i="7"/>
  <c r="H728" i="7"/>
  <c r="F728" i="7"/>
  <c r="D728" i="7"/>
  <c r="H727" i="7"/>
  <c r="F727" i="7"/>
  <c r="D727" i="7"/>
  <c r="H726" i="7"/>
  <c r="F726" i="7"/>
  <c r="D726" i="7"/>
  <c r="H725" i="7"/>
  <c r="F725" i="7"/>
  <c r="H724" i="7"/>
  <c r="F724" i="7"/>
  <c r="H723" i="7"/>
  <c r="F723" i="7"/>
  <c r="H722" i="7"/>
  <c r="F722" i="7"/>
  <c r="H721" i="7"/>
  <c r="F721" i="7"/>
  <c r="H720" i="7"/>
  <c r="F720" i="7"/>
  <c r="H719" i="7"/>
  <c r="F719" i="7"/>
  <c r="H718" i="7"/>
  <c r="F718" i="7"/>
  <c r="D718" i="7"/>
  <c r="H717" i="7"/>
  <c r="F717" i="7"/>
  <c r="D717" i="7"/>
  <c r="H716" i="7"/>
  <c r="F716" i="7"/>
  <c r="D716" i="7"/>
  <c r="H715" i="7"/>
  <c r="F715" i="7"/>
  <c r="D715" i="7"/>
  <c r="H714" i="7"/>
  <c r="F714" i="7"/>
  <c r="D714" i="7"/>
  <c r="H713" i="7"/>
  <c r="F713" i="7"/>
  <c r="D713" i="7"/>
  <c r="H712" i="7"/>
  <c r="F712" i="7"/>
  <c r="D712" i="7"/>
  <c r="H711" i="7"/>
  <c r="F711" i="7"/>
  <c r="D711" i="7"/>
  <c r="H710" i="7"/>
  <c r="F710" i="7"/>
  <c r="D710" i="7"/>
  <c r="H709" i="7"/>
  <c r="F709" i="7"/>
  <c r="D709" i="7"/>
  <c r="H708" i="7"/>
  <c r="F708" i="7"/>
  <c r="D708" i="7"/>
  <c r="H707" i="7"/>
  <c r="F707" i="7"/>
  <c r="D707" i="7"/>
  <c r="H706" i="7"/>
  <c r="F706" i="7"/>
  <c r="D706" i="7"/>
  <c r="H705" i="7"/>
  <c r="F705" i="7"/>
  <c r="H704" i="7"/>
  <c r="F704" i="7"/>
  <c r="H703" i="7"/>
  <c r="F703" i="7"/>
  <c r="H702" i="7"/>
  <c r="F702" i="7"/>
  <c r="H701" i="7"/>
  <c r="F701" i="7"/>
  <c r="H700" i="7"/>
  <c r="F700" i="7"/>
  <c r="H699" i="7"/>
  <c r="F699" i="7"/>
  <c r="H698" i="7"/>
  <c r="F698" i="7"/>
  <c r="D698" i="7"/>
  <c r="H697" i="7"/>
  <c r="F697" i="7"/>
  <c r="D697" i="7"/>
  <c r="H696" i="7"/>
  <c r="F696" i="7"/>
  <c r="D696" i="7"/>
  <c r="H695" i="7"/>
  <c r="F695" i="7"/>
  <c r="D695" i="7"/>
  <c r="H694" i="7"/>
  <c r="F694" i="7"/>
  <c r="D694" i="7"/>
  <c r="H693" i="7"/>
  <c r="F693" i="7"/>
  <c r="D693" i="7"/>
  <c r="H692" i="7"/>
  <c r="F692" i="7"/>
  <c r="D692" i="7"/>
  <c r="H691" i="7"/>
  <c r="F691" i="7"/>
  <c r="D691" i="7"/>
  <c r="H690" i="7"/>
  <c r="F690" i="7"/>
  <c r="D690" i="7"/>
  <c r="H689" i="7"/>
  <c r="F689" i="7"/>
  <c r="D689" i="7"/>
  <c r="H688" i="7"/>
  <c r="F688" i="7"/>
  <c r="D688" i="7"/>
  <c r="H687" i="7"/>
  <c r="F687" i="7"/>
  <c r="D687" i="7"/>
  <c r="H686" i="7"/>
  <c r="F686" i="7"/>
  <c r="D686" i="7"/>
  <c r="H685" i="7"/>
  <c r="F685" i="7"/>
  <c r="H684" i="7"/>
  <c r="F684" i="7"/>
  <c r="H683" i="7"/>
  <c r="F683" i="7"/>
  <c r="H682" i="7"/>
  <c r="F682" i="7"/>
  <c r="H681" i="7"/>
  <c r="F681" i="7"/>
  <c r="H680" i="7"/>
  <c r="F680" i="7"/>
  <c r="H679" i="7"/>
  <c r="F679" i="7"/>
  <c r="H678" i="7"/>
  <c r="F678" i="7"/>
  <c r="D678" i="7"/>
  <c r="H677" i="7"/>
  <c r="F677" i="7"/>
  <c r="D677" i="7"/>
  <c r="H676" i="7"/>
  <c r="F676" i="7"/>
  <c r="D676" i="7"/>
  <c r="H675" i="7"/>
  <c r="F675" i="7"/>
  <c r="D675" i="7"/>
  <c r="H674" i="7"/>
  <c r="F674" i="7"/>
  <c r="D674" i="7"/>
  <c r="H673" i="7"/>
  <c r="F673" i="7"/>
  <c r="D673" i="7"/>
  <c r="H672" i="7"/>
  <c r="F672" i="7"/>
  <c r="D672" i="7"/>
  <c r="H671" i="7"/>
  <c r="F671" i="7"/>
  <c r="D671" i="7"/>
  <c r="H670" i="7"/>
  <c r="F670" i="7"/>
  <c r="D670" i="7"/>
  <c r="H669" i="7"/>
  <c r="F669" i="7"/>
  <c r="D669" i="7"/>
  <c r="H668" i="7"/>
  <c r="F668" i="7"/>
  <c r="D668" i="7"/>
  <c r="H667" i="7"/>
  <c r="F667" i="7"/>
  <c r="D667" i="7"/>
  <c r="H666" i="7"/>
  <c r="F666" i="7"/>
  <c r="D666" i="7"/>
  <c r="H665" i="7"/>
  <c r="F665" i="7"/>
  <c r="H664" i="7"/>
  <c r="F664" i="7"/>
  <c r="H663" i="7"/>
  <c r="F663" i="7"/>
  <c r="H662" i="7"/>
  <c r="F662" i="7"/>
  <c r="H661" i="7"/>
  <c r="F661" i="7"/>
  <c r="H660" i="7"/>
  <c r="F660" i="7"/>
  <c r="H659" i="7"/>
  <c r="F659" i="7"/>
  <c r="H658" i="7"/>
  <c r="F658" i="7"/>
  <c r="D658" i="7"/>
  <c r="H657" i="7"/>
  <c r="F657" i="7"/>
  <c r="D657" i="7"/>
  <c r="H656" i="7"/>
  <c r="F656" i="7"/>
  <c r="D656" i="7"/>
  <c r="H655" i="7"/>
  <c r="F655" i="7"/>
  <c r="D655" i="7"/>
  <c r="H654" i="7"/>
  <c r="F654" i="7"/>
  <c r="D654" i="7"/>
  <c r="H653" i="7"/>
  <c r="F653" i="7"/>
  <c r="D653" i="7"/>
  <c r="H652" i="7"/>
  <c r="F652" i="7"/>
  <c r="D652" i="7"/>
  <c r="H651" i="7"/>
  <c r="F651" i="7"/>
  <c r="D651" i="7"/>
  <c r="H650" i="7"/>
  <c r="F650" i="7"/>
  <c r="D650" i="7"/>
  <c r="H649" i="7"/>
  <c r="F649" i="7"/>
  <c r="D649" i="7"/>
  <c r="H648" i="7"/>
  <c r="F648" i="7"/>
  <c r="D648" i="7"/>
  <c r="H647" i="7"/>
  <c r="F647" i="7"/>
  <c r="D647" i="7"/>
  <c r="H646" i="7"/>
  <c r="F646" i="7"/>
  <c r="D646" i="7"/>
  <c r="H645" i="7"/>
  <c r="F645" i="7"/>
  <c r="H644" i="7"/>
  <c r="F644" i="7"/>
  <c r="H643" i="7"/>
  <c r="F643" i="7"/>
  <c r="H642" i="7"/>
  <c r="F642" i="7"/>
  <c r="H641" i="7"/>
  <c r="F641" i="7"/>
  <c r="H640" i="7"/>
  <c r="F640" i="7"/>
  <c r="H639" i="7"/>
  <c r="F639" i="7"/>
  <c r="H638" i="7"/>
  <c r="F638" i="7"/>
  <c r="D638" i="7"/>
  <c r="H637" i="7"/>
  <c r="F637" i="7"/>
  <c r="D637" i="7"/>
  <c r="H636" i="7"/>
  <c r="F636" i="7"/>
  <c r="D636" i="7"/>
  <c r="H635" i="7"/>
  <c r="F635" i="7"/>
  <c r="D635" i="7"/>
  <c r="H634" i="7"/>
  <c r="F634" i="7"/>
  <c r="D634" i="7"/>
  <c r="H633" i="7"/>
  <c r="F633" i="7"/>
  <c r="D633" i="7"/>
  <c r="H632" i="7"/>
  <c r="F632" i="7"/>
  <c r="D632" i="7"/>
  <c r="H631" i="7"/>
  <c r="F631" i="7"/>
  <c r="D631" i="7"/>
  <c r="H630" i="7"/>
  <c r="F630" i="7"/>
  <c r="D630" i="7"/>
  <c r="H629" i="7"/>
  <c r="F629" i="7"/>
  <c r="D629" i="7"/>
  <c r="H628" i="7"/>
  <c r="F628" i="7"/>
  <c r="D628" i="7"/>
  <c r="H627" i="7"/>
  <c r="F627" i="7"/>
  <c r="D627" i="7"/>
  <c r="H626" i="7"/>
  <c r="F626" i="7"/>
  <c r="D626" i="7"/>
  <c r="H625" i="7"/>
  <c r="F625" i="7"/>
  <c r="H624" i="7"/>
  <c r="F624" i="7"/>
  <c r="H623" i="7"/>
  <c r="F623" i="7"/>
  <c r="H622" i="7"/>
  <c r="F622" i="7"/>
  <c r="H621" i="7"/>
  <c r="F621" i="7"/>
  <c r="H620" i="7"/>
  <c r="F620" i="7"/>
  <c r="H619" i="7"/>
  <c r="F619" i="7"/>
  <c r="H618" i="7"/>
  <c r="F618" i="7"/>
  <c r="D618" i="7"/>
  <c r="H617" i="7"/>
  <c r="F617" i="7"/>
  <c r="D617" i="7"/>
  <c r="H616" i="7"/>
  <c r="F616" i="7"/>
  <c r="D616" i="7"/>
  <c r="H615" i="7"/>
  <c r="F615" i="7"/>
  <c r="D615" i="7"/>
  <c r="H614" i="7"/>
  <c r="F614" i="7"/>
  <c r="D614" i="7"/>
  <c r="H613" i="7"/>
  <c r="F613" i="7"/>
  <c r="D613" i="7"/>
  <c r="H612" i="7"/>
  <c r="F612" i="7"/>
  <c r="D612" i="7"/>
  <c r="H611" i="7"/>
  <c r="F611" i="7"/>
  <c r="D611" i="7"/>
  <c r="H610" i="7"/>
  <c r="F610" i="7"/>
  <c r="D610" i="7"/>
  <c r="H609" i="7"/>
  <c r="F609" i="7"/>
  <c r="D609" i="7"/>
  <c r="H608" i="7"/>
  <c r="F608" i="7"/>
  <c r="D608" i="7"/>
  <c r="H607" i="7"/>
  <c r="F607" i="7"/>
  <c r="D607" i="7"/>
  <c r="H606" i="7"/>
  <c r="F606" i="7"/>
  <c r="D606" i="7"/>
  <c r="H605" i="7"/>
  <c r="F605" i="7"/>
  <c r="H604" i="7"/>
  <c r="F604" i="7"/>
  <c r="H603" i="7"/>
  <c r="F603" i="7"/>
  <c r="H602" i="7"/>
  <c r="F602" i="7"/>
  <c r="H601" i="7"/>
  <c r="F601" i="7"/>
  <c r="H600" i="7"/>
  <c r="F600" i="7"/>
  <c r="H599" i="7"/>
  <c r="F599" i="7"/>
  <c r="H598" i="7"/>
  <c r="F598" i="7"/>
  <c r="D598" i="7"/>
  <c r="H597" i="7"/>
  <c r="F597" i="7"/>
  <c r="D597" i="7"/>
  <c r="H596" i="7"/>
  <c r="F596" i="7"/>
  <c r="D596" i="7"/>
  <c r="H595" i="7"/>
  <c r="F595" i="7"/>
  <c r="D595" i="7"/>
  <c r="H594" i="7"/>
  <c r="F594" i="7"/>
  <c r="D594" i="7"/>
  <c r="H593" i="7"/>
  <c r="F593" i="7"/>
  <c r="D593" i="7"/>
  <c r="H592" i="7"/>
  <c r="F592" i="7"/>
  <c r="D592" i="7"/>
  <c r="H591" i="7"/>
  <c r="F591" i="7"/>
  <c r="D591" i="7"/>
  <c r="H590" i="7"/>
  <c r="F590" i="7"/>
  <c r="D590" i="7"/>
  <c r="H589" i="7"/>
  <c r="F589" i="7"/>
  <c r="D589" i="7"/>
  <c r="H588" i="7"/>
  <c r="F588" i="7"/>
  <c r="D588" i="7"/>
  <c r="H587" i="7"/>
  <c r="F587" i="7"/>
  <c r="D587" i="7"/>
  <c r="H586" i="7"/>
  <c r="F586" i="7"/>
  <c r="D586" i="7"/>
  <c r="H585" i="7"/>
  <c r="F585" i="7"/>
  <c r="H584" i="7"/>
  <c r="F584" i="7"/>
  <c r="H583" i="7"/>
  <c r="F583" i="7"/>
  <c r="H582" i="7"/>
  <c r="F582" i="7"/>
  <c r="H581" i="7"/>
  <c r="F581" i="7"/>
  <c r="H580" i="7"/>
  <c r="F580" i="7"/>
  <c r="H579" i="7"/>
  <c r="F579" i="7"/>
  <c r="H578" i="7"/>
  <c r="F578" i="7"/>
  <c r="D578" i="7"/>
  <c r="H577" i="7"/>
  <c r="F577" i="7"/>
  <c r="D577" i="7"/>
  <c r="H576" i="7"/>
  <c r="F576" i="7"/>
  <c r="D576" i="7"/>
  <c r="H575" i="7"/>
  <c r="F575" i="7"/>
  <c r="D575" i="7"/>
  <c r="H574" i="7"/>
  <c r="F574" i="7"/>
  <c r="D574" i="7"/>
  <c r="H573" i="7"/>
  <c r="F573" i="7"/>
  <c r="D573" i="7"/>
  <c r="H572" i="7"/>
  <c r="F572" i="7"/>
  <c r="D572" i="7"/>
  <c r="H571" i="7"/>
  <c r="F571" i="7"/>
  <c r="D571" i="7"/>
  <c r="H570" i="7"/>
  <c r="F570" i="7"/>
  <c r="D570" i="7"/>
  <c r="H569" i="7"/>
  <c r="F569" i="7"/>
  <c r="D569" i="7"/>
  <c r="H568" i="7"/>
  <c r="F568" i="7"/>
  <c r="D568" i="7"/>
  <c r="H567" i="7"/>
  <c r="F567" i="7"/>
  <c r="D567" i="7"/>
  <c r="H566" i="7"/>
  <c r="F566" i="7"/>
  <c r="D566" i="7"/>
  <c r="H565" i="7"/>
  <c r="F565" i="7"/>
  <c r="H564" i="7"/>
  <c r="F564" i="7"/>
  <c r="H563" i="7"/>
  <c r="F563" i="7"/>
  <c r="H562" i="7"/>
  <c r="F562" i="7"/>
  <c r="H561" i="7"/>
  <c r="F561" i="7"/>
  <c r="H560" i="7"/>
  <c r="F560" i="7"/>
  <c r="H559" i="7"/>
  <c r="F559" i="7"/>
  <c r="H558" i="7"/>
  <c r="F558" i="7"/>
  <c r="D558" i="7"/>
  <c r="H557" i="7"/>
  <c r="F557" i="7"/>
  <c r="D557" i="7"/>
  <c r="H556" i="7"/>
  <c r="F556" i="7"/>
  <c r="D556" i="7"/>
  <c r="H555" i="7"/>
  <c r="F555" i="7"/>
  <c r="D555" i="7"/>
  <c r="H554" i="7"/>
  <c r="F554" i="7"/>
  <c r="D554" i="7"/>
  <c r="H553" i="7"/>
  <c r="F553" i="7"/>
  <c r="D553" i="7"/>
  <c r="H552" i="7"/>
  <c r="F552" i="7"/>
  <c r="D552" i="7"/>
  <c r="H551" i="7"/>
  <c r="F551" i="7"/>
  <c r="D551" i="7"/>
  <c r="H550" i="7"/>
  <c r="F550" i="7"/>
  <c r="D550" i="7"/>
  <c r="H549" i="7"/>
  <c r="F549" i="7"/>
  <c r="D549" i="7"/>
  <c r="H548" i="7"/>
  <c r="F548" i="7"/>
  <c r="D548" i="7"/>
  <c r="H547" i="7"/>
  <c r="F547" i="7"/>
  <c r="D547" i="7"/>
  <c r="H546" i="7"/>
  <c r="F546" i="7"/>
  <c r="D546" i="7"/>
  <c r="H545" i="7"/>
  <c r="F545" i="7"/>
  <c r="H544" i="7"/>
  <c r="F544" i="7"/>
  <c r="H543" i="7"/>
  <c r="F543" i="7"/>
  <c r="H542" i="7"/>
  <c r="F542" i="7"/>
  <c r="H541" i="7"/>
  <c r="F541" i="7"/>
  <c r="H540" i="7"/>
  <c r="F540" i="7"/>
  <c r="H539" i="7"/>
  <c r="F539" i="7"/>
  <c r="H538" i="7"/>
  <c r="F538" i="7"/>
  <c r="D538" i="7"/>
  <c r="H537" i="7"/>
  <c r="F537" i="7"/>
  <c r="D537" i="7"/>
  <c r="H536" i="7"/>
  <c r="F536" i="7"/>
  <c r="D536" i="7"/>
  <c r="H535" i="7"/>
  <c r="F535" i="7"/>
  <c r="D535" i="7"/>
  <c r="H534" i="7"/>
  <c r="F534" i="7"/>
  <c r="D534" i="7"/>
  <c r="H533" i="7"/>
  <c r="F533" i="7"/>
  <c r="D533" i="7"/>
  <c r="H532" i="7"/>
  <c r="F532" i="7"/>
  <c r="D532" i="7"/>
  <c r="H531" i="7"/>
  <c r="F531" i="7"/>
  <c r="D531" i="7"/>
  <c r="H530" i="7"/>
  <c r="F530" i="7"/>
  <c r="D530" i="7"/>
  <c r="H529" i="7"/>
  <c r="F529" i="7"/>
  <c r="D529" i="7"/>
  <c r="H528" i="7"/>
  <c r="F528" i="7"/>
  <c r="D528" i="7"/>
  <c r="H527" i="7"/>
  <c r="F527" i="7"/>
  <c r="D527" i="7"/>
  <c r="H526" i="7"/>
  <c r="F526" i="7"/>
  <c r="D526" i="7"/>
  <c r="H525" i="7"/>
  <c r="F525" i="7"/>
  <c r="H524" i="7"/>
  <c r="F524" i="7"/>
  <c r="H523" i="7"/>
  <c r="F523" i="7"/>
  <c r="H522" i="7"/>
  <c r="F522" i="7"/>
  <c r="H521" i="7"/>
  <c r="F521" i="7"/>
  <c r="H520" i="7"/>
  <c r="F520" i="7"/>
  <c r="H519" i="7"/>
  <c r="F519" i="7"/>
  <c r="H518" i="7"/>
  <c r="F518" i="7"/>
  <c r="D518" i="7"/>
  <c r="H517" i="7"/>
  <c r="F517" i="7"/>
  <c r="D517" i="7"/>
  <c r="H516" i="7"/>
  <c r="F516" i="7"/>
  <c r="D516" i="7"/>
  <c r="H515" i="7"/>
  <c r="F515" i="7"/>
  <c r="D515" i="7"/>
  <c r="H514" i="7"/>
  <c r="F514" i="7"/>
  <c r="D514" i="7"/>
  <c r="H513" i="7"/>
  <c r="F513" i="7"/>
  <c r="D513" i="7"/>
  <c r="H512" i="7"/>
  <c r="F512" i="7"/>
  <c r="D512" i="7"/>
  <c r="H511" i="7"/>
  <c r="F511" i="7"/>
  <c r="D511" i="7"/>
  <c r="H510" i="7"/>
  <c r="F510" i="7"/>
  <c r="D510" i="7"/>
  <c r="H509" i="7"/>
  <c r="F509" i="7"/>
  <c r="D509" i="7"/>
  <c r="H508" i="7"/>
  <c r="F508" i="7"/>
  <c r="D508" i="7"/>
  <c r="H507" i="7"/>
  <c r="F507" i="7"/>
  <c r="D507" i="7"/>
  <c r="H506" i="7"/>
  <c r="F506" i="7"/>
  <c r="D506" i="7"/>
  <c r="H505" i="7"/>
  <c r="F505" i="7"/>
  <c r="H504" i="7"/>
  <c r="F504" i="7"/>
  <c r="H503" i="7"/>
  <c r="F503" i="7"/>
  <c r="H502" i="7"/>
  <c r="F502" i="7"/>
  <c r="H501" i="7"/>
  <c r="F501" i="7"/>
  <c r="H500" i="7"/>
  <c r="F500" i="7"/>
  <c r="H499" i="7"/>
  <c r="F499" i="7"/>
  <c r="H498" i="7"/>
  <c r="F498" i="7"/>
  <c r="D498" i="7"/>
  <c r="H497" i="7"/>
  <c r="F497" i="7"/>
  <c r="D497" i="7"/>
  <c r="H496" i="7"/>
  <c r="F496" i="7"/>
  <c r="D496" i="7"/>
  <c r="H495" i="7"/>
  <c r="F495" i="7"/>
  <c r="D495" i="7"/>
  <c r="H494" i="7"/>
  <c r="F494" i="7"/>
  <c r="D494" i="7"/>
  <c r="H493" i="7"/>
  <c r="F493" i="7"/>
  <c r="D493" i="7"/>
  <c r="H492" i="7"/>
  <c r="F492" i="7"/>
  <c r="D492" i="7"/>
  <c r="H491" i="7"/>
  <c r="F491" i="7"/>
  <c r="D491" i="7"/>
  <c r="H490" i="7"/>
  <c r="F490" i="7"/>
  <c r="D490" i="7"/>
  <c r="H489" i="7"/>
  <c r="F489" i="7"/>
  <c r="D489" i="7"/>
  <c r="H488" i="7"/>
  <c r="F488" i="7"/>
  <c r="D488" i="7"/>
  <c r="H487" i="7"/>
  <c r="F487" i="7"/>
  <c r="D487" i="7"/>
  <c r="H486" i="7"/>
  <c r="F486" i="7"/>
  <c r="D486" i="7"/>
  <c r="H485" i="7"/>
  <c r="F485" i="7"/>
  <c r="H484" i="7"/>
  <c r="F484" i="7"/>
  <c r="H483" i="7"/>
  <c r="F483" i="7"/>
  <c r="H482" i="7"/>
  <c r="F482" i="7"/>
  <c r="H481" i="7"/>
  <c r="F481" i="7"/>
  <c r="H480" i="7"/>
  <c r="F480" i="7"/>
  <c r="H479" i="7"/>
  <c r="F479" i="7"/>
  <c r="H478" i="7"/>
  <c r="F478" i="7"/>
  <c r="D478" i="7"/>
  <c r="H477" i="7"/>
  <c r="F477" i="7"/>
  <c r="D477" i="7"/>
  <c r="H476" i="7"/>
  <c r="F476" i="7"/>
  <c r="D476" i="7"/>
  <c r="H475" i="7"/>
  <c r="F475" i="7"/>
  <c r="D475" i="7"/>
  <c r="H474" i="7"/>
  <c r="F474" i="7"/>
  <c r="D474" i="7"/>
  <c r="H473" i="7"/>
  <c r="F473" i="7"/>
  <c r="D473" i="7"/>
  <c r="H472" i="7"/>
  <c r="F472" i="7"/>
  <c r="D472" i="7"/>
  <c r="H471" i="7"/>
  <c r="F471" i="7"/>
  <c r="D471" i="7"/>
  <c r="H470" i="7"/>
  <c r="F470" i="7"/>
  <c r="D470" i="7"/>
  <c r="H469" i="7"/>
  <c r="F469" i="7"/>
  <c r="D469" i="7"/>
  <c r="H468" i="7"/>
  <c r="F468" i="7"/>
  <c r="D468" i="7"/>
  <c r="H467" i="7"/>
  <c r="F467" i="7"/>
  <c r="D467" i="7"/>
  <c r="H466" i="7"/>
  <c r="F466" i="7"/>
  <c r="D466" i="7"/>
  <c r="H465" i="7"/>
  <c r="F465" i="7"/>
  <c r="H464" i="7"/>
  <c r="F464" i="7"/>
  <c r="H463" i="7"/>
  <c r="F463" i="7"/>
  <c r="H462" i="7"/>
  <c r="F462" i="7"/>
  <c r="H461" i="7"/>
  <c r="F461" i="7"/>
  <c r="H460" i="7"/>
  <c r="F460" i="7"/>
  <c r="H459" i="7"/>
  <c r="F459" i="7"/>
  <c r="H458" i="7"/>
  <c r="F458" i="7"/>
  <c r="D458" i="7"/>
  <c r="H457" i="7"/>
  <c r="F457" i="7"/>
  <c r="D457" i="7"/>
  <c r="H456" i="7"/>
  <c r="F456" i="7"/>
  <c r="D456" i="7"/>
  <c r="H455" i="7"/>
  <c r="F455" i="7"/>
  <c r="D455" i="7"/>
  <c r="H454" i="7"/>
  <c r="F454" i="7"/>
  <c r="D454" i="7"/>
  <c r="H453" i="7"/>
  <c r="F453" i="7"/>
  <c r="D453" i="7"/>
  <c r="H452" i="7"/>
  <c r="F452" i="7"/>
  <c r="D452" i="7"/>
  <c r="H451" i="7"/>
  <c r="F451" i="7"/>
  <c r="D451" i="7"/>
  <c r="H450" i="7"/>
  <c r="F450" i="7"/>
  <c r="D450" i="7"/>
  <c r="H449" i="7"/>
  <c r="F449" i="7"/>
  <c r="D449" i="7"/>
  <c r="H448" i="7"/>
  <c r="F448" i="7"/>
  <c r="D448" i="7"/>
  <c r="H447" i="7"/>
  <c r="F447" i="7"/>
  <c r="D447" i="7"/>
  <c r="H446" i="7"/>
  <c r="F446" i="7"/>
  <c r="D446" i="7"/>
  <c r="H445" i="7"/>
  <c r="F445" i="7"/>
  <c r="H444" i="7"/>
  <c r="F444" i="7"/>
  <c r="H443" i="7"/>
  <c r="F443" i="7"/>
  <c r="H442" i="7"/>
  <c r="F442" i="7"/>
  <c r="H441" i="7"/>
  <c r="F441" i="7"/>
  <c r="H440" i="7"/>
  <c r="F440" i="7"/>
  <c r="H439" i="7"/>
  <c r="F439" i="7"/>
  <c r="H438" i="7"/>
  <c r="F438" i="7"/>
  <c r="D438" i="7"/>
  <c r="H437" i="7"/>
  <c r="F437" i="7"/>
  <c r="D437" i="7"/>
  <c r="H436" i="7"/>
  <c r="F436" i="7"/>
  <c r="D436" i="7"/>
  <c r="H435" i="7"/>
  <c r="F435" i="7"/>
  <c r="D435" i="7"/>
  <c r="H434" i="7"/>
  <c r="F434" i="7"/>
  <c r="D434" i="7"/>
  <c r="H433" i="7"/>
  <c r="F433" i="7"/>
  <c r="D433" i="7"/>
  <c r="H432" i="7"/>
  <c r="F432" i="7"/>
  <c r="D432" i="7"/>
  <c r="H431" i="7"/>
  <c r="F431" i="7"/>
  <c r="D431" i="7"/>
  <c r="H430" i="7"/>
  <c r="F430" i="7"/>
  <c r="D430" i="7"/>
  <c r="H429" i="7"/>
  <c r="F429" i="7"/>
  <c r="D429" i="7"/>
  <c r="H428" i="7"/>
  <c r="F428" i="7"/>
  <c r="D428" i="7"/>
  <c r="H427" i="7"/>
  <c r="F427" i="7"/>
  <c r="D427" i="7"/>
  <c r="H426" i="7"/>
  <c r="F426" i="7"/>
  <c r="D426" i="7"/>
  <c r="H425" i="7"/>
  <c r="F425" i="7"/>
  <c r="H424" i="7"/>
  <c r="F424" i="7"/>
  <c r="H423" i="7"/>
  <c r="F423" i="7"/>
  <c r="H422" i="7"/>
  <c r="F422" i="7"/>
  <c r="H421" i="7"/>
  <c r="F421" i="7"/>
  <c r="H420" i="7"/>
  <c r="F420" i="7"/>
  <c r="H419" i="7"/>
  <c r="F419" i="7"/>
  <c r="H418" i="7"/>
  <c r="F418" i="7"/>
  <c r="D418" i="7"/>
  <c r="H417" i="7"/>
  <c r="F417" i="7"/>
  <c r="D417" i="7"/>
  <c r="H416" i="7"/>
  <c r="F416" i="7"/>
  <c r="D416" i="7"/>
  <c r="H415" i="7"/>
  <c r="F415" i="7"/>
  <c r="D415" i="7"/>
  <c r="H414" i="7"/>
  <c r="F414" i="7"/>
  <c r="D414" i="7"/>
  <c r="H413" i="7"/>
  <c r="F413" i="7"/>
  <c r="D413" i="7"/>
  <c r="H412" i="7"/>
  <c r="F412" i="7"/>
  <c r="D412" i="7"/>
  <c r="H411" i="7"/>
  <c r="F411" i="7"/>
  <c r="D411" i="7"/>
  <c r="H410" i="7"/>
  <c r="F410" i="7"/>
  <c r="D410" i="7"/>
  <c r="H409" i="7"/>
  <c r="F409" i="7"/>
  <c r="D409" i="7"/>
  <c r="H408" i="7"/>
  <c r="F408" i="7"/>
  <c r="D408" i="7"/>
  <c r="H407" i="7"/>
  <c r="F407" i="7"/>
  <c r="D407" i="7"/>
  <c r="H406" i="7"/>
  <c r="F406" i="7"/>
  <c r="D406" i="7"/>
  <c r="H405" i="7"/>
  <c r="F405" i="7"/>
  <c r="H404" i="7"/>
  <c r="F404" i="7"/>
  <c r="H403" i="7"/>
  <c r="F403" i="7"/>
  <c r="H402" i="7"/>
  <c r="F402" i="7"/>
  <c r="H401" i="7"/>
  <c r="F401" i="7"/>
  <c r="H400" i="7"/>
  <c r="F400" i="7"/>
  <c r="H399" i="7"/>
  <c r="F399" i="7"/>
  <c r="H398" i="7"/>
  <c r="F398" i="7"/>
  <c r="D398" i="7"/>
  <c r="H397" i="7"/>
  <c r="F397" i="7"/>
  <c r="D397" i="7"/>
  <c r="H396" i="7"/>
  <c r="F396" i="7"/>
  <c r="D396" i="7"/>
  <c r="H395" i="7"/>
  <c r="F395" i="7"/>
  <c r="D395" i="7"/>
  <c r="H394" i="7"/>
  <c r="F394" i="7"/>
  <c r="D394" i="7"/>
  <c r="H393" i="7"/>
  <c r="F393" i="7"/>
  <c r="D393" i="7"/>
  <c r="H392" i="7"/>
  <c r="F392" i="7"/>
  <c r="D392" i="7"/>
  <c r="H391" i="7"/>
  <c r="F391" i="7"/>
  <c r="D391" i="7"/>
  <c r="H390" i="7"/>
  <c r="F390" i="7"/>
  <c r="D390" i="7"/>
  <c r="H389" i="7"/>
  <c r="F389" i="7"/>
  <c r="D389" i="7"/>
  <c r="H388" i="7"/>
  <c r="F388" i="7"/>
  <c r="D388" i="7"/>
  <c r="H387" i="7"/>
  <c r="F387" i="7"/>
  <c r="D387" i="7"/>
  <c r="H386" i="7"/>
  <c r="F386" i="7"/>
  <c r="D386" i="7"/>
  <c r="H385" i="7"/>
  <c r="F385" i="7"/>
  <c r="H384" i="7"/>
  <c r="F384" i="7"/>
  <c r="H383" i="7"/>
  <c r="F383" i="7"/>
  <c r="H382" i="7"/>
  <c r="F382" i="7"/>
  <c r="H381" i="7"/>
  <c r="F381" i="7"/>
  <c r="H380" i="7"/>
  <c r="F380" i="7"/>
  <c r="H379" i="7"/>
  <c r="F379" i="7"/>
  <c r="H378" i="7"/>
  <c r="F378" i="7"/>
  <c r="D378" i="7"/>
  <c r="H377" i="7"/>
  <c r="F377" i="7"/>
  <c r="D377" i="7"/>
  <c r="H376" i="7"/>
  <c r="F376" i="7"/>
  <c r="D376" i="7"/>
  <c r="H375" i="7"/>
  <c r="F375" i="7"/>
  <c r="D375" i="7"/>
  <c r="H374" i="7"/>
  <c r="F374" i="7"/>
  <c r="D374" i="7"/>
  <c r="H373" i="7"/>
  <c r="F373" i="7"/>
  <c r="D373" i="7"/>
  <c r="H372" i="7"/>
  <c r="F372" i="7"/>
  <c r="D372" i="7"/>
  <c r="H371" i="7"/>
  <c r="F371" i="7"/>
  <c r="D371" i="7"/>
  <c r="H370" i="7"/>
  <c r="F370" i="7"/>
  <c r="D370" i="7"/>
  <c r="H369" i="7"/>
  <c r="F369" i="7"/>
  <c r="D369" i="7"/>
  <c r="H368" i="7"/>
  <c r="F368" i="7"/>
  <c r="D368" i="7"/>
  <c r="H367" i="7"/>
  <c r="F367" i="7"/>
  <c r="D367" i="7"/>
  <c r="H366" i="7"/>
  <c r="F366" i="7"/>
  <c r="D366" i="7"/>
  <c r="H365" i="7"/>
  <c r="F365" i="7"/>
  <c r="H364" i="7"/>
  <c r="F364" i="7"/>
  <c r="H363" i="7"/>
  <c r="F363" i="7"/>
  <c r="H362" i="7"/>
  <c r="F362" i="7"/>
  <c r="H361" i="7"/>
  <c r="F361" i="7"/>
  <c r="H360" i="7"/>
  <c r="F360" i="7"/>
  <c r="H359" i="7"/>
  <c r="F359" i="7"/>
  <c r="H358" i="7"/>
  <c r="F358" i="7"/>
  <c r="D358" i="7"/>
  <c r="H357" i="7"/>
  <c r="F357" i="7"/>
  <c r="D357" i="7"/>
  <c r="H356" i="7"/>
  <c r="F356" i="7"/>
  <c r="D356" i="7"/>
  <c r="H355" i="7"/>
  <c r="F355" i="7"/>
  <c r="D355" i="7"/>
  <c r="H354" i="7"/>
  <c r="F354" i="7"/>
  <c r="D354" i="7"/>
  <c r="H353" i="7"/>
  <c r="F353" i="7"/>
  <c r="D353" i="7"/>
  <c r="H352" i="7"/>
  <c r="F352" i="7"/>
  <c r="D352" i="7"/>
  <c r="H351" i="7"/>
  <c r="F351" i="7"/>
  <c r="D351" i="7"/>
  <c r="H350" i="7"/>
  <c r="F350" i="7"/>
  <c r="D350" i="7"/>
  <c r="H349" i="7"/>
  <c r="F349" i="7"/>
  <c r="D349" i="7"/>
  <c r="H348" i="7"/>
  <c r="F348" i="7"/>
  <c r="D348" i="7"/>
  <c r="H347" i="7"/>
  <c r="F347" i="7"/>
  <c r="D347" i="7"/>
  <c r="H346" i="7"/>
  <c r="F346" i="7"/>
  <c r="D346" i="7"/>
  <c r="H345" i="7"/>
  <c r="F345" i="7"/>
  <c r="H344" i="7"/>
  <c r="F344" i="7"/>
  <c r="H343" i="7"/>
  <c r="F343" i="7"/>
  <c r="H342" i="7"/>
  <c r="F342" i="7"/>
  <c r="H341" i="7"/>
  <c r="F341" i="7"/>
  <c r="H340" i="7"/>
  <c r="F340" i="7"/>
  <c r="H339" i="7"/>
  <c r="F339" i="7"/>
  <c r="H338" i="7"/>
  <c r="F338" i="7"/>
  <c r="D338" i="7"/>
  <c r="H337" i="7"/>
  <c r="F337" i="7"/>
  <c r="D337" i="7"/>
  <c r="H336" i="7"/>
  <c r="F336" i="7"/>
  <c r="D336" i="7"/>
  <c r="H335" i="7"/>
  <c r="F335" i="7"/>
  <c r="D335" i="7"/>
  <c r="H334" i="7"/>
  <c r="F334" i="7"/>
  <c r="D334" i="7"/>
  <c r="H333" i="7"/>
  <c r="F333" i="7"/>
  <c r="D333" i="7"/>
  <c r="H332" i="7"/>
  <c r="F332" i="7"/>
  <c r="D332" i="7"/>
  <c r="H331" i="7"/>
  <c r="F331" i="7"/>
  <c r="D331" i="7"/>
  <c r="H330" i="7"/>
  <c r="F330" i="7"/>
  <c r="D330" i="7"/>
  <c r="H329" i="7"/>
  <c r="F329" i="7"/>
  <c r="D329" i="7"/>
  <c r="H328" i="7"/>
  <c r="F328" i="7"/>
  <c r="D328" i="7"/>
  <c r="H327" i="7"/>
  <c r="F327" i="7"/>
  <c r="D327" i="7"/>
  <c r="H326" i="7"/>
  <c r="F326" i="7"/>
  <c r="D326" i="7"/>
  <c r="H325" i="7"/>
  <c r="F325" i="7"/>
  <c r="H324" i="7"/>
  <c r="F324" i="7"/>
  <c r="H323" i="7"/>
  <c r="F323" i="7"/>
  <c r="H322" i="7"/>
  <c r="F322" i="7"/>
  <c r="H321" i="7"/>
  <c r="F321" i="7"/>
  <c r="H320" i="7"/>
  <c r="F320" i="7"/>
  <c r="H319" i="7"/>
  <c r="F319" i="7"/>
  <c r="H318" i="7"/>
  <c r="F318" i="7"/>
  <c r="D318" i="7"/>
  <c r="H317" i="7"/>
  <c r="F317" i="7"/>
  <c r="D317" i="7"/>
  <c r="H316" i="7"/>
  <c r="F316" i="7"/>
  <c r="D316" i="7"/>
  <c r="H315" i="7"/>
  <c r="F315" i="7"/>
  <c r="D315" i="7"/>
  <c r="H314" i="7"/>
  <c r="F314" i="7"/>
  <c r="D314" i="7"/>
  <c r="H313" i="7"/>
  <c r="F313" i="7"/>
  <c r="D313" i="7"/>
  <c r="H312" i="7"/>
  <c r="F312" i="7"/>
  <c r="D312" i="7"/>
  <c r="H311" i="7"/>
  <c r="F311" i="7"/>
  <c r="D311" i="7"/>
  <c r="H310" i="7"/>
  <c r="F310" i="7"/>
  <c r="D310" i="7"/>
  <c r="H309" i="7"/>
  <c r="F309" i="7"/>
  <c r="D309" i="7"/>
  <c r="H308" i="7"/>
  <c r="F308" i="7"/>
  <c r="D308" i="7"/>
  <c r="H307" i="7"/>
  <c r="F307" i="7"/>
  <c r="D307" i="7"/>
  <c r="H306" i="7"/>
  <c r="F306" i="7"/>
  <c r="D306" i="7"/>
  <c r="H305" i="7"/>
  <c r="F305" i="7"/>
  <c r="H304" i="7"/>
  <c r="F304" i="7"/>
  <c r="H303" i="7"/>
  <c r="F303" i="7"/>
  <c r="H302" i="7"/>
  <c r="F302" i="7"/>
  <c r="H301" i="7"/>
  <c r="F301" i="7"/>
  <c r="H300" i="7"/>
  <c r="F300" i="7"/>
  <c r="H299" i="7"/>
  <c r="F299" i="7"/>
  <c r="H298" i="7"/>
  <c r="F298" i="7"/>
  <c r="D298" i="7"/>
  <c r="H297" i="7"/>
  <c r="F297" i="7"/>
  <c r="D297" i="7"/>
  <c r="H296" i="7"/>
  <c r="F296" i="7"/>
  <c r="D296" i="7"/>
  <c r="H295" i="7"/>
  <c r="F295" i="7"/>
  <c r="D295" i="7"/>
  <c r="H294" i="7"/>
  <c r="F294" i="7"/>
  <c r="D294" i="7"/>
  <c r="H293" i="7"/>
  <c r="F293" i="7"/>
  <c r="D293" i="7"/>
  <c r="H292" i="7"/>
  <c r="F292" i="7"/>
  <c r="D292" i="7"/>
  <c r="H291" i="7"/>
  <c r="F291" i="7"/>
  <c r="D291" i="7"/>
  <c r="H290" i="7"/>
  <c r="F290" i="7"/>
  <c r="D290" i="7"/>
  <c r="H289" i="7"/>
  <c r="F289" i="7"/>
  <c r="D289" i="7"/>
  <c r="H288" i="7"/>
  <c r="F288" i="7"/>
  <c r="D288" i="7"/>
  <c r="H287" i="7"/>
  <c r="F287" i="7"/>
  <c r="D287" i="7"/>
  <c r="H286" i="7"/>
  <c r="F286" i="7"/>
  <c r="D286" i="7"/>
  <c r="H285" i="7"/>
  <c r="F285" i="7"/>
  <c r="H284" i="7"/>
  <c r="F284" i="7"/>
  <c r="H283" i="7"/>
  <c r="F283" i="7"/>
  <c r="H282" i="7"/>
  <c r="F282" i="7"/>
  <c r="H281" i="7"/>
  <c r="F281" i="7"/>
  <c r="H280" i="7"/>
  <c r="F280" i="7"/>
  <c r="H279" i="7"/>
  <c r="F279" i="7"/>
  <c r="H278" i="7"/>
  <c r="F278" i="7"/>
  <c r="D278" i="7"/>
  <c r="H277" i="7"/>
  <c r="F277" i="7"/>
  <c r="D277" i="7"/>
  <c r="H276" i="7"/>
  <c r="F276" i="7"/>
  <c r="D276" i="7"/>
  <c r="H275" i="7"/>
  <c r="F275" i="7"/>
  <c r="D275" i="7"/>
  <c r="H274" i="7"/>
  <c r="F274" i="7"/>
  <c r="D274" i="7"/>
  <c r="H273" i="7"/>
  <c r="F273" i="7"/>
  <c r="D273" i="7"/>
  <c r="H272" i="7"/>
  <c r="F272" i="7"/>
  <c r="D272" i="7"/>
  <c r="H271" i="7"/>
  <c r="F271" i="7"/>
  <c r="D271" i="7"/>
  <c r="H270" i="7"/>
  <c r="F270" i="7"/>
  <c r="D270" i="7"/>
  <c r="H269" i="7"/>
  <c r="F269" i="7"/>
  <c r="D269" i="7"/>
  <c r="H268" i="7"/>
  <c r="F268" i="7"/>
  <c r="D268" i="7"/>
  <c r="H267" i="7"/>
  <c r="F267" i="7"/>
  <c r="D267" i="7"/>
  <c r="H266" i="7"/>
  <c r="F266" i="7"/>
  <c r="D266" i="7"/>
  <c r="H265" i="7"/>
  <c r="F265" i="7"/>
  <c r="H264" i="7"/>
  <c r="F264" i="7"/>
  <c r="H263" i="7"/>
  <c r="F263" i="7"/>
  <c r="H262" i="7"/>
  <c r="F262" i="7"/>
  <c r="H261" i="7"/>
  <c r="F261" i="7"/>
  <c r="H260" i="7"/>
  <c r="F260" i="7"/>
  <c r="H259" i="7"/>
  <c r="F259" i="7"/>
  <c r="H258" i="7"/>
  <c r="F258" i="7"/>
  <c r="D258" i="7"/>
  <c r="H257" i="7"/>
  <c r="F257" i="7"/>
  <c r="D257" i="7"/>
  <c r="H256" i="7"/>
  <c r="F256" i="7"/>
  <c r="D256" i="7"/>
  <c r="H255" i="7"/>
  <c r="F255" i="7"/>
  <c r="D255" i="7"/>
  <c r="H254" i="7"/>
  <c r="F254" i="7"/>
  <c r="D254" i="7"/>
  <c r="H253" i="7"/>
  <c r="F253" i="7"/>
  <c r="D253" i="7"/>
  <c r="H252" i="7"/>
  <c r="F252" i="7"/>
  <c r="D252" i="7"/>
  <c r="H251" i="7"/>
  <c r="F251" i="7"/>
  <c r="D251" i="7"/>
  <c r="H250" i="7"/>
  <c r="F250" i="7"/>
  <c r="D250" i="7"/>
  <c r="H249" i="7"/>
  <c r="F249" i="7"/>
  <c r="D249" i="7"/>
  <c r="H248" i="7"/>
  <c r="F248" i="7"/>
  <c r="D248" i="7"/>
  <c r="H247" i="7"/>
  <c r="F247" i="7"/>
  <c r="D247" i="7"/>
  <c r="H246" i="7"/>
  <c r="F246" i="7"/>
  <c r="D246" i="7"/>
  <c r="H245" i="7"/>
  <c r="F245" i="7"/>
  <c r="H244" i="7"/>
  <c r="F244" i="7"/>
  <c r="H243" i="7"/>
  <c r="F243" i="7"/>
  <c r="H242" i="7"/>
  <c r="F242" i="7"/>
  <c r="H241" i="7"/>
  <c r="F241" i="7"/>
  <c r="H240" i="7"/>
  <c r="F240" i="7"/>
  <c r="H239" i="7"/>
  <c r="F239" i="7"/>
  <c r="H238" i="7"/>
  <c r="F238" i="7"/>
  <c r="D238" i="7"/>
  <c r="H237" i="7"/>
  <c r="F237" i="7"/>
  <c r="D237" i="7"/>
  <c r="H236" i="7"/>
  <c r="F236" i="7"/>
  <c r="D236" i="7"/>
  <c r="H235" i="7"/>
  <c r="F235" i="7"/>
  <c r="D235" i="7"/>
  <c r="H234" i="7"/>
  <c r="F234" i="7"/>
  <c r="D234" i="7"/>
  <c r="H233" i="7"/>
  <c r="F233" i="7"/>
  <c r="D233" i="7"/>
  <c r="H232" i="7"/>
  <c r="F232" i="7"/>
  <c r="D232" i="7"/>
  <c r="H231" i="7"/>
  <c r="F231" i="7"/>
  <c r="D231" i="7"/>
  <c r="H230" i="7"/>
  <c r="F230" i="7"/>
  <c r="D230" i="7"/>
  <c r="H229" i="7"/>
  <c r="F229" i="7"/>
  <c r="D229" i="7"/>
  <c r="H228" i="7"/>
  <c r="F228" i="7"/>
  <c r="D228" i="7"/>
  <c r="H227" i="7"/>
  <c r="F227" i="7"/>
  <c r="D227" i="7"/>
  <c r="H226" i="7"/>
  <c r="F226" i="7"/>
  <c r="D226" i="7"/>
  <c r="H225" i="7"/>
  <c r="F225" i="7"/>
  <c r="H224" i="7"/>
  <c r="F224" i="7"/>
  <c r="H223" i="7"/>
  <c r="F223" i="7"/>
  <c r="H222" i="7"/>
  <c r="F222" i="7"/>
  <c r="H221" i="7"/>
  <c r="F221" i="7"/>
  <c r="H220" i="7"/>
  <c r="F220" i="7"/>
  <c r="H219" i="7"/>
  <c r="F219" i="7"/>
  <c r="H218" i="7"/>
  <c r="F218" i="7"/>
  <c r="D218" i="7"/>
  <c r="H217" i="7"/>
  <c r="F217" i="7"/>
  <c r="D217" i="7"/>
  <c r="H216" i="7"/>
  <c r="F216" i="7"/>
  <c r="D216" i="7"/>
  <c r="H215" i="7"/>
  <c r="F215" i="7"/>
  <c r="D215" i="7"/>
  <c r="H214" i="7"/>
  <c r="F214" i="7"/>
  <c r="D214" i="7"/>
  <c r="H213" i="7"/>
  <c r="F213" i="7"/>
  <c r="D213" i="7"/>
  <c r="H212" i="7"/>
  <c r="F212" i="7"/>
  <c r="D212" i="7"/>
  <c r="H211" i="7"/>
  <c r="F211" i="7"/>
  <c r="D211" i="7"/>
  <c r="H210" i="7"/>
  <c r="F210" i="7"/>
  <c r="D210" i="7"/>
  <c r="H209" i="7"/>
  <c r="F209" i="7"/>
  <c r="D209" i="7"/>
  <c r="H208" i="7"/>
  <c r="F208" i="7"/>
  <c r="D208" i="7"/>
  <c r="H207" i="7"/>
  <c r="F207" i="7"/>
  <c r="D207" i="7"/>
  <c r="H206" i="7"/>
  <c r="F206" i="7"/>
  <c r="D206" i="7"/>
  <c r="H205" i="7"/>
  <c r="F205" i="7"/>
  <c r="H204" i="7"/>
  <c r="F204" i="7"/>
  <c r="H203" i="7"/>
  <c r="F203" i="7"/>
  <c r="H202" i="7"/>
  <c r="F202" i="7"/>
  <c r="H201" i="7"/>
  <c r="F201" i="7"/>
  <c r="H200" i="7"/>
  <c r="F200" i="7"/>
  <c r="H199" i="7"/>
  <c r="F199" i="7"/>
  <c r="H198" i="7"/>
  <c r="F198" i="7"/>
  <c r="D198" i="7"/>
  <c r="H197" i="7"/>
  <c r="F197" i="7"/>
  <c r="D197" i="7"/>
  <c r="H196" i="7"/>
  <c r="F196" i="7"/>
  <c r="D196" i="7"/>
  <c r="H195" i="7"/>
  <c r="F195" i="7"/>
  <c r="D195" i="7"/>
  <c r="H194" i="7"/>
  <c r="F194" i="7"/>
  <c r="D194" i="7"/>
  <c r="H193" i="7"/>
  <c r="F193" i="7"/>
  <c r="D193" i="7"/>
  <c r="H192" i="7"/>
  <c r="F192" i="7"/>
  <c r="D192" i="7"/>
  <c r="H191" i="7"/>
  <c r="F191" i="7"/>
  <c r="D191" i="7"/>
  <c r="H190" i="7"/>
  <c r="F190" i="7"/>
  <c r="D190" i="7"/>
  <c r="H189" i="7"/>
  <c r="F189" i="7"/>
  <c r="D189" i="7"/>
  <c r="H188" i="7"/>
  <c r="F188" i="7"/>
  <c r="D188" i="7"/>
  <c r="H187" i="7"/>
  <c r="F187" i="7"/>
  <c r="D187" i="7"/>
  <c r="H186" i="7"/>
  <c r="F186" i="7"/>
  <c r="D186" i="7"/>
  <c r="H185" i="7"/>
  <c r="F185" i="7"/>
  <c r="H184" i="7"/>
  <c r="F184" i="7"/>
  <c r="H183" i="7"/>
  <c r="F183" i="7"/>
  <c r="H182" i="7"/>
  <c r="F182" i="7"/>
  <c r="H181" i="7"/>
  <c r="F181" i="7"/>
  <c r="H180" i="7"/>
  <c r="F180" i="7"/>
  <c r="H179" i="7"/>
  <c r="F179" i="7"/>
  <c r="H178" i="7"/>
  <c r="F178" i="7"/>
  <c r="D178" i="7"/>
  <c r="H177" i="7"/>
  <c r="F177" i="7"/>
  <c r="D177" i="7"/>
  <c r="H176" i="7"/>
  <c r="F176" i="7"/>
  <c r="D176" i="7"/>
  <c r="H175" i="7"/>
  <c r="F175" i="7"/>
  <c r="D175" i="7"/>
  <c r="H174" i="7"/>
  <c r="F174" i="7"/>
  <c r="D174" i="7"/>
  <c r="H173" i="7"/>
  <c r="F173" i="7"/>
  <c r="D173" i="7"/>
  <c r="H172" i="7"/>
  <c r="F172" i="7"/>
  <c r="D172" i="7"/>
  <c r="H171" i="7"/>
  <c r="F171" i="7"/>
  <c r="D171" i="7"/>
  <c r="H170" i="7"/>
  <c r="F170" i="7"/>
  <c r="D170" i="7"/>
  <c r="H169" i="7"/>
  <c r="F169" i="7"/>
  <c r="D169" i="7"/>
  <c r="H168" i="7"/>
  <c r="F168" i="7"/>
  <c r="D168" i="7"/>
  <c r="H167" i="7"/>
  <c r="F167" i="7"/>
  <c r="D167" i="7"/>
  <c r="H166" i="7"/>
  <c r="F166" i="7"/>
  <c r="D166" i="7"/>
  <c r="H165" i="7"/>
  <c r="F165" i="7"/>
  <c r="H164" i="7"/>
  <c r="F164" i="7"/>
  <c r="H163" i="7"/>
  <c r="F163" i="7"/>
  <c r="H162" i="7"/>
  <c r="F162" i="7"/>
  <c r="H161" i="7"/>
  <c r="F161" i="7"/>
  <c r="H160" i="7"/>
  <c r="F160" i="7"/>
  <c r="H159" i="7"/>
  <c r="F159" i="7"/>
  <c r="H158" i="7"/>
  <c r="F158" i="7"/>
  <c r="D158" i="7"/>
  <c r="H157" i="7"/>
  <c r="F157" i="7"/>
  <c r="D157" i="7"/>
  <c r="H156" i="7"/>
  <c r="F156" i="7"/>
  <c r="D156" i="7"/>
  <c r="H155" i="7"/>
  <c r="F155" i="7"/>
  <c r="D155" i="7"/>
  <c r="H154" i="7"/>
  <c r="F154" i="7"/>
  <c r="D154" i="7"/>
  <c r="H153" i="7"/>
  <c r="F153" i="7"/>
  <c r="D153" i="7"/>
  <c r="H152" i="7"/>
  <c r="F152" i="7"/>
  <c r="D152" i="7"/>
  <c r="H151" i="7"/>
  <c r="F151" i="7"/>
  <c r="D151" i="7"/>
  <c r="H150" i="7"/>
  <c r="F150" i="7"/>
  <c r="D150" i="7"/>
  <c r="H149" i="7"/>
  <c r="F149" i="7"/>
  <c r="D149" i="7"/>
  <c r="H148" i="7"/>
  <c r="F148" i="7"/>
  <c r="D148" i="7"/>
  <c r="H147" i="7"/>
  <c r="F147" i="7"/>
  <c r="D147" i="7"/>
  <c r="H146" i="7"/>
  <c r="F146" i="7"/>
  <c r="D146" i="7"/>
  <c r="H145" i="7"/>
  <c r="F145" i="7"/>
  <c r="H144" i="7"/>
  <c r="F144" i="7"/>
  <c r="H143" i="7"/>
  <c r="F143" i="7"/>
  <c r="H142" i="7"/>
  <c r="F142" i="7"/>
  <c r="H141" i="7"/>
  <c r="F141" i="7"/>
  <c r="H140" i="7"/>
  <c r="F140" i="7"/>
  <c r="H139" i="7"/>
  <c r="F139" i="7"/>
  <c r="H138" i="7"/>
  <c r="F138" i="7"/>
  <c r="D138" i="7"/>
  <c r="H137" i="7"/>
  <c r="F137" i="7"/>
  <c r="D137" i="7"/>
  <c r="H136" i="7"/>
  <c r="F136" i="7"/>
  <c r="D136" i="7"/>
  <c r="H135" i="7"/>
  <c r="F135" i="7"/>
  <c r="D135" i="7"/>
  <c r="H134" i="7"/>
  <c r="F134" i="7"/>
  <c r="D134" i="7"/>
  <c r="H133" i="7"/>
  <c r="F133" i="7"/>
  <c r="D133" i="7"/>
  <c r="H132" i="7"/>
  <c r="F132" i="7"/>
  <c r="D132" i="7"/>
  <c r="H131" i="7"/>
  <c r="F131" i="7"/>
  <c r="D131" i="7"/>
  <c r="H130" i="7"/>
  <c r="F130" i="7"/>
  <c r="D130" i="7"/>
  <c r="H129" i="7"/>
  <c r="F129" i="7"/>
  <c r="D129" i="7"/>
  <c r="H128" i="7"/>
  <c r="F128" i="7"/>
  <c r="D128" i="7"/>
  <c r="H127" i="7"/>
  <c r="F127" i="7"/>
  <c r="D127" i="7"/>
  <c r="H126" i="7"/>
  <c r="F126" i="7"/>
  <c r="D126" i="7"/>
  <c r="F117" i="7"/>
  <c r="H125" i="7"/>
  <c r="H124" i="7"/>
  <c r="H123" i="7"/>
  <c r="H122" i="7"/>
  <c r="H121" i="7"/>
  <c r="H120" i="7"/>
  <c r="H119" i="7"/>
  <c r="H118" i="7"/>
  <c r="H117" i="7"/>
  <c r="H116" i="7"/>
  <c r="H115" i="7"/>
  <c r="H114" i="7"/>
  <c r="H113" i="7"/>
  <c r="H112" i="7"/>
  <c r="H111" i="7"/>
  <c r="H110" i="7"/>
  <c r="H109" i="7"/>
  <c r="H108" i="7"/>
  <c r="H107" i="7"/>
  <c r="H106" i="7"/>
  <c r="F106" i="7"/>
  <c r="F125" i="7"/>
  <c r="F124" i="7"/>
  <c r="F123" i="7"/>
  <c r="F122" i="7"/>
  <c r="F121" i="7"/>
  <c r="F120" i="7"/>
  <c r="F119" i="7"/>
  <c r="F118" i="7"/>
  <c r="F116" i="7"/>
  <c r="F115" i="7"/>
  <c r="F114" i="7"/>
  <c r="F113" i="7"/>
  <c r="F112" i="7"/>
  <c r="F111" i="7"/>
  <c r="F110" i="7"/>
  <c r="F109" i="7"/>
  <c r="F108" i="7"/>
  <c r="F107" i="7"/>
  <c r="D118" i="7"/>
  <c r="D117" i="7"/>
  <c r="D116" i="7"/>
  <c r="D115" i="7"/>
  <c r="D114" i="7"/>
  <c r="D113" i="7"/>
  <c r="D112" i="7"/>
  <c r="D111" i="7"/>
  <c r="D110" i="7"/>
  <c r="D109" i="7"/>
  <c r="D108" i="7"/>
  <c r="D107" i="7"/>
  <c r="D106" i="7"/>
  <c r="C5" i="6"/>
  <c r="F633" i="6"/>
  <c r="E633" i="6"/>
  <c r="D633" i="6"/>
  <c r="C633" i="6"/>
  <c r="F632" i="6"/>
  <c r="E632" i="6"/>
  <c r="D632" i="6"/>
  <c r="C632" i="6"/>
  <c r="F631" i="6"/>
  <c r="E631" i="6"/>
  <c r="D631" i="6"/>
  <c r="C631" i="6"/>
  <c r="F630" i="6"/>
  <c r="E630" i="6"/>
  <c r="D630" i="6"/>
  <c r="C630" i="6"/>
  <c r="F629" i="6"/>
  <c r="E629" i="6"/>
  <c r="D629" i="6"/>
  <c r="C629" i="6"/>
  <c r="F628" i="6"/>
  <c r="E628" i="6"/>
  <c r="D628" i="6"/>
  <c r="C628" i="6"/>
  <c r="F627" i="6"/>
  <c r="E627" i="6"/>
  <c r="D627" i="6"/>
  <c r="C627" i="6"/>
  <c r="F626" i="6"/>
  <c r="E626" i="6"/>
  <c r="D626" i="6"/>
  <c r="C626" i="6"/>
  <c r="F625" i="6"/>
  <c r="E625" i="6"/>
  <c r="D625" i="6"/>
  <c r="C625" i="6"/>
  <c r="F613" i="6"/>
  <c r="E613" i="6"/>
  <c r="D613" i="6"/>
  <c r="C613" i="6"/>
  <c r="F612" i="6"/>
  <c r="E612" i="6"/>
  <c r="D612" i="6"/>
  <c r="C612" i="6"/>
  <c r="F611" i="6"/>
  <c r="E611" i="6"/>
  <c r="D611" i="6"/>
  <c r="C611" i="6"/>
  <c r="F610" i="6"/>
  <c r="E610" i="6"/>
  <c r="D610" i="6"/>
  <c r="C610" i="6"/>
  <c r="F609" i="6"/>
  <c r="E609" i="6"/>
  <c r="D609" i="6"/>
  <c r="C609" i="6"/>
  <c r="F608" i="6"/>
  <c r="E608" i="6"/>
  <c r="D608" i="6"/>
  <c r="C608" i="6"/>
  <c r="F607" i="6"/>
  <c r="E607" i="6"/>
  <c r="D607" i="6"/>
  <c r="C607" i="6"/>
  <c r="F606" i="6"/>
  <c r="E606" i="6"/>
  <c r="D606" i="6"/>
  <c r="C606" i="6"/>
  <c r="F605" i="6"/>
  <c r="E605" i="6"/>
  <c r="D605" i="6"/>
  <c r="C605" i="6"/>
  <c r="F593" i="6"/>
  <c r="E593" i="6"/>
  <c r="D593" i="6"/>
  <c r="C593" i="6"/>
  <c r="F592" i="6"/>
  <c r="E592" i="6"/>
  <c r="D592" i="6"/>
  <c r="C592" i="6"/>
  <c r="F591" i="6"/>
  <c r="E591" i="6"/>
  <c r="D591" i="6"/>
  <c r="C591" i="6"/>
  <c r="F590" i="6"/>
  <c r="E590" i="6"/>
  <c r="D590" i="6"/>
  <c r="C590" i="6"/>
  <c r="F589" i="6"/>
  <c r="E589" i="6"/>
  <c r="D589" i="6"/>
  <c r="C589" i="6"/>
  <c r="F588" i="6"/>
  <c r="E588" i="6"/>
  <c r="D588" i="6"/>
  <c r="C588" i="6"/>
  <c r="F587" i="6"/>
  <c r="E587" i="6"/>
  <c r="D587" i="6"/>
  <c r="C587" i="6"/>
  <c r="F586" i="6"/>
  <c r="E586" i="6"/>
  <c r="D586" i="6"/>
  <c r="C586" i="6"/>
  <c r="F585" i="6"/>
  <c r="E585" i="6"/>
  <c r="D585" i="6"/>
  <c r="C585" i="6"/>
  <c r="F573" i="6"/>
  <c r="E573" i="6"/>
  <c r="D573" i="6"/>
  <c r="C573" i="6"/>
  <c r="F572" i="6"/>
  <c r="E572" i="6"/>
  <c r="D572" i="6"/>
  <c r="C572" i="6"/>
  <c r="F571" i="6"/>
  <c r="E571" i="6"/>
  <c r="D571" i="6"/>
  <c r="C571" i="6"/>
  <c r="F570" i="6"/>
  <c r="E570" i="6"/>
  <c r="D570" i="6"/>
  <c r="C570" i="6"/>
  <c r="F569" i="6"/>
  <c r="E569" i="6"/>
  <c r="D569" i="6"/>
  <c r="C569" i="6"/>
  <c r="F568" i="6"/>
  <c r="E568" i="6"/>
  <c r="D568" i="6"/>
  <c r="C568" i="6"/>
  <c r="F567" i="6"/>
  <c r="E567" i="6"/>
  <c r="D567" i="6"/>
  <c r="C567" i="6"/>
  <c r="F566" i="6"/>
  <c r="E566" i="6"/>
  <c r="D566" i="6"/>
  <c r="C566" i="6"/>
  <c r="F565" i="6"/>
  <c r="E565" i="6"/>
  <c r="D565" i="6"/>
  <c r="C565" i="6"/>
  <c r="F553" i="6"/>
  <c r="E553" i="6"/>
  <c r="D553" i="6"/>
  <c r="C553" i="6"/>
  <c r="F552" i="6"/>
  <c r="E552" i="6"/>
  <c r="D552" i="6"/>
  <c r="C552" i="6"/>
  <c r="F551" i="6"/>
  <c r="E551" i="6"/>
  <c r="D551" i="6"/>
  <c r="C551" i="6"/>
  <c r="F550" i="6"/>
  <c r="E550" i="6"/>
  <c r="D550" i="6"/>
  <c r="C550" i="6"/>
  <c r="F549" i="6"/>
  <c r="E549" i="6"/>
  <c r="D549" i="6"/>
  <c r="C549" i="6"/>
  <c r="F548" i="6"/>
  <c r="E548" i="6"/>
  <c r="D548" i="6"/>
  <c r="C548" i="6"/>
  <c r="F547" i="6"/>
  <c r="E547" i="6"/>
  <c r="D547" i="6"/>
  <c r="C547" i="6"/>
  <c r="F546" i="6"/>
  <c r="E546" i="6"/>
  <c r="D546" i="6"/>
  <c r="C546" i="6"/>
  <c r="F545" i="6"/>
  <c r="E545" i="6"/>
  <c r="D545" i="6"/>
  <c r="C545" i="6"/>
  <c r="F533" i="6"/>
  <c r="E533" i="6"/>
  <c r="D533" i="6"/>
  <c r="C533" i="6"/>
  <c r="F532" i="6"/>
  <c r="E532" i="6"/>
  <c r="D532" i="6"/>
  <c r="C532" i="6"/>
  <c r="F531" i="6"/>
  <c r="E531" i="6"/>
  <c r="D531" i="6"/>
  <c r="C531" i="6"/>
  <c r="F530" i="6"/>
  <c r="E530" i="6"/>
  <c r="D530" i="6"/>
  <c r="C530" i="6"/>
  <c r="F529" i="6"/>
  <c r="E529" i="6"/>
  <c r="D529" i="6"/>
  <c r="C529" i="6"/>
  <c r="F528" i="6"/>
  <c r="E528" i="6"/>
  <c r="D528" i="6"/>
  <c r="C528" i="6"/>
  <c r="F527" i="6"/>
  <c r="E527" i="6"/>
  <c r="D527" i="6"/>
  <c r="C527" i="6"/>
  <c r="F526" i="6"/>
  <c r="E526" i="6"/>
  <c r="D526" i="6"/>
  <c r="C526" i="6"/>
  <c r="F525" i="6"/>
  <c r="E525" i="6"/>
  <c r="D525" i="6"/>
  <c r="C525" i="6"/>
  <c r="F513" i="6"/>
  <c r="E513" i="6"/>
  <c r="D513" i="6"/>
  <c r="C513" i="6"/>
  <c r="F512" i="6"/>
  <c r="E512" i="6"/>
  <c r="D512" i="6"/>
  <c r="C512" i="6"/>
  <c r="F511" i="6"/>
  <c r="E511" i="6"/>
  <c r="D511" i="6"/>
  <c r="C511" i="6"/>
  <c r="F510" i="6"/>
  <c r="E510" i="6"/>
  <c r="D510" i="6"/>
  <c r="C510" i="6"/>
  <c r="F509" i="6"/>
  <c r="E509" i="6"/>
  <c r="D509" i="6"/>
  <c r="C509" i="6"/>
  <c r="F508" i="6"/>
  <c r="E508" i="6"/>
  <c r="D508" i="6"/>
  <c r="C508" i="6"/>
  <c r="F507" i="6"/>
  <c r="E507" i="6"/>
  <c r="D507" i="6"/>
  <c r="C507" i="6"/>
  <c r="F506" i="6"/>
  <c r="E506" i="6"/>
  <c r="D506" i="6"/>
  <c r="C506" i="6"/>
  <c r="F505" i="6"/>
  <c r="E505" i="6"/>
  <c r="D505" i="6"/>
  <c r="C505" i="6"/>
  <c r="F493" i="6"/>
  <c r="E493" i="6"/>
  <c r="D493" i="6"/>
  <c r="C493" i="6"/>
  <c r="F492" i="6"/>
  <c r="E492" i="6"/>
  <c r="D492" i="6"/>
  <c r="C492" i="6"/>
  <c r="F491" i="6"/>
  <c r="E491" i="6"/>
  <c r="D491" i="6"/>
  <c r="C491" i="6"/>
  <c r="F490" i="6"/>
  <c r="E490" i="6"/>
  <c r="D490" i="6"/>
  <c r="C490" i="6"/>
  <c r="F489" i="6"/>
  <c r="E489" i="6"/>
  <c r="D489" i="6"/>
  <c r="C489" i="6"/>
  <c r="F488" i="6"/>
  <c r="E488" i="6"/>
  <c r="D488" i="6"/>
  <c r="C488" i="6"/>
  <c r="F487" i="6"/>
  <c r="E487" i="6"/>
  <c r="D487" i="6"/>
  <c r="C487" i="6"/>
  <c r="F486" i="6"/>
  <c r="E486" i="6"/>
  <c r="D486" i="6"/>
  <c r="C486" i="6"/>
  <c r="F485" i="6"/>
  <c r="E485" i="6"/>
  <c r="D485" i="6"/>
  <c r="C485" i="6"/>
  <c r="F473" i="6"/>
  <c r="E473" i="6"/>
  <c r="D473" i="6"/>
  <c r="C473" i="6"/>
  <c r="F472" i="6"/>
  <c r="E472" i="6"/>
  <c r="D472" i="6"/>
  <c r="C472" i="6"/>
  <c r="F471" i="6"/>
  <c r="E471" i="6"/>
  <c r="D471" i="6"/>
  <c r="C471" i="6"/>
  <c r="F470" i="6"/>
  <c r="E470" i="6"/>
  <c r="D470" i="6"/>
  <c r="C470" i="6"/>
  <c r="F469" i="6"/>
  <c r="E469" i="6"/>
  <c r="D469" i="6"/>
  <c r="C469" i="6"/>
  <c r="F468" i="6"/>
  <c r="E468" i="6"/>
  <c r="D468" i="6"/>
  <c r="C468" i="6"/>
  <c r="F467" i="6"/>
  <c r="E467" i="6"/>
  <c r="D467" i="6"/>
  <c r="C467" i="6"/>
  <c r="F466" i="6"/>
  <c r="E466" i="6"/>
  <c r="D466" i="6"/>
  <c r="C466" i="6"/>
  <c r="F465" i="6"/>
  <c r="E465" i="6"/>
  <c r="D465" i="6"/>
  <c r="C465" i="6"/>
  <c r="F453" i="6"/>
  <c r="E453" i="6"/>
  <c r="D453" i="6"/>
  <c r="C453" i="6"/>
  <c r="F452" i="6"/>
  <c r="E452" i="6"/>
  <c r="D452" i="6"/>
  <c r="C452" i="6"/>
  <c r="F451" i="6"/>
  <c r="E451" i="6"/>
  <c r="D451" i="6"/>
  <c r="C451" i="6"/>
  <c r="F450" i="6"/>
  <c r="E450" i="6"/>
  <c r="D450" i="6"/>
  <c r="C450" i="6"/>
  <c r="F449" i="6"/>
  <c r="E449" i="6"/>
  <c r="D449" i="6"/>
  <c r="C449" i="6"/>
  <c r="F448" i="6"/>
  <c r="E448" i="6"/>
  <c r="D448" i="6"/>
  <c r="C448" i="6"/>
  <c r="F447" i="6"/>
  <c r="E447" i="6"/>
  <c r="D447" i="6"/>
  <c r="C447" i="6"/>
  <c r="F446" i="6"/>
  <c r="E446" i="6"/>
  <c r="D446" i="6"/>
  <c r="C446" i="6"/>
  <c r="F445" i="6"/>
  <c r="E445" i="6"/>
  <c r="D445" i="6"/>
  <c r="C445" i="6"/>
  <c r="F433" i="6"/>
  <c r="E433" i="6"/>
  <c r="D433" i="6"/>
  <c r="C433" i="6"/>
  <c r="F432" i="6"/>
  <c r="E432" i="6"/>
  <c r="D432" i="6"/>
  <c r="C432" i="6"/>
  <c r="F431" i="6"/>
  <c r="E431" i="6"/>
  <c r="D431" i="6"/>
  <c r="C431" i="6"/>
  <c r="F430" i="6"/>
  <c r="E430" i="6"/>
  <c r="D430" i="6"/>
  <c r="C430" i="6"/>
  <c r="F429" i="6"/>
  <c r="E429" i="6"/>
  <c r="D429" i="6"/>
  <c r="C429" i="6"/>
  <c r="F428" i="6"/>
  <c r="E428" i="6"/>
  <c r="D428" i="6"/>
  <c r="C428" i="6"/>
  <c r="F427" i="6"/>
  <c r="E427" i="6"/>
  <c r="D427" i="6"/>
  <c r="C427" i="6"/>
  <c r="F426" i="6"/>
  <c r="E426" i="6"/>
  <c r="D426" i="6"/>
  <c r="C426" i="6"/>
  <c r="F425" i="6"/>
  <c r="E425" i="6"/>
  <c r="D425" i="6"/>
  <c r="C425" i="6"/>
  <c r="F413" i="6"/>
  <c r="E413" i="6"/>
  <c r="D413" i="6"/>
  <c r="C413" i="6"/>
  <c r="F412" i="6"/>
  <c r="E412" i="6"/>
  <c r="D412" i="6"/>
  <c r="C412" i="6"/>
  <c r="F411" i="6"/>
  <c r="E411" i="6"/>
  <c r="D411" i="6"/>
  <c r="C411" i="6"/>
  <c r="F410" i="6"/>
  <c r="E410" i="6"/>
  <c r="D410" i="6"/>
  <c r="C410" i="6"/>
  <c r="F409" i="6"/>
  <c r="E409" i="6"/>
  <c r="D409" i="6"/>
  <c r="C409" i="6"/>
  <c r="F408" i="6"/>
  <c r="E408" i="6"/>
  <c r="D408" i="6"/>
  <c r="C408" i="6"/>
  <c r="F407" i="6"/>
  <c r="E407" i="6"/>
  <c r="D407" i="6"/>
  <c r="C407" i="6"/>
  <c r="F406" i="6"/>
  <c r="E406" i="6"/>
  <c r="D406" i="6"/>
  <c r="C406" i="6"/>
  <c r="F405" i="6"/>
  <c r="E405" i="6"/>
  <c r="D405" i="6"/>
  <c r="C405" i="6"/>
  <c r="F393" i="6"/>
  <c r="E393" i="6"/>
  <c r="D393" i="6"/>
  <c r="C393" i="6"/>
  <c r="F392" i="6"/>
  <c r="E392" i="6"/>
  <c r="D392" i="6"/>
  <c r="C392" i="6"/>
  <c r="F391" i="6"/>
  <c r="E391" i="6"/>
  <c r="D391" i="6"/>
  <c r="C391" i="6"/>
  <c r="F390" i="6"/>
  <c r="E390" i="6"/>
  <c r="D390" i="6"/>
  <c r="C390" i="6"/>
  <c r="F389" i="6"/>
  <c r="E389" i="6"/>
  <c r="D389" i="6"/>
  <c r="C389" i="6"/>
  <c r="F388" i="6"/>
  <c r="E388" i="6"/>
  <c r="D388" i="6"/>
  <c r="C388" i="6"/>
  <c r="F387" i="6"/>
  <c r="E387" i="6"/>
  <c r="D387" i="6"/>
  <c r="C387" i="6"/>
  <c r="F386" i="6"/>
  <c r="E386" i="6"/>
  <c r="D386" i="6"/>
  <c r="C386" i="6"/>
  <c r="F385" i="6"/>
  <c r="E385" i="6"/>
  <c r="D385" i="6"/>
  <c r="C385" i="6"/>
  <c r="F373" i="6"/>
  <c r="E373" i="6"/>
  <c r="D373" i="6"/>
  <c r="C373" i="6"/>
  <c r="F372" i="6"/>
  <c r="E372" i="6"/>
  <c r="D372" i="6"/>
  <c r="C372" i="6"/>
  <c r="F371" i="6"/>
  <c r="E371" i="6"/>
  <c r="D371" i="6"/>
  <c r="C371" i="6"/>
  <c r="F370" i="6"/>
  <c r="E370" i="6"/>
  <c r="D370" i="6"/>
  <c r="C370" i="6"/>
  <c r="F369" i="6"/>
  <c r="E369" i="6"/>
  <c r="D369" i="6"/>
  <c r="C369" i="6"/>
  <c r="F368" i="6"/>
  <c r="E368" i="6"/>
  <c r="D368" i="6"/>
  <c r="C368" i="6"/>
  <c r="F367" i="6"/>
  <c r="E367" i="6"/>
  <c r="D367" i="6"/>
  <c r="C367" i="6"/>
  <c r="F366" i="6"/>
  <c r="E366" i="6"/>
  <c r="D366" i="6"/>
  <c r="C366" i="6"/>
  <c r="F365" i="6"/>
  <c r="E365" i="6"/>
  <c r="D365" i="6"/>
  <c r="C365" i="6"/>
  <c r="F353" i="6"/>
  <c r="E353" i="6"/>
  <c r="D353" i="6"/>
  <c r="C353" i="6"/>
  <c r="F352" i="6"/>
  <c r="E352" i="6"/>
  <c r="D352" i="6"/>
  <c r="C352" i="6"/>
  <c r="F351" i="6"/>
  <c r="E351" i="6"/>
  <c r="D351" i="6"/>
  <c r="C351" i="6"/>
  <c r="F350" i="6"/>
  <c r="E350" i="6"/>
  <c r="D350" i="6"/>
  <c r="C350" i="6"/>
  <c r="F349" i="6"/>
  <c r="E349" i="6"/>
  <c r="D349" i="6"/>
  <c r="C349" i="6"/>
  <c r="F348" i="6"/>
  <c r="E348" i="6"/>
  <c r="D348" i="6"/>
  <c r="C348" i="6"/>
  <c r="F347" i="6"/>
  <c r="E347" i="6"/>
  <c r="D347" i="6"/>
  <c r="C347" i="6"/>
  <c r="F346" i="6"/>
  <c r="E346" i="6"/>
  <c r="D346" i="6"/>
  <c r="C346" i="6"/>
  <c r="F345" i="6"/>
  <c r="E345" i="6"/>
  <c r="D345" i="6"/>
  <c r="C345" i="6"/>
  <c r="F333" i="6"/>
  <c r="E333" i="6"/>
  <c r="D333" i="6"/>
  <c r="C333" i="6"/>
  <c r="F332" i="6"/>
  <c r="E332" i="6"/>
  <c r="D332" i="6"/>
  <c r="C332" i="6"/>
  <c r="F331" i="6"/>
  <c r="E331" i="6"/>
  <c r="D331" i="6"/>
  <c r="C331" i="6"/>
  <c r="F330" i="6"/>
  <c r="E330" i="6"/>
  <c r="D330" i="6"/>
  <c r="C330" i="6"/>
  <c r="F329" i="6"/>
  <c r="E329" i="6"/>
  <c r="D329" i="6"/>
  <c r="C329" i="6"/>
  <c r="F328" i="6"/>
  <c r="E328" i="6"/>
  <c r="D328" i="6"/>
  <c r="C328" i="6"/>
  <c r="F327" i="6"/>
  <c r="E327" i="6"/>
  <c r="D327" i="6"/>
  <c r="C327" i="6"/>
  <c r="F326" i="6"/>
  <c r="E326" i="6"/>
  <c r="D326" i="6"/>
  <c r="C326" i="6"/>
  <c r="F325" i="6"/>
  <c r="E325" i="6"/>
  <c r="D325" i="6"/>
  <c r="C325" i="6"/>
  <c r="F313" i="6"/>
  <c r="E313" i="6"/>
  <c r="D313" i="6"/>
  <c r="C313" i="6"/>
  <c r="F312" i="6"/>
  <c r="E312" i="6"/>
  <c r="D312" i="6"/>
  <c r="C312" i="6"/>
  <c r="F311" i="6"/>
  <c r="E311" i="6"/>
  <c r="D311" i="6"/>
  <c r="C311" i="6"/>
  <c r="F310" i="6"/>
  <c r="E310" i="6"/>
  <c r="D310" i="6"/>
  <c r="C310" i="6"/>
  <c r="F309" i="6"/>
  <c r="E309" i="6"/>
  <c r="D309" i="6"/>
  <c r="C309" i="6"/>
  <c r="F308" i="6"/>
  <c r="E308" i="6"/>
  <c r="D308" i="6"/>
  <c r="C308" i="6"/>
  <c r="F307" i="6"/>
  <c r="E307" i="6"/>
  <c r="D307" i="6"/>
  <c r="C307" i="6"/>
  <c r="F306" i="6"/>
  <c r="E306" i="6"/>
  <c r="D306" i="6"/>
  <c r="C306" i="6"/>
  <c r="F305" i="6"/>
  <c r="E305" i="6"/>
  <c r="D305" i="6"/>
  <c r="C305" i="6"/>
  <c r="F293" i="6"/>
  <c r="E293" i="6"/>
  <c r="D293" i="6"/>
  <c r="C293" i="6"/>
  <c r="F292" i="6"/>
  <c r="E292" i="6"/>
  <c r="D292" i="6"/>
  <c r="C292" i="6"/>
  <c r="F291" i="6"/>
  <c r="E291" i="6"/>
  <c r="D291" i="6"/>
  <c r="C291" i="6"/>
  <c r="F290" i="6"/>
  <c r="E290" i="6"/>
  <c r="D290" i="6"/>
  <c r="C290" i="6"/>
  <c r="F289" i="6"/>
  <c r="E289" i="6"/>
  <c r="D289" i="6"/>
  <c r="C289" i="6"/>
  <c r="F288" i="6"/>
  <c r="E288" i="6"/>
  <c r="D288" i="6"/>
  <c r="C288" i="6"/>
  <c r="F287" i="6"/>
  <c r="E287" i="6"/>
  <c r="D287" i="6"/>
  <c r="C287" i="6"/>
  <c r="F286" i="6"/>
  <c r="E286" i="6"/>
  <c r="D286" i="6"/>
  <c r="C286" i="6"/>
  <c r="F285" i="6"/>
  <c r="E285" i="6"/>
  <c r="D285" i="6"/>
  <c r="C285" i="6"/>
  <c r="F273" i="6"/>
  <c r="E273" i="6"/>
  <c r="D273" i="6"/>
  <c r="C273" i="6"/>
  <c r="F272" i="6"/>
  <c r="E272" i="6"/>
  <c r="D272" i="6"/>
  <c r="C272" i="6"/>
  <c r="F271" i="6"/>
  <c r="E271" i="6"/>
  <c r="D271" i="6"/>
  <c r="C271" i="6"/>
  <c r="F270" i="6"/>
  <c r="E270" i="6"/>
  <c r="D270" i="6"/>
  <c r="C270" i="6"/>
  <c r="F269" i="6"/>
  <c r="E269" i="6"/>
  <c r="D269" i="6"/>
  <c r="C269" i="6"/>
  <c r="F268" i="6"/>
  <c r="E268" i="6"/>
  <c r="D268" i="6"/>
  <c r="C268" i="6"/>
  <c r="F267" i="6"/>
  <c r="E267" i="6"/>
  <c r="D267" i="6"/>
  <c r="C267" i="6"/>
  <c r="F266" i="6"/>
  <c r="E266" i="6"/>
  <c r="D266" i="6"/>
  <c r="C266" i="6"/>
  <c r="F265" i="6"/>
  <c r="E265" i="6"/>
  <c r="D265" i="6"/>
  <c r="C265" i="6"/>
  <c r="F253" i="6"/>
  <c r="E253" i="6"/>
  <c r="D253" i="6"/>
  <c r="C253" i="6"/>
  <c r="F252" i="6"/>
  <c r="E252" i="6"/>
  <c r="D252" i="6"/>
  <c r="C252" i="6"/>
  <c r="F251" i="6"/>
  <c r="E251" i="6"/>
  <c r="D251" i="6"/>
  <c r="C251" i="6"/>
  <c r="F250" i="6"/>
  <c r="E250" i="6"/>
  <c r="D250" i="6"/>
  <c r="C250" i="6"/>
  <c r="F249" i="6"/>
  <c r="E249" i="6"/>
  <c r="D249" i="6"/>
  <c r="C249" i="6"/>
  <c r="F248" i="6"/>
  <c r="E248" i="6"/>
  <c r="D248" i="6"/>
  <c r="C248" i="6"/>
  <c r="F247" i="6"/>
  <c r="E247" i="6"/>
  <c r="D247" i="6"/>
  <c r="C247" i="6"/>
  <c r="F246" i="6"/>
  <c r="E246" i="6"/>
  <c r="D246" i="6"/>
  <c r="C246" i="6"/>
  <c r="F245" i="6"/>
  <c r="E245" i="6"/>
  <c r="D245" i="6"/>
  <c r="C245" i="6"/>
  <c r="F233" i="6"/>
  <c r="E233" i="6"/>
  <c r="D233" i="6"/>
  <c r="C233" i="6"/>
  <c r="F232" i="6"/>
  <c r="E232" i="6"/>
  <c r="D232" i="6"/>
  <c r="C232" i="6"/>
  <c r="F231" i="6"/>
  <c r="E231" i="6"/>
  <c r="D231" i="6"/>
  <c r="C231" i="6"/>
  <c r="F230" i="6"/>
  <c r="E230" i="6"/>
  <c r="D230" i="6"/>
  <c r="C230" i="6"/>
  <c r="F229" i="6"/>
  <c r="E229" i="6"/>
  <c r="D229" i="6"/>
  <c r="C229" i="6"/>
  <c r="F228" i="6"/>
  <c r="E228" i="6"/>
  <c r="D228" i="6"/>
  <c r="C228" i="6"/>
  <c r="F227" i="6"/>
  <c r="E227" i="6"/>
  <c r="D227" i="6"/>
  <c r="C227" i="6"/>
  <c r="F226" i="6"/>
  <c r="E226" i="6"/>
  <c r="D226" i="6"/>
  <c r="C226" i="6"/>
  <c r="F225" i="6"/>
  <c r="E225" i="6"/>
  <c r="D225" i="6"/>
  <c r="C225" i="6"/>
  <c r="F213" i="6"/>
  <c r="E213" i="6"/>
  <c r="D213" i="6"/>
  <c r="C213" i="6"/>
  <c r="F212" i="6"/>
  <c r="E212" i="6"/>
  <c r="D212" i="6"/>
  <c r="C212" i="6"/>
  <c r="F211" i="6"/>
  <c r="E211" i="6"/>
  <c r="D211" i="6"/>
  <c r="C211" i="6"/>
  <c r="F210" i="6"/>
  <c r="E210" i="6"/>
  <c r="D210" i="6"/>
  <c r="C210" i="6"/>
  <c r="F209" i="6"/>
  <c r="E209" i="6"/>
  <c r="D209" i="6"/>
  <c r="C209" i="6"/>
  <c r="F208" i="6"/>
  <c r="E208" i="6"/>
  <c r="D208" i="6"/>
  <c r="C208" i="6"/>
  <c r="F207" i="6"/>
  <c r="E207" i="6"/>
  <c r="D207" i="6"/>
  <c r="C207" i="6"/>
  <c r="F206" i="6"/>
  <c r="E206" i="6"/>
  <c r="D206" i="6"/>
  <c r="C206" i="6"/>
  <c r="F205" i="6"/>
  <c r="E205" i="6"/>
  <c r="D205" i="6"/>
  <c r="C205" i="6"/>
  <c r="F193" i="6"/>
  <c r="E193" i="6"/>
  <c r="D193" i="6"/>
  <c r="C193" i="6"/>
  <c r="F192" i="6"/>
  <c r="E192" i="6"/>
  <c r="D192" i="6"/>
  <c r="C192" i="6"/>
  <c r="F191" i="6"/>
  <c r="E191" i="6"/>
  <c r="D191" i="6"/>
  <c r="C191" i="6"/>
  <c r="F190" i="6"/>
  <c r="E190" i="6"/>
  <c r="D190" i="6"/>
  <c r="C190" i="6"/>
  <c r="F189" i="6"/>
  <c r="E189" i="6"/>
  <c r="D189" i="6"/>
  <c r="C189" i="6"/>
  <c r="F188" i="6"/>
  <c r="E188" i="6"/>
  <c r="D188" i="6"/>
  <c r="C188" i="6"/>
  <c r="F187" i="6"/>
  <c r="E187" i="6"/>
  <c r="D187" i="6"/>
  <c r="C187" i="6"/>
  <c r="F186" i="6"/>
  <c r="E186" i="6"/>
  <c r="D186" i="6"/>
  <c r="C186" i="6"/>
  <c r="F185" i="6"/>
  <c r="E185" i="6"/>
  <c r="D185" i="6"/>
  <c r="C185" i="6"/>
  <c r="F173" i="6"/>
  <c r="E173" i="6"/>
  <c r="D173" i="6"/>
  <c r="C173" i="6"/>
  <c r="F172" i="6"/>
  <c r="E172" i="6"/>
  <c r="D172" i="6"/>
  <c r="C172" i="6"/>
  <c r="F171" i="6"/>
  <c r="E171" i="6"/>
  <c r="D171" i="6"/>
  <c r="C171" i="6"/>
  <c r="F170" i="6"/>
  <c r="E170" i="6"/>
  <c r="D170" i="6"/>
  <c r="C170" i="6"/>
  <c r="F169" i="6"/>
  <c r="E169" i="6"/>
  <c r="D169" i="6"/>
  <c r="C169" i="6"/>
  <c r="F168" i="6"/>
  <c r="E168" i="6"/>
  <c r="D168" i="6"/>
  <c r="C168" i="6"/>
  <c r="F167" i="6"/>
  <c r="E167" i="6"/>
  <c r="D167" i="6"/>
  <c r="C167" i="6"/>
  <c r="F166" i="6"/>
  <c r="E166" i="6"/>
  <c r="D166" i="6"/>
  <c r="C166" i="6"/>
  <c r="F165" i="6"/>
  <c r="E165" i="6"/>
  <c r="D165" i="6"/>
  <c r="C165" i="6"/>
  <c r="F153" i="6"/>
  <c r="E153" i="6"/>
  <c r="D153" i="6"/>
  <c r="C153" i="6"/>
  <c r="F152" i="6"/>
  <c r="E152" i="6"/>
  <c r="D152" i="6"/>
  <c r="C152" i="6"/>
  <c r="F151" i="6"/>
  <c r="E151" i="6"/>
  <c r="D151" i="6"/>
  <c r="C151" i="6"/>
  <c r="F150" i="6"/>
  <c r="E150" i="6"/>
  <c r="D150" i="6"/>
  <c r="C150" i="6"/>
  <c r="F149" i="6"/>
  <c r="E149" i="6"/>
  <c r="D149" i="6"/>
  <c r="C149" i="6"/>
  <c r="F148" i="6"/>
  <c r="E148" i="6"/>
  <c r="D148" i="6"/>
  <c r="C148" i="6"/>
  <c r="F147" i="6"/>
  <c r="E147" i="6"/>
  <c r="D147" i="6"/>
  <c r="C147" i="6"/>
  <c r="F146" i="6"/>
  <c r="E146" i="6"/>
  <c r="D146" i="6"/>
  <c r="C146" i="6"/>
  <c r="F145" i="6"/>
  <c r="E145" i="6"/>
  <c r="D145" i="6"/>
  <c r="C145" i="6"/>
  <c r="F133" i="6"/>
  <c r="E133" i="6"/>
  <c r="D133" i="6"/>
  <c r="C133" i="6"/>
  <c r="F132" i="6"/>
  <c r="E132" i="6"/>
  <c r="D132" i="6"/>
  <c r="C132" i="6"/>
  <c r="F131" i="6"/>
  <c r="E131" i="6"/>
  <c r="D131" i="6"/>
  <c r="C131" i="6"/>
  <c r="F130" i="6"/>
  <c r="E130" i="6"/>
  <c r="D130" i="6"/>
  <c r="C130" i="6"/>
  <c r="F129" i="6"/>
  <c r="E129" i="6"/>
  <c r="D129" i="6"/>
  <c r="C129" i="6"/>
  <c r="F128" i="6"/>
  <c r="E128" i="6"/>
  <c r="D128" i="6"/>
  <c r="C128" i="6"/>
  <c r="F127" i="6"/>
  <c r="E127" i="6"/>
  <c r="D127" i="6"/>
  <c r="C127" i="6"/>
  <c r="F126" i="6"/>
  <c r="E126" i="6"/>
  <c r="D126" i="6"/>
  <c r="C126" i="6"/>
  <c r="F125" i="6"/>
  <c r="E125" i="6"/>
  <c r="D125" i="6"/>
  <c r="C125" i="6"/>
  <c r="F113" i="6"/>
  <c r="E113" i="6"/>
  <c r="D113" i="6"/>
  <c r="C113" i="6"/>
  <c r="F112" i="6"/>
  <c r="E112" i="6"/>
  <c r="D112" i="6"/>
  <c r="C112" i="6"/>
  <c r="F111" i="6"/>
  <c r="E111" i="6"/>
  <c r="D111" i="6"/>
  <c r="C111" i="6"/>
  <c r="F110" i="6"/>
  <c r="E110" i="6"/>
  <c r="D110" i="6"/>
  <c r="C110" i="6"/>
  <c r="F109" i="6"/>
  <c r="E109" i="6"/>
  <c r="D109" i="6"/>
  <c r="C109" i="6"/>
  <c r="F108" i="6"/>
  <c r="E108" i="6"/>
  <c r="D108" i="6"/>
  <c r="C108" i="6"/>
  <c r="F107" i="6"/>
  <c r="E107" i="6"/>
  <c r="D107" i="6"/>
  <c r="C107" i="6"/>
  <c r="F106" i="6"/>
  <c r="E106" i="6"/>
  <c r="D106" i="6"/>
  <c r="C106" i="6"/>
  <c r="F105" i="6"/>
  <c r="E105" i="6"/>
  <c r="D105" i="6"/>
  <c r="C105" i="6"/>
  <c r="F93" i="6"/>
  <c r="E93" i="6"/>
  <c r="D93" i="6"/>
  <c r="C93" i="6"/>
  <c r="F92" i="6"/>
  <c r="E92" i="6"/>
  <c r="D92" i="6"/>
  <c r="C92" i="6"/>
  <c r="F91" i="6"/>
  <c r="E91" i="6"/>
  <c r="D91" i="6"/>
  <c r="C91" i="6"/>
  <c r="F90" i="6"/>
  <c r="E90" i="6"/>
  <c r="D90" i="6"/>
  <c r="C90" i="6"/>
  <c r="F89" i="6"/>
  <c r="E89" i="6"/>
  <c r="D89" i="6"/>
  <c r="C89" i="6"/>
  <c r="F88" i="6"/>
  <c r="E88" i="6"/>
  <c r="D88" i="6"/>
  <c r="C88" i="6"/>
  <c r="F87" i="6"/>
  <c r="E87" i="6"/>
  <c r="D87" i="6"/>
  <c r="C87" i="6"/>
  <c r="F86" i="6"/>
  <c r="E86" i="6"/>
  <c r="D86" i="6"/>
  <c r="C86" i="6"/>
  <c r="F85" i="6"/>
  <c r="E85" i="6"/>
  <c r="D85" i="6"/>
  <c r="C85" i="6"/>
  <c r="F73" i="6"/>
  <c r="E73" i="6"/>
  <c r="D73" i="6"/>
  <c r="C73" i="6"/>
  <c r="F72" i="6"/>
  <c r="E72" i="6"/>
  <c r="D72" i="6"/>
  <c r="C72" i="6"/>
  <c r="F71" i="6"/>
  <c r="E71" i="6"/>
  <c r="D71" i="6"/>
  <c r="C71" i="6"/>
  <c r="F70" i="6"/>
  <c r="E70" i="6"/>
  <c r="D70" i="6"/>
  <c r="C70" i="6"/>
  <c r="F69" i="6"/>
  <c r="E69" i="6"/>
  <c r="D69" i="6"/>
  <c r="C69" i="6"/>
  <c r="F68" i="6"/>
  <c r="E68" i="6"/>
  <c r="D68" i="6"/>
  <c r="C68" i="6"/>
  <c r="F67" i="6"/>
  <c r="E67" i="6"/>
  <c r="D67" i="6"/>
  <c r="C67" i="6"/>
  <c r="F66" i="6"/>
  <c r="E66" i="6"/>
  <c r="D66" i="6"/>
  <c r="C66" i="6"/>
  <c r="F65" i="6"/>
  <c r="E65" i="6"/>
  <c r="D65" i="6"/>
  <c r="C65" i="6"/>
  <c r="F53" i="6"/>
  <c r="E53" i="6"/>
  <c r="D53" i="6"/>
  <c r="C53" i="6"/>
  <c r="F52" i="6"/>
  <c r="E52" i="6"/>
  <c r="D52" i="6"/>
  <c r="C52" i="6"/>
  <c r="F51" i="6"/>
  <c r="E51" i="6"/>
  <c r="D51" i="6"/>
  <c r="C51" i="6"/>
  <c r="F50" i="6"/>
  <c r="E50" i="6"/>
  <c r="D50" i="6"/>
  <c r="C50" i="6"/>
  <c r="F49" i="6"/>
  <c r="E49" i="6"/>
  <c r="D49" i="6"/>
  <c r="C49" i="6"/>
  <c r="F48" i="6"/>
  <c r="E48" i="6"/>
  <c r="D48" i="6"/>
  <c r="C48" i="6"/>
  <c r="F47" i="6"/>
  <c r="E47" i="6"/>
  <c r="D47" i="6"/>
  <c r="C47" i="6"/>
  <c r="F46" i="6"/>
  <c r="E46" i="6"/>
  <c r="D46" i="6"/>
  <c r="C46" i="6"/>
  <c r="F45" i="6"/>
  <c r="E45" i="6"/>
  <c r="D45" i="6"/>
  <c r="C45" i="6"/>
  <c r="F33" i="6"/>
  <c r="E33" i="6"/>
  <c r="D33" i="6"/>
  <c r="C33" i="6"/>
  <c r="F32" i="6"/>
  <c r="E32" i="6"/>
  <c r="D32" i="6"/>
  <c r="C32" i="6"/>
  <c r="F31" i="6"/>
  <c r="E31" i="6"/>
  <c r="D31" i="6"/>
  <c r="C31" i="6"/>
  <c r="F30" i="6"/>
  <c r="E30" i="6"/>
  <c r="D30" i="6"/>
  <c r="C30" i="6"/>
  <c r="F29" i="6"/>
  <c r="E29" i="6"/>
  <c r="D29" i="6"/>
  <c r="C29" i="6"/>
  <c r="F28" i="6"/>
  <c r="E28" i="6"/>
  <c r="D28" i="6"/>
  <c r="C28" i="6"/>
  <c r="F27" i="6"/>
  <c r="E27" i="6"/>
  <c r="D27" i="6"/>
  <c r="C27" i="6"/>
  <c r="F26" i="6"/>
  <c r="E26" i="6"/>
  <c r="D26" i="6"/>
  <c r="C26" i="6"/>
  <c r="F25" i="6"/>
  <c r="E25" i="6"/>
  <c r="D25" i="6"/>
  <c r="C25" i="6"/>
  <c r="D5" i="6"/>
  <c r="E5" i="6"/>
  <c r="F5" i="6"/>
  <c r="D6" i="6"/>
  <c r="E6" i="6"/>
  <c r="F6" i="6"/>
  <c r="D7" i="6"/>
  <c r="E7" i="6"/>
  <c r="F7" i="6"/>
  <c r="D8" i="6"/>
  <c r="E8" i="6"/>
  <c r="F8" i="6"/>
  <c r="D9" i="6"/>
  <c r="E9" i="6"/>
  <c r="F9" i="6"/>
  <c r="D10" i="6"/>
  <c r="E10" i="6"/>
  <c r="F10" i="6"/>
  <c r="D11" i="6"/>
  <c r="E11" i="6"/>
  <c r="F11" i="6"/>
  <c r="D12" i="6"/>
  <c r="E12" i="6"/>
  <c r="F12" i="6"/>
  <c r="D13" i="6"/>
  <c r="E13" i="6"/>
  <c r="F13" i="6"/>
  <c r="C13" i="6"/>
  <c r="C12" i="6"/>
  <c r="C11" i="6"/>
  <c r="C10" i="6"/>
  <c r="C9" i="6"/>
  <c r="C8" i="6"/>
  <c r="C7" i="6"/>
  <c r="C6" i="6"/>
  <c r="B659" i="5"/>
  <c r="C659" i="5"/>
  <c r="D659" i="5"/>
  <c r="E659" i="5"/>
  <c r="F659" i="5"/>
  <c r="G659" i="5"/>
  <c r="H659" i="5"/>
  <c r="I659" i="5"/>
  <c r="J659" i="5"/>
  <c r="B660" i="5"/>
  <c r="C660" i="5"/>
  <c r="D660" i="5"/>
  <c r="E660" i="5"/>
  <c r="F660" i="5"/>
  <c r="G660" i="5"/>
  <c r="H660" i="5"/>
  <c r="I660" i="5"/>
  <c r="J660" i="5"/>
  <c r="B661" i="5"/>
  <c r="C661" i="5"/>
  <c r="D661" i="5"/>
  <c r="E661" i="5"/>
  <c r="F661" i="5"/>
  <c r="G661" i="5"/>
  <c r="H661" i="5"/>
  <c r="I661" i="5"/>
  <c r="J661" i="5"/>
  <c r="B662" i="5"/>
  <c r="C662" i="5"/>
  <c r="D662" i="5"/>
  <c r="E662" i="5"/>
  <c r="F662" i="5"/>
  <c r="G662" i="5"/>
  <c r="H662" i="5"/>
  <c r="I662" i="5"/>
  <c r="J662" i="5"/>
  <c r="B663" i="5"/>
  <c r="C663" i="5"/>
  <c r="D663" i="5"/>
  <c r="E663" i="5"/>
  <c r="F663" i="5"/>
  <c r="G663" i="5"/>
  <c r="H663" i="5"/>
  <c r="I663" i="5"/>
  <c r="J663" i="5"/>
  <c r="B664" i="5"/>
  <c r="C664" i="5"/>
  <c r="D664" i="5"/>
  <c r="E664" i="5"/>
  <c r="F664" i="5"/>
  <c r="G664" i="5"/>
  <c r="H664" i="5"/>
  <c r="I664" i="5"/>
  <c r="J664" i="5"/>
  <c r="B665" i="5"/>
  <c r="C665" i="5"/>
  <c r="D665" i="5"/>
  <c r="E665" i="5"/>
  <c r="F665" i="5"/>
  <c r="G665" i="5"/>
  <c r="H665" i="5"/>
  <c r="I665" i="5"/>
  <c r="J665" i="5"/>
  <c r="B666" i="5"/>
  <c r="C666" i="5"/>
  <c r="D666" i="5"/>
  <c r="E666" i="5"/>
  <c r="F666" i="5"/>
  <c r="G666" i="5"/>
  <c r="H666" i="5"/>
  <c r="I666" i="5"/>
  <c r="J666" i="5"/>
  <c r="B667" i="5"/>
  <c r="C667" i="5"/>
  <c r="D667" i="5"/>
  <c r="E667" i="5"/>
  <c r="F667" i="5"/>
  <c r="G667" i="5"/>
  <c r="H667" i="5"/>
  <c r="I667" i="5"/>
  <c r="J667" i="5"/>
  <c r="B668" i="5"/>
  <c r="C668" i="5"/>
  <c r="D668" i="5"/>
  <c r="E668" i="5"/>
  <c r="F668" i="5"/>
  <c r="G668" i="5"/>
  <c r="H668" i="5"/>
  <c r="I668" i="5"/>
  <c r="J668" i="5"/>
  <c r="B669" i="5"/>
  <c r="C669" i="5"/>
  <c r="D669" i="5"/>
  <c r="E669" i="5"/>
  <c r="F669" i="5"/>
  <c r="G669" i="5"/>
  <c r="H669" i="5"/>
  <c r="I669" i="5"/>
  <c r="J669" i="5"/>
  <c r="B670" i="5"/>
  <c r="C670" i="5"/>
  <c r="D670" i="5"/>
  <c r="E670" i="5"/>
  <c r="F670" i="5"/>
  <c r="G670" i="5"/>
  <c r="H670" i="5"/>
  <c r="I670" i="5"/>
  <c r="J670" i="5"/>
  <c r="C658" i="5"/>
  <c r="D658" i="5"/>
  <c r="E658" i="5"/>
  <c r="F658" i="5"/>
  <c r="G658" i="5"/>
  <c r="H658" i="5"/>
  <c r="I658" i="5"/>
  <c r="J658" i="5"/>
  <c r="B658" i="5"/>
  <c r="B639" i="5"/>
  <c r="C639" i="5"/>
  <c r="D639" i="5"/>
  <c r="E639" i="5"/>
  <c r="F639" i="5"/>
  <c r="G639" i="5"/>
  <c r="H639" i="5"/>
  <c r="I639" i="5"/>
  <c r="J639" i="5"/>
  <c r="B640" i="5"/>
  <c r="C640" i="5"/>
  <c r="D640" i="5"/>
  <c r="E640" i="5"/>
  <c r="F640" i="5"/>
  <c r="G640" i="5"/>
  <c r="H640" i="5"/>
  <c r="I640" i="5"/>
  <c r="J640" i="5"/>
  <c r="B641" i="5"/>
  <c r="C641" i="5"/>
  <c r="D641" i="5"/>
  <c r="E641" i="5"/>
  <c r="F641" i="5"/>
  <c r="G641" i="5"/>
  <c r="H641" i="5"/>
  <c r="I641" i="5"/>
  <c r="J641" i="5"/>
  <c r="B642" i="5"/>
  <c r="C642" i="5"/>
  <c r="D642" i="5"/>
  <c r="E642" i="5"/>
  <c r="F642" i="5"/>
  <c r="G642" i="5"/>
  <c r="H642" i="5"/>
  <c r="I642" i="5"/>
  <c r="J642" i="5"/>
  <c r="B643" i="5"/>
  <c r="C643" i="5"/>
  <c r="D643" i="5"/>
  <c r="E643" i="5"/>
  <c r="F643" i="5"/>
  <c r="G643" i="5"/>
  <c r="H643" i="5"/>
  <c r="I643" i="5"/>
  <c r="J643" i="5"/>
  <c r="B644" i="5"/>
  <c r="C644" i="5"/>
  <c r="D644" i="5"/>
  <c r="E644" i="5"/>
  <c r="F644" i="5"/>
  <c r="G644" i="5"/>
  <c r="H644" i="5"/>
  <c r="I644" i="5"/>
  <c r="J644" i="5"/>
  <c r="B645" i="5"/>
  <c r="C645" i="5"/>
  <c r="D645" i="5"/>
  <c r="E645" i="5"/>
  <c r="F645" i="5"/>
  <c r="G645" i="5"/>
  <c r="H645" i="5"/>
  <c r="I645" i="5"/>
  <c r="J645" i="5"/>
  <c r="B646" i="5"/>
  <c r="C646" i="5"/>
  <c r="D646" i="5"/>
  <c r="E646" i="5"/>
  <c r="F646" i="5"/>
  <c r="G646" i="5"/>
  <c r="H646" i="5"/>
  <c r="I646" i="5"/>
  <c r="J646" i="5"/>
  <c r="B647" i="5"/>
  <c r="C647" i="5"/>
  <c r="D647" i="5"/>
  <c r="E647" i="5"/>
  <c r="F647" i="5"/>
  <c r="G647" i="5"/>
  <c r="H647" i="5"/>
  <c r="I647" i="5"/>
  <c r="J647" i="5"/>
  <c r="B648" i="5"/>
  <c r="C648" i="5"/>
  <c r="D648" i="5"/>
  <c r="E648" i="5"/>
  <c r="F648" i="5"/>
  <c r="G648" i="5"/>
  <c r="H648" i="5"/>
  <c r="I648" i="5"/>
  <c r="J648" i="5"/>
  <c r="B649" i="5"/>
  <c r="C649" i="5"/>
  <c r="D649" i="5"/>
  <c r="E649" i="5"/>
  <c r="F649" i="5"/>
  <c r="G649" i="5"/>
  <c r="H649" i="5"/>
  <c r="I649" i="5"/>
  <c r="J649" i="5"/>
  <c r="B650" i="5"/>
  <c r="C650" i="5"/>
  <c r="D650" i="5"/>
  <c r="E650" i="5"/>
  <c r="F650" i="5"/>
  <c r="G650" i="5"/>
  <c r="H650" i="5"/>
  <c r="I650" i="5"/>
  <c r="J650" i="5"/>
  <c r="C638" i="5"/>
  <c r="D638" i="5"/>
  <c r="E638" i="5"/>
  <c r="F638" i="5"/>
  <c r="G638" i="5"/>
  <c r="H638" i="5"/>
  <c r="I638" i="5"/>
  <c r="J638" i="5"/>
  <c r="B638" i="5"/>
  <c r="B619" i="5"/>
  <c r="C619" i="5"/>
  <c r="D619" i="5"/>
  <c r="E619" i="5"/>
  <c r="F619" i="5"/>
  <c r="G619" i="5"/>
  <c r="H619" i="5"/>
  <c r="I619" i="5"/>
  <c r="J619" i="5"/>
  <c r="B620" i="5"/>
  <c r="C620" i="5"/>
  <c r="D620" i="5"/>
  <c r="E620" i="5"/>
  <c r="F620" i="5"/>
  <c r="G620" i="5"/>
  <c r="H620" i="5"/>
  <c r="I620" i="5"/>
  <c r="J620" i="5"/>
  <c r="B621" i="5"/>
  <c r="C621" i="5"/>
  <c r="D621" i="5"/>
  <c r="E621" i="5"/>
  <c r="F621" i="5"/>
  <c r="G621" i="5"/>
  <c r="H621" i="5"/>
  <c r="I621" i="5"/>
  <c r="J621" i="5"/>
  <c r="B622" i="5"/>
  <c r="C622" i="5"/>
  <c r="D622" i="5"/>
  <c r="E622" i="5"/>
  <c r="F622" i="5"/>
  <c r="G622" i="5"/>
  <c r="H622" i="5"/>
  <c r="I622" i="5"/>
  <c r="J622" i="5"/>
  <c r="B623" i="5"/>
  <c r="C623" i="5"/>
  <c r="D623" i="5"/>
  <c r="E623" i="5"/>
  <c r="F623" i="5"/>
  <c r="G623" i="5"/>
  <c r="H623" i="5"/>
  <c r="I623" i="5"/>
  <c r="J623" i="5"/>
  <c r="B624" i="5"/>
  <c r="C624" i="5"/>
  <c r="D624" i="5"/>
  <c r="E624" i="5"/>
  <c r="F624" i="5"/>
  <c r="G624" i="5"/>
  <c r="H624" i="5"/>
  <c r="I624" i="5"/>
  <c r="J624" i="5"/>
  <c r="B625" i="5"/>
  <c r="C625" i="5"/>
  <c r="D625" i="5"/>
  <c r="E625" i="5"/>
  <c r="F625" i="5"/>
  <c r="G625" i="5"/>
  <c r="H625" i="5"/>
  <c r="I625" i="5"/>
  <c r="J625" i="5"/>
  <c r="B626" i="5"/>
  <c r="C626" i="5"/>
  <c r="D626" i="5"/>
  <c r="E626" i="5"/>
  <c r="F626" i="5"/>
  <c r="G626" i="5"/>
  <c r="H626" i="5"/>
  <c r="I626" i="5"/>
  <c r="J626" i="5"/>
  <c r="B627" i="5"/>
  <c r="C627" i="5"/>
  <c r="D627" i="5"/>
  <c r="E627" i="5"/>
  <c r="F627" i="5"/>
  <c r="G627" i="5"/>
  <c r="H627" i="5"/>
  <c r="I627" i="5"/>
  <c r="J627" i="5"/>
  <c r="B628" i="5"/>
  <c r="C628" i="5"/>
  <c r="D628" i="5"/>
  <c r="E628" i="5"/>
  <c r="F628" i="5"/>
  <c r="G628" i="5"/>
  <c r="H628" i="5"/>
  <c r="I628" i="5"/>
  <c r="J628" i="5"/>
  <c r="B629" i="5"/>
  <c r="C629" i="5"/>
  <c r="D629" i="5"/>
  <c r="E629" i="5"/>
  <c r="F629" i="5"/>
  <c r="G629" i="5"/>
  <c r="H629" i="5"/>
  <c r="I629" i="5"/>
  <c r="J629" i="5"/>
  <c r="B630" i="5"/>
  <c r="C630" i="5"/>
  <c r="D630" i="5"/>
  <c r="E630" i="5"/>
  <c r="F630" i="5"/>
  <c r="G630" i="5"/>
  <c r="H630" i="5"/>
  <c r="I630" i="5"/>
  <c r="J630" i="5"/>
  <c r="C618" i="5"/>
  <c r="D618" i="5"/>
  <c r="E618" i="5"/>
  <c r="F618" i="5"/>
  <c r="G618" i="5"/>
  <c r="H618" i="5"/>
  <c r="I618" i="5"/>
  <c r="J618" i="5"/>
  <c r="B618" i="5"/>
  <c r="B599" i="5"/>
  <c r="C599" i="5"/>
  <c r="D599" i="5"/>
  <c r="E599" i="5"/>
  <c r="F599" i="5"/>
  <c r="G599" i="5"/>
  <c r="H599" i="5"/>
  <c r="I599" i="5"/>
  <c r="J599" i="5"/>
  <c r="B600" i="5"/>
  <c r="C600" i="5"/>
  <c r="D600" i="5"/>
  <c r="E600" i="5"/>
  <c r="F600" i="5"/>
  <c r="G600" i="5"/>
  <c r="H600" i="5"/>
  <c r="I600" i="5"/>
  <c r="J600" i="5"/>
  <c r="B601" i="5"/>
  <c r="C601" i="5"/>
  <c r="D601" i="5"/>
  <c r="E601" i="5"/>
  <c r="F601" i="5"/>
  <c r="G601" i="5"/>
  <c r="H601" i="5"/>
  <c r="I601" i="5"/>
  <c r="J601" i="5"/>
  <c r="B602" i="5"/>
  <c r="C602" i="5"/>
  <c r="D602" i="5"/>
  <c r="E602" i="5"/>
  <c r="F602" i="5"/>
  <c r="G602" i="5"/>
  <c r="H602" i="5"/>
  <c r="I602" i="5"/>
  <c r="J602" i="5"/>
  <c r="B603" i="5"/>
  <c r="C603" i="5"/>
  <c r="D603" i="5"/>
  <c r="E603" i="5"/>
  <c r="F603" i="5"/>
  <c r="G603" i="5"/>
  <c r="H603" i="5"/>
  <c r="I603" i="5"/>
  <c r="J603" i="5"/>
  <c r="B604" i="5"/>
  <c r="C604" i="5"/>
  <c r="D604" i="5"/>
  <c r="E604" i="5"/>
  <c r="F604" i="5"/>
  <c r="G604" i="5"/>
  <c r="H604" i="5"/>
  <c r="I604" i="5"/>
  <c r="J604" i="5"/>
  <c r="B605" i="5"/>
  <c r="C605" i="5"/>
  <c r="D605" i="5"/>
  <c r="E605" i="5"/>
  <c r="F605" i="5"/>
  <c r="G605" i="5"/>
  <c r="H605" i="5"/>
  <c r="I605" i="5"/>
  <c r="J605" i="5"/>
  <c r="B606" i="5"/>
  <c r="C606" i="5"/>
  <c r="D606" i="5"/>
  <c r="E606" i="5"/>
  <c r="F606" i="5"/>
  <c r="G606" i="5"/>
  <c r="H606" i="5"/>
  <c r="I606" i="5"/>
  <c r="J606" i="5"/>
  <c r="B607" i="5"/>
  <c r="C607" i="5"/>
  <c r="D607" i="5"/>
  <c r="E607" i="5"/>
  <c r="F607" i="5"/>
  <c r="G607" i="5"/>
  <c r="H607" i="5"/>
  <c r="I607" i="5"/>
  <c r="J607" i="5"/>
  <c r="B608" i="5"/>
  <c r="C608" i="5"/>
  <c r="D608" i="5"/>
  <c r="E608" i="5"/>
  <c r="F608" i="5"/>
  <c r="G608" i="5"/>
  <c r="H608" i="5"/>
  <c r="I608" i="5"/>
  <c r="J608" i="5"/>
  <c r="B609" i="5"/>
  <c r="C609" i="5"/>
  <c r="D609" i="5"/>
  <c r="E609" i="5"/>
  <c r="F609" i="5"/>
  <c r="G609" i="5"/>
  <c r="H609" i="5"/>
  <c r="I609" i="5"/>
  <c r="J609" i="5"/>
  <c r="B610" i="5"/>
  <c r="C610" i="5"/>
  <c r="D610" i="5"/>
  <c r="E610" i="5"/>
  <c r="F610" i="5"/>
  <c r="G610" i="5"/>
  <c r="H610" i="5"/>
  <c r="I610" i="5"/>
  <c r="J610" i="5"/>
  <c r="C598" i="5"/>
  <c r="D598" i="5"/>
  <c r="E598" i="5"/>
  <c r="F598" i="5"/>
  <c r="G598" i="5"/>
  <c r="H598" i="5"/>
  <c r="I598" i="5"/>
  <c r="J598" i="5"/>
  <c r="B598" i="5"/>
  <c r="B579" i="5"/>
  <c r="C579" i="5"/>
  <c r="D579" i="5"/>
  <c r="E579" i="5"/>
  <c r="F579" i="5"/>
  <c r="G579" i="5"/>
  <c r="H579" i="5"/>
  <c r="I579" i="5"/>
  <c r="J579" i="5"/>
  <c r="B580" i="5"/>
  <c r="C580" i="5"/>
  <c r="D580" i="5"/>
  <c r="E580" i="5"/>
  <c r="F580" i="5"/>
  <c r="G580" i="5"/>
  <c r="H580" i="5"/>
  <c r="I580" i="5"/>
  <c r="J580" i="5"/>
  <c r="B581" i="5"/>
  <c r="C581" i="5"/>
  <c r="D581" i="5"/>
  <c r="E581" i="5"/>
  <c r="F581" i="5"/>
  <c r="G581" i="5"/>
  <c r="H581" i="5"/>
  <c r="I581" i="5"/>
  <c r="J581" i="5"/>
  <c r="B582" i="5"/>
  <c r="C582" i="5"/>
  <c r="D582" i="5"/>
  <c r="E582" i="5"/>
  <c r="F582" i="5"/>
  <c r="G582" i="5"/>
  <c r="H582" i="5"/>
  <c r="I582" i="5"/>
  <c r="J582" i="5"/>
  <c r="B583" i="5"/>
  <c r="C583" i="5"/>
  <c r="D583" i="5"/>
  <c r="E583" i="5"/>
  <c r="F583" i="5"/>
  <c r="G583" i="5"/>
  <c r="H583" i="5"/>
  <c r="I583" i="5"/>
  <c r="J583" i="5"/>
  <c r="B584" i="5"/>
  <c r="C584" i="5"/>
  <c r="D584" i="5"/>
  <c r="E584" i="5"/>
  <c r="F584" i="5"/>
  <c r="G584" i="5"/>
  <c r="H584" i="5"/>
  <c r="I584" i="5"/>
  <c r="J584" i="5"/>
  <c r="B585" i="5"/>
  <c r="C585" i="5"/>
  <c r="D585" i="5"/>
  <c r="E585" i="5"/>
  <c r="F585" i="5"/>
  <c r="G585" i="5"/>
  <c r="H585" i="5"/>
  <c r="I585" i="5"/>
  <c r="J585" i="5"/>
  <c r="B586" i="5"/>
  <c r="C586" i="5"/>
  <c r="D586" i="5"/>
  <c r="E586" i="5"/>
  <c r="F586" i="5"/>
  <c r="G586" i="5"/>
  <c r="H586" i="5"/>
  <c r="I586" i="5"/>
  <c r="J586" i="5"/>
  <c r="B587" i="5"/>
  <c r="C587" i="5"/>
  <c r="D587" i="5"/>
  <c r="E587" i="5"/>
  <c r="F587" i="5"/>
  <c r="G587" i="5"/>
  <c r="H587" i="5"/>
  <c r="I587" i="5"/>
  <c r="J587" i="5"/>
  <c r="B588" i="5"/>
  <c r="C588" i="5"/>
  <c r="D588" i="5"/>
  <c r="E588" i="5"/>
  <c r="F588" i="5"/>
  <c r="G588" i="5"/>
  <c r="H588" i="5"/>
  <c r="I588" i="5"/>
  <c r="J588" i="5"/>
  <c r="B589" i="5"/>
  <c r="C589" i="5"/>
  <c r="D589" i="5"/>
  <c r="E589" i="5"/>
  <c r="F589" i="5"/>
  <c r="G589" i="5"/>
  <c r="H589" i="5"/>
  <c r="I589" i="5"/>
  <c r="J589" i="5"/>
  <c r="B590" i="5"/>
  <c r="C590" i="5"/>
  <c r="D590" i="5"/>
  <c r="E590" i="5"/>
  <c r="F590" i="5"/>
  <c r="G590" i="5"/>
  <c r="H590" i="5"/>
  <c r="I590" i="5"/>
  <c r="J590" i="5"/>
  <c r="C578" i="5"/>
  <c r="D578" i="5"/>
  <c r="E578" i="5"/>
  <c r="F578" i="5"/>
  <c r="G578" i="5"/>
  <c r="H578" i="5"/>
  <c r="I578" i="5"/>
  <c r="J578" i="5"/>
  <c r="B578" i="5"/>
  <c r="B559" i="5"/>
  <c r="C559" i="5"/>
  <c r="D559" i="5"/>
  <c r="E559" i="5"/>
  <c r="F559" i="5"/>
  <c r="G559" i="5"/>
  <c r="H559" i="5"/>
  <c r="I559" i="5"/>
  <c r="J559" i="5"/>
  <c r="B560" i="5"/>
  <c r="C560" i="5"/>
  <c r="D560" i="5"/>
  <c r="E560" i="5"/>
  <c r="F560" i="5"/>
  <c r="G560" i="5"/>
  <c r="H560" i="5"/>
  <c r="I560" i="5"/>
  <c r="J560" i="5"/>
  <c r="B561" i="5"/>
  <c r="C561" i="5"/>
  <c r="D561" i="5"/>
  <c r="E561" i="5"/>
  <c r="F561" i="5"/>
  <c r="G561" i="5"/>
  <c r="H561" i="5"/>
  <c r="I561" i="5"/>
  <c r="J561" i="5"/>
  <c r="B562" i="5"/>
  <c r="C562" i="5"/>
  <c r="D562" i="5"/>
  <c r="E562" i="5"/>
  <c r="F562" i="5"/>
  <c r="G562" i="5"/>
  <c r="H562" i="5"/>
  <c r="I562" i="5"/>
  <c r="J562" i="5"/>
  <c r="B563" i="5"/>
  <c r="C563" i="5"/>
  <c r="D563" i="5"/>
  <c r="E563" i="5"/>
  <c r="F563" i="5"/>
  <c r="G563" i="5"/>
  <c r="H563" i="5"/>
  <c r="I563" i="5"/>
  <c r="J563" i="5"/>
  <c r="B564" i="5"/>
  <c r="C564" i="5"/>
  <c r="D564" i="5"/>
  <c r="E564" i="5"/>
  <c r="F564" i="5"/>
  <c r="G564" i="5"/>
  <c r="H564" i="5"/>
  <c r="I564" i="5"/>
  <c r="J564" i="5"/>
  <c r="B565" i="5"/>
  <c r="C565" i="5"/>
  <c r="D565" i="5"/>
  <c r="E565" i="5"/>
  <c r="F565" i="5"/>
  <c r="G565" i="5"/>
  <c r="H565" i="5"/>
  <c r="I565" i="5"/>
  <c r="J565" i="5"/>
  <c r="B566" i="5"/>
  <c r="C566" i="5"/>
  <c r="D566" i="5"/>
  <c r="E566" i="5"/>
  <c r="F566" i="5"/>
  <c r="G566" i="5"/>
  <c r="H566" i="5"/>
  <c r="I566" i="5"/>
  <c r="J566" i="5"/>
  <c r="B567" i="5"/>
  <c r="C567" i="5"/>
  <c r="D567" i="5"/>
  <c r="E567" i="5"/>
  <c r="F567" i="5"/>
  <c r="G567" i="5"/>
  <c r="H567" i="5"/>
  <c r="I567" i="5"/>
  <c r="J567" i="5"/>
  <c r="B568" i="5"/>
  <c r="C568" i="5"/>
  <c r="D568" i="5"/>
  <c r="E568" i="5"/>
  <c r="F568" i="5"/>
  <c r="G568" i="5"/>
  <c r="H568" i="5"/>
  <c r="I568" i="5"/>
  <c r="J568" i="5"/>
  <c r="B569" i="5"/>
  <c r="C569" i="5"/>
  <c r="D569" i="5"/>
  <c r="E569" i="5"/>
  <c r="F569" i="5"/>
  <c r="G569" i="5"/>
  <c r="H569" i="5"/>
  <c r="I569" i="5"/>
  <c r="J569" i="5"/>
  <c r="B570" i="5"/>
  <c r="C570" i="5"/>
  <c r="D570" i="5"/>
  <c r="E570" i="5"/>
  <c r="F570" i="5"/>
  <c r="G570" i="5"/>
  <c r="H570" i="5"/>
  <c r="I570" i="5"/>
  <c r="J570" i="5"/>
  <c r="C558" i="5"/>
  <c r="D558" i="5"/>
  <c r="E558" i="5"/>
  <c r="F558" i="5"/>
  <c r="G558" i="5"/>
  <c r="H558" i="5"/>
  <c r="I558" i="5"/>
  <c r="J558" i="5"/>
  <c r="B558" i="5"/>
  <c r="B539" i="5"/>
  <c r="C539" i="5"/>
  <c r="D539" i="5"/>
  <c r="E539" i="5"/>
  <c r="F539" i="5"/>
  <c r="G539" i="5"/>
  <c r="H539" i="5"/>
  <c r="I539" i="5"/>
  <c r="J539" i="5"/>
  <c r="B540" i="5"/>
  <c r="C540" i="5"/>
  <c r="D540" i="5"/>
  <c r="E540" i="5"/>
  <c r="F540" i="5"/>
  <c r="G540" i="5"/>
  <c r="H540" i="5"/>
  <c r="I540" i="5"/>
  <c r="J540" i="5"/>
  <c r="B541" i="5"/>
  <c r="C541" i="5"/>
  <c r="D541" i="5"/>
  <c r="E541" i="5"/>
  <c r="F541" i="5"/>
  <c r="G541" i="5"/>
  <c r="H541" i="5"/>
  <c r="I541" i="5"/>
  <c r="J541" i="5"/>
  <c r="B542" i="5"/>
  <c r="C542" i="5"/>
  <c r="D542" i="5"/>
  <c r="E542" i="5"/>
  <c r="F542" i="5"/>
  <c r="G542" i="5"/>
  <c r="H542" i="5"/>
  <c r="I542" i="5"/>
  <c r="J542" i="5"/>
  <c r="B543" i="5"/>
  <c r="C543" i="5"/>
  <c r="D543" i="5"/>
  <c r="E543" i="5"/>
  <c r="F543" i="5"/>
  <c r="G543" i="5"/>
  <c r="H543" i="5"/>
  <c r="I543" i="5"/>
  <c r="J543" i="5"/>
  <c r="B544" i="5"/>
  <c r="C544" i="5"/>
  <c r="D544" i="5"/>
  <c r="E544" i="5"/>
  <c r="F544" i="5"/>
  <c r="G544" i="5"/>
  <c r="H544" i="5"/>
  <c r="I544" i="5"/>
  <c r="J544" i="5"/>
  <c r="B545" i="5"/>
  <c r="C545" i="5"/>
  <c r="D545" i="5"/>
  <c r="E545" i="5"/>
  <c r="F545" i="5"/>
  <c r="G545" i="5"/>
  <c r="H545" i="5"/>
  <c r="I545" i="5"/>
  <c r="J545" i="5"/>
  <c r="B546" i="5"/>
  <c r="C546" i="5"/>
  <c r="D546" i="5"/>
  <c r="E546" i="5"/>
  <c r="F546" i="5"/>
  <c r="G546" i="5"/>
  <c r="H546" i="5"/>
  <c r="I546" i="5"/>
  <c r="J546" i="5"/>
  <c r="B547" i="5"/>
  <c r="C547" i="5"/>
  <c r="D547" i="5"/>
  <c r="E547" i="5"/>
  <c r="F547" i="5"/>
  <c r="G547" i="5"/>
  <c r="H547" i="5"/>
  <c r="I547" i="5"/>
  <c r="J547" i="5"/>
  <c r="B548" i="5"/>
  <c r="C548" i="5"/>
  <c r="D548" i="5"/>
  <c r="E548" i="5"/>
  <c r="F548" i="5"/>
  <c r="G548" i="5"/>
  <c r="H548" i="5"/>
  <c r="I548" i="5"/>
  <c r="J548" i="5"/>
  <c r="B549" i="5"/>
  <c r="C549" i="5"/>
  <c r="D549" i="5"/>
  <c r="E549" i="5"/>
  <c r="F549" i="5"/>
  <c r="G549" i="5"/>
  <c r="H549" i="5"/>
  <c r="I549" i="5"/>
  <c r="J549" i="5"/>
  <c r="B550" i="5"/>
  <c r="C550" i="5"/>
  <c r="D550" i="5"/>
  <c r="E550" i="5"/>
  <c r="F550" i="5"/>
  <c r="G550" i="5"/>
  <c r="H550" i="5"/>
  <c r="I550" i="5"/>
  <c r="J550" i="5"/>
  <c r="C538" i="5"/>
  <c r="D538" i="5"/>
  <c r="E538" i="5"/>
  <c r="F538" i="5"/>
  <c r="G538" i="5"/>
  <c r="H538" i="5"/>
  <c r="I538" i="5"/>
  <c r="J538" i="5"/>
  <c r="B538" i="5"/>
  <c r="B519" i="5"/>
  <c r="C519" i="5"/>
  <c r="D519" i="5"/>
  <c r="E519" i="5"/>
  <c r="F519" i="5"/>
  <c r="G519" i="5"/>
  <c r="H519" i="5"/>
  <c r="I519" i="5"/>
  <c r="J519" i="5"/>
  <c r="B520" i="5"/>
  <c r="C520" i="5"/>
  <c r="D520" i="5"/>
  <c r="E520" i="5"/>
  <c r="F520" i="5"/>
  <c r="G520" i="5"/>
  <c r="H520" i="5"/>
  <c r="I520" i="5"/>
  <c r="J520" i="5"/>
  <c r="B521" i="5"/>
  <c r="C521" i="5"/>
  <c r="D521" i="5"/>
  <c r="E521" i="5"/>
  <c r="F521" i="5"/>
  <c r="G521" i="5"/>
  <c r="H521" i="5"/>
  <c r="I521" i="5"/>
  <c r="J521" i="5"/>
  <c r="B522" i="5"/>
  <c r="C522" i="5"/>
  <c r="D522" i="5"/>
  <c r="E522" i="5"/>
  <c r="F522" i="5"/>
  <c r="G522" i="5"/>
  <c r="H522" i="5"/>
  <c r="I522" i="5"/>
  <c r="J522" i="5"/>
  <c r="B523" i="5"/>
  <c r="C523" i="5"/>
  <c r="D523" i="5"/>
  <c r="E523" i="5"/>
  <c r="F523" i="5"/>
  <c r="G523" i="5"/>
  <c r="H523" i="5"/>
  <c r="I523" i="5"/>
  <c r="J523" i="5"/>
  <c r="B524" i="5"/>
  <c r="C524" i="5"/>
  <c r="D524" i="5"/>
  <c r="E524" i="5"/>
  <c r="F524" i="5"/>
  <c r="G524" i="5"/>
  <c r="H524" i="5"/>
  <c r="I524" i="5"/>
  <c r="J524" i="5"/>
  <c r="B525" i="5"/>
  <c r="C525" i="5"/>
  <c r="D525" i="5"/>
  <c r="E525" i="5"/>
  <c r="F525" i="5"/>
  <c r="G525" i="5"/>
  <c r="H525" i="5"/>
  <c r="I525" i="5"/>
  <c r="J525" i="5"/>
  <c r="B526" i="5"/>
  <c r="C526" i="5"/>
  <c r="D526" i="5"/>
  <c r="E526" i="5"/>
  <c r="F526" i="5"/>
  <c r="G526" i="5"/>
  <c r="H526" i="5"/>
  <c r="I526" i="5"/>
  <c r="J526" i="5"/>
  <c r="B527" i="5"/>
  <c r="C527" i="5"/>
  <c r="D527" i="5"/>
  <c r="E527" i="5"/>
  <c r="F527" i="5"/>
  <c r="G527" i="5"/>
  <c r="H527" i="5"/>
  <c r="I527" i="5"/>
  <c r="J527" i="5"/>
  <c r="B528" i="5"/>
  <c r="C528" i="5"/>
  <c r="D528" i="5"/>
  <c r="E528" i="5"/>
  <c r="F528" i="5"/>
  <c r="G528" i="5"/>
  <c r="H528" i="5"/>
  <c r="I528" i="5"/>
  <c r="J528" i="5"/>
  <c r="B529" i="5"/>
  <c r="C529" i="5"/>
  <c r="D529" i="5"/>
  <c r="E529" i="5"/>
  <c r="F529" i="5"/>
  <c r="G529" i="5"/>
  <c r="H529" i="5"/>
  <c r="I529" i="5"/>
  <c r="J529" i="5"/>
  <c r="B530" i="5"/>
  <c r="C530" i="5"/>
  <c r="D530" i="5"/>
  <c r="E530" i="5"/>
  <c r="F530" i="5"/>
  <c r="G530" i="5"/>
  <c r="H530" i="5"/>
  <c r="I530" i="5"/>
  <c r="J530" i="5"/>
  <c r="C518" i="5"/>
  <c r="D518" i="5"/>
  <c r="E518" i="5"/>
  <c r="F518" i="5"/>
  <c r="G518" i="5"/>
  <c r="H518" i="5"/>
  <c r="I518" i="5"/>
  <c r="J518" i="5"/>
  <c r="B518" i="5"/>
  <c r="B499" i="5"/>
  <c r="C499" i="5"/>
  <c r="D499" i="5"/>
  <c r="E499" i="5"/>
  <c r="F499" i="5"/>
  <c r="G499" i="5"/>
  <c r="H499" i="5"/>
  <c r="I499" i="5"/>
  <c r="J499" i="5"/>
  <c r="B500" i="5"/>
  <c r="C500" i="5"/>
  <c r="D500" i="5"/>
  <c r="E500" i="5"/>
  <c r="F500" i="5"/>
  <c r="G500" i="5"/>
  <c r="H500" i="5"/>
  <c r="I500" i="5"/>
  <c r="J500" i="5"/>
  <c r="B501" i="5"/>
  <c r="C501" i="5"/>
  <c r="D501" i="5"/>
  <c r="E501" i="5"/>
  <c r="F501" i="5"/>
  <c r="G501" i="5"/>
  <c r="H501" i="5"/>
  <c r="I501" i="5"/>
  <c r="J501" i="5"/>
  <c r="B502" i="5"/>
  <c r="C502" i="5"/>
  <c r="D502" i="5"/>
  <c r="E502" i="5"/>
  <c r="F502" i="5"/>
  <c r="G502" i="5"/>
  <c r="H502" i="5"/>
  <c r="I502" i="5"/>
  <c r="J502" i="5"/>
  <c r="B503" i="5"/>
  <c r="C503" i="5"/>
  <c r="D503" i="5"/>
  <c r="E503" i="5"/>
  <c r="F503" i="5"/>
  <c r="G503" i="5"/>
  <c r="H503" i="5"/>
  <c r="I503" i="5"/>
  <c r="J503" i="5"/>
  <c r="B504" i="5"/>
  <c r="C504" i="5"/>
  <c r="D504" i="5"/>
  <c r="E504" i="5"/>
  <c r="F504" i="5"/>
  <c r="G504" i="5"/>
  <c r="H504" i="5"/>
  <c r="I504" i="5"/>
  <c r="J504" i="5"/>
  <c r="B505" i="5"/>
  <c r="C505" i="5"/>
  <c r="D505" i="5"/>
  <c r="E505" i="5"/>
  <c r="F505" i="5"/>
  <c r="G505" i="5"/>
  <c r="H505" i="5"/>
  <c r="I505" i="5"/>
  <c r="J505" i="5"/>
  <c r="B506" i="5"/>
  <c r="C506" i="5"/>
  <c r="D506" i="5"/>
  <c r="E506" i="5"/>
  <c r="F506" i="5"/>
  <c r="G506" i="5"/>
  <c r="H506" i="5"/>
  <c r="I506" i="5"/>
  <c r="J506" i="5"/>
  <c r="B507" i="5"/>
  <c r="C507" i="5"/>
  <c r="D507" i="5"/>
  <c r="E507" i="5"/>
  <c r="F507" i="5"/>
  <c r="G507" i="5"/>
  <c r="H507" i="5"/>
  <c r="I507" i="5"/>
  <c r="J507" i="5"/>
  <c r="B508" i="5"/>
  <c r="C508" i="5"/>
  <c r="D508" i="5"/>
  <c r="E508" i="5"/>
  <c r="F508" i="5"/>
  <c r="G508" i="5"/>
  <c r="H508" i="5"/>
  <c r="I508" i="5"/>
  <c r="J508" i="5"/>
  <c r="B509" i="5"/>
  <c r="C509" i="5"/>
  <c r="D509" i="5"/>
  <c r="E509" i="5"/>
  <c r="F509" i="5"/>
  <c r="G509" i="5"/>
  <c r="H509" i="5"/>
  <c r="I509" i="5"/>
  <c r="J509" i="5"/>
  <c r="B510" i="5"/>
  <c r="C510" i="5"/>
  <c r="D510" i="5"/>
  <c r="E510" i="5"/>
  <c r="F510" i="5"/>
  <c r="G510" i="5"/>
  <c r="H510" i="5"/>
  <c r="I510" i="5"/>
  <c r="J510" i="5"/>
  <c r="C498" i="5"/>
  <c r="D498" i="5"/>
  <c r="E498" i="5"/>
  <c r="F498" i="5"/>
  <c r="G498" i="5"/>
  <c r="H498" i="5"/>
  <c r="I498" i="5"/>
  <c r="J498" i="5"/>
  <c r="B498" i="5"/>
  <c r="B479" i="5"/>
  <c r="C479" i="5"/>
  <c r="D479" i="5"/>
  <c r="E479" i="5"/>
  <c r="F479" i="5"/>
  <c r="G479" i="5"/>
  <c r="H479" i="5"/>
  <c r="I479" i="5"/>
  <c r="J479" i="5"/>
  <c r="B480" i="5"/>
  <c r="C480" i="5"/>
  <c r="D480" i="5"/>
  <c r="E480" i="5"/>
  <c r="F480" i="5"/>
  <c r="G480" i="5"/>
  <c r="H480" i="5"/>
  <c r="I480" i="5"/>
  <c r="J480" i="5"/>
  <c r="B481" i="5"/>
  <c r="C481" i="5"/>
  <c r="D481" i="5"/>
  <c r="E481" i="5"/>
  <c r="F481" i="5"/>
  <c r="G481" i="5"/>
  <c r="H481" i="5"/>
  <c r="I481" i="5"/>
  <c r="J481" i="5"/>
  <c r="B482" i="5"/>
  <c r="C482" i="5"/>
  <c r="D482" i="5"/>
  <c r="E482" i="5"/>
  <c r="F482" i="5"/>
  <c r="G482" i="5"/>
  <c r="H482" i="5"/>
  <c r="I482" i="5"/>
  <c r="J482" i="5"/>
  <c r="B483" i="5"/>
  <c r="C483" i="5"/>
  <c r="D483" i="5"/>
  <c r="E483" i="5"/>
  <c r="F483" i="5"/>
  <c r="G483" i="5"/>
  <c r="H483" i="5"/>
  <c r="I483" i="5"/>
  <c r="J483" i="5"/>
  <c r="B484" i="5"/>
  <c r="C484" i="5"/>
  <c r="D484" i="5"/>
  <c r="E484" i="5"/>
  <c r="F484" i="5"/>
  <c r="G484" i="5"/>
  <c r="H484" i="5"/>
  <c r="I484" i="5"/>
  <c r="J484" i="5"/>
  <c r="B485" i="5"/>
  <c r="C485" i="5"/>
  <c r="D485" i="5"/>
  <c r="E485" i="5"/>
  <c r="F485" i="5"/>
  <c r="G485" i="5"/>
  <c r="H485" i="5"/>
  <c r="I485" i="5"/>
  <c r="J485" i="5"/>
  <c r="B486" i="5"/>
  <c r="C486" i="5"/>
  <c r="D486" i="5"/>
  <c r="E486" i="5"/>
  <c r="F486" i="5"/>
  <c r="G486" i="5"/>
  <c r="H486" i="5"/>
  <c r="I486" i="5"/>
  <c r="J486" i="5"/>
  <c r="B487" i="5"/>
  <c r="C487" i="5"/>
  <c r="D487" i="5"/>
  <c r="E487" i="5"/>
  <c r="F487" i="5"/>
  <c r="G487" i="5"/>
  <c r="H487" i="5"/>
  <c r="I487" i="5"/>
  <c r="J487" i="5"/>
  <c r="B488" i="5"/>
  <c r="C488" i="5"/>
  <c r="D488" i="5"/>
  <c r="E488" i="5"/>
  <c r="F488" i="5"/>
  <c r="G488" i="5"/>
  <c r="H488" i="5"/>
  <c r="I488" i="5"/>
  <c r="J488" i="5"/>
  <c r="B489" i="5"/>
  <c r="C489" i="5"/>
  <c r="D489" i="5"/>
  <c r="E489" i="5"/>
  <c r="F489" i="5"/>
  <c r="G489" i="5"/>
  <c r="H489" i="5"/>
  <c r="I489" i="5"/>
  <c r="J489" i="5"/>
  <c r="B490" i="5"/>
  <c r="C490" i="5"/>
  <c r="D490" i="5"/>
  <c r="E490" i="5"/>
  <c r="F490" i="5"/>
  <c r="G490" i="5"/>
  <c r="H490" i="5"/>
  <c r="I490" i="5"/>
  <c r="J490" i="5"/>
  <c r="C478" i="5"/>
  <c r="D478" i="5"/>
  <c r="E478" i="5"/>
  <c r="F478" i="5"/>
  <c r="G478" i="5"/>
  <c r="H478" i="5"/>
  <c r="I478" i="5"/>
  <c r="J478" i="5"/>
  <c r="B478" i="5"/>
  <c r="B459" i="5"/>
  <c r="C459" i="5"/>
  <c r="D459" i="5"/>
  <c r="E459" i="5"/>
  <c r="F459" i="5"/>
  <c r="G459" i="5"/>
  <c r="H459" i="5"/>
  <c r="I459" i="5"/>
  <c r="J459" i="5"/>
  <c r="B460" i="5"/>
  <c r="C460" i="5"/>
  <c r="D460" i="5"/>
  <c r="E460" i="5"/>
  <c r="F460" i="5"/>
  <c r="G460" i="5"/>
  <c r="H460" i="5"/>
  <c r="I460" i="5"/>
  <c r="J460" i="5"/>
  <c r="B461" i="5"/>
  <c r="C461" i="5"/>
  <c r="D461" i="5"/>
  <c r="E461" i="5"/>
  <c r="F461" i="5"/>
  <c r="G461" i="5"/>
  <c r="H461" i="5"/>
  <c r="I461" i="5"/>
  <c r="J461" i="5"/>
  <c r="B462" i="5"/>
  <c r="C462" i="5"/>
  <c r="D462" i="5"/>
  <c r="E462" i="5"/>
  <c r="F462" i="5"/>
  <c r="G462" i="5"/>
  <c r="H462" i="5"/>
  <c r="I462" i="5"/>
  <c r="J462" i="5"/>
  <c r="B463" i="5"/>
  <c r="C463" i="5"/>
  <c r="D463" i="5"/>
  <c r="E463" i="5"/>
  <c r="F463" i="5"/>
  <c r="G463" i="5"/>
  <c r="H463" i="5"/>
  <c r="I463" i="5"/>
  <c r="J463" i="5"/>
  <c r="B464" i="5"/>
  <c r="C464" i="5"/>
  <c r="D464" i="5"/>
  <c r="E464" i="5"/>
  <c r="F464" i="5"/>
  <c r="G464" i="5"/>
  <c r="H464" i="5"/>
  <c r="I464" i="5"/>
  <c r="J464" i="5"/>
  <c r="B465" i="5"/>
  <c r="C465" i="5"/>
  <c r="D465" i="5"/>
  <c r="E465" i="5"/>
  <c r="F465" i="5"/>
  <c r="G465" i="5"/>
  <c r="H465" i="5"/>
  <c r="I465" i="5"/>
  <c r="J465" i="5"/>
  <c r="B466" i="5"/>
  <c r="C466" i="5"/>
  <c r="D466" i="5"/>
  <c r="E466" i="5"/>
  <c r="F466" i="5"/>
  <c r="G466" i="5"/>
  <c r="H466" i="5"/>
  <c r="I466" i="5"/>
  <c r="J466" i="5"/>
  <c r="B467" i="5"/>
  <c r="C467" i="5"/>
  <c r="D467" i="5"/>
  <c r="E467" i="5"/>
  <c r="F467" i="5"/>
  <c r="G467" i="5"/>
  <c r="H467" i="5"/>
  <c r="I467" i="5"/>
  <c r="J467" i="5"/>
  <c r="B468" i="5"/>
  <c r="C468" i="5"/>
  <c r="D468" i="5"/>
  <c r="E468" i="5"/>
  <c r="F468" i="5"/>
  <c r="G468" i="5"/>
  <c r="H468" i="5"/>
  <c r="I468" i="5"/>
  <c r="J468" i="5"/>
  <c r="B469" i="5"/>
  <c r="C469" i="5"/>
  <c r="D469" i="5"/>
  <c r="E469" i="5"/>
  <c r="F469" i="5"/>
  <c r="G469" i="5"/>
  <c r="H469" i="5"/>
  <c r="I469" i="5"/>
  <c r="J469" i="5"/>
  <c r="B470" i="5"/>
  <c r="C470" i="5"/>
  <c r="D470" i="5"/>
  <c r="E470" i="5"/>
  <c r="F470" i="5"/>
  <c r="G470" i="5"/>
  <c r="H470" i="5"/>
  <c r="I470" i="5"/>
  <c r="J470" i="5"/>
  <c r="C458" i="5"/>
  <c r="D458" i="5"/>
  <c r="E458" i="5"/>
  <c r="F458" i="5"/>
  <c r="G458" i="5"/>
  <c r="H458" i="5"/>
  <c r="I458" i="5"/>
  <c r="J458" i="5"/>
  <c r="B458" i="5"/>
  <c r="B439" i="5"/>
  <c r="C439" i="5"/>
  <c r="D439" i="5"/>
  <c r="E439" i="5"/>
  <c r="F439" i="5"/>
  <c r="G439" i="5"/>
  <c r="H439" i="5"/>
  <c r="I439" i="5"/>
  <c r="J439" i="5"/>
  <c r="B440" i="5"/>
  <c r="C440" i="5"/>
  <c r="D440" i="5"/>
  <c r="E440" i="5"/>
  <c r="F440" i="5"/>
  <c r="G440" i="5"/>
  <c r="H440" i="5"/>
  <c r="I440" i="5"/>
  <c r="J440" i="5"/>
  <c r="B441" i="5"/>
  <c r="C441" i="5"/>
  <c r="D441" i="5"/>
  <c r="E441" i="5"/>
  <c r="F441" i="5"/>
  <c r="G441" i="5"/>
  <c r="H441" i="5"/>
  <c r="I441" i="5"/>
  <c r="J441" i="5"/>
  <c r="B442" i="5"/>
  <c r="C442" i="5"/>
  <c r="D442" i="5"/>
  <c r="E442" i="5"/>
  <c r="F442" i="5"/>
  <c r="G442" i="5"/>
  <c r="H442" i="5"/>
  <c r="I442" i="5"/>
  <c r="J442" i="5"/>
  <c r="B443" i="5"/>
  <c r="C443" i="5"/>
  <c r="D443" i="5"/>
  <c r="E443" i="5"/>
  <c r="F443" i="5"/>
  <c r="G443" i="5"/>
  <c r="H443" i="5"/>
  <c r="I443" i="5"/>
  <c r="J443" i="5"/>
  <c r="B444" i="5"/>
  <c r="C444" i="5"/>
  <c r="D444" i="5"/>
  <c r="E444" i="5"/>
  <c r="F444" i="5"/>
  <c r="G444" i="5"/>
  <c r="H444" i="5"/>
  <c r="I444" i="5"/>
  <c r="J444" i="5"/>
  <c r="B445" i="5"/>
  <c r="C445" i="5"/>
  <c r="D445" i="5"/>
  <c r="E445" i="5"/>
  <c r="F445" i="5"/>
  <c r="G445" i="5"/>
  <c r="H445" i="5"/>
  <c r="I445" i="5"/>
  <c r="J445" i="5"/>
  <c r="B446" i="5"/>
  <c r="C446" i="5"/>
  <c r="D446" i="5"/>
  <c r="E446" i="5"/>
  <c r="F446" i="5"/>
  <c r="G446" i="5"/>
  <c r="H446" i="5"/>
  <c r="I446" i="5"/>
  <c r="J446" i="5"/>
  <c r="B447" i="5"/>
  <c r="C447" i="5"/>
  <c r="D447" i="5"/>
  <c r="E447" i="5"/>
  <c r="F447" i="5"/>
  <c r="G447" i="5"/>
  <c r="H447" i="5"/>
  <c r="I447" i="5"/>
  <c r="J447" i="5"/>
  <c r="B448" i="5"/>
  <c r="C448" i="5"/>
  <c r="D448" i="5"/>
  <c r="E448" i="5"/>
  <c r="F448" i="5"/>
  <c r="G448" i="5"/>
  <c r="H448" i="5"/>
  <c r="I448" i="5"/>
  <c r="J448" i="5"/>
  <c r="B449" i="5"/>
  <c r="C449" i="5"/>
  <c r="D449" i="5"/>
  <c r="E449" i="5"/>
  <c r="F449" i="5"/>
  <c r="G449" i="5"/>
  <c r="H449" i="5"/>
  <c r="I449" i="5"/>
  <c r="J449" i="5"/>
  <c r="B450" i="5"/>
  <c r="C450" i="5"/>
  <c r="D450" i="5"/>
  <c r="E450" i="5"/>
  <c r="F450" i="5"/>
  <c r="G450" i="5"/>
  <c r="H450" i="5"/>
  <c r="I450" i="5"/>
  <c r="J450" i="5"/>
  <c r="C438" i="5"/>
  <c r="D438" i="5"/>
  <c r="E438" i="5"/>
  <c r="F438" i="5"/>
  <c r="G438" i="5"/>
  <c r="H438" i="5"/>
  <c r="I438" i="5"/>
  <c r="J438" i="5"/>
  <c r="B438" i="5"/>
  <c r="B419" i="5"/>
  <c r="C419" i="5"/>
  <c r="D419" i="5"/>
  <c r="E419" i="5"/>
  <c r="F419" i="5"/>
  <c r="G419" i="5"/>
  <c r="H419" i="5"/>
  <c r="I419" i="5"/>
  <c r="J419" i="5"/>
  <c r="B420" i="5"/>
  <c r="C420" i="5"/>
  <c r="D420" i="5"/>
  <c r="E420" i="5"/>
  <c r="F420" i="5"/>
  <c r="G420" i="5"/>
  <c r="H420" i="5"/>
  <c r="I420" i="5"/>
  <c r="J420" i="5"/>
  <c r="B421" i="5"/>
  <c r="C421" i="5"/>
  <c r="D421" i="5"/>
  <c r="E421" i="5"/>
  <c r="F421" i="5"/>
  <c r="G421" i="5"/>
  <c r="H421" i="5"/>
  <c r="I421" i="5"/>
  <c r="J421" i="5"/>
  <c r="B422" i="5"/>
  <c r="C422" i="5"/>
  <c r="D422" i="5"/>
  <c r="E422" i="5"/>
  <c r="F422" i="5"/>
  <c r="G422" i="5"/>
  <c r="H422" i="5"/>
  <c r="I422" i="5"/>
  <c r="J422" i="5"/>
  <c r="B423" i="5"/>
  <c r="C423" i="5"/>
  <c r="D423" i="5"/>
  <c r="E423" i="5"/>
  <c r="F423" i="5"/>
  <c r="G423" i="5"/>
  <c r="H423" i="5"/>
  <c r="I423" i="5"/>
  <c r="J423" i="5"/>
  <c r="B424" i="5"/>
  <c r="C424" i="5"/>
  <c r="D424" i="5"/>
  <c r="E424" i="5"/>
  <c r="F424" i="5"/>
  <c r="G424" i="5"/>
  <c r="H424" i="5"/>
  <c r="I424" i="5"/>
  <c r="J424" i="5"/>
  <c r="B425" i="5"/>
  <c r="C425" i="5"/>
  <c r="D425" i="5"/>
  <c r="E425" i="5"/>
  <c r="F425" i="5"/>
  <c r="G425" i="5"/>
  <c r="H425" i="5"/>
  <c r="I425" i="5"/>
  <c r="J425" i="5"/>
  <c r="B426" i="5"/>
  <c r="C426" i="5"/>
  <c r="D426" i="5"/>
  <c r="E426" i="5"/>
  <c r="F426" i="5"/>
  <c r="G426" i="5"/>
  <c r="H426" i="5"/>
  <c r="I426" i="5"/>
  <c r="J426" i="5"/>
  <c r="B427" i="5"/>
  <c r="C427" i="5"/>
  <c r="D427" i="5"/>
  <c r="E427" i="5"/>
  <c r="F427" i="5"/>
  <c r="G427" i="5"/>
  <c r="H427" i="5"/>
  <c r="I427" i="5"/>
  <c r="J427" i="5"/>
  <c r="B428" i="5"/>
  <c r="C428" i="5"/>
  <c r="D428" i="5"/>
  <c r="E428" i="5"/>
  <c r="F428" i="5"/>
  <c r="G428" i="5"/>
  <c r="H428" i="5"/>
  <c r="I428" i="5"/>
  <c r="J428" i="5"/>
  <c r="B429" i="5"/>
  <c r="C429" i="5"/>
  <c r="D429" i="5"/>
  <c r="E429" i="5"/>
  <c r="F429" i="5"/>
  <c r="G429" i="5"/>
  <c r="H429" i="5"/>
  <c r="I429" i="5"/>
  <c r="J429" i="5"/>
  <c r="B430" i="5"/>
  <c r="C430" i="5"/>
  <c r="D430" i="5"/>
  <c r="E430" i="5"/>
  <c r="F430" i="5"/>
  <c r="G430" i="5"/>
  <c r="H430" i="5"/>
  <c r="I430" i="5"/>
  <c r="J430" i="5"/>
  <c r="C418" i="5"/>
  <c r="D418" i="5"/>
  <c r="E418" i="5"/>
  <c r="F418" i="5"/>
  <c r="G418" i="5"/>
  <c r="H418" i="5"/>
  <c r="I418" i="5"/>
  <c r="J418" i="5"/>
  <c r="B418" i="5"/>
  <c r="B399" i="5"/>
  <c r="C399" i="5"/>
  <c r="D399" i="5"/>
  <c r="E399" i="5"/>
  <c r="F399" i="5"/>
  <c r="G399" i="5"/>
  <c r="H399" i="5"/>
  <c r="I399" i="5"/>
  <c r="J399" i="5"/>
  <c r="B400" i="5"/>
  <c r="C400" i="5"/>
  <c r="D400" i="5"/>
  <c r="E400" i="5"/>
  <c r="F400" i="5"/>
  <c r="G400" i="5"/>
  <c r="H400" i="5"/>
  <c r="I400" i="5"/>
  <c r="J400" i="5"/>
  <c r="B401" i="5"/>
  <c r="C401" i="5"/>
  <c r="D401" i="5"/>
  <c r="E401" i="5"/>
  <c r="F401" i="5"/>
  <c r="G401" i="5"/>
  <c r="H401" i="5"/>
  <c r="I401" i="5"/>
  <c r="J401" i="5"/>
  <c r="B402" i="5"/>
  <c r="C402" i="5"/>
  <c r="D402" i="5"/>
  <c r="E402" i="5"/>
  <c r="F402" i="5"/>
  <c r="G402" i="5"/>
  <c r="H402" i="5"/>
  <c r="I402" i="5"/>
  <c r="J402" i="5"/>
  <c r="B403" i="5"/>
  <c r="C403" i="5"/>
  <c r="D403" i="5"/>
  <c r="E403" i="5"/>
  <c r="F403" i="5"/>
  <c r="G403" i="5"/>
  <c r="H403" i="5"/>
  <c r="I403" i="5"/>
  <c r="J403" i="5"/>
  <c r="B404" i="5"/>
  <c r="C404" i="5"/>
  <c r="D404" i="5"/>
  <c r="E404" i="5"/>
  <c r="F404" i="5"/>
  <c r="G404" i="5"/>
  <c r="H404" i="5"/>
  <c r="I404" i="5"/>
  <c r="J404" i="5"/>
  <c r="B405" i="5"/>
  <c r="C405" i="5"/>
  <c r="D405" i="5"/>
  <c r="E405" i="5"/>
  <c r="F405" i="5"/>
  <c r="G405" i="5"/>
  <c r="H405" i="5"/>
  <c r="I405" i="5"/>
  <c r="J405" i="5"/>
  <c r="B406" i="5"/>
  <c r="C406" i="5"/>
  <c r="D406" i="5"/>
  <c r="E406" i="5"/>
  <c r="F406" i="5"/>
  <c r="G406" i="5"/>
  <c r="H406" i="5"/>
  <c r="I406" i="5"/>
  <c r="J406" i="5"/>
  <c r="B407" i="5"/>
  <c r="C407" i="5"/>
  <c r="D407" i="5"/>
  <c r="E407" i="5"/>
  <c r="F407" i="5"/>
  <c r="G407" i="5"/>
  <c r="H407" i="5"/>
  <c r="I407" i="5"/>
  <c r="J407" i="5"/>
  <c r="B408" i="5"/>
  <c r="C408" i="5"/>
  <c r="D408" i="5"/>
  <c r="E408" i="5"/>
  <c r="F408" i="5"/>
  <c r="G408" i="5"/>
  <c r="H408" i="5"/>
  <c r="I408" i="5"/>
  <c r="J408" i="5"/>
  <c r="B409" i="5"/>
  <c r="C409" i="5"/>
  <c r="D409" i="5"/>
  <c r="E409" i="5"/>
  <c r="F409" i="5"/>
  <c r="G409" i="5"/>
  <c r="H409" i="5"/>
  <c r="I409" i="5"/>
  <c r="J409" i="5"/>
  <c r="B410" i="5"/>
  <c r="C410" i="5"/>
  <c r="D410" i="5"/>
  <c r="E410" i="5"/>
  <c r="F410" i="5"/>
  <c r="G410" i="5"/>
  <c r="H410" i="5"/>
  <c r="I410" i="5"/>
  <c r="J410" i="5"/>
  <c r="C398" i="5"/>
  <c r="D398" i="5"/>
  <c r="E398" i="5"/>
  <c r="F398" i="5"/>
  <c r="G398" i="5"/>
  <c r="H398" i="5"/>
  <c r="I398" i="5"/>
  <c r="J398" i="5"/>
  <c r="B398" i="5"/>
  <c r="B379" i="5"/>
  <c r="C379" i="5"/>
  <c r="D379" i="5"/>
  <c r="E379" i="5"/>
  <c r="F379" i="5"/>
  <c r="G379" i="5"/>
  <c r="H379" i="5"/>
  <c r="I379" i="5"/>
  <c r="J379" i="5"/>
  <c r="B380" i="5"/>
  <c r="C380" i="5"/>
  <c r="D380" i="5"/>
  <c r="E380" i="5"/>
  <c r="F380" i="5"/>
  <c r="G380" i="5"/>
  <c r="H380" i="5"/>
  <c r="I380" i="5"/>
  <c r="J380" i="5"/>
  <c r="B381" i="5"/>
  <c r="C381" i="5"/>
  <c r="D381" i="5"/>
  <c r="E381" i="5"/>
  <c r="F381" i="5"/>
  <c r="G381" i="5"/>
  <c r="H381" i="5"/>
  <c r="I381" i="5"/>
  <c r="J381" i="5"/>
  <c r="B382" i="5"/>
  <c r="C382" i="5"/>
  <c r="D382" i="5"/>
  <c r="E382" i="5"/>
  <c r="F382" i="5"/>
  <c r="G382" i="5"/>
  <c r="H382" i="5"/>
  <c r="I382" i="5"/>
  <c r="J382" i="5"/>
  <c r="B383" i="5"/>
  <c r="C383" i="5"/>
  <c r="D383" i="5"/>
  <c r="E383" i="5"/>
  <c r="F383" i="5"/>
  <c r="G383" i="5"/>
  <c r="H383" i="5"/>
  <c r="I383" i="5"/>
  <c r="J383" i="5"/>
  <c r="B384" i="5"/>
  <c r="C384" i="5"/>
  <c r="D384" i="5"/>
  <c r="E384" i="5"/>
  <c r="F384" i="5"/>
  <c r="G384" i="5"/>
  <c r="H384" i="5"/>
  <c r="I384" i="5"/>
  <c r="J384" i="5"/>
  <c r="B385" i="5"/>
  <c r="C385" i="5"/>
  <c r="D385" i="5"/>
  <c r="E385" i="5"/>
  <c r="F385" i="5"/>
  <c r="G385" i="5"/>
  <c r="H385" i="5"/>
  <c r="I385" i="5"/>
  <c r="J385" i="5"/>
  <c r="B386" i="5"/>
  <c r="C386" i="5"/>
  <c r="D386" i="5"/>
  <c r="E386" i="5"/>
  <c r="F386" i="5"/>
  <c r="G386" i="5"/>
  <c r="H386" i="5"/>
  <c r="I386" i="5"/>
  <c r="J386" i="5"/>
  <c r="B387" i="5"/>
  <c r="C387" i="5"/>
  <c r="D387" i="5"/>
  <c r="E387" i="5"/>
  <c r="F387" i="5"/>
  <c r="G387" i="5"/>
  <c r="H387" i="5"/>
  <c r="I387" i="5"/>
  <c r="J387" i="5"/>
  <c r="B388" i="5"/>
  <c r="C388" i="5"/>
  <c r="D388" i="5"/>
  <c r="E388" i="5"/>
  <c r="F388" i="5"/>
  <c r="G388" i="5"/>
  <c r="H388" i="5"/>
  <c r="I388" i="5"/>
  <c r="J388" i="5"/>
  <c r="B389" i="5"/>
  <c r="C389" i="5"/>
  <c r="D389" i="5"/>
  <c r="E389" i="5"/>
  <c r="F389" i="5"/>
  <c r="G389" i="5"/>
  <c r="H389" i="5"/>
  <c r="I389" i="5"/>
  <c r="J389" i="5"/>
  <c r="B390" i="5"/>
  <c r="C390" i="5"/>
  <c r="D390" i="5"/>
  <c r="E390" i="5"/>
  <c r="F390" i="5"/>
  <c r="G390" i="5"/>
  <c r="H390" i="5"/>
  <c r="I390" i="5"/>
  <c r="J390" i="5"/>
  <c r="C378" i="5"/>
  <c r="D378" i="5"/>
  <c r="E378" i="5"/>
  <c r="F378" i="5"/>
  <c r="G378" i="5"/>
  <c r="H378" i="5"/>
  <c r="I378" i="5"/>
  <c r="J378" i="5"/>
  <c r="B378" i="5"/>
  <c r="B359" i="5"/>
  <c r="C359" i="5"/>
  <c r="D359" i="5"/>
  <c r="E359" i="5"/>
  <c r="F359" i="5"/>
  <c r="G359" i="5"/>
  <c r="H359" i="5"/>
  <c r="I359" i="5"/>
  <c r="J359" i="5"/>
  <c r="B360" i="5"/>
  <c r="C360" i="5"/>
  <c r="D360" i="5"/>
  <c r="E360" i="5"/>
  <c r="F360" i="5"/>
  <c r="G360" i="5"/>
  <c r="H360" i="5"/>
  <c r="I360" i="5"/>
  <c r="J360" i="5"/>
  <c r="B361" i="5"/>
  <c r="C361" i="5"/>
  <c r="D361" i="5"/>
  <c r="E361" i="5"/>
  <c r="F361" i="5"/>
  <c r="G361" i="5"/>
  <c r="H361" i="5"/>
  <c r="I361" i="5"/>
  <c r="J361" i="5"/>
  <c r="B362" i="5"/>
  <c r="C362" i="5"/>
  <c r="D362" i="5"/>
  <c r="E362" i="5"/>
  <c r="F362" i="5"/>
  <c r="G362" i="5"/>
  <c r="H362" i="5"/>
  <c r="I362" i="5"/>
  <c r="J362" i="5"/>
  <c r="B363" i="5"/>
  <c r="C363" i="5"/>
  <c r="D363" i="5"/>
  <c r="E363" i="5"/>
  <c r="F363" i="5"/>
  <c r="G363" i="5"/>
  <c r="H363" i="5"/>
  <c r="I363" i="5"/>
  <c r="J363" i="5"/>
  <c r="B364" i="5"/>
  <c r="C364" i="5"/>
  <c r="D364" i="5"/>
  <c r="E364" i="5"/>
  <c r="F364" i="5"/>
  <c r="G364" i="5"/>
  <c r="H364" i="5"/>
  <c r="I364" i="5"/>
  <c r="J364" i="5"/>
  <c r="B365" i="5"/>
  <c r="C365" i="5"/>
  <c r="D365" i="5"/>
  <c r="E365" i="5"/>
  <c r="F365" i="5"/>
  <c r="G365" i="5"/>
  <c r="H365" i="5"/>
  <c r="I365" i="5"/>
  <c r="J365" i="5"/>
  <c r="B366" i="5"/>
  <c r="C366" i="5"/>
  <c r="D366" i="5"/>
  <c r="E366" i="5"/>
  <c r="F366" i="5"/>
  <c r="G366" i="5"/>
  <c r="H366" i="5"/>
  <c r="I366" i="5"/>
  <c r="J366" i="5"/>
  <c r="B367" i="5"/>
  <c r="C367" i="5"/>
  <c r="D367" i="5"/>
  <c r="E367" i="5"/>
  <c r="F367" i="5"/>
  <c r="G367" i="5"/>
  <c r="H367" i="5"/>
  <c r="I367" i="5"/>
  <c r="J367" i="5"/>
  <c r="B368" i="5"/>
  <c r="C368" i="5"/>
  <c r="D368" i="5"/>
  <c r="E368" i="5"/>
  <c r="F368" i="5"/>
  <c r="G368" i="5"/>
  <c r="H368" i="5"/>
  <c r="I368" i="5"/>
  <c r="J368" i="5"/>
  <c r="B369" i="5"/>
  <c r="C369" i="5"/>
  <c r="D369" i="5"/>
  <c r="E369" i="5"/>
  <c r="F369" i="5"/>
  <c r="G369" i="5"/>
  <c r="H369" i="5"/>
  <c r="I369" i="5"/>
  <c r="J369" i="5"/>
  <c r="B370" i="5"/>
  <c r="C370" i="5"/>
  <c r="D370" i="5"/>
  <c r="E370" i="5"/>
  <c r="F370" i="5"/>
  <c r="G370" i="5"/>
  <c r="H370" i="5"/>
  <c r="I370" i="5"/>
  <c r="J370" i="5"/>
  <c r="C358" i="5"/>
  <c r="D358" i="5"/>
  <c r="E358" i="5"/>
  <c r="F358" i="5"/>
  <c r="G358" i="5"/>
  <c r="H358" i="5"/>
  <c r="I358" i="5"/>
  <c r="J358" i="5"/>
  <c r="B358" i="5"/>
  <c r="B339" i="5"/>
  <c r="C339" i="5"/>
  <c r="D339" i="5"/>
  <c r="E339" i="5"/>
  <c r="F339" i="5"/>
  <c r="G339" i="5"/>
  <c r="H339" i="5"/>
  <c r="I339" i="5"/>
  <c r="J339" i="5"/>
  <c r="B340" i="5"/>
  <c r="C340" i="5"/>
  <c r="D340" i="5"/>
  <c r="E340" i="5"/>
  <c r="F340" i="5"/>
  <c r="G340" i="5"/>
  <c r="H340" i="5"/>
  <c r="I340" i="5"/>
  <c r="J340" i="5"/>
  <c r="B341" i="5"/>
  <c r="C341" i="5"/>
  <c r="D341" i="5"/>
  <c r="E341" i="5"/>
  <c r="F341" i="5"/>
  <c r="G341" i="5"/>
  <c r="H341" i="5"/>
  <c r="I341" i="5"/>
  <c r="J341" i="5"/>
  <c r="B342" i="5"/>
  <c r="C342" i="5"/>
  <c r="D342" i="5"/>
  <c r="E342" i="5"/>
  <c r="F342" i="5"/>
  <c r="G342" i="5"/>
  <c r="H342" i="5"/>
  <c r="I342" i="5"/>
  <c r="J342" i="5"/>
  <c r="B343" i="5"/>
  <c r="C343" i="5"/>
  <c r="D343" i="5"/>
  <c r="E343" i="5"/>
  <c r="F343" i="5"/>
  <c r="G343" i="5"/>
  <c r="H343" i="5"/>
  <c r="I343" i="5"/>
  <c r="J343" i="5"/>
  <c r="B344" i="5"/>
  <c r="C344" i="5"/>
  <c r="D344" i="5"/>
  <c r="E344" i="5"/>
  <c r="F344" i="5"/>
  <c r="G344" i="5"/>
  <c r="H344" i="5"/>
  <c r="I344" i="5"/>
  <c r="J344" i="5"/>
  <c r="B345" i="5"/>
  <c r="C345" i="5"/>
  <c r="D345" i="5"/>
  <c r="E345" i="5"/>
  <c r="F345" i="5"/>
  <c r="G345" i="5"/>
  <c r="H345" i="5"/>
  <c r="I345" i="5"/>
  <c r="J345" i="5"/>
  <c r="B346" i="5"/>
  <c r="C346" i="5"/>
  <c r="D346" i="5"/>
  <c r="E346" i="5"/>
  <c r="F346" i="5"/>
  <c r="G346" i="5"/>
  <c r="H346" i="5"/>
  <c r="I346" i="5"/>
  <c r="J346" i="5"/>
  <c r="B347" i="5"/>
  <c r="C347" i="5"/>
  <c r="D347" i="5"/>
  <c r="E347" i="5"/>
  <c r="F347" i="5"/>
  <c r="G347" i="5"/>
  <c r="H347" i="5"/>
  <c r="I347" i="5"/>
  <c r="J347" i="5"/>
  <c r="B348" i="5"/>
  <c r="C348" i="5"/>
  <c r="D348" i="5"/>
  <c r="E348" i="5"/>
  <c r="F348" i="5"/>
  <c r="G348" i="5"/>
  <c r="H348" i="5"/>
  <c r="I348" i="5"/>
  <c r="J348" i="5"/>
  <c r="B349" i="5"/>
  <c r="C349" i="5"/>
  <c r="D349" i="5"/>
  <c r="E349" i="5"/>
  <c r="F349" i="5"/>
  <c r="G349" i="5"/>
  <c r="H349" i="5"/>
  <c r="I349" i="5"/>
  <c r="J349" i="5"/>
  <c r="B350" i="5"/>
  <c r="C350" i="5"/>
  <c r="D350" i="5"/>
  <c r="E350" i="5"/>
  <c r="F350" i="5"/>
  <c r="G350" i="5"/>
  <c r="H350" i="5"/>
  <c r="I350" i="5"/>
  <c r="J350" i="5"/>
  <c r="C338" i="5"/>
  <c r="D338" i="5"/>
  <c r="E338" i="5"/>
  <c r="F338" i="5"/>
  <c r="G338" i="5"/>
  <c r="H338" i="5"/>
  <c r="I338" i="5"/>
  <c r="J338" i="5"/>
  <c r="B338" i="5"/>
  <c r="B319" i="5"/>
  <c r="C319" i="5"/>
  <c r="D319" i="5"/>
  <c r="E319" i="5"/>
  <c r="F319" i="5"/>
  <c r="G319" i="5"/>
  <c r="H319" i="5"/>
  <c r="I319" i="5"/>
  <c r="J319" i="5"/>
  <c r="B320" i="5"/>
  <c r="C320" i="5"/>
  <c r="D320" i="5"/>
  <c r="E320" i="5"/>
  <c r="F320" i="5"/>
  <c r="G320" i="5"/>
  <c r="H320" i="5"/>
  <c r="I320" i="5"/>
  <c r="J320" i="5"/>
  <c r="B321" i="5"/>
  <c r="C321" i="5"/>
  <c r="D321" i="5"/>
  <c r="E321" i="5"/>
  <c r="F321" i="5"/>
  <c r="G321" i="5"/>
  <c r="H321" i="5"/>
  <c r="I321" i="5"/>
  <c r="J321" i="5"/>
  <c r="B322" i="5"/>
  <c r="C322" i="5"/>
  <c r="D322" i="5"/>
  <c r="E322" i="5"/>
  <c r="F322" i="5"/>
  <c r="G322" i="5"/>
  <c r="H322" i="5"/>
  <c r="I322" i="5"/>
  <c r="J322" i="5"/>
  <c r="B323" i="5"/>
  <c r="C323" i="5"/>
  <c r="D323" i="5"/>
  <c r="E323" i="5"/>
  <c r="F323" i="5"/>
  <c r="G323" i="5"/>
  <c r="H323" i="5"/>
  <c r="I323" i="5"/>
  <c r="J323" i="5"/>
  <c r="B324" i="5"/>
  <c r="C324" i="5"/>
  <c r="D324" i="5"/>
  <c r="E324" i="5"/>
  <c r="F324" i="5"/>
  <c r="G324" i="5"/>
  <c r="H324" i="5"/>
  <c r="I324" i="5"/>
  <c r="J324" i="5"/>
  <c r="B325" i="5"/>
  <c r="C325" i="5"/>
  <c r="D325" i="5"/>
  <c r="E325" i="5"/>
  <c r="F325" i="5"/>
  <c r="G325" i="5"/>
  <c r="H325" i="5"/>
  <c r="I325" i="5"/>
  <c r="J325" i="5"/>
  <c r="B326" i="5"/>
  <c r="C326" i="5"/>
  <c r="D326" i="5"/>
  <c r="E326" i="5"/>
  <c r="F326" i="5"/>
  <c r="G326" i="5"/>
  <c r="H326" i="5"/>
  <c r="I326" i="5"/>
  <c r="J326" i="5"/>
  <c r="B327" i="5"/>
  <c r="C327" i="5"/>
  <c r="D327" i="5"/>
  <c r="E327" i="5"/>
  <c r="F327" i="5"/>
  <c r="G327" i="5"/>
  <c r="H327" i="5"/>
  <c r="I327" i="5"/>
  <c r="J327" i="5"/>
  <c r="B328" i="5"/>
  <c r="C328" i="5"/>
  <c r="D328" i="5"/>
  <c r="E328" i="5"/>
  <c r="F328" i="5"/>
  <c r="G328" i="5"/>
  <c r="H328" i="5"/>
  <c r="I328" i="5"/>
  <c r="J328" i="5"/>
  <c r="B329" i="5"/>
  <c r="C329" i="5"/>
  <c r="D329" i="5"/>
  <c r="E329" i="5"/>
  <c r="F329" i="5"/>
  <c r="G329" i="5"/>
  <c r="H329" i="5"/>
  <c r="I329" i="5"/>
  <c r="J329" i="5"/>
  <c r="B330" i="5"/>
  <c r="C330" i="5"/>
  <c r="D330" i="5"/>
  <c r="E330" i="5"/>
  <c r="F330" i="5"/>
  <c r="G330" i="5"/>
  <c r="H330" i="5"/>
  <c r="I330" i="5"/>
  <c r="J330" i="5"/>
  <c r="C318" i="5"/>
  <c r="D318" i="5"/>
  <c r="E318" i="5"/>
  <c r="F318" i="5"/>
  <c r="G318" i="5"/>
  <c r="H318" i="5"/>
  <c r="I318" i="5"/>
  <c r="J318" i="5"/>
  <c r="B318" i="5"/>
  <c r="B299" i="5"/>
  <c r="C299" i="5"/>
  <c r="D299" i="5"/>
  <c r="E299" i="5"/>
  <c r="F299" i="5"/>
  <c r="G299" i="5"/>
  <c r="H299" i="5"/>
  <c r="I299" i="5"/>
  <c r="J299" i="5"/>
  <c r="B300" i="5"/>
  <c r="C300" i="5"/>
  <c r="D300" i="5"/>
  <c r="E300" i="5"/>
  <c r="F300" i="5"/>
  <c r="G300" i="5"/>
  <c r="H300" i="5"/>
  <c r="I300" i="5"/>
  <c r="J300" i="5"/>
  <c r="B301" i="5"/>
  <c r="C301" i="5"/>
  <c r="D301" i="5"/>
  <c r="E301" i="5"/>
  <c r="F301" i="5"/>
  <c r="G301" i="5"/>
  <c r="H301" i="5"/>
  <c r="I301" i="5"/>
  <c r="J301" i="5"/>
  <c r="B302" i="5"/>
  <c r="C302" i="5"/>
  <c r="D302" i="5"/>
  <c r="E302" i="5"/>
  <c r="F302" i="5"/>
  <c r="G302" i="5"/>
  <c r="H302" i="5"/>
  <c r="I302" i="5"/>
  <c r="J302" i="5"/>
  <c r="B303" i="5"/>
  <c r="C303" i="5"/>
  <c r="D303" i="5"/>
  <c r="E303" i="5"/>
  <c r="F303" i="5"/>
  <c r="G303" i="5"/>
  <c r="H303" i="5"/>
  <c r="I303" i="5"/>
  <c r="J303" i="5"/>
  <c r="B304" i="5"/>
  <c r="C304" i="5"/>
  <c r="D304" i="5"/>
  <c r="E304" i="5"/>
  <c r="F304" i="5"/>
  <c r="G304" i="5"/>
  <c r="H304" i="5"/>
  <c r="I304" i="5"/>
  <c r="J304" i="5"/>
  <c r="B305" i="5"/>
  <c r="C305" i="5"/>
  <c r="D305" i="5"/>
  <c r="E305" i="5"/>
  <c r="F305" i="5"/>
  <c r="G305" i="5"/>
  <c r="H305" i="5"/>
  <c r="I305" i="5"/>
  <c r="J305" i="5"/>
  <c r="B306" i="5"/>
  <c r="C306" i="5"/>
  <c r="D306" i="5"/>
  <c r="E306" i="5"/>
  <c r="F306" i="5"/>
  <c r="G306" i="5"/>
  <c r="H306" i="5"/>
  <c r="I306" i="5"/>
  <c r="J306" i="5"/>
  <c r="B307" i="5"/>
  <c r="C307" i="5"/>
  <c r="D307" i="5"/>
  <c r="E307" i="5"/>
  <c r="F307" i="5"/>
  <c r="G307" i="5"/>
  <c r="H307" i="5"/>
  <c r="I307" i="5"/>
  <c r="J307" i="5"/>
  <c r="B308" i="5"/>
  <c r="C308" i="5"/>
  <c r="D308" i="5"/>
  <c r="E308" i="5"/>
  <c r="F308" i="5"/>
  <c r="G308" i="5"/>
  <c r="H308" i="5"/>
  <c r="I308" i="5"/>
  <c r="J308" i="5"/>
  <c r="B309" i="5"/>
  <c r="C309" i="5"/>
  <c r="D309" i="5"/>
  <c r="E309" i="5"/>
  <c r="F309" i="5"/>
  <c r="G309" i="5"/>
  <c r="H309" i="5"/>
  <c r="I309" i="5"/>
  <c r="J309" i="5"/>
  <c r="B310" i="5"/>
  <c r="C310" i="5"/>
  <c r="D310" i="5"/>
  <c r="E310" i="5"/>
  <c r="F310" i="5"/>
  <c r="G310" i="5"/>
  <c r="H310" i="5"/>
  <c r="I310" i="5"/>
  <c r="J310" i="5"/>
  <c r="C298" i="5"/>
  <c r="D298" i="5"/>
  <c r="E298" i="5"/>
  <c r="F298" i="5"/>
  <c r="G298" i="5"/>
  <c r="H298" i="5"/>
  <c r="I298" i="5"/>
  <c r="J298" i="5"/>
  <c r="B298" i="5"/>
  <c r="B279" i="5"/>
  <c r="C279" i="5"/>
  <c r="D279" i="5"/>
  <c r="E279" i="5"/>
  <c r="F279" i="5"/>
  <c r="G279" i="5"/>
  <c r="H279" i="5"/>
  <c r="I279" i="5"/>
  <c r="J279" i="5"/>
  <c r="B280" i="5"/>
  <c r="C280" i="5"/>
  <c r="D280" i="5"/>
  <c r="E280" i="5"/>
  <c r="F280" i="5"/>
  <c r="G280" i="5"/>
  <c r="H280" i="5"/>
  <c r="I280" i="5"/>
  <c r="J280" i="5"/>
  <c r="B281" i="5"/>
  <c r="C281" i="5"/>
  <c r="D281" i="5"/>
  <c r="E281" i="5"/>
  <c r="F281" i="5"/>
  <c r="G281" i="5"/>
  <c r="H281" i="5"/>
  <c r="I281" i="5"/>
  <c r="J281" i="5"/>
  <c r="B282" i="5"/>
  <c r="C282" i="5"/>
  <c r="D282" i="5"/>
  <c r="E282" i="5"/>
  <c r="F282" i="5"/>
  <c r="G282" i="5"/>
  <c r="H282" i="5"/>
  <c r="I282" i="5"/>
  <c r="J282" i="5"/>
  <c r="B283" i="5"/>
  <c r="C283" i="5"/>
  <c r="D283" i="5"/>
  <c r="E283" i="5"/>
  <c r="F283" i="5"/>
  <c r="G283" i="5"/>
  <c r="H283" i="5"/>
  <c r="I283" i="5"/>
  <c r="J283" i="5"/>
  <c r="B284" i="5"/>
  <c r="C284" i="5"/>
  <c r="D284" i="5"/>
  <c r="E284" i="5"/>
  <c r="F284" i="5"/>
  <c r="G284" i="5"/>
  <c r="H284" i="5"/>
  <c r="I284" i="5"/>
  <c r="J284" i="5"/>
  <c r="B285" i="5"/>
  <c r="C285" i="5"/>
  <c r="D285" i="5"/>
  <c r="E285" i="5"/>
  <c r="F285" i="5"/>
  <c r="G285" i="5"/>
  <c r="H285" i="5"/>
  <c r="I285" i="5"/>
  <c r="J285" i="5"/>
  <c r="B286" i="5"/>
  <c r="C286" i="5"/>
  <c r="D286" i="5"/>
  <c r="E286" i="5"/>
  <c r="F286" i="5"/>
  <c r="G286" i="5"/>
  <c r="H286" i="5"/>
  <c r="I286" i="5"/>
  <c r="J286" i="5"/>
  <c r="B287" i="5"/>
  <c r="C287" i="5"/>
  <c r="D287" i="5"/>
  <c r="E287" i="5"/>
  <c r="F287" i="5"/>
  <c r="G287" i="5"/>
  <c r="H287" i="5"/>
  <c r="I287" i="5"/>
  <c r="J287" i="5"/>
  <c r="B288" i="5"/>
  <c r="C288" i="5"/>
  <c r="D288" i="5"/>
  <c r="E288" i="5"/>
  <c r="F288" i="5"/>
  <c r="G288" i="5"/>
  <c r="H288" i="5"/>
  <c r="I288" i="5"/>
  <c r="J288" i="5"/>
  <c r="B289" i="5"/>
  <c r="C289" i="5"/>
  <c r="D289" i="5"/>
  <c r="E289" i="5"/>
  <c r="F289" i="5"/>
  <c r="G289" i="5"/>
  <c r="H289" i="5"/>
  <c r="I289" i="5"/>
  <c r="J289" i="5"/>
  <c r="B290" i="5"/>
  <c r="C290" i="5"/>
  <c r="D290" i="5"/>
  <c r="E290" i="5"/>
  <c r="F290" i="5"/>
  <c r="G290" i="5"/>
  <c r="H290" i="5"/>
  <c r="I290" i="5"/>
  <c r="J290" i="5"/>
  <c r="C278" i="5"/>
  <c r="D278" i="5"/>
  <c r="E278" i="5"/>
  <c r="F278" i="5"/>
  <c r="G278" i="5"/>
  <c r="H278" i="5"/>
  <c r="I278" i="5"/>
  <c r="J278" i="5"/>
  <c r="B278" i="5"/>
  <c r="B259" i="5"/>
  <c r="C259" i="5"/>
  <c r="D259" i="5"/>
  <c r="E259" i="5"/>
  <c r="F259" i="5"/>
  <c r="G259" i="5"/>
  <c r="H259" i="5"/>
  <c r="I259" i="5"/>
  <c r="J259" i="5"/>
  <c r="B260" i="5"/>
  <c r="C260" i="5"/>
  <c r="D260" i="5"/>
  <c r="E260" i="5"/>
  <c r="F260" i="5"/>
  <c r="G260" i="5"/>
  <c r="H260" i="5"/>
  <c r="I260" i="5"/>
  <c r="J260" i="5"/>
  <c r="B261" i="5"/>
  <c r="C261" i="5"/>
  <c r="D261" i="5"/>
  <c r="E261" i="5"/>
  <c r="F261" i="5"/>
  <c r="G261" i="5"/>
  <c r="H261" i="5"/>
  <c r="I261" i="5"/>
  <c r="J261" i="5"/>
  <c r="B262" i="5"/>
  <c r="C262" i="5"/>
  <c r="D262" i="5"/>
  <c r="E262" i="5"/>
  <c r="F262" i="5"/>
  <c r="G262" i="5"/>
  <c r="H262" i="5"/>
  <c r="I262" i="5"/>
  <c r="J262" i="5"/>
  <c r="B263" i="5"/>
  <c r="C263" i="5"/>
  <c r="D263" i="5"/>
  <c r="E263" i="5"/>
  <c r="F263" i="5"/>
  <c r="G263" i="5"/>
  <c r="H263" i="5"/>
  <c r="I263" i="5"/>
  <c r="J263" i="5"/>
  <c r="B264" i="5"/>
  <c r="C264" i="5"/>
  <c r="D264" i="5"/>
  <c r="E264" i="5"/>
  <c r="F264" i="5"/>
  <c r="G264" i="5"/>
  <c r="H264" i="5"/>
  <c r="I264" i="5"/>
  <c r="J264" i="5"/>
  <c r="B265" i="5"/>
  <c r="C265" i="5"/>
  <c r="D265" i="5"/>
  <c r="E265" i="5"/>
  <c r="F265" i="5"/>
  <c r="G265" i="5"/>
  <c r="H265" i="5"/>
  <c r="I265" i="5"/>
  <c r="J265" i="5"/>
  <c r="B266" i="5"/>
  <c r="C266" i="5"/>
  <c r="D266" i="5"/>
  <c r="E266" i="5"/>
  <c r="F266" i="5"/>
  <c r="G266" i="5"/>
  <c r="H266" i="5"/>
  <c r="I266" i="5"/>
  <c r="J266" i="5"/>
  <c r="B267" i="5"/>
  <c r="C267" i="5"/>
  <c r="D267" i="5"/>
  <c r="E267" i="5"/>
  <c r="F267" i="5"/>
  <c r="G267" i="5"/>
  <c r="H267" i="5"/>
  <c r="I267" i="5"/>
  <c r="J267" i="5"/>
  <c r="B268" i="5"/>
  <c r="C268" i="5"/>
  <c r="D268" i="5"/>
  <c r="E268" i="5"/>
  <c r="F268" i="5"/>
  <c r="G268" i="5"/>
  <c r="H268" i="5"/>
  <c r="I268" i="5"/>
  <c r="J268" i="5"/>
  <c r="B269" i="5"/>
  <c r="C269" i="5"/>
  <c r="D269" i="5"/>
  <c r="E269" i="5"/>
  <c r="F269" i="5"/>
  <c r="G269" i="5"/>
  <c r="H269" i="5"/>
  <c r="I269" i="5"/>
  <c r="J269" i="5"/>
  <c r="B270" i="5"/>
  <c r="C270" i="5"/>
  <c r="D270" i="5"/>
  <c r="E270" i="5"/>
  <c r="F270" i="5"/>
  <c r="G270" i="5"/>
  <c r="H270" i="5"/>
  <c r="I270" i="5"/>
  <c r="J270" i="5"/>
  <c r="C258" i="5"/>
  <c r="D258" i="5"/>
  <c r="E258" i="5"/>
  <c r="F258" i="5"/>
  <c r="G258" i="5"/>
  <c r="H258" i="5"/>
  <c r="I258" i="5"/>
  <c r="J258" i="5"/>
  <c r="B258" i="5"/>
  <c r="B239" i="5"/>
  <c r="C239" i="5"/>
  <c r="D239" i="5"/>
  <c r="E239" i="5"/>
  <c r="F239" i="5"/>
  <c r="G239" i="5"/>
  <c r="H239" i="5"/>
  <c r="I239" i="5"/>
  <c r="J239" i="5"/>
  <c r="B240" i="5"/>
  <c r="C240" i="5"/>
  <c r="D240" i="5"/>
  <c r="E240" i="5"/>
  <c r="F240" i="5"/>
  <c r="G240" i="5"/>
  <c r="H240" i="5"/>
  <c r="I240" i="5"/>
  <c r="J240" i="5"/>
  <c r="B241" i="5"/>
  <c r="C241" i="5"/>
  <c r="D241" i="5"/>
  <c r="E241" i="5"/>
  <c r="F241" i="5"/>
  <c r="G241" i="5"/>
  <c r="H241" i="5"/>
  <c r="I241" i="5"/>
  <c r="J241" i="5"/>
  <c r="B242" i="5"/>
  <c r="C242" i="5"/>
  <c r="D242" i="5"/>
  <c r="E242" i="5"/>
  <c r="F242" i="5"/>
  <c r="G242" i="5"/>
  <c r="H242" i="5"/>
  <c r="I242" i="5"/>
  <c r="J242" i="5"/>
  <c r="B243" i="5"/>
  <c r="C243" i="5"/>
  <c r="D243" i="5"/>
  <c r="E243" i="5"/>
  <c r="F243" i="5"/>
  <c r="G243" i="5"/>
  <c r="H243" i="5"/>
  <c r="I243" i="5"/>
  <c r="J243" i="5"/>
  <c r="B244" i="5"/>
  <c r="C244" i="5"/>
  <c r="D244" i="5"/>
  <c r="E244" i="5"/>
  <c r="F244" i="5"/>
  <c r="G244" i="5"/>
  <c r="H244" i="5"/>
  <c r="I244" i="5"/>
  <c r="J244" i="5"/>
  <c r="B245" i="5"/>
  <c r="C245" i="5"/>
  <c r="D245" i="5"/>
  <c r="E245" i="5"/>
  <c r="F245" i="5"/>
  <c r="G245" i="5"/>
  <c r="H245" i="5"/>
  <c r="I245" i="5"/>
  <c r="J245" i="5"/>
  <c r="B246" i="5"/>
  <c r="C246" i="5"/>
  <c r="D246" i="5"/>
  <c r="E246" i="5"/>
  <c r="F246" i="5"/>
  <c r="G246" i="5"/>
  <c r="H246" i="5"/>
  <c r="I246" i="5"/>
  <c r="J246" i="5"/>
  <c r="B247" i="5"/>
  <c r="C247" i="5"/>
  <c r="D247" i="5"/>
  <c r="E247" i="5"/>
  <c r="F247" i="5"/>
  <c r="G247" i="5"/>
  <c r="H247" i="5"/>
  <c r="I247" i="5"/>
  <c r="J247" i="5"/>
  <c r="B248" i="5"/>
  <c r="C248" i="5"/>
  <c r="D248" i="5"/>
  <c r="E248" i="5"/>
  <c r="F248" i="5"/>
  <c r="G248" i="5"/>
  <c r="H248" i="5"/>
  <c r="I248" i="5"/>
  <c r="J248" i="5"/>
  <c r="B249" i="5"/>
  <c r="C249" i="5"/>
  <c r="D249" i="5"/>
  <c r="E249" i="5"/>
  <c r="F249" i="5"/>
  <c r="G249" i="5"/>
  <c r="H249" i="5"/>
  <c r="I249" i="5"/>
  <c r="J249" i="5"/>
  <c r="B250" i="5"/>
  <c r="C250" i="5"/>
  <c r="D250" i="5"/>
  <c r="E250" i="5"/>
  <c r="F250" i="5"/>
  <c r="G250" i="5"/>
  <c r="H250" i="5"/>
  <c r="I250" i="5"/>
  <c r="J250" i="5"/>
  <c r="C238" i="5"/>
  <c r="D238" i="5"/>
  <c r="E238" i="5"/>
  <c r="F238" i="5"/>
  <c r="G238" i="5"/>
  <c r="H238" i="5"/>
  <c r="I238" i="5"/>
  <c r="J238" i="5"/>
  <c r="B238" i="5"/>
  <c r="B230" i="5"/>
  <c r="C230" i="5"/>
  <c r="D230" i="5"/>
  <c r="E230" i="5"/>
  <c r="F230" i="5"/>
  <c r="G230" i="5"/>
  <c r="H230" i="5"/>
  <c r="I230" i="5"/>
  <c r="J230" i="5"/>
  <c r="B219" i="5"/>
  <c r="C219" i="5"/>
  <c r="D219" i="5"/>
  <c r="E219" i="5"/>
  <c r="F219" i="5"/>
  <c r="G219" i="5"/>
  <c r="H219" i="5"/>
  <c r="I219" i="5"/>
  <c r="J219" i="5"/>
  <c r="B220" i="5"/>
  <c r="C220" i="5"/>
  <c r="D220" i="5"/>
  <c r="E220" i="5"/>
  <c r="F220" i="5"/>
  <c r="G220" i="5"/>
  <c r="H220" i="5"/>
  <c r="I220" i="5"/>
  <c r="J220" i="5"/>
  <c r="B221" i="5"/>
  <c r="C221" i="5"/>
  <c r="D221" i="5"/>
  <c r="E221" i="5"/>
  <c r="F221" i="5"/>
  <c r="G221" i="5"/>
  <c r="H221" i="5"/>
  <c r="I221" i="5"/>
  <c r="J221" i="5"/>
  <c r="B222" i="5"/>
  <c r="C222" i="5"/>
  <c r="D222" i="5"/>
  <c r="E222" i="5"/>
  <c r="F222" i="5"/>
  <c r="G222" i="5"/>
  <c r="H222" i="5"/>
  <c r="I222" i="5"/>
  <c r="J222" i="5"/>
  <c r="B223" i="5"/>
  <c r="C223" i="5"/>
  <c r="D223" i="5"/>
  <c r="E223" i="5"/>
  <c r="F223" i="5"/>
  <c r="G223" i="5"/>
  <c r="H223" i="5"/>
  <c r="I223" i="5"/>
  <c r="J223" i="5"/>
  <c r="B224" i="5"/>
  <c r="C224" i="5"/>
  <c r="D224" i="5"/>
  <c r="E224" i="5"/>
  <c r="F224" i="5"/>
  <c r="G224" i="5"/>
  <c r="H224" i="5"/>
  <c r="I224" i="5"/>
  <c r="J224" i="5"/>
  <c r="B225" i="5"/>
  <c r="C225" i="5"/>
  <c r="D225" i="5"/>
  <c r="E225" i="5"/>
  <c r="F225" i="5"/>
  <c r="G225" i="5"/>
  <c r="H225" i="5"/>
  <c r="I225" i="5"/>
  <c r="J225" i="5"/>
  <c r="B226" i="5"/>
  <c r="C226" i="5"/>
  <c r="D226" i="5"/>
  <c r="E226" i="5"/>
  <c r="F226" i="5"/>
  <c r="G226" i="5"/>
  <c r="H226" i="5"/>
  <c r="I226" i="5"/>
  <c r="J226" i="5"/>
  <c r="B227" i="5"/>
  <c r="C227" i="5"/>
  <c r="D227" i="5"/>
  <c r="E227" i="5"/>
  <c r="F227" i="5"/>
  <c r="G227" i="5"/>
  <c r="H227" i="5"/>
  <c r="I227" i="5"/>
  <c r="J227" i="5"/>
  <c r="B228" i="5"/>
  <c r="C228" i="5"/>
  <c r="D228" i="5"/>
  <c r="E228" i="5"/>
  <c r="F228" i="5"/>
  <c r="G228" i="5"/>
  <c r="H228" i="5"/>
  <c r="I228" i="5"/>
  <c r="J228" i="5"/>
  <c r="B229" i="5"/>
  <c r="C229" i="5"/>
  <c r="D229" i="5"/>
  <c r="E229" i="5"/>
  <c r="F229" i="5"/>
  <c r="G229" i="5"/>
  <c r="H229" i="5"/>
  <c r="I229" i="5"/>
  <c r="J229" i="5"/>
  <c r="C218" i="5"/>
  <c r="D218" i="5"/>
  <c r="E218" i="5"/>
  <c r="F218" i="5"/>
  <c r="G218" i="5"/>
  <c r="H218" i="5"/>
  <c r="I218" i="5"/>
  <c r="J218" i="5"/>
  <c r="B218" i="5"/>
  <c r="B199" i="5"/>
  <c r="C199" i="5"/>
  <c r="D199" i="5"/>
  <c r="E199" i="5"/>
  <c r="F199" i="5"/>
  <c r="G199" i="5"/>
  <c r="H199" i="5"/>
  <c r="I199" i="5"/>
  <c r="J199" i="5"/>
  <c r="B200" i="5"/>
  <c r="C200" i="5"/>
  <c r="D200" i="5"/>
  <c r="E200" i="5"/>
  <c r="F200" i="5"/>
  <c r="G200" i="5"/>
  <c r="H200" i="5"/>
  <c r="I200" i="5"/>
  <c r="J200" i="5"/>
  <c r="B201" i="5"/>
  <c r="C201" i="5"/>
  <c r="D201" i="5"/>
  <c r="E201" i="5"/>
  <c r="F201" i="5"/>
  <c r="G201" i="5"/>
  <c r="H201" i="5"/>
  <c r="I201" i="5"/>
  <c r="J201" i="5"/>
  <c r="B202" i="5"/>
  <c r="C202" i="5"/>
  <c r="D202" i="5"/>
  <c r="E202" i="5"/>
  <c r="F202" i="5"/>
  <c r="G202" i="5"/>
  <c r="H202" i="5"/>
  <c r="I202" i="5"/>
  <c r="J202" i="5"/>
  <c r="B203" i="5"/>
  <c r="C203" i="5"/>
  <c r="D203" i="5"/>
  <c r="E203" i="5"/>
  <c r="F203" i="5"/>
  <c r="G203" i="5"/>
  <c r="H203" i="5"/>
  <c r="I203" i="5"/>
  <c r="J203" i="5"/>
  <c r="B204" i="5"/>
  <c r="C204" i="5"/>
  <c r="D204" i="5"/>
  <c r="E204" i="5"/>
  <c r="F204" i="5"/>
  <c r="G204" i="5"/>
  <c r="H204" i="5"/>
  <c r="I204" i="5"/>
  <c r="J204" i="5"/>
  <c r="B205" i="5"/>
  <c r="C205" i="5"/>
  <c r="D205" i="5"/>
  <c r="E205" i="5"/>
  <c r="F205" i="5"/>
  <c r="G205" i="5"/>
  <c r="H205" i="5"/>
  <c r="I205" i="5"/>
  <c r="J205" i="5"/>
  <c r="B206" i="5"/>
  <c r="C206" i="5"/>
  <c r="D206" i="5"/>
  <c r="E206" i="5"/>
  <c r="F206" i="5"/>
  <c r="G206" i="5"/>
  <c r="H206" i="5"/>
  <c r="I206" i="5"/>
  <c r="J206" i="5"/>
  <c r="B207" i="5"/>
  <c r="C207" i="5"/>
  <c r="D207" i="5"/>
  <c r="E207" i="5"/>
  <c r="F207" i="5"/>
  <c r="G207" i="5"/>
  <c r="H207" i="5"/>
  <c r="I207" i="5"/>
  <c r="J207" i="5"/>
  <c r="B208" i="5"/>
  <c r="C208" i="5"/>
  <c r="D208" i="5"/>
  <c r="E208" i="5"/>
  <c r="F208" i="5"/>
  <c r="G208" i="5"/>
  <c r="H208" i="5"/>
  <c r="I208" i="5"/>
  <c r="J208" i="5"/>
  <c r="B209" i="5"/>
  <c r="C209" i="5"/>
  <c r="D209" i="5"/>
  <c r="E209" i="5"/>
  <c r="F209" i="5"/>
  <c r="G209" i="5"/>
  <c r="H209" i="5"/>
  <c r="I209" i="5"/>
  <c r="J209" i="5"/>
  <c r="B210" i="5"/>
  <c r="C210" i="5"/>
  <c r="D210" i="5"/>
  <c r="E210" i="5"/>
  <c r="F210" i="5"/>
  <c r="G210" i="5"/>
  <c r="H210" i="5"/>
  <c r="I210" i="5"/>
  <c r="J210" i="5"/>
  <c r="C198" i="5"/>
  <c r="D198" i="5"/>
  <c r="E198" i="5"/>
  <c r="F198" i="5"/>
  <c r="G198" i="5"/>
  <c r="H198" i="5"/>
  <c r="I198" i="5"/>
  <c r="J198" i="5"/>
  <c r="B198" i="5"/>
  <c r="B179" i="5"/>
  <c r="C179" i="5"/>
  <c r="D179" i="5"/>
  <c r="E179" i="5"/>
  <c r="F179" i="5"/>
  <c r="G179" i="5"/>
  <c r="H179" i="5"/>
  <c r="I179" i="5"/>
  <c r="J179" i="5"/>
  <c r="B180" i="5"/>
  <c r="C180" i="5"/>
  <c r="D180" i="5"/>
  <c r="E180" i="5"/>
  <c r="F180" i="5"/>
  <c r="G180" i="5"/>
  <c r="H180" i="5"/>
  <c r="I180" i="5"/>
  <c r="J180" i="5"/>
  <c r="B181" i="5"/>
  <c r="C181" i="5"/>
  <c r="D181" i="5"/>
  <c r="E181" i="5"/>
  <c r="F181" i="5"/>
  <c r="G181" i="5"/>
  <c r="H181" i="5"/>
  <c r="I181" i="5"/>
  <c r="J181" i="5"/>
  <c r="B182" i="5"/>
  <c r="C182" i="5"/>
  <c r="D182" i="5"/>
  <c r="E182" i="5"/>
  <c r="F182" i="5"/>
  <c r="G182" i="5"/>
  <c r="H182" i="5"/>
  <c r="I182" i="5"/>
  <c r="J182" i="5"/>
  <c r="B183" i="5"/>
  <c r="C183" i="5"/>
  <c r="D183" i="5"/>
  <c r="E183" i="5"/>
  <c r="F183" i="5"/>
  <c r="G183" i="5"/>
  <c r="H183" i="5"/>
  <c r="I183" i="5"/>
  <c r="J183" i="5"/>
  <c r="B184" i="5"/>
  <c r="C184" i="5"/>
  <c r="D184" i="5"/>
  <c r="E184" i="5"/>
  <c r="F184" i="5"/>
  <c r="G184" i="5"/>
  <c r="H184" i="5"/>
  <c r="I184" i="5"/>
  <c r="J184" i="5"/>
  <c r="B185" i="5"/>
  <c r="C185" i="5"/>
  <c r="D185" i="5"/>
  <c r="E185" i="5"/>
  <c r="F185" i="5"/>
  <c r="G185" i="5"/>
  <c r="H185" i="5"/>
  <c r="I185" i="5"/>
  <c r="J185" i="5"/>
  <c r="B186" i="5"/>
  <c r="C186" i="5"/>
  <c r="D186" i="5"/>
  <c r="E186" i="5"/>
  <c r="F186" i="5"/>
  <c r="G186" i="5"/>
  <c r="H186" i="5"/>
  <c r="I186" i="5"/>
  <c r="J186" i="5"/>
  <c r="B187" i="5"/>
  <c r="C187" i="5"/>
  <c r="D187" i="5"/>
  <c r="E187" i="5"/>
  <c r="F187" i="5"/>
  <c r="G187" i="5"/>
  <c r="H187" i="5"/>
  <c r="I187" i="5"/>
  <c r="J187" i="5"/>
  <c r="B188" i="5"/>
  <c r="C188" i="5"/>
  <c r="D188" i="5"/>
  <c r="E188" i="5"/>
  <c r="F188" i="5"/>
  <c r="G188" i="5"/>
  <c r="H188" i="5"/>
  <c r="I188" i="5"/>
  <c r="J188" i="5"/>
  <c r="B189" i="5"/>
  <c r="C189" i="5"/>
  <c r="D189" i="5"/>
  <c r="E189" i="5"/>
  <c r="F189" i="5"/>
  <c r="G189" i="5"/>
  <c r="H189" i="5"/>
  <c r="I189" i="5"/>
  <c r="J189" i="5"/>
  <c r="B190" i="5"/>
  <c r="C190" i="5"/>
  <c r="D190" i="5"/>
  <c r="E190" i="5"/>
  <c r="F190" i="5"/>
  <c r="G190" i="5"/>
  <c r="H190" i="5"/>
  <c r="I190" i="5"/>
  <c r="J190" i="5"/>
  <c r="C178" i="5"/>
  <c r="D178" i="5"/>
  <c r="E178" i="5"/>
  <c r="F178" i="5"/>
  <c r="G178" i="5"/>
  <c r="H178" i="5"/>
  <c r="I178" i="5"/>
  <c r="J178" i="5"/>
  <c r="B178" i="5"/>
  <c r="B170" i="5"/>
  <c r="C170" i="5"/>
  <c r="D170" i="5"/>
  <c r="E170" i="5"/>
  <c r="F170" i="5"/>
  <c r="G170" i="5"/>
  <c r="H170" i="5"/>
  <c r="I170" i="5"/>
  <c r="J170" i="5"/>
  <c r="B159" i="5"/>
  <c r="C159" i="5"/>
  <c r="D159" i="5"/>
  <c r="E159" i="5"/>
  <c r="F159" i="5"/>
  <c r="G159" i="5"/>
  <c r="H159" i="5"/>
  <c r="I159" i="5"/>
  <c r="J159" i="5"/>
  <c r="B160" i="5"/>
  <c r="C160" i="5"/>
  <c r="D160" i="5"/>
  <c r="E160" i="5"/>
  <c r="F160" i="5"/>
  <c r="G160" i="5"/>
  <c r="H160" i="5"/>
  <c r="I160" i="5"/>
  <c r="J160" i="5"/>
  <c r="B161" i="5"/>
  <c r="C161" i="5"/>
  <c r="D161" i="5"/>
  <c r="E161" i="5"/>
  <c r="F161" i="5"/>
  <c r="G161" i="5"/>
  <c r="H161" i="5"/>
  <c r="I161" i="5"/>
  <c r="J161" i="5"/>
  <c r="B162" i="5"/>
  <c r="C162" i="5"/>
  <c r="D162" i="5"/>
  <c r="E162" i="5"/>
  <c r="F162" i="5"/>
  <c r="G162" i="5"/>
  <c r="H162" i="5"/>
  <c r="I162" i="5"/>
  <c r="J162" i="5"/>
  <c r="B163" i="5"/>
  <c r="C163" i="5"/>
  <c r="D163" i="5"/>
  <c r="E163" i="5"/>
  <c r="F163" i="5"/>
  <c r="G163" i="5"/>
  <c r="H163" i="5"/>
  <c r="I163" i="5"/>
  <c r="J163" i="5"/>
  <c r="B164" i="5"/>
  <c r="C164" i="5"/>
  <c r="D164" i="5"/>
  <c r="E164" i="5"/>
  <c r="F164" i="5"/>
  <c r="G164" i="5"/>
  <c r="H164" i="5"/>
  <c r="I164" i="5"/>
  <c r="J164" i="5"/>
  <c r="B165" i="5"/>
  <c r="C165" i="5"/>
  <c r="D165" i="5"/>
  <c r="E165" i="5"/>
  <c r="F165" i="5"/>
  <c r="G165" i="5"/>
  <c r="H165" i="5"/>
  <c r="I165" i="5"/>
  <c r="J165" i="5"/>
  <c r="B166" i="5"/>
  <c r="C166" i="5"/>
  <c r="D166" i="5"/>
  <c r="E166" i="5"/>
  <c r="F166" i="5"/>
  <c r="G166" i="5"/>
  <c r="H166" i="5"/>
  <c r="I166" i="5"/>
  <c r="J166" i="5"/>
  <c r="B167" i="5"/>
  <c r="C167" i="5"/>
  <c r="D167" i="5"/>
  <c r="E167" i="5"/>
  <c r="F167" i="5"/>
  <c r="G167" i="5"/>
  <c r="H167" i="5"/>
  <c r="I167" i="5"/>
  <c r="J167" i="5"/>
  <c r="B168" i="5"/>
  <c r="C168" i="5"/>
  <c r="D168" i="5"/>
  <c r="E168" i="5"/>
  <c r="F168" i="5"/>
  <c r="G168" i="5"/>
  <c r="H168" i="5"/>
  <c r="I168" i="5"/>
  <c r="J168" i="5"/>
  <c r="B169" i="5"/>
  <c r="C169" i="5"/>
  <c r="D169" i="5"/>
  <c r="E169" i="5"/>
  <c r="F169" i="5"/>
  <c r="G169" i="5"/>
  <c r="H169" i="5"/>
  <c r="I169" i="5"/>
  <c r="J169" i="5"/>
  <c r="C158" i="5"/>
  <c r="D158" i="5"/>
  <c r="E158" i="5"/>
  <c r="F158" i="5"/>
  <c r="G158" i="5"/>
  <c r="H158" i="5"/>
  <c r="I158" i="5"/>
  <c r="J158" i="5"/>
  <c r="B158" i="5"/>
  <c r="B139" i="5"/>
  <c r="C139" i="5"/>
  <c r="D139" i="5"/>
  <c r="E139" i="5"/>
  <c r="F139" i="5"/>
  <c r="G139" i="5"/>
  <c r="H139" i="5"/>
  <c r="I139" i="5"/>
  <c r="J139" i="5"/>
  <c r="B140" i="5"/>
  <c r="C140" i="5"/>
  <c r="D140" i="5"/>
  <c r="E140" i="5"/>
  <c r="F140" i="5"/>
  <c r="G140" i="5"/>
  <c r="H140" i="5"/>
  <c r="I140" i="5"/>
  <c r="J140" i="5"/>
  <c r="B141" i="5"/>
  <c r="C141" i="5"/>
  <c r="D141" i="5"/>
  <c r="E141" i="5"/>
  <c r="F141" i="5"/>
  <c r="G141" i="5"/>
  <c r="H141" i="5"/>
  <c r="I141" i="5"/>
  <c r="J141" i="5"/>
  <c r="B142" i="5"/>
  <c r="C142" i="5"/>
  <c r="D142" i="5"/>
  <c r="E142" i="5"/>
  <c r="F142" i="5"/>
  <c r="G142" i="5"/>
  <c r="H142" i="5"/>
  <c r="I142" i="5"/>
  <c r="J142" i="5"/>
  <c r="B143" i="5"/>
  <c r="C143" i="5"/>
  <c r="D143" i="5"/>
  <c r="E143" i="5"/>
  <c r="F143" i="5"/>
  <c r="G143" i="5"/>
  <c r="H143" i="5"/>
  <c r="I143" i="5"/>
  <c r="J143" i="5"/>
  <c r="B144" i="5"/>
  <c r="C144" i="5"/>
  <c r="D144" i="5"/>
  <c r="E144" i="5"/>
  <c r="F144" i="5"/>
  <c r="G144" i="5"/>
  <c r="H144" i="5"/>
  <c r="I144" i="5"/>
  <c r="J144" i="5"/>
  <c r="B145" i="5"/>
  <c r="C145" i="5"/>
  <c r="D145" i="5"/>
  <c r="E145" i="5"/>
  <c r="F145" i="5"/>
  <c r="G145" i="5"/>
  <c r="H145" i="5"/>
  <c r="I145" i="5"/>
  <c r="J145" i="5"/>
  <c r="B146" i="5"/>
  <c r="C146" i="5"/>
  <c r="D146" i="5"/>
  <c r="E146" i="5"/>
  <c r="F146" i="5"/>
  <c r="G146" i="5"/>
  <c r="H146" i="5"/>
  <c r="I146" i="5"/>
  <c r="J146" i="5"/>
  <c r="B147" i="5"/>
  <c r="C147" i="5"/>
  <c r="D147" i="5"/>
  <c r="E147" i="5"/>
  <c r="F147" i="5"/>
  <c r="G147" i="5"/>
  <c r="H147" i="5"/>
  <c r="I147" i="5"/>
  <c r="J147" i="5"/>
  <c r="B148" i="5"/>
  <c r="C148" i="5"/>
  <c r="D148" i="5"/>
  <c r="E148" i="5"/>
  <c r="F148" i="5"/>
  <c r="G148" i="5"/>
  <c r="H148" i="5"/>
  <c r="I148" i="5"/>
  <c r="J148" i="5"/>
  <c r="B149" i="5"/>
  <c r="C149" i="5"/>
  <c r="D149" i="5"/>
  <c r="E149" i="5"/>
  <c r="F149" i="5"/>
  <c r="G149" i="5"/>
  <c r="H149" i="5"/>
  <c r="I149" i="5"/>
  <c r="J149" i="5"/>
  <c r="B150" i="5"/>
  <c r="C150" i="5"/>
  <c r="D150" i="5"/>
  <c r="E150" i="5"/>
  <c r="F150" i="5"/>
  <c r="G150" i="5"/>
  <c r="H150" i="5"/>
  <c r="I150" i="5"/>
  <c r="J150" i="5"/>
  <c r="C138" i="5"/>
  <c r="D138" i="5"/>
  <c r="E138" i="5"/>
  <c r="F138" i="5"/>
  <c r="G138" i="5"/>
  <c r="H138" i="5"/>
  <c r="I138" i="5"/>
  <c r="J138" i="5"/>
  <c r="B138" i="5"/>
  <c r="B119" i="5"/>
  <c r="C119" i="5"/>
  <c r="D119" i="5"/>
  <c r="E119" i="5"/>
  <c r="F119" i="5"/>
  <c r="G119" i="5"/>
  <c r="H119" i="5"/>
  <c r="I119" i="5"/>
  <c r="J119" i="5"/>
  <c r="B120" i="5"/>
  <c r="C120" i="5"/>
  <c r="D120" i="5"/>
  <c r="E120" i="5"/>
  <c r="F120" i="5"/>
  <c r="G120" i="5"/>
  <c r="H120" i="5"/>
  <c r="I120" i="5"/>
  <c r="J120" i="5"/>
  <c r="B121" i="5"/>
  <c r="C121" i="5"/>
  <c r="D121" i="5"/>
  <c r="E121" i="5"/>
  <c r="F121" i="5"/>
  <c r="G121" i="5"/>
  <c r="H121" i="5"/>
  <c r="I121" i="5"/>
  <c r="J121" i="5"/>
  <c r="B122" i="5"/>
  <c r="C122" i="5"/>
  <c r="D122" i="5"/>
  <c r="E122" i="5"/>
  <c r="F122" i="5"/>
  <c r="G122" i="5"/>
  <c r="H122" i="5"/>
  <c r="I122" i="5"/>
  <c r="J122" i="5"/>
  <c r="B123" i="5"/>
  <c r="C123" i="5"/>
  <c r="D123" i="5"/>
  <c r="E123" i="5"/>
  <c r="F123" i="5"/>
  <c r="G123" i="5"/>
  <c r="H123" i="5"/>
  <c r="I123" i="5"/>
  <c r="J123" i="5"/>
  <c r="B124" i="5"/>
  <c r="C124" i="5"/>
  <c r="D124" i="5"/>
  <c r="E124" i="5"/>
  <c r="F124" i="5"/>
  <c r="G124" i="5"/>
  <c r="H124" i="5"/>
  <c r="I124" i="5"/>
  <c r="J124" i="5"/>
  <c r="B125" i="5"/>
  <c r="C125" i="5"/>
  <c r="D125" i="5"/>
  <c r="E125" i="5"/>
  <c r="F125" i="5"/>
  <c r="G125" i="5"/>
  <c r="H125" i="5"/>
  <c r="I125" i="5"/>
  <c r="J125" i="5"/>
  <c r="B126" i="5"/>
  <c r="C126" i="5"/>
  <c r="D126" i="5"/>
  <c r="E126" i="5"/>
  <c r="F126" i="5"/>
  <c r="G126" i="5"/>
  <c r="H126" i="5"/>
  <c r="I126" i="5"/>
  <c r="J126" i="5"/>
  <c r="B127" i="5"/>
  <c r="C127" i="5"/>
  <c r="D127" i="5"/>
  <c r="E127" i="5"/>
  <c r="F127" i="5"/>
  <c r="G127" i="5"/>
  <c r="H127" i="5"/>
  <c r="I127" i="5"/>
  <c r="J127" i="5"/>
  <c r="B128" i="5"/>
  <c r="C128" i="5"/>
  <c r="D128" i="5"/>
  <c r="E128" i="5"/>
  <c r="F128" i="5"/>
  <c r="G128" i="5"/>
  <c r="H128" i="5"/>
  <c r="I128" i="5"/>
  <c r="J128" i="5"/>
  <c r="B129" i="5"/>
  <c r="C129" i="5"/>
  <c r="D129" i="5"/>
  <c r="E129" i="5"/>
  <c r="F129" i="5"/>
  <c r="G129" i="5"/>
  <c r="H129" i="5"/>
  <c r="I129" i="5"/>
  <c r="J129" i="5"/>
  <c r="B130" i="5"/>
  <c r="C130" i="5"/>
  <c r="D130" i="5"/>
  <c r="E130" i="5"/>
  <c r="F130" i="5"/>
  <c r="G130" i="5"/>
  <c r="H130" i="5"/>
  <c r="I130" i="5"/>
  <c r="J130" i="5"/>
  <c r="C118" i="5"/>
  <c r="D118" i="5"/>
  <c r="E118" i="5"/>
  <c r="F118" i="5"/>
  <c r="G118" i="5"/>
  <c r="H118" i="5"/>
  <c r="I118" i="5"/>
  <c r="J118" i="5"/>
  <c r="B118" i="5"/>
  <c r="B99" i="5"/>
  <c r="C99" i="5"/>
  <c r="D99" i="5"/>
  <c r="E99" i="5"/>
  <c r="F99" i="5"/>
  <c r="G99" i="5"/>
  <c r="H99" i="5"/>
  <c r="I99" i="5"/>
  <c r="J99" i="5"/>
  <c r="B100" i="5"/>
  <c r="C100" i="5"/>
  <c r="D100" i="5"/>
  <c r="E100" i="5"/>
  <c r="F100" i="5"/>
  <c r="G100" i="5"/>
  <c r="H100" i="5"/>
  <c r="I100" i="5"/>
  <c r="J100" i="5"/>
  <c r="B101" i="5"/>
  <c r="C101" i="5"/>
  <c r="D101" i="5"/>
  <c r="E101" i="5"/>
  <c r="F101" i="5"/>
  <c r="G101" i="5"/>
  <c r="H101" i="5"/>
  <c r="I101" i="5"/>
  <c r="J101" i="5"/>
  <c r="B102" i="5"/>
  <c r="C102" i="5"/>
  <c r="D102" i="5"/>
  <c r="E102" i="5"/>
  <c r="F102" i="5"/>
  <c r="G102" i="5"/>
  <c r="H102" i="5"/>
  <c r="I102" i="5"/>
  <c r="J102" i="5"/>
  <c r="B103" i="5"/>
  <c r="C103" i="5"/>
  <c r="D103" i="5"/>
  <c r="E103" i="5"/>
  <c r="F103" i="5"/>
  <c r="G103" i="5"/>
  <c r="H103" i="5"/>
  <c r="I103" i="5"/>
  <c r="J103" i="5"/>
  <c r="B104" i="5"/>
  <c r="C104" i="5"/>
  <c r="D104" i="5"/>
  <c r="E104" i="5"/>
  <c r="F104" i="5"/>
  <c r="G104" i="5"/>
  <c r="H104" i="5"/>
  <c r="I104" i="5"/>
  <c r="J104" i="5"/>
  <c r="B105" i="5"/>
  <c r="C105" i="5"/>
  <c r="D105" i="5"/>
  <c r="E105" i="5"/>
  <c r="F105" i="5"/>
  <c r="G105" i="5"/>
  <c r="H105" i="5"/>
  <c r="I105" i="5"/>
  <c r="J105" i="5"/>
  <c r="B106" i="5"/>
  <c r="C106" i="5"/>
  <c r="D106" i="5"/>
  <c r="E106" i="5"/>
  <c r="F106" i="5"/>
  <c r="G106" i="5"/>
  <c r="H106" i="5"/>
  <c r="I106" i="5"/>
  <c r="J106" i="5"/>
  <c r="B107" i="5"/>
  <c r="C107" i="5"/>
  <c r="D107" i="5"/>
  <c r="E107" i="5"/>
  <c r="F107" i="5"/>
  <c r="G107" i="5"/>
  <c r="H107" i="5"/>
  <c r="I107" i="5"/>
  <c r="J107" i="5"/>
  <c r="B108" i="5"/>
  <c r="C108" i="5"/>
  <c r="D108" i="5"/>
  <c r="E108" i="5"/>
  <c r="F108" i="5"/>
  <c r="G108" i="5"/>
  <c r="H108" i="5"/>
  <c r="I108" i="5"/>
  <c r="J108" i="5"/>
  <c r="B109" i="5"/>
  <c r="C109" i="5"/>
  <c r="D109" i="5"/>
  <c r="E109" i="5"/>
  <c r="F109" i="5"/>
  <c r="G109" i="5"/>
  <c r="H109" i="5"/>
  <c r="I109" i="5"/>
  <c r="J109" i="5"/>
  <c r="B110" i="5"/>
  <c r="C110" i="5"/>
  <c r="D110" i="5"/>
  <c r="E110" i="5"/>
  <c r="F110" i="5"/>
  <c r="G110" i="5"/>
  <c r="H110" i="5"/>
  <c r="I110" i="5"/>
  <c r="J110" i="5"/>
  <c r="C98" i="5"/>
  <c r="D98" i="5"/>
  <c r="E98" i="5"/>
  <c r="F98" i="5"/>
  <c r="G98" i="5"/>
  <c r="H98" i="5"/>
  <c r="I98" i="5"/>
  <c r="J98" i="5"/>
  <c r="B98" i="5"/>
  <c r="B79" i="5"/>
  <c r="C79" i="5"/>
  <c r="D79" i="5"/>
  <c r="E79" i="5"/>
  <c r="F79" i="5"/>
  <c r="G79" i="5"/>
  <c r="H79" i="5"/>
  <c r="I79" i="5"/>
  <c r="J79" i="5"/>
  <c r="B80" i="5"/>
  <c r="C80" i="5"/>
  <c r="D80" i="5"/>
  <c r="E80" i="5"/>
  <c r="F80" i="5"/>
  <c r="G80" i="5"/>
  <c r="H80" i="5"/>
  <c r="I80" i="5"/>
  <c r="J80" i="5"/>
  <c r="B81" i="5"/>
  <c r="C81" i="5"/>
  <c r="D81" i="5"/>
  <c r="E81" i="5"/>
  <c r="F81" i="5"/>
  <c r="G81" i="5"/>
  <c r="H81" i="5"/>
  <c r="I81" i="5"/>
  <c r="J81" i="5"/>
  <c r="B82" i="5"/>
  <c r="C82" i="5"/>
  <c r="D82" i="5"/>
  <c r="E82" i="5"/>
  <c r="F82" i="5"/>
  <c r="G82" i="5"/>
  <c r="H82" i="5"/>
  <c r="I82" i="5"/>
  <c r="J82" i="5"/>
  <c r="B83" i="5"/>
  <c r="C83" i="5"/>
  <c r="D83" i="5"/>
  <c r="E83" i="5"/>
  <c r="F83" i="5"/>
  <c r="G83" i="5"/>
  <c r="H83" i="5"/>
  <c r="I83" i="5"/>
  <c r="J83" i="5"/>
  <c r="B84" i="5"/>
  <c r="C84" i="5"/>
  <c r="D84" i="5"/>
  <c r="E84" i="5"/>
  <c r="F84" i="5"/>
  <c r="G84" i="5"/>
  <c r="H84" i="5"/>
  <c r="I84" i="5"/>
  <c r="J84" i="5"/>
  <c r="B85" i="5"/>
  <c r="C85" i="5"/>
  <c r="D85" i="5"/>
  <c r="E85" i="5"/>
  <c r="F85" i="5"/>
  <c r="G85" i="5"/>
  <c r="H85" i="5"/>
  <c r="I85" i="5"/>
  <c r="J85" i="5"/>
  <c r="B86" i="5"/>
  <c r="C86" i="5"/>
  <c r="D86" i="5"/>
  <c r="E86" i="5"/>
  <c r="F86" i="5"/>
  <c r="G86" i="5"/>
  <c r="H86" i="5"/>
  <c r="I86" i="5"/>
  <c r="J86" i="5"/>
  <c r="B87" i="5"/>
  <c r="C87" i="5"/>
  <c r="D87" i="5"/>
  <c r="E87" i="5"/>
  <c r="F87" i="5"/>
  <c r="G87" i="5"/>
  <c r="H87" i="5"/>
  <c r="I87" i="5"/>
  <c r="J87" i="5"/>
  <c r="B88" i="5"/>
  <c r="C88" i="5"/>
  <c r="D88" i="5"/>
  <c r="E88" i="5"/>
  <c r="F88" i="5"/>
  <c r="G88" i="5"/>
  <c r="H88" i="5"/>
  <c r="I88" i="5"/>
  <c r="J88" i="5"/>
  <c r="B89" i="5"/>
  <c r="C89" i="5"/>
  <c r="D89" i="5"/>
  <c r="E89" i="5"/>
  <c r="F89" i="5"/>
  <c r="G89" i="5"/>
  <c r="H89" i="5"/>
  <c r="I89" i="5"/>
  <c r="J89" i="5"/>
  <c r="B90" i="5"/>
  <c r="C90" i="5"/>
  <c r="D90" i="5"/>
  <c r="E90" i="5"/>
  <c r="F90" i="5"/>
  <c r="G90" i="5"/>
  <c r="H90" i="5"/>
  <c r="I90" i="5"/>
  <c r="J90" i="5"/>
  <c r="C78" i="5"/>
  <c r="D78" i="5"/>
  <c r="E78" i="5"/>
  <c r="F78" i="5"/>
  <c r="G78" i="5"/>
  <c r="H78" i="5"/>
  <c r="I78" i="5"/>
  <c r="J78" i="5"/>
  <c r="B78" i="5"/>
  <c r="B59" i="5"/>
  <c r="B60" i="5"/>
  <c r="B61" i="5"/>
  <c r="B62" i="5"/>
  <c r="B63" i="5"/>
  <c r="B64" i="5"/>
  <c r="B65" i="5"/>
  <c r="B66" i="5"/>
  <c r="B67" i="5"/>
  <c r="B68" i="5"/>
  <c r="B69" i="5"/>
  <c r="B70" i="5"/>
  <c r="B58" i="5"/>
  <c r="C59" i="5"/>
  <c r="D59" i="5"/>
  <c r="E59" i="5"/>
  <c r="F59" i="5"/>
  <c r="G59" i="5"/>
  <c r="H59" i="5"/>
  <c r="I59" i="5"/>
  <c r="J59" i="5"/>
  <c r="C60" i="5"/>
  <c r="D60" i="5"/>
  <c r="E60" i="5"/>
  <c r="F60" i="5"/>
  <c r="G60" i="5"/>
  <c r="H60" i="5"/>
  <c r="I60" i="5"/>
  <c r="J60" i="5"/>
  <c r="C61" i="5"/>
  <c r="D61" i="5"/>
  <c r="E61" i="5"/>
  <c r="F61" i="5"/>
  <c r="G61" i="5"/>
  <c r="H61" i="5"/>
  <c r="I61" i="5"/>
  <c r="J61" i="5"/>
  <c r="C62" i="5"/>
  <c r="D62" i="5"/>
  <c r="E62" i="5"/>
  <c r="F62" i="5"/>
  <c r="G62" i="5"/>
  <c r="H62" i="5"/>
  <c r="I62" i="5"/>
  <c r="J62" i="5"/>
  <c r="C63" i="5"/>
  <c r="D63" i="5"/>
  <c r="E63" i="5"/>
  <c r="F63" i="5"/>
  <c r="G63" i="5"/>
  <c r="H63" i="5"/>
  <c r="I63" i="5"/>
  <c r="J63" i="5"/>
  <c r="C64" i="5"/>
  <c r="D64" i="5"/>
  <c r="E64" i="5"/>
  <c r="F64" i="5"/>
  <c r="G64" i="5"/>
  <c r="H64" i="5"/>
  <c r="I64" i="5"/>
  <c r="J64" i="5"/>
  <c r="C65" i="5"/>
  <c r="D65" i="5"/>
  <c r="E65" i="5"/>
  <c r="F65" i="5"/>
  <c r="G65" i="5"/>
  <c r="H65" i="5"/>
  <c r="I65" i="5"/>
  <c r="J65" i="5"/>
  <c r="C66" i="5"/>
  <c r="D66" i="5"/>
  <c r="E66" i="5"/>
  <c r="F66" i="5"/>
  <c r="G66" i="5"/>
  <c r="H66" i="5"/>
  <c r="I66" i="5"/>
  <c r="J66" i="5"/>
  <c r="C67" i="5"/>
  <c r="D67" i="5"/>
  <c r="E67" i="5"/>
  <c r="F67" i="5"/>
  <c r="G67" i="5"/>
  <c r="H67" i="5"/>
  <c r="I67" i="5"/>
  <c r="J67" i="5"/>
  <c r="C68" i="5"/>
  <c r="D68" i="5"/>
  <c r="E68" i="5"/>
  <c r="F68" i="5"/>
  <c r="G68" i="5"/>
  <c r="H68" i="5"/>
  <c r="I68" i="5"/>
  <c r="J68" i="5"/>
  <c r="C69" i="5"/>
  <c r="D69" i="5"/>
  <c r="E69" i="5"/>
  <c r="F69" i="5"/>
  <c r="G69" i="5"/>
  <c r="H69" i="5"/>
  <c r="I69" i="5"/>
  <c r="J69" i="5"/>
  <c r="C70" i="5"/>
  <c r="D70" i="5"/>
  <c r="E70" i="5"/>
  <c r="F70" i="5"/>
  <c r="G70" i="5"/>
  <c r="H70" i="5"/>
  <c r="I70" i="5"/>
  <c r="J70" i="5"/>
  <c r="D58" i="5"/>
  <c r="E58" i="5"/>
  <c r="F58" i="5"/>
  <c r="G58" i="5"/>
  <c r="H58" i="5"/>
  <c r="I58" i="5"/>
  <c r="J58" i="5"/>
  <c r="C58" i="5"/>
  <c r="B38" i="5"/>
  <c r="B39" i="5"/>
  <c r="B40" i="5"/>
  <c r="B41" i="5"/>
  <c r="B42" i="5"/>
  <c r="B43" i="5"/>
  <c r="B44" i="5"/>
  <c r="B45" i="5"/>
  <c r="B46" i="5"/>
  <c r="B47" i="5"/>
  <c r="B48" i="5"/>
  <c r="B49" i="5"/>
  <c r="B50" i="5"/>
  <c r="C50" i="5"/>
  <c r="D50" i="5"/>
  <c r="E50" i="5"/>
  <c r="F50" i="5"/>
  <c r="G50" i="5"/>
  <c r="H50" i="5"/>
  <c r="I50" i="5"/>
  <c r="J50" i="5"/>
  <c r="C39" i="5"/>
  <c r="D39" i="5"/>
  <c r="E39" i="5"/>
  <c r="F39" i="5"/>
  <c r="G39" i="5"/>
  <c r="H39" i="5"/>
  <c r="I39" i="5"/>
  <c r="J39" i="5"/>
  <c r="C40" i="5"/>
  <c r="D40" i="5"/>
  <c r="E40" i="5"/>
  <c r="F40" i="5"/>
  <c r="G40" i="5"/>
  <c r="H40" i="5"/>
  <c r="I40" i="5"/>
  <c r="J40" i="5"/>
  <c r="C41" i="5"/>
  <c r="D41" i="5"/>
  <c r="E41" i="5"/>
  <c r="F41" i="5"/>
  <c r="G41" i="5"/>
  <c r="H41" i="5"/>
  <c r="I41" i="5"/>
  <c r="J41" i="5"/>
  <c r="C42" i="5"/>
  <c r="D42" i="5"/>
  <c r="E42" i="5"/>
  <c r="F42" i="5"/>
  <c r="G42" i="5"/>
  <c r="H42" i="5"/>
  <c r="I42" i="5"/>
  <c r="J42" i="5"/>
  <c r="C43" i="5"/>
  <c r="D43" i="5"/>
  <c r="E43" i="5"/>
  <c r="F43" i="5"/>
  <c r="G43" i="5"/>
  <c r="H43" i="5"/>
  <c r="I43" i="5"/>
  <c r="J43" i="5"/>
  <c r="C44" i="5"/>
  <c r="D44" i="5"/>
  <c r="E44" i="5"/>
  <c r="F44" i="5"/>
  <c r="G44" i="5"/>
  <c r="H44" i="5"/>
  <c r="I44" i="5"/>
  <c r="J44" i="5"/>
  <c r="C45" i="5"/>
  <c r="D45" i="5"/>
  <c r="E45" i="5"/>
  <c r="F45" i="5"/>
  <c r="G45" i="5"/>
  <c r="H45" i="5"/>
  <c r="I45" i="5"/>
  <c r="J45" i="5"/>
  <c r="C46" i="5"/>
  <c r="D46" i="5"/>
  <c r="E46" i="5"/>
  <c r="F46" i="5"/>
  <c r="G46" i="5"/>
  <c r="H46" i="5"/>
  <c r="I46" i="5"/>
  <c r="J46" i="5"/>
  <c r="C47" i="5"/>
  <c r="D47" i="5"/>
  <c r="E47" i="5"/>
  <c r="F47" i="5"/>
  <c r="G47" i="5"/>
  <c r="H47" i="5"/>
  <c r="I47" i="5"/>
  <c r="J47" i="5"/>
  <c r="C48" i="5"/>
  <c r="D48" i="5"/>
  <c r="E48" i="5"/>
  <c r="F48" i="5"/>
  <c r="G48" i="5"/>
  <c r="H48" i="5"/>
  <c r="I48" i="5"/>
  <c r="J48" i="5"/>
  <c r="C49" i="5"/>
  <c r="D49" i="5"/>
  <c r="E49" i="5"/>
  <c r="F49" i="5"/>
  <c r="G49" i="5"/>
  <c r="H49" i="5"/>
  <c r="I49" i="5"/>
  <c r="J49" i="5"/>
  <c r="D38" i="5"/>
  <c r="E38" i="5"/>
  <c r="F38" i="5"/>
  <c r="G38" i="5"/>
  <c r="H38" i="5"/>
  <c r="I38" i="5"/>
  <c r="J38" i="5"/>
  <c r="C38" i="5"/>
  <c r="C16" i="2" l="1"/>
  <c r="B30" i="2" s="1"/>
  <c r="B12" i="2"/>
  <c r="C18" i="2"/>
  <c r="A29" i="2" s="1"/>
  <c r="C17" i="2"/>
  <c r="E33" i="2" s="1"/>
  <c r="B21" i="2"/>
  <c r="AY36" i="10"/>
  <c r="F667" i="10" s="1"/>
  <c r="AX36" i="10"/>
  <c r="F666" i="10" s="1"/>
  <c r="AW36" i="10"/>
  <c r="F665" i="10" s="1"/>
  <c r="AV36" i="10"/>
  <c r="F664" i="10" s="1"/>
  <c r="AU36" i="10"/>
  <c r="F663" i="10" s="1"/>
  <c r="AT36" i="10"/>
  <c r="F662" i="10" s="1"/>
  <c r="AS36" i="10"/>
  <c r="F661" i="10" s="1"/>
  <c r="AR36" i="10"/>
  <c r="F660" i="10" s="1"/>
  <c r="AQ36" i="10"/>
  <c r="F659" i="10" s="1"/>
  <c r="AO36" i="10"/>
  <c r="E667" i="10" s="1"/>
  <c r="AN36" i="10"/>
  <c r="E666" i="10" s="1"/>
  <c r="AM36" i="10"/>
  <c r="E665" i="10" s="1"/>
  <c r="AL36" i="10"/>
  <c r="E664" i="10" s="1"/>
  <c r="AK36" i="10"/>
  <c r="E663" i="10" s="1"/>
  <c r="AJ36" i="10"/>
  <c r="E662" i="10" s="1"/>
  <c r="AI36" i="10"/>
  <c r="E661" i="10" s="1"/>
  <c r="AH36" i="10"/>
  <c r="E660" i="10" s="1"/>
  <c r="AG36" i="10"/>
  <c r="E659" i="10" s="1"/>
  <c r="AY35" i="10"/>
  <c r="F647" i="10" s="1"/>
  <c r="AX35" i="10"/>
  <c r="F646" i="10" s="1"/>
  <c r="AW35" i="10"/>
  <c r="F645" i="10" s="1"/>
  <c r="AV35" i="10"/>
  <c r="F644" i="10" s="1"/>
  <c r="AU35" i="10"/>
  <c r="F643" i="10" s="1"/>
  <c r="AT35" i="10"/>
  <c r="F642" i="10" s="1"/>
  <c r="AS35" i="10"/>
  <c r="F641" i="10" s="1"/>
  <c r="AR35" i="10"/>
  <c r="F640" i="10" s="1"/>
  <c r="AQ35" i="10"/>
  <c r="F639" i="10" s="1"/>
  <c r="AO35" i="10"/>
  <c r="E647" i="10" s="1"/>
  <c r="AN35" i="10"/>
  <c r="E646" i="10" s="1"/>
  <c r="AM35" i="10"/>
  <c r="E645" i="10" s="1"/>
  <c r="AL35" i="10"/>
  <c r="E644" i="10" s="1"/>
  <c r="AK35" i="10"/>
  <c r="E643" i="10" s="1"/>
  <c r="AJ35" i="10"/>
  <c r="E642" i="10" s="1"/>
  <c r="AI35" i="10"/>
  <c r="E641" i="10" s="1"/>
  <c r="AH35" i="10"/>
  <c r="E640" i="10" s="1"/>
  <c r="AG35" i="10"/>
  <c r="E639" i="10" s="1"/>
  <c r="AY34" i="10"/>
  <c r="F627" i="10" s="1"/>
  <c r="AX34" i="10"/>
  <c r="F626" i="10" s="1"/>
  <c r="AW34" i="10"/>
  <c r="F625" i="10" s="1"/>
  <c r="AV34" i="10"/>
  <c r="F624" i="10" s="1"/>
  <c r="AU34" i="10"/>
  <c r="F623" i="10" s="1"/>
  <c r="AT34" i="10"/>
  <c r="F622" i="10" s="1"/>
  <c r="AS34" i="10"/>
  <c r="F621" i="10" s="1"/>
  <c r="AR34" i="10"/>
  <c r="F620" i="10" s="1"/>
  <c r="AQ34" i="10"/>
  <c r="F619" i="10" s="1"/>
  <c r="AO34" i="10"/>
  <c r="E627" i="10" s="1"/>
  <c r="AN34" i="10"/>
  <c r="E626" i="10" s="1"/>
  <c r="AM34" i="10"/>
  <c r="E625" i="10" s="1"/>
  <c r="AL34" i="10"/>
  <c r="E624" i="10" s="1"/>
  <c r="AK34" i="10"/>
  <c r="E623" i="10" s="1"/>
  <c r="AJ34" i="10"/>
  <c r="E622" i="10" s="1"/>
  <c r="AI34" i="10"/>
  <c r="E621" i="10" s="1"/>
  <c r="AH34" i="10"/>
  <c r="E620" i="10" s="1"/>
  <c r="AG34" i="10"/>
  <c r="E619" i="10" s="1"/>
  <c r="AY33" i="10"/>
  <c r="F607" i="10" s="1"/>
  <c r="AX33" i="10"/>
  <c r="F606" i="10" s="1"/>
  <c r="AW33" i="10"/>
  <c r="F605" i="10" s="1"/>
  <c r="AV33" i="10"/>
  <c r="F604" i="10" s="1"/>
  <c r="AU33" i="10"/>
  <c r="F603" i="10" s="1"/>
  <c r="AT33" i="10"/>
  <c r="F602" i="10" s="1"/>
  <c r="AS33" i="10"/>
  <c r="F601" i="10" s="1"/>
  <c r="AR33" i="10"/>
  <c r="F600" i="10" s="1"/>
  <c r="AQ33" i="10"/>
  <c r="F599" i="10" s="1"/>
  <c r="AO33" i="10"/>
  <c r="E607" i="10" s="1"/>
  <c r="AN33" i="10"/>
  <c r="E606" i="10" s="1"/>
  <c r="AM33" i="10"/>
  <c r="E605" i="10" s="1"/>
  <c r="AL33" i="10"/>
  <c r="E604" i="10" s="1"/>
  <c r="AK33" i="10"/>
  <c r="E603" i="10" s="1"/>
  <c r="AJ33" i="10"/>
  <c r="E602" i="10" s="1"/>
  <c r="AI33" i="10"/>
  <c r="E601" i="10" s="1"/>
  <c r="AH33" i="10"/>
  <c r="E600" i="10" s="1"/>
  <c r="AG33" i="10"/>
  <c r="E599" i="10" s="1"/>
  <c r="AY32" i="10"/>
  <c r="F587" i="10" s="1"/>
  <c r="AX32" i="10"/>
  <c r="F586" i="10" s="1"/>
  <c r="AW32" i="10"/>
  <c r="F585" i="10" s="1"/>
  <c r="AV32" i="10"/>
  <c r="F584" i="10" s="1"/>
  <c r="AU32" i="10"/>
  <c r="F583" i="10" s="1"/>
  <c r="AT32" i="10"/>
  <c r="F582" i="10" s="1"/>
  <c r="AS32" i="10"/>
  <c r="F581" i="10" s="1"/>
  <c r="AR32" i="10"/>
  <c r="F580" i="10" s="1"/>
  <c r="AQ32" i="10"/>
  <c r="F579" i="10" s="1"/>
  <c r="AO32" i="10"/>
  <c r="E587" i="10" s="1"/>
  <c r="AN32" i="10"/>
  <c r="E586" i="10" s="1"/>
  <c r="AM32" i="10"/>
  <c r="E585" i="10" s="1"/>
  <c r="AL32" i="10"/>
  <c r="E584" i="10" s="1"/>
  <c r="AK32" i="10"/>
  <c r="E583" i="10" s="1"/>
  <c r="AJ32" i="10"/>
  <c r="E582" i="10" s="1"/>
  <c r="AI32" i="10"/>
  <c r="E581" i="10" s="1"/>
  <c r="AH32" i="10"/>
  <c r="E580" i="10" s="1"/>
  <c r="AG32" i="10"/>
  <c r="E579" i="10" s="1"/>
  <c r="AY31" i="10"/>
  <c r="F567" i="10" s="1"/>
  <c r="AX31" i="10"/>
  <c r="F566" i="10" s="1"/>
  <c r="AW31" i="10"/>
  <c r="F565" i="10" s="1"/>
  <c r="AV31" i="10"/>
  <c r="F564" i="10" s="1"/>
  <c r="AU31" i="10"/>
  <c r="F563" i="10" s="1"/>
  <c r="AT31" i="10"/>
  <c r="F562" i="10" s="1"/>
  <c r="AS31" i="10"/>
  <c r="F561" i="10" s="1"/>
  <c r="AR31" i="10"/>
  <c r="F560" i="10" s="1"/>
  <c r="AQ31" i="10"/>
  <c r="F559" i="10" s="1"/>
  <c r="AO31" i="10"/>
  <c r="E567" i="10" s="1"/>
  <c r="AN31" i="10"/>
  <c r="E566" i="10" s="1"/>
  <c r="AM31" i="10"/>
  <c r="E565" i="10" s="1"/>
  <c r="AL31" i="10"/>
  <c r="E564" i="10" s="1"/>
  <c r="AK31" i="10"/>
  <c r="E563" i="10" s="1"/>
  <c r="AJ31" i="10"/>
  <c r="E562" i="10" s="1"/>
  <c r="AI31" i="10"/>
  <c r="E561" i="10" s="1"/>
  <c r="AH31" i="10"/>
  <c r="E560" i="10" s="1"/>
  <c r="AG31" i="10"/>
  <c r="E559" i="10" s="1"/>
  <c r="AY30" i="10"/>
  <c r="F547" i="10" s="1"/>
  <c r="AX30" i="10"/>
  <c r="F546" i="10" s="1"/>
  <c r="AW30" i="10"/>
  <c r="F545" i="10" s="1"/>
  <c r="AV30" i="10"/>
  <c r="F544" i="10" s="1"/>
  <c r="AU30" i="10"/>
  <c r="F543" i="10" s="1"/>
  <c r="AT30" i="10"/>
  <c r="F542" i="10" s="1"/>
  <c r="AS30" i="10"/>
  <c r="F541" i="10" s="1"/>
  <c r="AR30" i="10"/>
  <c r="F540" i="10" s="1"/>
  <c r="AQ30" i="10"/>
  <c r="F539" i="10" s="1"/>
  <c r="AO30" i="10"/>
  <c r="E547" i="10" s="1"/>
  <c r="AN30" i="10"/>
  <c r="E546" i="10" s="1"/>
  <c r="AM30" i="10"/>
  <c r="E545" i="10" s="1"/>
  <c r="AL30" i="10"/>
  <c r="E544" i="10" s="1"/>
  <c r="AK30" i="10"/>
  <c r="E543" i="10" s="1"/>
  <c r="AJ30" i="10"/>
  <c r="E542" i="10" s="1"/>
  <c r="AI30" i="10"/>
  <c r="E541" i="10" s="1"/>
  <c r="AH30" i="10"/>
  <c r="E540" i="10" s="1"/>
  <c r="AG30" i="10"/>
  <c r="E539" i="10" s="1"/>
  <c r="AY29" i="10"/>
  <c r="F527" i="10" s="1"/>
  <c r="AX29" i="10"/>
  <c r="F526" i="10" s="1"/>
  <c r="AW29" i="10"/>
  <c r="F525" i="10" s="1"/>
  <c r="AV29" i="10"/>
  <c r="F524" i="10" s="1"/>
  <c r="AU29" i="10"/>
  <c r="F523" i="10" s="1"/>
  <c r="AT29" i="10"/>
  <c r="F522" i="10" s="1"/>
  <c r="AS29" i="10"/>
  <c r="F521" i="10" s="1"/>
  <c r="AR29" i="10"/>
  <c r="F520" i="10" s="1"/>
  <c r="AQ29" i="10"/>
  <c r="F519" i="10" s="1"/>
  <c r="AO29" i="10"/>
  <c r="E527" i="10" s="1"/>
  <c r="AN29" i="10"/>
  <c r="E526" i="10" s="1"/>
  <c r="AM29" i="10"/>
  <c r="E525" i="10" s="1"/>
  <c r="AL29" i="10"/>
  <c r="E524" i="10" s="1"/>
  <c r="AK29" i="10"/>
  <c r="E523" i="10" s="1"/>
  <c r="AJ29" i="10"/>
  <c r="E522" i="10" s="1"/>
  <c r="AI29" i="10"/>
  <c r="E521" i="10" s="1"/>
  <c r="AH29" i="10"/>
  <c r="E520" i="10" s="1"/>
  <c r="AG29" i="10"/>
  <c r="E519" i="10" s="1"/>
  <c r="AY28" i="10"/>
  <c r="F507" i="10" s="1"/>
  <c r="AX28" i="10"/>
  <c r="F506" i="10" s="1"/>
  <c r="AW28" i="10"/>
  <c r="F505" i="10" s="1"/>
  <c r="AV28" i="10"/>
  <c r="F504" i="10" s="1"/>
  <c r="AU28" i="10"/>
  <c r="F503" i="10" s="1"/>
  <c r="AT28" i="10"/>
  <c r="F502" i="10" s="1"/>
  <c r="AS28" i="10"/>
  <c r="F501" i="10" s="1"/>
  <c r="AR28" i="10"/>
  <c r="F500" i="10" s="1"/>
  <c r="AQ28" i="10"/>
  <c r="F499" i="10" s="1"/>
  <c r="AO28" i="10"/>
  <c r="E507" i="10" s="1"/>
  <c r="AN28" i="10"/>
  <c r="E506" i="10" s="1"/>
  <c r="AM28" i="10"/>
  <c r="E505" i="10" s="1"/>
  <c r="AL28" i="10"/>
  <c r="E504" i="10" s="1"/>
  <c r="AK28" i="10"/>
  <c r="E503" i="10" s="1"/>
  <c r="AJ28" i="10"/>
  <c r="E502" i="10" s="1"/>
  <c r="AI28" i="10"/>
  <c r="E501" i="10" s="1"/>
  <c r="AH28" i="10"/>
  <c r="E500" i="10" s="1"/>
  <c r="AG28" i="10"/>
  <c r="E499" i="10" s="1"/>
  <c r="AY27" i="10"/>
  <c r="F487" i="10" s="1"/>
  <c r="AX27" i="10"/>
  <c r="F486" i="10" s="1"/>
  <c r="AW27" i="10"/>
  <c r="F485" i="10" s="1"/>
  <c r="AV27" i="10"/>
  <c r="F484" i="10" s="1"/>
  <c r="AU27" i="10"/>
  <c r="F483" i="10" s="1"/>
  <c r="AT27" i="10"/>
  <c r="F482" i="10" s="1"/>
  <c r="AS27" i="10"/>
  <c r="F481" i="10" s="1"/>
  <c r="AR27" i="10"/>
  <c r="F480" i="10" s="1"/>
  <c r="AQ27" i="10"/>
  <c r="F479" i="10" s="1"/>
  <c r="AO27" i="10"/>
  <c r="E487" i="10" s="1"/>
  <c r="AN27" i="10"/>
  <c r="E486" i="10" s="1"/>
  <c r="AM27" i="10"/>
  <c r="E485" i="10" s="1"/>
  <c r="AL27" i="10"/>
  <c r="E484" i="10" s="1"/>
  <c r="AK27" i="10"/>
  <c r="E483" i="10" s="1"/>
  <c r="AJ27" i="10"/>
  <c r="E482" i="10" s="1"/>
  <c r="AI27" i="10"/>
  <c r="E481" i="10" s="1"/>
  <c r="AH27" i="10"/>
  <c r="E480" i="10" s="1"/>
  <c r="AG27" i="10"/>
  <c r="E479" i="10" s="1"/>
  <c r="AY26" i="10"/>
  <c r="F467" i="10" s="1"/>
  <c r="AX26" i="10"/>
  <c r="F466" i="10" s="1"/>
  <c r="AW26" i="10"/>
  <c r="F465" i="10" s="1"/>
  <c r="AV26" i="10"/>
  <c r="F464" i="10" s="1"/>
  <c r="AU26" i="10"/>
  <c r="F463" i="10" s="1"/>
  <c r="AT26" i="10"/>
  <c r="F462" i="10" s="1"/>
  <c r="AS26" i="10"/>
  <c r="F461" i="10" s="1"/>
  <c r="AR26" i="10"/>
  <c r="F460" i="10" s="1"/>
  <c r="AQ26" i="10"/>
  <c r="F459" i="10" s="1"/>
  <c r="AO26" i="10"/>
  <c r="E467" i="10" s="1"/>
  <c r="AN26" i="10"/>
  <c r="E466" i="10" s="1"/>
  <c r="AM26" i="10"/>
  <c r="E465" i="10" s="1"/>
  <c r="AL26" i="10"/>
  <c r="E464" i="10" s="1"/>
  <c r="AK26" i="10"/>
  <c r="E463" i="10" s="1"/>
  <c r="AJ26" i="10"/>
  <c r="E462" i="10" s="1"/>
  <c r="AI26" i="10"/>
  <c r="E461" i="10" s="1"/>
  <c r="AH26" i="10"/>
  <c r="E460" i="10" s="1"/>
  <c r="AG26" i="10"/>
  <c r="E459" i="10" s="1"/>
  <c r="AY25" i="10"/>
  <c r="F447" i="10" s="1"/>
  <c r="AX25" i="10"/>
  <c r="F446" i="10" s="1"/>
  <c r="AW25" i="10"/>
  <c r="F445" i="10" s="1"/>
  <c r="AV25" i="10"/>
  <c r="F444" i="10" s="1"/>
  <c r="AU25" i="10"/>
  <c r="F443" i="10" s="1"/>
  <c r="AT25" i="10"/>
  <c r="F442" i="10" s="1"/>
  <c r="AS25" i="10"/>
  <c r="F441" i="10" s="1"/>
  <c r="AR25" i="10"/>
  <c r="F440" i="10" s="1"/>
  <c r="AQ25" i="10"/>
  <c r="F439" i="10" s="1"/>
  <c r="AO25" i="10"/>
  <c r="E447" i="10" s="1"/>
  <c r="AN25" i="10"/>
  <c r="E446" i="10" s="1"/>
  <c r="AM25" i="10"/>
  <c r="E445" i="10" s="1"/>
  <c r="AL25" i="10"/>
  <c r="E444" i="10" s="1"/>
  <c r="AK25" i="10"/>
  <c r="E443" i="10" s="1"/>
  <c r="AJ25" i="10"/>
  <c r="E442" i="10" s="1"/>
  <c r="AI25" i="10"/>
  <c r="E441" i="10" s="1"/>
  <c r="AH25" i="10"/>
  <c r="E440" i="10" s="1"/>
  <c r="AG25" i="10"/>
  <c r="E439" i="10" s="1"/>
  <c r="AY24" i="10"/>
  <c r="F427" i="10" s="1"/>
  <c r="AX24" i="10"/>
  <c r="F426" i="10" s="1"/>
  <c r="AW24" i="10"/>
  <c r="F425" i="10" s="1"/>
  <c r="AV24" i="10"/>
  <c r="F424" i="10" s="1"/>
  <c r="AU24" i="10"/>
  <c r="F423" i="10" s="1"/>
  <c r="AT24" i="10"/>
  <c r="F422" i="10" s="1"/>
  <c r="AS24" i="10"/>
  <c r="F421" i="10" s="1"/>
  <c r="AR24" i="10"/>
  <c r="F420" i="10" s="1"/>
  <c r="AQ24" i="10"/>
  <c r="F419" i="10" s="1"/>
  <c r="AO24" i="10"/>
  <c r="E427" i="10" s="1"/>
  <c r="AN24" i="10"/>
  <c r="E426" i="10" s="1"/>
  <c r="AM24" i="10"/>
  <c r="E425" i="10" s="1"/>
  <c r="AL24" i="10"/>
  <c r="E424" i="10" s="1"/>
  <c r="AK24" i="10"/>
  <c r="E423" i="10" s="1"/>
  <c r="AJ24" i="10"/>
  <c r="E422" i="10" s="1"/>
  <c r="AI24" i="10"/>
  <c r="E421" i="10" s="1"/>
  <c r="AH24" i="10"/>
  <c r="E420" i="10" s="1"/>
  <c r="AG24" i="10"/>
  <c r="E419" i="10" s="1"/>
  <c r="AY23" i="10"/>
  <c r="F407" i="10" s="1"/>
  <c r="AX23" i="10"/>
  <c r="F406" i="10" s="1"/>
  <c r="AW23" i="10"/>
  <c r="F405" i="10" s="1"/>
  <c r="AV23" i="10"/>
  <c r="F404" i="10" s="1"/>
  <c r="AU23" i="10"/>
  <c r="F403" i="10" s="1"/>
  <c r="AT23" i="10"/>
  <c r="F402" i="10" s="1"/>
  <c r="AS23" i="10"/>
  <c r="F401" i="10" s="1"/>
  <c r="AR23" i="10"/>
  <c r="F400" i="10" s="1"/>
  <c r="AQ23" i="10"/>
  <c r="F399" i="10" s="1"/>
  <c r="AO23" i="10"/>
  <c r="E407" i="10" s="1"/>
  <c r="AN23" i="10"/>
  <c r="E406" i="10" s="1"/>
  <c r="AM23" i="10"/>
  <c r="E405" i="10" s="1"/>
  <c r="AL23" i="10"/>
  <c r="E404" i="10" s="1"/>
  <c r="AK23" i="10"/>
  <c r="E403" i="10" s="1"/>
  <c r="AJ23" i="10"/>
  <c r="E402" i="10" s="1"/>
  <c r="AI23" i="10"/>
  <c r="E401" i="10" s="1"/>
  <c r="AH23" i="10"/>
  <c r="E400" i="10" s="1"/>
  <c r="AG23" i="10"/>
  <c r="E399" i="10" s="1"/>
  <c r="AY22" i="10"/>
  <c r="F387" i="10" s="1"/>
  <c r="AX22" i="10"/>
  <c r="F386" i="10" s="1"/>
  <c r="AW22" i="10"/>
  <c r="F385" i="10" s="1"/>
  <c r="AV22" i="10"/>
  <c r="F384" i="10" s="1"/>
  <c r="AU22" i="10"/>
  <c r="F383" i="10" s="1"/>
  <c r="AT22" i="10"/>
  <c r="F382" i="10" s="1"/>
  <c r="AS22" i="10"/>
  <c r="F381" i="10" s="1"/>
  <c r="AR22" i="10"/>
  <c r="F380" i="10" s="1"/>
  <c r="AQ22" i="10"/>
  <c r="F379" i="10" s="1"/>
  <c r="AO22" i="10"/>
  <c r="E387" i="10" s="1"/>
  <c r="AN22" i="10"/>
  <c r="E386" i="10" s="1"/>
  <c r="AM22" i="10"/>
  <c r="E385" i="10" s="1"/>
  <c r="AL22" i="10"/>
  <c r="E384" i="10" s="1"/>
  <c r="AK22" i="10"/>
  <c r="E383" i="10" s="1"/>
  <c r="AJ22" i="10"/>
  <c r="E382" i="10" s="1"/>
  <c r="AI22" i="10"/>
  <c r="E381" i="10" s="1"/>
  <c r="AH22" i="10"/>
  <c r="E380" i="10" s="1"/>
  <c r="AG22" i="10"/>
  <c r="E379" i="10" s="1"/>
  <c r="AY21" i="10"/>
  <c r="F367" i="10" s="1"/>
  <c r="AX21" i="10"/>
  <c r="F366" i="10" s="1"/>
  <c r="AW21" i="10"/>
  <c r="F365" i="10" s="1"/>
  <c r="AV21" i="10"/>
  <c r="F364" i="10" s="1"/>
  <c r="AU21" i="10"/>
  <c r="F363" i="10" s="1"/>
  <c r="AT21" i="10"/>
  <c r="F362" i="10" s="1"/>
  <c r="AS21" i="10"/>
  <c r="F361" i="10" s="1"/>
  <c r="AR21" i="10"/>
  <c r="F360" i="10" s="1"/>
  <c r="AQ21" i="10"/>
  <c r="F359" i="10" s="1"/>
  <c r="AO21" i="10"/>
  <c r="E367" i="10" s="1"/>
  <c r="AN21" i="10"/>
  <c r="E366" i="10" s="1"/>
  <c r="AM21" i="10"/>
  <c r="E365" i="10" s="1"/>
  <c r="AL21" i="10"/>
  <c r="E364" i="10" s="1"/>
  <c r="AK21" i="10"/>
  <c r="E363" i="10" s="1"/>
  <c r="AJ21" i="10"/>
  <c r="E362" i="10" s="1"/>
  <c r="AI21" i="10"/>
  <c r="E361" i="10" s="1"/>
  <c r="AH21" i="10"/>
  <c r="E360" i="10" s="1"/>
  <c r="AG21" i="10"/>
  <c r="E359" i="10" s="1"/>
  <c r="AY20" i="10"/>
  <c r="F347" i="10" s="1"/>
  <c r="AX20" i="10"/>
  <c r="F346" i="10" s="1"/>
  <c r="AW20" i="10"/>
  <c r="F345" i="10" s="1"/>
  <c r="AV20" i="10"/>
  <c r="F344" i="10" s="1"/>
  <c r="AU20" i="10"/>
  <c r="F343" i="10" s="1"/>
  <c r="AT20" i="10"/>
  <c r="F342" i="10" s="1"/>
  <c r="AS20" i="10"/>
  <c r="F341" i="10" s="1"/>
  <c r="AR20" i="10"/>
  <c r="F340" i="10" s="1"/>
  <c r="AQ20" i="10"/>
  <c r="F339" i="10" s="1"/>
  <c r="AO20" i="10"/>
  <c r="E347" i="10" s="1"/>
  <c r="AN20" i="10"/>
  <c r="E346" i="10" s="1"/>
  <c r="AM20" i="10"/>
  <c r="E345" i="10" s="1"/>
  <c r="AL20" i="10"/>
  <c r="E344" i="10" s="1"/>
  <c r="AK20" i="10"/>
  <c r="E343" i="10" s="1"/>
  <c r="AJ20" i="10"/>
  <c r="E342" i="10" s="1"/>
  <c r="AI20" i="10"/>
  <c r="E341" i="10" s="1"/>
  <c r="AH20" i="10"/>
  <c r="E340" i="10" s="1"/>
  <c r="AG20" i="10"/>
  <c r="E339" i="10" s="1"/>
  <c r="AY19" i="10"/>
  <c r="F327" i="10" s="1"/>
  <c r="AX19" i="10"/>
  <c r="F326" i="10" s="1"/>
  <c r="AW19" i="10"/>
  <c r="F325" i="10" s="1"/>
  <c r="AV19" i="10"/>
  <c r="F324" i="10" s="1"/>
  <c r="AU19" i="10"/>
  <c r="F323" i="10" s="1"/>
  <c r="AT19" i="10"/>
  <c r="F322" i="10" s="1"/>
  <c r="AS19" i="10"/>
  <c r="F321" i="10" s="1"/>
  <c r="AR19" i="10"/>
  <c r="F320" i="10" s="1"/>
  <c r="AQ19" i="10"/>
  <c r="F319" i="10" s="1"/>
  <c r="AO19" i="10"/>
  <c r="E327" i="10" s="1"/>
  <c r="AN19" i="10"/>
  <c r="E326" i="10" s="1"/>
  <c r="AM19" i="10"/>
  <c r="E325" i="10" s="1"/>
  <c r="AL19" i="10"/>
  <c r="E324" i="10" s="1"/>
  <c r="AK19" i="10"/>
  <c r="E323" i="10" s="1"/>
  <c r="AJ19" i="10"/>
  <c r="E322" i="10" s="1"/>
  <c r="AI19" i="10"/>
  <c r="E321" i="10" s="1"/>
  <c r="AH19" i="10"/>
  <c r="E320" i="10" s="1"/>
  <c r="AG19" i="10"/>
  <c r="E319" i="10" s="1"/>
  <c r="AY18" i="10"/>
  <c r="F307" i="10" s="1"/>
  <c r="AX18" i="10"/>
  <c r="F306" i="10" s="1"/>
  <c r="AW18" i="10"/>
  <c r="F305" i="10" s="1"/>
  <c r="AV18" i="10"/>
  <c r="F304" i="10" s="1"/>
  <c r="AU18" i="10"/>
  <c r="F303" i="10" s="1"/>
  <c r="AT18" i="10"/>
  <c r="F302" i="10" s="1"/>
  <c r="AS18" i="10"/>
  <c r="F301" i="10" s="1"/>
  <c r="AR18" i="10"/>
  <c r="F300" i="10" s="1"/>
  <c r="AQ18" i="10"/>
  <c r="F299" i="10" s="1"/>
  <c r="AO18" i="10"/>
  <c r="E307" i="10" s="1"/>
  <c r="AN18" i="10"/>
  <c r="E306" i="10" s="1"/>
  <c r="AM18" i="10"/>
  <c r="E305" i="10" s="1"/>
  <c r="AL18" i="10"/>
  <c r="E304" i="10" s="1"/>
  <c r="AK18" i="10"/>
  <c r="E303" i="10" s="1"/>
  <c r="AJ18" i="10"/>
  <c r="E302" i="10" s="1"/>
  <c r="AI18" i="10"/>
  <c r="E301" i="10" s="1"/>
  <c r="AH18" i="10"/>
  <c r="E300" i="10" s="1"/>
  <c r="AG18" i="10"/>
  <c r="E299" i="10" s="1"/>
  <c r="AY17" i="10"/>
  <c r="F287" i="10" s="1"/>
  <c r="AX17" i="10"/>
  <c r="F286" i="10" s="1"/>
  <c r="AW17" i="10"/>
  <c r="F285" i="10" s="1"/>
  <c r="AV17" i="10"/>
  <c r="F284" i="10" s="1"/>
  <c r="AU17" i="10"/>
  <c r="F283" i="10" s="1"/>
  <c r="AT17" i="10"/>
  <c r="F282" i="10" s="1"/>
  <c r="AS17" i="10"/>
  <c r="F281" i="10" s="1"/>
  <c r="AR17" i="10"/>
  <c r="F280" i="10" s="1"/>
  <c r="AQ17" i="10"/>
  <c r="F279" i="10" s="1"/>
  <c r="AO17" i="10"/>
  <c r="E287" i="10" s="1"/>
  <c r="AN17" i="10"/>
  <c r="E286" i="10" s="1"/>
  <c r="AM17" i="10"/>
  <c r="E285" i="10" s="1"/>
  <c r="AL17" i="10"/>
  <c r="E284" i="10" s="1"/>
  <c r="AK17" i="10"/>
  <c r="E283" i="10" s="1"/>
  <c r="AJ17" i="10"/>
  <c r="E282" i="10" s="1"/>
  <c r="AI17" i="10"/>
  <c r="E281" i="10" s="1"/>
  <c r="AH17" i="10"/>
  <c r="E280" i="10" s="1"/>
  <c r="AG17" i="10"/>
  <c r="E279" i="10" s="1"/>
  <c r="AY16" i="10"/>
  <c r="F267" i="10" s="1"/>
  <c r="AX16" i="10"/>
  <c r="F266" i="10" s="1"/>
  <c r="AW16" i="10"/>
  <c r="F265" i="10" s="1"/>
  <c r="AV16" i="10"/>
  <c r="F264" i="10" s="1"/>
  <c r="AU16" i="10"/>
  <c r="F263" i="10" s="1"/>
  <c r="AT16" i="10"/>
  <c r="F262" i="10" s="1"/>
  <c r="AS16" i="10"/>
  <c r="F261" i="10" s="1"/>
  <c r="AR16" i="10"/>
  <c r="F260" i="10" s="1"/>
  <c r="AQ16" i="10"/>
  <c r="F259" i="10" s="1"/>
  <c r="AO16" i="10"/>
  <c r="E267" i="10" s="1"/>
  <c r="AN16" i="10"/>
  <c r="E266" i="10" s="1"/>
  <c r="AM16" i="10"/>
  <c r="E265" i="10" s="1"/>
  <c r="AL16" i="10"/>
  <c r="E264" i="10" s="1"/>
  <c r="AK16" i="10"/>
  <c r="E263" i="10" s="1"/>
  <c r="AJ16" i="10"/>
  <c r="E262" i="10" s="1"/>
  <c r="AI16" i="10"/>
  <c r="E261" i="10" s="1"/>
  <c r="AH16" i="10"/>
  <c r="E260" i="10" s="1"/>
  <c r="AG16" i="10"/>
  <c r="E259" i="10" s="1"/>
  <c r="AY15" i="10"/>
  <c r="F247" i="10" s="1"/>
  <c r="AX15" i="10"/>
  <c r="F246" i="10" s="1"/>
  <c r="AW15" i="10"/>
  <c r="F245" i="10" s="1"/>
  <c r="AV15" i="10"/>
  <c r="F244" i="10" s="1"/>
  <c r="AU15" i="10"/>
  <c r="F243" i="10" s="1"/>
  <c r="AT15" i="10"/>
  <c r="F242" i="10" s="1"/>
  <c r="AS15" i="10"/>
  <c r="F241" i="10" s="1"/>
  <c r="AR15" i="10"/>
  <c r="F240" i="10" s="1"/>
  <c r="AQ15" i="10"/>
  <c r="F239" i="10" s="1"/>
  <c r="AO15" i="10"/>
  <c r="E247" i="10" s="1"/>
  <c r="AN15" i="10"/>
  <c r="E246" i="10" s="1"/>
  <c r="AM15" i="10"/>
  <c r="E245" i="10" s="1"/>
  <c r="AL15" i="10"/>
  <c r="E244" i="10" s="1"/>
  <c r="AK15" i="10"/>
  <c r="E243" i="10" s="1"/>
  <c r="AJ15" i="10"/>
  <c r="E242" i="10" s="1"/>
  <c r="AI15" i="10"/>
  <c r="E241" i="10" s="1"/>
  <c r="AH15" i="10"/>
  <c r="E240" i="10" s="1"/>
  <c r="AG15" i="10"/>
  <c r="E239" i="10" s="1"/>
  <c r="AY14" i="10"/>
  <c r="F227" i="10" s="1"/>
  <c r="AX14" i="10"/>
  <c r="F226" i="10" s="1"/>
  <c r="AW14" i="10"/>
  <c r="F225" i="10" s="1"/>
  <c r="AV14" i="10"/>
  <c r="F224" i="10" s="1"/>
  <c r="AU14" i="10"/>
  <c r="F223" i="10" s="1"/>
  <c r="AT14" i="10"/>
  <c r="F222" i="10" s="1"/>
  <c r="AS14" i="10"/>
  <c r="F221" i="10" s="1"/>
  <c r="AR14" i="10"/>
  <c r="F220" i="10" s="1"/>
  <c r="AQ14" i="10"/>
  <c r="F219" i="10" s="1"/>
  <c r="AO14" i="10"/>
  <c r="E227" i="10" s="1"/>
  <c r="AN14" i="10"/>
  <c r="E226" i="10" s="1"/>
  <c r="AM14" i="10"/>
  <c r="E225" i="10" s="1"/>
  <c r="AL14" i="10"/>
  <c r="E224" i="10" s="1"/>
  <c r="AK14" i="10"/>
  <c r="E223" i="10" s="1"/>
  <c r="AJ14" i="10"/>
  <c r="E222" i="10" s="1"/>
  <c r="AI14" i="10"/>
  <c r="E221" i="10" s="1"/>
  <c r="AH14" i="10"/>
  <c r="E220" i="10" s="1"/>
  <c r="AG14" i="10"/>
  <c r="E219" i="10" s="1"/>
  <c r="AY13" i="10"/>
  <c r="F207" i="10" s="1"/>
  <c r="AX13" i="10"/>
  <c r="F206" i="10" s="1"/>
  <c r="AW13" i="10"/>
  <c r="F205" i="10" s="1"/>
  <c r="AV13" i="10"/>
  <c r="F204" i="10" s="1"/>
  <c r="AU13" i="10"/>
  <c r="F203" i="10" s="1"/>
  <c r="AT13" i="10"/>
  <c r="F202" i="10" s="1"/>
  <c r="AS13" i="10"/>
  <c r="F201" i="10" s="1"/>
  <c r="AR13" i="10"/>
  <c r="F200" i="10" s="1"/>
  <c r="AQ13" i="10"/>
  <c r="F199" i="10" s="1"/>
  <c r="AO13" i="10"/>
  <c r="E207" i="10" s="1"/>
  <c r="AN13" i="10"/>
  <c r="E206" i="10" s="1"/>
  <c r="AM13" i="10"/>
  <c r="E205" i="10" s="1"/>
  <c r="AL13" i="10"/>
  <c r="E204" i="10" s="1"/>
  <c r="AK13" i="10"/>
  <c r="E203" i="10" s="1"/>
  <c r="AJ13" i="10"/>
  <c r="E202" i="10" s="1"/>
  <c r="AI13" i="10"/>
  <c r="E201" i="10" s="1"/>
  <c r="AH13" i="10"/>
  <c r="E200" i="10" s="1"/>
  <c r="AG13" i="10"/>
  <c r="E199" i="10" s="1"/>
  <c r="AY12" i="10"/>
  <c r="F187" i="10" s="1"/>
  <c r="AX12" i="10"/>
  <c r="F186" i="10" s="1"/>
  <c r="AW12" i="10"/>
  <c r="F185" i="10" s="1"/>
  <c r="AV12" i="10"/>
  <c r="F184" i="10" s="1"/>
  <c r="AU12" i="10"/>
  <c r="F183" i="10" s="1"/>
  <c r="AT12" i="10"/>
  <c r="F182" i="10" s="1"/>
  <c r="AS12" i="10"/>
  <c r="F181" i="10" s="1"/>
  <c r="AR12" i="10"/>
  <c r="F180" i="10" s="1"/>
  <c r="AQ12" i="10"/>
  <c r="F179" i="10" s="1"/>
  <c r="AO12" i="10"/>
  <c r="E187" i="10" s="1"/>
  <c r="AN12" i="10"/>
  <c r="E186" i="10" s="1"/>
  <c r="AM12" i="10"/>
  <c r="E185" i="10" s="1"/>
  <c r="AL12" i="10"/>
  <c r="E184" i="10" s="1"/>
  <c r="AK12" i="10"/>
  <c r="E183" i="10" s="1"/>
  <c r="AJ12" i="10"/>
  <c r="E182" i="10" s="1"/>
  <c r="AI12" i="10"/>
  <c r="E181" i="10" s="1"/>
  <c r="AH12" i="10"/>
  <c r="E180" i="10" s="1"/>
  <c r="AG12" i="10"/>
  <c r="E179" i="10" s="1"/>
  <c r="AY11" i="10"/>
  <c r="F167" i="10" s="1"/>
  <c r="AX11" i="10"/>
  <c r="F166" i="10" s="1"/>
  <c r="AW11" i="10"/>
  <c r="F165" i="10" s="1"/>
  <c r="AV11" i="10"/>
  <c r="F164" i="10" s="1"/>
  <c r="AU11" i="10"/>
  <c r="F163" i="10" s="1"/>
  <c r="AT11" i="10"/>
  <c r="F162" i="10" s="1"/>
  <c r="AS11" i="10"/>
  <c r="F161" i="10" s="1"/>
  <c r="AR11" i="10"/>
  <c r="F160" i="10" s="1"/>
  <c r="AQ11" i="10"/>
  <c r="F159" i="10" s="1"/>
  <c r="AO11" i="10"/>
  <c r="E167" i="10" s="1"/>
  <c r="AN11" i="10"/>
  <c r="E166" i="10" s="1"/>
  <c r="AM11" i="10"/>
  <c r="E165" i="10" s="1"/>
  <c r="AL11" i="10"/>
  <c r="E164" i="10" s="1"/>
  <c r="AK11" i="10"/>
  <c r="E163" i="10" s="1"/>
  <c r="AJ11" i="10"/>
  <c r="E162" i="10" s="1"/>
  <c r="AI11" i="10"/>
  <c r="E161" i="10" s="1"/>
  <c r="AH11" i="10"/>
  <c r="E160" i="10" s="1"/>
  <c r="AG11" i="10"/>
  <c r="E159" i="10" s="1"/>
  <c r="AY10" i="10"/>
  <c r="F147" i="10" s="1"/>
  <c r="AX10" i="10"/>
  <c r="F146" i="10" s="1"/>
  <c r="AW10" i="10"/>
  <c r="F145" i="10" s="1"/>
  <c r="AV10" i="10"/>
  <c r="F144" i="10" s="1"/>
  <c r="AU10" i="10"/>
  <c r="F143" i="10" s="1"/>
  <c r="AT10" i="10"/>
  <c r="F142" i="10" s="1"/>
  <c r="AS10" i="10"/>
  <c r="F141" i="10" s="1"/>
  <c r="AR10" i="10"/>
  <c r="F140" i="10" s="1"/>
  <c r="AQ10" i="10"/>
  <c r="F139" i="10" s="1"/>
  <c r="AO10" i="10"/>
  <c r="E147" i="10" s="1"/>
  <c r="AN10" i="10"/>
  <c r="E146" i="10" s="1"/>
  <c r="AM10" i="10"/>
  <c r="E145" i="10" s="1"/>
  <c r="AL10" i="10"/>
  <c r="E144" i="10" s="1"/>
  <c r="AK10" i="10"/>
  <c r="E143" i="10" s="1"/>
  <c r="AJ10" i="10"/>
  <c r="E142" i="10" s="1"/>
  <c r="AI10" i="10"/>
  <c r="E141" i="10" s="1"/>
  <c r="AH10" i="10"/>
  <c r="E140" i="10" s="1"/>
  <c r="AG10" i="10"/>
  <c r="E139" i="10" s="1"/>
  <c r="AY9" i="10"/>
  <c r="F127" i="10" s="1"/>
  <c r="AX9" i="10"/>
  <c r="F126" i="10" s="1"/>
  <c r="AW9" i="10"/>
  <c r="F125" i="10" s="1"/>
  <c r="AV9" i="10"/>
  <c r="F124" i="10" s="1"/>
  <c r="AU9" i="10"/>
  <c r="F123" i="10" s="1"/>
  <c r="AT9" i="10"/>
  <c r="F122" i="10" s="1"/>
  <c r="AS9" i="10"/>
  <c r="F121" i="10" s="1"/>
  <c r="AR9" i="10"/>
  <c r="F120" i="10" s="1"/>
  <c r="AQ9" i="10"/>
  <c r="F119" i="10" s="1"/>
  <c r="AO9" i="10"/>
  <c r="E127" i="10" s="1"/>
  <c r="AN9" i="10"/>
  <c r="E126" i="10" s="1"/>
  <c r="AM9" i="10"/>
  <c r="E125" i="10" s="1"/>
  <c r="AL9" i="10"/>
  <c r="E124" i="10" s="1"/>
  <c r="AK9" i="10"/>
  <c r="E123" i="10" s="1"/>
  <c r="AJ9" i="10"/>
  <c r="E122" i="10" s="1"/>
  <c r="AI9" i="10"/>
  <c r="E121" i="10" s="1"/>
  <c r="AH9" i="10"/>
  <c r="E120" i="10" s="1"/>
  <c r="AG9" i="10"/>
  <c r="E119" i="10" s="1"/>
  <c r="AY8" i="10"/>
  <c r="F107" i="10" s="1"/>
  <c r="AX8" i="10"/>
  <c r="F106" i="10" s="1"/>
  <c r="AW8" i="10"/>
  <c r="F105" i="10" s="1"/>
  <c r="AV8" i="10"/>
  <c r="F104" i="10" s="1"/>
  <c r="AU8" i="10"/>
  <c r="F103" i="10" s="1"/>
  <c r="AT8" i="10"/>
  <c r="F102" i="10" s="1"/>
  <c r="AS8" i="10"/>
  <c r="F101" i="10" s="1"/>
  <c r="AR8" i="10"/>
  <c r="F100" i="10" s="1"/>
  <c r="AQ8" i="10"/>
  <c r="F99" i="10" s="1"/>
  <c r="AO8" i="10"/>
  <c r="E107" i="10" s="1"/>
  <c r="AN8" i="10"/>
  <c r="E106" i="10" s="1"/>
  <c r="AM8" i="10"/>
  <c r="E105" i="10" s="1"/>
  <c r="AL8" i="10"/>
  <c r="E104" i="10" s="1"/>
  <c r="AK8" i="10"/>
  <c r="E103" i="10" s="1"/>
  <c r="AJ8" i="10"/>
  <c r="E102" i="10" s="1"/>
  <c r="AI8" i="10"/>
  <c r="E101" i="10" s="1"/>
  <c r="AH8" i="10"/>
  <c r="E100" i="10" s="1"/>
  <c r="AG8" i="10"/>
  <c r="E99" i="10" s="1"/>
  <c r="AY7" i="10"/>
  <c r="F87" i="10" s="1"/>
  <c r="AX7" i="10"/>
  <c r="F86" i="10" s="1"/>
  <c r="AW7" i="10"/>
  <c r="F85" i="10" s="1"/>
  <c r="AV7" i="10"/>
  <c r="F84" i="10" s="1"/>
  <c r="AU7" i="10"/>
  <c r="F83" i="10" s="1"/>
  <c r="AT7" i="10"/>
  <c r="F82" i="10" s="1"/>
  <c r="AS7" i="10"/>
  <c r="F81" i="10" s="1"/>
  <c r="AR7" i="10"/>
  <c r="F80" i="10" s="1"/>
  <c r="AQ7" i="10"/>
  <c r="F79" i="10" s="1"/>
  <c r="AO7" i="10"/>
  <c r="E87" i="10" s="1"/>
  <c r="AN7" i="10"/>
  <c r="E86" i="10" s="1"/>
  <c r="AM7" i="10"/>
  <c r="E85" i="10" s="1"/>
  <c r="AL7" i="10"/>
  <c r="E84" i="10" s="1"/>
  <c r="AK7" i="10"/>
  <c r="E83" i="10" s="1"/>
  <c r="AJ7" i="10"/>
  <c r="E82" i="10" s="1"/>
  <c r="AI7" i="10"/>
  <c r="E81" i="10" s="1"/>
  <c r="AH7" i="10"/>
  <c r="E80" i="10" s="1"/>
  <c r="AG7" i="10"/>
  <c r="E79" i="10" s="1"/>
  <c r="AY6" i="10"/>
  <c r="F67" i="10" s="1"/>
  <c r="AX6" i="10"/>
  <c r="F66" i="10" s="1"/>
  <c r="AW6" i="10"/>
  <c r="F65" i="10" s="1"/>
  <c r="AV6" i="10"/>
  <c r="F64" i="10" s="1"/>
  <c r="AU6" i="10"/>
  <c r="F63" i="10" s="1"/>
  <c r="AT6" i="10"/>
  <c r="F62" i="10" s="1"/>
  <c r="AS6" i="10"/>
  <c r="F61" i="10" s="1"/>
  <c r="AR6" i="10"/>
  <c r="F60" i="10" s="1"/>
  <c r="AQ6" i="10"/>
  <c r="F59" i="10" s="1"/>
  <c r="AO6" i="10"/>
  <c r="E67" i="10" s="1"/>
  <c r="AN6" i="10"/>
  <c r="E66" i="10" s="1"/>
  <c r="AM6" i="10"/>
  <c r="E65" i="10" s="1"/>
  <c r="AL6" i="10"/>
  <c r="E64" i="10" s="1"/>
  <c r="AK6" i="10"/>
  <c r="E63" i="10" s="1"/>
  <c r="AJ6" i="10"/>
  <c r="E62" i="10" s="1"/>
  <c r="AI6" i="10"/>
  <c r="E61" i="10" s="1"/>
  <c r="AH6" i="10"/>
  <c r="E60" i="10" s="1"/>
  <c r="AG6" i="10"/>
  <c r="E59" i="10" s="1"/>
  <c r="AY5" i="10"/>
  <c r="F47" i="10" s="1"/>
  <c r="AX5" i="10"/>
  <c r="F46" i="10" s="1"/>
  <c r="AW5" i="10"/>
  <c r="F45" i="10" s="1"/>
  <c r="AV5" i="10"/>
  <c r="F44" i="10" s="1"/>
  <c r="AU5" i="10"/>
  <c r="F43" i="10" s="1"/>
  <c r="AT5" i="10"/>
  <c r="F42" i="10" s="1"/>
  <c r="AS5" i="10"/>
  <c r="F41" i="10" s="1"/>
  <c r="AR5" i="10"/>
  <c r="F40" i="10" s="1"/>
  <c r="AQ5" i="10"/>
  <c r="F39" i="10" s="1"/>
  <c r="AO5" i="10"/>
  <c r="E47" i="10" s="1"/>
  <c r="AN5" i="10"/>
  <c r="E46" i="10" s="1"/>
  <c r="AM5" i="10"/>
  <c r="E45" i="10" s="1"/>
  <c r="AL5" i="10"/>
  <c r="E44" i="10" s="1"/>
  <c r="AK5" i="10"/>
  <c r="E43" i="10" s="1"/>
  <c r="AJ5" i="10"/>
  <c r="E42" i="10" s="1"/>
  <c r="AI5" i="10"/>
  <c r="E41" i="10" s="1"/>
  <c r="AH5" i="10"/>
  <c r="E40" i="10" s="1"/>
  <c r="AG5" i="10"/>
  <c r="E39" i="10" s="1"/>
  <c r="DQ509" i="4"/>
  <c r="DO509" i="4"/>
  <c r="DM509" i="4"/>
  <c r="DQ508" i="4"/>
  <c r="DO508" i="4"/>
  <c r="DM508" i="4"/>
  <c r="DQ507" i="4"/>
  <c r="DO507" i="4"/>
  <c r="DM507" i="4"/>
  <c r="DQ506" i="4"/>
  <c r="DO506" i="4"/>
  <c r="DM506" i="4"/>
  <c r="DQ505" i="4"/>
  <c r="DO505" i="4"/>
  <c r="DM505" i="4"/>
  <c r="DQ34" i="4"/>
  <c r="DO34" i="4"/>
  <c r="DM34" i="4"/>
  <c r="DQ33" i="4"/>
  <c r="DO33" i="4"/>
  <c r="DM33" i="4"/>
  <c r="DQ32" i="4"/>
  <c r="DO32" i="4"/>
  <c r="DM32" i="4"/>
  <c r="DQ31" i="4"/>
  <c r="DO31" i="4"/>
  <c r="DM31" i="4"/>
  <c r="DQ30" i="4"/>
  <c r="DO30" i="4"/>
  <c r="DM30" i="4"/>
  <c r="DM8" i="4"/>
  <c r="DO8" i="4"/>
  <c r="DQ8" i="4"/>
  <c r="DM9" i="4"/>
  <c r="DO9" i="4"/>
  <c r="DQ9" i="4"/>
  <c r="DM6" i="4"/>
  <c r="DO6" i="4"/>
  <c r="DQ6" i="4"/>
  <c r="DM7" i="4"/>
  <c r="DO7" i="4"/>
  <c r="DQ7" i="4"/>
  <c r="DO5" i="4"/>
  <c r="DQ5" i="4"/>
  <c r="DM5" i="4"/>
  <c r="E9" i="2"/>
  <c r="DA809" i="4"/>
  <c r="CY809" i="4"/>
  <c r="DA808" i="4"/>
  <c r="CY808" i="4"/>
  <c r="DA807" i="4"/>
  <c r="CY807" i="4"/>
  <c r="DA806" i="4"/>
  <c r="CY806" i="4"/>
  <c r="DA805" i="4"/>
  <c r="CY805" i="4"/>
  <c r="DA784" i="4"/>
  <c r="CY784" i="4"/>
  <c r="DA783" i="4"/>
  <c r="CY783" i="4"/>
  <c r="DA782" i="4"/>
  <c r="CY782" i="4"/>
  <c r="DA781" i="4"/>
  <c r="CY781" i="4"/>
  <c r="DA780" i="4"/>
  <c r="CY780" i="4"/>
  <c r="DA759" i="4"/>
  <c r="CY759" i="4"/>
  <c r="DA758" i="4"/>
  <c r="CY758" i="4"/>
  <c r="DA757" i="4"/>
  <c r="CY757" i="4"/>
  <c r="DA756" i="4"/>
  <c r="CY756" i="4"/>
  <c r="DA755" i="4"/>
  <c r="CY755" i="4"/>
  <c r="DA734" i="4"/>
  <c r="CY734" i="4"/>
  <c r="DA733" i="4"/>
  <c r="CY733" i="4"/>
  <c r="DA732" i="4"/>
  <c r="CY732" i="4"/>
  <c r="DA731" i="4"/>
  <c r="CY731" i="4"/>
  <c r="DA730" i="4"/>
  <c r="CY730" i="4"/>
  <c r="DA709" i="4"/>
  <c r="CY709" i="4"/>
  <c r="DA708" i="4"/>
  <c r="CY708" i="4"/>
  <c r="DA707" i="4"/>
  <c r="CY707" i="4"/>
  <c r="DA706" i="4"/>
  <c r="CY706" i="4"/>
  <c r="DA705" i="4"/>
  <c r="CY705" i="4"/>
  <c r="DA684" i="4"/>
  <c r="CY684" i="4"/>
  <c r="DA683" i="4"/>
  <c r="CY683" i="4"/>
  <c r="DA682" i="4"/>
  <c r="CY682" i="4"/>
  <c r="DA681" i="4"/>
  <c r="CY681" i="4"/>
  <c r="DA680" i="4"/>
  <c r="CY680" i="4"/>
  <c r="DA659" i="4"/>
  <c r="CY659" i="4"/>
  <c r="DA658" i="4"/>
  <c r="CY658" i="4"/>
  <c r="DA657" i="4"/>
  <c r="CY657" i="4"/>
  <c r="DA656" i="4"/>
  <c r="CY656" i="4"/>
  <c r="DA655" i="4"/>
  <c r="CY655" i="4"/>
  <c r="DA634" i="4"/>
  <c r="CY634" i="4"/>
  <c r="DA633" i="4"/>
  <c r="CY633" i="4"/>
  <c r="DA632" i="4"/>
  <c r="CY632" i="4"/>
  <c r="DA631" i="4"/>
  <c r="CY631" i="4"/>
  <c r="DA630" i="4"/>
  <c r="CY630" i="4"/>
  <c r="DA609" i="4"/>
  <c r="CY609" i="4"/>
  <c r="DA608" i="4"/>
  <c r="CY608" i="4"/>
  <c r="DA607" i="4"/>
  <c r="CY607" i="4"/>
  <c r="DA606" i="4"/>
  <c r="CY606" i="4"/>
  <c r="DA605" i="4"/>
  <c r="CY605" i="4"/>
  <c r="DA584" i="4"/>
  <c r="CY584" i="4"/>
  <c r="DA583" i="4"/>
  <c r="CY583" i="4"/>
  <c r="DA582" i="4"/>
  <c r="CY582" i="4"/>
  <c r="DA581" i="4"/>
  <c r="CY581" i="4"/>
  <c r="DA580" i="4"/>
  <c r="CY580" i="4"/>
  <c r="DA559" i="4"/>
  <c r="CY559" i="4"/>
  <c r="DA558" i="4"/>
  <c r="CY558" i="4"/>
  <c r="DA557" i="4"/>
  <c r="CY557" i="4"/>
  <c r="DA556" i="4"/>
  <c r="CY556" i="4"/>
  <c r="DA555" i="4"/>
  <c r="CY555" i="4"/>
  <c r="DA534" i="4"/>
  <c r="CY534" i="4"/>
  <c r="DA533" i="4"/>
  <c r="CY533" i="4"/>
  <c r="DA532" i="4"/>
  <c r="CY532" i="4"/>
  <c r="DA531" i="4"/>
  <c r="CY531" i="4"/>
  <c r="DA530" i="4"/>
  <c r="CY530" i="4"/>
  <c r="DA509" i="4"/>
  <c r="CY509" i="4"/>
  <c r="DA508" i="4"/>
  <c r="CY508" i="4"/>
  <c r="DA507" i="4"/>
  <c r="CY507" i="4"/>
  <c r="DA506" i="4"/>
  <c r="CY506" i="4"/>
  <c r="DA505" i="4"/>
  <c r="CY505" i="4"/>
  <c r="DA484" i="4"/>
  <c r="CY484" i="4"/>
  <c r="DA483" i="4"/>
  <c r="CY483" i="4"/>
  <c r="DA482" i="4"/>
  <c r="CY482" i="4"/>
  <c r="DA481" i="4"/>
  <c r="CY481" i="4"/>
  <c r="DA480" i="4"/>
  <c r="CY480" i="4"/>
  <c r="DA459" i="4"/>
  <c r="CY459" i="4"/>
  <c r="DA458" i="4"/>
  <c r="CY458" i="4"/>
  <c r="DA457" i="4"/>
  <c r="CY457" i="4"/>
  <c r="DA456" i="4"/>
  <c r="CY456" i="4"/>
  <c r="DA455" i="4"/>
  <c r="CY455" i="4"/>
  <c r="DA434" i="4"/>
  <c r="CY434" i="4"/>
  <c r="DA433" i="4"/>
  <c r="CY433" i="4"/>
  <c r="DA432" i="4"/>
  <c r="CY432" i="4"/>
  <c r="DA431" i="4"/>
  <c r="CY431" i="4"/>
  <c r="DA430" i="4"/>
  <c r="CY430" i="4"/>
  <c r="DA409" i="4"/>
  <c r="CY409" i="4"/>
  <c r="DA408" i="4"/>
  <c r="CY408" i="4"/>
  <c r="DA407" i="4"/>
  <c r="CY407" i="4"/>
  <c r="DA406" i="4"/>
  <c r="CY406" i="4"/>
  <c r="DA405" i="4"/>
  <c r="CY405" i="4"/>
  <c r="DA384" i="4"/>
  <c r="CY384" i="4"/>
  <c r="DA383" i="4"/>
  <c r="CY383" i="4"/>
  <c r="DA382" i="4"/>
  <c r="CY382" i="4"/>
  <c r="DA381" i="4"/>
  <c r="CY381" i="4"/>
  <c r="DA380" i="4"/>
  <c r="CY380" i="4"/>
  <c r="DA359" i="4"/>
  <c r="CY359" i="4"/>
  <c r="DA358" i="4"/>
  <c r="CY358" i="4"/>
  <c r="DA357" i="4"/>
  <c r="CY357" i="4"/>
  <c r="DA356" i="4"/>
  <c r="CY356" i="4"/>
  <c r="DA355" i="4"/>
  <c r="CY355" i="4"/>
  <c r="DA334" i="4"/>
  <c r="CY334" i="4"/>
  <c r="DA333" i="4"/>
  <c r="CY333" i="4"/>
  <c r="DA332" i="4"/>
  <c r="CY332" i="4"/>
  <c r="DA331" i="4"/>
  <c r="CY331" i="4"/>
  <c r="DA330" i="4"/>
  <c r="CY330" i="4"/>
  <c r="DA309" i="4"/>
  <c r="CY309" i="4"/>
  <c r="DA308" i="4"/>
  <c r="CY308" i="4"/>
  <c r="DA307" i="4"/>
  <c r="CY307" i="4"/>
  <c r="DA306" i="4"/>
  <c r="CY306" i="4"/>
  <c r="DA305" i="4"/>
  <c r="CY305" i="4"/>
  <c r="DA284" i="4"/>
  <c r="CY284" i="4"/>
  <c r="DA283" i="4"/>
  <c r="CY283" i="4"/>
  <c r="DA282" i="4"/>
  <c r="CY282" i="4"/>
  <c r="DA281" i="4"/>
  <c r="CY281" i="4"/>
  <c r="DA280" i="4"/>
  <c r="CY280" i="4"/>
  <c r="DA259" i="4"/>
  <c r="CY259" i="4"/>
  <c r="DA258" i="4"/>
  <c r="CY258" i="4"/>
  <c r="DA257" i="4"/>
  <c r="CY257" i="4"/>
  <c r="DA256" i="4"/>
  <c r="CY256" i="4"/>
  <c r="DA255" i="4"/>
  <c r="CY255" i="4"/>
  <c r="DA234" i="4"/>
  <c r="CY234" i="4"/>
  <c r="DA233" i="4"/>
  <c r="CY233" i="4"/>
  <c r="DA232" i="4"/>
  <c r="CY232" i="4"/>
  <c r="DA231" i="4"/>
  <c r="CY231" i="4"/>
  <c r="DA230" i="4"/>
  <c r="CY230" i="4"/>
  <c r="CY205" i="4"/>
  <c r="DA209" i="4"/>
  <c r="CY209" i="4"/>
  <c r="DA208" i="4"/>
  <c r="CY208" i="4"/>
  <c r="DA207" i="4"/>
  <c r="CY207" i="4"/>
  <c r="DA206" i="4"/>
  <c r="CY206" i="4"/>
  <c r="DA205" i="4"/>
  <c r="DA184" i="4"/>
  <c r="CY184" i="4"/>
  <c r="DA183" i="4"/>
  <c r="CY183" i="4"/>
  <c r="DA182" i="4"/>
  <c r="CY182" i="4"/>
  <c r="DA181" i="4"/>
  <c r="CY181" i="4"/>
  <c r="DA180" i="4"/>
  <c r="CY180" i="4"/>
  <c r="DA159" i="4"/>
  <c r="CY159" i="4"/>
  <c r="DA158" i="4"/>
  <c r="CY158" i="4"/>
  <c r="DA157" i="4"/>
  <c r="CY157" i="4"/>
  <c r="DA156" i="4"/>
  <c r="CY156" i="4"/>
  <c r="DA155" i="4"/>
  <c r="CY155" i="4"/>
  <c r="DA134" i="4"/>
  <c r="CY134" i="4"/>
  <c r="DA133" i="4"/>
  <c r="CY133" i="4"/>
  <c r="DA132" i="4"/>
  <c r="CY132" i="4"/>
  <c r="DA131" i="4"/>
  <c r="CY131" i="4"/>
  <c r="DA130" i="4"/>
  <c r="CY130" i="4"/>
  <c r="DA109" i="4"/>
  <c r="CY109" i="4"/>
  <c r="DA108" i="4"/>
  <c r="CY108" i="4"/>
  <c r="DA107" i="4"/>
  <c r="CY107" i="4"/>
  <c r="DA106" i="4"/>
  <c r="CY106" i="4"/>
  <c r="DA105" i="4"/>
  <c r="CY105" i="4"/>
  <c r="DA84" i="4"/>
  <c r="CY84" i="4"/>
  <c r="DA83" i="4"/>
  <c r="CY83" i="4"/>
  <c r="DA82" i="4"/>
  <c r="CY82" i="4"/>
  <c r="DA81" i="4"/>
  <c r="CY81" i="4"/>
  <c r="DA80" i="4"/>
  <c r="CY80" i="4"/>
  <c r="DA59" i="4"/>
  <c r="CY59" i="4"/>
  <c r="DA58" i="4"/>
  <c r="CY58" i="4"/>
  <c r="DA57" i="4"/>
  <c r="CY57" i="4"/>
  <c r="DA56" i="4"/>
  <c r="CY56" i="4"/>
  <c r="DA55" i="4"/>
  <c r="CY55" i="4"/>
  <c r="DA34" i="4"/>
  <c r="CY34" i="4"/>
  <c r="DA33" i="4"/>
  <c r="CY33" i="4"/>
  <c r="DA32" i="4"/>
  <c r="CY32" i="4"/>
  <c r="DA31" i="4"/>
  <c r="CY31" i="4"/>
  <c r="DA30" i="4"/>
  <c r="CY30" i="4"/>
  <c r="DA9" i="4"/>
  <c r="CY9" i="4"/>
  <c r="DA8" i="4"/>
  <c r="CY8" i="4"/>
  <c r="DA7" i="4"/>
  <c r="CY7" i="4"/>
  <c r="DA6" i="4"/>
  <c r="CY6" i="4"/>
  <c r="DA5" i="4"/>
  <c r="CY5" i="4"/>
  <c r="FK605" i="4"/>
  <c r="FM605" i="4"/>
  <c r="FO605" i="4"/>
  <c r="FQ605" i="4"/>
  <c r="FS605" i="4"/>
  <c r="FU605" i="4"/>
  <c r="FW605" i="4"/>
  <c r="FK606" i="4"/>
  <c r="FM606" i="4"/>
  <c r="FO606" i="4"/>
  <c r="FQ606" i="4"/>
  <c r="FS606" i="4"/>
  <c r="FU606" i="4"/>
  <c r="FW606" i="4"/>
  <c r="FK607" i="4"/>
  <c r="FM607" i="4"/>
  <c r="FO607" i="4"/>
  <c r="FQ607" i="4"/>
  <c r="FS607" i="4"/>
  <c r="FU607" i="4"/>
  <c r="FW607" i="4"/>
  <c r="FI606" i="4"/>
  <c r="FI607" i="4"/>
  <c r="FI605" i="4"/>
  <c r="CC606" i="4"/>
  <c r="CC607" i="4"/>
  <c r="CC608" i="4"/>
  <c r="CC609" i="4"/>
  <c r="CC605" i="4"/>
  <c r="DY606" i="4"/>
  <c r="EA606" i="4"/>
  <c r="DY607" i="4"/>
  <c r="EA607" i="4"/>
  <c r="DY608" i="4"/>
  <c r="EA608" i="4"/>
  <c r="DY609" i="4"/>
  <c r="EA609" i="4"/>
  <c r="EA605" i="4"/>
  <c r="DY605" i="4"/>
  <c r="DM606" i="4"/>
  <c r="DO606" i="4"/>
  <c r="DQ606" i="4"/>
  <c r="DM607" i="4"/>
  <c r="DO607" i="4"/>
  <c r="DQ607" i="4"/>
  <c r="DM608" i="4"/>
  <c r="DO608" i="4"/>
  <c r="DQ608" i="4"/>
  <c r="DM609" i="4"/>
  <c r="DO609" i="4"/>
  <c r="DQ609" i="4"/>
  <c r="DO605" i="4"/>
  <c r="DQ605" i="4"/>
  <c r="DM605" i="4"/>
  <c r="C3" i="1"/>
  <c r="D3" i="1"/>
  <c r="E3" i="1"/>
  <c r="F3" i="1"/>
  <c r="J3" i="1"/>
  <c r="L3" i="1"/>
  <c r="N3" i="1"/>
  <c r="P3" i="1"/>
  <c r="Q3" i="1"/>
  <c r="R3" i="1"/>
  <c r="U3" i="1"/>
  <c r="V3" i="1"/>
  <c r="W3" i="1"/>
  <c r="X3" i="1"/>
  <c r="Y3" i="1"/>
  <c r="Z3" i="1"/>
  <c r="AA3" i="1"/>
  <c r="AB3" i="1"/>
  <c r="AC3" i="1"/>
  <c r="AD3" i="1"/>
  <c r="AE3" i="1"/>
  <c r="AF3" i="1"/>
  <c r="AG3" i="1"/>
  <c r="AH3" i="1"/>
  <c r="AI3" i="1"/>
  <c r="AJ3" i="1"/>
  <c r="AK3" i="1"/>
  <c r="AM3" i="1"/>
  <c r="AN3" i="1"/>
  <c r="AO3" i="1"/>
  <c r="AR3" i="1"/>
  <c r="AS3" i="1"/>
  <c r="AT3" i="1"/>
  <c r="AU3" i="1"/>
  <c r="AY3" i="1"/>
  <c r="AZ3" i="1"/>
  <c r="BA3" i="1"/>
  <c r="BD3" i="1"/>
  <c r="BE3" i="1"/>
  <c r="BF3" i="1"/>
  <c r="BG3" i="1"/>
  <c r="BH3" i="1"/>
  <c r="BI3" i="1"/>
  <c r="BJ3" i="1"/>
  <c r="BK3" i="1"/>
  <c r="BL3" i="1"/>
  <c r="BM3" i="1"/>
  <c r="BN27" i="1"/>
  <c r="BO27" i="1"/>
  <c r="BP27" i="1"/>
  <c r="BQ27" i="1"/>
  <c r="BR27" i="1"/>
  <c r="BS27" i="1"/>
  <c r="BT27" i="1"/>
  <c r="BU27" i="1"/>
  <c r="BN28" i="1"/>
  <c r="BO28" i="1"/>
  <c r="BP28" i="1"/>
  <c r="BQ28" i="1"/>
  <c r="BR28" i="1"/>
  <c r="BS28" i="1"/>
  <c r="BT28" i="1"/>
  <c r="BU28" i="1"/>
  <c r="BN29" i="1"/>
  <c r="BO29" i="1"/>
  <c r="BP29" i="1"/>
  <c r="BQ29" i="1"/>
  <c r="BR29" i="1"/>
  <c r="BS29" i="1"/>
  <c r="BT29" i="1"/>
  <c r="BU29" i="1"/>
  <c r="BN47" i="1"/>
  <c r="BO47" i="1"/>
  <c r="BP47" i="1"/>
  <c r="BQ47" i="1"/>
  <c r="BR47" i="1"/>
  <c r="BS47" i="1"/>
  <c r="BT47" i="1"/>
  <c r="BU47" i="1"/>
  <c r="BN48" i="1"/>
  <c r="BO48" i="1"/>
  <c r="BP48" i="1"/>
  <c r="BQ48" i="1"/>
  <c r="BR48" i="1"/>
  <c r="BS48" i="1"/>
  <c r="BT48" i="1"/>
  <c r="BU48" i="1"/>
  <c r="BN49" i="1"/>
  <c r="BO49" i="1"/>
  <c r="BP49" i="1"/>
  <c r="BQ49" i="1"/>
  <c r="BR49" i="1"/>
  <c r="BS49" i="1"/>
  <c r="BT49" i="1"/>
  <c r="BU49" i="1"/>
  <c r="BN67" i="1"/>
  <c r="BO67" i="1"/>
  <c r="BP67" i="1"/>
  <c r="BQ67" i="1"/>
  <c r="BR67" i="1"/>
  <c r="BS67" i="1"/>
  <c r="BT67" i="1"/>
  <c r="BU67" i="1"/>
  <c r="BN68" i="1"/>
  <c r="BO68" i="1"/>
  <c r="BP68" i="1"/>
  <c r="BQ68" i="1"/>
  <c r="BR68" i="1"/>
  <c r="BS68" i="1"/>
  <c r="BT68" i="1"/>
  <c r="BU68" i="1"/>
  <c r="BN69" i="1"/>
  <c r="BO69" i="1"/>
  <c r="BP69" i="1"/>
  <c r="BQ69" i="1"/>
  <c r="BR69" i="1"/>
  <c r="BS69" i="1"/>
  <c r="BT69" i="1"/>
  <c r="BU69" i="1"/>
  <c r="BN87" i="1"/>
  <c r="BO87" i="1"/>
  <c r="BP87" i="1"/>
  <c r="BQ87" i="1"/>
  <c r="BR87" i="1"/>
  <c r="BS87" i="1"/>
  <c r="BT87" i="1"/>
  <c r="BU87" i="1"/>
  <c r="BN88" i="1"/>
  <c r="BO88" i="1"/>
  <c r="BP88" i="1"/>
  <c r="BQ88" i="1"/>
  <c r="BR88" i="1"/>
  <c r="BS88" i="1"/>
  <c r="BT88" i="1"/>
  <c r="BU88" i="1"/>
  <c r="BN89" i="1"/>
  <c r="BO89" i="1"/>
  <c r="BP89" i="1"/>
  <c r="BQ89" i="1"/>
  <c r="BR89" i="1"/>
  <c r="BS89" i="1"/>
  <c r="BT89" i="1"/>
  <c r="BU89" i="1"/>
  <c r="BN107" i="1"/>
  <c r="BO107" i="1"/>
  <c r="BP107" i="1"/>
  <c r="BQ107" i="1"/>
  <c r="BR107" i="1"/>
  <c r="BS107" i="1"/>
  <c r="BT107" i="1"/>
  <c r="BU107" i="1"/>
  <c r="BN108" i="1"/>
  <c r="BO108" i="1"/>
  <c r="BP108" i="1"/>
  <c r="BQ108" i="1"/>
  <c r="BR108" i="1"/>
  <c r="BS108" i="1"/>
  <c r="BT108" i="1"/>
  <c r="BU108" i="1"/>
  <c r="BN109" i="1"/>
  <c r="BO109" i="1"/>
  <c r="BP109" i="1"/>
  <c r="BQ109" i="1"/>
  <c r="BR109" i="1"/>
  <c r="BS109" i="1"/>
  <c r="BT109" i="1"/>
  <c r="BU109" i="1"/>
  <c r="BN127" i="1"/>
  <c r="BO127" i="1"/>
  <c r="BP127" i="1"/>
  <c r="BQ127" i="1"/>
  <c r="BR127" i="1"/>
  <c r="BS127" i="1"/>
  <c r="BT127" i="1"/>
  <c r="BU127" i="1"/>
  <c r="BN128" i="1"/>
  <c r="BO128" i="1"/>
  <c r="BP128" i="1"/>
  <c r="BQ128" i="1"/>
  <c r="BR128" i="1"/>
  <c r="BS128" i="1"/>
  <c r="BT128" i="1"/>
  <c r="BU128" i="1"/>
  <c r="BN129" i="1"/>
  <c r="BO129" i="1"/>
  <c r="BP129" i="1"/>
  <c r="BQ129" i="1"/>
  <c r="BR129" i="1"/>
  <c r="BS129" i="1"/>
  <c r="BT129" i="1"/>
  <c r="BU129" i="1"/>
  <c r="BN147" i="1"/>
  <c r="BO147" i="1"/>
  <c r="BP147" i="1"/>
  <c r="BQ147" i="1"/>
  <c r="BR147" i="1"/>
  <c r="BS147" i="1"/>
  <c r="BT147" i="1"/>
  <c r="BU147" i="1"/>
  <c r="BN148" i="1"/>
  <c r="BO148" i="1"/>
  <c r="BP148" i="1"/>
  <c r="BQ148" i="1"/>
  <c r="BR148" i="1"/>
  <c r="BS148" i="1"/>
  <c r="BT148" i="1"/>
  <c r="BU148" i="1"/>
  <c r="BN149" i="1"/>
  <c r="BO149" i="1"/>
  <c r="BP149" i="1"/>
  <c r="BQ149" i="1"/>
  <c r="BR149" i="1"/>
  <c r="BS149" i="1"/>
  <c r="BT149" i="1"/>
  <c r="BU149" i="1"/>
  <c r="BN167" i="1"/>
  <c r="BO167" i="1"/>
  <c r="BP167" i="1"/>
  <c r="BQ167" i="1"/>
  <c r="BR167" i="1"/>
  <c r="BS167" i="1"/>
  <c r="BT167" i="1"/>
  <c r="BU167" i="1"/>
  <c r="BN168" i="1"/>
  <c r="BO168" i="1"/>
  <c r="BP168" i="1"/>
  <c r="BQ168" i="1"/>
  <c r="BR168" i="1"/>
  <c r="BS168" i="1"/>
  <c r="BT168" i="1"/>
  <c r="BU168" i="1"/>
  <c r="BN169" i="1"/>
  <c r="BO169" i="1"/>
  <c r="BP169" i="1"/>
  <c r="BQ169" i="1"/>
  <c r="BR169" i="1"/>
  <c r="BS169" i="1"/>
  <c r="BT169" i="1"/>
  <c r="BU169" i="1"/>
  <c r="BN187" i="1"/>
  <c r="BO187" i="1"/>
  <c r="BP187" i="1"/>
  <c r="BQ187" i="1"/>
  <c r="BR187" i="1"/>
  <c r="BS187" i="1"/>
  <c r="BT187" i="1"/>
  <c r="BU187" i="1"/>
  <c r="BN188" i="1"/>
  <c r="BO188" i="1"/>
  <c r="BP188" i="1"/>
  <c r="BQ188" i="1"/>
  <c r="BR188" i="1"/>
  <c r="BS188" i="1"/>
  <c r="BT188" i="1"/>
  <c r="BU188" i="1"/>
  <c r="BN189" i="1"/>
  <c r="BO189" i="1"/>
  <c r="BP189" i="1"/>
  <c r="BQ189" i="1"/>
  <c r="BR189" i="1"/>
  <c r="BS189" i="1"/>
  <c r="BT189" i="1"/>
  <c r="BU189" i="1"/>
  <c r="BN207" i="1"/>
  <c r="BO207" i="1"/>
  <c r="BP207" i="1"/>
  <c r="BQ207" i="1"/>
  <c r="BR207" i="1"/>
  <c r="BS207" i="1"/>
  <c r="BT207" i="1"/>
  <c r="BU207" i="1"/>
  <c r="BN208" i="1"/>
  <c r="BO208" i="1"/>
  <c r="BP208" i="1"/>
  <c r="BQ208" i="1"/>
  <c r="BR208" i="1"/>
  <c r="BS208" i="1"/>
  <c r="BT208" i="1"/>
  <c r="BU208" i="1"/>
  <c r="BN209" i="1"/>
  <c r="BO209" i="1"/>
  <c r="BP209" i="1"/>
  <c r="BQ209" i="1"/>
  <c r="BR209" i="1"/>
  <c r="BS209" i="1"/>
  <c r="BT209" i="1"/>
  <c r="BU209" i="1"/>
  <c r="BN227" i="1"/>
  <c r="BO227" i="1"/>
  <c r="BP227" i="1"/>
  <c r="BQ227" i="1"/>
  <c r="BR227" i="1"/>
  <c r="BS227" i="1"/>
  <c r="BT227" i="1"/>
  <c r="BU227" i="1"/>
  <c r="BN228" i="1"/>
  <c r="BO228" i="1"/>
  <c r="BP228" i="1"/>
  <c r="BQ228" i="1"/>
  <c r="BR228" i="1"/>
  <c r="BS228" i="1"/>
  <c r="BT228" i="1"/>
  <c r="BU228" i="1"/>
  <c r="BN229" i="1"/>
  <c r="BO229" i="1"/>
  <c r="BP229" i="1"/>
  <c r="BQ229" i="1"/>
  <c r="BR229" i="1"/>
  <c r="BS229" i="1"/>
  <c r="BT229" i="1"/>
  <c r="BU229" i="1"/>
  <c r="BN247" i="1"/>
  <c r="BO247" i="1"/>
  <c r="BP247" i="1"/>
  <c r="BQ247" i="1"/>
  <c r="BR247" i="1"/>
  <c r="BS247" i="1"/>
  <c r="BT247" i="1"/>
  <c r="BU247" i="1"/>
  <c r="BN248" i="1"/>
  <c r="BO248" i="1"/>
  <c r="BP248" i="1"/>
  <c r="BQ248" i="1"/>
  <c r="BR248" i="1"/>
  <c r="BS248" i="1"/>
  <c r="BT248" i="1"/>
  <c r="BU248" i="1"/>
  <c r="BN249" i="1"/>
  <c r="BO249" i="1"/>
  <c r="BP249" i="1"/>
  <c r="BQ249" i="1"/>
  <c r="BR249" i="1"/>
  <c r="BS249" i="1"/>
  <c r="BT249" i="1"/>
  <c r="BU249" i="1"/>
  <c r="BN267" i="1"/>
  <c r="BO267" i="1"/>
  <c r="BP267" i="1"/>
  <c r="BQ267" i="1"/>
  <c r="BR267" i="1"/>
  <c r="BS267" i="1"/>
  <c r="BT267" i="1"/>
  <c r="BU267" i="1"/>
  <c r="BN268" i="1"/>
  <c r="BO268" i="1"/>
  <c r="BP268" i="1"/>
  <c r="BQ268" i="1"/>
  <c r="BR268" i="1"/>
  <c r="BS268" i="1"/>
  <c r="BT268" i="1"/>
  <c r="BU268" i="1"/>
  <c r="BN269" i="1"/>
  <c r="BO269" i="1"/>
  <c r="BP269" i="1"/>
  <c r="BQ269" i="1"/>
  <c r="BR269" i="1"/>
  <c r="BS269" i="1"/>
  <c r="BT269" i="1"/>
  <c r="BU269" i="1"/>
  <c r="BN287" i="1"/>
  <c r="BO287" i="1"/>
  <c r="BP287" i="1"/>
  <c r="BQ287" i="1"/>
  <c r="BR287" i="1"/>
  <c r="BS287" i="1"/>
  <c r="BT287" i="1"/>
  <c r="BU287" i="1"/>
  <c r="BN288" i="1"/>
  <c r="BO288" i="1"/>
  <c r="BP288" i="1"/>
  <c r="BQ288" i="1"/>
  <c r="BR288" i="1"/>
  <c r="BS288" i="1"/>
  <c r="BT288" i="1"/>
  <c r="BU288" i="1"/>
  <c r="BN289" i="1"/>
  <c r="BO289" i="1"/>
  <c r="BP289" i="1"/>
  <c r="BQ289" i="1"/>
  <c r="BR289" i="1"/>
  <c r="BS289" i="1"/>
  <c r="BT289" i="1"/>
  <c r="BU289" i="1"/>
  <c r="BN307" i="1"/>
  <c r="BO307" i="1"/>
  <c r="BP307" i="1"/>
  <c r="BQ307" i="1"/>
  <c r="BR307" i="1"/>
  <c r="BS307" i="1"/>
  <c r="BT307" i="1"/>
  <c r="BU307" i="1"/>
  <c r="BN308" i="1"/>
  <c r="BO308" i="1"/>
  <c r="BP308" i="1"/>
  <c r="BQ308" i="1"/>
  <c r="BR308" i="1"/>
  <c r="BS308" i="1"/>
  <c r="BT308" i="1"/>
  <c r="BU308" i="1"/>
  <c r="BN309" i="1"/>
  <c r="BO309" i="1"/>
  <c r="BP309" i="1"/>
  <c r="BQ309" i="1"/>
  <c r="BR309" i="1"/>
  <c r="BS309" i="1"/>
  <c r="BT309" i="1"/>
  <c r="BU309" i="1"/>
  <c r="BN327" i="1"/>
  <c r="BO327" i="1"/>
  <c r="BP327" i="1"/>
  <c r="BQ327" i="1"/>
  <c r="BR327" i="1"/>
  <c r="BS327" i="1"/>
  <c r="BT327" i="1"/>
  <c r="BU327" i="1"/>
  <c r="BN328" i="1"/>
  <c r="BO328" i="1"/>
  <c r="BP328" i="1"/>
  <c r="BQ328" i="1"/>
  <c r="BR328" i="1"/>
  <c r="BS328" i="1"/>
  <c r="BT328" i="1"/>
  <c r="BU328" i="1"/>
  <c r="BN329" i="1"/>
  <c r="BO329" i="1"/>
  <c r="BP329" i="1"/>
  <c r="BQ329" i="1"/>
  <c r="BR329" i="1"/>
  <c r="BS329" i="1"/>
  <c r="BT329" i="1"/>
  <c r="BU329" i="1"/>
  <c r="BN347" i="1"/>
  <c r="BO347" i="1"/>
  <c r="BP347" i="1"/>
  <c r="BQ347" i="1"/>
  <c r="BR347" i="1"/>
  <c r="BS347" i="1"/>
  <c r="BT347" i="1"/>
  <c r="BU347" i="1"/>
  <c r="BN348" i="1"/>
  <c r="BO348" i="1"/>
  <c r="BP348" i="1"/>
  <c r="BQ348" i="1"/>
  <c r="BR348" i="1"/>
  <c r="BS348" i="1"/>
  <c r="BT348" i="1"/>
  <c r="BU348" i="1"/>
  <c r="BN349" i="1"/>
  <c r="BO349" i="1"/>
  <c r="BP349" i="1"/>
  <c r="BQ349" i="1"/>
  <c r="BR349" i="1"/>
  <c r="BS349" i="1"/>
  <c r="BT349" i="1"/>
  <c r="BU349" i="1"/>
  <c r="BN367" i="1"/>
  <c r="BO367" i="1"/>
  <c r="BP367" i="1"/>
  <c r="BQ367" i="1"/>
  <c r="BR367" i="1"/>
  <c r="BS367" i="1"/>
  <c r="BT367" i="1"/>
  <c r="BU367" i="1"/>
  <c r="BN368" i="1"/>
  <c r="BO368" i="1"/>
  <c r="BP368" i="1"/>
  <c r="BQ368" i="1"/>
  <c r="BR368" i="1"/>
  <c r="BS368" i="1"/>
  <c r="BT368" i="1"/>
  <c r="BU368" i="1"/>
  <c r="BN369" i="1"/>
  <c r="BO369" i="1"/>
  <c r="BP369" i="1"/>
  <c r="BQ369" i="1"/>
  <c r="BR369" i="1"/>
  <c r="BS369" i="1"/>
  <c r="BT369" i="1"/>
  <c r="BU369" i="1"/>
  <c r="BN387" i="1"/>
  <c r="BO387" i="1"/>
  <c r="BP387" i="1"/>
  <c r="BQ387" i="1"/>
  <c r="BR387" i="1"/>
  <c r="BS387" i="1"/>
  <c r="BT387" i="1"/>
  <c r="BU387" i="1"/>
  <c r="BN388" i="1"/>
  <c r="BO388" i="1"/>
  <c r="BP388" i="1"/>
  <c r="BQ388" i="1"/>
  <c r="BR388" i="1"/>
  <c r="BS388" i="1"/>
  <c r="BT388" i="1"/>
  <c r="BU388" i="1"/>
  <c r="BN389" i="1"/>
  <c r="BO389" i="1"/>
  <c r="BP389" i="1"/>
  <c r="BQ389" i="1"/>
  <c r="BR389" i="1"/>
  <c r="BS389" i="1"/>
  <c r="BT389" i="1"/>
  <c r="BU389" i="1"/>
  <c r="BN407" i="1"/>
  <c r="BO407" i="1"/>
  <c r="BP407" i="1"/>
  <c r="BQ407" i="1"/>
  <c r="BR407" i="1"/>
  <c r="BS407" i="1"/>
  <c r="BT407" i="1"/>
  <c r="BU407" i="1"/>
  <c r="BN408" i="1"/>
  <c r="BO408" i="1"/>
  <c r="BP408" i="1"/>
  <c r="BQ408" i="1"/>
  <c r="BR408" i="1"/>
  <c r="BS408" i="1"/>
  <c r="BT408" i="1"/>
  <c r="BU408" i="1"/>
  <c r="BN409" i="1"/>
  <c r="BO409" i="1"/>
  <c r="BP409" i="1"/>
  <c r="BQ409" i="1"/>
  <c r="BR409" i="1"/>
  <c r="BS409" i="1"/>
  <c r="BT409" i="1"/>
  <c r="BU409" i="1"/>
  <c r="BN427" i="1"/>
  <c r="BO427" i="1"/>
  <c r="BP427" i="1"/>
  <c r="BQ427" i="1"/>
  <c r="BR427" i="1"/>
  <c r="BS427" i="1"/>
  <c r="BT427" i="1"/>
  <c r="BU427" i="1"/>
  <c r="BN428" i="1"/>
  <c r="BO428" i="1"/>
  <c r="BP428" i="1"/>
  <c r="BQ428" i="1"/>
  <c r="BR428" i="1"/>
  <c r="BS428" i="1"/>
  <c r="BT428" i="1"/>
  <c r="BU428" i="1"/>
  <c r="BN429" i="1"/>
  <c r="BO429" i="1"/>
  <c r="BP429" i="1"/>
  <c r="BQ429" i="1"/>
  <c r="BR429" i="1"/>
  <c r="BS429" i="1"/>
  <c r="BT429" i="1"/>
  <c r="BU429" i="1"/>
  <c r="BN447" i="1"/>
  <c r="BO447" i="1"/>
  <c r="BP447" i="1"/>
  <c r="BQ447" i="1"/>
  <c r="BR447" i="1"/>
  <c r="BS447" i="1"/>
  <c r="BT447" i="1"/>
  <c r="BU447" i="1"/>
  <c r="BN448" i="1"/>
  <c r="BO448" i="1"/>
  <c r="BP448" i="1"/>
  <c r="BQ448" i="1"/>
  <c r="BR448" i="1"/>
  <c r="BS448" i="1"/>
  <c r="BT448" i="1"/>
  <c r="BU448" i="1"/>
  <c r="BN449" i="1"/>
  <c r="BO449" i="1"/>
  <c r="BP449" i="1"/>
  <c r="BQ449" i="1"/>
  <c r="BR449" i="1"/>
  <c r="BS449" i="1"/>
  <c r="BT449" i="1"/>
  <c r="BU449" i="1"/>
  <c r="BN467" i="1"/>
  <c r="BO467" i="1"/>
  <c r="BP467" i="1"/>
  <c r="BQ467" i="1"/>
  <c r="BR467" i="1"/>
  <c r="BS467" i="1"/>
  <c r="BT467" i="1"/>
  <c r="BU467" i="1"/>
  <c r="BN468" i="1"/>
  <c r="BO468" i="1"/>
  <c r="BP468" i="1"/>
  <c r="BQ468" i="1"/>
  <c r="BR468" i="1"/>
  <c r="BS468" i="1"/>
  <c r="BT468" i="1"/>
  <c r="BU468" i="1"/>
  <c r="BN469" i="1"/>
  <c r="BO469" i="1"/>
  <c r="BP469" i="1"/>
  <c r="BQ469" i="1"/>
  <c r="BR469" i="1"/>
  <c r="BS469" i="1"/>
  <c r="BT469" i="1"/>
  <c r="BU469" i="1"/>
  <c r="BN487" i="1"/>
  <c r="BO487" i="1"/>
  <c r="BP487" i="1"/>
  <c r="BQ487" i="1"/>
  <c r="BR487" i="1"/>
  <c r="BS487" i="1"/>
  <c r="BT487" i="1"/>
  <c r="BU487" i="1"/>
  <c r="BN488" i="1"/>
  <c r="BO488" i="1"/>
  <c r="BP488" i="1"/>
  <c r="BQ488" i="1"/>
  <c r="BR488" i="1"/>
  <c r="BS488" i="1"/>
  <c r="BT488" i="1"/>
  <c r="BU488" i="1"/>
  <c r="BN489" i="1"/>
  <c r="BO489" i="1"/>
  <c r="BP489" i="1"/>
  <c r="BQ489" i="1"/>
  <c r="BR489" i="1"/>
  <c r="BS489" i="1"/>
  <c r="BT489" i="1"/>
  <c r="BU489" i="1"/>
  <c r="BN507" i="1"/>
  <c r="BO507" i="1"/>
  <c r="BP507" i="1"/>
  <c r="BQ507" i="1"/>
  <c r="BR507" i="1"/>
  <c r="BS507" i="1"/>
  <c r="BT507" i="1"/>
  <c r="BU507" i="1"/>
  <c r="BN508" i="1"/>
  <c r="BO508" i="1"/>
  <c r="BP508" i="1"/>
  <c r="BQ508" i="1"/>
  <c r="BR508" i="1"/>
  <c r="BS508" i="1"/>
  <c r="BT508" i="1"/>
  <c r="BU508" i="1"/>
  <c r="BN509" i="1"/>
  <c r="BO509" i="1"/>
  <c r="BP509" i="1"/>
  <c r="BQ509" i="1"/>
  <c r="BR509" i="1"/>
  <c r="BS509" i="1"/>
  <c r="BT509" i="1"/>
  <c r="BU509" i="1"/>
  <c r="BN527" i="1"/>
  <c r="BO527" i="1"/>
  <c r="BP527" i="1"/>
  <c r="BQ527" i="1"/>
  <c r="BR527" i="1"/>
  <c r="BS527" i="1"/>
  <c r="BT527" i="1"/>
  <c r="BU527" i="1"/>
  <c r="BN528" i="1"/>
  <c r="BO528" i="1"/>
  <c r="BP528" i="1"/>
  <c r="BQ528" i="1"/>
  <c r="BR528" i="1"/>
  <c r="BS528" i="1"/>
  <c r="BT528" i="1"/>
  <c r="BU528" i="1"/>
  <c r="BN529" i="1"/>
  <c r="BO529" i="1"/>
  <c r="BP529" i="1"/>
  <c r="BQ529" i="1"/>
  <c r="BR529" i="1"/>
  <c r="BS529" i="1"/>
  <c r="BT529" i="1"/>
  <c r="BU529" i="1"/>
  <c r="BN547" i="1"/>
  <c r="BO547" i="1"/>
  <c r="BP547" i="1"/>
  <c r="BQ547" i="1"/>
  <c r="BR547" i="1"/>
  <c r="BS547" i="1"/>
  <c r="BT547" i="1"/>
  <c r="BU547" i="1"/>
  <c r="BN548" i="1"/>
  <c r="BO548" i="1"/>
  <c r="BP548" i="1"/>
  <c r="BQ548" i="1"/>
  <c r="BR548" i="1"/>
  <c r="BS548" i="1"/>
  <c r="BT548" i="1"/>
  <c r="BU548" i="1"/>
  <c r="BN549" i="1"/>
  <c r="BO549" i="1"/>
  <c r="BP549" i="1"/>
  <c r="BQ549" i="1"/>
  <c r="BR549" i="1"/>
  <c r="BS549" i="1"/>
  <c r="BT549" i="1"/>
  <c r="BU549" i="1"/>
  <c r="BN567" i="1"/>
  <c r="BO567" i="1"/>
  <c r="BP567" i="1"/>
  <c r="BQ567" i="1"/>
  <c r="BR567" i="1"/>
  <c r="BS567" i="1"/>
  <c r="BT567" i="1"/>
  <c r="BU567" i="1"/>
  <c r="BN568" i="1"/>
  <c r="BO568" i="1"/>
  <c r="BP568" i="1"/>
  <c r="BQ568" i="1"/>
  <c r="BR568" i="1"/>
  <c r="BS568" i="1"/>
  <c r="BT568" i="1"/>
  <c r="BU568" i="1"/>
  <c r="BN569" i="1"/>
  <c r="BO569" i="1"/>
  <c r="BP569" i="1"/>
  <c r="BQ569" i="1"/>
  <c r="BR569" i="1"/>
  <c r="BS569" i="1"/>
  <c r="BT569" i="1"/>
  <c r="BU569" i="1"/>
  <c r="BN587" i="1"/>
  <c r="BO587" i="1"/>
  <c r="BP587" i="1"/>
  <c r="BQ587" i="1"/>
  <c r="BR587" i="1"/>
  <c r="BS587" i="1"/>
  <c r="BT587" i="1"/>
  <c r="BU587" i="1"/>
  <c r="BN588" i="1"/>
  <c r="BO588" i="1"/>
  <c r="BP588" i="1"/>
  <c r="BQ588" i="1"/>
  <c r="BR588" i="1"/>
  <c r="BS588" i="1"/>
  <c r="BT588" i="1"/>
  <c r="BU588" i="1"/>
  <c r="BN589" i="1"/>
  <c r="BO589" i="1"/>
  <c r="BP589" i="1"/>
  <c r="BQ589" i="1"/>
  <c r="BR589" i="1"/>
  <c r="BS589" i="1"/>
  <c r="BT589" i="1"/>
  <c r="BU589" i="1"/>
  <c r="BN607" i="1"/>
  <c r="BO607" i="1"/>
  <c r="BP607" i="1"/>
  <c r="BQ607" i="1"/>
  <c r="BR607" i="1"/>
  <c r="BS607" i="1"/>
  <c r="BT607" i="1"/>
  <c r="BU607" i="1"/>
  <c r="BN608" i="1"/>
  <c r="BO608" i="1"/>
  <c r="BP608" i="1"/>
  <c r="BQ608" i="1"/>
  <c r="BR608" i="1"/>
  <c r="BS608" i="1"/>
  <c r="BT608" i="1"/>
  <c r="BU608" i="1"/>
  <c r="BN609" i="1"/>
  <c r="BO609" i="1"/>
  <c r="BP609" i="1"/>
  <c r="BQ609" i="1"/>
  <c r="BR609" i="1"/>
  <c r="BS609" i="1"/>
  <c r="BT609" i="1"/>
  <c r="BU609" i="1"/>
  <c r="BN627" i="1"/>
  <c r="BO627" i="1"/>
  <c r="BP627" i="1"/>
  <c r="BQ627" i="1"/>
  <c r="BR627" i="1"/>
  <c r="BS627" i="1"/>
  <c r="BT627" i="1"/>
  <c r="BU627" i="1"/>
  <c r="BN628" i="1"/>
  <c r="BO628" i="1"/>
  <c r="BP628" i="1"/>
  <c r="BQ628" i="1"/>
  <c r="BR628" i="1"/>
  <c r="BS628" i="1"/>
  <c r="BT628" i="1"/>
  <c r="BU628" i="1"/>
  <c r="BN629" i="1"/>
  <c r="BO629" i="1"/>
  <c r="BP629" i="1"/>
  <c r="BQ629" i="1"/>
  <c r="BR629" i="1"/>
  <c r="BS629" i="1"/>
  <c r="BT629" i="1"/>
  <c r="BU629" i="1"/>
  <c r="BN647" i="1"/>
  <c r="BO647" i="1"/>
  <c r="BP647" i="1"/>
  <c r="BQ647" i="1"/>
  <c r="BR647" i="1"/>
  <c r="BS647" i="1"/>
  <c r="BT647" i="1"/>
  <c r="BU647" i="1"/>
  <c r="BN648" i="1"/>
  <c r="BO648" i="1"/>
  <c r="BP648" i="1"/>
  <c r="BQ648" i="1"/>
  <c r="BR648" i="1"/>
  <c r="BS648" i="1"/>
  <c r="BT648" i="1"/>
  <c r="BU648" i="1"/>
  <c r="BN649" i="1"/>
  <c r="BO649" i="1"/>
  <c r="BP649" i="1"/>
  <c r="BQ649" i="1"/>
  <c r="BR649" i="1"/>
  <c r="BS649" i="1"/>
  <c r="BT649" i="1"/>
  <c r="BU649" i="1"/>
  <c r="BB24" i="1"/>
  <c r="BC24" i="1"/>
  <c r="BB25" i="1"/>
  <c r="BC25" i="1"/>
  <c r="BB26" i="1"/>
  <c r="BC26" i="1"/>
  <c r="BB27" i="1"/>
  <c r="BC27" i="1"/>
  <c r="BB28" i="1"/>
  <c r="BC28" i="1"/>
  <c r="BB29" i="1"/>
  <c r="BC29" i="1"/>
  <c r="BB44" i="1"/>
  <c r="BC44" i="1"/>
  <c r="BB45" i="1"/>
  <c r="BC45" i="1"/>
  <c r="BB46" i="1"/>
  <c r="BC46" i="1"/>
  <c r="BB47" i="1"/>
  <c r="BC47" i="1"/>
  <c r="BB48" i="1"/>
  <c r="BC48" i="1"/>
  <c r="BB49" i="1"/>
  <c r="BC49" i="1"/>
  <c r="BB65" i="1"/>
  <c r="BC65" i="1"/>
  <c r="BB66" i="1"/>
  <c r="BC66" i="1"/>
  <c r="BB67" i="1"/>
  <c r="BC67" i="1"/>
  <c r="BB68" i="1"/>
  <c r="BC68" i="1"/>
  <c r="BB69" i="1"/>
  <c r="BC69" i="1"/>
  <c r="BB84" i="1"/>
  <c r="BC84" i="1"/>
  <c r="BB85" i="1"/>
  <c r="BC85" i="1"/>
  <c r="BB86" i="1"/>
  <c r="BC86" i="1"/>
  <c r="BB87" i="1"/>
  <c r="BC87" i="1"/>
  <c r="BB88" i="1"/>
  <c r="BC88" i="1"/>
  <c r="BB89" i="1"/>
  <c r="BC89" i="1"/>
  <c r="BB104" i="1"/>
  <c r="BC104" i="1"/>
  <c r="BB105" i="1"/>
  <c r="BC105" i="1"/>
  <c r="BB106" i="1"/>
  <c r="BC106" i="1"/>
  <c r="BB107" i="1"/>
  <c r="BC107" i="1"/>
  <c r="BB108" i="1"/>
  <c r="BC108" i="1"/>
  <c r="BB109" i="1"/>
  <c r="BC109" i="1"/>
  <c r="BB124" i="1"/>
  <c r="BC124" i="1"/>
  <c r="BB125" i="1"/>
  <c r="BC125" i="1"/>
  <c r="BB126" i="1"/>
  <c r="BC126" i="1"/>
  <c r="BB127" i="1"/>
  <c r="BC127" i="1"/>
  <c r="BB128" i="1"/>
  <c r="BC128" i="1"/>
  <c r="BB129" i="1"/>
  <c r="BC129" i="1"/>
  <c r="BB144" i="1"/>
  <c r="BC144" i="1"/>
  <c r="BB145" i="1"/>
  <c r="BC145" i="1"/>
  <c r="BB146" i="1"/>
  <c r="BC146" i="1"/>
  <c r="BB147" i="1"/>
  <c r="BC147" i="1"/>
  <c r="BB148" i="1"/>
  <c r="BC148" i="1"/>
  <c r="BB149" i="1"/>
  <c r="BC149" i="1"/>
  <c r="BB164" i="1"/>
  <c r="BC164" i="1"/>
  <c r="BB165" i="1"/>
  <c r="BC165" i="1"/>
  <c r="BB166" i="1"/>
  <c r="BC166" i="1"/>
  <c r="BB167" i="1"/>
  <c r="BC167" i="1"/>
  <c r="BB168" i="1"/>
  <c r="BC168" i="1"/>
  <c r="BB169" i="1"/>
  <c r="BC169" i="1"/>
  <c r="BB184" i="1"/>
  <c r="BC184" i="1"/>
  <c r="BB185" i="1"/>
  <c r="BC185" i="1"/>
  <c r="BB186" i="1"/>
  <c r="BC186" i="1"/>
  <c r="BB187" i="1"/>
  <c r="BC187" i="1"/>
  <c r="BB188" i="1"/>
  <c r="BC188" i="1"/>
  <c r="BB189" i="1"/>
  <c r="BC189" i="1"/>
  <c r="BB204" i="1"/>
  <c r="BC204" i="1"/>
  <c r="BB205" i="1"/>
  <c r="BC205" i="1"/>
  <c r="BB206" i="1"/>
  <c r="BC206" i="1"/>
  <c r="BB207" i="1"/>
  <c r="BC207" i="1"/>
  <c r="BB208" i="1"/>
  <c r="BC208" i="1"/>
  <c r="BB209" i="1"/>
  <c r="BC209" i="1"/>
  <c r="BB224" i="1"/>
  <c r="BC224" i="1"/>
  <c r="BB225" i="1"/>
  <c r="BC225" i="1"/>
  <c r="BB226" i="1"/>
  <c r="BC226" i="1"/>
  <c r="BB227" i="1"/>
  <c r="BC227" i="1"/>
  <c r="BB228" i="1"/>
  <c r="BC228" i="1"/>
  <c r="BB229" i="1"/>
  <c r="BC229" i="1"/>
  <c r="BB244" i="1"/>
  <c r="BC244" i="1"/>
  <c r="BB245" i="1"/>
  <c r="BC245" i="1"/>
  <c r="BB246" i="1"/>
  <c r="BC246" i="1"/>
  <c r="BB247" i="1"/>
  <c r="BC247" i="1"/>
  <c r="BB248" i="1"/>
  <c r="BC248" i="1"/>
  <c r="BB249" i="1"/>
  <c r="BC249" i="1"/>
  <c r="BB264" i="1"/>
  <c r="BC264" i="1"/>
  <c r="BB265" i="1"/>
  <c r="BC265" i="1"/>
  <c r="BB266" i="1"/>
  <c r="BC266" i="1"/>
  <c r="BB267" i="1"/>
  <c r="BC267" i="1"/>
  <c r="BB268" i="1"/>
  <c r="BC268" i="1"/>
  <c r="BB269" i="1"/>
  <c r="BC269" i="1"/>
  <c r="BB284" i="1"/>
  <c r="BC284" i="1"/>
  <c r="BB285" i="1"/>
  <c r="BC285" i="1"/>
  <c r="BB286" i="1"/>
  <c r="BC286" i="1"/>
  <c r="BB287" i="1"/>
  <c r="BC287" i="1"/>
  <c r="BB288" i="1"/>
  <c r="BC288" i="1"/>
  <c r="BB289" i="1"/>
  <c r="BC289" i="1"/>
  <c r="BB304" i="1"/>
  <c r="BC304" i="1"/>
  <c r="BB305" i="1"/>
  <c r="BC305" i="1"/>
  <c r="BB306" i="1"/>
  <c r="BC306" i="1"/>
  <c r="BB307" i="1"/>
  <c r="BC307" i="1"/>
  <c r="BB308" i="1"/>
  <c r="BC308" i="1"/>
  <c r="BB309" i="1"/>
  <c r="BC309" i="1"/>
  <c r="BB324" i="1"/>
  <c r="BC324" i="1"/>
  <c r="BB325" i="1"/>
  <c r="BC325" i="1"/>
  <c r="BB326" i="1"/>
  <c r="BC326" i="1"/>
  <c r="BB327" i="1"/>
  <c r="BC327" i="1"/>
  <c r="BB328" i="1"/>
  <c r="BC328" i="1"/>
  <c r="BB329" i="1"/>
  <c r="BC329" i="1"/>
  <c r="BB344" i="1"/>
  <c r="BC344" i="1"/>
  <c r="BB345" i="1"/>
  <c r="BC345" i="1"/>
  <c r="BB346" i="1"/>
  <c r="BC346" i="1"/>
  <c r="BB347" i="1"/>
  <c r="BC347" i="1"/>
  <c r="BB348" i="1"/>
  <c r="BC348" i="1"/>
  <c r="BB349" i="1"/>
  <c r="BC349" i="1"/>
  <c r="BB364" i="1"/>
  <c r="BC364" i="1"/>
  <c r="BB365" i="1"/>
  <c r="BC365" i="1"/>
  <c r="BB366" i="1"/>
  <c r="BC366" i="1"/>
  <c r="BB367" i="1"/>
  <c r="BC367" i="1"/>
  <c r="BB368" i="1"/>
  <c r="BC368" i="1"/>
  <c r="BB369" i="1"/>
  <c r="BC369" i="1"/>
  <c r="BB384" i="1"/>
  <c r="BC384" i="1"/>
  <c r="BB385" i="1"/>
  <c r="BC385" i="1"/>
  <c r="BB386" i="1"/>
  <c r="BC386" i="1"/>
  <c r="BB387" i="1"/>
  <c r="BC387" i="1"/>
  <c r="BB388" i="1"/>
  <c r="BC388" i="1"/>
  <c r="BB389" i="1"/>
  <c r="BC389" i="1"/>
  <c r="BB404" i="1"/>
  <c r="BC404" i="1"/>
  <c r="BB405" i="1"/>
  <c r="BC405" i="1"/>
  <c r="BB406" i="1"/>
  <c r="BC406" i="1"/>
  <c r="BB407" i="1"/>
  <c r="BC407" i="1"/>
  <c r="BB408" i="1"/>
  <c r="BC408" i="1"/>
  <c r="BB409" i="1"/>
  <c r="BC409" i="1"/>
  <c r="BB424" i="1"/>
  <c r="BC424" i="1"/>
  <c r="BB425" i="1"/>
  <c r="BC425" i="1"/>
  <c r="BB426" i="1"/>
  <c r="BC426" i="1"/>
  <c r="BB427" i="1"/>
  <c r="BC427" i="1"/>
  <c r="BB428" i="1"/>
  <c r="BC428" i="1"/>
  <c r="BB429" i="1"/>
  <c r="BC429" i="1"/>
  <c r="BB444" i="1"/>
  <c r="BC444" i="1"/>
  <c r="BB445" i="1"/>
  <c r="BC445" i="1"/>
  <c r="BB446" i="1"/>
  <c r="BC446" i="1"/>
  <c r="BB447" i="1"/>
  <c r="BC447" i="1"/>
  <c r="BB448" i="1"/>
  <c r="BC448" i="1"/>
  <c r="BB449" i="1"/>
  <c r="BC449" i="1"/>
  <c r="BB464" i="1"/>
  <c r="BC464" i="1"/>
  <c r="BB465" i="1"/>
  <c r="BC465" i="1"/>
  <c r="BB466" i="1"/>
  <c r="BC466" i="1"/>
  <c r="BB467" i="1"/>
  <c r="BC467" i="1"/>
  <c r="BB468" i="1"/>
  <c r="BC468" i="1"/>
  <c r="BB469" i="1"/>
  <c r="BC469" i="1"/>
  <c r="BB484" i="1"/>
  <c r="BC484" i="1"/>
  <c r="BB485" i="1"/>
  <c r="BC485" i="1"/>
  <c r="BB486" i="1"/>
  <c r="BC486" i="1"/>
  <c r="BB487" i="1"/>
  <c r="BC487" i="1"/>
  <c r="BB488" i="1"/>
  <c r="BC488" i="1"/>
  <c r="BB489" i="1"/>
  <c r="BC489" i="1"/>
  <c r="BB504" i="1"/>
  <c r="BC504" i="1"/>
  <c r="BB505" i="1"/>
  <c r="BC505" i="1"/>
  <c r="BB506" i="1"/>
  <c r="BC506" i="1"/>
  <c r="BB507" i="1"/>
  <c r="BC507" i="1"/>
  <c r="BB508" i="1"/>
  <c r="BC508" i="1"/>
  <c r="BB509" i="1"/>
  <c r="BC509" i="1"/>
  <c r="BB524" i="1"/>
  <c r="BC524" i="1"/>
  <c r="BB525" i="1"/>
  <c r="BC525" i="1"/>
  <c r="BB526" i="1"/>
  <c r="BC526" i="1"/>
  <c r="BB527" i="1"/>
  <c r="BC527" i="1"/>
  <c r="BB528" i="1"/>
  <c r="BC528" i="1"/>
  <c r="BB529" i="1"/>
  <c r="BC529" i="1"/>
  <c r="BB544" i="1"/>
  <c r="BC544" i="1"/>
  <c r="BB545" i="1"/>
  <c r="BC545" i="1"/>
  <c r="BB546" i="1"/>
  <c r="BC546" i="1"/>
  <c r="BB547" i="1"/>
  <c r="BC547" i="1"/>
  <c r="BB548" i="1"/>
  <c r="BC548" i="1"/>
  <c r="BB549" i="1"/>
  <c r="BC549" i="1"/>
  <c r="BB564" i="1"/>
  <c r="BC564" i="1"/>
  <c r="BB565" i="1"/>
  <c r="BC565" i="1"/>
  <c r="BB566" i="1"/>
  <c r="BC566" i="1"/>
  <c r="BB567" i="1"/>
  <c r="BC567" i="1"/>
  <c r="BB568" i="1"/>
  <c r="BC568" i="1"/>
  <c r="BB569" i="1"/>
  <c r="BC569" i="1"/>
  <c r="BB584" i="1"/>
  <c r="BC584" i="1"/>
  <c r="BB585" i="1"/>
  <c r="BC585" i="1"/>
  <c r="BB586" i="1"/>
  <c r="BC586" i="1"/>
  <c r="BB587" i="1"/>
  <c r="BC587" i="1"/>
  <c r="BB588" i="1"/>
  <c r="BC588" i="1"/>
  <c r="BB589" i="1"/>
  <c r="BC589" i="1"/>
  <c r="BB604" i="1"/>
  <c r="BC604" i="1"/>
  <c r="BB605" i="1"/>
  <c r="BC605" i="1"/>
  <c r="BB606" i="1"/>
  <c r="BC606" i="1"/>
  <c r="BB607" i="1"/>
  <c r="BC607" i="1"/>
  <c r="BB608" i="1"/>
  <c r="BC608" i="1"/>
  <c r="BB609" i="1"/>
  <c r="BC609" i="1"/>
  <c r="BB624" i="1"/>
  <c r="BC624" i="1"/>
  <c r="BB625" i="1"/>
  <c r="BC625" i="1"/>
  <c r="BB626" i="1"/>
  <c r="BC626" i="1"/>
  <c r="BB627" i="1"/>
  <c r="BC627" i="1"/>
  <c r="BB628" i="1"/>
  <c r="BC628" i="1"/>
  <c r="BB629" i="1"/>
  <c r="BC629" i="1"/>
  <c r="BB644" i="1"/>
  <c r="BC644" i="1"/>
  <c r="BB645" i="1"/>
  <c r="BC645" i="1"/>
  <c r="BB646" i="1"/>
  <c r="BC646" i="1"/>
  <c r="BB647" i="1"/>
  <c r="BC647" i="1"/>
  <c r="BB648" i="1"/>
  <c r="BC648" i="1"/>
  <c r="BB649" i="1"/>
  <c r="BC649" i="1"/>
  <c r="AV24" i="1"/>
  <c r="AW24" i="1"/>
  <c r="AX24" i="1"/>
  <c r="AV25" i="1"/>
  <c r="AW25" i="1"/>
  <c r="AX25" i="1"/>
  <c r="AV26" i="1"/>
  <c r="AW26" i="1"/>
  <c r="AX26" i="1"/>
  <c r="AV27" i="1"/>
  <c r="AW27" i="1"/>
  <c r="AX27" i="1"/>
  <c r="AV28" i="1"/>
  <c r="AW28" i="1"/>
  <c r="AX28" i="1"/>
  <c r="AV29" i="1"/>
  <c r="AW29" i="1"/>
  <c r="AX29" i="1"/>
  <c r="AV44" i="1"/>
  <c r="AW44" i="1"/>
  <c r="AX44" i="1"/>
  <c r="AV45" i="1"/>
  <c r="AW45" i="1"/>
  <c r="AX45" i="1"/>
  <c r="AV46" i="1"/>
  <c r="AW46" i="1"/>
  <c r="AX46" i="1"/>
  <c r="AV47" i="1"/>
  <c r="AW47" i="1"/>
  <c r="AX47" i="1"/>
  <c r="AV48" i="1"/>
  <c r="AW48" i="1"/>
  <c r="AX48" i="1"/>
  <c r="AV49" i="1"/>
  <c r="AW49" i="1"/>
  <c r="AX49" i="1"/>
  <c r="AV65" i="1"/>
  <c r="AW65" i="1"/>
  <c r="AX65" i="1"/>
  <c r="AV66" i="1"/>
  <c r="AW66" i="1"/>
  <c r="AX66" i="1"/>
  <c r="AV67" i="1"/>
  <c r="AW67" i="1"/>
  <c r="AX67" i="1"/>
  <c r="AV68" i="1"/>
  <c r="AW68" i="1"/>
  <c r="AX68" i="1"/>
  <c r="AV69" i="1"/>
  <c r="AW69" i="1"/>
  <c r="AX69" i="1"/>
  <c r="AV84" i="1"/>
  <c r="AW84" i="1"/>
  <c r="AX84" i="1"/>
  <c r="AV85" i="1"/>
  <c r="AW85" i="1"/>
  <c r="AX85" i="1"/>
  <c r="AV86" i="1"/>
  <c r="AW86" i="1"/>
  <c r="AX86" i="1"/>
  <c r="AV87" i="1"/>
  <c r="AW87" i="1"/>
  <c r="AX87" i="1"/>
  <c r="AV88" i="1"/>
  <c r="AW88" i="1"/>
  <c r="AX88" i="1"/>
  <c r="AV89" i="1"/>
  <c r="AW89" i="1"/>
  <c r="AX89" i="1"/>
  <c r="AV104" i="1"/>
  <c r="AW104" i="1"/>
  <c r="AX104" i="1"/>
  <c r="AV105" i="1"/>
  <c r="AW105" i="1"/>
  <c r="AX105" i="1"/>
  <c r="AV106" i="1"/>
  <c r="AW106" i="1"/>
  <c r="AX106" i="1"/>
  <c r="AV107" i="1"/>
  <c r="AW107" i="1"/>
  <c r="AX107" i="1"/>
  <c r="AV108" i="1"/>
  <c r="AW108" i="1"/>
  <c r="AX108" i="1"/>
  <c r="AV109" i="1"/>
  <c r="AW109" i="1"/>
  <c r="AX109" i="1"/>
  <c r="AV124" i="1"/>
  <c r="AW124" i="1"/>
  <c r="AX124" i="1"/>
  <c r="AV125" i="1"/>
  <c r="AW125" i="1"/>
  <c r="AX125" i="1"/>
  <c r="AV126" i="1"/>
  <c r="AW126" i="1"/>
  <c r="AX126" i="1"/>
  <c r="AV127" i="1"/>
  <c r="AW127" i="1"/>
  <c r="AX127" i="1"/>
  <c r="AV128" i="1"/>
  <c r="AW128" i="1"/>
  <c r="AX128" i="1"/>
  <c r="AV129" i="1"/>
  <c r="AW129" i="1"/>
  <c r="AX129" i="1"/>
  <c r="AV144" i="1"/>
  <c r="AW144" i="1"/>
  <c r="AX144" i="1"/>
  <c r="AV145" i="1"/>
  <c r="AW145" i="1"/>
  <c r="AX145" i="1"/>
  <c r="AV146" i="1"/>
  <c r="AW146" i="1"/>
  <c r="AX146" i="1"/>
  <c r="AV147" i="1"/>
  <c r="AW147" i="1"/>
  <c r="AX147" i="1"/>
  <c r="AV148" i="1"/>
  <c r="AW148" i="1"/>
  <c r="AX148" i="1"/>
  <c r="AV149" i="1"/>
  <c r="AW149" i="1"/>
  <c r="AX149" i="1"/>
  <c r="AV164" i="1"/>
  <c r="AW164" i="1"/>
  <c r="AX164" i="1"/>
  <c r="AV165" i="1"/>
  <c r="AW165" i="1"/>
  <c r="AX165" i="1"/>
  <c r="AV166" i="1"/>
  <c r="AW166" i="1"/>
  <c r="AX166" i="1"/>
  <c r="AV167" i="1"/>
  <c r="AW167" i="1"/>
  <c r="AX167" i="1"/>
  <c r="AV168" i="1"/>
  <c r="AW168" i="1"/>
  <c r="AX168" i="1"/>
  <c r="AV169" i="1"/>
  <c r="AW169" i="1"/>
  <c r="AX169" i="1"/>
  <c r="AV184" i="1"/>
  <c r="AW184" i="1"/>
  <c r="AX184" i="1"/>
  <c r="AV185" i="1"/>
  <c r="AW185" i="1"/>
  <c r="AX185" i="1"/>
  <c r="AV186" i="1"/>
  <c r="AW186" i="1"/>
  <c r="AX186" i="1"/>
  <c r="AV187" i="1"/>
  <c r="AW187" i="1"/>
  <c r="AX187" i="1"/>
  <c r="AV188" i="1"/>
  <c r="AW188" i="1"/>
  <c r="AX188" i="1"/>
  <c r="AV189" i="1"/>
  <c r="AW189" i="1"/>
  <c r="AX189" i="1"/>
  <c r="AV204" i="1"/>
  <c r="AW204" i="1"/>
  <c r="AX204" i="1"/>
  <c r="AV205" i="1"/>
  <c r="AW205" i="1"/>
  <c r="AX205" i="1"/>
  <c r="AV206" i="1"/>
  <c r="AW206" i="1"/>
  <c r="AX206" i="1"/>
  <c r="AV207" i="1"/>
  <c r="AW207" i="1"/>
  <c r="AX207" i="1"/>
  <c r="AV208" i="1"/>
  <c r="AW208" i="1"/>
  <c r="AX208" i="1"/>
  <c r="AV209" i="1"/>
  <c r="AW209" i="1"/>
  <c r="AX209" i="1"/>
  <c r="AV224" i="1"/>
  <c r="AW224" i="1"/>
  <c r="AX224" i="1"/>
  <c r="AV225" i="1"/>
  <c r="AW225" i="1"/>
  <c r="AX225" i="1"/>
  <c r="AV226" i="1"/>
  <c r="AW226" i="1"/>
  <c r="AX226" i="1"/>
  <c r="AV227" i="1"/>
  <c r="AW227" i="1"/>
  <c r="AX227" i="1"/>
  <c r="AV228" i="1"/>
  <c r="AW228" i="1"/>
  <c r="AX228" i="1"/>
  <c r="AV229" i="1"/>
  <c r="AW229" i="1"/>
  <c r="AX229" i="1"/>
  <c r="AV244" i="1"/>
  <c r="AW244" i="1"/>
  <c r="AX244" i="1"/>
  <c r="AV245" i="1"/>
  <c r="AW245" i="1"/>
  <c r="AX245" i="1"/>
  <c r="AV246" i="1"/>
  <c r="AW246" i="1"/>
  <c r="AX246" i="1"/>
  <c r="AV247" i="1"/>
  <c r="AW247" i="1"/>
  <c r="AX247" i="1"/>
  <c r="AV248" i="1"/>
  <c r="AW248" i="1"/>
  <c r="AX248" i="1"/>
  <c r="AV249" i="1"/>
  <c r="AW249" i="1"/>
  <c r="AX249" i="1"/>
  <c r="AV264" i="1"/>
  <c r="AW264" i="1"/>
  <c r="AX264" i="1"/>
  <c r="AV265" i="1"/>
  <c r="AW265" i="1"/>
  <c r="AX265" i="1"/>
  <c r="AV266" i="1"/>
  <c r="AW266" i="1"/>
  <c r="AX266" i="1"/>
  <c r="AV267" i="1"/>
  <c r="AW267" i="1"/>
  <c r="AX267" i="1"/>
  <c r="AV268" i="1"/>
  <c r="AW268" i="1"/>
  <c r="AX268" i="1"/>
  <c r="AV269" i="1"/>
  <c r="AW269" i="1"/>
  <c r="AX269" i="1"/>
  <c r="AV284" i="1"/>
  <c r="AW284" i="1"/>
  <c r="AX284" i="1"/>
  <c r="AV285" i="1"/>
  <c r="AW285" i="1"/>
  <c r="AX285" i="1"/>
  <c r="AV286" i="1"/>
  <c r="AW286" i="1"/>
  <c r="AX286" i="1"/>
  <c r="AV287" i="1"/>
  <c r="AW287" i="1"/>
  <c r="AX287" i="1"/>
  <c r="AV288" i="1"/>
  <c r="AW288" i="1"/>
  <c r="AX288" i="1"/>
  <c r="AV289" i="1"/>
  <c r="AW289" i="1"/>
  <c r="AX289" i="1"/>
  <c r="AV304" i="1"/>
  <c r="AW304" i="1"/>
  <c r="AX304" i="1"/>
  <c r="AV305" i="1"/>
  <c r="AW305" i="1"/>
  <c r="AX305" i="1"/>
  <c r="AV306" i="1"/>
  <c r="AW306" i="1"/>
  <c r="AX306" i="1"/>
  <c r="AV307" i="1"/>
  <c r="AW307" i="1"/>
  <c r="AX307" i="1"/>
  <c r="AV308" i="1"/>
  <c r="AW308" i="1"/>
  <c r="AX308" i="1"/>
  <c r="AV309" i="1"/>
  <c r="AW309" i="1"/>
  <c r="AX309" i="1"/>
  <c r="AV324" i="1"/>
  <c r="AW324" i="1"/>
  <c r="AX324" i="1"/>
  <c r="AV325" i="1"/>
  <c r="AW325" i="1"/>
  <c r="AX325" i="1"/>
  <c r="AV326" i="1"/>
  <c r="AW326" i="1"/>
  <c r="AX326" i="1"/>
  <c r="AV327" i="1"/>
  <c r="AW327" i="1"/>
  <c r="AX327" i="1"/>
  <c r="AV328" i="1"/>
  <c r="AW328" i="1"/>
  <c r="AX328" i="1"/>
  <c r="AV329" i="1"/>
  <c r="AW329" i="1"/>
  <c r="AX329" i="1"/>
  <c r="AV344" i="1"/>
  <c r="AW344" i="1"/>
  <c r="AX344" i="1"/>
  <c r="AV345" i="1"/>
  <c r="AW345" i="1"/>
  <c r="AX345" i="1"/>
  <c r="AV346" i="1"/>
  <c r="AW346" i="1"/>
  <c r="AX346" i="1"/>
  <c r="AV347" i="1"/>
  <c r="AW347" i="1"/>
  <c r="AX347" i="1"/>
  <c r="AV348" i="1"/>
  <c r="AW348" i="1"/>
  <c r="AX348" i="1"/>
  <c r="AV349" i="1"/>
  <c r="AW349" i="1"/>
  <c r="AX349" i="1"/>
  <c r="AV364" i="1"/>
  <c r="AW364" i="1"/>
  <c r="AX364" i="1"/>
  <c r="AV365" i="1"/>
  <c r="AW365" i="1"/>
  <c r="AX365" i="1"/>
  <c r="AV366" i="1"/>
  <c r="AW366" i="1"/>
  <c r="AX366" i="1"/>
  <c r="AV367" i="1"/>
  <c r="AW367" i="1"/>
  <c r="AX367" i="1"/>
  <c r="AV368" i="1"/>
  <c r="AW368" i="1"/>
  <c r="AX368" i="1"/>
  <c r="AV369" i="1"/>
  <c r="AW369" i="1"/>
  <c r="AX369" i="1"/>
  <c r="AV384" i="1"/>
  <c r="AW384" i="1"/>
  <c r="AX384" i="1"/>
  <c r="AV385" i="1"/>
  <c r="AW385" i="1"/>
  <c r="AX385" i="1"/>
  <c r="AV386" i="1"/>
  <c r="AW386" i="1"/>
  <c r="AX386" i="1"/>
  <c r="AV387" i="1"/>
  <c r="AW387" i="1"/>
  <c r="AX387" i="1"/>
  <c r="AV388" i="1"/>
  <c r="AW388" i="1"/>
  <c r="AX388" i="1"/>
  <c r="AV389" i="1"/>
  <c r="AW389" i="1"/>
  <c r="AX389" i="1"/>
  <c r="AV404" i="1"/>
  <c r="AW404" i="1"/>
  <c r="AX404" i="1"/>
  <c r="AV405" i="1"/>
  <c r="AW405" i="1"/>
  <c r="AX405" i="1"/>
  <c r="AV406" i="1"/>
  <c r="AW406" i="1"/>
  <c r="AX406" i="1"/>
  <c r="AV407" i="1"/>
  <c r="AW407" i="1"/>
  <c r="AX407" i="1"/>
  <c r="AV408" i="1"/>
  <c r="AW408" i="1"/>
  <c r="AX408" i="1"/>
  <c r="AV409" i="1"/>
  <c r="AW409" i="1"/>
  <c r="AX409" i="1"/>
  <c r="AV424" i="1"/>
  <c r="AW424" i="1"/>
  <c r="AX424" i="1"/>
  <c r="AV425" i="1"/>
  <c r="AW425" i="1"/>
  <c r="AX425" i="1"/>
  <c r="AV426" i="1"/>
  <c r="AW426" i="1"/>
  <c r="AX426" i="1"/>
  <c r="AV427" i="1"/>
  <c r="AW427" i="1"/>
  <c r="AX427" i="1"/>
  <c r="AV428" i="1"/>
  <c r="AW428" i="1"/>
  <c r="AX428" i="1"/>
  <c r="AV429" i="1"/>
  <c r="AW429" i="1"/>
  <c r="AX429" i="1"/>
  <c r="AV444" i="1"/>
  <c r="AW444" i="1"/>
  <c r="AX444" i="1"/>
  <c r="AV445" i="1"/>
  <c r="AW445" i="1"/>
  <c r="AX445" i="1"/>
  <c r="AV446" i="1"/>
  <c r="AW446" i="1"/>
  <c r="AX446" i="1"/>
  <c r="AV447" i="1"/>
  <c r="AW447" i="1"/>
  <c r="AX447" i="1"/>
  <c r="AV448" i="1"/>
  <c r="AW448" i="1"/>
  <c r="AX448" i="1"/>
  <c r="AV449" i="1"/>
  <c r="AW449" i="1"/>
  <c r="AX449" i="1"/>
  <c r="AV464" i="1"/>
  <c r="AW464" i="1"/>
  <c r="AX464" i="1"/>
  <c r="AV465" i="1"/>
  <c r="AW465" i="1"/>
  <c r="AX465" i="1"/>
  <c r="AV466" i="1"/>
  <c r="AW466" i="1"/>
  <c r="AX466" i="1"/>
  <c r="AV467" i="1"/>
  <c r="AW467" i="1"/>
  <c r="AX467" i="1"/>
  <c r="AV468" i="1"/>
  <c r="AW468" i="1"/>
  <c r="AX468" i="1"/>
  <c r="AV469" i="1"/>
  <c r="AW469" i="1"/>
  <c r="AX469" i="1"/>
  <c r="AV484" i="1"/>
  <c r="AW484" i="1"/>
  <c r="AX484" i="1"/>
  <c r="AV485" i="1"/>
  <c r="AW485" i="1"/>
  <c r="AX485" i="1"/>
  <c r="AV486" i="1"/>
  <c r="AW486" i="1"/>
  <c r="AX486" i="1"/>
  <c r="AV487" i="1"/>
  <c r="AW487" i="1"/>
  <c r="AX487" i="1"/>
  <c r="AV488" i="1"/>
  <c r="AW488" i="1"/>
  <c r="AX488" i="1"/>
  <c r="AV489" i="1"/>
  <c r="AW489" i="1"/>
  <c r="AX489" i="1"/>
  <c r="AV504" i="1"/>
  <c r="AW504" i="1"/>
  <c r="AX504" i="1"/>
  <c r="AV505" i="1"/>
  <c r="AW505" i="1"/>
  <c r="AX505" i="1"/>
  <c r="AV506" i="1"/>
  <c r="AW506" i="1"/>
  <c r="AX506" i="1"/>
  <c r="AV507" i="1"/>
  <c r="AW507" i="1"/>
  <c r="AX507" i="1"/>
  <c r="AV508" i="1"/>
  <c r="AW508" i="1"/>
  <c r="AX508" i="1"/>
  <c r="AV509" i="1"/>
  <c r="AW509" i="1"/>
  <c r="AX509" i="1"/>
  <c r="AV524" i="1"/>
  <c r="AW524" i="1"/>
  <c r="AX524" i="1"/>
  <c r="AV525" i="1"/>
  <c r="AW525" i="1"/>
  <c r="AX525" i="1"/>
  <c r="AV526" i="1"/>
  <c r="AW526" i="1"/>
  <c r="AX526" i="1"/>
  <c r="AV527" i="1"/>
  <c r="AW527" i="1"/>
  <c r="AX527" i="1"/>
  <c r="AV528" i="1"/>
  <c r="AW528" i="1"/>
  <c r="AX528" i="1"/>
  <c r="AV529" i="1"/>
  <c r="AW529" i="1"/>
  <c r="AX529" i="1"/>
  <c r="AV544" i="1"/>
  <c r="AW544" i="1"/>
  <c r="AX544" i="1"/>
  <c r="AV545" i="1"/>
  <c r="AW545" i="1"/>
  <c r="AX545" i="1"/>
  <c r="AV546" i="1"/>
  <c r="AW546" i="1"/>
  <c r="AX546" i="1"/>
  <c r="AV547" i="1"/>
  <c r="AW547" i="1"/>
  <c r="AX547" i="1"/>
  <c r="AV548" i="1"/>
  <c r="AW548" i="1"/>
  <c r="AX548" i="1"/>
  <c r="AV549" i="1"/>
  <c r="AW549" i="1"/>
  <c r="AX549" i="1"/>
  <c r="AV564" i="1"/>
  <c r="AW564" i="1"/>
  <c r="AX564" i="1"/>
  <c r="AV565" i="1"/>
  <c r="AW565" i="1"/>
  <c r="AX565" i="1"/>
  <c r="AV566" i="1"/>
  <c r="AW566" i="1"/>
  <c r="AX566" i="1"/>
  <c r="AV567" i="1"/>
  <c r="AW567" i="1"/>
  <c r="AX567" i="1"/>
  <c r="AV568" i="1"/>
  <c r="AW568" i="1"/>
  <c r="AX568" i="1"/>
  <c r="AV569" i="1"/>
  <c r="AW569" i="1"/>
  <c r="AX569" i="1"/>
  <c r="AV584" i="1"/>
  <c r="AW584" i="1"/>
  <c r="AX584" i="1"/>
  <c r="AV585" i="1"/>
  <c r="AW585" i="1"/>
  <c r="AX585" i="1"/>
  <c r="AV586" i="1"/>
  <c r="AW586" i="1"/>
  <c r="AX586" i="1"/>
  <c r="AV587" i="1"/>
  <c r="AW587" i="1"/>
  <c r="AX587" i="1"/>
  <c r="AV588" i="1"/>
  <c r="AW588" i="1"/>
  <c r="AX588" i="1"/>
  <c r="AV589" i="1"/>
  <c r="AW589" i="1"/>
  <c r="AX589" i="1"/>
  <c r="AV604" i="1"/>
  <c r="AW604" i="1"/>
  <c r="AX604" i="1"/>
  <c r="AV605" i="1"/>
  <c r="AW605" i="1"/>
  <c r="AX605" i="1"/>
  <c r="AV606" i="1"/>
  <c r="AW606" i="1"/>
  <c r="AX606" i="1"/>
  <c r="AV607" i="1"/>
  <c r="AW607" i="1"/>
  <c r="AX607" i="1"/>
  <c r="AV608" i="1"/>
  <c r="AW608" i="1"/>
  <c r="AX608" i="1"/>
  <c r="AV609" i="1"/>
  <c r="AW609" i="1"/>
  <c r="AX609" i="1"/>
  <c r="AV624" i="1"/>
  <c r="AW624" i="1"/>
  <c r="AX624" i="1"/>
  <c r="AV625" i="1"/>
  <c r="AW625" i="1"/>
  <c r="AX625" i="1"/>
  <c r="AV626" i="1"/>
  <c r="AW626" i="1"/>
  <c r="AX626" i="1"/>
  <c r="AV627" i="1"/>
  <c r="AW627" i="1"/>
  <c r="AX627" i="1"/>
  <c r="AV628" i="1"/>
  <c r="AW628" i="1"/>
  <c r="AX628" i="1"/>
  <c r="AV629" i="1"/>
  <c r="AW629" i="1"/>
  <c r="AX629" i="1"/>
  <c r="AV644" i="1"/>
  <c r="AW644" i="1"/>
  <c r="AX644" i="1"/>
  <c r="AV645" i="1"/>
  <c r="AW645" i="1"/>
  <c r="AX645" i="1"/>
  <c r="AV646" i="1"/>
  <c r="AW646" i="1"/>
  <c r="AX646" i="1"/>
  <c r="AV647" i="1"/>
  <c r="AW647" i="1"/>
  <c r="AX647" i="1"/>
  <c r="AV648" i="1"/>
  <c r="AW648" i="1"/>
  <c r="AX648" i="1"/>
  <c r="AV649" i="1"/>
  <c r="AW649" i="1"/>
  <c r="AX649" i="1"/>
  <c r="AP24" i="1"/>
  <c r="AQ24" i="1"/>
  <c r="AP25" i="1"/>
  <c r="AQ25" i="1"/>
  <c r="AP26" i="1"/>
  <c r="AQ26" i="1"/>
  <c r="AP27" i="1"/>
  <c r="AQ27" i="1"/>
  <c r="AP28" i="1"/>
  <c r="AQ28" i="1"/>
  <c r="AP29" i="1"/>
  <c r="AQ29" i="1"/>
  <c r="AP44" i="1"/>
  <c r="AQ44" i="1"/>
  <c r="AP45" i="1"/>
  <c r="AQ45" i="1"/>
  <c r="AP46" i="1"/>
  <c r="AQ46" i="1"/>
  <c r="AP47" i="1"/>
  <c r="AQ47" i="1"/>
  <c r="AP48" i="1"/>
  <c r="AQ48" i="1"/>
  <c r="AP49" i="1"/>
  <c r="AQ49" i="1"/>
  <c r="AP65" i="1"/>
  <c r="AQ65" i="1"/>
  <c r="AP66" i="1"/>
  <c r="AQ66" i="1"/>
  <c r="AP67" i="1"/>
  <c r="AQ67" i="1"/>
  <c r="AP68" i="1"/>
  <c r="AQ68" i="1"/>
  <c r="AP69" i="1"/>
  <c r="AQ69" i="1"/>
  <c r="AP84" i="1"/>
  <c r="AQ84" i="1"/>
  <c r="AP85" i="1"/>
  <c r="AQ85" i="1"/>
  <c r="AP86" i="1"/>
  <c r="AQ86" i="1"/>
  <c r="AP87" i="1"/>
  <c r="AQ87" i="1"/>
  <c r="AP88" i="1"/>
  <c r="AQ88" i="1"/>
  <c r="AP89" i="1"/>
  <c r="AQ89" i="1"/>
  <c r="AP104" i="1"/>
  <c r="AQ104" i="1"/>
  <c r="AP105" i="1"/>
  <c r="AQ105" i="1"/>
  <c r="AP106" i="1"/>
  <c r="AQ106" i="1"/>
  <c r="AP107" i="1"/>
  <c r="AQ107" i="1"/>
  <c r="AP108" i="1"/>
  <c r="AQ108" i="1"/>
  <c r="AP109" i="1"/>
  <c r="AQ109" i="1"/>
  <c r="AP124" i="1"/>
  <c r="AQ124" i="1"/>
  <c r="AP125" i="1"/>
  <c r="AQ125" i="1"/>
  <c r="AP126" i="1"/>
  <c r="AQ126" i="1"/>
  <c r="AP127" i="1"/>
  <c r="AQ127" i="1"/>
  <c r="AP128" i="1"/>
  <c r="AQ128" i="1"/>
  <c r="AP129" i="1"/>
  <c r="AQ129" i="1"/>
  <c r="AP144" i="1"/>
  <c r="AQ144" i="1"/>
  <c r="AP145" i="1"/>
  <c r="AQ145" i="1"/>
  <c r="AP146" i="1"/>
  <c r="AQ146" i="1"/>
  <c r="AP147" i="1"/>
  <c r="AQ147" i="1"/>
  <c r="AP148" i="1"/>
  <c r="AQ148" i="1"/>
  <c r="AP149" i="1"/>
  <c r="AQ149" i="1"/>
  <c r="AP164" i="1"/>
  <c r="AQ164" i="1"/>
  <c r="AP165" i="1"/>
  <c r="AQ165" i="1"/>
  <c r="AP166" i="1"/>
  <c r="AQ166" i="1"/>
  <c r="AP167" i="1"/>
  <c r="AQ167" i="1"/>
  <c r="AP168" i="1"/>
  <c r="AQ168" i="1"/>
  <c r="AP169" i="1"/>
  <c r="AQ169" i="1"/>
  <c r="AP184" i="1"/>
  <c r="AQ184" i="1"/>
  <c r="AP185" i="1"/>
  <c r="AQ185" i="1"/>
  <c r="AP186" i="1"/>
  <c r="AQ186" i="1"/>
  <c r="AP187" i="1"/>
  <c r="AQ187" i="1"/>
  <c r="AP188" i="1"/>
  <c r="AQ188" i="1"/>
  <c r="AP189" i="1"/>
  <c r="AQ189" i="1"/>
  <c r="AP204" i="1"/>
  <c r="AQ204" i="1"/>
  <c r="AP205" i="1"/>
  <c r="AQ205" i="1"/>
  <c r="AP206" i="1"/>
  <c r="AQ206" i="1"/>
  <c r="AP207" i="1"/>
  <c r="AQ207" i="1"/>
  <c r="AP208" i="1"/>
  <c r="AQ208" i="1"/>
  <c r="AP209" i="1"/>
  <c r="AQ209" i="1"/>
  <c r="AP224" i="1"/>
  <c r="AQ224" i="1"/>
  <c r="AP225" i="1"/>
  <c r="AQ225" i="1"/>
  <c r="AP226" i="1"/>
  <c r="AQ226" i="1"/>
  <c r="AP227" i="1"/>
  <c r="AQ227" i="1"/>
  <c r="AP228" i="1"/>
  <c r="AQ228" i="1"/>
  <c r="AP229" i="1"/>
  <c r="AQ229" i="1"/>
  <c r="AP244" i="1"/>
  <c r="AQ244" i="1"/>
  <c r="AP245" i="1"/>
  <c r="AQ245" i="1"/>
  <c r="AP246" i="1"/>
  <c r="AQ246" i="1"/>
  <c r="AP247" i="1"/>
  <c r="AQ247" i="1"/>
  <c r="AP248" i="1"/>
  <c r="AQ248" i="1"/>
  <c r="AP249" i="1"/>
  <c r="AQ249" i="1"/>
  <c r="AP264" i="1"/>
  <c r="AQ264" i="1"/>
  <c r="AP265" i="1"/>
  <c r="AQ265" i="1"/>
  <c r="AP266" i="1"/>
  <c r="AQ266" i="1"/>
  <c r="AP267" i="1"/>
  <c r="AQ267" i="1"/>
  <c r="AP268" i="1"/>
  <c r="AQ268" i="1"/>
  <c r="AP269" i="1"/>
  <c r="AQ269" i="1"/>
  <c r="AP284" i="1"/>
  <c r="AQ284" i="1"/>
  <c r="AP285" i="1"/>
  <c r="AQ285" i="1"/>
  <c r="AP286" i="1"/>
  <c r="AQ286" i="1"/>
  <c r="AP287" i="1"/>
  <c r="AQ287" i="1"/>
  <c r="AP288" i="1"/>
  <c r="AQ288" i="1"/>
  <c r="AP289" i="1"/>
  <c r="AQ289" i="1"/>
  <c r="AP304" i="1"/>
  <c r="AQ304" i="1"/>
  <c r="AP305" i="1"/>
  <c r="AQ305" i="1"/>
  <c r="AP306" i="1"/>
  <c r="AQ306" i="1"/>
  <c r="AP307" i="1"/>
  <c r="AQ307" i="1"/>
  <c r="AP308" i="1"/>
  <c r="AQ308" i="1"/>
  <c r="AP309" i="1"/>
  <c r="AQ309" i="1"/>
  <c r="AP324" i="1"/>
  <c r="AQ324" i="1"/>
  <c r="AP325" i="1"/>
  <c r="AQ325" i="1"/>
  <c r="AP326" i="1"/>
  <c r="AQ326" i="1"/>
  <c r="AP327" i="1"/>
  <c r="AQ327" i="1"/>
  <c r="AP328" i="1"/>
  <c r="AQ328" i="1"/>
  <c r="AP329" i="1"/>
  <c r="AQ329" i="1"/>
  <c r="AP344" i="1"/>
  <c r="AQ344" i="1"/>
  <c r="AP345" i="1"/>
  <c r="AQ345" i="1"/>
  <c r="AP346" i="1"/>
  <c r="AQ346" i="1"/>
  <c r="AP347" i="1"/>
  <c r="AQ347" i="1"/>
  <c r="AP348" i="1"/>
  <c r="AQ348" i="1"/>
  <c r="AP349" i="1"/>
  <c r="AQ349" i="1"/>
  <c r="AP364" i="1"/>
  <c r="AQ364" i="1"/>
  <c r="AP365" i="1"/>
  <c r="AQ365" i="1"/>
  <c r="AP366" i="1"/>
  <c r="AQ366" i="1"/>
  <c r="AP367" i="1"/>
  <c r="AQ367" i="1"/>
  <c r="AP368" i="1"/>
  <c r="AQ368" i="1"/>
  <c r="AP369" i="1"/>
  <c r="AQ369" i="1"/>
  <c r="AP384" i="1"/>
  <c r="AQ384" i="1"/>
  <c r="AP385" i="1"/>
  <c r="AQ385" i="1"/>
  <c r="AP386" i="1"/>
  <c r="AQ386" i="1"/>
  <c r="AP387" i="1"/>
  <c r="AQ387" i="1"/>
  <c r="AP388" i="1"/>
  <c r="AQ388" i="1"/>
  <c r="AP389" i="1"/>
  <c r="AQ389" i="1"/>
  <c r="AP404" i="1"/>
  <c r="AQ404" i="1"/>
  <c r="AP405" i="1"/>
  <c r="AQ405" i="1"/>
  <c r="AP406" i="1"/>
  <c r="AQ406" i="1"/>
  <c r="AP407" i="1"/>
  <c r="AQ407" i="1"/>
  <c r="AP408" i="1"/>
  <c r="AQ408" i="1"/>
  <c r="AP409" i="1"/>
  <c r="AQ409" i="1"/>
  <c r="AP424" i="1"/>
  <c r="AQ424" i="1"/>
  <c r="AP425" i="1"/>
  <c r="AQ425" i="1"/>
  <c r="AP426" i="1"/>
  <c r="AQ426" i="1"/>
  <c r="AP427" i="1"/>
  <c r="AQ427" i="1"/>
  <c r="AP428" i="1"/>
  <c r="AQ428" i="1"/>
  <c r="AP429" i="1"/>
  <c r="AQ429" i="1"/>
  <c r="AP444" i="1"/>
  <c r="AQ444" i="1"/>
  <c r="AP445" i="1"/>
  <c r="AQ445" i="1"/>
  <c r="AP446" i="1"/>
  <c r="AQ446" i="1"/>
  <c r="AP447" i="1"/>
  <c r="AQ447" i="1"/>
  <c r="AP448" i="1"/>
  <c r="AQ448" i="1"/>
  <c r="AP449" i="1"/>
  <c r="AQ449" i="1"/>
  <c r="AP464" i="1"/>
  <c r="AQ464" i="1"/>
  <c r="AP465" i="1"/>
  <c r="AQ465" i="1"/>
  <c r="AP466" i="1"/>
  <c r="AQ466" i="1"/>
  <c r="AP467" i="1"/>
  <c r="AQ467" i="1"/>
  <c r="AP468" i="1"/>
  <c r="AQ468" i="1"/>
  <c r="AP469" i="1"/>
  <c r="AQ469" i="1"/>
  <c r="AP484" i="1"/>
  <c r="AQ484" i="1"/>
  <c r="AP485" i="1"/>
  <c r="AQ485" i="1"/>
  <c r="AP486" i="1"/>
  <c r="AQ486" i="1"/>
  <c r="AP487" i="1"/>
  <c r="AQ487" i="1"/>
  <c r="AP488" i="1"/>
  <c r="AQ488" i="1"/>
  <c r="AP489" i="1"/>
  <c r="AQ489" i="1"/>
  <c r="AP504" i="1"/>
  <c r="AQ504" i="1"/>
  <c r="AP505" i="1"/>
  <c r="AQ505" i="1"/>
  <c r="AP506" i="1"/>
  <c r="AQ506" i="1"/>
  <c r="AP507" i="1"/>
  <c r="AQ507" i="1"/>
  <c r="AP508" i="1"/>
  <c r="AQ508" i="1"/>
  <c r="AP509" i="1"/>
  <c r="AQ509" i="1"/>
  <c r="AP524" i="1"/>
  <c r="AQ524" i="1"/>
  <c r="AP525" i="1"/>
  <c r="AQ525" i="1"/>
  <c r="AP526" i="1"/>
  <c r="AQ526" i="1"/>
  <c r="AP527" i="1"/>
  <c r="AQ527" i="1"/>
  <c r="AP528" i="1"/>
  <c r="AQ528" i="1"/>
  <c r="AP529" i="1"/>
  <c r="AQ529" i="1"/>
  <c r="AP544" i="1"/>
  <c r="AQ544" i="1"/>
  <c r="AP545" i="1"/>
  <c r="AQ545" i="1"/>
  <c r="AP546" i="1"/>
  <c r="AQ546" i="1"/>
  <c r="AP547" i="1"/>
  <c r="AQ547" i="1"/>
  <c r="AP548" i="1"/>
  <c r="AQ548" i="1"/>
  <c r="AP549" i="1"/>
  <c r="AQ549" i="1"/>
  <c r="AP564" i="1"/>
  <c r="AQ564" i="1"/>
  <c r="AP565" i="1"/>
  <c r="AQ565" i="1"/>
  <c r="AP566" i="1"/>
  <c r="AQ566" i="1"/>
  <c r="AP567" i="1"/>
  <c r="AQ567" i="1"/>
  <c r="AP568" i="1"/>
  <c r="AQ568" i="1"/>
  <c r="AP569" i="1"/>
  <c r="AQ569" i="1"/>
  <c r="AP584" i="1"/>
  <c r="AQ584" i="1"/>
  <c r="AP585" i="1"/>
  <c r="AQ585" i="1"/>
  <c r="AP586" i="1"/>
  <c r="AQ586" i="1"/>
  <c r="AP587" i="1"/>
  <c r="AQ587" i="1"/>
  <c r="AP588" i="1"/>
  <c r="AQ588" i="1"/>
  <c r="AP589" i="1"/>
  <c r="AQ589" i="1"/>
  <c r="AP604" i="1"/>
  <c r="AQ604" i="1"/>
  <c r="AP605" i="1"/>
  <c r="AQ605" i="1"/>
  <c r="AP606" i="1"/>
  <c r="AQ606" i="1"/>
  <c r="AP607" i="1"/>
  <c r="AQ607" i="1"/>
  <c r="AP608" i="1"/>
  <c r="AQ608" i="1"/>
  <c r="AP609" i="1"/>
  <c r="AQ609" i="1"/>
  <c r="AP624" i="1"/>
  <c r="AQ624" i="1"/>
  <c r="AP625" i="1"/>
  <c r="AQ625" i="1"/>
  <c r="AP626" i="1"/>
  <c r="AQ626" i="1"/>
  <c r="AP627" i="1"/>
  <c r="AQ627" i="1"/>
  <c r="AP628" i="1"/>
  <c r="AQ628" i="1"/>
  <c r="AP629" i="1"/>
  <c r="AQ629" i="1"/>
  <c r="AP644" i="1"/>
  <c r="AQ644" i="1"/>
  <c r="AP645" i="1"/>
  <c r="AQ645" i="1"/>
  <c r="AP646" i="1"/>
  <c r="AQ646" i="1"/>
  <c r="AP647" i="1"/>
  <c r="AQ647" i="1"/>
  <c r="AP648" i="1"/>
  <c r="AQ648" i="1"/>
  <c r="AP649" i="1"/>
  <c r="AQ649" i="1"/>
  <c r="AL24" i="1"/>
  <c r="AL25" i="1"/>
  <c r="AL26" i="1"/>
  <c r="AL27" i="1"/>
  <c r="AL28" i="1"/>
  <c r="AL29" i="1"/>
  <c r="AL44" i="1"/>
  <c r="AL45" i="1"/>
  <c r="AL46" i="1"/>
  <c r="AL47" i="1"/>
  <c r="AL48" i="1"/>
  <c r="AL49" i="1"/>
  <c r="AL65" i="1"/>
  <c r="AL66" i="1"/>
  <c r="AL67" i="1"/>
  <c r="AL68" i="1"/>
  <c r="AL69" i="1"/>
  <c r="AL84" i="1"/>
  <c r="AL85" i="1"/>
  <c r="AL86" i="1"/>
  <c r="AL87" i="1"/>
  <c r="AL88" i="1"/>
  <c r="AL89" i="1"/>
  <c r="AL104" i="1"/>
  <c r="AL105" i="1"/>
  <c r="AL106" i="1"/>
  <c r="AL107" i="1"/>
  <c r="AL108" i="1"/>
  <c r="AL109" i="1"/>
  <c r="AL124" i="1"/>
  <c r="AL125" i="1"/>
  <c r="AL126" i="1"/>
  <c r="AL127" i="1"/>
  <c r="AL128" i="1"/>
  <c r="AL129" i="1"/>
  <c r="AL144" i="1"/>
  <c r="AL145" i="1"/>
  <c r="AL146" i="1"/>
  <c r="AL147" i="1"/>
  <c r="AL148" i="1"/>
  <c r="AL149" i="1"/>
  <c r="AL164" i="1"/>
  <c r="AL165" i="1"/>
  <c r="AL166" i="1"/>
  <c r="AL167" i="1"/>
  <c r="AL168" i="1"/>
  <c r="AL169" i="1"/>
  <c r="AL184" i="1"/>
  <c r="AL185" i="1"/>
  <c r="AL186" i="1"/>
  <c r="AL187" i="1"/>
  <c r="AL188" i="1"/>
  <c r="AL189" i="1"/>
  <c r="AL204" i="1"/>
  <c r="AL205" i="1"/>
  <c r="AL206" i="1"/>
  <c r="AL207" i="1"/>
  <c r="AL208" i="1"/>
  <c r="AL209" i="1"/>
  <c r="AL224" i="1"/>
  <c r="AL225" i="1"/>
  <c r="AL226" i="1"/>
  <c r="AL227" i="1"/>
  <c r="AL228" i="1"/>
  <c r="AL229" i="1"/>
  <c r="AL244" i="1"/>
  <c r="AL245" i="1"/>
  <c r="AL246" i="1"/>
  <c r="AL247" i="1"/>
  <c r="AL248" i="1"/>
  <c r="AL249" i="1"/>
  <c r="AL264" i="1"/>
  <c r="AL265" i="1"/>
  <c r="AL266" i="1"/>
  <c r="AL267" i="1"/>
  <c r="AL268" i="1"/>
  <c r="AL269" i="1"/>
  <c r="AL284" i="1"/>
  <c r="AL285" i="1"/>
  <c r="AL286" i="1"/>
  <c r="AL287" i="1"/>
  <c r="AL288" i="1"/>
  <c r="AL289" i="1"/>
  <c r="AL304" i="1"/>
  <c r="AL305" i="1"/>
  <c r="AL306" i="1"/>
  <c r="AL307" i="1"/>
  <c r="AL308" i="1"/>
  <c r="AL309" i="1"/>
  <c r="AL324" i="1"/>
  <c r="AL325" i="1"/>
  <c r="AL326" i="1"/>
  <c r="AL327" i="1"/>
  <c r="AL328" i="1"/>
  <c r="AL329" i="1"/>
  <c r="AL344" i="1"/>
  <c r="AL345" i="1"/>
  <c r="AL346" i="1"/>
  <c r="AL347" i="1"/>
  <c r="AL348" i="1"/>
  <c r="AL349" i="1"/>
  <c r="AL364" i="1"/>
  <c r="AL365" i="1"/>
  <c r="AL366" i="1"/>
  <c r="AL367" i="1"/>
  <c r="AL368" i="1"/>
  <c r="AL369" i="1"/>
  <c r="AL384" i="1"/>
  <c r="AL385" i="1"/>
  <c r="AL386" i="1"/>
  <c r="AL387" i="1"/>
  <c r="AL388" i="1"/>
  <c r="AL389" i="1"/>
  <c r="AL404" i="1"/>
  <c r="AL405" i="1"/>
  <c r="AL406" i="1"/>
  <c r="AL407" i="1"/>
  <c r="AL408" i="1"/>
  <c r="AL409" i="1"/>
  <c r="AL424" i="1"/>
  <c r="AL425" i="1"/>
  <c r="AL426" i="1"/>
  <c r="AL427" i="1"/>
  <c r="AL428" i="1"/>
  <c r="AL429" i="1"/>
  <c r="AL444" i="1"/>
  <c r="AL445" i="1"/>
  <c r="AL446" i="1"/>
  <c r="AL447" i="1"/>
  <c r="AL448" i="1"/>
  <c r="AL449" i="1"/>
  <c r="AL464" i="1"/>
  <c r="AL465" i="1"/>
  <c r="AL466" i="1"/>
  <c r="AL467" i="1"/>
  <c r="AL468" i="1"/>
  <c r="AL469" i="1"/>
  <c r="AL484" i="1"/>
  <c r="AL485" i="1"/>
  <c r="AL486" i="1"/>
  <c r="AL487" i="1"/>
  <c r="AL488" i="1"/>
  <c r="AL489" i="1"/>
  <c r="AL504" i="1"/>
  <c r="AL505" i="1"/>
  <c r="AL506" i="1"/>
  <c r="AL507" i="1"/>
  <c r="AL508" i="1"/>
  <c r="AL509" i="1"/>
  <c r="AL524" i="1"/>
  <c r="AL525" i="1"/>
  <c r="AL526" i="1"/>
  <c r="AL527" i="1"/>
  <c r="AL528" i="1"/>
  <c r="AL529" i="1"/>
  <c r="AL544" i="1"/>
  <c r="AL545" i="1"/>
  <c r="AL546" i="1"/>
  <c r="AL547" i="1"/>
  <c r="AL548" i="1"/>
  <c r="AL549" i="1"/>
  <c r="AL564" i="1"/>
  <c r="AL565" i="1"/>
  <c r="AL566" i="1"/>
  <c r="AL567" i="1"/>
  <c r="AL568" i="1"/>
  <c r="AL569" i="1"/>
  <c r="AL584" i="1"/>
  <c r="AL585" i="1"/>
  <c r="AL586" i="1"/>
  <c r="AL587" i="1"/>
  <c r="AL588" i="1"/>
  <c r="AL589" i="1"/>
  <c r="AL604" i="1"/>
  <c r="AL605" i="1"/>
  <c r="AL606" i="1"/>
  <c r="AL607" i="1"/>
  <c r="AL608" i="1"/>
  <c r="AL609" i="1"/>
  <c r="AL624" i="1"/>
  <c r="AL625" i="1"/>
  <c r="AL626" i="1"/>
  <c r="AL627" i="1"/>
  <c r="AL628" i="1"/>
  <c r="AL629" i="1"/>
  <c r="AL644" i="1"/>
  <c r="AL645" i="1"/>
  <c r="AL646" i="1"/>
  <c r="AL647" i="1"/>
  <c r="AL648" i="1"/>
  <c r="AL649" i="1"/>
  <c r="S24" i="1"/>
  <c r="T24" i="1"/>
  <c r="S25" i="1"/>
  <c r="T25" i="1"/>
  <c r="S26" i="1"/>
  <c r="T26" i="1"/>
  <c r="S27" i="1"/>
  <c r="T27" i="1"/>
  <c r="S28" i="1"/>
  <c r="T28" i="1"/>
  <c r="S29" i="1"/>
  <c r="T29" i="1"/>
  <c r="S44" i="1"/>
  <c r="T44" i="1"/>
  <c r="S45" i="1"/>
  <c r="T45" i="1"/>
  <c r="S46" i="1"/>
  <c r="T46" i="1"/>
  <c r="S47" i="1"/>
  <c r="T47" i="1"/>
  <c r="S48" i="1"/>
  <c r="T48" i="1"/>
  <c r="S49" i="1"/>
  <c r="T49" i="1"/>
  <c r="S65" i="1"/>
  <c r="T65" i="1"/>
  <c r="S66" i="1"/>
  <c r="T66" i="1"/>
  <c r="S67" i="1"/>
  <c r="T67" i="1"/>
  <c r="S68" i="1"/>
  <c r="T68" i="1"/>
  <c r="S69" i="1"/>
  <c r="T69" i="1"/>
  <c r="S84" i="1"/>
  <c r="T84" i="1"/>
  <c r="S85" i="1"/>
  <c r="T85" i="1"/>
  <c r="S86" i="1"/>
  <c r="T86" i="1"/>
  <c r="S87" i="1"/>
  <c r="T87" i="1"/>
  <c r="S88" i="1"/>
  <c r="T88" i="1"/>
  <c r="S89" i="1"/>
  <c r="T89" i="1"/>
  <c r="S104" i="1"/>
  <c r="T104" i="1"/>
  <c r="S105" i="1"/>
  <c r="T105" i="1"/>
  <c r="S106" i="1"/>
  <c r="T106" i="1"/>
  <c r="S107" i="1"/>
  <c r="T107" i="1"/>
  <c r="S108" i="1"/>
  <c r="T108" i="1"/>
  <c r="S109" i="1"/>
  <c r="T109" i="1"/>
  <c r="S124" i="1"/>
  <c r="T124" i="1"/>
  <c r="S125" i="1"/>
  <c r="T125" i="1"/>
  <c r="S126" i="1"/>
  <c r="T126" i="1"/>
  <c r="S127" i="1"/>
  <c r="T127" i="1"/>
  <c r="S128" i="1"/>
  <c r="T128" i="1"/>
  <c r="S129" i="1"/>
  <c r="T129" i="1"/>
  <c r="S144" i="1"/>
  <c r="T144" i="1"/>
  <c r="S145" i="1"/>
  <c r="T145" i="1"/>
  <c r="S146" i="1"/>
  <c r="T146" i="1"/>
  <c r="S147" i="1"/>
  <c r="T147" i="1"/>
  <c r="S148" i="1"/>
  <c r="T148" i="1"/>
  <c r="S149" i="1"/>
  <c r="T149" i="1"/>
  <c r="S164" i="1"/>
  <c r="T164" i="1"/>
  <c r="S165" i="1"/>
  <c r="T165" i="1"/>
  <c r="S166" i="1"/>
  <c r="T166" i="1"/>
  <c r="S167" i="1"/>
  <c r="T167" i="1"/>
  <c r="S168" i="1"/>
  <c r="T168" i="1"/>
  <c r="S169" i="1"/>
  <c r="T169" i="1"/>
  <c r="S184" i="1"/>
  <c r="T184" i="1"/>
  <c r="S185" i="1"/>
  <c r="T185" i="1"/>
  <c r="S186" i="1"/>
  <c r="T186" i="1"/>
  <c r="S187" i="1"/>
  <c r="T187" i="1"/>
  <c r="S188" i="1"/>
  <c r="T188" i="1"/>
  <c r="S189" i="1"/>
  <c r="T189" i="1"/>
  <c r="S204" i="1"/>
  <c r="T204" i="1"/>
  <c r="S205" i="1"/>
  <c r="T205" i="1"/>
  <c r="S206" i="1"/>
  <c r="T206" i="1"/>
  <c r="S207" i="1"/>
  <c r="T207" i="1"/>
  <c r="S208" i="1"/>
  <c r="T208" i="1"/>
  <c r="S209" i="1"/>
  <c r="T209" i="1"/>
  <c r="S224" i="1"/>
  <c r="T224" i="1"/>
  <c r="S225" i="1"/>
  <c r="T225" i="1"/>
  <c r="S226" i="1"/>
  <c r="T226" i="1"/>
  <c r="S227" i="1"/>
  <c r="T227" i="1"/>
  <c r="S228" i="1"/>
  <c r="T228" i="1"/>
  <c r="S229" i="1"/>
  <c r="T229" i="1"/>
  <c r="S244" i="1"/>
  <c r="T244" i="1"/>
  <c r="S245" i="1"/>
  <c r="T245" i="1"/>
  <c r="S246" i="1"/>
  <c r="T246" i="1"/>
  <c r="S247" i="1"/>
  <c r="T247" i="1"/>
  <c r="S248" i="1"/>
  <c r="T248" i="1"/>
  <c r="S249" i="1"/>
  <c r="T249" i="1"/>
  <c r="S264" i="1"/>
  <c r="T264" i="1"/>
  <c r="S265" i="1"/>
  <c r="T265" i="1"/>
  <c r="S266" i="1"/>
  <c r="T266" i="1"/>
  <c r="S267" i="1"/>
  <c r="T267" i="1"/>
  <c r="S268" i="1"/>
  <c r="T268" i="1"/>
  <c r="S269" i="1"/>
  <c r="T269" i="1"/>
  <c r="S284" i="1"/>
  <c r="T284" i="1"/>
  <c r="S285" i="1"/>
  <c r="T285" i="1"/>
  <c r="S286" i="1"/>
  <c r="T286" i="1"/>
  <c r="S287" i="1"/>
  <c r="T287" i="1"/>
  <c r="S288" i="1"/>
  <c r="T288" i="1"/>
  <c r="S289" i="1"/>
  <c r="T289" i="1"/>
  <c r="S304" i="1"/>
  <c r="T304" i="1"/>
  <c r="S305" i="1"/>
  <c r="T305" i="1"/>
  <c r="S306" i="1"/>
  <c r="T306" i="1"/>
  <c r="S307" i="1"/>
  <c r="T307" i="1"/>
  <c r="S308" i="1"/>
  <c r="T308" i="1"/>
  <c r="S309" i="1"/>
  <c r="T309" i="1"/>
  <c r="S324" i="1"/>
  <c r="T324" i="1"/>
  <c r="S325" i="1"/>
  <c r="T325" i="1"/>
  <c r="S326" i="1"/>
  <c r="T326" i="1"/>
  <c r="S327" i="1"/>
  <c r="T327" i="1"/>
  <c r="S328" i="1"/>
  <c r="T328" i="1"/>
  <c r="S329" i="1"/>
  <c r="T329" i="1"/>
  <c r="S344" i="1"/>
  <c r="T344" i="1"/>
  <c r="S345" i="1"/>
  <c r="T345" i="1"/>
  <c r="S346" i="1"/>
  <c r="T346" i="1"/>
  <c r="S347" i="1"/>
  <c r="T347" i="1"/>
  <c r="S348" i="1"/>
  <c r="T348" i="1"/>
  <c r="S349" i="1"/>
  <c r="T349" i="1"/>
  <c r="S364" i="1"/>
  <c r="T364" i="1"/>
  <c r="S365" i="1"/>
  <c r="T365" i="1"/>
  <c r="S366" i="1"/>
  <c r="T366" i="1"/>
  <c r="S367" i="1"/>
  <c r="T367" i="1"/>
  <c r="S368" i="1"/>
  <c r="T368" i="1"/>
  <c r="S369" i="1"/>
  <c r="T369" i="1"/>
  <c r="S384" i="1"/>
  <c r="T384" i="1"/>
  <c r="S385" i="1"/>
  <c r="T385" i="1"/>
  <c r="S386" i="1"/>
  <c r="T386" i="1"/>
  <c r="S387" i="1"/>
  <c r="T387" i="1"/>
  <c r="S388" i="1"/>
  <c r="T388" i="1"/>
  <c r="S389" i="1"/>
  <c r="T389" i="1"/>
  <c r="S404" i="1"/>
  <c r="T404" i="1"/>
  <c r="S405" i="1"/>
  <c r="T405" i="1"/>
  <c r="S406" i="1"/>
  <c r="T406" i="1"/>
  <c r="S407" i="1"/>
  <c r="T407" i="1"/>
  <c r="S408" i="1"/>
  <c r="T408" i="1"/>
  <c r="S409" i="1"/>
  <c r="T409" i="1"/>
  <c r="S424" i="1"/>
  <c r="T424" i="1"/>
  <c r="S425" i="1"/>
  <c r="T425" i="1"/>
  <c r="S426" i="1"/>
  <c r="T426" i="1"/>
  <c r="S427" i="1"/>
  <c r="T427" i="1"/>
  <c r="S428" i="1"/>
  <c r="T428" i="1"/>
  <c r="S429" i="1"/>
  <c r="T429" i="1"/>
  <c r="S444" i="1"/>
  <c r="T444" i="1"/>
  <c r="S445" i="1"/>
  <c r="T445" i="1"/>
  <c r="S446" i="1"/>
  <c r="T446" i="1"/>
  <c r="S447" i="1"/>
  <c r="T447" i="1"/>
  <c r="S448" i="1"/>
  <c r="T448" i="1"/>
  <c r="S449" i="1"/>
  <c r="T449" i="1"/>
  <c r="S464" i="1"/>
  <c r="T464" i="1"/>
  <c r="S465" i="1"/>
  <c r="T465" i="1"/>
  <c r="S466" i="1"/>
  <c r="T466" i="1"/>
  <c r="S467" i="1"/>
  <c r="T467" i="1"/>
  <c r="S468" i="1"/>
  <c r="T468" i="1"/>
  <c r="S469" i="1"/>
  <c r="T469" i="1"/>
  <c r="S484" i="1"/>
  <c r="T484" i="1"/>
  <c r="S485" i="1"/>
  <c r="T485" i="1"/>
  <c r="S486" i="1"/>
  <c r="T486" i="1"/>
  <c r="S487" i="1"/>
  <c r="T487" i="1"/>
  <c r="S488" i="1"/>
  <c r="T488" i="1"/>
  <c r="S489" i="1"/>
  <c r="T489" i="1"/>
  <c r="S504" i="1"/>
  <c r="T504" i="1"/>
  <c r="S505" i="1"/>
  <c r="T505" i="1"/>
  <c r="S506" i="1"/>
  <c r="T506" i="1"/>
  <c r="S507" i="1"/>
  <c r="T507" i="1"/>
  <c r="S508" i="1"/>
  <c r="T508" i="1"/>
  <c r="S509" i="1"/>
  <c r="T509" i="1"/>
  <c r="S524" i="1"/>
  <c r="T524" i="1"/>
  <c r="S525" i="1"/>
  <c r="T525" i="1"/>
  <c r="S526" i="1"/>
  <c r="T526" i="1"/>
  <c r="S527" i="1"/>
  <c r="T527" i="1"/>
  <c r="S528" i="1"/>
  <c r="T528" i="1"/>
  <c r="S529" i="1"/>
  <c r="T529" i="1"/>
  <c r="S544" i="1"/>
  <c r="T544" i="1"/>
  <c r="S545" i="1"/>
  <c r="T545" i="1"/>
  <c r="S546" i="1"/>
  <c r="T546" i="1"/>
  <c r="S547" i="1"/>
  <c r="T547" i="1"/>
  <c r="S548" i="1"/>
  <c r="T548" i="1"/>
  <c r="S549" i="1"/>
  <c r="T549" i="1"/>
  <c r="S564" i="1"/>
  <c r="T564" i="1"/>
  <c r="S565" i="1"/>
  <c r="T565" i="1"/>
  <c r="S566" i="1"/>
  <c r="T566" i="1"/>
  <c r="S567" i="1"/>
  <c r="T567" i="1"/>
  <c r="S568" i="1"/>
  <c r="T568" i="1"/>
  <c r="S569" i="1"/>
  <c r="T569" i="1"/>
  <c r="S584" i="1"/>
  <c r="T584" i="1"/>
  <c r="S585" i="1"/>
  <c r="T585" i="1"/>
  <c r="S586" i="1"/>
  <c r="T586" i="1"/>
  <c r="S587" i="1"/>
  <c r="T587" i="1"/>
  <c r="S588" i="1"/>
  <c r="T588" i="1"/>
  <c r="S589" i="1"/>
  <c r="T589" i="1"/>
  <c r="S604" i="1"/>
  <c r="T604" i="1"/>
  <c r="S605" i="1"/>
  <c r="T605" i="1"/>
  <c r="S606" i="1"/>
  <c r="T606" i="1"/>
  <c r="S607" i="1"/>
  <c r="T607" i="1"/>
  <c r="S608" i="1"/>
  <c r="T608" i="1"/>
  <c r="S609" i="1"/>
  <c r="T609" i="1"/>
  <c r="S624" i="1"/>
  <c r="T624" i="1"/>
  <c r="S625" i="1"/>
  <c r="T625" i="1"/>
  <c r="S626" i="1"/>
  <c r="T626" i="1"/>
  <c r="S627" i="1"/>
  <c r="T627" i="1"/>
  <c r="S628" i="1"/>
  <c r="T628" i="1"/>
  <c r="S629" i="1"/>
  <c r="T629" i="1"/>
  <c r="S644" i="1"/>
  <c r="T644" i="1"/>
  <c r="S645" i="1"/>
  <c r="T645" i="1"/>
  <c r="S646" i="1"/>
  <c r="T646" i="1"/>
  <c r="S647" i="1"/>
  <c r="T647" i="1"/>
  <c r="S648" i="1"/>
  <c r="T648" i="1"/>
  <c r="S649" i="1"/>
  <c r="T649" i="1"/>
  <c r="O24" i="1"/>
  <c r="O25" i="1"/>
  <c r="O26" i="1"/>
  <c r="O27" i="1"/>
  <c r="O28" i="1"/>
  <c r="O29" i="1"/>
  <c r="O44" i="1"/>
  <c r="O45" i="1"/>
  <c r="O46" i="1"/>
  <c r="O47" i="1"/>
  <c r="O48" i="1"/>
  <c r="O49" i="1"/>
  <c r="O65" i="1"/>
  <c r="O66" i="1"/>
  <c r="O67" i="1"/>
  <c r="O68" i="1"/>
  <c r="O69" i="1"/>
  <c r="O84" i="1"/>
  <c r="O85" i="1"/>
  <c r="O86" i="1"/>
  <c r="O87" i="1"/>
  <c r="O88" i="1"/>
  <c r="O89" i="1"/>
  <c r="O104" i="1"/>
  <c r="O105" i="1"/>
  <c r="O106" i="1"/>
  <c r="O107" i="1"/>
  <c r="O108" i="1"/>
  <c r="O109" i="1"/>
  <c r="O124" i="1"/>
  <c r="O125" i="1"/>
  <c r="O126" i="1"/>
  <c r="O127" i="1"/>
  <c r="O128" i="1"/>
  <c r="O129" i="1"/>
  <c r="O144" i="1"/>
  <c r="O145" i="1"/>
  <c r="O146" i="1"/>
  <c r="O147" i="1"/>
  <c r="O148" i="1"/>
  <c r="O149" i="1"/>
  <c r="O164" i="1"/>
  <c r="O165" i="1"/>
  <c r="O166" i="1"/>
  <c r="O167" i="1"/>
  <c r="O168" i="1"/>
  <c r="O169" i="1"/>
  <c r="O184" i="1"/>
  <c r="O185" i="1"/>
  <c r="O186" i="1"/>
  <c r="O187" i="1"/>
  <c r="O188" i="1"/>
  <c r="O189" i="1"/>
  <c r="O204" i="1"/>
  <c r="O205" i="1"/>
  <c r="O206" i="1"/>
  <c r="O207" i="1"/>
  <c r="O208" i="1"/>
  <c r="O209" i="1"/>
  <c r="O224" i="1"/>
  <c r="O225" i="1"/>
  <c r="O226" i="1"/>
  <c r="O227" i="1"/>
  <c r="O228" i="1"/>
  <c r="O229" i="1"/>
  <c r="O244" i="1"/>
  <c r="O245" i="1"/>
  <c r="O246" i="1"/>
  <c r="O247" i="1"/>
  <c r="O248" i="1"/>
  <c r="O249" i="1"/>
  <c r="O264" i="1"/>
  <c r="O265" i="1"/>
  <c r="O266" i="1"/>
  <c r="O267" i="1"/>
  <c r="O268" i="1"/>
  <c r="O269" i="1"/>
  <c r="O284" i="1"/>
  <c r="O285" i="1"/>
  <c r="O286" i="1"/>
  <c r="O287" i="1"/>
  <c r="O288" i="1"/>
  <c r="O289" i="1"/>
  <c r="O304" i="1"/>
  <c r="O305" i="1"/>
  <c r="O306" i="1"/>
  <c r="O307" i="1"/>
  <c r="O308" i="1"/>
  <c r="O309" i="1"/>
  <c r="O324" i="1"/>
  <c r="O325" i="1"/>
  <c r="O326" i="1"/>
  <c r="O327" i="1"/>
  <c r="O328" i="1"/>
  <c r="O329" i="1"/>
  <c r="O344" i="1"/>
  <c r="O345" i="1"/>
  <c r="O346" i="1"/>
  <c r="O347" i="1"/>
  <c r="O348" i="1"/>
  <c r="O349" i="1"/>
  <c r="O364" i="1"/>
  <c r="O365" i="1"/>
  <c r="O366" i="1"/>
  <c r="O367" i="1"/>
  <c r="O368" i="1"/>
  <c r="O369" i="1"/>
  <c r="O384" i="1"/>
  <c r="O385" i="1"/>
  <c r="O386" i="1"/>
  <c r="O387" i="1"/>
  <c r="O388" i="1"/>
  <c r="O389" i="1"/>
  <c r="O404" i="1"/>
  <c r="O405" i="1"/>
  <c r="O406" i="1"/>
  <c r="O407" i="1"/>
  <c r="O408" i="1"/>
  <c r="O409" i="1"/>
  <c r="O424" i="1"/>
  <c r="O425" i="1"/>
  <c r="O426" i="1"/>
  <c r="O427" i="1"/>
  <c r="O428" i="1"/>
  <c r="O429" i="1"/>
  <c r="O444" i="1"/>
  <c r="O445" i="1"/>
  <c r="O446" i="1"/>
  <c r="O447" i="1"/>
  <c r="O448" i="1"/>
  <c r="O449" i="1"/>
  <c r="O464" i="1"/>
  <c r="O465" i="1"/>
  <c r="O466" i="1"/>
  <c r="O467" i="1"/>
  <c r="O468" i="1"/>
  <c r="O469" i="1"/>
  <c r="O484" i="1"/>
  <c r="O485" i="1"/>
  <c r="O486" i="1"/>
  <c r="O487" i="1"/>
  <c r="O488" i="1"/>
  <c r="O489" i="1"/>
  <c r="O504" i="1"/>
  <c r="O505" i="1"/>
  <c r="O506" i="1"/>
  <c r="O507" i="1"/>
  <c r="O508" i="1"/>
  <c r="O509" i="1"/>
  <c r="O524" i="1"/>
  <c r="O525" i="1"/>
  <c r="O526" i="1"/>
  <c r="O527" i="1"/>
  <c r="O528" i="1"/>
  <c r="O529" i="1"/>
  <c r="O544" i="1"/>
  <c r="O545" i="1"/>
  <c r="O546" i="1"/>
  <c r="O547" i="1"/>
  <c r="O548" i="1"/>
  <c r="O549" i="1"/>
  <c r="O564" i="1"/>
  <c r="O565" i="1"/>
  <c r="O566" i="1"/>
  <c r="O567" i="1"/>
  <c r="O568" i="1"/>
  <c r="O569" i="1"/>
  <c r="O584" i="1"/>
  <c r="O585" i="1"/>
  <c r="O586" i="1"/>
  <c r="O587" i="1"/>
  <c r="O588" i="1"/>
  <c r="O589" i="1"/>
  <c r="O604" i="1"/>
  <c r="O605" i="1"/>
  <c r="O606" i="1"/>
  <c r="O607" i="1"/>
  <c r="O608" i="1"/>
  <c r="O609" i="1"/>
  <c r="O624" i="1"/>
  <c r="O625" i="1"/>
  <c r="O626" i="1"/>
  <c r="O627" i="1"/>
  <c r="O628" i="1"/>
  <c r="O629" i="1"/>
  <c r="O644" i="1"/>
  <c r="O645" i="1"/>
  <c r="O646" i="1"/>
  <c r="O647" i="1"/>
  <c r="O648" i="1"/>
  <c r="O649" i="1"/>
  <c r="M24" i="1"/>
  <c r="M25" i="1"/>
  <c r="M26" i="1"/>
  <c r="M27" i="1"/>
  <c r="M28" i="1"/>
  <c r="M29" i="1"/>
  <c r="M44" i="1"/>
  <c r="M45" i="1"/>
  <c r="M46" i="1"/>
  <c r="M47" i="1"/>
  <c r="M48" i="1"/>
  <c r="M49" i="1"/>
  <c r="M65" i="1"/>
  <c r="M66" i="1"/>
  <c r="M67" i="1"/>
  <c r="M68" i="1"/>
  <c r="M69" i="1"/>
  <c r="M84" i="1"/>
  <c r="M85" i="1"/>
  <c r="M86" i="1"/>
  <c r="M87" i="1"/>
  <c r="M88" i="1"/>
  <c r="M89" i="1"/>
  <c r="M104" i="1"/>
  <c r="M105" i="1"/>
  <c r="M106" i="1"/>
  <c r="M107" i="1"/>
  <c r="M108" i="1"/>
  <c r="M109" i="1"/>
  <c r="M124" i="1"/>
  <c r="M125" i="1"/>
  <c r="M126" i="1"/>
  <c r="M127" i="1"/>
  <c r="M128" i="1"/>
  <c r="M129" i="1"/>
  <c r="M144" i="1"/>
  <c r="M145" i="1"/>
  <c r="M146" i="1"/>
  <c r="M147" i="1"/>
  <c r="M148" i="1"/>
  <c r="M149" i="1"/>
  <c r="M164" i="1"/>
  <c r="M165" i="1"/>
  <c r="M166" i="1"/>
  <c r="M167" i="1"/>
  <c r="M168" i="1"/>
  <c r="M169" i="1"/>
  <c r="M184" i="1"/>
  <c r="M185" i="1"/>
  <c r="M186" i="1"/>
  <c r="M187" i="1"/>
  <c r="M188" i="1"/>
  <c r="M189" i="1"/>
  <c r="M204" i="1"/>
  <c r="M205" i="1"/>
  <c r="M206" i="1"/>
  <c r="M207" i="1"/>
  <c r="M208" i="1"/>
  <c r="M209" i="1"/>
  <c r="M224" i="1"/>
  <c r="M225" i="1"/>
  <c r="M226" i="1"/>
  <c r="M227" i="1"/>
  <c r="M228" i="1"/>
  <c r="M229" i="1"/>
  <c r="M244" i="1"/>
  <c r="M245" i="1"/>
  <c r="M246" i="1"/>
  <c r="M247" i="1"/>
  <c r="M248" i="1"/>
  <c r="M249" i="1"/>
  <c r="M264" i="1"/>
  <c r="M265" i="1"/>
  <c r="M266" i="1"/>
  <c r="M267" i="1"/>
  <c r="M268" i="1"/>
  <c r="M269" i="1"/>
  <c r="M284" i="1"/>
  <c r="M285" i="1"/>
  <c r="M286" i="1"/>
  <c r="M287" i="1"/>
  <c r="M288" i="1"/>
  <c r="M289" i="1"/>
  <c r="M304" i="1"/>
  <c r="M305" i="1"/>
  <c r="M306" i="1"/>
  <c r="M307" i="1"/>
  <c r="M308" i="1"/>
  <c r="M309" i="1"/>
  <c r="M324" i="1"/>
  <c r="M325" i="1"/>
  <c r="M326" i="1"/>
  <c r="M327" i="1"/>
  <c r="M328" i="1"/>
  <c r="M329" i="1"/>
  <c r="M344" i="1"/>
  <c r="M345" i="1"/>
  <c r="M346" i="1"/>
  <c r="M347" i="1"/>
  <c r="M348" i="1"/>
  <c r="M349" i="1"/>
  <c r="M364" i="1"/>
  <c r="M365" i="1"/>
  <c r="M366" i="1"/>
  <c r="M367" i="1"/>
  <c r="M368" i="1"/>
  <c r="M369" i="1"/>
  <c r="M384" i="1"/>
  <c r="M385" i="1"/>
  <c r="M386" i="1"/>
  <c r="M387" i="1"/>
  <c r="M388" i="1"/>
  <c r="M389" i="1"/>
  <c r="M404" i="1"/>
  <c r="M405" i="1"/>
  <c r="M406" i="1"/>
  <c r="M407" i="1"/>
  <c r="M408" i="1"/>
  <c r="M409" i="1"/>
  <c r="M424" i="1"/>
  <c r="M425" i="1"/>
  <c r="M426" i="1"/>
  <c r="M427" i="1"/>
  <c r="M428" i="1"/>
  <c r="M429" i="1"/>
  <c r="M444" i="1"/>
  <c r="M445" i="1"/>
  <c r="M446" i="1"/>
  <c r="M447" i="1"/>
  <c r="M448" i="1"/>
  <c r="M449" i="1"/>
  <c r="M464" i="1"/>
  <c r="M465" i="1"/>
  <c r="M466" i="1"/>
  <c r="M467" i="1"/>
  <c r="M468" i="1"/>
  <c r="M469" i="1"/>
  <c r="M484" i="1"/>
  <c r="M485" i="1"/>
  <c r="M486" i="1"/>
  <c r="M487" i="1"/>
  <c r="M488" i="1"/>
  <c r="M489" i="1"/>
  <c r="M504" i="1"/>
  <c r="M505" i="1"/>
  <c r="M506" i="1"/>
  <c r="M507" i="1"/>
  <c r="M508" i="1"/>
  <c r="M509" i="1"/>
  <c r="M524" i="1"/>
  <c r="M525" i="1"/>
  <c r="M526" i="1"/>
  <c r="M527" i="1"/>
  <c r="M528" i="1"/>
  <c r="M529" i="1"/>
  <c r="M544" i="1"/>
  <c r="M545" i="1"/>
  <c r="M546" i="1"/>
  <c r="M547" i="1"/>
  <c r="M548" i="1"/>
  <c r="M549" i="1"/>
  <c r="M564" i="1"/>
  <c r="M565" i="1"/>
  <c r="M566" i="1"/>
  <c r="M567" i="1"/>
  <c r="M568" i="1"/>
  <c r="M569" i="1"/>
  <c r="M584" i="1"/>
  <c r="M585" i="1"/>
  <c r="M586" i="1"/>
  <c r="M587" i="1"/>
  <c r="M588" i="1"/>
  <c r="M589" i="1"/>
  <c r="M604" i="1"/>
  <c r="M605" i="1"/>
  <c r="M606" i="1"/>
  <c r="M607" i="1"/>
  <c r="M608" i="1"/>
  <c r="M609" i="1"/>
  <c r="M624" i="1"/>
  <c r="M625" i="1"/>
  <c r="M626" i="1"/>
  <c r="M627" i="1"/>
  <c r="M628" i="1"/>
  <c r="M629" i="1"/>
  <c r="M644" i="1"/>
  <c r="M645" i="1"/>
  <c r="M646" i="1"/>
  <c r="M647" i="1"/>
  <c r="M648" i="1"/>
  <c r="M649" i="1"/>
  <c r="K44" i="1"/>
  <c r="K45" i="1"/>
  <c r="K46" i="1"/>
  <c r="K47" i="1"/>
  <c r="K48" i="1"/>
  <c r="K49" i="1"/>
  <c r="K65" i="1"/>
  <c r="K66" i="1"/>
  <c r="K67" i="1"/>
  <c r="K68" i="1"/>
  <c r="K69" i="1"/>
  <c r="K84" i="1"/>
  <c r="K85" i="1"/>
  <c r="K86" i="1"/>
  <c r="K87" i="1"/>
  <c r="K88" i="1"/>
  <c r="K89" i="1"/>
  <c r="K104" i="1"/>
  <c r="K105" i="1"/>
  <c r="K106" i="1"/>
  <c r="K107" i="1"/>
  <c r="K108" i="1"/>
  <c r="K109" i="1"/>
  <c r="K124" i="1"/>
  <c r="K125" i="1"/>
  <c r="K126" i="1"/>
  <c r="K127" i="1"/>
  <c r="K128" i="1"/>
  <c r="K129" i="1"/>
  <c r="K144" i="1"/>
  <c r="K145" i="1"/>
  <c r="K146" i="1"/>
  <c r="K147" i="1"/>
  <c r="K148" i="1"/>
  <c r="K149" i="1"/>
  <c r="K164" i="1"/>
  <c r="K165" i="1"/>
  <c r="K166" i="1"/>
  <c r="K167" i="1"/>
  <c r="K168" i="1"/>
  <c r="K169" i="1"/>
  <c r="K184" i="1"/>
  <c r="K185" i="1"/>
  <c r="K186" i="1"/>
  <c r="K187" i="1"/>
  <c r="K188" i="1"/>
  <c r="K189" i="1"/>
  <c r="K204" i="1"/>
  <c r="K205" i="1"/>
  <c r="K206" i="1"/>
  <c r="K207" i="1"/>
  <c r="K208" i="1"/>
  <c r="K209" i="1"/>
  <c r="K224" i="1"/>
  <c r="K225" i="1"/>
  <c r="K226" i="1"/>
  <c r="K227" i="1"/>
  <c r="K228" i="1"/>
  <c r="K229" i="1"/>
  <c r="K244" i="1"/>
  <c r="K245" i="1"/>
  <c r="K246" i="1"/>
  <c r="K247" i="1"/>
  <c r="K248" i="1"/>
  <c r="K249" i="1"/>
  <c r="K264" i="1"/>
  <c r="K265" i="1"/>
  <c r="K266" i="1"/>
  <c r="K267" i="1"/>
  <c r="K268" i="1"/>
  <c r="K269" i="1"/>
  <c r="K284" i="1"/>
  <c r="K285" i="1"/>
  <c r="K286" i="1"/>
  <c r="K287" i="1"/>
  <c r="K288" i="1"/>
  <c r="K289" i="1"/>
  <c r="K304" i="1"/>
  <c r="K305" i="1"/>
  <c r="K306" i="1"/>
  <c r="K307" i="1"/>
  <c r="K308" i="1"/>
  <c r="K309" i="1"/>
  <c r="K324" i="1"/>
  <c r="K325" i="1"/>
  <c r="K326" i="1"/>
  <c r="K327" i="1"/>
  <c r="K328" i="1"/>
  <c r="K329" i="1"/>
  <c r="K344" i="1"/>
  <c r="K345" i="1"/>
  <c r="K346" i="1"/>
  <c r="K347" i="1"/>
  <c r="K348" i="1"/>
  <c r="K349" i="1"/>
  <c r="K364" i="1"/>
  <c r="K365" i="1"/>
  <c r="K366" i="1"/>
  <c r="K367" i="1"/>
  <c r="K368" i="1"/>
  <c r="K369" i="1"/>
  <c r="K384" i="1"/>
  <c r="K385" i="1"/>
  <c r="K386" i="1"/>
  <c r="K387" i="1"/>
  <c r="K388" i="1"/>
  <c r="K389" i="1"/>
  <c r="K404" i="1"/>
  <c r="K405" i="1"/>
  <c r="K406" i="1"/>
  <c r="K407" i="1"/>
  <c r="K408" i="1"/>
  <c r="K409" i="1"/>
  <c r="K424" i="1"/>
  <c r="K425" i="1"/>
  <c r="K426" i="1"/>
  <c r="K427" i="1"/>
  <c r="K428" i="1"/>
  <c r="K429" i="1"/>
  <c r="K444" i="1"/>
  <c r="K445" i="1"/>
  <c r="K446" i="1"/>
  <c r="K447" i="1"/>
  <c r="K448" i="1"/>
  <c r="K449" i="1"/>
  <c r="K464" i="1"/>
  <c r="K465" i="1"/>
  <c r="K466" i="1"/>
  <c r="K467" i="1"/>
  <c r="K468" i="1"/>
  <c r="K469" i="1"/>
  <c r="K484" i="1"/>
  <c r="K485" i="1"/>
  <c r="K486" i="1"/>
  <c r="K487" i="1"/>
  <c r="K488" i="1"/>
  <c r="K489" i="1"/>
  <c r="K504" i="1"/>
  <c r="K505" i="1"/>
  <c r="K506" i="1"/>
  <c r="K507" i="1"/>
  <c r="K508" i="1"/>
  <c r="K509" i="1"/>
  <c r="K524" i="1"/>
  <c r="K525" i="1"/>
  <c r="K526" i="1"/>
  <c r="K527" i="1"/>
  <c r="K528" i="1"/>
  <c r="K529" i="1"/>
  <c r="K544" i="1"/>
  <c r="K545" i="1"/>
  <c r="K546" i="1"/>
  <c r="K547" i="1"/>
  <c r="K548" i="1"/>
  <c r="K549" i="1"/>
  <c r="K564" i="1"/>
  <c r="K565" i="1"/>
  <c r="K566" i="1"/>
  <c r="K567" i="1"/>
  <c r="K568" i="1"/>
  <c r="K569" i="1"/>
  <c r="K584" i="1"/>
  <c r="K585" i="1"/>
  <c r="K586" i="1"/>
  <c r="K587" i="1"/>
  <c r="K588" i="1"/>
  <c r="K589" i="1"/>
  <c r="K604" i="1"/>
  <c r="K605" i="1"/>
  <c r="K606" i="1"/>
  <c r="K607" i="1"/>
  <c r="K608" i="1"/>
  <c r="K609" i="1"/>
  <c r="K624" i="1"/>
  <c r="K625" i="1"/>
  <c r="K626" i="1"/>
  <c r="K627" i="1"/>
  <c r="K628" i="1"/>
  <c r="K629" i="1"/>
  <c r="K644" i="1"/>
  <c r="K645" i="1"/>
  <c r="K646" i="1"/>
  <c r="K647" i="1"/>
  <c r="K648" i="1"/>
  <c r="K649" i="1"/>
  <c r="K24" i="1"/>
  <c r="K25" i="1"/>
  <c r="K26" i="1"/>
  <c r="K27" i="1"/>
  <c r="K28" i="1"/>
  <c r="K29" i="1"/>
  <c r="G24" i="1"/>
  <c r="H24" i="1"/>
  <c r="I24" i="1"/>
  <c r="G25" i="1"/>
  <c r="H25" i="1"/>
  <c r="I25" i="1"/>
  <c r="G26" i="1"/>
  <c r="H26" i="1"/>
  <c r="I26" i="1"/>
  <c r="G27" i="1"/>
  <c r="H27" i="1"/>
  <c r="I27" i="1"/>
  <c r="G28" i="1"/>
  <c r="H28" i="1"/>
  <c r="I28" i="1"/>
  <c r="G29" i="1"/>
  <c r="H29" i="1"/>
  <c r="I29" i="1"/>
  <c r="G44" i="1"/>
  <c r="H44" i="1"/>
  <c r="I44" i="1"/>
  <c r="G45" i="1"/>
  <c r="H45" i="1"/>
  <c r="I45" i="1"/>
  <c r="G46" i="1"/>
  <c r="H46" i="1"/>
  <c r="I46" i="1"/>
  <c r="G47" i="1"/>
  <c r="H47" i="1"/>
  <c r="I47" i="1"/>
  <c r="G48" i="1"/>
  <c r="H48" i="1"/>
  <c r="I48" i="1"/>
  <c r="G49" i="1"/>
  <c r="H49" i="1"/>
  <c r="I49" i="1"/>
  <c r="G65" i="1"/>
  <c r="H65" i="1"/>
  <c r="I65" i="1"/>
  <c r="G66" i="1"/>
  <c r="H66" i="1"/>
  <c r="I66" i="1"/>
  <c r="G67" i="1"/>
  <c r="H67" i="1"/>
  <c r="I67" i="1"/>
  <c r="G68" i="1"/>
  <c r="H68" i="1"/>
  <c r="I68" i="1"/>
  <c r="G69" i="1"/>
  <c r="H69" i="1"/>
  <c r="I69" i="1"/>
  <c r="G84" i="1"/>
  <c r="H84" i="1"/>
  <c r="I84" i="1"/>
  <c r="G85" i="1"/>
  <c r="H85" i="1"/>
  <c r="I85" i="1"/>
  <c r="G86" i="1"/>
  <c r="H86" i="1"/>
  <c r="I86" i="1"/>
  <c r="G87" i="1"/>
  <c r="H87" i="1"/>
  <c r="I87" i="1"/>
  <c r="G88" i="1"/>
  <c r="H88" i="1"/>
  <c r="I88" i="1"/>
  <c r="G89" i="1"/>
  <c r="H89" i="1"/>
  <c r="I89" i="1"/>
  <c r="G104" i="1"/>
  <c r="H104" i="1"/>
  <c r="I104" i="1"/>
  <c r="G105" i="1"/>
  <c r="H105" i="1"/>
  <c r="I105" i="1"/>
  <c r="G106" i="1"/>
  <c r="H106" i="1"/>
  <c r="I106" i="1"/>
  <c r="G107" i="1"/>
  <c r="H107" i="1"/>
  <c r="I107" i="1"/>
  <c r="G108" i="1"/>
  <c r="H108" i="1"/>
  <c r="I108" i="1"/>
  <c r="G109" i="1"/>
  <c r="H109" i="1"/>
  <c r="I109" i="1"/>
  <c r="G124" i="1"/>
  <c r="H124" i="1"/>
  <c r="I124" i="1"/>
  <c r="G125" i="1"/>
  <c r="H125" i="1"/>
  <c r="I125" i="1"/>
  <c r="G126" i="1"/>
  <c r="H126" i="1"/>
  <c r="I126" i="1"/>
  <c r="G127" i="1"/>
  <c r="H127" i="1"/>
  <c r="I127" i="1"/>
  <c r="G128" i="1"/>
  <c r="H128" i="1"/>
  <c r="I128" i="1"/>
  <c r="G129" i="1"/>
  <c r="H129" i="1"/>
  <c r="I129" i="1"/>
  <c r="G144" i="1"/>
  <c r="H144" i="1"/>
  <c r="I144" i="1"/>
  <c r="G145" i="1"/>
  <c r="H145" i="1"/>
  <c r="I145" i="1"/>
  <c r="G146" i="1"/>
  <c r="H146" i="1"/>
  <c r="I146" i="1"/>
  <c r="G147" i="1"/>
  <c r="H147" i="1"/>
  <c r="I147" i="1"/>
  <c r="G148" i="1"/>
  <c r="H148" i="1"/>
  <c r="I148" i="1"/>
  <c r="G149" i="1"/>
  <c r="H149" i="1"/>
  <c r="I149" i="1"/>
  <c r="G164" i="1"/>
  <c r="H164" i="1"/>
  <c r="I164" i="1"/>
  <c r="G165" i="1"/>
  <c r="H165" i="1"/>
  <c r="I165" i="1"/>
  <c r="G166" i="1"/>
  <c r="H166" i="1"/>
  <c r="I166" i="1"/>
  <c r="G167" i="1"/>
  <c r="H167" i="1"/>
  <c r="I167" i="1"/>
  <c r="G168" i="1"/>
  <c r="H168" i="1"/>
  <c r="I168" i="1"/>
  <c r="G169" i="1"/>
  <c r="H169" i="1"/>
  <c r="I169" i="1"/>
  <c r="G184" i="1"/>
  <c r="H184" i="1"/>
  <c r="I184" i="1"/>
  <c r="G185" i="1"/>
  <c r="H185" i="1"/>
  <c r="I185" i="1"/>
  <c r="G186" i="1"/>
  <c r="H186" i="1"/>
  <c r="I186" i="1"/>
  <c r="G187" i="1"/>
  <c r="H187" i="1"/>
  <c r="I187" i="1"/>
  <c r="G188" i="1"/>
  <c r="H188" i="1"/>
  <c r="I188" i="1"/>
  <c r="G189" i="1"/>
  <c r="H189" i="1"/>
  <c r="I189" i="1"/>
  <c r="G204" i="1"/>
  <c r="H204" i="1"/>
  <c r="I204" i="1"/>
  <c r="G205" i="1"/>
  <c r="H205" i="1"/>
  <c r="I205" i="1"/>
  <c r="G206" i="1"/>
  <c r="H206" i="1"/>
  <c r="I206" i="1"/>
  <c r="G207" i="1"/>
  <c r="H207" i="1"/>
  <c r="I207" i="1"/>
  <c r="G208" i="1"/>
  <c r="H208" i="1"/>
  <c r="I208" i="1"/>
  <c r="G209" i="1"/>
  <c r="H209" i="1"/>
  <c r="I209" i="1"/>
  <c r="G224" i="1"/>
  <c r="H224" i="1"/>
  <c r="I224" i="1"/>
  <c r="G225" i="1"/>
  <c r="H225" i="1"/>
  <c r="I225" i="1"/>
  <c r="G226" i="1"/>
  <c r="H226" i="1"/>
  <c r="I226" i="1"/>
  <c r="G227" i="1"/>
  <c r="H227" i="1"/>
  <c r="I227" i="1"/>
  <c r="G228" i="1"/>
  <c r="H228" i="1"/>
  <c r="I228" i="1"/>
  <c r="G229" i="1"/>
  <c r="H229" i="1"/>
  <c r="I229" i="1"/>
  <c r="G244" i="1"/>
  <c r="H244" i="1"/>
  <c r="I244" i="1"/>
  <c r="G245" i="1"/>
  <c r="H245" i="1"/>
  <c r="I245" i="1"/>
  <c r="G246" i="1"/>
  <c r="H246" i="1"/>
  <c r="I246" i="1"/>
  <c r="G247" i="1"/>
  <c r="H247" i="1"/>
  <c r="I247" i="1"/>
  <c r="G248" i="1"/>
  <c r="H248" i="1"/>
  <c r="I248" i="1"/>
  <c r="G249" i="1"/>
  <c r="H249" i="1"/>
  <c r="I249" i="1"/>
  <c r="G264" i="1"/>
  <c r="H264" i="1"/>
  <c r="I264" i="1"/>
  <c r="G265" i="1"/>
  <c r="H265" i="1"/>
  <c r="I265" i="1"/>
  <c r="G266" i="1"/>
  <c r="H266" i="1"/>
  <c r="I266" i="1"/>
  <c r="G267" i="1"/>
  <c r="H267" i="1"/>
  <c r="I267" i="1"/>
  <c r="G268" i="1"/>
  <c r="H268" i="1"/>
  <c r="I268" i="1"/>
  <c r="G269" i="1"/>
  <c r="H269" i="1"/>
  <c r="I269" i="1"/>
  <c r="G284" i="1"/>
  <c r="H284" i="1"/>
  <c r="I284" i="1"/>
  <c r="G285" i="1"/>
  <c r="H285" i="1"/>
  <c r="I285" i="1"/>
  <c r="G286" i="1"/>
  <c r="H286" i="1"/>
  <c r="I286" i="1"/>
  <c r="G287" i="1"/>
  <c r="H287" i="1"/>
  <c r="I287" i="1"/>
  <c r="G288" i="1"/>
  <c r="H288" i="1"/>
  <c r="I288" i="1"/>
  <c r="G289" i="1"/>
  <c r="H289" i="1"/>
  <c r="I289" i="1"/>
  <c r="G304" i="1"/>
  <c r="H304" i="1"/>
  <c r="I304" i="1"/>
  <c r="G305" i="1"/>
  <c r="H305" i="1"/>
  <c r="I305" i="1"/>
  <c r="G306" i="1"/>
  <c r="H306" i="1"/>
  <c r="I306" i="1"/>
  <c r="G307" i="1"/>
  <c r="H307" i="1"/>
  <c r="I307" i="1"/>
  <c r="G308" i="1"/>
  <c r="H308" i="1"/>
  <c r="I308" i="1"/>
  <c r="G309" i="1"/>
  <c r="H309" i="1"/>
  <c r="I309" i="1"/>
  <c r="G324" i="1"/>
  <c r="H324" i="1"/>
  <c r="I324" i="1"/>
  <c r="G325" i="1"/>
  <c r="H325" i="1"/>
  <c r="I325" i="1"/>
  <c r="G326" i="1"/>
  <c r="H326" i="1"/>
  <c r="I326" i="1"/>
  <c r="G327" i="1"/>
  <c r="H327" i="1"/>
  <c r="I327" i="1"/>
  <c r="G328" i="1"/>
  <c r="H328" i="1"/>
  <c r="I328" i="1"/>
  <c r="G329" i="1"/>
  <c r="H329" i="1"/>
  <c r="I329" i="1"/>
  <c r="G344" i="1"/>
  <c r="H344" i="1"/>
  <c r="I344" i="1"/>
  <c r="G345" i="1"/>
  <c r="H345" i="1"/>
  <c r="I345" i="1"/>
  <c r="G346" i="1"/>
  <c r="H346" i="1"/>
  <c r="I346" i="1"/>
  <c r="G347" i="1"/>
  <c r="H347" i="1"/>
  <c r="I347" i="1"/>
  <c r="G348" i="1"/>
  <c r="H348" i="1"/>
  <c r="I348" i="1"/>
  <c r="G349" i="1"/>
  <c r="H349" i="1"/>
  <c r="I349" i="1"/>
  <c r="G364" i="1"/>
  <c r="H364" i="1"/>
  <c r="I364" i="1"/>
  <c r="G365" i="1"/>
  <c r="H365" i="1"/>
  <c r="I365" i="1"/>
  <c r="G366" i="1"/>
  <c r="H366" i="1"/>
  <c r="I366" i="1"/>
  <c r="G367" i="1"/>
  <c r="H367" i="1"/>
  <c r="I367" i="1"/>
  <c r="G368" i="1"/>
  <c r="H368" i="1"/>
  <c r="I368" i="1"/>
  <c r="G369" i="1"/>
  <c r="H369" i="1"/>
  <c r="I369" i="1"/>
  <c r="G384" i="1"/>
  <c r="H384" i="1"/>
  <c r="I384" i="1"/>
  <c r="G385" i="1"/>
  <c r="H385" i="1"/>
  <c r="I385" i="1"/>
  <c r="G386" i="1"/>
  <c r="H386" i="1"/>
  <c r="I386" i="1"/>
  <c r="G387" i="1"/>
  <c r="H387" i="1"/>
  <c r="I387" i="1"/>
  <c r="G388" i="1"/>
  <c r="H388" i="1"/>
  <c r="I388" i="1"/>
  <c r="G389" i="1"/>
  <c r="H389" i="1"/>
  <c r="I389" i="1"/>
  <c r="G404" i="1"/>
  <c r="H404" i="1"/>
  <c r="I404" i="1"/>
  <c r="G405" i="1"/>
  <c r="H405" i="1"/>
  <c r="I405" i="1"/>
  <c r="G406" i="1"/>
  <c r="H406" i="1"/>
  <c r="I406" i="1"/>
  <c r="G407" i="1"/>
  <c r="H407" i="1"/>
  <c r="I407" i="1"/>
  <c r="G408" i="1"/>
  <c r="H408" i="1"/>
  <c r="I408" i="1"/>
  <c r="G409" i="1"/>
  <c r="H409" i="1"/>
  <c r="I409" i="1"/>
  <c r="G424" i="1"/>
  <c r="H424" i="1"/>
  <c r="I424" i="1"/>
  <c r="G425" i="1"/>
  <c r="H425" i="1"/>
  <c r="I425" i="1"/>
  <c r="G426" i="1"/>
  <c r="H426" i="1"/>
  <c r="I426" i="1"/>
  <c r="G427" i="1"/>
  <c r="H427" i="1"/>
  <c r="I427" i="1"/>
  <c r="G428" i="1"/>
  <c r="H428" i="1"/>
  <c r="I428" i="1"/>
  <c r="G429" i="1"/>
  <c r="H429" i="1"/>
  <c r="I429" i="1"/>
  <c r="G444" i="1"/>
  <c r="H444" i="1"/>
  <c r="I444" i="1"/>
  <c r="G445" i="1"/>
  <c r="H445" i="1"/>
  <c r="I445" i="1"/>
  <c r="G446" i="1"/>
  <c r="H446" i="1"/>
  <c r="I446" i="1"/>
  <c r="G447" i="1"/>
  <c r="H447" i="1"/>
  <c r="I447" i="1"/>
  <c r="G448" i="1"/>
  <c r="H448" i="1"/>
  <c r="I448" i="1"/>
  <c r="G449" i="1"/>
  <c r="H449" i="1"/>
  <c r="I449" i="1"/>
  <c r="G464" i="1"/>
  <c r="H464" i="1"/>
  <c r="I464" i="1"/>
  <c r="G465" i="1"/>
  <c r="H465" i="1"/>
  <c r="I465" i="1"/>
  <c r="G466" i="1"/>
  <c r="H466" i="1"/>
  <c r="I466" i="1"/>
  <c r="G467" i="1"/>
  <c r="H467" i="1"/>
  <c r="I467" i="1"/>
  <c r="G468" i="1"/>
  <c r="H468" i="1"/>
  <c r="I468" i="1"/>
  <c r="G469" i="1"/>
  <c r="H469" i="1"/>
  <c r="I469" i="1"/>
  <c r="G484" i="1"/>
  <c r="H484" i="1"/>
  <c r="I484" i="1"/>
  <c r="G485" i="1"/>
  <c r="H485" i="1"/>
  <c r="I485" i="1"/>
  <c r="G486" i="1"/>
  <c r="H486" i="1"/>
  <c r="I486" i="1"/>
  <c r="G487" i="1"/>
  <c r="H487" i="1"/>
  <c r="I487" i="1"/>
  <c r="G488" i="1"/>
  <c r="H488" i="1"/>
  <c r="I488" i="1"/>
  <c r="G489" i="1"/>
  <c r="H489" i="1"/>
  <c r="I489" i="1"/>
  <c r="G504" i="1"/>
  <c r="H504" i="1"/>
  <c r="I504" i="1"/>
  <c r="G505" i="1"/>
  <c r="H505" i="1"/>
  <c r="I505" i="1"/>
  <c r="G506" i="1"/>
  <c r="H506" i="1"/>
  <c r="I506" i="1"/>
  <c r="G507" i="1"/>
  <c r="H507" i="1"/>
  <c r="I507" i="1"/>
  <c r="G508" i="1"/>
  <c r="H508" i="1"/>
  <c r="I508" i="1"/>
  <c r="G509" i="1"/>
  <c r="H509" i="1"/>
  <c r="I509" i="1"/>
  <c r="G524" i="1"/>
  <c r="H524" i="1"/>
  <c r="I524" i="1"/>
  <c r="G525" i="1"/>
  <c r="H525" i="1"/>
  <c r="I525" i="1"/>
  <c r="G526" i="1"/>
  <c r="H526" i="1"/>
  <c r="I526" i="1"/>
  <c r="G527" i="1"/>
  <c r="H527" i="1"/>
  <c r="I527" i="1"/>
  <c r="G528" i="1"/>
  <c r="H528" i="1"/>
  <c r="I528" i="1"/>
  <c r="G529" i="1"/>
  <c r="H529" i="1"/>
  <c r="I529" i="1"/>
  <c r="G544" i="1"/>
  <c r="H544" i="1"/>
  <c r="I544" i="1"/>
  <c r="G545" i="1"/>
  <c r="H545" i="1"/>
  <c r="I545" i="1"/>
  <c r="G546" i="1"/>
  <c r="H546" i="1"/>
  <c r="I546" i="1"/>
  <c r="G547" i="1"/>
  <c r="H547" i="1"/>
  <c r="I547" i="1"/>
  <c r="G548" i="1"/>
  <c r="H548" i="1"/>
  <c r="I548" i="1"/>
  <c r="G549" i="1"/>
  <c r="H549" i="1"/>
  <c r="I549" i="1"/>
  <c r="G564" i="1"/>
  <c r="H564" i="1"/>
  <c r="I564" i="1"/>
  <c r="G565" i="1"/>
  <c r="H565" i="1"/>
  <c r="I565" i="1"/>
  <c r="G566" i="1"/>
  <c r="H566" i="1"/>
  <c r="I566" i="1"/>
  <c r="G567" i="1"/>
  <c r="H567" i="1"/>
  <c r="I567" i="1"/>
  <c r="G568" i="1"/>
  <c r="H568" i="1"/>
  <c r="I568" i="1"/>
  <c r="G569" i="1"/>
  <c r="H569" i="1"/>
  <c r="I569" i="1"/>
  <c r="G584" i="1"/>
  <c r="H584" i="1"/>
  <c r="I584" i="1"/>
  <c r="G585" i="1"/>
  <c r="H585" i="1"/>
  <c r="I585" i="1"/>
  <c r="G586" i="1"/>
  <c r="H586" i="1"/>
  <c r="I586" i="1"/>
  <c r="G587" i="1"/>
  <c r="H587" i="1"/>
  <c r="I587" i="1"/>
  <c r="G588" i="1"/>
  <c r="H588" i="1"/>
  <c r="I588" i="1"/>
  <c r="G589" i="1"/>
  <c r="H589" i="1"/>
  <c r="I589" i="1"/>
  <c r="G604" i="1"/>
  <c r="H604" i="1"/>
  <c r="I604" i="1"/>
  <c r="G605" i="1"/>
  <c r="H605" i="1"/>
  <c r="I605" i="1"/>
  <c r="G606" i="1"/>
  <c r="H606" i="1"/>
  <c r="I606" i="1"/>
  <c r="G607" i="1"/>
  <c r="H607" i="1"/>
  <c r="I607" i="1"/>
  <c r="G608" i="1"/>
  <c r="H608" i="1"/>
  <c r="I608" i="1"/>
  <c r="G609" i="1"/>
  <c r="H609" i="1"/>
  <c r="I609" i="1"/>
  <c r="G624" i="1"/>
  <c r="H624" i="1"/>
  <c r="I624" i="1"/>
  <c r="G625" i="1"/>
  <c r="H625" i="1"/>
  <c r="I625" i="1"/>
  <c r="G626" i="1"/>
  <c r="H626" i="1"/>
  <c r="I626" i="1"/>
  <c r="G627" i="1"/>
  <c r="H627" i="1"/>
  <c r="I627" i="1"/>
  <c r="G628" i="1"/>
  <c r="H628" i="1"/>
  <c r="I628" i="1"/>
  <c r="G629" i="1"/>
  <c r="H629" i="1"/>
  <c r="I629" i="1"/>
  <c r="G644" i="1"/>
  <c r="H644" i="1"/>
  <c r="I644" i="1"/>
  <c r="G645" i="1"/>
  <c r="H645" i="1"/>
  <c r="I645" i="1"/>
  <c r="G646" i="1"/>
  <c r="H646" i="1"/>
  <c r="I646" i="1"/>
  <c r="G647" i="1"/>
  <c r="H647" i="1"/>
  <c r="I647" i="1"/>
  <c r="G648" i="1"/>
  <c r="H648" i="1"/>
  <c r="I648" i="1"/>
  <c r="G649" i="1"/>
  <c r="H649" i="1"/>
  <c r="I649" i="1"/>
  <c r="BN8" i="1"/>
  <c r="BO8" i="1"/>
  <c r="BP8" i="1"/>
  <c r="BQ8" i="1"/>
  <c r="BR8" i="1"/>
  <c r="BS8" i="1"/>
  <c r="BT8" i="1"/>
  <c r="BU8" i="1"/>
  <c r="BN9" i="1"/>
  <c r="BO9" i="1"/>
  <c r="BP9" i="1"/>
  <c r="BQ9" i="1"/>
  <c r="BR9" i="1"/>
  <c r="BS9" i="1"/>
  <c r="BT9" i="1"/>
  <c r="BU9" i="1"/>
  <c r="BO7" i="1"/>
  <c r="BP7" i="1"/>
  <c r="BQ7" i="1"/>
  <c r="BR7" i="1"/>
  <c r="BS7" i="1"/>
  <c r="BT7" i="1"/>
  <c r="BU7" i="1"/>
  <c r="BN7" i="1"/>
  <c r="BB6" i="1"/>
  <c r="BC6" i="1"/>
  <c r="BB7" i="1"/>
  <c r="BC7" i="1"/>
  <c r="BB8" i="1"/>
  <c r="BC8" i="1"/>
  <c r="BB9" i="1"/>
  <c r="BC9" i="1"/>
  <c r="BC5" i="1"/>
  <c r="BB5" i="1"/>
  <c r="AV6" i="1"/>
  <c r="AW6" i="1"/>
  <c r="AX6" i="1"/>
  <c r="AV7" i="1"/>
  <c r="AW7" i="1"/>
  <c r="AX7" i="1"/>
  <c r="AV8" i="1"/>
  <c r="AW8" i="1"/>
  <c r="AX8" i="1"/>
  <c r="AV9" i="1"/>
  <c r="AW9" i="1"/>
  <c r="AX9" i="1"/>
  <c r="AW5" i="1"/>
  <c r="AX5" i="1"/>
  <c r="AV5" i="1"/>
  <c r="AQ6" i="1"/>
  <c r="AQ7" i="1"/>
  <c r="AQ8" i="1"/>
  <c r="AQ9" i="1"/>
  <c r="AQ5" i="1"/>
  <c r="AP6" i="1"/>
  <c r="AP7" i="1"/>
  <c r="AP8" i="1"/>
  <c r="AP9" i="1"/>
  <c r="AP5" i="1"/>
  <c r="AL6" i="1"/>
  <c r="AL7" i="1"/>
  <c r="AL8" i="1"/>
  <c r="AL9" i="1"/>
  <c r="AL5" i="1"/>
  <c r="T6" i="1"/>
  <c r="S5" i="1"/>
  <c r="M5" i="1"/>
  <c r="K5" i="1"/>
  <c r="G5" i="1"/>
  <c r="T9" i="1"/>
  <c r="S9" i="1"/>
  <c r="T8" i="1"/>
  <c r="S8" i="1"/>
  <c r="T7" i="1"/>
  <c r="S7" i="1"/>
  <c r="S6" i="1"/>
  <c r="T5" i="1"/>
  <c r="O9" i="1"/>
  <c r="O8" i="1"/>
  <c r="O7" i="1"/>
  <c r="O6" i="1"/>
  <c r="O5" i="1"/>
  <c r="M9" i="1"/>
  <c r="M8" i="1"/>
  <c r="M7" i="1"/>
  <c r="M6" i="1"/>
  <c r="K9" i="1"/>
  <c r="K8" i="1"/>
  <c r="K7" i="1"/>
  <c r="K6" i="1"/>
  <c r="I9" i="1"/>
  <c r="H9" i="1"/>
  <c r="G9" i="1"/>
  <c r="I8" i="1"/>
  <c r="H8" i="1"/>
  <c r="G8" i="1"/>
  <c r="I7" i="1"/>
  <c r="H7" i="1"/>
  <c r="G7" i="1"/>
  <c r="I6" i="1"/>
  <c r="H6" i="1"/>
  <c r="G6" i="1"/>
  <c r="I5" i="1"/>
  <c r="H5" i="1"/>
  <c r="BU3" i="1" l="1"/>
  <c r="BQ3" i="1"/>
  <c r="BO3" i="1"/>
  <c r="A32" i="2"/>
  <c r="E30" i="2"/>
  <c r="BS3" i="1"/>
  <c r="FS30" i="14"/>
  <c r="FQ30" i="14"/>
  <c r="FI30" i="14"/>
  <c r="FK30" i="14"/>
  <c r="T3" i="1"/>
  <c r="BC3" i="1"/>
  <c r="CN30" i="14"/>
  <c r="FU30" i="14"/>
  <c r="FM30" i="14"/>
  <c r="FW30" i="14"/>
  <c r="FO30" i="14"/>
  <c r="CQ30" i="14"/>
  <c r="BP3" i="1"/>
  <c r="DY30" i="14"/>
  <c r="FJ30" i="14"/>
  <c r="FV30" i="14"/>
  <c r="FR30" i="14"/>
  <c r="FN30" i="14"/>
  <c r="FX30" i="14"/>
  <c r="FT30" i="14"/>
  <c r="FP30" i="14"/>
  <c r="FL30" i="14"/>
  <c r="B33" i="2"/>
  <c r="CC30" i="14"/>
  <c r="EB30" i="14"/>
  <c r="CY3" i="4"/>
  <c r="CZ26" i="14" s="1"/>
  <c r="EA30" i="14"/>
  <c r="CD30" i="14"/>
  <c r="DM3" i="4"/>
  <c r="DO3" i="4"/>
  <c r="DO3" i="14" s="1"/>
  <c r="DA3" i="4"/>
  <c r="DB8" i="14" s="1"/>
  <c r="DQ3" i="4"/>
  <c r="DR7" i="14" s="1"/>
  <c r="CM30" i="14"/>
  <c r="CR30" i="14"/>
  <c r="DZ30" i="14"/>
  <c r="AQ3" i="1"/>
  <c r="BB3" i="1"/>
  <c r="I3" i="1"/>
  <c r="S3" i="1"/>
  <c r="G3" i="1"/>
  <c r="H3" i="1"/>
  <c r="AP3" i="1"/>
  <c r="AW3" i="1"/>
  <c r="AV3" i="1"/>
  <c r="BT3" i="1"/>
  <c r="AX3" i="1"/>
  <c r="BN3" i="1"/>
  <c r="BR3" i="1"/>
  <c r="O3" i="1"/>
  <c r="K3" i="1"/>
  <c r="M3" i="1"/>
  <c r="AL3" i="1"/>
  <c r="DN30" i="14" l="1"/>
  <c r="L14" i="15"/>
  <c r="B9" i="15" s="1"/>
  <c r="CZ8" i="14"/>
  <c r="DB36" i="14"/>
  <c r="DB10" i="14"/>
  <c r="DB26" i="14"/>
  <c r="CZ17" i="14"/>
  <c r="DB20" i="14"/>
  <c r="DB34" i="14"/>
  <c r="DB18" i="14"/>
  <c r="DB28" i="14"/>
  <c r="DB12" i="14"/>
  <c r="CZ9" i="14"/>
  <c r="DB24" i="14"/>
  <c r="DB16" i="14"/>
  <c r="CZ24" i="14"/>
  <c r="CZ33" i="14"/>
  <c r="DB30" i="14"/>
  <c r="DB22" i="14"/>
  <c r="CZ14" i="14"/>
  <c r="DP30" i="14"/>
  <c r="CZ25" i="14"/>
  <c r="DB32" i="14"/>
  <c r="DR26" i="14"/>
  <c r="DQ3" i="14"/>
  <c r="DB27" i="14"/>
  <c r="DA3" i="14"/>
  <c r="DN6" i="14"/>
  <c r="DM3" i="14"/>
  <c r="DB7" i="14"/>
  <c r="CZ6" i="14"/>
  <c r="CY3" i="14"/>
  <c r="DR6" i="14"/>
  <c r="DB6" i="14"/>
  <c r="DB31" i="14"/>
  <c r="CZ28" i="14"/>
  <c r="CZ35" i="14"/>
  <c r="CZ27" i="14"/>
  <c r="CZ19" i="14"/>
  <c r="CZ11" i="14"/>
  <c r="CZ30" i="14"/>
  <c r="CZ12" i="14"/>
  <c r="DB35" i="14"/>
  <c r="DB15" i="14"/>
  <c r="CZ18" i="14"/>
  <c r="CZ32" i="14"/>
  <c r="CZ29" i="14"/>
  <c r="CZ21" i="14"/>
  <c r="CZ13" i="14"/>
  <c r="CZ36" i="14"/>
  <c r="CZ16" i="14"/>
  <c r="DB23" i="14"/>
  <c r="CZ22" i="14"/>
  <c r="CZ10" i="14"/>
  <c r="CZ31" i="14"/>
  <c r="CZ23" i="14"/>
  <c r="CZ15" i="14"/>
  <c r="CZ7" i="14"/>
  <c r="CZ20" i="14"/>
  <c r="CZ34" i="14"/>
  <c r="DO35" i="14"/>
  <c r="DO33" i="14"/>
  <c r="DO31" i="14"/>
  <c r="DO29" i="14"/>
  <c r="DO27" i="14"/>
  <c r="DO25" i="14"/>
  <c r="DO23" i="14"/>
  <c r="DO21" i="14"/>
  <c r="DO19" i="14"/>
  <c r="DO17" i="14"/>
  <c r="DO15" i="14"/>
  <c r="DO13" i="14"/>
  <c r="DO11" i="14"/>
  <c r="DO9" i="14"/>
  <c r="DO7" i="14"/>
  <c r="DO36" i="14"/>
  <c r="DO34" i="14"/>
  <c r="DO32" i="14"/>
  <c r="DO30" i="14"/>
  <c r="DO28" i="14"/>
  <c r="DO26" i="14"/>
  <c r="DO24" i="14"/>
  <c r="DO22" i="14"/>
  <c r="DO20" i="14"/>
  <c r="DO18" i="14"/>
  <c r="DO16" i="14"/>
  <c r="DO14" i="14"/>
  <c r="DO12" i="14"/>
  <c r="DO10" i="14"/>
  <c r="DO8" i="14"/>
  <c r="DO6" i="14"/>
  <c r="DP36" i="14"/>
  <c r="DP32" i="14"/>
  <c r="DP28" i="14"/>
  <c r="DP24" i="14"/>
  <c r="DP20" i="14"/>
  <c r="DP16" i="14"/>
  <c r="DP12" i="14"/>
  <c r="DP8" i="14"/>
  <c r="DP33" i="14"/>
  <c r="DP29" i="14"/>
  <c r="DP25" i="14"/>
  <c r="DP21" i="14"/>
  <c r="DP17" i="14"/>
  <c r="DP13" i="14"/>
  <c r="DP9" i="14"/>
  <c r="DP34" i="14"/>
  <c r="DP22" i="14"/>
  <c r="DP18" i="14"/>
  <c r="DP14" i="14"/>
  <c r="DP10" i="14"/>
  <c r="DP35" i="14"/>
  <c r="DP31" i="14"/>
  <c r="DP27" i="14"/>
  <c r="DP23" i="14"/>
  <c r="DP19" i="14"/>
  <c r="DP15" i="14"/>
  <c r="DP11" i="14"/>
  <c r="DA35" i="14"/>
  <c r="DA33" i="14"/>
  <c r="DA31" i="14"/>
  <c r="DA29" i="14"/>
  <c r="DA27" i="14"/>
  <c r="DA25" i="14"/>
  <c r="DA23" i="14"/>
  <c r="DA21" i="14"/>
  <c r="DA19" i="14"/>
  <c r="DA17" i="14"/>
  <c r="DA15" i="14"/>
  <c r="DA13" i="14"/>
  <c r="DA11" i="14"/>
  <c r="DA9" i="14"/>
  <c r="DA7" i="14"/>
  <c r="DA36" i="14"/>
  <c r="DA34" i="14"/>
  <c r="DA32" i="14"/>
  <c r="DA30" i="14"/>
  <c r="DA28" i="14"/>
  <c r="DA26" i="14"/>
  <c r="DA24" i="14"/>
  <c r="DA22" i="14"/>
  <c r="DA20" i="14"/>
  <c r="DA18" i="14"/>
  <c r="DA16" i="14"/>
  <c r="DA14" i="14"/>
  <c r="DA12" i="14"/>
  <c r="DA10" i="14"/>
  <c r="DA8" i="14"/>
  <c r="DA6" i="14"/>
  <c r="CY36" i="14"/>
  <c r="CY34" i="14"/>
  <c r="CY32" i="14"/>
  <c r="CY30" i="14"/>
  <c r="CY35" i="14"/>
  <c r="CY33" i="14"/>
  <c r="CY31" i="14"/>
  <c r="CY29" i="14"/>
  <c r="CY27" i="14"/>
  <c r="CY25" i="14"/>
  <c r="CY23" i="14"/>
  <c r="CY21" i="14"/>
  <c r="CY19" i="14"/>
  <c r="CY17" i="14"/>
  <c r="CY15" i="14"/>
  <c r="CY13" i="14"/>
  <c r="CY11" i="14"/>
  <c r="CY9" i="14"/>
  <c r="CY7" i="14"/>
  <c r="CY28" i="14"/>
  <c r="CY26" i="14"/>
  <c r="CY24" i="14"/>
  <c r="CY22" i="14"/>
  <c r="CY20" i="14"/>
  <c r="CY18" i="14"/>
  <c r="CY16" i="14"/>
  <c r="CY14" i="14"/>
  <c r="CY12" i="14"/>
  <c r="CY10" i="14"/>
  <c r="CY8" i="14"/>
  <c r="CY6" i="14"/>
  <c r="DP26" i="14"/>
  <c r="DP7" i="14"/>
  <c r="DB33" i="14"/>
  <c r="DB25" i="14"/>
  <c r="DB17" i="14"/>
  <c r="DB9" i="14"/>
  <c r="DM36" i="14"/>
  <c r="DM34" i="14"/>
  <c r="DM32" i="14"/>
  <c r="DM30" i="14"/>
  <c r="DM28" i="14"/>
  <c r="DM26" i="14"/>
  <c r="DM24" i="14"/>
  <c r="DM22" i="14"/>
  <c r="DM20" i="14"/>
  <c r="DM18" i="14"/>
  <c r="DM16" i="14"/>
  <c r="DM14" i="14"/>
  <c r="DM12" i="14"/>
  <c r="DM10" i="14"/>
  <c r="DM8" i="14"/>
  <c r="DM6" i="14"/>
  <c r="DM35" i="14"/>
  <c r="DM33" i="14"/>
  <c r="DM31" i="14"/>
  <c r="DM29" i="14"/>
  <c r="DM27" i="14"/>
  <c r="DM25" i="14"/>
  <c r="DM23" i="14"/>
  <c r="DM21" i="14"/>
  <c r="DM19" i="14"/>
  <c r="DM17" i="14"/>
  <c r="DM15" i="14"/>
  <c r="DM13" i="14"/>
  <c r="DM11" i="14"/>
  <c r="DM9" i="14"/>
  <c r="DM7" i="14"/>
  <c r="DN35" i="14"/>
  <c r="DN31" i="14"/>
  <c r="DN27" i="14"/>
  <c r="DN23" i="14"/>
  <c r="DN19" i="14"/>
  <c r="DN15" i="14"/>
  <c r="DN11" i="14"/>
  <c r="DN36" i="14"/>
  <c r="DN32" i="14"/>
  <c r="DN28" i="14"/>
  <c r="DN24" i="14"/>
  <c r="DN20" i="14"/>
  <c r="DN16" i="14"/>
  <c r="DN12" i="14"/>
  <c r="DN8" i="14"/>
  <c r="DN33" i="14"/>
  <c r="DN29" i="14"/>
  <c r="DN25" i="14"/>
  <c r="DN21" i="14"/>
  <c r="DN17" i="14"/>
  <c r="DN13" i="14"/>
  <c r="DN9" i="14"/>
  <c r="DN34" i="14"/>
  <c r="DN22" i="14"/>
  <c r="DN18" i="14"/>
  <c r="DN14" i="14"/>
  <c r="DN10" i="14"/>
  <c r="DB19" i="14"/>
  <c r="DB11" i="14"/>
  <c r="DB14" i="14"/>
  <c r="DQ36" i="14"/>
  <c r="DQ34" i="14"/>
  <c r="DQ32" i="14"/>
  <c r="DQ30" i="14"/>
  <c r="DQ28" i="14"/>
  <c r="DQ26" i="14"/>
  <c r="DQ24" i="14"/>
  <c r="DQ22" i="14"/>
  <c r="DQ20" i="14"/>
  <c r="DQ18" i="14"/>
  <c r="DQ16" i="14"/>
  <c r="DQ14" i="14"/>
  <c r="DQ12" i="14"/>
  <c r="DQ10" i="14"/>
  <c r="DQ8" i="14"/>
  <c r="DQ6" i="14"/>
  <c r="DQ35" i="14"/>
  <c r="DQ33" i="14"/>
  <c r="DQ31" i="14"/>
  <c r="DQ29" i="14"/>
  <c r="DQ27" i="14"/>
  <c r="DQ25" i="14"/>
  <c r="DQ23" i="14"/>
  <c r="DQ21" i="14"/>
  <c r="DQ19" i="14"/>
  <c r="DQ17" i="14"/>
  <c r="DQ15" i="14"/>
  <c r="DQ13" i="14"/>
  <c r="DQ11" i="14"/>
  <c r="DQ9" i="14"/>
  <c r="DQ7" i="14"/>
  <c r="DR33" i="14"/>
  <c r="DR29" i="14"/>
  <c r="DR25" i="14"/>
  <c r="DR21" i="14"/>
  <c r="DR17" i="14"/>
  <c r="DR13" i="14"/>
  <c r="DR9" i="14"/>
  <c r="DR34" i="14"/>
  <c r="DR22" i="14"/>
  <c r="DR18" i="14"/>
  <c r="DR14" i="14"/>
  <c r="DR10" i="14"/>
  <c r="DR35" i="14"/>
  <c r="DR31" i="14"/>
  <c r="DR27" i="14"/>
  <c r="DR23" i="14"/>
  <c r="DR19" i="14"/>
  <c r="DR15" i="14"/>
  <c r="DR11" i="14"/>
  <c r="DR36" i="14"/>
  <c r="DR32" i="14"/>
  <c r="DR28" i="14"/>
  <c r="DR24" i="14"/>
  <c r="DR20" i="14"/>
  <c r="DR16" i="14"/>
  <c r="DR12" i="14"/>
  <c r="DR8" i="14"/>
  <c r="DN26" i="14"/>
  <c r="DP6" i="14"/>
  <c r="DN7" i="14"/>
  <c r="DB29" i="14"/>
  <c r="DB21" i="14"/>
  <c r="DB13" i="14"/>
  <c r="DR30" i="14"/>
  <c r="C18" i="15" l="1"/>
  <c r="D18" i="15" s="1"/>
  <c r="C39" i="15"/>
  <c r="D39" i="15" s="1"/>
  <c r="C14" i="15"/>
  <c r="D14" i="15" s="1"/>
  <c r="C26" i="15"/>
  <c r="D26" i="15" s="1"/>
  <c r="C36" i="15"/>
  <c r="D36" i="15" s="1"/>
  <c r="C34" i="15"/>
  <c r="D34" i="15" s="1"/>
  <c r="C40" i="15"/>
  <c r="D40" i="15" s="1"/>
  <c r="C29" i="15"/>
  <c r="D29" i="15" s="1"/>
  <c r="C31" i="15"/>
  <c r="D31" i="15" s="1"/>
  <c r="C17" i="15"/>
  <c r="D17" i="15" s="1"/>
  <c r="C33" i="15"/>
  <c r="D33" i="15" s="1"/>
  <c r="C25" i="15"/>
  <c r="D25" i="15" s="1"/>
  <c r="C20" i="15"/>
  <c r="D20" i="15" s="1"/>
  <c r="C23" i="15"/>
  <c r="D23" i="15" s="1"/>
  <c r="C41" i="15"/>
  <c r="D41" i="15" s="1"/>
  <c r="C13" i="15"/>
  <c r="D13" i="15" s="1"/>
  <c r="C22" i="15"/>
  <c r="D22" i="15" s="1"/>
  <c r="C27" i="15"/>
  <c r="D27" i="15" s="1"/>
  <c r="C38" i="15"/>
  <c r="D38" i="15" s="1"/>
  <c r="C16" i="15"/>
  <c r="D16" i="15" s="1"/>
  <c r="C24" i="15"/>
  <c r="D24" i="15" s="1"/>
  <c r="C15" i="15"/>
  <c r="D15" i="15" s="1"/>
  <c r="C32" i="15"/>
  <c r="D32" i="15" s="1"/>
  <c r="C21" i="15"/>
  <c r="D21" i="15" s="1"/>
  <c r="C28" i="15"/>
  <c r="D28" i="15" s="1"/>
  <c r="C12" i="15"/>
  <c r="D12" i="15" s="1"/>
  <c r="C11" i="15"/>
  <c r="D11" i="15" s="1"/>
  <c r="C19" i="15"/>
  <c r="D19" i="15" s="1"/>
  <c r="C30" i="15"/>
  <c r="D30" i="15" s="1"/>
  <c r="C37" i="15"/>
  <c r="D37" i="15" s="1"/>
  <c r="C35" i="15"/>
  <c r="D35" i="15" s="1"/>
  <c r="E37" i="15" l="1"/>
  <c r="E38" i="15"/>
  <c r="E19" i="15"/>
  <c r="E12" i="15"/>
  <c r="E26" i="15"/>
  <c r="E18" i="15"/>
  <c r="E30" i="15"/>
  <c r="E27" i="15"/>
  <c r="E35" i="15"/>
  <c r="E15" i="15"/>
  <c r="E20" i="15"/>
  <c r="E36" i="15"/>
  <c r="E31" i="15"/>
  <c r="E14" i="15"/>
  <c r="E22" i="15"/>
  <c r="E34" i="15"/>
  <c r="E17" i="15"/>
  <c r="E25" i="15"/>
  <c r="E16" i="15"/>
  <c r="E11" i="15"/>
  <c r="E13" i="15"/>
  <c r="E32" i="15"/>
  <c r="E24" i="15"/>
  <c r="E39" i="15"/>
  <c r="E23" i="15"/>
  <c r="E28" i="15"/>
  <c r="E33" i="15"/>
  <c r="E40" i="15"/>
  <c r="E29" i="15"/>
  <c r="E21" i="15"/>
  <c r="E41" i="15"/>
  <c r="F30" i="15" l="1"/>
  <c r="G30" i="15"/>
  <c r="G12" i="15"/>
  <c r="G18" i="15"/>
  <c r="G27" i="15"/>
  <c r="G20" i="15"/>
  <c r="G31" i="15"/>
  <c r="G25" i="15"/>
  <c r="G17" i="15"/>
  <c r="F25" i="15"/>
  <c r="F21" i="15"/>
  <c r="G21" i="15"/>
  <c r="F31" i="15"/>
  <c r="F18" i="15"/>
  <c r="G32" i="15"/>
  <c r="G22" i="15"/>
  <c r="F36" i="15"/>
  <c r="F15" i="15"/>
  <c r="G13" i="15"/>
  <c r="G11" i="15"/>
  <c r="F22" i="15"/>
  <c r="F29" i="15"/>
  <c r="F19" i="15"/>
  <c r="G35" i="15"/>
  <c r="G19" i="15"/>
  <c r="G37" i="15"/>
  <c r="F35" i="15"/>
  <c r="G34" i="15"/>
  <c r="F26" i="15"/>
  <c r="F40" i="15"/>
  <c r="F24" i="15"/>
  <c r="G39" i="15"/>
  <c r="G28" i="15"/>
  <c r="G16" i="15"/>
  <c r="G29" i="15"/>
  <c r="G26" i="15"/>
  <c r="F12" i="15"/>
  <c r="G23" i="15"/>
  <c r="F39" i="15"/>
  <c r="F17" i="15"/>
  <c r="G33" i="15"/>
  <c r="F28" i="15"/>
  <c r="F13" i="15"/>
  <c r="G41" i="15"/>
  <c r="G24" i="15"/>
  <c r="F32" i="15"/>
  <c r="F16" i="15"/>
  <c r="F14" i="15"/>
  <c r="F23" i="15"/>
  <c r="F27" i="15"/>
  <c r="G36" i="15"/>
  <c r="G15" i="15"/>
  <c r="F33" i="15"/>
  <c r="G14" i="15"/>
  <c r="G38" i="15"/>
  <c r="F11" i="15"/>
  <c r="F41" i="15"/>
  <c r="F20" i="15"/>
  <c r="F37" i="15"/>
  <c r="F34" i="15"/>
  <c r="G40" i="15"/>
  <c r="F38" i="15"/>
</calcChain>
</file>

<file path=xl/sharedStrings.xml><?xml version="1.0" encoding="utf-8"?>
<sst xmlns="http://schemas.openxmlformats.org/spreadsheetml/2006/main" count="5490" uniqueCount="468">
  <si>
    <t>Population</t>
  </si>
  <si>
    <t>Pop 0-14</t>
  </si>
  <si>
    <t>Pop 15-24</t>
  </si>
  <si>
    <t>Pop 65+</t>
  </si>
  <si>
    <t>Indigenous</t>
  </si>
  <si>
    <t>OS Born</t>
  </si>
  <si>
    <t>Speaks LOTE</t>
  </si>
  <si>
    <t>Employed</t>
  </si>
  <si>
    <t>UE</t>
  </si>
  <si>
    <t>Not in LF</t>
  </si>
  <si>
    <t>Married 15-24 year olds</t>
  </si>
  <si>
    <t>Bosnia</t>
  </si>
  <si>
    <t>Cambodia</t>
  </si>
  <si>
    <t>China</t>
  </si>
  <si>
    <t>India</t>
  </si>
  <si>
    <t>Iraq</t>
  </si>
  <si>
    <t>Philippines</t>
  </si>
  <si>
    <t>Sri Lanka</t>
  </si>
  <si>
    <t>Turkey</t>
  </si>
  <si>
    <t>Viet Nam</t>
  </si>
  <si>
    <t>Hindu</t>
  </si>
  <si>
    <t>Buddhist</t>
  </si>
  <si>
    <t>Islam</t>
  </si>
  <si>
    <t>Judaism</t>
  </si>
  <si>
    <t>Atheism</t>
  </si>
  <si>
    <t>Uni/Tertiary</t>
  </si>
  <si>
    <t>Bachelor/PostGrad</t>
  </si>
  <si>
    <t>%15-19 in FT Work</t>
  </si>
  <si>
    <t>Professionals</t>
  </si>
  <si>
    <t>Labourers</t>
  </si>
  <si>
    <t>Flat</t>
  </si>
  <si>
    <t>Sep House</t>
  </si>
  <si>
    <t>Semi D</t>
  </si>
  <si>
    <t>Total Dwellings</t>
  </si>
  <si>
    <t>Rented H</t>
  </si>
  <si>
    <t>Govt H</t>
  </si>
  <si>
    <t>Total H</t>
  </si>
  <si>
    <t>Median age</t>
  </si>
  <si>
    <t>33</t>
  </si>
  <si>
    <t>35</t>
  </si>
  <si>
    <t>37</t>
  </si>
  <si>
    <t>Banyule</t>
  </si>
  <si>
    <t>38</t>
  </si>
  <si>
    <t>39</t>
  </si>
  <si>
    <t>40</t>
  </si>
  <si>
    <t>Bayside</t>
  </si>
  <si>
    <t>36</t>
  </si>
  <si>
    <t>Boroondara</t>
  </si>
  <si>
    <t>30</t>
  </si>
  <si>
    <t>31</t>
  </si>
  <si>
    <t>Cardinia</t>
  </si>
  <si>
    <t>28</t>
  </si>
  <si>
    <t>29</t>
  </si>
  <si>
    <t>Casey</t>
  </si>
  <si>
    <t>34</t>
  </si>
  <si>
    <t>Darebin</t>
  </si>
  <si>
    <t>32</t>
  </si>
  <si>
    <t>Frankston</t>
  </si>
  <si>
    <t>Glen Eira</t>
  </si>
  <si>
    <t>Hobsons Bay</t>
  </si>
  <si>
    <t>Greater Dandenong</t>
  </si>
  <si>
    <t>27</t>
  </si>
  <si>
    <t>Hume</t>
  </si>
  <si>
    <t>Kingston</t>
  </si>
  <si>
    <t>Knox</t>
  </si>
  <si>
    <t>Manningham</t>
  </si>
  <si>
    <t>Maribyrnong</t>
  </si>
  <si>
    <t>Maroondah</t>
  </si>
  <si>
    <t>Melbourne</t>
  </si>
  <si>
    <t>26</t>
  </si>
  <si>
    <t>Melton</t>
  </si>
  <si>
    <t>Monash</t>
  </si>
  <si>
    <t>Moonee Valley</t>
  </si>
  <si>
    <t>Moreland</t>
  </si>
  <si>
    <t>Mornington Peninsula</t>
  </si>
  <si>
    <t>Nillumbik</t>
  </si>
  <si>
    <t>Port Phillip</t>
  </si>
  <si>
    <t>Stonnington</t>
  </si>
  <si>
    <t>Whitehorse</t>
  </si>
  <si>
    <t>Whittlesea</t>
  </si>
  <si>
    <t>Wyndham</t>
  </si>
  <si>
    <t>Yarra Ranges</t>
  </si>
  <si>
    <t>Yarra</t>
  </si>
  <si>
    <t>Melbourne SD</t>
  </si>
  <si>
    <t>Victoria</t>
  </si>
  <si>
    <t>Brimbank</t>
  </si>
  <si>
    <t>Population 0-14</t>
  </si>
  <si>
    <t>Population 15-24</t>
  </si>
  <si>
    <t>Population 65+</t>
  </si>
  <si>
    <t>Per cent population aged 0-14</t>
  </si>
  <si>
    <t>Per cent population aged 15-24</t>
  </si>
  <si>
    <t>Per cent population aged 65+</t>
  </si>
  <si>
    <t>Indigenous population</t>
  </si>
  <si>
    <t>Per cent population indigenous</t>
  </si>
  <si>
    <t>Overseas-born population</t>
  </si>
  <si>
    <t>Per cent population overseas-born</t>
  </si>
  <si>
    <t>Population which speaks languages other than English at home</t>
  </si>
  <si>
    <t>Per cent population which speaks non-English langugaes</t>
  </si>
  <si>
    <t>Employed residents</t>
  </si>
  <si>
    <t>Unemployed residents</t>
  </si>
  <si>
    <t>Residents not in the labour force</t>
  </si>
  <si>
    <t>Unemployment rate</t>
  </si>
  <si>
    <t>Labour force participation rate</t>
  </si>
  <si>
    <t>Residents born in Bosnia</t>
  </si>
  <si>
    <t>Residents born in Cambodia</t>
  </si>
  <si>
    <t>Residents born in China</t>
  </si>
  <si>
    <t>Residents born in India</t>
  </si>
  <si>
    <t>Residents born in Iraq</t>
  </si>
  <si>
    <t>Residents born in Sri Lanka</t>
  </si>
  <si>
    <t>Residents born in Turkey</t>
  </si>
  <si>
    <t>Residents born in the Philippines</t>
  </si>
  <si>
    <t>Residents born in Vietnam</t>
  </si>
  <si>
    <t>Residents who are Hindu</t>
  </si>
  <si>
    <t>Residents who are Buddhist</t>
  </si>
  <si>
    <t>Residents who adhere to Islam</t>
  </si>
  <si>
    <t>Residents who adhere to Judaism</t>
  </si>
  <si>
    <t>Atheists</t>
  </si>
  <si>
    <t>Persons attending unversity or other tertiary education (not inc. TAFE)</t>
  </si>
  <si>
    <t>Residents with a bachelor or post-graduate qualification</t>
  </si>
  <si>
    <t>Per cent of residents with a bachelor or post-graduate qualification</t>
  </si>
  <si>
    <t>Per cent of 15-19 year-olds in full-time employment</t>
  </si>
  <si>
    <t>Persons employed as professionals</t>
  </si>
  <si>
    <t>Persons employed as labourers</t>
  </si>
  <si>
    <t>Per cent of employed persons who work as professionals</t>
  </si>
  <si>
    <t>Per cent of employed persons who work as labourers</t>
  </si>
  <si>
    <t>Flats</t>
  </si>
  <si>
    <t>Separate houses</t>
  </si>
  <si>
    <t>Semi-detached dwellings</t>
  </si>
  <si>
    <t>Total private dwellings</t>
  </si>
  <si>
    <t>Per cent of dwellings which are flats</t>
  </si>
  <si>
    <t>Per cent of dwellings which are houses</t>
  </si>
  <si>
    <t>Per cent of dwellings which are semi-detached</t>
  </si>
  <si>
    <t>Total households</t>
  </si>
  <si>
    <t>Households renting their accommodation</t>
  </si>
  <si>
    <t>Households renting from government, charities or the church</t>
  </si>
  <si>
    <t>Per cent of dwellings rented</t>
  </si>
  <si>
    <t>Per cent of dwellings rented from the government, charities or the church</t>
  </si>
  <si>
    <t>Couple only households</t>
  </si>
  <si>
    <t>Couples with children</t>
  </si>
  <si>
    <t>One-parent households</t>
  </si>
  <si>
    <t>Other family households</t>
  </si>
  <si>
    <t>Total family households</t>
  </si>
  <si>
    <t>Lone person households</t>
  </si>
  <si>
    <t>Group households</t>
  </si>
  <si>
    <t>Other households</t>
  </si>
  <si>
    <t>Per cent households which are couples</t>
  </si>
  <si>
    <t>Per cent households which are couples with children</t>
  </si>
  <si>
    <t>Per cent households which are one-parent</t>
  </si>
  <si>
    <t>Per cent households which are other family types</t>
  </si>
  <si>
    <t>Per cent households which are families</t>
  </si>
  <si>
    <t>Per cent households which are lone persons</t>
  </si>
  <si>
    <t>Per cent households which are group households</t>
  </si>
  <si>
    <t>Per cent households which are other types</t>
  </si>
  <si>
    <t>Rows of data</t>
  </si>
  <si>
    <t>years</t>
  </si>
  <si>
    <t>data</t>
  </si>
  <si>
    <t>Name</t>
  </si>
  <si>
    <t>Formula</t>
  </si>
  <si>
    <t>POPULATION</t>
  </si>
  <si>
    <t>CULTURAL DIVERSITY</t>
  </si>
  <si>
    <t>RELIGION</t>
  </si>
  <si>
    <t>EMPLOYMENT</t>
  </si>
  <si>
    <t>EDUCATION</t>
  </si>
  <si>
    <t>HOUSING</t>
  </si>
  <si>
    <t>FAMILIES AND HOUSEHOLDS</t>
  </si>
  <si>
    <t>Per cent of 15-24 year-olds who are married</t>
  </si>
  <si>
    <t>Start</t>
  </si>
  <si>
    <t>End</t>
  </si>
  <si>
    <t>Numerical change</t>
  </si>
  <si>
    <t>Per cent change</t>
  </si>
  <si>
    <t>data2</t>
  </si>
  <si>
    <r>
      <t xml:space="preserve">Select a variable </t>
    </r>
    <r>
      <rPr>
        <sz val="11"/>
        <color theme="0"/>
        <rFont val="Wingdings"/>
        <charset val="2"/>
      </rPr>
      <t>F</t>
    </r>
  </si>
  <si>
    <r>
      <t>Select municipalities</t>
    </r>
    <r>
      <rPr>
        <sz val="11"/>
        <color theme="0"/>
        <rFont val="Wingdings"/>
        <charset val="2"/>
      </rPr>
      <t xml:space="preserve"> F</t>
    </r>
  </si>
  <si>
    <t>Birth Rates, 1999</t>
  </si>
  <si>
    <t>Birth Rates, 2000</t>
  </si>
  <si>
    <t>Birth Rates, 2001</t>
  </si>
  <si>
    <t>Birth Rates, 2002</t>
  </si>
  <si>
    <t>Birth Rates, 2003</t>
  </si>
  <si>
    <t>Birth Rates, 2004</t>
  </si>
  <si>
    <t>Birth Rates, 2005</t>
  </si>
  <si>
    <t>Birth Rates, 2006</t>
  </si>
  <si>
    <t>Birth Rates, 2007</t>
  </si>
  <si>
    <t>Birth Rates, 2008</t>
  </si>
  <si>
    <t>Birth Rates, 2009</t>
  </si>
  <si>
    <t>Birth Rates, 2010</t>
  </si>
  <si>
    <t>Birth Rates, 2011</t>
  </si>
  <si>
    <t>LGA Name</t>
  </si>
  <si>
    <t xml:space="preserve">
15-19</t>
  </si>
  <si>
    <t xml:space="preserve">
20-24</t>
  </si>
  <si>
    <t xml:space="preserve">
25-29</t>
  </si>
  <si>
    <t xml:space="preserve">
30-34</t>
  </si>
  <si>
    <t xml:space="preserve">
35-39</t>
  </si>
  <si>
    <t xml:space="preserve">
40-44</t>
  </si>
  <si>
    <t xml:space="preserve">
45-49</t>
  </si>
  <si>
    <t>Total</t>
  </si>
  <si>
    <t xml:space="preserve">Banyule </t>
  </si>
  <si>
    <t xml:space="preserve"> </t>
  </si>
  <si>
    <t xml:space="preserve">Bayside </t>
  </si>
  <si>
    <t xml:space="preserve">Boroondara </t>
  </si>
  <si>
    <t xml:space="preserve">Brimbank </t>
  </si>
  <si>
    <t xml:space="preserve">Cardinia </t>
  </si>
  <si>
    <t xml:space="preserve">Casey </t>
  </si>
  <si>
    <t xml:space="preserve">Darebin </t>
  </si>
  <si>
    <t xml:space="preserve">Frankston </t>
  </si>
  <si>
    <t xml:space="preserve">Glen Eira </t>
  </si>
  <si>
    <t xml:space="preserve">Greater Dandenong </t>
  </si>
  <si>
    <t xml:space="preserve">Hobsons Bay </t>
  </si>
  <si>
    <t xml:space="preserve">Hume </t>
  </si>
  <si>
    <t xml:space="preserve">Kingston </t>
  </si>
  <si>
    <t xml:space="preserve">Knox </t>
  </si>
  <si>
    <t xml:space="preserve">Manningham </t>
  </si>
  <si>
    <t xml:space="preserve">Maribyrnong </t>
  </si>
  <si>
    <t xml:space="preserve">Maroondah </t>
  </si>
  <si>
    <t xml:space="preserve">Melbourne </t>
  </si>
  <si>
    <t xml:space="preserve">Melton </t>
  </si>
  <si>
    <t xml:space="preserve">Monash </t>
  </si>
  <si>
    <t xml:space="preserve">Moonee Valley </t>
  </si>
  <si>
    <t xml:space="preserve">Moreland </t>
  </si>
  <si>
    <t xml:space="preserve">Mornington Peninsula </t>
  </si>
  <si>
    <t xml:space="preserve">Nillumbik </t>
  </si>
  <si>
    <t xml:space="preserve">Port Phillip </t>
  </si>
  <si>
    <t xml:space="preserve">Stonnington </t>
  </si>
  <si>
    <t xml:space="preserve">Whitehorse </t>
  </si>
  <si>
    <t xml:space="preserve">Whittlesea </t>
  </si>
  <si>
    <t xml:space="preserve">Wyndham </t>
  </si>
  <si>
    <t xml:space="preserve">Yarra </t>
  </si>
  <si>
    <t xml:space="preserve">Yarra Ranges </t>
  </si>
  <si>
    <t>Metropolitan Melbourne</t>
  </si>
  <si>
    <t>Metro. Melbourne</t>
  </si>
  <si>
    <t xml:space="preserve">2004/05 </t>
  </si>
  <si>
    <t xml:space="preserve">2005/06 </t>
  </si>
  <si>
    <t>2006/07</t>
  </si>
  <si>
    <t>2007/08</t>
  </si>
  <si>
    <t>2008/09</t>
  </si>
  <si>
    <t>2009/10</t>
  </si>
  <si>
    <t>2010/11</t>
  </si>
  <si>
    <t>2011/12</t>
  </si>
  <si>
    <t>2012/13</t>
  </si>
  <si>
    <t>Property</t>
  </si>
  <si>
    <t>Drugs</t>
  </si>
  <si>
    <t>All</t>
  </si>
  <si>
    <t>Venues 2001</t>
  </si>
  <si>
    <t>Venues 2002</t>
  </si>
  <si>
    <t>Venues 2003</t>
  </si>
  <si>
    <t>Venues 2004</t>
  </si>
  <si>
    <t>Venues 2005</t>
  </si>
  <si>
    <t>Venues 2006</t>
  </si>
  <si>
    <t>Venue 2007</t>
  </si>
  <si>
    <t>Venues 2008</t>
  </si>
  <si>
    <t>Venues 2009</t>
  </si>
  <si>
    <t>Venues 2010</t>
  </si>
  <si>
    <t>Venues 2011</t>
  </si>
  <si>
    <t>Venues 2012</t>
  </si>
  <si>
    <t>Venues 2014</t>
  </si>
  <si>
    <t>EGMs: 1995</t>
  </si>
  <si>
    <t>EGMs: 1996</t>
  </si>
  <si>
    <t>EGMs: 1997</t>
  </si>
  <si>
    <t>EGMs: 1998</t>
  </si>
  <si>
    <t>EGMs: 1999</t>
  </si>
  <si>
    <t>EGMs: 2000</t>
  </si>
  <si>
    <t>EGMs: 2001</t>
  </si>
  <si>
    <t>EGMs: 2002</t>
  </si>
  <si>
    <t>EGMs: 2003</t>
  </si>
  <si>
    <t>EGMs: 2004</t>
  </si>
  <si>
    <t>EGMs: 2005</t>
  </si>
  <si>
    <t>EGMs: 2006</t>
  </si>
  <si>
    <t>EGMs: 2007</t>
  </si>
  <si>
    <t>EGMs 2008</t>
  </si>
  <si>
    <t>EGMs 2009</t>
  </si>
  <si>
    <t>EGMs 2010</t>
  </si>
  <si>
    <t>EGMs 2011</t>
  </si>
  <si>
    <t>EGMS 2012</t>
  </si>
  <si>
    <t>EGMs 2013</t>
  </si>
  <si>
    <t>Licensed EGMs 2014</t>
  </si>
  <si>
    <t>Losses 94-95
 ($Millions)</t>
  </si>
  <si>
    <t>Losses 95-96
($Millions)</t>
  </si>
  <si>
    <t>Losses 96-97
 ($Millions)</t>
  </si>
  <si>
    <t>Losses 97-98
($Millions)</t>
  </si>
  <si>
    <t>Losses 98-99
($Millions)</t>
  </si>
  <si>
    <t>Losses 99-00
($Millions)</t>
  </si>
  <si>
    <t>Losses 00-01
($Millions)</t>
  </si>
  <si>
    <t>Losses 01-02
($Millions)</t>
  </si>
  <si>
    <t>Losses 02-03
($Millions)</t>
  </si>
  <si>
    <t>Losses 03-04
($Millions)</t>
  </si>
  <si>
    <t>Losses 04-05
($Millions)</t>
  </si>
  <si>
    <t>Losses 05-06
($millions)</t>
  </si>
  <si>
    <t>Losses 06-07
($millions)</t>
  </si>
  <si>
    <t>Losses 07/08
($millions)</t>
  </si>
  <si>
    <t>Losses 08/09
($millions)</t>
  </si>
  <si>
    <t>Losses 9/10
($millions)</t>
  </si>
  <si>
    <t>Losses 10/11
($millions)</t>
  </si>
  <si>
    <t>Losses 11/12 ($Millions)</t>
  </si>
  <si>
    <t>Losses 12/13
($Millions)</t>
  </si>
  <si>
    <t>Losses 2013/14 ($Millions)</t>
  </si>
  <si>
    <t>Total Melbourne metro.</t>
  </si>
  <si>
    <t>HOUSES</t>
  </si>
  <si>
    <t>UNITS</t>
  </si>
  <si>
    <t>Mannningham</t>
  </si>
  <si>
    <t>Nilumbik</t>
  </si>
  <si>
    <t>Metro Melbourne</t>
  </si>
  <si>
    <t>Birth Notifications</t>
  </si>
  <si>
    <t>Attendance at 12 Months</t>
  </si>
  <si>
    <t>Attendance at 2 Years</t>
  </si>
  <si>
    <t>Fully or Partially Breast Feeding at 3 Months</t>
  </si>
  <si>
    <t>Fully or Partially Breast Feeding at 6 Months</t>
  </si>
  <si>
    <t>2001/2</t>
  </si>
  <si>
    <t>2002/3</t>
  </si>
  <si>
    <t>2003/4</t>
  </si>
  <si>
    <t>2004/5</t>
  </si>
  <si>
    <t>2005/6</t>
  </si>
  <si>
    <t>2006/7</t>
  </si>
  <si>
    <t>2007/8</t>
  </si>
  <si>
    <t>2008/9</t>
  </si>
  <si>
    <t>Metropolitan Average</t>
  </si>
  <si>
    <t>Populations</t>
  </si>
  <si>
    <t>Deaths</t>
  </si>
  <si>
    <t>Serious Injuries</t>
  </si>
  <si>
    <t>Death per 100,000 population</t>
  </si>
  <si>
    <t>Serious injury per 100,000 population</t>
  </si>
  <si>
    <t>Metro. Melborne</t>
  </si>
  <si>
    <t>2013/14</t>
  </si>
  <si>
    <t>Family</t>
  </si>
  <si>
    <t>Humanitarian</t>
  </si>
  <si>
    <t>Skills</t>
  </si>
  <si>
    <t>20010/11</t>
  </si>
  <si>
    <t>BANYULE</t>
  </si>
  <si>
    <t>BAYSIDE</t>
  </si>
  <si>
    <t>BOROONDARA</t>
  </si>
  <si>
    <t>BRIMBANK</t>
  </si>
  <si>
    <t>CARDINIA</t>
  </si>
  <si>
    <t>CASEY</t>
  </si>
  <si>
    <t>DAREBIN</t>
  </si>
  <si>
    <t>FRANKSTON</t>
  </si>
  <si>
    <t>GLEN EIRA</t>
  </si>
  <si>
    <t>GREATER DANDENONG</t>
  </si>
  <si>
    <t>HOBSONS BAY</t>
  </si>
  <si>
    <t>HUME</t>
  </si>
  <si>
    <t>KINGSTON</t>
  </si>
  <si>
    <t>KNOX</t>
  </si>
  <si>
    <t>MANNINGHAM</t>
  </si>
  <si>
    <t>MARIBYRNONG</t>
  </si>
  <si>
    <t>MAROONDAH</t>
  </si>
  <si>
    <t>MELBOURNE</t>
  </si>
  <si>
    <t>MELTON</t>
  </si>
  <si>
    <t>MONASH</t>
  </si>
  <si>
    <t>MOONEE VALLEY</t>
  </si>
  <si>
    <t>MORELAND</t>
  </si>
  <si>
    <t>MORNINGTON PENINSULA</t>
  </si>
  <si>
    <t>NILLUMBIK</t>
  </si>
  <si>
    <t>PORT PHILLIP</t>
  </si>
  <si>
    <t>STONNINGTON</t>
  </si>
  <si>
    <t>WHITEHORSE</t>
  </si>
  <si>
    <t>WHITTLESEA</t>
  </si>
  <si>
    <t>WYNDHAM</t>
  </si>
  <si>
    <t>YARRA</t>
  </si>
  <si>
    <t>YARRA RANGES</t>
  </si>
  <si>
    <t>Grand Total</t>
  </si>
  <si>
    <t>Unemployment Rates: Dept Workplace etc.</t>
  </si>
  <si>
    <t>MUNICIPAL ESTIMATES</t>
  </si>
  <si>
    <t>EGMs 2014</t>
  </si>
  <si>
    <t>Venues</t>
  </si>
  <si>
    <t>EGMs</t>
  </si>
  <si>
    <t>2011/2012</t>
  </si>
  <si>
    <t>2012/2013</t>
  </si>
  <si>
    <t>2013/2014</t>
  </si>
  <si>
    <t>Houses</t>
  </si>
  <si>
    <t>House Median Prices</t>
  </si>
  <si>
    <t>Unit Median Prices</t>
  </si>
  <si>
    <t>Deaths per 100,000 pop.</t>
  </si>
  <si>
    <t>Serious Injury per 100,000 pop.</t>
  </si>
  <si>
    <t>Family Reunion</t>
  </si>
  <si>
    <t>Skilled</t>
  </si>
  <si>
    <t>Unemployment rate (Census)</t>
  </si>
  <si>
    <t>Unemployment rate (Dept Employment)</t>
  </si>
  <si>
    <t>SETTLEMENT</t>
  </si>
  <si>
    <t>BIRTHS AND MATERNAL HEALTH</t>
  </si>
  <si>
    <t>CRIME</t>
  </si>
  <si>
    <t>GAMBLING</t>
  </si>
  <si>
    <t>ROAD ACCIDENTS</t>
  </si>
  <si>
    <t>1999/00</t>
  </si>
  <si>
    <t>2000/01</t>
  </si>
  <si>
    <t>2001/02</t>
  </si>
  <si>
    <t>2002/03</t>
  </si>
  <si>
    <t>2003/04</t>
  </si>
  <si>
    <t>2005/06</t>
  </si>
  <si>
    <t>2004-2005</t>
  </si>
  <si>
    <t>2000-2001</t>
  </si>
  <si>
    <t>2001-2002</t>
  </si>
  <si>
    <t>2002-2003</t>
  </si>
  <si>
    <t>2003-2004</t>
  </si>
  <si>
    <t>2005-2006</t>
  </si>
  <si>
    <t>2006-2007</t>
  </si>
  <si>
    <t>2007/2008</t>
  </si>
  <si>
    <t>2008/2009</t>
  </si>
  <si>
    <t>2009/2010</t>
  </si>
  <si>
    <t>2010/2011</t>
  </si>
  <si>
    <t>Birth rates: 15-19</t>
  </si>
  <si>
    <t>Birth rates: 45-49</t>
  </si>
  <si>
    <t>Birth rates: 40-44</t>
  </si>
  <si>
    <t>Birth rates: 35-39</t>
  </si>
  <si>
    <t>Birth rates: 30-34</t>
  </si>
  <si>
    <t>Birth rates: 25-29</t>
  </si>
  <si>
    <t>Birth rates: 20-24</t>
  </si>
  <si>
    <t>Birth Rates: 15-45</t>
  </si>
  <si>
    <t>Population Sorting</t>
  </si>
  <si>
    <t>Years</t>
  </si>
  <si>
    <t>The information presented here summarises changes in social conditions within metropolitan municipalities recorded by the Census and other sources. These data are limited to information which was collected and published in a consistent fashion across the available time periods.</t>
  </si>
  <si>
    <t>Per cent attendance at 12 months</t>
  </si>
  <si>
    <t>Per cent attendance at 2 years</t>
  </si>
  <si>
    <t>Per cent partially or fully breast feeding at 3 months</t>
  </si>
  <si>
    <t>Per cent partially or fully breast feeding at 6 months</t>
  </si>
  <si>
    <t>Violent offences per 100,000 residents</t>
  </si>
  <si>
    <t>Property offences per 100,000 residents</t>
  </si>
  <si>
    <t>Drug offences per 100,000 residents</t>
  </si>
  <si>
    <t>All offences per 100,000 residents</t>
  </si>
  <si>
    <t>EGM Gambling Losses ($million)</t>
  </si>
  <si>
    <t>Birth rate: 15-19 year-olds</t>
  </si>
  <si>
    <t>Birth rate: 20-24 year-olds</t>
  </si>
  <si>
    <t>Birth rate: 25-29 year-olds</t>
  </si>
  <si>
    <t>Birth rate: 30-34 year-olds</t>
  </si>
  <si>
    <t>Birth rate: 35-39 year-olds</t>
  </si>
  <si>
    <t>Birth rate: 40-44 year-olds</t>
  </si>
  <si>
    <t>Birth rate: 45-49 year-olds</t>
  </si>
  <si>
    <t>Birth rate: 15-49 year olds</t>
  </si>
  <si>
    <t>Per cent maternal and child health attendance at 12 months</t>
  </si>
  <si>
    <t>Per cent maternal and child health attendance at 2 years</t>
  </si>
  <si>
    <t>Violent offences per 100,000 population</t>
  </si>
  <si>
    <t>Property offences per 100,000 population</t>
  </si>
  <si>
    <t>Drug offences per 100,000 population</t>
  </si>
  <si>
    <t>All offences per 100,000 population</t>
  </si>
  <si>
    <t>EGM gambling losses ($million)</t>
  </si>
  <si>
    <t>Total settlers</t>
  </si>
  <si>
    <t>Humanitarian settlement</t>
  </si>
  <si>
    <t>Family reunion settlement</t>
  </si>
  <si>
    <t>Skilled settlement</t>
  </si>
  <si>
    <t>Numeric change</t>
  </si>
  <si>
    <t>No</t>
  </si>
  <si>
    <t>Adj no</t>
  </si>
  <si>
    <t>Rank</t>
  </si>
  <si>
    <t>LGA</t>
  </si>
  <si>
    <t>Metropolitan Comparison of Levels or Rates of Change</t>
  </si>
  <si>
    <t>Select a social condition below, and whether to view numeric or percentage change</t>
  </si>
  <si>
    <t>CRIME &amp; SAFETY</t>
  </si>
  <si>
    <t>House Median Prices as Years of Median Household Income</t>
  </si>
  <si>
    <t>Unit Median Prices as Years of Median Household Income</t>
  </si>
  <si>
    <t>Per cent Rental Properties Affordeable to Residents on Centrelink Benefits</t>
  </si>
  <si>
    <t>Per cent Rental Properties Affordable to Residents on Centrelink Benefits</t>
  </si>
  <si>
    <t>2014/15</t>
  </si>
  <si>
    <t>Family Reunion settlement</t>
  </si>
  <si>
    <t>Police Family Incident Callouts per 100,000 population</t>
  </si>
  <si>
    <t>Police Callouts to Family Incidents</t>
  </si>
  <si>
    <t>Per cent of population with limited English fluency</t>
  </si>
  <si>
    <t>Per cent of 19-23 year-olds who had left school before completing year 11</t>
  </si>
  <si>
    <t>Per cent population which speaks non-English languages</t>
  </si>
  <si>
    <t>Per cent children in first year of school who attended pre-school</t>
  </si>
  <si>
    <t>Per cent children in first year of school 'developmentally vulnerable'</t>
  </si>
  <si>
    <t>2015/16</t>
  </si>
  <si>
    <t>2016/17</t>
  </si>
  <si>
    <t>2017/18</t>
  </si>
  <si>
    <t>2019/20</t>
  </si>
  <si>
    <t>2020/21</t>
  </si>
  <si>
    <t>2018/19</t>
  </si>
  <si>
    <t xml:space="preserve">Per cent children in first year of school 'developmentally vulnerable' </t>
  </si>
  <si>
    <r>
      <rPr>
        <sz val="20"/>
        <color theme="1"/>
        <rFont val="Garamond"/>
        <family val="1"/>
      </rPr>
      <t>CHANGES IN SELECTED CONDITIONS, OVER TIME</t>
    </r>
    <r>
      <rPr>
        <sz val="11"/>
        <color theme="1"/>
        <rFont val="Garamond"/>
        <family val="1"/>
      </rPr>
      <t xml:space="preserve">
from censuses as well as health, housing, crime, births, gambling, transport and other data</t>
    </r>
  </si>
  <si>
    <t>2021/22</t>
  </si>
  <si>
    <t>2022/23</t>
  </si>
  <si>
    <t>2023/24</t>
  </si>
  <si>
    <t>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</si>
</sst>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5" x14ac:knownFonts="1">
    <font>
      <sz val="11"/>
      <color theme="1"/>
      <name val="Calibri"/>
      <family val="2"/>
      <scheme val="minor"/>
    </font>
    <font>
      <sz val="8"/>
      <color theme="1"/>
      <name val="Calibri"/>
      <family val="2"/>
      <scheme val="minor"/>
    </font>
    <font>
      <u/>
      <sz val="11"/>
      <color theme="10"/>
      <name val="Calibri"/>
      <family val="2"/>
    </font>
    <font>
      <i/>
      <sz val="8"/>
      <name val="Arial"/>
      <family val="2"/>
    </font>
    <font>
      <sz val="8"/>
      <name val="Arial"/>
      <family val="2"/>
    </font>
    <font>
      <sz val="8"/>
      <name val="Calibri"/>
      <family val="2"/>
      <scheme val="minor"/>
    </font>
    <font>
      <b/>
      <sz val="8"/>
      <color theme="1"/>
      <name val="Calibri"/>
      <family val="2"/>
      <scheme val="minor"/>
    </font>
    <font>
      <b/>
      <sz val="8"/>
      <name val="Calibri"/>
      <family val="2"/>
      <scheme val="minor"/>
    </font>
    <font>
      <b/>
      <u/>
      <sz val="8"/>
      <color theme="10"/>
      <name val="Calibri"/>
      <family val="2"/>
    </font>
    <font>
      <sz val="6"/>
      <color theme="1"/>
      <name val="Calibri"/>
      <family val="2"/>
      <scheme val="minor"/>
    </font>
    <font>
      <b/>
      <sz val="6"/>
      <color theme="1"/>
      <name val="Calibri"/>
      <family val="2"/>
      <scheme val="minor"/>
    </font>
    <font>
      <sz val="6"/>
      <name val="Calibri"/>
      <family val="2"/>
      <scheme val="minor"/>
    </font>
    <font>
      <sz val="6"/>
      <name val="Arial"/>
      <family val="2"/>
    </font>
    <font>
      <sz val="11"/>
      <color theme="0"/>
      <name val="Calibri"/>
      <family val="2"/>
      <scheme val="minor"/>
    </font>
    <font>
      <sz val="11"/>
      <color theme="1"/>
      <name val="Garamond"/>
      <family val="1"/>
    </font>
    <font>
      <sz val="20"/>
      <color theme="1"/>
      <name val="Garamond"/>
      <family val="1"/>
    </font>
    <font>
      <sz val="11"/>
      <color theme="0"/>
      <name val="Wingdings"/>
      <charset val="2"/>
    </font>
    <font>
      <b/>
      <sz val="11"/>
      <color theme="3" tint="-0.249977111117893"/>
      <name val="Garamond"/>
      <family val="1"/>
    </font>
    <font>
      <b/>
      <sz val="11"/>
      <color rgb="FF006600"/>
      <name val="Garamond"/>
      <family val="1"/>
    </font>
    <font>
      <sz val="11"/>
      <color theme="0"/>
      <name val="Garamond"/>
      <family val="1"/>
    </font>
    <font>
      <b/>
      <sz val="11"/>
      <color rgb="FFFFFF99"/>
      <name val="Garamond"/>
      <family val="1"/>
    </font>
    <font>
      <sz val="9"/>
      <name val="Calibri"/>
      <family val="2"/>
      <scheme val="minor"/>
    </font>
    <font>
      <sz val="10"/>
      <name val="Arial"/>
      <family val="2"/>
    </font>
    <font>
      <b/>
      <sz val="16"/>
      <color theme="1"/>
      <name val="Times New Roman"/>
      <family val="1"/>
    </font>
    <font>
      <sz val="16"/>
      <color theme="1"/>
      <name val="Times New Roman"/>
      <family val="1"/>
    </font>
    <font>
      <sz val="16"/>
      <name val="Arial"/>
      <family val="2"/>
    </font>
    <font>
      <sz val="9"/>
      <name val="Times New Roman"/>
      <family val="1"/>
    </font>
    <font>
      <sz val="8"/>
      <name val="Times New Roman"/>
      <family val="1"/>
    </font>
    <font>
      <sz val="8"/>
      <color indexed="18"/>
      <name val="Garamond"/>
      <family val="1"/>
    </font>
    <font>
      <sz val="8"/>
      <name val="Garamond"/>
      <family val="1"/>
    </font>
    <font>
      <sz val="8"/>
      <color indexed="8"/>
      <name val="Times New Roman"/>
      <family val="1"/>
    </font>
    <font>
      <sz val="10"/>
      <color indexed="8"/>
      <name val="MS Sans Serif"/>
      <family val="2"/>
    </font>
    <font>
      <sz val="10"/>
      <color indexed="8"/>
      <name val="Times New Roman"/>
      <family val="1"/>
    </font>
    <font>
      <sz val="10"/>
      <name val="MS Sans Serif"/>
      <family val="2"/>
    </font>
    <font>
      <sz val="10"/>
      <name val="Times New Roman"/>
      <family val="1"/>
    </font>
    <font>
      <sz val="12"/>
      <color indexed="8"/>
      <name val="Times New Roman"/>
      <family val="1"/>
    </font>
    <font>
      <sz val="12"/>
      <name val="Times New Roman"/>
      <family val="1"/>
    </font>
    <font>
      <b/>
      <sz val="10"/>
      <color indexed="8"/>
      <name val="Times New Roman"/>
      <family val="1"/>
    </font>
    <font>
      <sz val="7"/>
      <name val="Times New Roman"/>
      <family val="1"/>
    </font>
    <font>
      <sz val="10"/>
      <color indexed="9"/>
      <name val="Times New Roman"/>
      <family val="1"/>
    </font>
    <font>
      <sz val="6.5"/>
      <name val="Times New Roman"/>
      <family val="1"/>
    </font>
    <font>
      <b/>
      <sz val="9"/>
      <name val="Times New Roman"/>
      <family val="1"/>
    </font>
    <font>
      <sz val="6"/>
      <name val="Times New Roman"/>
      <family val="1"/>
    </font>
    <font>
      <sz val="11"/>
      <name val="Cambria"/>
      <family val="1"/>
    </font>
    <font>
      <b/>
      <sz val="11"/>
      <name val="Cambria"/>
      <family val="1"/>
    </font>
    <font>
      <sz val="11"/>
      <name val="Arial"/>
      <family val="2"/>
    </font>
    <font>
      <sz val="14"/>
      <name val="Times New Roman"/>
      <family val="1"/>
    </font>
    <font>
      <sz val="14"/>
      <color theme="1"/>
      <name val="Calibri"/>
      <family val="2"/>
      <scheme val="minor"/>
    </font>
    <font>
      <b/>
      <sz val="16"/>
      <color theme="1"/>
      <name val="Calibri"/>
      <family val="2"/>
      <scheme val="minor"/>
    </font>
    <font>
      <sz val="9"/>
      <color theme="1"/>
      <name val="Calibri"/>
      <family val="2"/>
      <scheme val="minor"/>
    </font>
    <font>
      <sz val="7"/>
      <color theme="1"/>
      <name val="Calibri"/>
      <family val="2"/>
      <scheme val="minor"/>
    </font>
    <font>
      <sz val="7"/>
      <name val="Calibri"/>
      <family val="2"/>
      <scheme val="minor"/>
    </font>
    <font>
      <sz val="16"/>
      <color theme="1"/>
      <name val="Arial"/>
      <family val="2"/>
    </font>
    <font>
      <sz val="10"/>
      <name val="Arial"/>
      <family val="2"/>
    </font>
    <font>
      <sz val="11"/>
      <color theme="1"/>
      <name val="Arial"/>
      <family val="2"/>
    </font>
    <font>
      <b/>
      <sz val="7"/>
      <name val="Times New Roman"/>
      <family val="1"/>
    </font>
    <font>
      <b/>
      <sz val="7"/>
      <color theme="1"/>
      <name val="Calibri"/>
      <family val="2"/>
      <scheme val="minor"/>
    </font>
    <font>
      <b/>
      <sz val="7"/>
      <name val="Calibri"/>
      <family val="2"/>
      <scheme val="minor"/>
    </font>
    <font>
      <sz val="7.5"/>
      <name val="Times New Roman"/>
      <family val="1"/>
    </font>
    <font>
      <b/>
      <sz val="12"/>
      <color theme="3" tint="-0.499984740745262"/>
      <name val="Garamond"/>
      <family val="1"/>
    </font>
    <font>
      <sz val="6"/>
      <color theme="0"/>
      <name val="Calibri"/>
      <family val="2"/>
      <scheme val="minor"/>
    </font>
    <font>
      <b/>
      <sz val="10"/>
      <color theme="3" tint="-0.499984740745262"/>
      <name val="Calibri"/>
      <family val="2"/>
      <scheme val="minor"/>
    </font>
    <font>
      <sz val="16"/>
      <color theme="1"/>
      <name val="Garamond"/>
      <family val="1"/>
    </font>
    <font>
      <sz val="8"/>
      <color theme="0"/>
      <name val="Calibri"/>
      <family val="2"/>
      <scheme val="minor"/>
    </font>
    <font>
      <sz val="11"/>
      <color theme="1"/>
      <name val="Calibri"/>
      <family val="2"/>
      <scheme val="minor"/>
    </font>
    <font>
      <sz val="10.5"/>
      <color theme="0"/>
      <name val="Garamond"/>
      <family val="1"/>
    </font>
    <font>
      <sz val="11"/>
      <name val="Calibri"/>
      <family val="2"/>
      <scheme val="minor"/>
    </font>
    <font>
      <b/>
      <sz val="12"/>
      <name val="Garamond"/>
      <family val="1"/>
    </font>
    <font>
      <b/>
      <sz val="9"/>
      <color theme="0"/>
      <name val="Calibri"/>
      <family val="2"/>
      <scheme val="minor"/>
    </font>
    <font>
      <sz val="7"/>
      <color theme="0"/>
      <name val="Calibri"/>
      <family val="2"/>
      <scheme val="minor"/>
    </font>
    <font>
      <b/>
      <sz val="8"/>
      <color theme="0"/>
      <name val="Calibri"/>
      <family val="2"/>
      <scheme val="minor"/>
    </font>
    <font>
      <i/>
      <sz val="7"/>
      <name val="Calibri"/>
      <family val="2"/>
      <scheme val="minor"/>
    </font>
    <font>
      <b/>
      <u/>
      <sz val="7"/>
      <color theme="10"/>
      <name val="Calibri"/>
      <family val="2"/>
      <scheme val="minor"/>
    </font>
    <font>
      <sz val="8"/>
      <color theme="1"/>
      <name val="Arial"/>
      <family val="2"/>
    </font>
    <font>
      <sz val="7"/>
      <color theme="1"/>
      <name val="Arial"/>
      <family val="2"/>
    </font>
  </fonts>
  <fills count="29">
    <fill>
      <patternFill patternType="none"/>
    </fill>
    <fill>
      <patternFill patternType="gray125"/>
    </fill>
    <fill>
      <patternFill patternType="solid">
        <fgColor theme="4" tint="0.59999389629810485"/>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rgb="FF006600"/>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rgb="FFFFFFCC"/>
        <bgColor indexed="64"/>
      </patternFill>
    </fill>
    <fill>
      <patternFill patternType="solid">
        <fgColor indexed="41"/>
        <bgColor indexed="64"/>
      </patternFill>
    </fill>
    <fill>
      <patternFill patternType="solid">
        <fgColor indexed="17"/>
        <bgColor indexed="64"/>
      </patternFill>
    </fill>
    <fill>
      <patternFill patternType="solid">
        <fgColor indexed="42"/>
        <bgColor indexed="64"/>
      </patternFill>
    </fill>
    <fill>
      <patternFill patternType="solid">
        <fgColor indexed="60"/>
        <bgColor indexed="64"/>
      </patternFill>
    </fill>
    <fill>
      <patternFill patternType="solid">
        <fgColor indexed="26"/>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0"/>
        <bgColor indexed="64"/>
      </patternFill>
    </fill>
    <fill>
      <patternFill patternType="solid">
        <fgColor indexed="43"/>
        <bgColor indexed="64"/>
      </patternFill>
    </fill>
    <fill>
      <patternFill patternType="solid">
        <fgColor rgb="FFFFFF00"/>
        <bgColor indexed="64"/>
      </patternFill>
    </fill>
    <fill>
      <patternFill patternType="solid">
        <fgColor rgb="FFFF0000"/>
        <bgColor indexed="64"/>
      </patternFill>
    </fill>
    <fill>
      <patternFill patternType="solid">
        <fgColor theme="2"/>
        <bgColor indexed="64"/>
      </patternFill>
    </fill>
  </fills>
  <borders count="7">
    <border>
      <left/>
      <right/>
      <top/>
      <bottom/>
      <diagonal/>
    </border>
    <border>
      <left/>
      <right/>
      <top style="hair">
        <color auto="1"/>
      </top>
      <bottom style="hair">
        <color auto="1"/>
      </bottom>
      <diagonal/>
    </border>
    <border>
      <left/>
      <right/>
      <top style="thin">
        <color indexed="17"/>
      </top>
      <bottom style="thin">
        <color indexed="17"/>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thick">
        <color indexed="64"/>
      </left>
      <right/>
      <top/>
      <bottom/>
      <diagonal/>
    </border>
    <border>
      <left/>
      <right/>
      <top style="hair">
        <color indexed="8"/>
      </top>
      <bottom style="hair">
        <color indexed="8"/>
      </bottom>
      <diagonal/>
    </border>
  </borders>
  <cellStyleXfs count="11">
    <xf numFmtId="0" fontId="0" fillId="0" borderId="0"/>
    <xf numFmtId="0" fontId="2" fillId="0" borderId="0" applyNumberFormat="0" applyFill="0" applyBorder="0" applyAlignment="0" applyProtection="0">
      <alignment vertical="top"/>
      <protection locked="0"/>
    </xf>
    <xf numFmtId="0" fontId="22" fillId="0" borderId="0"/>
    <xf numFmtId="0" fontId="4" fillId="0" borderId="0"/>
    <xf numFmtId="0" fontId="31" fillId="0" borderId="0"/>
    <xf numFmtId="0" fontId="2" fillId="0" borderId="0" applyNumberFormat="0" applyFill="0" applyBorder="0" applyAlignment="0" applyProtection="0">
      <alignment vertical="top"/>
      <protection locked="0"/>
    </xf>
    <xf numFmtId="0" fontId="31" fillId="0" borderId="0"/>
    <xf numFmtId="0" fontId="33" fillId="0" borderId="0"/>
    <xf numFmtId="0" fontId="64" fillId="0" borderId="0"/>
    <xf numFmtId="0" fontId="22" fillId="25" borderId="0">
      <protection locked="0"/>
    </xf>
    <xf numFmtId="0" fontId="4" fillId="0" borderId="0">
      <alignment horizontal="left" vertical="center" wrapText="1"/>
    </xf>
  </cellStyleXfs>
  <cellXfs count="292">
    <xf numFmtId="0" fontId="0" fillId="0" borderId="0" xfId="0"/>
    <xf numFmtId="3" fontId="5" fillId="0" borderId="0" xfId="0" applyNumberFormat="1" applyFont="1" applyAlignment="1">
      <alignment horizontal="center"/>
    </xf>
    <xf numFmtId="0" fontId="6" fillId="0" borderId="0" xfId="0" applyFont="1" applyAlignment="1">
      <alignment horizontal="left"/>
    </xf>
    <xf numFmtId="0" fontId="7" fillId="0" borderId="0" xfId="0" applyFont="1" applyAlignment="1">
      <alignment horizontal="left"/>
    </xf>
    <xf numFmtId="0" fontId="8" fillId="0" borderId="0" xfId="1" applyFont="1" applyAlignment="1" applyProtection="1">
      <alignment horizontal="left"/>
    </xf>
    <xf numFmtId="0" fontId="1" fillId="0" borderId="0" xfId="0" applyFont="1" applyAlignment="1">
      <alignment horizontal="center"/>
    </xf>
    <xf numFmtId="0" fontId="1" fillId="2" borderId="0" xfId="0" applyFont="1" applyFill="1" applyAlignment="1">
      <alignment horizontal="center"/>
    </xf>
    <xf numFmtId="3" fontId="1" fillId="0" borderId="0" xfId="0" applyNumberFormat="1" applyFont="1" applyAlignment="1">
      <alignment horizontal="center"/>
    </xf>
    <xf numFmtId="3" fontId="1" fillId="2" borderId="0" xfId="0" applyNumberFormat="1" applyFont="1" applyFill="1" applyAlignment="1">
      <alignment horizontal="center"/>
    </xf>
    <xf numFmtId="3" fontId="5" fillId="2" borderId="0" xfId="0" applyNumberFormat="1" applyFont="1" applyFill="1" applyAlignment="1">
      <alignment horizontal="center"/>
    </xf>
    <xf numFmtId="0" fontId="9" fillId="0" borderId="0" xfId="0" applyFont="1"/>
    <xf numFmtId="0" fontId="9" fillId="0" borderId="0" xfId="0" applyFont="1" applyAlignment="1">
      <alignment horizontal="left"/>
    </xf>
    <xf numFmtId="3" fontId="5" fillId="3" borderId="1" xfId="0" applyNumberFormat="1" applyFont="1" applyFill="1" applyBorder="1" applyAlignment="1">
      <alignment horizontal="center"/>
    </xf>
    <xf numFmtId="4" fontId="5" fillId="3" borderId="1" xfId="0" applyNumberFormat="1" applyFont="1" applyFill="1" applyBorder="1" applyAlignment="1">
      <alignment horizontal="center"/>
    </xf>
    <xf numFmtId="164" fontId="5" fillId="3" borderId="1" xfId="0" applyNumberFormat="1" applyFont="1" applyFill="1" applyBorder="1" applyAlignment="1">
      <alignment horizontal="center"/>
    </xf>
    <xf numFmtId="0" fontId="9" fillId="0" borderId="0" xfId="0" applyFont="1" applyAlignment="1">
      <alignment horizontal="left" vertical="center" wrapText="1"/>
    </xf>
    <xf numFmtId="3" fontId="9" fillId="0" borderId="0" xfId="0" applyNumberFormat="1" applyFont="1" applyAlignment="1">
      <alignment horizontal="center" vertical="center" wrapText="1"/>
    </xf>
    <xf numFmtId="0" fontId="11" fillId="0" borderId="0" xfId="0" applyFont="1" applyAlignment="1">
      <alignment horizontal="center" vertical="center" wrapText="1"/>
    </xf>
    <xf numFmtId="3" fontId="9" fillId="2" borderId="0" xfId="0" applyNumberFormat="1" applyFont="1" applyFill="1" applyAlignment="1">
      <alignment horizontal="center" vertical="center" wrapText="1"/>
    </xf>
    <xf numFmtId="0" fontId="9" fillId="0" borderId="0" xfId="0" applyFont="1" applyAlignment="1">
      <alignmen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xf>
    <xf numFmtId="0" fontId="12" fillId="0" borderId="0" xfId="0" applyFont="1" applyAlignment="1">
      <alignment horizontal="center" vertical="center" wrapText="1"/>
    </xf>
    <xf numFmtId="0" fontId="10" fillId="0" borderId="0" xfId="0" applyFont="1" applyAlignment="1">
      <alignment horizontal="left"/>
    </xf>
    <xf numFmtId="0" fontId="9" fillId="4" borderId="0" xfId="0" applyFont="1" applyFill="1" applyAlignment="1">
      <alignment horizontal="center"/>
    </xf>
    <xf numFmtId="0" fontId="0" fillId="0" borderId="0" xfId="0" applyProtection="1">
      <protection hidden="1"/>
    </xf>
    <xf numFmtId="0" fontId="13" fillId="0" borderId="0" xfId="0" applyFont="1" applyProtection="1">
      <protection hidden="1"/>
    </xf>
    <xf numFmtId="0" fontId="14" fillId="0" borderId="0" xfId="0" applyFont="1" applyProtection="1">
      <protection hidden="1"/>
    </xf>
    <xf numFmtId="0" fontId="19" fillId="6" borderId="0" xfId="0" applyFont="1" applyFill="1" applyAlignment="1" applyProtection="1">
      <alignment horizontal="right"/>
      <protection hidden="1"/>
    </xf>
    <xf numFmtId="0" fontId="20" fillId="7" borderId="0" xfId="0" applyFont="1" applyFill="1" applyAlignment="1" applyProtection="1">
      <alignment horizontal="right"/>
      <protection hidden="1"/>
    </xf>
    <xf numFmtId="0" fontId="20" fillId="6" borderId="0" xfId="0" applyFont="1" applyFill="1" applyAlignment="1" applyProtection="1">
      <alignment horizontal="right"/>
      <protection hidden="1"/>
    </xf>
    <xf numFmtId="0" fontId="22" fillId="0" borderId="0" xfId="2"/>
    <xf numFmtId="0" fontId="23" fillId="0" borderId="2" xfId="2" applyFont="1" applyBorder="1" applyAlignment="1" applyProtection="1">
      <alignment horizontal="center" vertical="center"/>
      <protection hidden="1"/>
    </xf>
    <xf numFmtId="0" fontId="24" fillId="0" borderId="2" xfId="2" applyFont="1" applyBorder="1" applyAlignment="1" applyProtection="1">
      <alignment vertical="center"/>
      <protection hidden="1"/>
    </xf>
    <xf numFmtId="3" fontId="24" fillId="0" borderId="2" xfId="2" applyNumberFormat="1" applyFont="1" applyBorder="1" applyAlignment="1" applyProtection="1">
      <alignment vertical="center"/>
      <protection hidden="1"/>
    </xf>
    <xf numFmtId="0" fontId="25" fillId="0" borderId="0" xfId="2" applyFont="1"/>
    <xf numFmtId="0" fontId="26" fillId="0" borderId="0" xfId="2" applyFont="1" applyAlignment="1" applyProtection="1">
      <alignment horizontal="center"/>
      <protection hidden="1"/>
    </xf>
    <xf numFmtId="0" fontId="27" fillId="0" borderId="0" xfId="2" applyFont="1" applyProtection="1">
      <protection hidden="1"/>
    </xf>
    <xf numFmtId="0" fontId="28" fillId="0" borderId="1" xfId="2" applyFont="1" applyBorder="1" applyAlignment="1" applyProtection="1">
      <alignment horizontal="center" vertical="center" wrapText="1"/>
      <protection hidden="1"/>
    </xf>
    <xf numFmtId="0" fontId="28" fillId="10" borderId="1" xfId="2" applyFont="1" applyFill="1" applyBorder="1" applyAlignment="1" applyProtection="1">
      <alignment horizontal="center" vertical="center" wrapText="1"/>
      <protection hidden="1"/>
    </xf>
    <xf numFmtId="0" fontId="28" fillId="0" borderId="3" xfId="2" applyFont="1" applyBorder="1" applyAlignment="1" applyProtection="1">
      <alignment horizontal="center" vertical="center" wrapText="1"/>
      <protection hidden="1"/>
    </xf>
    <xf numFmtId="0" fontId="28" fillId="10" borderId="3" xfId="2" applyFont="1" applyFill="1" applyBorder="1" applyAlignment="1" applyProtection="1">
      <alignment horizontal="center" vertical="center" wrapText="1"/>
      <protection hidden="1"/>
    </xf>
    <xf numFmtId="165" fontId="28" fillId="0" borderId="3" xfId="2" applyNumberFormat="1" applyFont="1" applyBorder="1" applyAlignment="1" applyProtection="1">
      <alignment horizontal="center" vertical="center" wrapText="1"/>
      <protection hidden="1"/>
    </xf>
    <xf numFmtId="165" fontId="28" fillId="10" borderId="3" xfId="2" applyNumberFormat="1" applyFont="1" applyFill="1" applyBorder="1" applyAlignment="1" applyProtection="1">
      <alignment horizontal="center" vertical="center" wrapText="1"/>
      <protection hidden="1"/>
    </xf>
    <xf numFmtId="0" fontId="27" fillId="0" borderId="1" xfId="3" applyFont="1" applyBorder="1" applyProtection="1">
      <protection hidden="1"/>
    </xf>
    <xf numFmtId="0" fontId="29" fillId="0" borderId="1" xfId="2" applyFont="1" applyBorder="1" applyAlignment="1" applyProtection="1">
      <alignment horizontal="right"/>
      <protection hidden="1"/>
    </xf>
    <xf numFmtId="3" fontId="29" fillId="0" borderId="1" xfId="2" applyNumberFormat="1" applyFont="1" applyBorder="1" applyAlignment="1" applyProtection="1">
      <alignment horizontal="right"/>
      <protection hidden="1"/>
    </xf>
    <xf numFmtId="0" fontId="30" fillId="0" borderId="1" xfId="2" applyFont="1" applyBorder="1" applyAlignment="1">
      <alignment horizontal="center" vertical="center" wrapText="1"/>
    </xf>
    <xf numFmtId="0" fontId="30" fillId="11" borderId="1" xfId="2" applyFont="1" applyFill="1" applyBorder="1" applyAlignment="1">
      <alignment horizontal="center" vertical="center" wrapText="1"/>
    </xf>
    <xf numFmtId="3" fontId="29" fillId="11" borderId="1" xfId="2" applyNumberFormat="1" applyFont="1" applyFill="1" applyBorder="1" applyAlignment="1" applyProtection="1">
      <alignment horizontal="right"/>
      <protection hidden="1"/>
    </xf>
    <xf numFmtId="165" fontId="30" fillId="0" borderId="1" xfId="4" applyNumberFormat="1" applyFont="1" applyBorder="1" applyAlignment="1" applyProtection="1">
      <alignment horizontal="right"/>
      <protection hidden="1"/>
    </xf>
    <xf numFmtId="165" fontId="29" fillId="0" borderId="1" xfId="2" applyNumberFormat="1" applyFont="1" applyBorder="1" applyAlignment="1" applyProtection="1">
      <alignment horizontal="right"/>
      <protection hidden="1"/>
    </xf>
    <xf numFmtId="164" fontId="29" fillId="0" borderId="1" xfId="2" applyNumberFormat="1" applyFont="1" applyBorder="1" applyAlignment="1" applyProtection="1">
      <alignment horizontal="right"/>
      <protection hidden="1"/>
    </xf>
    <xf numFmtId="165" fontId="27" fillId="0" borderId="1" xfId="3" applyNumberFormat="1" applyFont="1" applyBorder="1" applyProtection="1">
      <protection hidden="1"/>
    </xf>
    <xf numFmtId="165" fontId="27" fillId="11" borderId="1" xfId="3" applyNumberFormat="1" applyFont="1" applyFill="1" applyBorder="1" applyProtection="1">
      <protection hidden="1"/>
    </xf>
    <xf numFmtId="0" fontId="26" fillId="2" borderId="0" xfId="2" applyFont="1" applyFill="1" applyAlignment="1" applyProtection="1">
      <alignment horizontal="center"/>
      <protection hidden="1"/>
    </xf>
    <xf numFmtId="0" fontId="27" fillId="2" borderId="1" xfId="3" applyFont="1" applyFill="1" applyBorder="1" applyProtection="1">
      <protection hidden="1"/>
    </xf>
    <xf numFmtId="0" fontId="29" fillId="2" borderId="1" xfId="2" applyFont="1" applyFill="1" applyBorder="1" applyAlignment="1" applyProtection="1">
      <alignment horizontal="right"/>
      <protection hidden="1"/>
    </xf>
    <xf numFmtId="3" fontId="29" fillId="2" borderId="1" xfId="2" applyNumberFormat="1" applyFont="1" applyFill="1" applyBorder="1" applyAlignment="1" applyProtection="1">
      <alignment horizontal="right"/>
      <protection hidden="1"/>
    </xf>
    <xf numFmtId="0" fontId="30" fillId="2" borderId="1" xfId="2" applyFont="1" applyFill="1" applyBorder="1" applyAlignment="1">
      <alignment horizontal="center" vertical="center" wrapText="1"/>
    </xf>
    <xf numFmtId="165" fontId="30" fillId="2" borderId="1" xfId="4" applyNumberFormat="1" applyFont="1" applyFill="1" applyBorder="1" applyAlignment="1" applyProtection="1">
      <alignment horizontal="right"/>
      <protection hidden="1"/>
    </xf>
    <xf numFmtId="165" fontId="29" fillId="2" borderId="1" xfId="2" applyNumberFormat="1" applyFont="1" applyFill="1" applyBorder="1" applyAlignment="1" applyProtection="1">
      <alignment horizontal="right"/>
      <protection hidden="1"/>
    </xf>
    <xf numFmtId="164" fontId="29" fillId="2" borderId="1" xfId="2" applyNumberFormat="1" applyFont="1" applyFill="1" applyBorder="1" applyAlignment="1" applyProtection="1">
      <alignment horizontal="right"/>
      <protection hidden="1"/>
    </xf>
    <xf numFmtId="165" fontId="27" fillId="2" borderId="1" xfId="2" applyNumberFormat="1" applyFont="1" applyFill="1" applyBorder="1" applyProtection="1">
      <protection hidden="1"/>
    </xf>
    <xf numFmtId="0" fontId="27" fillId="2" borderId="0" xfId="2" applyFont="1" applyFill="1" applyProtection="1">
      <protection hidden="1"/>
    </xf>
    <xf numFmtId="0" fontId="27" fillId="0" borderId="1" xfId="2" applyFont="1" applyBorder="1" applyProtection="1">
      <protection hidden="1"/>
    </xf>
    <xf numFmtId="3" fontId="27" fillId="12" borderId="1" xfId="3" applyNumberFormat="1" applyFont="1" applyFill="1" applyBorder="1" applyProtection="1">
      <protection hidden="1"/>
    </xf>
    <xf numFmtId="0" fontId="32" fillId="0" borderId="0" xfId="6" applyFont="1" applyAlignment="1">
      <alignment horizontal="center"/>
    </xf>
    <xf numFmtId="0" fontId="34" fillId="0" borderId="0" xfId="7" applyFont="1" applyAlignment="1">
      <alignment horizontal="center"/>
    </xf>
    <xf numFmtId="0" fontId="32" fillId="0" borderId="0" xfId="6" applyFont="1"/>
    <xf numFmtId="0" fontId="35" fillId="0" borderId="0" xfId="6" applyFont="1" applyAlignment="1">
      <alignment horizontal="left" wrapText="1"/>
    </xf>
    <xf numFmtId="0" fontId="32" fillId="0" borderId="0" xfId="6" applyFont="1" applyAlignment="1">
      <alignment horizontal="center" wrapText="1"/>
    </xf>
    <xf numFmtId="0" fontId="36" fillId="0" borderId="0" xfId="7" applyFont="1" applyAlignment="1">
      <alignment horizontal="left"/>
    </xf>
    <xf numFmtId="0" fontId="37" fillId="0" borderId="0" xfId="6" applyFont="1" applyAlignment="1">
      <alignment horizontal="center" vertical="center"/>
    </xf>
    <xf numFmtId="0" fontId="32" fillId="0" borderId="4" xfId="6" applyFont="1" applyBorder="1" applyAlignment="1">
      <alignment horizontal="center" vertical="center" wrapText="1"/>
    </xf>
    <xf numFmtId="0" fontId="37" fillId="0" borderId="4" xfId="6" applyFont="1" applyBorder="1" applyAlignment="1">
      <alignment horizontal="center" vertical="center"/>
    </xf>
    <xf numFmtId="0" fontId="32" fillId="0" borderId="4" xfId="6" applyFont="1" applyBorder="1" applyAlignment="1">
      <alignment horizontal="left" wrapText="1"/>
    </xf>
    <xf numFmtId="3" fontId="32" fillId="0" borderId="4" xfId="6" applyNumberFormat="1" applyFont="1" applyBorder="1" applyAlignment="1" applyProtection="1">
      <alignment horizontal="center" wrapText="1"/>
      <protection locked="0"/>
    </xf>
    <xf numFmtId="0" fontId="32" fillId="0" borderId="4" xfId="6" applyFont="1" applyBorder="1" applyAlignment="1">
      <alignment horizontal="left"/>
    </xf>
    <xf numFmtId="0" fontId="32" fillId="0" borderId="0" xfId="6" applyFont="1" applyAlignment="1">
      <alignment horizontal="right"/>
    </xf>
    <xf numFmtId="0" fontId="32" fillId="0" borderId="4" xfId="6" applyFont="1" applyBorder="1" applyAlignment="1" applyProtection="1">
      <alignment horizontal="left" wrapText="1"/>
      <protection locked="0"/>
    </xf>
    <xf numFmtId="0" fontId="32" fillId="0" borderId="0" xfId="6" applyFont="1" applyAlignment="1">
      <alignment horizontal="left"/>
    </xf>
    <xf numFmtId="0" fontId="34" fillId="0" borderId="0" xfId="7" applyFont="1"/>
    <xf numFmtId="0" fontId="34" fillId="0" borderId="0" xfId="7" applyFont="1" applyAlignment="1">
      <alignment horizontal="left"/>
    </xf>
    <xf numFmtId="3" fontId="34" fillId="0" borderId="0" xfId="7" applyNumberFormat="1" applyFont="1" applyAlignment="1">
      <alignment horizontal="center"/>
    </xf>
    <xf numFmtId="165" fontId="34" fillId="0" borderId="0" xfId="7" applyNumberFormat="1" applyFont="1" applyAlignment="1">
      <alignment horizontal="center"/>
    </xf>
    <xf numFmtId="0" fontId="32" fillId="0" borderId="0" xfId="6" applyFont="1" applyAlignment="1" applyProtection="1">
      <alignment horizontal="center"/>
      <protection locked="0"/>
    </xf>
    <xf numFmtId="165" fontId="32" fillId="0" borderId="0" xfId="6" applyNumberFormat="1" applyFont="1" applyAlignment="1">
      <alignment horizontal="center"/>
    </xf>
    <xf numFmtId="0" fontId="38" fillId="0" borderId="0" xfId="2" applyFont="1" applyAlignment="1">
      <alignment horizontal="left" vertical="center" wrapText="1"/>
    </xf>
    <xf numFmtId="3" fontId="38" fillId="0" borderId="0" xfId="2" applyNumberFormat="1" applyFont="1" applyAlignment="1">
      <alignment horizontal="center" vertical="center"/>
    </xf>
    <xf numFmtId="0" fontId="38" fillId="0" borderId="0" xfId="2" applyFont="1" applyAlignment="1">
      <alignment horizontal="center" vertical="center"/>
    </xf>
    <xf numFmtId="0" fontId="38" fillId="0" borderId="0" xfId="2" applyFont="1" applyAlignment="1">
      <alignment vertical="center" wrapText="1"/>
    </xf>
    <xf numFmtId="3" fontId="39" fillId="13" borderId="0" xfId="2" applyNumberFormat="1" applyFont="1" applyFill="1" applyAlignment="1">
      <alignment vertical="center"/>
    </xf>
    <xf numFmtId="1" fontId="34" fillId="14" borderId="0" xfId="2" applyNumberFormat="1" applyFont="1" applyFill="1" applyAlignment="1">
      <alignment vertical="center"/>
    </xf>
    <xf numFmtId="1" fontId="34" fillId="14" borderId="0" xfId="2" applyNumberFormat="1" applyFont="1" applyFill="1" applyAlignment="1" applyProtection="1">
      <alignment vertical="center"/>
      <protection locked="0"/>
    </xf>
    <xf numFmtId="1" fontId="39" fillId="15" borderId="0" xfId="2" applyNumberFormat="1" applyFont="1" applyFill="1" applyAlignment="1">
      <alignment vertical="center"/>
    </xf>
    <xf numFmtId="0" fontId="34" fillId="16" borderId="0" xfId="2" applyFont="1" applyFill="1" applyAlignment="1">
      <alignment vertical="center"/>
    </xf>
    <xf numFmtId="0" fontId="34" fillId="0" borderId="0" xfId="2" applyFont="1" applyAlignment="1">
      <alignment vertical="center"/>
    </xf>
    <xf numFmtId="0" fontId="40" fillId="0" borderId="0" xfId="2" applyFont="1" applyAlignment="1">
      <alignment horizontal="center" vertical="center"/>
    </xf>
    <xf numFmtId="0" fontId="40" fillId="0" borderId="0" xfId="2" applyFont="1" applyAlignment="1">
      <alignment horizontal="left" vertical="center"/>
    </xf>
    <xf numFmtId="1" fontId="40" fillId="0" borderId="0" xfId="2" applyNumberFormat="1" applyFont="1" applyAlignment="1">
      <alignment horizontal="center" vertical="center"/>
    </xf>
    <xf numFmtId="1" fontId="40" fillId="0" borderId="0" xfId="2" quotePrefix="1" applyNumberFormat="1" applyFont="1" applyAlignment="1">
      <alignment horizontal="center" vertical="center"/>
    </xf>
    <xf numFmtId="0" fontId="40" fillId="0" borderId="0" xfId="2" applyFont="1" applyAlignment="1" applyProtection="1">
      <alignment horizontal="center" vertical="center"/>
      <protection locked="0"/>
    </xf>
    <xf numFmtId="0" fontId="34" fillId="0" borderId="1" xfId="2" applyFont="1" applyBorder="1" applyAlignment="1">
      <alignment horizontal="left" vertical="center"/>
    </xf>
    <xf numFmtId="3" fontId="34" fillId="0" borderId="1" xfId="2" applyNumberFormat="1" applyFont="1" applyBorder="1" applyAlignment="1">
      <alignment horizontal="center" vertical="center"/>
    </xf>
    <xf numFmtId="3" fontId="22" fillId="0" borderId="1" xfId="2" applyNumberFormat="1" applyBorder="1" applyAlignment="1">
      <alignment horizontal="center"/>
    </xf>
    <xf numFmtId="1" fontId="34" fillId="0" borderId="1" xfId="2" applyNumberFormat="1" applyFont="1" applyBorder="1" applyAlignment="1">
      <alignment horizontal="center" vertical="center"/>
    </xf>
    <xf numFmtId="1" fontId="34" fillId="0" borderId="1" xfId="2" applyNumberFormat="1" applyFont="1" applyBorder="1" applyAlignment="1" applyProtection="1">
      <alignment horizontal="center" vertical="center"/>
      <protection locked="0"/>
    </xf>
    <xf numFmtId="0" fontId="22" fillId="0" borderId="1" xfId="2" applyBorder="1" applyAlignment="1">
      <alignment horizontal="center"/>
    </xf>
    <xf numFmtId="0" fontId="34" fillId="0" borderId="0" xfId="2" applyFont="1" applyAlignment="1">
      <alignment horizontal="center" vertical="center"/>
    </xf>
    <xf numFmtId="3" fontId="34" fillId="0" borderId="0" xfId="2" applyNumberFormat="1" applyFont="1" applyAlignment="1">
      <alignment horizontal="center" vertical="center"/>
    </xf>
    <xf numFmtId="0" fontId="34" fillId="0" borderId="0" xfId="2" applyFont="1" applyAlignment="1">
      <alignment horizontal="left" vertical="center"/>
    </xf>
    <xf numFmtId="1" fontId="34" fillId="0" borderId="0" xfId="2" applyNumberFormat="1" applyFont="1" applyAlignment="1">
      <alignment horizontal="center" vertical="center"/>
    </xf>
    <xf numFmtId="1" fontId="34" fillId="0" borderId="0" xfId="2" applyNumberFormat="1" applyFont="1" applyAlignment="1" applyProtection="1">
      <alignment horizontal="center" vertical="center"/>
      <protection locked="0"/>
    </xf>
    <xf numFmtId="0" fontId="26" fillId="0" borderId="0" xfId="2" applyFont="1"/>
    <xf numFmtId="0" fontId="41" fillId="0" borderId="0" xfId="2" applyFont="1"/>
    <xf numFmtId="0" fontId="41" fillId="0" borderId="0" xfId="2" applyFont="1" applyAlignment="1">
      <alignment wrapText="1"/>
    </xf>
    <xf numFmtId="0" fontId="41" fillId="0" borderId="0" xfId="2" applyFont="1" applyAlignment="1">
      <alignment horizontal="center" vertical="center" wrapText="1"/>
    </xf>
    <xf numFmtId="0" fontId="26" fillId="0" borderId="1" xfId="2" applyFont="1" applyBorder="1" applyAlignment="1">
      <alignment wrapText="1"/>
    </xf>
    <xf numFmtId="0" fontId="26" fillId="0" borderId="1" xfId="2" applyFont="1" applyBorder="1"/>
    <xf numFmtId="3" fontId="38" fillId="0" borderId="1" xfId="2" applyNumberFormat="1" applyFont="1" applyBorder="1" applyAlignment="1" applyProtection="1">
      <alignment horizontal="right" vertical="center"/>
      <protection hidden="1"/>
    </xf>
    <xf numFmtId="0" fontId="4" fillId="0" borderId="0" xfId="2" applyFont="1"/>
    <xf numFmtId="165" fontId="5" fillId="0" borderId="0" xfId="2" applyNumberFormat="1" applyFont="1" applyAlignment="1">
      <alignment vertical="center"/>
    </xf>
    <xf numFmtId="165" fontId="21" fillId="0" borderId="0" xfId="2" applyNumberFormat="1" applyFont="1" applyAlignment="1">
      <alignment vertical="center"/>
    </xf>
    <xf numFmtId="3" fontId="42" fillId="0" borderId="1" xfId="2" applyNumberFormat="1" applyFont="1" applyBorder="1" applyAlignment="1" applyProtection="1">
      <alignment horizontal="right" vertical="center"/>
      <protection hidden="1"/>
    </xf>
    <xf numFmtId="0" fontId="42" fillId="0" borderId="1" xfId="2" applyFont="1" applyBorder="1"/>
    <xf numFmtId="3" fontId="43" fillId="0" borderId="1" xfId="2" applyNumberFormat="1" applyFont="1" applyBorder="1"/>
    <xf numFmtId="3" fontId="44" fillId="0" borderId="1" xfId="2" applyNumberFormat="1" applyFont="1" applyBorder="1"/>
    <xf numFmtId="0" fontId="45" fillId="0" borderId="0" xfId="2" applyFont="1"/>
    <xf numFmtId="3" fontId="43" fillId="0" borderId="1" xfId="2" applyNumberFormat="1" applyFont="1" applyBorder="1" applyAlignment="1">
      <alignment vertical="center"/>
    </xf>
    <xf numFmtId="0" fontId="34" fillId="0" borderId="0" xfId="2" applyFont="1"/>
    <xf numFmtId="0" fontId="46" fillId="0" borderId="0" xfId="2" applyFont="1"/>
    <xf numFmtId="0" fontId="34" fillId="0" borderId="5" xfId="2" applyFont="1" applyBorder="1"/>
    <xf numFmtId="0" fontId="47" fillId="0" borderId="0" xfId="0" applyFont="1"/>
    <xf numFmtId="0" fontId="48" fillId="0" borderId="0" xfId="0" applyFont="1"/>
    <xf numFmtId="0" fontId="49" fillId="17" borderId="0" xfId="0" applyFont="1" applyFill="1"/>
    <xf numFmtId="17" fontId="26" fillId="17" borderId="0" xfId="0" applyNumberFormat="1" applyFont="1" applyFill="1"/>
    <xf numFmtId="17" fontId="26" fillId="17" borderId="0" xfId="0" applyNumberFormat="1" applyFont="1" applyFill="1" applyAlignment="1">
      <alignment horizontal="right"/>
    </xf>
    <xf numFmtId="0" fontId="1" fillId="0" borderId="0" xfId="0" applyFont="1"/>
    <xf numFmtId="3" fontId="27" fillId="12" borderId="1" xfId="0" applyNumberFormat="1" applyFont="1" applyFill="1" applyBorder="1" applyAlignment="1" applyProtection="1">
      <alignment vertical="center"/>
      <protection hidden="1"/>
    </xf>
    <xf numFmtId="165" fontId="0" fillId="0" borderId="1" xfId="0" applyNumberFormat="1" applyBorder="1" applyAlignment="1">
      <alignment horizontal="center" vertical="center"/>
    </xf>
    <xf numFmtId="0" fontId="27" fillId="0" borderId="0" xfId="0" applyFont="1"/>
    <xf numFmtId="165" fontId="0" fillId="0" borderId="0" xfId="0" applyNumberFormat="1" applyAlignment="1">
      <alignment horizontal="center" vertical="center"/>
    </xf>
    <xf numFmtId="0" fontId="23" fillId="0" borderId="0" xfId="2" applyFont="1" applyAlignment="1" applyProtection="1">
      <alignment vertical="center"/>
      <protection hidden="1"/>
    </xf>
    <xf numFmtId="0" fontId="24" fillId="0" borderId="0" xfId="2" applyFont="1" applyAlignment="1" applyProtection="1">
      <alignment vertical="center"/>
      <protection hidden="1"/>
    </xf>
    <xf numFmtId="0" fontId="52" fillId="0" borderId="0" xfId="2" applyFont="1"/>
    <xf numFmtId="1" fontId="23" fillId="0" borderId="2" xfId="2" applyNumberFormat="1" applyFont="1" applyBorder="1" applyAlignment="1" applyProtection="1">
      <alignment horizontal="center" vertical="center" wrapText="1"/>
      <protection hidden="1"/>
    </xf>
    <xf numFmtId="1" fontId="24" fillId="0" borderId="2" xfId="2" applyNumberFormat="1" applyFont="1" applyBorder="1" applyAlignment="1" applyProtection="1">
      <alignment vertical="center"/>
      <protection hidden="1"/>
    </xf>
    <xf numFmtId="0" fontId="53" fillId="0" borderId="0" xfId="2" applyFont="1" applyAlignment="1">
      <alignment horizontal="center"/>
    </xf>
    <xf numFmtId="0" fontId="45" fillId="0" borderId="0" xfId="2" applyFont="1" applyAlignment="1">
      <alignment horizontal="center"/>
    </xf>
    <xf numFmtId="0" fontId="54" fillId="0" borderId="0" xfId="2" applyFont="1" applyAlignment="1">
      <alignment horizontal="center"/>
    </xf>
    <xf numFmtId="3" fontId="25" fillId="0" borderId="0" xfId="2" applyNumberFormat="1" applyFont="1" applyAlignment="1">
      <alignment horizontal="center"/>
    </xf>
    <xf numFmtId="0" fontId="50" fillId="0" borderId="0" xfId="0" applyFont="1" applyAlignment="1">
      <alignment horizontal="center"/>
    </xf>
    <xf numFmtId="0" fontId="50" fillId="0" borderId="0" xfId="0" applyFont="1"/>
    <xf numFmtId="0" fontId="50" fillId="0" borderId="0" xfId="0" applyFont="1" applyAlignment="1">
      <alignment horizontal="left"/>
    </xf>
    <xf numFmtId="0" fontId="1" fillId="18" borderId="0" xfId="0" applyFont="1" applyFill="1" applyAlignment="1">
      <alignment horizontal="center"/>
    </xf>
    <xf numFmtId="0" fontId="22" fillId="0" borderId="0" xfId="2" applyAlignment="1">
      <alignment horizontal="center"/>
    </xf>
    <xf numFmtId="0" fontId="4" fillId="0" borderId="0" xfId="2" applyFont="1" applyAlignment="1">
      <alignment horizontal="center"/>
    </xf>
    <xf numFmtId="0" fontId="27" fillId="0" borderId="0" xfId="2" applyFont="1" applyAlignment="1" applyProtection="1">
      <alignment horizontal="center"/>
      <protection hidden="1"/>
    </xf>
    <xf numFmtId="0" fontId="27" fillId="0" borderId="1" xfId="3" applyFont="1" applyBorder="1" applyAlignment="1" applyProtection="1">
      <alignment horizontal="center"/>
      <protection hidden="1"/>
    </xf>
    <xf numFmtId="0" fontId="27" fillId="2" borderId="1" xfId="3" applyFont="1" applyFill="1" applyBorder="1" applyAlignment="1" applyProtection="1">
      <alignment horizontal="center"/>
      <protection hidden="1"/>
    </xf>
    <xf numFmtId="0" fontId="27" fillId="0" borderId="1" xfId="2" applyFont="1" applyBorder="1" applyAlignment="1" applyProtection="1">
      <alignment horizontal="center"/>
      <protection hidden="1"/>
    </xf>
    <xf numFmtId="0" fontId="29" fillId="0" borderId="1" xfId="2" applyFont="1" applyBorder="1" applyAlignment="1" applyProtection="1">
      <alignment horizontal="center"/>
      <protection hidden="1"/>
    </xf>
    <xf numFmtId="0" fontId="29" fillId="2" borderId="1" xfId="2" applyFont="1" applyFill="1" applyBorder="1" applyAlignment="1" applyProtection="1">
      <alignment horizontal="center"/>
      <protection hidden="1"/>
    </xf>
    <xf numFmtId="3" fontId="27" fillId="12" borderId="1" xfId="3" applyNumberFormat="1" applyFont="1" applyFill="1" applyBorder="1" applyAlignment="1" applyProtection="1">
      <alignment horizontal="center"/>
      <protection hidden="1"/>
    </xf>
    <xf numFmtId="3" fontId="29" fillId="0" borderId="1" xfId="2" applyNumberFormat="1" applyFont="1" applyBorder="1" applyAlignment="1" applyProtection="1">
      <alignment horizontal="center"/>
      <protection hidden="1"/>
    </xf>
    <xf numFmtId="3" fontId="29" fillId="2" borderId="1" xfId="2" applyNumberFormat="1" applyFont="1" applyFill="1" applyBorder="1" applyAlignment="1" applyProtection="1">
      <alignment horizontal="center"/>
      <protection hidden="1"/>
    </xf>
    <xf numFmtId="0" fontId="28" fillId="0" borderId="1" xfId="2" applyFont="1" applyBorder="1" applyAlignment="1" applyProtection="1">
      <alignment horizontal="left" vertical="center" wrapText="1"/>
      <protection hidden="1"/>
    </xf>
    <xf numFmtId="0" fontId="28" fillId="0" borderId="3" xfId="2" applyFont="1" applyBorder="1" applyAlignment="1" applyProtection="1">
      <alignment horizontal="left" vertical="center" wrapText="1"/>
      <protection hidden="1"/>
    </xf>
    <xf numFmtId="0" fontId="28" fillId="10" borderId="3" xfId="2" applyFont="1" applyFill="1" applyBorder="1" applyAlignment="1" applyProtection="1">
      <alignment horizontal="left" vertical="center" wrapText="1"/>
      <protection hidden="1"/>
    </xf>
    <xf numFmtId="0" fontId="34" fillId="18" borderId="0" xfId="7" applyFont="1" applyFill="1" applyAlignment="1">
      <alignment horizontal="left"/>
    </xf>
    <xf numFmtId="3" fontId="34" fillId="0" borderId="0" xfId="2" applyNumberFormat="1" applyFont="1" applyAlignment="1">
      <alignment horizontal="left" vertical="center"/>
    </xf>
    <xf numFmtId="0" fontId="34" fillId="4" borderId="0" xfId="2" applyFont="1" applyFill="1" applyAlignment="1">
      <alignment horizontal="center" vertical="center"/>
    </xf>
    <xf numFmtId="0" fontId="38" fillId="19" borderId="0" xfId="2" applyFont="1" applyFill="1" applyAlignment="1">
      <alignment horizontal="center" vertical="center"/>
    </xf>
    <xf numFmtId="0" fontId="38" fillId="0" borderId="0" xfId="2" applyFont="1" applyAlignment="1">
      <alignment horizontal="center"/>
    </xf>
    <xf numFmtId="0" fontId="55" fillId="0" borderId="0" xfId="2" applyFont="1" applyAlignment="1">
      <alignment horizontal="center"/>
    </xf>
    <xf numFmtId="0" fontId="26" fillId="0" borderId="0" xfId="2" applyFont="1" applyAlignment="1">
      <alignment horizontal="center"/>
    </xf>
    <xf numFmtId="0" fontId="26" fillId="20" borderId="0" xfId="2" applyFont="1" applyFill="1"/>
    <xf numFmtId="0" fontId="34" fillId="0" borderId="0" xfId="2" applyFont="1" applyAlignment="1">
      <alignment horizontal="center"/>
    </xf>
    <xf numFmtId="0" fontId="45" fillId="21" borderId="0" xfId="2" applyFont="1" applyFill="1"/>
    <xf numFmtId="165" fontId="45" fillId="0" borderId="0" xfId="2" applyNumberFormat="1" applyFont="1" applyAlignment="1">
      <alignment horizontal="center"/>
    </xf>
    <xf numFmtId="3" fontId="50" fillId="0" borderId="0" xfId="0" applyNumberFormat="1" applyFont="1" applyAlignment="1">
      <alignment horizontal="center"/>
    </xf>
    <xf numFmtId="1" fontId="50" fillId="0" borderId="0" xfId="0" applyNumberFormat="1" applyFont="1" applyAlignment="1">
      <alignment horizontal="center"/>
    </xf>
    <xf numFmtId="165" fontId="50" fillId="0" borderId="0" xfId="0" applyNumberFormat="1" applyFont="1" applyAlignment="1">
      <alignment horizontal="center"/>
    </xf>
    <xf numFmtId="0" fontId="50" fillId="4" borderId="0" xfId="0" applyFont="1" applyFill="1" applyAlignment="1">
      <alignment horizontal="center"/>
    </xf>
    <xf numFmtId="0" fontId="56" fillId="0" borderId="0" xfId="0" applyFont="1" applyAlignment="1">
      <alignment horizontal="center" vertical="center" wrapText="1"/>
    </xf>
    <xf numFmtId="3" fontId="50" fillId="0" borderId="0" xfId="0" applyNumberFormat="1" applyFont="1" applyAlignment="1">
      <alignment horizontal="center" vertical="center" wrapText="1"/>
    </xf>
    <xf numFmtId="0" fontId="51" fillId="0" borderId="0" xfId="0" applyFont="1" applyAlignment="1">
      <alignment horizontal="center" vertical="center" wrapText="1"/>
    </xf>
    <xf numFmtId="0" fontId="50" fillId="0" borderId="0" xfId="0" applyFont="1" applyAlignment="1">
      <alignment horizontal="center" vertical="center" wrapText="1"/>
    </xf>
    <xf numFmtId="1" fontId="50" fillId="0" borderId="0" xfId="0" applyNumberFormat="1" applyFont="1" applyAlignment="1">
      <alignment horizontal="center" vertical="center" wrapText="1"/>
    </xf>
    <xf numFmtId="165" fontId="50" fillId="0" borderId="0" xfId="0" applyNumberFormat="1" applyFont="1" applyAlignment="1">
      <alignment horizontal="center" vertical="center" wrapText="1"/>
    </xf>
    <xf numFmtId="0" fontId="56" fillId="0" borderId="0" xfId="0" applyFont="1" applyAlignment="1">
      <alignment horizontal="center"/>
    </xf>
    <xf numFmtId="0" fontId="56" fillId="9" borderId="0" xfId="0" applyFont="1" applyFill="1" applyAlignment="1">
      <alignment horizontal="center"/>
    </xf>
    <xf numFmtId="0" fontId="56" fillId="9" borderId="0" xfId="0" applyFont="1" applyFill="1" applyAlignment="1">
      <alignment horizontal="center" wrapText="1"/>
    </xf>
    <xf numFmtId="16" fontId="56" fillId="9" borderId="0" xfId="0" applyNumberFormat="1" applyFont="1" applyFill="1" applyAlignment="1">
      <alignment horizontal="center"/>
    </xf>
    <xf numFmtId="0" fontId="56" fillId="0" borderId="0" xfId="0" applyFont="1" applyAlignment="1">
      <alignment horizontal="left"/>
    </xf>
    <xf numFmtId="0" fontId="50" fillId="0" borderId="0" xfId="0" applyFont="1" applyAlignment="1">
      <alignment horizontal="left" vertical="center" wrapText="1"/>
    </xf>
    <xf numFmtId="0" fontId="50" fillId="0" borderId="0" xfId="0" applyFont="1" applyAlignment="1">
      <alignment vertical="center" wrapText="1"/>
    </xf>
    <xf numFmtId="0" fontId="57" fillId="0" borderId="0" xfId="0" applyFont="1" applyAlignment="1">
      <alignment horizontal="left"/>
    </xf>
    <xf numFmtId="0" fontId="9" fillId="0" borderId="0" xfId="0" applyFont="1" applyProtection="1">
      <protection hidden="1"/>
    </xf>
    <xf numFmtId="0" fontId="27" fillId="0" borderId="0" xfId="0" applyFont="1" applyAlignment="1" applyProtection="1">
      <alignment horizontal="center" vertical="center"/>
      <protection hidden="1"/>
    </xf>
    <xf numFmtId="3" fontId="27" fillId="12" borderId="1" xfId="0" applyNumberFormat="1" applyFont="1" applyFill="1" applyBorder="1" applyAlignment="1" applyProtection="1">
      <alignment horizontal="center" vertical="center"/>
      <protection hidden="1"/>
    </xf>
    <xf numFmtId="0" fontId="27" fillId="12" borderId="0" xfId="0" applyFont="1" applyFill="1" applyAlignment="1" applyProtection="1">
      <alignment horizontal="center" vertical="center"/>
      <protection hidden="1"/>
    </xf>
    <xf numFmtId="3" fontId="58" fillId="0" borderId="1" xfId="0" applyNumberFormat="1" applyFont="1" applyBorder="1" applyAlignment="1" applyProtection="1">
      <alignment horizontal="right" vertical="center"/>
      <protection hidden="1"/>
    </xf>
    <xf numFmtId="0" fontId="60" fillId="0" borderId="0" xfId="0" applyFont="1" applyProtection="1">
      <protection hidden="1"/>
    </xf>
    <xf numFmtId="3" fontId="1" fillId="0" borderId="0" xfId="0" applyNumberFormat="1" applyFont="1"/>
    <xf numFmtId="165" fontId="1" fillId="0" borderId="0" xfId="0" applyNumberFormat="1" applyFont="1" applyAlignment="1">
      <alignment horizontal="center"/>
    </xf>
    <xf numFmtId="0" fontId="9" fillId="0" borderId="0" xfId="0" applyFont="1" applyAlignment="1">
      <alignment horizontal="center"/>
    </xf>
    <xf numFmtId="0" fontId="9" fillId="20" borderId="0" xfId="0" applyFont="1" applyFill="1" applyAlignment="1">
      <alignment horizontal="center"/>
    </xf>
    <xf numFmtId="0" fontId="63" fillId="0" borderId="0" xfId="0" applyFont="1" applyAlignment="1" applyProtection="1">
      <alignment horizontal="center"/>
      <protection locked="0" hidden="1"/>
    </xf>
    <xf numFmtId="3" fontId="17" fillId="8" borderId="0" xfId="0" applyNumberFormat="1" applyFont="1" applyFill="1" applyAlignment="1" applyProtection="1">
      <alignment horizontal="center"/>
      <protection hidden="1"/>
    </xf>
    <xf numFmtId="3" fontId="18" fillId="9" borderId="0" xfId="0" applyNumberFormat="1" applyFont="1" applyFill="1" applyAlignment="1" applyProtection="1">
      <alignment horizontal="center"/>
      <protection hidden="1"/>
    </xf>
    <xf numFmtId="3" fontId="20" fillId="6" borderId="0" xfId="0" applyNumberFormat="1" applyFont="1" applyFill="1" applyAlignment="1" applyProtection="1">
      <alignment horizontal="right"/>
      <protection hidden="1"/>
    </xf>
    <xf numFmtId="3" fontId="0" fillId="0" borderId="0" xfId="0" applyNumberFormat="1" applyProtection="1">
      <protection hidden="1"/>
    </xf>
    <xf numFmtId="3" fontId="20" fillId="7" borderId="0" xfId="0" applyNumberFormat="1" applyFont="1" applyFill="1" applyAlignment="1" applyProtection="1">
      <alignment horizontal="right"/>
      <protection hidden="1"/>
    </xf>
    <xf numFmtId="0" fontId="61" fillId="0" borderId="0" xfId="0" applyFont="1" applyProtection="1">
      <protection hidden="1"/>
    </xf>
    <xf numFmtId="0" fontId="9" fillId="0" borderId="0" xfId="0" applyFont="1" applyProtection="1">
      <protection locked="0" hidden="1"/>
    </xf>
    <xf numFmtId="0" fontId="66" fillId="0" borderId="0" xfId="0" applyFont="1" applyProtection="1">
      <protection hidden="1"/>
    </xf>
    <xf numFmtId="3" fontId="50" fillId="26" borderId="0" xfId="0" applyNumberFormat="1" applyFont="1" applyFill="1" applyAlignment="1">
      <alignment horizontal="center" vertical="center" wrapText="1"/>
    </xf>
    <xf numFmtId="0" fontId="51" fillId="26" borderId="0" xfId="0" applyFont="1" applyFill="1" applyAlignment="1">
      <alignment horizontal="center" vertical="center" wrapText="1"/>
    </xf>
    <xf numFmtId="0" fontId="50" fillId="26" borderId="0" xfId="0" applyFont="1" applyFill="1" applyAlignment="1">
      <alignment horizontal="center" vertical="center" wrapText="1"/>
    </xf>
    <xf numFmtId="1" fontId="50" fillId="0" borderId="0" xfId="0" applyNumberFormat="1" applyFont="1" applyAlignment="1" applyProtection="1">
      <alignment horizontal="center"/>
      <protection hidden="1"/>
    </xf>
    <xf numFmtId="1" fontId="50" fillId="27" borderId="0" xfId="0" applyNumberFormat="1" applyFont="1" applyFill="1" applyAlignment="1">
      <alignment horizontal="center" vertical="center" wrapText="1"/>
    </xf>
    <xf numFmtId="165" fontId="50" fillId="27" borderId="0" xfId="0" applyNumberFormat="1" applyFont="1" applyFill="1" applyAlignment="1">
      <alignment horizontal="center" vertical="center" wrapText="1"/>
    </xf>
    <xf numFmtId="0" fontId="68" fillId="0" borderId="0" xfId="0" applyFont="1" applyAlignment="1" applyProtection="1">
      <alignment horizontal="center"/>
      <protection hidden="1"/>
    </xf>
    <xf numFmtId="0" fontId="60" fillId="0" borderId="0" xfId="0" applyFont="1" applyAlignment="1" applyProtection="1">
      <alignment horizontal="center"/>
      <protection hidden="1"/>
    </xf>
    <xf numFmtId="165" fontId="60" fillId="0" borderId="0" xfId="0" applyNumberFormat="1" applyFont="1" applyAlignment="1" applyProtection="1">
      <alignment horizontal="center"/>
      <protection hidden="1"/>
    </xf>
    <xf numFmtId="0" fontId="63" fillId="0" borderId="0" xfId="0" applyFont="1" applyProtection="1">
      <protection hidden="1"/>
    </xf>
    <xf numFmtId="0" fontId="63" fillId="0" borderId="0" xfId="0" applyFont="1" applyAlignment="1" applyProtection="1">
      <alignment horizontal="center"/>
      <protection hidden="1"/>
    </xf>
    <xf numFmtId="0" fontId="69" fillId="0" borderId="0" xfId="0" applyFont="1" applyProtection="1">
      <protection hidden="1"/>
    </xf>
    <xf numFmtId="0" fontId="70" fillId="0" borderId="0" xfId="0" applyFont="1" applyProtection="1">
      <protection hidden="1"/>
    </xf>
    <xf numFmtId="0" fontId="70" fillId="0" borderId="0" xfId="0" applyFont="1" applyAlignment="1" applyProtection="1">
      <alignment horizontal="center"/>
      <protection hidden="1"/>
    </xf>
    <xf numFmtId="0" fontId="71" fillId="0" borderId="0" xfId="0" applyFont="1" applyAlignment="1">
      <alignment horizontal="center" vertical="center"/>
    </xf>
    <xf numFmtId="0" fontId="51" fillId="0" borderId="0" xfId="0" applyFont="1" applyAlignment="1">
      <alignment horizontal="center" vertical="center"/>
    </xf>
    <xf numFmtId="0" fontId="71" fillId="0" borderId="0" xfId="0" applyFont="1" applyAlignment="1">
      <alignment horizontal="center" vertical="center" wrapText="1"/>
    </xf>
    <xf numFmtId="0" fontId="57" fillId="26" borderId="0" xfId="0" applyFont="1" applyFill="1" applyAlignment="1">
      <alignment horizontal="center" vertical="center" wrapText="1"/>
    </xf>
    <xf numFmtId="0" fontId="51" fillId="0" borderId="0" xfId="2" applyFont="1" applyAlignment="1" applyProtection="1">
      <alignment horizontal="center"/>
      <protection hidden="1"/>
    </xf>
    <xf numFmtId="3" fontId="51" fillId="0" borderId="0" xfId="2" applyNumberFormat="1" applyFont="1" applyAlignment="1" applyProtection="1">
      <alignment horizontal="center"/>
      <protection hidden="1"/>
    </xf>
    <xf numFmtId="0" fontId="50" fillId="24" borderId="0" xfId="0" applyFont="1" applyFill="1" applyAlignment="1">
      <alignment horizontal="center" vertical="center"/>
    </xf>
    <xf numFmtId="0" fontId="51" fillId="0" borderId="1" xfId="0" applyFont="1" applyBorder="1" applyAlignment="1">
      <alignment horizontal="center" vertical="center"/>
    </xf>
    <xf numFmtId="3" fontId="51" fillId="0" borderId="0" xfId="0" applyNumberFormat="1" applyFont="1" applyAlignment="1">
      <alignment horizontal="center" vertical="center"/>
    </xf>
    <xf numFmtId="1" fontId="51" fillId="0" borderId="0" xfId="0" applyNumberFormat="1" applyFont="1" applyAlignment="1">
      <alignment horizontal="center" vertical="center"/>
    </xf>
    <xf numFmtId="0" fontId="50" fillId="0" borderId="0" xfId="0" applyFont="1" applyAlignment="1">
      <alignment horizontal="center" vertical="center"/>
    </xf>
    <xf numFmtId="3" fontId="50" fillId="0" borderId="0" xfId="0" applyNumberFormat="1" applyFont="1" applyAlignment="1">
      <alignment horizontal="center" vertical="center"/>
    </xf>
    <xf numFmtId="0" fontId="56" fillId="0" borderId="0" xfId="0" applyFont="1" applyAlignment="1">
      <alignment horizontal="center" vertical="center"/>
    </xf>
    <xf numFmtId="0" fontId="50" fillId="4" borderId="0" xfId="0" applyFont="1" applyFill="1" applyAlignment="1">
      <alignment horizontal="center" vertical="center"/>
    </xf>
    <xf numFmtId="3" fontId="50" fillId="4" borderId="0" xfId="0" applyNumberFormat="1" applyFont="1" applyFill="1" applyAlignment="1">
      <alignment horizontal="center" vertical="center"/>
    </xf>
    <xf numFmtId="0" fontId="56" fillId="9" borderId="0" xfId="0" applyFont="1" applyFill="1" applyAlignment="1">
      <alignment horizontal="center" vertical="center"/>
    </xf>
    <xf numFmtId="3" fontId="51" fillId="0" borderId="1" xfId="0" applyNumberFormat="1" applyFont="1" applyBorder="1" applyAlignment="1">
      <alignment horizontal="center" vertical="center"/>
    </xf>
    <xf numFmtId="4" fontId="51" fillId="0" borderId="1" xfId="0" applyNumberFormat="1" applyFont="1" applyBorder="1" applyAlignment="1">
      <alignment horizontal="center" vertical="center"/>
    </xf>
    <xf numFmtId="164" fontId="51" fillId="0" borderId="1" xfId="0" applyNumberFormat="1" applyFont="1" applyBorder="1" applyAlignment="1">
      <alignment horizontal="center" vertical="center"/>
    </xf>
    <xf numFmtId="165" fontId="51" fillId="0" borderId="0" xfId="0" applyNumberFormat="1" applyFont="1" applyAlignment="1">
      <alignment horizontal="center" vertical="center"/>
    </xf>
    <xf numFmtId="1" fontId="50" fillId="0" borderId="0" xfId="0" applyNumberFormat="1" applyFont="1" applyAlignment="1">
      <alignment horizontal="center" vertical="center"/>
    </xf>
    <xf numFmtId="165" fontId="51" fillId="0" borderId="0" xfId="0" applyNumberFormat="1" applyFont="1" applyAlignment="1" applyProtection="1">
      <alignment horizontal="center" vertical="center"/>
      <protection locked="0"/>
    </xf>
    <xf numFmtId="0" fontId="51" fillId="0" borderId="0" xfId="0" applyFont="1" applyAlignment="1" applyProtection="1">
      <alignment horizontal="center" vertical="center"/>
      <protection locked="0"/>
    </xf>
    <xf numFmtId="165" fontId="50" fillId="0" borderId="0" xfId="0" applyNumberFormat="1" applyFont="1" applyAlignment="1">
      <alignment horizontal="center" vertical="center"/>
    </xf>
    <xf numFmtId="4" fontId="51" fillId="0" borderId="0" xfId="0" applyNumberFormat="1" applyFont="1" applyAlignment="1">
      <alignment horizontal="center" vertical="center"/>
    </xf>
    <xf numFmtId="164" fontId="51" fillId="0" borderId="0" xfId="0" applyNumberFormat="1" applyFont="1" applyAlignment="1">
      <alignment horizontal="center" vertical="center"/>
    </xf>
    <xf numFmtId="165" fontId="51" fillId="0" borderId="6" xfId="7" applyNumberFormat="1" applyFont="1" applyBorder="1" applyAlignment="1">
      <alignment horizontal="center" vertical="center"/>
    </xf>
    <xf numFmtId="3" fontId="50" fillId="0" borderId="1" xfId="0" applyNumberFormat="1" applyFont="1" applyBorder="1" applyAlignment="1">
      <alignment horizontal="center" vertical="center"/>
    </xf>
    <xf numFmtId="0" fontId="57" fillId="0" borderId="0" xfId="0" applyFont="1" applyAlignment="1">
      <alignment horizontal="center" vertical="center"/>
    </xf>
    <xf numFmtId="165" fontId="50" fillId="0" borderId="1" xfId="0" applyNumberFormat="1" applyFont="1" applyBorder="1" applyAlignment="1">
      <alignment horizontal="center" vertical="center"/>
    </xf>
    <xf numFmtId="0" fontId="72" fillId="0" borderId="0" xfId="1" applyFont="1" applyFill="1" applyAlignment="1" applyProtection="1">
      <alignment horizontal="center" vertical="center"/>
    </xf>
    <xf numFmtId="164" fontId="50" fillId="0" borderId="0" xfId="0" applyNumberFormat="1" applyFont="1" applyAlignment="1">
      <alignment horizontal="center" vertical="center"/>
    </xf>
    <xf numFmtId="0" fontId="50" fillId="28" borderId="0" xfId="0" applyFont="1" applyFill="1" applyAlignment="1">
      <alignment horizontal="center" vertical="center"/>
    </xf>
    <xf numFmtId="1" fontId="50" fillId="0" borderId="0" xfId="0" applyNumberFormat="1" applyFont="1" applyAlignment="1" applyProtection="1">
      <alignment horizontal="center" vertical="center"/>
      <protection hidden="1"/>
    </xf>
    <xf numFmtId="0" fontId="50" fillId="0" borderId="1" xfId="0" applyFont="1" applyBorder="1" applyAlignment="1">
      <alignment horizontal="center" vertical="center"/>
    </xf>
    <xf numFmtId="3" fontId="50" fillId="0" borderId="0" xfId="8" applyNumberFormat="1" applyFont="1" applyAlignment="1" applyProtection="1">
      <alignment horizontal="center" vertical="center"/>
      <protection hidden="1"/>
    </xf>
    <xf numFmtId="3" fontId="50" fillId="28" borderId="0" xfId="0" applyNumberFormat="1" applyFont="1" applyFill="1" applyAlignment="1">
      <alignment horizontal="center" vertical="center"/>
    </xf>
    <xf numFmtId="3" fontId="73" fillId="0" borderId="0" xfId="0" applyNumberFormat="1" applyFont="1"/>
    <xf numFmtId="0" fontId="73" fillId="0" borderId="0" xfId="0" applyFont="1"/>
    <xf numFmtId="3" fontId="74" fillId="0" borderId="0" xfId="0" applyNumberFormat="1" applyFont="1"/>
    <xf numFmtId="165" fontId="73" fillId="0" borderId="0" xfId="0" applyNumberFormat="1" applyFont="1"/>
    <xf numFmtId="3" fontId="50" fillId="28" borderId="1" xfId="0" applyNumberFormat="1" applyFont="1" applyFill="1" applyBorder="1" applyAlignment="1">
      <alignment horizontal="center" vertical="center"/>
    </xf>
    <xf numFmtId="3" fontId="50" fillId="19" borderId="0" xfId="0" applyNumberFormat="1" applyFont="1" applyFill="1" applyAlignment="1">
      <alignment horizontal="center" vertical="center" wrapText="1"/>
    </xf>
    <xf numFmtId="0" fontId="57" fillId="19" borderId="0" xfId="0" applyFont="1" applyFill="1" applyAlignment="1">
      <alignment horizontal="center" vertical="center" wrapText="1"/>
    </xf>
    <xf numFmtId="3" fontId="49" fillId="0" borderId="1" xfId="0" applyNumberFormat="1" applyFont="1" applyBorder="1" applyAlignment="1" applyProtection="1">
      <alignment horizontal="right"/>
      <protection hidden="1"/>
    </xf>
    <xf numFmtId="3" fontId="49" fillId="0" borderId="0" xfId="0" applyNumberFormat="1" applyFont="1" applyAlignment="1" applyProtection="1">
      <alignment horizontal="right"/>
      <protection hidden="1"/>
    </xf>
    <xf numFmtId="3" fontId="49" fillId="0" borderId="1" xfId="0" applyNumberFormat="1" applyFont="1" applyBorder="1" applyProtection="1">
      <protection hidden="1"/>
    </xf>
    <xf numFmtId="3" fontId="1" fillId="0" borderId="1" xfId="0" applyNumberFormat="1" applyFont="1" applyBorder="1" applyProtection="1">
      <protection hidden="1"/>
    </xf>
    <xf numFmtId="0" fontId="69" fillId="0" borderId="1" xfId="0" applyFont="1" applyBorder="1" applyProtection="1">
      <protection hidden="1"/>
    </xf>
    <xf numFmtId="3" fontId="1" fillId="0" borderId="0" xfId="0" applyNumberFormat="1" applyFont="1" applyAlignment="1" applyProtection="1">
      <alignment horizontal="center"/>
      <protection hidden="1"/>
    </xf>
    <xf numFmtId="0" fontId="49" fillId="0" borderId="0" xfId="0" applyFont="1"/>
    <xf numFmtId="3" fontId="50" fillId="0" borderId="0" xfId="0" applyNumberFormat="1" applyFont="1" applyAlignment="1" applyProtection="1">
      <alignment horizontal="center"/>
      <protection hidden="1"/>
    </xf>
    <xf numFmtId="0" fontId="62" fillId="8" borderId="0" xfId="0" applyFont="1" applyFill="1" applyAlignment="1" applyProtection="1">
      <alignment horizontal="center" vertical="center"/>
      <protection hidden="1"/>
    </xf>
    <xf numFmtId="0" fontId="65" fillId="23" borderId="0" xfId="0" applyFont="1" applyFill="1" applyAlignment="1" applyProtection="1">
      <alignment horizontal="center" vertical="center" wrapText="1"/>
      <protection hidden="1"/>
    </xf>
    <xf numFmtId="0" fontId="14" fillId="5" borderId="0" xfId="0" applyFont="1" applyFill="1" applyAlignment="1" applyProtection="1">
      <alignment horizontal="center" wrapText="1"/>
      <protection hidden="1"/>
    </xf>
    <xf numFmtId="0" fontId="67" fillId="5" borderId="0" xfId="0" applyFont="1" applyFill="1" applyAlignment="1" applyProtection="1">
      <alignment horizontal="center"/>
      <protection hidden="1"/>
    </xf>
    <xf numFmtId="0" fontId="1" fillId="0" borderId="0" xfId="0" applyFont="1" applyAlignment="1" applyProtection="1">
      <alignment horizontal="center" vertical="center" wrapText="1"/>
      <protection hidden="1"/>
    </xf>
    <xf numFmtId="3" fontId="59" fillId="22" borderId="0" xfId="0" applyNumberFormat="1" applyFont="1" applyFill="1" applyAlignment="1" applyProtection="1">
      <alignment horizontal="center"/>
      <protection hidden="1"/>
    </xf>
  </cellXfs>
  <cellStyles count="11">
    <cellStyle name="cells" xfId="9" xr:uid="{00000000-0005-0000-0000-000000000000}"/>
    <cellStyle name="Hyperlink" xfId="1" builtinId="8"/>
    <cellStyle name="Hyperlink 2" xfId="5" xr:uid="{00000000-0005-0000-0000-000002000000}"/>
    <cellStyle name="Normal" xfId="0" builtinId="0"/>
    <cellStyle name="Normal 2" xfId="2" xr:uid="{00000000-0005-0000-0000-000004000000}"/>
    <cellStyle name="Normal 6" xfId="8" xr:uid="{00000000-0005-0000-0000-000005000000}"/>
    <cellStyle name="Normal_Dand154" xfId="4" xr:uid="{00000000-0005-0000-0000-000006000000}"/>
    <cellStyle name="Normal_Local Government Statistics" xfId="6" xr:uid="{00000000-0005-0000-0000-000007000000}"/>
    <cellStyle name="Normal_T100" xfId="7" xr:uid="{00000000-0005-0000-0000-000008000000}"/>
    <cellStyle name="Normal_test" xfId="3" xr:uid="{00000000-0005-0000-0000-000009000000}"/>
    <cellStyle name="Style4" xfId="10" xr:uid="{B82091A1-A30C-4775-AFD1-56646DF1C216}"/>
  </cellStyles>
  <dxfs count="0"/>
  <tableStyles count="0" defaultTableStyle="TableStyleMedium9" defaultPivotStyle="PivotStyleLight16"/>
  <colors>
    <mruColors>
      <color rgb="FF5EF0BF"/>
      <color rgb="FF0066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13.xml" Id="rId13" /><Relationship Type="http://schemas.openxmlformats.org/officeDocument/2006/relationships/calcChain" Target="calcChain.xml" Id="rId18"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sharedStrings" Target="sharedStrings.xml" Id="rId17" /><Relationship Type="http://schemas.openxmlformats.org/officeDocument/2006/relationships/worksheet" Target="worksheets/sheet2.xml" Id="rId2" /><Relationship Type="http://schemas.openxmlformats.org/officeDocument/2006/relationships/styles" Target="styles.xml" Id="rId16"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5.xml" Id="rId5" /><Relationship Type="http://schemas.openxmlformats.org/officeDocument/2006/relationships/theme" Target="theme/theme1.xml" Id="rId15" /><Relationship Type="http://schemas.openxmlformats.org/officeDocument/2006/relationships/worksheet" Target="worksheets/sheet10.xml" Id="rId10"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customXml" Target="/customXml/item.xml" Id="R286cd1c341b54483"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069706821200016"/>
          <c:y val="3.3034970440005258E-2"/>
          <c:w val="0.77262972404085473"/>
          <c:h val="0.95059868926278235"/>
        </c:manualLayout>
      </c:layout>
      <c:barChart>
        <c:barDir val="bar"/>
        <c:grouping val="clustered"/>
        <c:varyColors val="0"/>
        <c:ser>
          <c:idx val="0"/>
          <c:order val="0"/>
          <c:spPr>
            <a:effectLst>
              <a:outerShdw blurRad="50800" dist="38100" dir="18900000" algn="bl" rotWithShape="0">
                <a:prstClr val="black">
                  <a:alpha val="40000"/>
                </a:prstClr>
              </a:outerShdw>
            </a:effectLst>
          </c:spPr>
          <c:invertIfNegative val="0"/>
          <c:dLbls>
            <c:numFmt formatCode="#,##0.0" sourceLinked="0"/>
            <c:spPr>
              <a:noFill/>
              <a:ln>
                <a:noFill/>
              </a:ln>
              <a:effectLst/>
            </c:spPr>
            <c:txPr>
              <a:bodyPr/>
              <a:lstStyle/>
              <a:p>
                <a:pPr>
                  <a:defRPr sz="6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'Compare change by municipality'!$F$11:$F$41</c:f>
              <c:strCache>
                <c:ptCount val="31"/>
                <c:pt idx="0">
                  <c:v>Manningham</c:v>
                </c:pt>
                <c:pt idx="1">
                  <c:v>Monash</c:v>
                </c:pt>
                <c:pt idx="2">
                  <c:v>Boroondara</c:v>
                </c:pt>
                <c:pt idx="3">
                  <c:v>Stonnington</c:v>
                </c:pt>
                <c:pt idx="4">
                  <c:v>Port Phillip</c:v>
                </c:pt>
                <c:pt idx="5">
                  <c:v>Nillumbik</c:v>
                </c:pt>
                <c:pt idx="6">
                  <c:v>Melbourne</c:v>
                </c:pt>
                <c:pt idx="7">
                  <c:v>Whitehorse</c:v>
                </c:pt>
                <c:pt idx="8">
                  <c:v>Bayside</c:v>
                </c:pt>
                <c:pt idx="9">
                  <c:v>Knox</c:v>
                </c:pt>
                <c:pt idx="10">
                  <c:v>Glen Eira</c:v>
                </c:pt>
                <c:pt idx="11">
                  <c:v>Moonee Valley</c:v>
                </c:pt>
                <c:pt idx="12">
                  <c:v>Melton</c:v>
                </c:pt>
                <c:pt idx="13">
                  <c:v>Darebin</c:v>
                </c:pt>
                <c:pt idx="14">
                  <c:v>Kingston</c:v>
                </c:pt>
                <c:pt idx="15">
                  <c:v>Brimbank</c:v>
                </c:pt>
                <c:pt idx="16">
                  <c:v>Maroondah</c:v>
                </c:pt>
                <c:pt idx="17">
                  <c:v>Cardinia</c:v>
                </c:pt>
                <c:pt idx="18">
                  <c:v>Banyule</c:v>
                </c:pt>
                <c:pt idx="19">
                  <c:v>Yarra</c:v>
                </c:pt>
                <c:pt idx="20">
                  <c:v>Whittlesea</c:v>
                </c:pt>
                <c:pt idx="21">
                  <c:v>Yarra Ranges</c:v>
                </c:pt>
                <c:pt idx="22">
                  <c:v>Wyndham</c:v>
                </c:pt>
                <c:pt idx="23">
                  <c:v>Mornington Peninsula</c:v>
                </c:pt>
                <c:pt idx="24">
                  <c:v>Casey</c:v>
                </c:pt>
                <c:pt idx="25">
                  <c:v>Maribyrnong</c:v>
                </c:pt>
                <c:pt idx="26">
                  <c:v>Frankston</c:v>
                </c:pt>
                <c:pt idx="27">
                  <c:v>Greater Dandenong</c:v>
                </c:pt>
                <c:pt idx="28">
                  <c:v>Hobsons Bay</c:v>
                </c:pt>
                <c:pt idx="29">
                  <c:v>Hume</c:v>
                </c:pt>
                <c:pt idx="30">
                  <c:v>Moreland</c:v>
                </c:pt>
              </c:strCache>
            </c:strRef>
          </c:cat>
          <c:val>
            <c:numRef>
              <c:f>'Compare change by municipality'!$G$11:$G$41</c:f>
              <c:numCache>
                <c:formatCode>0.0</c:formatCode>
                <c:ptCount val="31"/>
                <c:pt idx="0">
                  <c:v>-1.2451365630452929</c:v>
                </c:pt>
                <c:pt idx="1">
                  <c:v>-2.0068965692306464</c:v>
                </c:pt>
                <c:pt idx="2">
                  <c:v>-2.1777470718570018</c:v>
                </c:pt>
                <c:pt idx="3">
                  <c:v>-2.5350621735201302</c:v>
                </c:pt>
                <c:pt idx="4">
                  <c:v>-2.5836217424173897</c:v>
                </c:pt>
                <c:pt idx="5">
                  <c:v>-2.6088284676803899</c:v>
                </c:pt>
                <c:pt idx="6">
                  <c:v>-3.646210165249022</c:v>
                </c:pt>
                <c:pt idx="7">
                  <c:v>-4.0393462864242196</c:v>
                </c:pt>
                <c:pt idx="8">
                  <c:v>-4.0703052728954674</c:v>
                </c:pt>
                <c:pt idx="9">
                  <c:v>-4.5104668133974357</c:v>
                </c:pt>
                <c:pt idx="10">
                  <c:v>-4.6707606149393142</c:v>
                </c:pt>
                <c:pt idx="11">
                  <c:v>-5.0354051927616048</c:v>
                </c:pt>
                <c:pt idx="12">
                  <c:v>-6.4395522655009074</c:v>
                </c:pt>
                <c:pt idx="13">
                  <c:v>-7.5535344724955369</c:v>
                </c:pt>
                <c:pt idx="14">
                  <c:v>-7.577274485911512</c:v>
                </c:pt>
                <c:pt idx="15">
                  <c:v>-7.6771774976530214</c:v>
                </c:pt>
                <c:pt idx="16">
                  <c:v>-7.8490260456567205</c:v>
                </c:pt>
                <c:pt idx="17">
                  <c:v>-7.8517829183434902</c:v>
                </c:pt>
                <c:pt idx="18">
                  <c:v>-8.0722688155307551</c:v>
                </c:pt>
                <c:pt idx="19">
                  <c:v>-8.2975507153409929</c:v>
                </c:pt>
                <c:pt idx="20">
                  <c:v>-8.824229019506987</c:v>
                </c:pt>
                <c:pt idx="21">
                  <c:v>-9.8534749432664412</c:v>
                </c:pt>
                <c:pt idx="22">
                  <c:v>-11.65613157886008</c:v>
                </c:pt>
                <c:pt idx="23">
                  <c:v>-12.371018144983697</c:v>
                </c:pt>
                <c:pt idx="24">
                  <c:v>-12.985106701724414</c:v>
                </c:pt>
                <c:pt idx="25">
                  <c:v>-13.066143280877707</c:v>
                </c:pt>
                <c:pt idx="26">
                  <c:v>-13.218127510060288</c:v>
                </c:pt>
                <c:pt idx="27">
                  <c:v>-14.483536916603336</c:v>
                </c:pt>
                <c:pt idx="28">
                  <c:v>-14.8169252953677</c:v>
                </c:pt>
                <c:pt idx="29">
                  <c:v>-15.228756229537119</c:v>
                </c:pt>
                <c:pt idx="30">
                  <c:v>-16.050972284076462</c:v>
                </c:pt>
              </c:numCache>
            </c:numRef>
          </c:val>
          <c:extLst>
            <c:ext xmlns:c16="http://schemas.microsoft.com/office/drawing/2014/chart" uri="{C3380CC4-5D6E-409C-BE32-E72D297353CC}">
              <c16:uniqueId val="{00000000-CCC7-4119-9ACB-7EAF234ABEC5}"/>
            </c:ext>
          </c:extLst>
        </c:ser>
        <c:dLbls>
          <c:showLegendKey val="0"/>
          <c:showVal val="0"/>
          <c:showCatName val="0"/>
          <c:showSerName val="0"/>
          <c:showPercent val="0"/>
          <c:showBubbleSize val="0"/>
        </c:dLbls>
        <c:gapWidth val="68"/>
        <c:axId val="152797184"/>
        <c:axId val="152799488"/>
      </c:barChart>
      <c:catAx>
        <c:axId val="152797184"/>
        <c:scaling>
          <c:orientation val="maxMin"/>
        </c:scaling>
        <c:delete val="0"/>
        <c:axPos val="l"/>
        <c:numFmt formatCode="General" sourceLinked="1"/>
        <c:majorTickMark val="none"/>
        <c:minorTickMark val="none"/>
        <c:tickLblPos val="nextTo"/>
        <c:txPr>
          <a:bodyPr/>
          <a:lstStyle/>
          <a:p>
            <a:pPr>
              <a:defRPr sz="700"/>
            </a:pPr>
            <a:endParaRPr lang="en-US"/>
          </a:p>
        </c:txPr>
        <c:crossAx val="152799488"/>
        <c:crosses val="autoZero"/>
        <c:auto val="1"/>
        <c:lblAlgn val="ctr"/>
        <c:lblOffset val="100"/>
        <c:noMultiLvlLbl val="0"/>
      </c:catAx>
      <c:valAx>
        <c:axId val="152799488"/>
        <c:scaling>
          <c:orientation val="minMax"/>
        </c:scaling>
        <c:delete val="0"/>
        <c:axPos val="t"/>
        <c:numFmt formatCode="#,##0" sourceLinked="0"/>
        <c:majorTickMark val="none"/>
        <c:minorTickMark val="none"/>
        <c:tickLblPos val="nextTo"/>
        <c:crossAx val="152797184"/>
        <c:crosses val="autoZero"/>
        <c:crossBetween val="between"/>
      </c:valAx>
    </c:plotArea>
    <c:plotVisOnly val="1"/>
    <c:dispBlanksAs val="gap"/>
    <c:showDLblsOverMax val="0"/>
  </c:chart>
  <c:spPr>
    <a:ln>
      <a:noFill/>
    </a:ln>
  </c:spPr>
  <c:txPr>
    <a:bodyPr/>
    <a:lstStyle/>
    <a:p>
      <a:pPr>
        <a:defRPr sz="800"/>
      </a:pPr>
      <a:endParaRPr lang="en-US"/>
    </a:p>
  </c:txPr>
  <c:printSettings>
    <c:headerFooter/>
    <c:pageMargins b="0.750000000000003" l="0.70000000000000062" r="0.70000000000000062" t="0.75000000000000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202950967748758E-2"/>
          <c:y val="2.2072025260801792E-2"/>
          <c:w val="0.94379704903225126"/>
          <c:h val="0.85154322714736796"/>
        </c:manualLayout>
      </c:layout>
      <c:barChart>
        <c:barDir val="col"/>
        <c:grouping val="clustered"/>
        <c:varyColors val="0"/>
        <c:ser>
          <c:idx val="0"/>
          <c:order val="0"/>
          <c:tx>
            <c:strRef>
              <c:f>'Select condition &amp; municipality'!$C$9</c:f>
              <c:strCache>
                <c:ptCount val="1"/>
                <c:pt idx="0">
                  <c:v>Casey</c:v>
                </c:pt>
              </c:strCache>
            </c:strRef>
          </c:tx>
          <c:spPr>
            <a:solidFill>
              <a:schemeClr val="accent2">
                <a:lumMod val="50000"/>
              </a:schemeClr>
            </a:solidFill>
            <a:effectLst>
              <a:outerShdw blurRad="50800" dist="38100" dir="18900000" algn="bl" rotWithShape="0">
                <a:prstClr val="black">
                  <a:alpha val="40000"/>
                </a:prstClr>
              </a:outerShdw>
            </a:effectLst>
          </c:spPr>
          <c:invertIfNegative val="0"/>
          <c:dLbls>
            <c:numFmt formatCode="#,##0.0" sourceLinked="0"/>
            <c:spPr>
              <a:noFill/>
              <a:ln>
                <a:noFill/>
              </a:ln>
              <a:effectLst/>
            </c:spPr>
            <c:txPr>
              <a:bodyPr rot="-5400000" vert="horz"/>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[0]!Years</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numCache>
            </c:numRef>
          </c:cat>
          <c:val>
            <c:numRef>
              <c:f>[0]!Data</c:f>
              <c:numCache>
                <c:formatCode>0</c:formatCode>
                <c:ptCount val="23"/>
                <c:pt idx="0">
                  <c:v>69.238037969246633</c:v>
                </c:pt>
                <c:pt idx="1">
                  <c:v>62.284857475281122</c:v>
                </c:pt>
                <c:pt idx="2">
                  <c:v>68.510631915055086</c:v>
                </c:pt>
                <c:pt idx="3">
                  <c:v>70.467234525367871</c:v>
                </c:pt>
                <c:pt idx="4">
                  <c:v>61.698066156790141</c:v>
                </c:pt>
                <c:pt idx="5">
                  <c:v>63.809753480516569</c:v>
                </c:pt>
                <c:pt idx="6">
                  <c:v>66.924265126115557</c:v>
                </c:pt>
                <c:pt idx="7">
                  <c:v>70.248996857072626</c:v>
                </c:pt>
                <c:pt idx="8">
                  <c:v>62.324373199092776</c:v>
                </c:pt>
                <c:pt idx="9">
                  <c:v>69.982055883106895</c:v>
                </c:pt>
                <c:pt idx="10">
                  <c:v>53.022098784711226</c:v>
                </c:pt>
                <c:pt idx="11">
                  <c:v>53.155086593145185</c:v>
                </c:pt>
                <c:pt idx="12">
                  <c:v>65.171172889892873</c:v>
                </c:pt>
                <c:pt idx="13">
                  <c:v>51.243953228307177</c:v>
                </c:pt>
                <c:pt idx="14">
                  <c:v>54.180439150890841</c:v>
                </c:pt>
                <c:pt idx="15">
                  <c:v>56.9443904703515</c:v>
                </c:pt>
                <c:pt idx="16">
                  <c:v>58.114264774722706</c:v>
                </c:pt>
                <c:pt idx="17">
                  <c:v>51.105399075714026</c:v>
                </c:pt>
                <c:pt idx="18">
                  <c:v>43.996195752765118</c:v>
                </c:pt>
                <c:pt idx="19">
                  <c:v>40.197532640354396</c:v>
                </c:pt>
                <c:pt idx="20">
                  <c:v>37.454981992797123</c:v>
                </c:pt>
                <c:pt idx="21">
                  <c:v>36.185285921274854</c:v>
                </c:pt>
                <c:pt idx="22">
                  <c:v>24.130492276123526</c:v>
                </c:pt>
              </c:numCache>
            </c:numRef>
          </c:val>
          <c:extLst>
            <c:ext xmlns:c16="http://schemas.microsoft.com/office/drawing/2014/chart" uri="{C3380CC4-5D6E-409C-BE32-E72D297353CC}">
              <c16:uniqueId val="{00000000-E193-4EC4-9536-16B4867B8A8B}"/>
            </c:ext>
          </c:extLst>
        </c:ser>
        <c:ser>
          <c:idx val="1"/>
          <c:order val="1"/>
          <c:tx>
            <c:strRef>
              <c:f>'Select condition &amp; municipality'!$E$9</c:f>
              <c:strCache>
                <c:ptCount val="1"/>
                <c:pt idx="0">
                  <c:v>Brimbank</c:v>
                </c:pt>
              </c:strCache>
            </c:strRef>
          </c:tx>
          <c:spPr>
            <a:solidFill>
              <a:schemeClr val="accent1">
                <a:lumMod val="40000"/>
                <a:lumOff val="60000"/>
              </a:schemeClr>
            </a:solidFill>
            <a:effectLst>
              <a:outerShdw blurRad="50800" dist="38100" dir="18900000" algn="bl" rotWithShape="0">
                <a:prstClr val="black">
                  <a:alpha val="40000"/>
                </a:prstClr>
              </a:outerShdw>
            </a:effectLst>
          </c:spPr>
          <c:invertIfNegative val="0"/>
          <c:dLbls>
            <c:numFmt formatCode="#,##0.0" sourceLinked="0"/>
            <c:spPr>
              <a:noFill/>
              <a:ln>
                <a:noFill/>
              </a:ln>
              <a:effectLst/>
            </c:spPr>
            <c:txPr>
              <a:bodyPr rot="-5400000" vert="horz"/>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[0]!Years</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numCache>
            </c:numRef>
          </c:cat>
          <c:val>
            <c:numRef>
              <c:f>[0]!Data2</c:f>
              <c:numCache>
                <c:formatCode>0</c:formatCode>
                <c:ptCount val="23"/>
                <c:pt idx="0">
                  <c:v>54.817401867739726</c:v>
                </c:pt>
                <c:pt idx="1">
                  <c:v>52.731086807968943</c:v>
                </c:pt>
                <c:pt idx="2">
                  <c:v>52.615297477509188</c:v>
                </c:pt>
                <c:pt idx="3">
                  <c:v>53.450302682549967</c:v>
                </c:pt>
                <c:pt idx="4">
                  <c:v>51.564297722319019</c:v>
                </c:pt>
                <c:pt idx="5">
                  <c:v>51.587983944696809</c:v>
                </c:pt>
                <c:pt idx="6">
                  <c:v>65.788625138816172</c:v>
                </c:pt>
                <c:pt idx="7">
                  <c:v>62.518106186344511</c:v>
                </c:pt>
                <c:pt idx="8">
                  <c:v>53.9408905668801</c:v>
                </c:pt>
                <c:pt idx="9">
                  <c:v>54.198198198198199</c:v>
                </c:pt>
                <c:pt idx="10">
                  <c:v>48.502649257306359</c:v>
                </c:pt>
                <c:pt idx="11">
                  <c:v>49.146453666816882</c:v>
                </c:pt>
                <c:pt idx="12">
                  <c:v>49.4720782209383</c:v>
                </c:pt>
                <c:pt idx="13">
                  <c:v>43.989876369920225</c:v>
                </c:pt>
                <c:pt idx="14">
                  <c:v>47.326192467996336</c:v>
                </c:pt>
                <c:pt idx="15">
                  <c:v>50.730568431273426</c:v>
                </c:pt>
                <c:pt idx="16">
                  <c:v>47.441549959210469</c:v>
                </c:pt>
                <c:pt idx="17">
                  <c:v>37.220047341382994</c:v>
                </c:pt>
                <c:pt idx="18">
                  <c:v>34.01756961956638</c:v>
                </c:pt>
                <c:pt idx="19">
                  <c:v>27.420301751508788</c:v>
                </c:pt>
                <c:pt idx="20">
                  <c:v>23.621476704586623</c:v>
                </c:pt>
                <c:pt idx="21">
                  <c:v>21.411381680703613</c:v>
                </c:pt>
                <c:pt idx="22">
                  <c:v>13.566185385123244</c:v>
                </c:pt>
              </c:numCache>
            </c:numRef>
          </c:val>
          <c:extLst>
            <c:ext xmlns:c16="http://schemas.microsoft.com/office/drawing/2014/chart" uri="{C3380CC4-5D6E-409C-BE32-E72D297353CC}">
              <c16:uniqueId val="{00000001-E193-4EC4-9536-16B4867B8A8B}"/>
            </c:ext>
          </c:extLst>
        </c:ser>
        <c:dLbls>
          <c:showLegendKey val="0"/>
          <c:showVal val="0"/>
          <c:showCatName val="0"/>
          <c:showSerName val="0"/>
          <c:showPercent val="0"/>
          <c:showBubbleSize val="0"/>
        </c:dLbls>
        <c:gapWidth val="66"/>
        <c:axId val="152932352"/>
        <c:axId val="152933888"/>
      </c:barChart>
      <c:catAx>
        <c:axId val="152932352"/>
        <c:scaling>
          <c:orientation val="minMax"/>
        </c:scaling>
        <c:delete val="0"/>
        <c:axPos val="b"/>
        <c:numFmt formatCode="General" sourceLinked="1"/>
        <c:majorTickMark val="none"/>
        <c:minorTickMark val="none"/>
        <c:tickLblPos val="nextTo"/>
        <c:txPr>
          <a:bodyPr rot="5400000" vert="horz"/>
          <a:lstStyle/>
          <a:p>
            <a:pPr>
              <a:defRPr sz="800" b="1"/>
            </a:pPr>
            <a:endParaRPr lang="en-US"/>
          </a:p>
        </c:txPr>
        <c:crossAx val="152933888"/>
        <c:crosses val="autoZero"/>
        <c:auto val="1"/>
        <c:lblAlgn val="ctr"/>
        <c:lblOffset val="100"/>
        <c:noMultiLvlLbl val="0"/>
      </c:catAx>
      <c:valAx>
        <c:axId val="152933888"/>
        <c:scaling>
          <c:orientation val="minMax"/>
        </c:scaling>
        <c:delete val="0"/>
        <c:axPos val="l"/>
        <c:numFmt formatCode="#,##0" sourceLinked="0"/>
        <c:majorTickMark val="none"/>
        <c:minorTickMark val="none"/>
        <c:tickLblPos val="nextTo"/>
        <c:txPr>
          <a:bodyPr/>
          <a:lstStyle/>
          <a:p>
            <a:pPr>
              <a:defRPr sz="800"/>
            </a:pPr>
            <a:endParaRPr lang="en-US"/>
          </a:p>
        </c:txPr>
        <c:crossAx val="152932352"/>
        <c:crosses val="autoZero"/>
        <c:crossBetween val="between"/>
      </c:valAx>
    </c:plotArea>
    <c:legend>
      <c:legendPos val="r"/>
      <c:layout>
        <c:manualLayout>
          <c:xMode val="edge"/>
          <c:yMode val="edge"/>
          <c:x val="0.10112003796562527"/>
          <c:y val="2.9553539310124312E-3"/>
          <c:w val="0.30978007599796747"/>
          <c:h val="7.0552755905511924E-2"/>
        </c:manualLayout>
      </c:layout>
      <c:overlay val="0"/>
      <c:txPr>
        <a:bodyPr/>
        <a:lstStyle/>
        <a:p>
          <a:pPr>
            <a:defRPr sz="900"/>
          </a:pPr>
          <a:endParaRPr lang="en-US"/>
        </a:p>
      </c:txPr>
    </c:legend>
    <c:plotVisOnly val="1"/>
    <c:dispBlanksAs val="gap"/>
    <c:showDLblsOverMax val="0"/>
  </c:chart>
  <c:spPr>
    <a:ln>
      <a:noFill/>
    </a:ln>
  </c:spPr>
  <c:printSettings>
    <c:headerFooter/>
    <c:pageMargins b="0.75000000000000411" l="0.70000000000000062" r="0.70000000000000062" t="0.75000000000000411" header="0.30000000000000032" footer="0.30000000000000032"/>
    <c:pageSetup/>
  </c:printSettings>
</c:chartSpace>
</file>

<file path=xl/ctrlProps/ctrlProp1.xml><?xml version="1.0" encoding="utf-8"?>
<formControlPr xmlns="http://schemas.microsoft.com/office/spreadsheetml/2009/9/main" objectType="Drop" dropLines="50" dropStyle="combo" dx="16" fmlaLink="$C$5" fmlaRange="$Q$5:$Q$124" sel="91" val="75"/>
</file>

<file path=xl/ctrlProps/ctrlProp2.xml><?xml version="1.0" encoding="utf-8"?>
<formControlPr xmlns="http://schemas.microsoft.com/office/spreadsheetml/2009/9/main" objectType="Drop" dropLines="2" dropStyle="combo" dx="16" fmlaLink="$C$7" fmlaRange="$P$5:$P$6" sel="1" val="0"/>
</file>

<file path=xl/ctrlProps/ctrlProp3.xml><?xml version="1.0" encoding="utf-8"?>
<formControlPr xmlns="http://schemas.microsoft.com/office/spreadsheetml/2009/9/main" objectType="Drop" dropLines="45" dropStyle="combo" dx="16" fmlaLink="$B$6" fmlaRange="$U$4:$U$118" sel="92" val="77"/>
</file>

<file path=xl/ctrlProps/ctrlProp4.xml><?xml version="1.0" encoding="utf-8"?>
<formControlPr xmlns="http://schemas.microsoft.com/office/spreadsheetml/2009/9/main" objectType="Drop" dropLines="33" dropStyle="combo" dx="16" fmlaLink="$B$8" fmlaRange="$V$4:$V$35" sel="6" val="0"/>
</file>

<file path=xl/ctrlProps/ctrlProp5.xml><?xml version="1.0" encoding="utf-8"?>
<formControlPr xmlns="http://schemas.microsoft.com/office/spreadsheetml/2009/9/main" objectType="Drop" dropLines="33" dropStyle="combo" dx="16" fmlaLink="$E$8" fmlaRange="$V$4:$V$35" sel="4"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28574</xdr:colOff>
      <xdr:row>9</xdr:row>
      <xdr:rowOff>1</xdr:rowOff>
    </xdr:from>
    <xdr:to>
      <xdr:col>10</xdr:col>
      <xdr:colOff>1</xdr:colOff>
      <xdr:row>43</xdr:row>
      <xdr:rowOff>152400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1</xdr:col>
          <xdr:colOff>393700</xdr:colOff>
          <xdr:row>4</xdr:row>
          <xdr:rowOff>0</xdr:rowOff>
        </xdr:from>
        <xdr:to>
          <xdr:col>8</xdr:col>
          <xdr:colOff>165100</xdr:colOff>
          <xdr:row>5</xdr:row>
          <xdr:rowOff>25400</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6</xdr:row>
          <xdr:rowOff>0</xdr:rowOff>
        </xdr:from>
        <xdr:to>
          <xdr:col>3</xdr:col>
          <xdr:colOff>127000</xdr:colOff>
          <xdr:row>7</xdr:row>
          <xdr:rowOff>12700</xdr:rowOff>
        </xdr:to>
        <xdr:sp macro="" textlink="">
          <xdr:nvSpPr>
            <xdr:cNvPr id="4099" name="Drop Dow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42333</xdr:colOff>
      <xdr:row>8</xdr:row>
      <xdr:rowOff>9961</xdr:rowOff>
    </xdr:from>
    <xdr:to>
      <xdr:col>7</xdr:col>
      <xdr:colOff>613833</xdr:colOff>
      <xdr:row>27</xdr:row>
      <xdr:rowOff>132728</xdr:rowOff>
    </xdr:to>
    <xdr:graphicFrame macro="">
      <xdr:nvGraphicFramePr>
        <xdr:cNvPr id="6" name="Chart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1</xdr:col>
          <xdr:colOff>107950</xdr:colOff>
          <xdr:row>3</xdr:row>
          <xdr:rowOff>63500</xdr:rowOff>
        </xdr:from>
        <xdr:to>
          <xdr:col>7</xdr:col>
          <xdr:colOff>0</xdr:colOff>
          <xdr:row>4</xdr:row>
          <xdr:rowOff>177800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6</xdr:row>
          <xdr:rowOff>184150</xdr:rowOff>
        </xdr:from>
        <xdr:to>
          <xdr:col>3</xdr:col>
          <xdr:colOff>101600</xdr:colOff>
          <xdr:row>8</xdr:row>
          <xdr:rowOff>25400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xdr:row>
          <xdr:rowOff>177800</xdr:rowOff>
        </xdr:from>
        <xdr:to>
          <xdr:col>6</xdr:col>
          <xdr:colOff>381000</xdr:colOff>
          <xdr:row>8</xdr:row>
          <xdr:rowOff>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0</xdr:colOff>
      <xdr:row>7</xdr:row>
      <xdr:rowOff>0</xdr:rowOff>
    </xdr:from>
    <xdr:to>
      <xdr:col>12</xdr:col>
      <xdr:colOff>9525</xdr:colOff>
      <xdr:row>7</xdr:row>
      <xdr:rowOff>152400</xdr:rowOff>
    </xdr:to>
    <xdr:pic>
      <xdr:nvPicPr>
        <xdr:cNvPr id="2" name="Picture 1"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3" name="Picture 2"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4" name="Picture 3"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5" name="Picture 4"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6" name="Picture 5"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7" name="Picture 6"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8" name="Picture 7"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 name="Picture 8"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10" name="Picture 9"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11" name="Picture 10"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12" name="Picture 11"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13" name="Picture 12"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4" name="Picture 13"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5" name="Picture 14"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6" name="Picture 15"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7" name="Picture 16"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8" name="Picture 17"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9" name="Picture 18"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20" name="Picture 19"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21" name="Picture 20"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22" name="Picture 21"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23" name="Picture 22"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24" name="Picture 23"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25" name="Picture 24"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26" name="Picture 25"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28" name="Picture 27"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29" name="Picture 28"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0" name="Picture 29"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1" name="Picture 30"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2" name="Picture 31"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3" name="Picture 32"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4" name="Picture 33"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5" name="Picture 34"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6" name="Picture 35"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7" name="Picture 36"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38" name="Picture 37"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39" name="Picture 38"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0" name="Picture 39"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1" name="Picture 40"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2" name="Picture 41"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3" name="Picture 42"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4" name="Picture 43"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5" name="Picture 44"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6" name="Picture 45"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7" name="Picture 46"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8" name="Picture 47"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9" name="Picture 4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0" name="Picture 49"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1" name="Picture 50"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3" name="Picture 52"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4" name="Picture 53"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5" name="Picture 54"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6" name="Picture 55"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7" name="Picture 56"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8" name="Picture 57"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9" name="Picture 5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60" name="Picture 59"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61" name="Picture 60"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2" name="Picture 61"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3" name="Picture 62"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4" name="Picture 6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5" name="Picture 64"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6" name="Picture 65"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7" name="Picture 6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8" name="Picture 67"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9" name="Picture 68"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0" name="Picture 69"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1" name="Picture 70"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2" name="Picture 71"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3" name="Picture 72"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4" name="Picture 73"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5" name="Picture 74"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6" name="Picture 75"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7" name="Picture 76"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8" name="Picture 77"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9" name="Picture 78"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80" name="Picture 7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81" name="Picture 80"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82" name="Picture 81"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83" name="Picture 82"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84" name="Picture 83"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85" name="Picture 84"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86" name="Picture 1" descr="http://www.vcgr.vic.gov.au/icons/ecblank.gif">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87" name="Picture 2" descr="http://www.vcgr.vic.gov.au/icons/ecblank.gif">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88" name="Picture 3" descr="http://www.vcgr.vic.gov.au/icons/ecblank.gif">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89" name="Picture 4" descr="http://www.vcgr.vic.gov.au/icons/ecblank.gif">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0" name="Picture 5" descr="http://www.vcgr.vic.gov.au/icons/ecblank.gif">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1" name="Picture 6" descr="http://www.vcgr.vic.gov.au/icons/ecblank.gif">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2" name="Picture 7" descr="http://www.vcgr.vic.gov.au/icons/ecblank.gif">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3" name="Picture 8" descr="http://www.vcgr.vic.gov.au/icons/ecblank.gif">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4" name="Picture 9" descr="http://www.vcgr.vic.gov.au/icons/ecblank.gif">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5" name="Picture 10" descr="http://www.vcgr.vic.gov.au/icons/ecblank.gif">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6" name="Picture 11" descr="http://www.vcgr.vic.gov.au/icons/ecblank.gif">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7" name="Picture 12" descr="http://www.vcgr.vic.gov.au/icons/ecblank.gif">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98" name="Picture 13" descr="http://www.vcgr.vic.gov.au/icons/ecblank.gif">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99" name="Picture 14" descr="http://www.vcgr.vic.gov.au/icons/ecblank.gif">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0" name="Picture 15" descr="http://www.vcgr.vic.gov.au/icons/ecblank.gif">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1" name="Picture 16" descr="http://www.vcgr.vic.gov.au/icons/ecblank.gif">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2" name="Picture 17" descr="http://www.vcgr.vic.gov.au/icons/ecblank.gif">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3" name="Picture 18" descr="http://www.vcgr.vic.gov.au/icons/ecblank.gif">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4" name="Picture 19" descr="http://www.vcgr.vic.gov.au/icons/ecblank.gif">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5" name="Picture 20" descr="http://www.vcgr.vic.gov.au/icons/ecblank.gif">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6" name="Picture 21" descr="http://www.vcgr.vic.gov.au/icons/ecblank.gif">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7" name="Picture 22" descr="http://www.vcgr.vic.gov.au/icons/ecblank.gif">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8" name="Picture 23" descr="http://www.vcgr.vic.gov.au/icons/ecblank.gif">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9" name="Picture 24" descr="http://www.vcgr.vic.gov.au/icons/ecblank.gif">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0" name="Picture 25" descr="http://www.vcgr.vic.gov.au/icons/ecblank.gif">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1" name="Picture 26" descr="http://www.vcgr.vic.gov.au/icons/ecblank.gif">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2" name="Picture 27" descr="http://www.vcgr.vic.gov.au/icons/ecblank.gif">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3" name="Picture 28" descr="http://www.vcgr.vic.gov.au/icons/ecblank.gif">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4" name="Picture 29" descr="http://www.vcgr.vic.gov.au/icons/ecblank.gif">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5" name="Picture 30" descr="http://www.vcgr.vic.gov.au/icons/ecblank.gif">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6" name="Picture 31" descr="http://www.vcgr.vic.gov.au/icons/ecblank.gif">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7" name="Picture 32" descr="http://www.vcgr.vic.gov.au/icons/ecblank.gif">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8" name="Picture 33" descr="http://www.vcgr.vic.gov.au/icons/ecblank.gif">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9" name="Picture 34" descr="http://www.vcgr.vic.gov.au/icons/ecblank.gif">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20" name="Picture 35" descr="http://www.vcgr.vic.gov.au/icons/ecblank.gif">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21" name="Picture 36" descr="http://www.vcgr.vic.gov.au/icons/ecblank.gif">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2" name="Picture 37" descr="http://www.vcgr.vic.gov.au/icons/ecblank.gif">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3" name="Picture 38" descr="http://www.vcgr.vic.gov.au/icons/ecblank.gif">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4" name="Picture 39" descr="http://www.vcgr.vic.gov.au/icons/ecblank.gif">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5" name="Picture 40" descr="http://www.vcgr.vic.gov.au/icons/ecblank.gif">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6" name="Picture 41" descr="http://www.vcgr.vic.gov.au/icons/ecblank.gif">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7" name="Picture 42" descr="http://www.vcgr.vic.gov.au/icons/ecblank.gif">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8" name="Picture 43" descr="http://www.vcgr.vic.gov.au/icons/ecblank.gif">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9" name="Picture 44" descr="http://www.vcgr.vic.gov.au/icons/ecblank.gif">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30" name="Picture 45" descr="http://www.vcgr.vic.gov.au/icons/ecblank.gif">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31" name="Picture 46" descr="http://www.vcgr.vic.gov.au/icons/ecblank.gif">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32" name="Picture 47" descr="http://www.vcgr.vic.gov.au/icons/ecblank.gif">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33" name="Picture 48" descr="http://www.vcgr.vic.gov.au/icons/ecblank.gif">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34" name="Picture 49" descr="http://www.vcgr.vic.gov.au/icons/ecblank.gif">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35" name="Picture 50" descr="http://www.vcgr.vic.gov.au/icons/ecblank.gif">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36" name="Picture 51" descr="http://www.vcgr.vic.gov.au/icons/ecblank.gif">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37" name="Picture 52" descr="http://www.vcgr.vic.gov.au/icons/ecblank.gif">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38" name="Picture 53" descr="http://www.vcgr.vic.gov.au/icons/ecblank.gif">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39" name="Picture 54" descr="http://www.vcgr.vic.gov.au/icons/ecblank.gif">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40" name="Picture 55" descr="http://www.vcgr.vic.gov.au/icons/ecblank.gif">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41" name="Picture 56" descr="http://www.vcgr.vic.gov.au/icons/ecblank.gif">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42" name="Picture 57" descr="http://www.vcgr.vic.gov.au/icons/ecblank.gif">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43" name="Picture 58" descr="http://www.vcgr.vic.gov.au/icons/ecblank.gif">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44" name="Picture 59" descr="http://www.vcgr.vic.gov.au/icons/ecblank.gif">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45" name="Picture 60" descr="http://www.vcgr.vic.gov.au/icons/ecblank.gif">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46" name="Picture 61" descr="http://www.vcgr.vic.gov.au/icons/ecblank.gif">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47" name="Picture 62" descr="http://www.vcgr.vic.gov.au/icons/ecblank.gif">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48" name="Picture 63" descr="http://www.vcgr.vic.gov.au/icons/ecblank.gif">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49" name="Picture 64" descr="http://www.vcgr.vic.gov.au/icons/ecblank.gif">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0" name="Picture 65" descr="http://www.vcgr.vic.gov.au/icons/ecblank.gif">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1" name="Picture 66" descr="http://www.vcgr.vic.gov.au/icons/ecblank.gif">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2" name="Picture 67" descr="http://www.vcgr.vic.gov.au/icons/ecblank.gif">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3" name="Picture 68" descr="http://www.vcgr.vic.gov.au/icons/ecblank.gif">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4" name="Picture 69" descr="http://www.vcgr.vic.gov.au/icons/ecblank.gif">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5" name="Picture 70" descr="http://www.vcgr.vic.gov.au/icons/ecblank.gif">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6" name="Picture 71" descr="http://www.vcgr.vic.gov.au/icons/ecblank.gif">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7" name="Picture 72" descr="http://www.vcgr.vic.gov.au/icons/ecblank.gif">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8" name="Picture 73" descr="http://www.vcgr.vic.gov.au/icons/ecblank.gif">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9" name="Picture 74" descr="http://www.vcgr.vic.gov.au/icons/ecblank.gif">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0" name="Picture 75" descr="http://www.vcgr.vic.gov.au/icons/ecblank.gif">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1" name="Picture 76" descr="http://www.vcgr.vic.gov.au/icons/ecblank.gif">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2" name="Picture 77" descr="http://www.vcgr.vic.gov.au/icons/ecblank.gif">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3" name="Picture 78" descr="http://www.vcgr.vic.gov.au/icons/ecblank.gif">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4" name="Picture 79" descr="http://www.vcgr.vic.gov.au/icons/ecblank.gif">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5" name="Picture 80" descr="http://www.vcgr.vic.gov.au/icons/ecblank.gif">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6" name="Picture 81" descr="http://www.vcgr.vic.gov.au/icons/ecblank.gif">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7" name="Picture 82" descr="http://www.vcgr.vic.gov.au/icons/ecblank.gif">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8" name="Picture 83" descr="http://www.vcgr.vic.gov.au/icons/ecblank.gif">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9" name="Picture 84" descr="http://www.vcgr.vic.gov.au/icons/ecblank.gif">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file:///F:\TS%202001\T%20Darebin.xls"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file:///F:\TS%202001\T%20Darebin.xls"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pageSetUpPr fitToPage="1"/>
  </sheetPr>
  <dimension ref="A1:S232"/>
  <sheetViews>
    <sheetView showGridLines="0" showRowColHeaders="0" workbookViewId="0">
      <pane xSplit="10" ySplit="9" topLeftCell="K10" activePane="bottomRight" state="frozen"/>
      <selection pane="topRight" activeCell="K1" sqref="K1"/>
      <selection pane="bottomLeft" activeCell="A10" sqref="A10"/>
      <selection pane="bottomRight" activeCell="K10" sqref="K10"/>
    </sheetView>
  </sheetViews>
  <sheetFormatPr defaultColWidth="9.08984375" defaultRowHeight="14.5" x14ac:dyDescent="0.35"/>
  <cols>
    <col min="1" max="1" width="2.81640625" style="27" customWidth="1"/>
    <col min="2" max="2" width="14.81640625" style="27" customWidth="1"/>
    <col min="3" max="15" width="9.08984375" style="27"/>
    <col min="16" max="16" width="9.08984375" style="28"/>
    <col min="17" max="17" width="33" style="27" customWidth="1"/>
    <col min="18" max="16384" width="9.08984375" style="27"/>
  </cols>
  <sheetData>
    <row r="1" spans="1:19" ht="25.5" customHeight="1" x14ac:dyDescent="0.35">
      <c r="B1" s="286" t="s">
        <v>440</v>
      </c>
      <c r="C1" s="286"/>
      <c r="D1" s="286"/>
      <c r="E1" s="286"/>
      <c r="F1" s="286"/>
      <c r="G1" s="286"/>
      <c r="H1" s="286"/>
      <c r="I1" s="286"/>
      <c r="J1" s="286"/>
      <c r="P1" s="27"/>
    </row>
    <row r="2" spans="1:19" ht="1.5" customHeight="1" x14ac:dyDescent="0.35">
      <c r="K2" s="28"/>
      <c r="L2" s="28"/>
      <c r="M2" s="28"/>
      <c r="N2" s="28"/>
      <c r="O2" s="28"/>
      <c r="Q2" s="28"/>
      <c r="R2" s="28"/>
    </row>
    <row r="3" spans="1:19" ht="1.5" customHeight="1" x14ac:dyDescent="0.35">
      <c r="K3" s="28"/>
      <c r="L3" s="28"/>
      <c r="M3" s="28"/>
      <c r="N3" s="28"/>
      <c r="O3" s="28"/>
      <c r="Q3" s="28"/>
      <c r="R3" s="28"/>
    </row>
    <row r="4" spans="1:19" ht="14.25" customHeight="1" x14ac:dyDescent="0.35">
      <c r="B4" s="217" t="s">
        <v>441</v>
      </c>
      <c r="K4" s="28"/>
      <c r="L4" s="28"/>
      <c r="M4" s="28"/>
      <c r="N4" s="28"/>
      <c r="O4" s="28"/>
      <c r="Q4" s="28"/>
      <c r="R4" s="28"/>
    </row>
    <row r="5" spans="1:19" x14ac:dyDescent="0.35">
      <c r="C5" s="218">
        <v>91</v>
      </c>
      <c r="K5" s="28"/>
      <c r="L5" s="28"/>
      <c r="M5" s="28"/>
      <c r="N5" s="28"/>
      <c r="O5" s="28"/>
      <c r="P5" s="206" t="s">
        <v>435</v>
      </c>
      <c r="Q5" s="206" t="s">
        <v>158</v>
      </c>
      <c r="R5" s="206"/>
      <c r="S5" s="201"/>
    </row>
    <row r="6" spans="1:19" ht="3.75" customHeight="1" x14ac:dyDescent="0.35">
      <c r="K6" s="28"/>
      <c r="L6" s="28"/>
      <c r="M6" s="28"/>
      <c r="N6" s="28"/>
      <c r="O6" s="28"/>
      <c r="P6" s="206" t="s">
        <v>169</v>
      </c>
      <c r="Q6" s="206" t="s">
        <v>0</v>
      </c>
      <c r="R6" s="206"/>
      <c r="S6" s="201"/>
    </row>
    <row r="7" spans="1:19" x14ac:dyDescent="0.35">
      <c r="C7" s="218">
        <v>1</v>
      </c>
      <c r="K7" s="28"/>
      <c r="L7" s="28"/>
      <c r="M7" s="28"/>
      <c r="N7" s="28"/>
      <c r="O7" s="28"/>
      <c r="Q7" s="206" t="s">
        <v>86</v>
      </c>
      <c r="R7" s="206"/>
      <c r="S7" s="201"/>
    </row>
    <row r="8" spans="1:19" ht="3" customHeight="1" x14ac:dyDescent="0.35">
      <c r="K8" s="28"/>
      <c r="L8" s="28"/>
      <c r="M8" s="28"/>
      <c r="N8" s="28"/>
      <c r="O8" s="28"/>
      <c r="Q8" s="206" t="s">
        <v>87</v>
      </c>
      <c r="R8" s="206"/>
      <c r="S8" s="201"/>
    </row>
    <row r="9" spans="1:19" ht="18" customHeight="1" x14ac:dyDescent="0.35">
      <c r="B9" s="287" t="str">
        <f ca="1">CONCATENATE(INDEX(Q5:Q124,C5),": ",INDEX(P5:P6,C7),", ",L13," to ",L14)</f>
        <v>Birth rate: 15-19 year-olds: Numeric change, 2001 to 2023</v>
      </c>
      <c r="C9" s="287"/>
      <c r="D9" s="287"/>
      <c r="E9" s="287"/>
      <c r="F9" s="287"/>
      <c r="G9" s="287"/>
      <c r="H9" s="287"/>
      <c r="I9" s="287"/>
      <c r="J9" s="287"/>
      <c r="K9" s="28"/>
      <c r="L9" s="28"/>
      <c r="M9" s="28"/>
      <c r="N9" s="28"/>
      <c r="O9" s="28"/>
      <c r="Q9" s="206" t="s">
        <v>88</v>
      </c>
      <c r="R9" s="206"/>
      <c r="S9" s="201"/>
    </row>
    <row r="10" spans="1:19" x14ac:dyDescent="0.35">
      <c r="A10" s="28"/>
      <c r="B10" s="28"/>
      <c r="C10" s="226" t="s">
        <v>436</v>
      </c>
      <c r="D10" s="226" t="s">
        <v>437</v>
      </c>
      <c r="E10" s="226" t="s">
        <v>438</v>
      </c>
      <c r="F10" s="226" t="s">
        <v>439</v>
      </c>
      <c r="G10" s="226" t="s">
        <v>436</v>
      </c>
      <c r="H10" s="28"/>
      <c r="K10" s="28"/>
      <c r="L10" s="28"/>
      <c r="M10" s="28"/>
      <c r="N10" s="28"/>
      <c r="O10" s="28"/>
      <c r="Q10" s="206" t="s">
        <v>89</v>
      </c>
      <c r="R10" s="206"/>
      <c r="S10" s="201"/>
    </row>
    <row r="11" spans="1:19" x14ac:dyDescent="0.35">
      <c r="A11" s="227">
        <v>1</v>
      </c>
      <c r="B11" s="206" t="s">
        <v>41</v>
      </c>
      <c r="C11" s="228">
        <f ca="1">VLOOKUP(A11,Change!$A$6:$IG$36,2+$C$5*2-2+$C$7)</f>
        <v>-8.0722688155307551</v>
      </c>
      <c r="D11" s="228">
        <f ca="1">C11+A11*0.00001</f>
        <v>-8.0722588155307555</v>
      </c>
      <c r="E11" s="227">
        <f ca="1">RANK(D11,D$11:D$41)</f>
        <v>19</v>
      </c>
      <c r="F11" s="206" t="str">
        <f ca="1">VLOOKUP(MATCH(A11,E$11:E$41,0),$A$11:$D$41,2)</f>
        <v>Manningham</v>
      </c>
      <c r="G11" s="228">
        <f ca="1">VLOOKUP(MATCH(A11,E$11:E$41,0),$A$11:$D$41,3)</f>
        <v>-1.2451365630452929</v>
      </c>
      <c r="H11" s="28"/>
      <c r="K11" s="28"/>
      <c r="L11" s="28"/>
      <c r="M11" s="28"/>
      <c r="N11" s="28"/>
      <c r="O11" s="28"/>
      <c r="Q11" s="206" t="s">
        <v>90</v>
      </c>
      <c r="R11" s="206"/>
      <c r="S11" s="201"/>
    </row>
    <row r="12" spans="1:19" x14ac:dyDescent="0.35">
      <c r="A12" s="227">
        <v>2</v>
      </c>
      <c r="B12" s="206" t="s">
        <v>45</v>
      </c>
      <c r="C12" s="228">
        <f ca="1">VLOOKUP(A12,Change!$A$6:$IG$36,2+$C$5*2-2+$C$7)</f>
        <v>-4.0703052728954674</v>
      </c>
      <c r="D12" s="228">
        <f t="shared" ref="D12:D41" ca="1" si="0">C12+A12*0.00001</f>
        <v>-4.0702852728954673</v>
      </c>
      <c r="E12" s="227">
        <f t="shared" ref="E12:E41" ca="1" si="1">RANK(D12,D$11:D$41)</f>
        <v>9</v>
      </c>
      <c r="F12" s="206" t="str">
        <f t="shared" ref="F12:F41" ca="1" si="2">VLOOKUP(MATCH(A12,E$11:E$41,0),$A$11:$D$41,2)</f>
        <v>Monash</v>
      </c>
      <c r="G12" s="228">
        <f t="shared" ref="G12:G41" ca="1" si="3">VLOOKUP(MATCH(A12,E$11:E$41,0),$A$11:$D$41,3)</f>
        <v>-2.0068965692306464</v>
      </c>
      <c r="H12" s="28"/>
      <c r="K12" s="28"/>
      <c r="L12" s="28"/>
      <c r="M12" s="28"/>
      <c r="N12" s="28"/>
      <c r="O12" s="28"/>
      <c r="Q12" s="206" t="s">
        <v>91</v>
      </c>
      <c r="R12" s="206"/>
      <c r="S12" s="201"/>
    </row>
    <row r="13" spans="1:19" x14ac:dyDescent="0.35">
      <c r="A13" s="227">
        <v>3</v>
      </c>
      <c r="B13" s="206" t="s">
        <v>47</v>
      </c>
      <c r="C13" s="228">
        <f ca="1">VLOOKUP(A13,Change!$A$6:$IG$36,2+$C$5*2-2+$C$7)</f>
        <v>-2.1777470718570018</v>
      </c>
      <c r="D13" s="228">
        <f t="shared" ca="1" si="0"/>
        <v>-2.1777170718570016</v>
      </c>
      <c r="E13" s="227">
        <f t="shared" ca="1" si="1"/>
        <v>3</v>
      </c>
      <c r="F13" s="206" t="str">
        <f t="shared" ca="1" si="2"/>
        <v>Boroondara</v>
      </c>
      <c r="G13" s="228">
        <f t="shared" ca="1" si="3"/>
        <v>-2.1777470718570018</v>
      </c>
      <c r="H13" s="28"/>
      <c r="K13" s="28"/>
      <c r="L13" s="28">
        <f ca="1">OFFSET(Census!D4,1,C5*2-4,1,1)</f>
        <v>2001</v>
      </c>
      <c r="M13" s="28"/>
      <c r="N13" s="28"/>
      <c r="O13" s="28"/>
      <c r="Q13" s="206" t="s">
        <v>37</v>
      </c>
      <c r="R13" s="206"/>
      <c r="S13" s="201"/>
    </row>
    <row r="14" spans="1:19" x14ac:dyDescent="0.35">
      <c r="A14" s="227">
        <v>4</v>
      </c>
      <c r="B14" s="206" t="s">
        <v>85</v>
      </c>
      <c r="C14" s="228">
        <f ca="1">VLOOKUP(A14,Change!$A$6:$IG$36,2+$C$5*2-2+$C$7)</f>
        <v>-7.6771774976530214</v>
      </c>
      <c r="D14" s="228">
        <f t="shared" ca="1" si="0"/>
        <v>-7.6771374976530211</v>
      </c>
      <c r="E14" s="227">
        <f t="shared" ca="1" si="1"/>
        <v>16</v>
      </c>
      <c r="F14" s="206" t="str">
        <f t="shared" ca="1" si="2"/>
        <v>Stonnington</v>
      </c>
      <c r="G14" s="228">
        <f t="shared" ca="1" si="3"/>
        <v>-2.5350621735201302</v>
      </c>
      <c r="H14" s="28"/>
      <c r="K14" s="28"/>
      <c r="L14" s="28">
        <f ca="1">OFFSET(Census!D4,VLOOKUP(Census!A3,Census!A3:IL3,2+C5*2-1),C5*2-4,1,1)</f>
        <v>2023</v>
      </c>
      <c r="M14" s="28"/>
      <c r="N14" s="28"/>
      <c r="O14" s="28"/>
      <c r="Q14" s="206" t="s">
        <v>159</v>
      </c>
      <c r="R14" s="206"/>
      <c r="S14" s="201"/>
    </row>
    <row r="15" spans="1:19" x14ac:dyDescent="0.35">
      <c r="A15" s="227">
        <v>5</v>
      </c>
      <c r="B15" s="206" t="s">
        <v>50</v>
      </c>
      <c r="C15" s="228">
        <f ca="1">VLOOKUP(A15,Change!$A$6:$IG$36,2+$C$5*2-2+$C$7)</f>
        <v>-7.8517829183434902</v>
      </c>
      <c r="D15" s="228">
        <f t="shared" ca="1" si="0"/>
        <v>-7.8517329183434903</v>
      </c>
      <c r="E15" s="227">
        <f t="shared" ca="1" si="1"/>
        <v>18</v>
      </c>
      <c r="F15" s="206" t="str">
        <f t="shared" ca="1" si="2"/>
        <v>Port Phillip</v>
      </c>
      <c r="G15" s="228">
        <f t="shared" ca="1" si="3"/>
        <v>-2.5836217424173897</v>
      </c>
      <c r="H15" s="28"/>
      <c r="K15" s="28"/>
      <c r="L15" s="28"/>
      <c r="M15" s="28"/>
      <c r="N15" s="28"/>
      <c r="O15" s="28"/>
      <c r="Q15" s="206" t="s">
        <v>92</v>
      </c>
      <c r="R15" s="206"/>
      <c r="S15" s="201"/>
    </row>
    <row r="16" spans="1:19" x14ac:dyDescent="0.35">
      <c r="A16" s="227">
        <v>6</v>
      </c>
      <c r="B16" s="206" t="s">
        <v>53</v>
      </c>
      <c r="C16" s="228">
        <f ca="1">VLOOKUP(A16,Change!$A$6:$IG$36,2+$C$5*2-2+$C$7)</f>
        <v>-12.985106701724414</v>
      </c>
      <c r="D16" s="228">
        <f t="shared" ca="1" si="0"/>
        <v>-12.985046701724414</v>
      </c>
      <c r="E16" s="227">
        <f t="shared" ca="1" si="1"/>
        <v>25</v>
      </c>
      <c r="F16" s="206" t="str">
        <f t="shared" ca="1" si="2"/>
        <v>Nillumbik</v>
      </c>
      <c r="G16" s="228">
        <f t="shared" ca="1" si="3"/>
        <v>-2.6088284676803899</v>
      </c>
      <c r="H16" s="28"/>
      <c r="K16" s="28"/>
      <c r="L16" s="28"/>
      <c r="M16" s="28"/>
      <c r="N16" s="28"/>
      <c r="O16" s="28"/>
      <c r="Q16" s="206" t="s">
        <v>93</v>
      </c>
      <c r="R16" s="206"/>
      <c r="S16" s="201"/>
    </row>
    <row r="17" spans="1:19" x14ac:dyDescent="0.35">
      <c r="A17" s="227">
        <v>7</v>
      </c>
      <c r="B17" s="206" t="s">
        <v>55</v>
      </c>
      <c r="C17" s="228">
        <f ca="1">VLOOKUP(A17,Change!$A$6:$IG$36,2+$C$5*2-2+$C$7)</f>
        <v>-7.5535344724955369</v>
      </c>
      <c r="D17" s="228">
        <f t="shared" ca="1" si="0"/>
        <v>-7.5534644724955369</v>
      </c>
      <c r="E17" s="227">
        <f t="shared" ca="1" si="1"/>
        <v>14</v>
      </c>
      <c r="F17" s="206" t="str">
        <f t="shared" ca="1" si="2"/>
        <v>Melbourne</v>
      </c>
      <c r="G17" s="228">
        <f t="shared" ca="1" si="3"/>
        <v>-3.646210165249022</v>
      </c>
      <c r="H17" s="28"/>
      <c r="K17" s="28"/>
      <c r="L17" s="28"/>
      <c r="M17" s="28"/>
      <c r="N17" s="28"/>
      <c r="O17" s="28"/>
      <c r="Q17" s="206" t="s">
        <v>94</v>
      </c>
      <c r="R17" s="206"/>
      <c r="S17" s="201"/>
    </row>
    <row r="18" spans="1:19" x14ac:dyDescent="0.35">
      <c r="A18" s="227">
        <v>8</v>
      </c>
      <c r="B18" s="206" t="s">
        <v>57</v>
      </c>
      <c r="C18" s="228">
        <f ca="1">VLOOKUP(A18,Change!$A$6:$IG$36,2+$C$5*2-2+$C$7)</f>
        <v>-13.218127510060288</v>
      </c>
      <c r="D18" s="228">
        <f t="shared" ca="1" si="0"/>
        <v>-13.218047510060288</v>
      </c>
      <c r="E18" s="227">
        <f t="shared" ca="1" si="1"/>
        <v>27</v>
      </c>
      <c r="F18" s="206" t="str">
        <f t="shared" ca="1" si="2"/>
        <v>Whitehorse</v>
      </c>
      <c r="G18" s="228">
        <f t="shared" ca="1" si="3"/>
        <v>-4.0393462864242196</v>
      </c>
      <c r="H18" s="28"/>
      <c r="K18" s="28"/>
      <c r="L18" s="28"/>
      <c r="M18" s="28"/>
      <c r="N18" s="28"/>
      <c r="O18" s="28"/>
      <c r="Q18" s="206" t="s">
        <v>95</v>
      </c>
      <c r="R18" s="206"/>
      <c r="S18" s="201"/>
    </row>
    <row r="19" spans="1:19" x14ac:dyDescent="0.35">
      <c r="A19" s="227">
        <v>9</v>
      </c>
      <c r="B19" s="206" t="s">
        <v>58</v>
      </c>
      <c r="C19" s="228">
        <f ca="1">VLOOKUP(A19,Change!$A$6:$IG$36,2+$C$5*2-2+$C$7)</f>
        <v>-4.6707606149393142</v>
      </c>
      <c r="D19" s="228">
        <f t="shared" ca="1" si="0"/>
        <v>-4.670670614939314</v>
      </c>
      <c r="E19" s="227">
        <f t="shared" ca="1" si="1"/>
        <v>11</v>
      </c>
      <c r="F19" s="206" t="str">
        <f t="shared" ca="1" si="2"/>
        <v>Bayside</v>
      </c>
      <c r="G19" s="228">
        <f t="shared" ca="1" si="3"/>
        <v>-4.0703052728954674</v>
      </c>
      <c r="H19" s="28"/>
      <c r="K19" s="28"/>
      <c r="L19" s="28"/>
      <c r="M19" s="28"/>
      <c r="N19" s="28"/>
      <c r="O19" s="28"/>
      <c r="Q19" s="206" t="s">
        <v>96</v>
      </c>
      <c r="R19" s="206"/>
      <c r="S19" s="201"/>
    </row>
    <row r="20" spans="1:19" x14ac:dyDescent="0.35">
      <c r="A20" s="227">
        <v>10</v>
      </c>
      <c r="B20" s="206" t="s">
        <v>60</v>
      </c>
      <c r="C20" s="228">
        <f ca="1">VLOOKUP(A20,Change!$A$6:$IG$36,2+$C$5*2-2+$C$7)</f>
        <v>-14.483536916603336</v>
      </c>
      <c r="D20" s="228">
        <f t="shared" ca="1" si="0"/>
        <v>-14.483436916603337</v>
      </c>
      <c r="E20" s="227">
        <f t="shared" ca="1" si="1"/>
        <v>28</v>
      </c>
      <c r="F20" s="206" t="str">
        <f t="shared" ca="1" si="2"/>
        <v>Knox</v>
      </c>
      <c r="G20" s="228">
        <f t="shared" ca="1" si="3"/>
        <v>-4.5104668133974357</v>
      </c>
      <c r="H20" s="28"/>
      <c r="K20" s="28"/>
      <c r="L20" s="28"/>
      <c r="M20" s="28"/>
      <c r="N20" s="28"/>
      <c r="O20" s="28"/>
      <c r="Q20" s="206" t="s">
        <v>97</v>
      </c>
      <c r="R20" s="206"/>
      <c r="S20" s="201"/>
    </row>
    <row r="21" spans="1:19" x14ac:dyDescent="0.35">
      <c r="A21" s="227">
        <v>11</v>
      </c>
      <c r="B21" s="206" t="s">
        <v>59</v>
      </c>
      <c r="C21" s="228">
        <f ca="1">VLOOKUP(A21,Change!$A$6:$IG$36,2+$C$5*2-2+$C$7)</f>
        <v>-14.8169252953677</v>
      </c>
      <c r="D21" s="228">
        <f t="shared" ca="1" si="0"/>
        <v>-14.8168152953677</v>
      </c>
      <c r="E21" s="227">
        <f t="shared" ca="1" si="1"/>
        <v>29</v>
      </c>
      <c r="F21" s="206" t="str">
        <f t="shared" ca="1" si="2"/>
        <v>Glen Eira</v>
      </c>
      <c r="G21" s="228">
        <f t="shared" ca="1" si="3"/>
        <v>-4.6707606149393142</v>
      </c>
      <c r="H21" s="28"/>
      <c r="K21" s="28"/>
      <c r="L21" s="28"/>
      <c r="M21" s="28"/>
      <c r="N21" s="28"/>
      <c r="O21" s="28"/>
      <c r="Q21" s="206" t="s">
        <v>103</v>
      </c>
      <c r="R21" s="206"/>
      <c r="S21" s="201"/>
    </row>
    <row r="22" spans="1:19" x14ac:dyDescent="0.35">
      <c r="A22" s="227">
        <v>12</v>
      </c>
      <c r="B22" s="206" t="s">
        <v>62</v>
      </c>
      <c r="C22" s="228">
        <f ca="1">VLOOKUP(A22,Change!$A$6:$IG$36,2+$C$5*2-2+$C$7)</f>
        <v>-15.228756229537119</v>
      </c>
      <c r="D22" s="228">
        <f t="shared" ca="1" si="0"/>
        <v>-15.228636229537118</v>
      </c>
      <c r="E22" s="227">
        <f t="shared" ca="1" si="1"/>
        <v>30</v>
      </c>
      <c r="F22" s="206" t="str">
        <f t="shared" ca="1" si="2"/>
        <v>Moonee Valley</v>
      </c>
      <c r="G22" s="228">
        <f t="shared" ca="1" si="3"/>
        <v>-5.0354051927616048</v>
      </c>
      <c r="H22" s="28"/>
      <c r="K22" s="28"/>
      <c r="L22" s="28"/>
      <c r="M22" s="28"/>
      <c r="N22" s="28"/>
      <c r="O22" s="28"/>
      <c r="Q22" s="206" t="s">
        <v>104</v>
      </c>
      <c r="R22" s="206"/>
      <c r="S22" s="201"/>
    </row>
    <row r="23" spans="1:19" x14ac:dyDescent="0.35">
      <c r="A23" s="227">
        <v>13</v>
      </c>
      <c r="B23" s="206" t="s">
        <v>63</v>
      </c>
      <c r="C23" s="228">
        <f ca="1">VLOOKUP(A23,Change!$A$6:$IG$36,2+$C$5*2-2+$C$7)</f>
        <v>-7.577274485911512</v>
      </c>
      <c r="D23" s="228">
        <f t="shared" ca="1" si="0"/>
        <v>-7.5771444859115116</v>
      </c>
      <c r="E23" s="227">
        <f t="shared" ca="1" si="1"/>
        <v>15</v>
      </c>
      <c r="F23" s="206" t="str">
        <f t="shared" ca="1" si="2"/>
        <v>Melton</v>
      </c>
      <c r="G23" s="228">
        <f t="shared" ca="1" si="3"/>
        <v>-6.4395522655009074</v>
      </c>
      <c r="H23" s="28"/>
      <c r="K23" s="28"/>
      <c r="L23" s="28"/>
      <c r="M23" s="28"/>
      <c r="N23" s="28"/>
      <c r="O23" s="28"/>
      <c r="Q23" s="206" t="s">
        <v>105</v>
      </c>
      <c r="R23" s="206"/>
      <c r="S23" s="201"/>
    </row>
    <row r="24" spans="1:19" x14ac:dyDescent="0.35">
      <c r="A24" s="227">
        <v>14</v>
      </c>
      <c r="B24" s="206" t="s">
        <v>64</v>
      </c>
      <c r="C24" s="228">
        <f ca="1">VLOOKUP(A24,Change!$A$6:$IG$36,2+$C$5*2-2+$C$7)</f>
        <v>-4.5104668133974357</v>
      </c>
      <c r="D24" s="228">
        <f t="shared" ca="1" si="0"/>
        <v>-4.5103268133974357</v>
      </c>
      <c r="E24" s="227">
        <f t="shared" ca="1" si="1"/>
        <v>10</v>
      </c>
      <c r="F24" s="206" t="str">
        <f t="shared" ca="1" si="2"/>
        <v>Darebin</v>
      </c>
      <c r="G24" s="228">
        <f t="shared" ca="1" si="3"/>
        <v>-7.5535344724955369</v>
      </c>
      <c r="H24" s="28"/>
      <c r="K24" s="28"/>
      <c r="L24" s="28"/>
      <c r="M24" s="28"/>
      <c r="N24" s="28"/>
      <c r="O24" s="28"/>
      <c r="Q24" s="206" t="s">
        <v>106</v>
      </c>
      <c r="R24" s="206"/>
      <c r="S24" s="201"/>
    </row>
    <row r="25" spans="1:19" x14ac:dyDescent="0.35">
      <c r="A25" s="227">
        <v>15</v>
      </c>
      <c r="B25" s="206" t="s">
        <v>65</v>
      </c>
      <c r="C25" s="228">
        <f ca="1">VLOOKUP(A25,Change!$A$6:$IG$36,2+$C$5*2-2+$C$7)</f>
        <v>-1.2451365630452929</v>
      </c>
      <c r="D25" s="228">
        <f t="shared" ca="1" si="0"/>
        <v>-1.2449865630452928</v>
      </c>
      <c r="E25" s="227">
        <f t="shared" ca="1" si="1"/>
        <v>1</v>
      </c>
      <c r="F25" s="206" t="str">
        <f t="shared" ca="1" si="2"/>
        <v>Kingston</v>
      </c>
      <c r="G25" s="228">
        <f t="shared" ca="1" si="3"/>
        <v>-7.577274485911512</v>
      </c>
      <c r="H25" s="28"/>
      <c r="K25" s="28"/>
      <c r="L25" s="28"/>
      <c r="M25" s="28"/>
      <c r="N25" s="28"/>
      <c r="O25" s="28"/>
      <c r="Q25" s="206" t="s">
        <v>107</v>
      </c>
      <c r="R25" s="206"/>
      <c r="S25" s="201"/>
    </row>
    <row r="26" spans="1:19" x14ac:dyDescent="0.35">
      <c r="A26" s="227">
        <v>16</v>
      </c>
      <c r="B26" s="206" t="s">
        <v>66</v>
      </c>
      <c r="C26" s="228">
        <f ca="1">VLOOKUP(A26,Change!$A$6:$IG$36,2+$C$5*2-2+$C$7)</f>
        <v>-13.066143280877707</v>
      </c>
      <c r="D26" s="228">
        <f t="shared" ca="1" si="0"/>
        <v>-13.065983280877708</v>
      </c>
      <c r="E26" s="227">
        <f t="shared" ca="1" si="1"/>
        <v>26</v>
      </c>
      <c r="F26" s="206" t="str">
        <f t="shared" ca="1" si="2"/>
        <v>Brimbank</v>
      </c>
      <c r="G26" s="228">
        <f t="shared" ca="1" si="3"/>
        <v>-7.6771774976530214</v>
      </c>
      <c r="H26" s="28"/>
      <c r="K26" s="28"/>
      <c r="L26" s="28"/>
      <c r="M26" s="28"/>
      <c r="N26" s="28"/>
      <c r="O26" s="28"/>
      <c r="Q26" s="206" t="s">
        <v>110</v>
      </c>
      <c r="R26" s="206"/>
      <c r="S26" s="201"/>
    </row>
    <row r="27" spans="1:19" x14ac:dyDescent="0.35">
      <c r="A27" s="227">
        <v>17</v>
      </c>
      <c r="B27" s="206" t="s">
        <v>67</v>
      </c>
      <c r="C27" s="228">
        <f ca="1">VLOOKUP(A27,Change!$A$6:$IG$36,2+$C$5*2-2+$C$7)</f>
        <v>-7.8490260456567205</v>
      </c>
      <c r="D27" s="228">
        <f t="shared" ca="1" si="0"/>
        <v>-7.8488560456567207</v>
      </c>
      <c r="E27" s="227">
        <f t="shared" ca="1" si="1"/>
        <v>17</v>
      </c>
      <c r="F27" s="206" t="str">
        <f t="shared" ca="1" si="2"/>
        <v>Maroondah</v>
      </c>
      <c r="G27" s="228">
        <f t="shared" ca="1" si="3"/>
        <v>-7.8490260456567205</v>
      </c>
      <c r="H27" s="28"/>
      <c r="K27" s="28"/>
      <c r="L27" s="28"/>
      <c r="M27" s="28"/>
      <c r="N27" s="28"/>
      <c r="O27" s="28"/>
      <c r="Q27" s="206" t="s">
        <v>108</v>
      </c>
      <c r="R27" s="206"/>
      <c r="S27" s="201"/>
    </row>
    <row r="28" spans="1:19" x14ac:dyDescent="0.35">
      <c r="A28" s="227">
        <v>18</v>
      </c>
      <c r="B28" s="206" t="s">
        <v>68</v>
      </c>
      <c r="C28" s="228">
        <f ca="1">VLOOKUP(A28,Change!$A$6:$IG$36,2+$C$5*2-2+$C$7)</f>
        <v>-3.646210165249022</v>
      </c>
      <c r="D28" s="228">
        <f t="shared" ca="1" si="0"/>
        <v>-3.6460301652490221</v>
      </c>
      <c r="E28" s="227">
        <f t="shared" ca="1" si="1"/>
        <v>7</v>
      </c>
      <c r="F28" s="206" t="str">
        <f t="shared" ca="1" si="2"/>
        <v>Cardinia</v>
      </c>
      <c r="G28" s="228">
        <f t="shared" ca="1" si="3"/>
        <v>-7.8517829183434902</v>
      </c>
      <c r="H28" s="28"/>
      <c r="K28" s="28"/>
      <c r="L28" s="28"/>
      <c r="M28" s="28"/>
      <c r="N28" s="28"/>
      <c r="O28" s="28"/>
      <c r="Q28" s="206" t="s">
        <v>109</v>
      </c>
      <c r="R28" s="206"/>
      <c r="S28" s="201"/>
    </row>
    <row r="29" spans="1:19" x14ac:dyDescent="0.35">
      <c r="A29" s="227">
        <v>19</v>
      </c>
      <c r="B29" s="206" t="s">
        <v>70</v>
      </c>
      <c r="C29" s="228">
        <f ca="1">VLOOKUP(A29,Change!$A$6:$IG$36,2+$C$5*2-2+$C$7)</f>
        <v>-6.4395522655009074</v>
      </c>
      <c r="D29" s="228">
        <f t="shared" ca="1" si="0"/>
        <v>-6.4393622655009075</v>
      </c>
      <c r="E29" s="227">
        <f t="shared" ca="1" si="1"/>
        <v>13</v>
      </c>
      <c r="F29" s="206" t="str">
        <f t="shared" ca="1" si="2"/>
        <v>Banyule</v>
      </c>
      <c r="G29" s="228">
        <f t="shared" ca="1" si="3"/>
        <v>-8.0722688155307551</v>
      </c>
      <c r="H29" s="28"/>
      <c r="K29" s="28"/>
      <c r="L29" s="28"/>
      <c r="M29" s="28"/>
      <c r="N29" s="28"/>
      <c r="O29" s="28"/>
      <c r="Q29" s="206" t="s">
        <v>111</v>
      </c>
      <c r="R29" s="206"/>
      <c r="S29" s="201"/>
    </row>
    <row r="30" spans="1:19" x14ac:dyDescent="0.35">
      <c r="A30" s="227">
        <v>20</v>
      </c>
      <c r="B30" s="206" t="s">
        <v>71</v>
      </c>
      <c r="C30" s="228">
        <f ca="1">VLOOKUP(A30,Change!$A$6:$IG$36,2+$C$5*2-2+$C$7)</f>
        <v>-2.0068965692306464</v>
      </c>
      <c r="D30" s="228">
        <f t="shared" ca="1" si="0"/>
        <v>-2.0066965692306464</v>
      </c>
      <c r="E30" s="227">
        <f t="shared" ca="1" si="1"/>
        <v>2</v>
      </c>
      <c r="F30" s="206" t="str">
        <f t="shared" ca="1" si="2"/>
        <v>Yarra</v>
      </c>
      <c r="G30" s="228">
        <f t="shared" ca="1" si="3"/>
        <v>-8.2975507153409929</v>
      </c>
      <c r="H30" s="28"/>
      <c r="K30" s="28"/>
      <c r="L30" s="28"/>
      <c r="M30" s="28"/>
      <c r="N30" s="28"/>
      <c r="O30" s="28"/>
      <c r="Q30" s="206" t="s">
        <v>374</v>
      </c>
      <c r="R30" s="206"/>
      <c r="S30" s="201"/>
    </row>
    <row r="31" spans="1:19" x14ac:dyDescent="0.35">
      <c r="A31" s="227">
        <v>21</v>
      </c>
      <c r="B31" s="206" t="s">
        <v>72</v>
      </c>
      <c r="C31" s="228">
        <f ca="1">VLOOKUP(A31,Change!$A$6:$IG$36,2+$C$5*2-2+$C$7)</f>
        <v>-5.0354051927616048</v>
      </c>
      <c r="D31" s="228">
        <f t="shared" ca="1" si="0"/>
        <v>-5.0351951927616048</v>
      </c>
      <c r="E31" s="227">
        <f t="shared" ca="1" si="1"/>
        <v>12</v>
      </c>
      <c r="F31" s="206" t="str">
        <f t="shared" ca="1" si="2"/>
        <v>Whittlesea</v>
      </c>
      <c r="G31" s="228">
        <f t="shared" ca="1" si="3"/>
        <v>-8.824229019506987</v>
      </c>
      <c r="H31" s="28"/>
      <c r="K31" s="28"/>
      <c r="L31" s="28"/>
      <c r="M31" s="28"/>
      <c r="N31" s="28"/>
      <c r="O31" s="28"/>
      <c r="Q31" s="206" t="s">
        <v>431</v>
      </c>
      <c r="R31" s="206"/>
      <c r="S31" s="201"/>
    </row>
    <row r="32" spans="1:19" x14ac:dyDescent="0.35">
      <c r="A32" s="227">
        <v>22</v>
      </c>
      <c r="B32" s="206" t="s">
        <v>73</v>
      </c>
      <c r="C32" s="228">
        <f ca="1">VLOOKUP(A32,Change!$A$6:$IG$36,2+$C$5*2-2+$C$7)</f>
        <v>-16.050972284076462</v>
      </c>
      <c r="D32" s="228">
        <f t="shared" ca="1" si="0"/>
        <v>-16.050752284076463</v>
      </c>
      <c r="E32" s="227">
        <f t="shared" ca="1" si="1"/>
        <v>31</v>
      </c>
      <c r="F32" s="206" t="str">
        <f t="shared" ca="1" si="2"/>
        <v>Yarra Ranges</v>
      </c>
      <c r="G32" s="228">
        <f t="shared" ca="1" si="3"/>
        <v>-9.8534749432664412</v>
      </c>
      <c r="H32" s="28"/>
      <c r="K32" s="28"/>
      <c r="L32" s="28"/>
      <c r="M32" s="28"/>
      <c r="N32" s="28"/>
      <c r="O32" s="28"/>
      <c r="Q32" s="206" t="s">
        <v>432</v>
      </c>
      <c r="R32" s="206"/>
      <c r="S32" s="201"/>
    </row>
    <row r="33" spans="1:19" x14ac:dyDescent="0.35">
      <c r="A33" s="227">
        <v>23</v>
      </c>
      <c r="B33" s="206" t="s">
        <v>74</v>
      </c>
      <c r="C33" s="228">
        <f ca="1">VLOOKUP(A33,Change!$A$6:$IG$36,2+$C$5*2-2+$C$7)</f>
        <v>-12.371018144983697</v>
      </c>
      <c r="D33" s="228">
        <f t="shared" ca="1" si="0"/>
        <v>-12.370788144983697</v>
      </c>
      <c r="E33" s="227">
        <f t="shared" ca="1" si="1"/>
        <v>24</v>
      </c>
      <c r="F33" s="206" t="str">
        <f t="shared" ca="1" si="2"/>
        <v>Wyndham</v>
      </c>
      <c r="G33" s="228">
        <f t="shared" ca="1" si="3"/>
        <v>-11.65613157886008</v>
      </c>
      <c r="H33" s="28"/>
      <c r="K33" s="28"/>
      <c r="L33" s="28"/>
      <c r="M33" s="28"/>
      <c r="N33" s="28"/>
      <c r="O33" s="28"/>
      <c r="Q33" s="206" t="s">
        <v>433</v>
      </c>
      <c r="R33" s="206"/>
      <c r="S33" s="201"/>
    </row>
    <row r="34" spans="1:19" x14ac:dyDescent="0.35">
      <c r="A34" s="227">
        <v>24</v>
      </c>
      <c r="B34" s="206" t="s">
        <v>75</v>
      </c>
      <c r="C34" s="228">
        <f ca="1">VLOOKUP(A34,Change!$A$6:$IG$36,2+$C$5*2-2+$C$7)</f>
        <v>-2.6088284676803899</v>
      </c>
      <c r="D34" s="228">
        <f t="shared" ca="1" si="0"/>
        <v>-2.6085884676803901</v>
      </c>
      <c r="E34" s="227">
        <f t="shared" ca="1" si="1"/>
        <v>6</v>
      </c>
      <c r="F34" s="206" t="str">
        <f t="shared" ca="1" si="2"/>
        <v>Mornington Peninsula</v>
      </c>
      <c r="G34" s="228">
        <f t="shared" ca="1" si="3"/>
        <v>-12.371018144983697</v>
      </c>
      <c r="H34" s="28"/>
      <c r="K34" s="28"/>
      <c r="L34" s="28"/>
      <c r="M34" s="28"/>
      <c r="N34" s="28"/>
      <c r="O34" s="28"/>
      <c r="Q34" s="206" t="s">
        <v>434</v>
      </c>
      <c r="R34" s="206"/>
      <c r="S34" s="201"/>
    </row>
    <row r="35" spans="1:19" x14ac:dyDescent="0.35">
      <c r="A35" s="227">
        <v>25</v>
      </c>
      <c r="B35" s="206" t="s">
        <v>76</v>
      </c>
      <c r="C35" s="228">
        <f ca="1">VLOOKUP(A35,Change!$A$6:$IG$36,2+$C$5*2-2+$C$7)</f>
        <v>-2.5836217424173897</v>
      </c>
      <c r="D35" s="228">
        <f t="shared" ca="1" si="0"/>
        <v>-2.5833717424173899</v>
      </c>
      <c r="E35" s="227">
        <f t="shared" ca="1" si="1"/>
        <v>5</v>
      </c>
      <c r="F35" s="206" t="str">
        <f t="shared" ca="1" si="2"/>
        <v>Casey</v>
      </c>
      <c r="G35" s="228">
        <f t="shared" ca="1" si="3"/>
        <v>-12.985106701724414</v>
      </c>
      <c r="H35" s="28"/>
      <c r="K35" s="28"/>
      <c r="L35" s="28"/>
      <c r="M35" s="28"/>
      <c r="N35" s="28"/>
      <c r="O35" s="28"/>
      <c r="Q35" s="206" t="s">
        <v>160</v>
      </c>
      <c r="R35" s="206"/>
      <c r="S35" s="201"/>
    </row>
    <row r="36" spans="1:19" x14ac:dyDescent="0.35">
      <c r="A36" s="227">
        <v>26</v>
      </c>
      <c r="B36" s="206" t="s">
        <v>77</v>
      </c>
      <c r="C36" s="228">
        <f ca="1">VLOOKUP(A36,Change!$A$6:$IG$36,2+$C$5*2-2+$C$7)</f>
        <v>-2.5350621735201302</v>
      </c>
      <c r="D36" s="228">
        <f t="shared" ca="1" si="0"/>
        <v>-2.5348021735201303</v>
      </c>
      <c r="E36" s="227">
        <f t="shared" ca="1" si="1"/>
        <v>4</v>
      </c>
      <c r="F36" s="206" t="str">
        <f t="shared" ca="1" si="2"/>
        <v>Maribyrnong</v>
      </c>
      <c r="G36" s="228">
        <f t="shared" ca="1" si="3"/>
        <v>-13.066143280877707</v>
      </c>
      <c r="H36" s="28"/>
      <c r="K36" s="28"/>
      <c r="L36" s="28"/>
      <c r="M36" s="28"/>
      <c r="N36" s="28"/>
      <c r="O36" s="28"/>
      <c r="Q36" s="206" t="s">
        <v>112</v>
      </c>
      <c r="R36" s="206"/>
      <c r="S36" s="201"/>
    </row>
    <row r="37" spans="1:19" x14ac:dyDescent="0.35">
      <c r="A37" s="227">
        <v>27</v>
      </c>
      <c r="B37" s="206" t="s">
        <v>78</v>
      </c>
      <c r="C37" s="228">
        <f ca="1">VLOOKUP(A37,Change!$A$6:$IG$36,2+$C$5*2-2+$C$7)</f>
        <v>-4.0393462864242196</v>
      </c>
      <c r="D37" s="228">
        <f t="shared" ca="1" si="0"/>
        <v>-4.0390762864242191</v>
      </c>
      <c r="E37" s="227">
        <f t="shared" ca="1" si="1"/>
        <v>8</v>
      </c>
      <c r="F37" s="206" t="str">
        <f t="shared" ca="1" si="2"/>
        <v>Frankston</v>
      </c>
      <c r="G37" s="228">
        <f t="shared" ca="1" si="3"/>
        <v>-13.218127510060288</v>
      </c>
      <c r="H37" s="28"/>
      <c r="K37" s="28"/>
      <c r="L37" s="28"/>
      <c r="M37" s="28"/>
      <c r="N37" s="28"/>
      <c r="O37" s="28"/>
      <c r="Q37" s="206" t="s">
        <v>113</v>
      </c>
      <c r="R37" s="206"/>
      <c r="S37" s="201"/>
    </row>
    <row r="38" spans="1:19" x14ac:dyDescent="0.35">
      <c r="A38" s="227">
        <v>28</v>
      </c>
      <c r="B38" s="206" t="s">
        <v>79</v>
      </c>
      <c r="C38" s="228">
        <f ca="1">VLOOKUP(A38,Change!$A$6:$IG$36,2+$C$5*2-2+$C$7)</f>
        <v>-8.824229019506987</v>
      </c>
      <c r="D38" s="228">
        <f t="shared" ca="1" si="0"/>
        <v>-8.823949019506987</v>
      </c>
      <c r="E38" s="227">
        <f t="shared" ca="1" si="1"/>
        <v>21</v>
      </c>
      <c r="F38" s="206" t="str">
        <f t="shared" ca="1" si="2"/>
        <v>Greater Dandenong</v>
      </c>
      <c r="G38" s="228">
        <f t="shared" ca="1" si="3"/>
        <v>-14.483536916603336</v>
      </c>
      <c r="H38" s="28"/>
      <c r="K38" s="28"/>
      <c r="L38" s="28"/>
      <c r="M38" s="28"/>
      <c r="N38" s="28"/>
      <c r="O38" s="28"/>
      <c r="Q38" s="206" t="s">
        <v>114</v>
      </c>
      <c r="R38" s="206"/>
      <c r="S38" s="201"/>
    </row>
    <row r="39" spans="1:19" x14ac:dyDescent="0.35">
      <c r="A39" s="227">
        <v>29</v>
      </c>
      <c r="B39" s="206" t="s">
        <v>80</v>
      </c>
      <c r="C39" s="228">
        <f ca="1">VLOOKUP(A39,Change!$A$6:$IG$36,2+$C$5*2-2+$C$7)</f>
        <v>-11.65613157886008</v>
      </c>
      <c r="D39" s="228">
        <f t="shared" ca="1" si="0"/>
        <v>-11.65584157886008</v>
      </c>
      <c r="E39" s="227">
        <f t="shared" ca="1" si="1"/>
        <v>23</v>
      </c>
      <c r="F39" s="206" t="str">
        <f t="shared" ca="1" si="2"/>
        <v>Hobsons Bay</v>
      </c>
      <c r="G39" s="228">
        <f t="shared" ca="1" si="3"/>
        <v>-14.8169252953677</v>
      </c>
      <c r="H39" s="28"/>
      <c r="K39" s="28"/>
      <c r="L39" s="28"/>
      <c r="M39" s="28"/>
      <c r="N39" s="28"/>
      <c r="O39" s="28"/>
      <c r="Q39" s="206" t="s">
        <v>115</v>
      </c>
      <c r="R39" s="206"/>
      <c r="S39" s="201"/>
    </row>
    <row r="40" spans="1:19" x14ac:dyDescent="0.35">
      <c r="A40" s="227">
        <v>30</v>
      </c>
      <c r="B40" s="206" t="s">
        <v>82</v>
      </c>
      <c r="C40" s="228">
        <f ca="1">VLOOKUP(A40,Change!$A$6:$IG$36,2+$C$5*2-2+$C$7)</f>
        <v>-8.2975507153409929</v>
      </c>
      <c r="D40" s="228">
        <f t="shared" ca="1" si="0"/>
        <v>-8.2972507153409936</v>
      </c>
      <c r="E40" s="227">
        <f t="shared" ca="1" si="1"/>
        <v>20</v>
      </c>
      <c r="F40" s="206" t="str">
        <f t="shared" ca="1" si="2"/>
        <v>Hume</v>
      </c>
      <c r="G40" s="228">
        <f t="shared" ca="1" si="3"/>
        <v>-15.228756229537119</v>
      </c>
      <c r="H40" s="28"/>
      <c r="K40" s="28"/>
      <c r="L40" s="28"/>
      <c r="M40" s="28"/>
      <c r="N40" s="28"/>
      <c r="O40" s="28"/>
      <c r="Q40" s="206" t="s">
        <v>116</v>
      </c>
      <c r="R40" s="206"/>
      <c r="S40" s="201"/>
    </row>
    <row r="41" spans="1:19" x14ac:dyDescent="0.35">
      <c r="A41" s="227">
        <v>31</v>
      </c>
      <c r="B41" s="206" t="s">
        <v>81</v>
      </c>
      <c r="C41" s="228">
        <f ca="1">VLOOKUP(A41,Change!$A$6:$IG$36,2+$C$5*2-2+$C$7)</f>
        <v>-9.8534749432664412</v>
      </c>
      <c r="D41" s="228">
        <f t="shared" ca="1" si="0"/>
        <v>-9.8531649432664405</v>
      </c>
      <c r="E41" s="227">
        <f t="shared" ca="1" si="1"/>
        <v>22</v>
      </c>
      <c r="F41" s="206" t="str">
        <f t="shared" ca="1" si="2"/>
        <v>Moreland</v>
      </c>
      <c r="G41" s="228">
        <f t="shared" ca="1" si="3"/>
        <v>-16.050972284076462</v>
      </c>
      <c r="H41" s="28"/>
      <c r="K41" s="28"/>
      <c r="L41" s="28"/>
      <c r="M41" s="28"/>
      <c r="N41" s="28"/>
      <c r="O41" s="28"/>
      <c r="Q41" s="206" t="s">
        <v>162</v>
      </c>
      <c r="R41" s="206"/>
      <c r="S41" s="201"/>
    </row>
    <row r="42" spans="1:19" x14ac:dyDescent="0.35">
      <c r="A42" s="28"/>
      <c r="B42" s="28"/>
      <c r="C42" s="28"/>
      <c r="D42" s="28"/>
      <c r="E42" s="28"/>
      <c r="F42" s="28"/>
      <c r="G42" s="28"/>
      <c r="H42" s="28"/>
      <c r="K42" s="28"/>
      <c r="L42" s="28"/>
      <c r="M42" s="28"/>
      <c r="N42" s="28"/>
      <c r="O42" s="28"/>
      <c r="Q42" s="206" t="s">
        <v>452</v>
      </c>
      <c r="R42" s="206"/>
      <c r="S42" s="201"/>
    </row>
    <row r="43" spans="1:19" x14ac:dyDescent="0.35">
      <c r="A43" s="28"/>
      <c r="B43" s="28"/>
      <c r="C43" s="28"/>
      <c r="D43" s="28"/>
      <c r="E43" s="28"/>
      <c r="F43" s="28"/>
      <c r="G43" s="28"/>
      <c r="H43" s="28"/>
      <c r="K43" s="28"/>
      <c r="L43" s="28"/>
      <c r="M43" s="28"/>
      <c r="N43" s="28"/>
      <c r="O43" s="28"/>
      <c r="Q43" s="206" t="s">
        <v>118</v>
      </c>
      <c r="R43" s="206"/>
      <c r="S43" s="201"/>
    </row>
    <row r="44" spans="1:19" x14ac:dyDescent="0.35">
      <c r="A44" s="28"/>
      <c r="B44" s="28"/>
      <c r="C44" s="28"/>
      <c r="D44" s="28"/>
      <c r="E44" s="28"/>
      <c r="F44" s="28"/>
      <c r="G44" s="28"/>
      <c r="H44" s="28"/>
      <c r="K44" s="28"/>
      <c r="L44" s="28"/>
      <c r="M44" s="28"/>
      <c r="N44" s="28"/>
      <c r="O44" s="28"/>
      <c r="Q44" s="206" t="s">
        <v>119</v>
      </c>
      <c r="R44" s="206"/>
      <c r="S44" s="201"/>
    </row>
    <row r="45" spans="1:19" x14ac:dyDescent="0.35">
      <c r="K45" s="28"/>
      <c r="L45" s="28"/>
      <c r="M45" s="28"/>
      <c r="N45" s="28"/>
      <c r="O45" s="28"/>
      <c r="Q45" s="206" t="s">
        <v>161</v>
      </c>
      <c r="R45" s="206"/>
      <c r="S45" s="201"/>
    </row>
    <row r="46" spans="1:19" x14ac:dyDescent="0.35">
      <c r="K46" s="28"/>
      <c r="L46" s="28"/>
      <c r="M46" s="28"/>
      <c r="N46" s="28"/>
      <c r="O46" s="28"/>
      <c r="Q46" s="206" t="s">
        <v>98</v>
      </c>
      <c r="R46" s="206"/>
      <c r="S46" s="201"/>
    </row>
    <row r="47" spans="1:19" x14ac:dyDescent="0.35">
      <c r="K47" s="28"/>
      <c r="L47" s="28"/>
      <c r="M47" s="28"/>
      <c r="N47" s="28"/>
      <c r="O47" s="28"/>
      <c r="Q47" s="206" t="s">
        <v>99</v>
      </c>
      <c r="R47" s="206"/>
      <c r="S47" s="201"/>
    </row>
    <row r="48" spans="1:19" x14ac:dyDescent="0.35">
      <c r="K48" s="28"/>
      <c r="L48" s="28"/>
      <c r="M48" s="28"/>
      <c r="N48" s="28"/>
      <c r="O48" s="28"/>
      <c r="Q48" s="206" t="s">
        <v>100</v>
      </c>
      <c r="R48" s="206"/>
      <c r="S48" s="201"/>
    </row>
    <row r="49" spans="11:19" x14ac:dyDescent="0.35">
      <c r="K49" s="28"/>
      <c r="L49" s="28"/>
      <c r="M49" s="28"/>
      <c r="N49" s="28"/>
      <c r="O49" s="28"/>
      <c r="Q49" s="206" t="s">
        <v>372</v>
      </c>
      <c r="R49" s="206"/>
      <c r="S49" s="201"/>
    </row>
    <row r="50" spans="11:19" x14ac:dyDescent="0.35">
      <c r="K50" s="28"/>
      <c r="L50" s="28"/>
      <c r="M50" s="28"/>
      <c r="N50" s="28"/>
      <c r="O50" s="28"/>
      <c r="Q50" s="206" t="s">
        <v>373</v>
      </c>
      <c r="R50" s="206"/>
      <c r="S50" s="201"/>
    </row>
    <row r="51" spans="11:19" x14ac:dyDescent="0.35">
      <c r="K51" s="28"/>
      <c r="L51" s="28"/>
      <c r="M51" s="28"/>
      <c r="N51" s="28"/>
      <c r="O51" s="28"/>
      <c r="Q51" s="206" t="s">
        <v>102</v>
      </c>
      <c r="R51" s="206"/>
      <c r="S51" s="201"/>
    </row>
    <row r="52" spans="11:19" x14ac:dyDescent="0.35">
      <c r="K52" s="28"/>
      <c r="L52" s="28"/>
      <c r="M52" s="28"/>
      <c r="N52" s="28"/>
      <c r="O52" s="28"/>
      <c r="Q52" s="206" t="s">
        <v>120</v>
      </c>
      <c r="R52" s="206"/>
      <c r="S52" s="201"/>
    </row>
    <row r="53" spans="11:19" x14ac:dyDescent="0.35">
      <c r="K53" s="28"/>
      <c r="L53" s="28"/>
      <c r="M53" s="28"/>
      <c r="N53" s="28"/>
      <c r="O53" s="28"/>
      <c r="Q53" s="206" t="s">
        <v>121</v>
      </c>
      <c r="R53" s="206"/>
      <c r="S53" s="201"/>
    </row>
    <row r="54" spans="11:19" x14ac:dyDescent="0.35">
      <c r="K54" s="28"/>
      <c r="L54" s="28"/>
      <c r="M54" s="28"/>
      <c r="N54" s="28"/>
      <c r="O54" s="28"/>
      <c r="Q54" s="206" t="s">
        <v>122</v>
      </c>
      <c r="R54" s="206"/>
      <c r="S54" s="201"/>
    </row>
    <row r="55" spans="11:19" x14ac:dyDescent="0.35">
      <c r="K55" s="28"/>
      <c r="L55" s="28"/>
      <c r="M55" s="28"/>
      <c r="N55" s="28"/>
      <c r="O55" s="28"/>
      <c r="Q55" s="206" t="s">
        <v>123</v>
      </c>
      <c r="R55" s="206"/>
      <c r="S55" s="201"/>
    </row>
    <row r="56" spans="11:19" x14ac:dyDescent="0.35">
      <c r="K56" s="28"/>
      <c r="L56" s="28"/>
      <c r="M56" s="28"/>
      <c r="N56" s="28"/>
      <c r="O56" s="28"/>
      <c r="Q56" s="206" t="s">
        <v>124</v>
      </c>
      <c r="R56" s="206"/>
      <c r="S56" s="201"/>
    </row>
    <row r="57" spans="11:19" x14ac:dyDescent="0.35">
      <c r="K57" s="28"/>
      <c r="L57" s="28"/>
      <c r="M57" s="28"/>
      <c r="N57" s="28"/>
      <c r="O57" s="28"/>
      <c r="Q57" s="206" t="s">
        <v>163</v>
      </c>
      <c r="R57" s="206"/>
      <c r="S57" s="201"/>
    </row>
    <row r="58" spans="11:19" x14ac:dyDescent="0.35">
      <c r="K58" s="28"/>
      <c r="L58" s="28"/>
      <c r="M58" s="28"/>
      <c r="N58" s="28"/>
      <c r="O58" s="28"/>
      <c r="Q58" s="206" t="s">
        <v>125</v>
      </c>
      <c r="R58" s="206"/>
      <c r="S58" s="201"/>
    </row>
    <row r="59" spans="11:19" x14ac:dyDescent="0.35">
      <c r="K59" s="28"/>
      <c r="L59" s="28"/>
      <c r="M59" s="28"/>
      <c r="N59" s="28"/>
      <c r="O59" s="28"/>
      <c r="Q59" s="206" t="s">
        <v>126</v>
      </c>
      <c r="R59" s="206"/>
      <c r="S59" s="201"/>
    </row>
    <row r="60" spans="11:19" x14ac:dyDescent="0.35">
      <c r="K60" s="28"/>
      <c r="L60" s="28"/>
      <c r="M60" s="28"/>
      <c r="N60" s="28"/>
      <c r="O60" s="28"/>
      <c r="Q60" s="206" t="s">
        <v>127</v>
      </c>
      <c r="R60" s="206"/>
      <c r="S60" s="201"/>
    </row>
    <row r="61" spans="11:19" x14ac:dyDescent="0.35">
      <c r="K61" s="28"/>
      <c r="L61" s="28"/>
      <c r="M61" s="28"/>
      <c r="N61" s="28"/>
      <c r="O61" s="28"/>
      <c r="Q61" s="206" t="s">
        <v>128</v>
      </c>
      <c r="R61" s="206"/>
      <c r="S61" s="201"/>
    </row>
    <row r="62" spans="11:19" x14ac:dyDescent="0.35">
      <c r="K62" s="28"/>
      <c r="L62" s="28"/>
      <c r="M62" s="28"/>
      <c r="N62" s="28"/>
      <c r="O62" s="28"/>
      <c r="Q62" s="206" t="s">
        <v>129</v>
      </c>
      <c r="R62" s="206"/>
      <c r="S62" s="201"/>
    </row>
    <row r="63" spans="11:19" x14ac:dyDescent="0.35">
      <c r="K63" s="28"/>
      <c r="L63" s="28"/>
      <c r="M63" s="28"/>
      <c r="N63" s="28"/>
      <c r="O63" s="28"/>
      <c r="Q63" s="206" t="s">
        <v>130</v>
      </c>
      <c r="R63" s="206"/>
      <c r="S63" s="201"/>
    </row>
    <row r="64" spans="11:19" x14ac:dyDescent="0.35">
      <c r="K64" s="28"/>
      <c r="L64" s="28"/>
      <c r="M64" s="28"/>
      <c r="N64" s="28"/>
      <c r="O64" s="28"/>
      <c r="Q64" s="206" t="s">
        <v>131</v>
      </c>
      <c r="R64" s="206"/>
      <c r="S64" s="201"/>
    </row>
    <row r="65" spans="11:19" x14ac:dyDescent="0.35">
      <c r="K65" s="28"/>
      <c r="L65" s="28"/>
      <c r="M65" s="28"/>
      <c r="N65" s="28"/>
      <c r="O65" s="28"/>
      <c r="Q65" s="206" t="s">
        <v>133</v>
      </c>
      <c r="R65" s="206"/>
      <c r="S65" s="201"/>
    </row>
    <row r="66" spans="11:19" x14ac:dyDescent="0.35">
      <c r="K66" s="28"/>
      <c r="L66" s="28"/>
      <c r="M66" s="28"/>
      <c r="N66" s="28"/>
      <c r="O66" s="28"/>
      <c r="Q66" s="206" t="s">
        <v>134</v>
      </c>
      <c r="R66" s="206"/>
      <c r="S66" s="201"/>
    </row>
    <row r="67" spans="11:19" x14ac:dyDescent="0.35">
      <c r="K67" s="28"/>
      <c r="L67" s="28"/>
      <c r="M67" s="28"/>
      <c r="N67" s="28"/>
      <c r="O67" s="28"/>
      <c r="Q67" s="206" t="s">
        <v>132</v>
      </c>
      <c r="R67" s="206"/>
      <c r="S67" s="201"/>
    </row>
    <row r="68" spans="11:19" x14ac:dyDescent="0.35">
      <c r="K68" s="28"/>
      <c r="L68" s="28"/>
      <c r="M68" s="28"/>
      <c r="N68" s="28"/>
      <c r="O68" s="28"/>
      <c r="Q68" s="206" t="s">
        <v>135</v>
      </c>
      <c r="R68" s="206"/>
      <c r="S68" s="201"/>
    </row>
    <row r="69" spans="11:19" x14ac:dyDescent="0.35">
      <c r="K69" s="28"/>
      <c r="L69" s="28"/>
      <c r="M69" s="28"/>
      <c r="N69" s="28"/>
      <c r="O69" s="28"/>
      <c r="Q69" s="206" t="s">
        <v>136</v>
      </c>
      <c r="R69" s="206"/>
      <c r="S69" s="201"/>
    </row>
    <row r="70" spans="11:19" x14ac:dyDescent="0.35">
      <c r="K70" s="28"/>
      <c r="L70" s="28"/>
      <c r="M70" s="28"/>
      <c r="N70" s="28"/>
      <c r="O70" s="28"/>
      <c r="Q70" s="206" t="s">
        <v>366</v>
      </c>
      <c r="R70" s="206"/>
      <c r="S70" s="201"/>
    </row>
    <row r="71" spans="11:19" x14ac:dyDescent="0.35">
      <c r="K71" s="28"/>
      <c r="L71" s="28"/>
      <c r="M71" s="28"/>
      <c r="N71" s="28"/>
      <c r="O71" s="28"/>
      <c r="Q71" s="206" t="s">
        <v>367</v>
      </c>
      <c r="R71" s="206"/>
      <c r="S71" s="201"/>
    </row>
    <row r="72" spans="11:19" x14ac:dyDescent="0.35">
      <c r="K72" s="28"/>
      <c r="L72" s="28"/>
      <c r="M72" s="28"/>
      <c r="N72" s="28"/>
      <c r="O72" s="28"/>
      <c r="Q72" s="206" t="s">
        <v>443</v>
      </c>
      <c r="R72" s="206"/>
      <c r="S72" s="201"/>
    </row>
    <row r="73" spans="11:19" x14ac:dyDescent="0.35">
      <c r="K73" s="28"/>
      <c r="L73" s="28"/>
      <c r="M73" s="28"/>
      <c r="N73" s="28"/>
      <c r="O73" s="28"/>
      <c r="Q73" s="206" t="s">
        <v>444</v>
      </c>
      <c r="R73" s="206"/>
      <c r="S73" s="201"/>
    </row>
    <row r="74" spans="11:19" x14ac:dyDescent="0.35">
      <c r="K74" s="28"/>
      <c r="L74" s="28"/>
      <c r="M74" s="28"/>
      <c r="N74" s="28"/>
      <c r="O74" s="28"/>
      <c r="Q74" s="206" t="s">
        <v>446</v>
      </c>
      <c r="R74" s="206"/>
      <c r="S74" s="201"/>
    </row>
    <row r="75" spans="11:19" x14ac:dyDescent="0.35">
      <c r="K75" s="28"/>
      <c r="L75" s="28"/>
      <c r="M75" s="28"/>
      <c r="N75" s="28"/>
      <c r="O75" s="28"/>
      <c r="Q75" s="206" t="s">
        <v>164</v>
      </c>
      <c r="R75" s="206"/>
      <c r="S75" s="201"/>
    </row>
    <row r="76" spans="11:19" x14ac:dyDescent="0.35">
      <c r="K76" s="28"/>
      <c r="L76" s="28"/>
      <c r="M76" s="28"/>
      <c r="N76" s="28"/>
      <c r="O76" s="28"/>
      <c r="Q76" s="206" t="s">
        <v>165</v>
      </c>
      <c r="R76" s="206"/>
      <c r="S76" s="201"/>
    </row>
    <row r="77" spans="11:19" x14ac:dyDescent="0.35">
      <c r="K77" s="28"/>
      <c r="L77" s="28"/>
      <c r="M77" s="28"/>
      <c r="N77" s="28"/>
      <c r="O77" s="28"/>
      <c r="Q77" s="206" t="s">
        <v>137</v>
      </c>
      <c r="R77" s="206"/>
      <c r="S77" s="201"/>
    </row>
    <row r="78" spans="11:19" x14ac:dyDescent="0.35">
      <c r="K78" s="28"/>
      <c r="L78" s="28"/>
      <c r="M78" s="28"/>
      <c r="N78" s="28"/>
      <c r="O78" s="28"/>
      <c r="Q78" s="206" t="s">
        <v>138</v>
      </c>
      <c r="R78" s="206"/>
      <c r="S78" s="201"/>
    </row>
    <row r="79" spans="11:19" x14ac:dyDescent="0.35">
      <c r="K79" s="28"/>
      <c r="L79" s="28"/>
      <c r="M79" s="28"/>
      <c r="N79" s="28"/>
      <c r="O79" s="28"/>
      <c r="Q79" s="206" t="s">
        <v>139</v>
      </c>
      <c r="R79" s="206"/>
      <c r="S79" s="201"/>
    </row>
    <row r="80" spans="11:19" x14ac:dyDescent="0.35">
      <c r="K80" s="28"/>
      <c r="L80" s="28"/>
      <c r="M80" s="28"/>
      <c r="N80" s="28"/>
      <c r="O80" s="28"/>
      <c r="Q80" s="206" t="s">
        <v>140</v>
      </c>
      <c r="R80" s="206"/>
      <c r="S80" s="201"/>
    </row>
    <row r="81" spans="11:19" x14ac:dyDescent="0.35">
      <c r="K81" s="28"/>
      <c r="L81" s="28"/>
      <c r="M81" s="28"/>
      <c r="N81" s="28"/>
      <c r="O81" s="28"/>
      <c r="Q81" s="206" t="s">
        <v>141</v>
      </c>
      <c r="R81" s="206"/>
      <c r="S81" s="201"/>
    </row>
    <row r="82" spans="11:19" x14ac:dyDescent="0.35">
      <c r="K82" s="28"/>
      <c r="L82" s="28"/>
      <c r="M82" s="28"/>
      <c r="N82" s="28"/>
      <c r="O82" s="28"/>
      <c r="Q82" s="206" t="s">
        <v>142</v>
      </c>
      <c r="R82" s="206"/>
      <c r="S82" s="201"/>
    </row>
    <row r="83" spans="11:19" x14ac:dyDescent="0.35">
      <c r="K83" s="28"/>
      <c r="L83" s="28"/>
      <c r="M83" s="28"/>
      <c r="N83" s="28"/>
      <c r="O83" s="28"/>
      <c r="Q83" s="206" t="s">
        <v>143</v>
      </c>
      <c r="R83" s="206"/>
      <c r="S83" s="201"/>
    </row>
    <row r="84" spans="11:19" x14ac:dyDescent="0.35">
      <c r="K84" s="28"/>
      <c r="L84" s="28"/>
      <c r="M84" s="28"/>
      <c r="N84" s="28"/>
      <c r="O84" s="28"/>
      <c r="Q84" s="206" t="s">
        <v>144</v>
      </c>
      <c r="R84" s="206"/>
      <c r="S84" s="201"/>
    </row>
    <row r="85" spans="11:19" x14ac:dyDescent="0.35">
      <c r="K85" s="28"/>
      <c r="L85" s="28"/>
      <c r="M85" s="28"/>
      <c r="N85" s="28"/>
      <c r="O85" s="28"/>
      <c r="Q85" s="206" t="s">
        <v>132</v>
      </c>
      <c r="R85" s="206"/>
      <c r="S85" s="201"/>
    </row>
    <row r="86" spans="11:19" x14ac:dyDescent="0.35">
      <c r="K86" s="28"/>
      <c r="L86" s="28"/>
      <c r="M86" s="28"/>
      <c r="N86" s="28"/>
      <c r="O86" s="28"/>
      <c r="Q86" s="206" t="s">
        <v>145</v>
      </c>
      <c r="R86" s="206"/>
      <c r="S86" s="201"/>
    </row>
    <row r="87" spans="11:19" x14ac:dyDescent="0.35">
      <c r="K87" s="28"/>
      <c r="L87" s="28"/>
      <c r="M87" s="28"/>
      <c r="N87" s="28"/>
      <c r="O87" s="28"/>
      <c r="Q87" s="206" t="s">
        <v>146</v>
      </c>
      <c r="R87" s="206"/>
      <c r="S87" s="201"/>
    </row>
    <row r="88" spans="11:19" x14ac:dyDescent="0.35">
      <c r="K88" s="28"/>
      <c r="L88" s="28"/>
      <c r="M88" s="28"/>
      <c r="N88" s="28"/>
      <c r="O88" s="28"/>
      <c r="Q88" s="206" t="s">
        <v>147</v>
      </c>
      <c r="R88" s="206"/>
      <c r="S88" s="201"/>
    </row>
    <row r="89" spans="11:19" x14ac:dyDescent="0.35">
      <c r="K89" s="28"/>
      <c r="L89" s="28"/>
      <c r="M89" s="28"/>
      <c r="N89" s="28"/>
      <c r="O89" s="28"/>
      <c r="Q89" s="206" t="s">
        <v>148</v>
      </c>
      <c r="R89" s="206"/>
      <c r="S89" s="201"/>
    </row>
    <row r="90" spans="11:19" x14ac:dyDescent="0.35">
      <c r="K90" s="28"/>
      <c r="L90" s="28"/>
      <c r="M90" s="28"/>
      <c r="N90" s="28"/>
      <c r="O90" s="28"/>
      <c r="Q90" s="206" t="s">
        <v>149</v>
      </c>
      <c r="R90" s="206"/>
      <c r="S90" s="201"/>
    </row>
    <row r="91" spans="11:19" x14ac:dyDescent="0.35">
      <c r="K91" s="28"/>
      <c r="L91" s="28"/>
      <c r="M91" s="28"/>
      <c r="N91" s="28"/>
      <c r="O91" s="28"/>
      <c r="Q91" s="206" t="s">
        <v>150</v>
      </c>
      <c r="R91" s="206"/>
      <c r="S91" s="201"/>
    </row>
    <row r="92" spans="11:19" x14ac:dyDescent="0.35">
      <c r="K92" s="28"/>
      <c r="L92" s="28"/>
      <c r="M92" s="28"/>
      <c r="N92" s="28"/>
      <c r="O92" s="28"/>
      <c r="Q92" s="206" t="s">
        <v>151</v>
      </c>
      <c r="R92" s="206"/>
      <c r="S92" s="201"/>
    </row>
    <row r="93" spans="11:19" x14ac:dyDescent="0.35">
      <c r="K93" s="28"/>
      <c r="L93" s="28"/>
      <c r="M93" s="28"/>
      <c r="N93" s="28"/>
      <c r="O93" s="28"/>
      <c r="Q93" s="206" t="s">
        <v>152</v>
      </c>
      <c r="R93" s="206"/>
      <c r="S93" s="201"/>
    </row>
    <row r="94" spans="11:19" x14ac:dyDescent="0.35">
      <c r="K94" s="28"/>
      <c r="L94" s="28"/>
      <c r="M94" s="28"/>
      <c r="N94" s="28"/>
      <c r="O94" s="28"/>
      <c r="Q94" s="206" t="s">
        <v>375</v>
      </c>
      <c r="R94" s="206"/>
      <c r="S94" s="201"/>
    </row>
    <row r="95" spans="11:19" x14ac:dyDescent="0.35">
      <c r="K95" s="28"/>
      <c r="L95" s="28"/>
      <c r="M95" s="28"/>
      <c r="N95" s="28"/>
      <c r="O95" s="28"/>
      <c r="Q95" s="206" t="s">
        <v>416</v>
      </c>
      <c r="R95" s="206"/>
      <c r="S95" s="201"/>
    </row>
    <row r="96" spans="11:19" x14ac:dyDescent="0.35">
      <c r="K96" s="28"/>
      <c r="L96" s="28"/>
      <c r="M96" s="28"/>
      <c r="N96" s="28"/>
      <c r="O96" s="28"/>
      <c r="Q96" s="206" t="s">
        <v>417</v>
      </c>
      <c r="R96" s="206"/>
      <c r="S96" s="201"/>
    </row>
    <row r="97" spans="11:19" x14ac:dyDescent="0.35">
      <c r="K97" s="28"/>
      <c r="L97" s="28"/>
      <c r="M97" s="28"/>
      <c r="N97" s="28"/>
      <c r="O97" s="28"/>
      <c r="Q97" s="206" t="s">
        <v>418</v>
      </c>
      <c r="R97" s="206"/>
      <c r="S97" s="201"/>
    </row>
    <row r="98" spans="11:19" x14ac:dyDescent="0.35">
      <c r="K98" s="28"/>
      <c r="L98" s="28"/>
      <c r="M98" s="28"/>
      <c r="N98" s="28"/>
      <c r="O98" s="28"/>
      <c r="Q98" s="206" t="s">
        <v>419</v>
      </c>
      <c r="R98" s="206"/>
      <c r="S98" s="201"/>
    </row>
    <row r="99" spans="11:19" x14ac:dyDescent="0.35">
      <c r="K99" s="28"/>
      <c r="L99" s="28"/>
      <c r="M99" s="28"/>
      <c r="N99" s="28"/>
      <c r="O99" s="28"/>
      <c r="Q99" s="206" t="s">
        <v>420</v>
      </c>
      <c r="R99" s="206"/>
      <c r="S99" s="201"/>
    </row>
    <row r="100" spans="11:19" x14ac:dyDescent="0.35">
      <c r="K100" s="28"/>
      <c r="L100" s="28"/>
      <c r="M100" s="28"/>
      <c r="N100" s="28"/>
      <c r="O100" s="28"/>
      <c r="Q100" s="206" t="s">
        <v>421</v>
      </c>
      <c r="R100" s="206"/>
      <c r="S100" s="201"/>
    </row>
    <row r="101" spans="11:19" x14ac:dyDescent="0.35">
      <c r="K101" s="28"/>
      <c r="L101" s="28"/>
      <c r="M101" s="28"/>
      <c r="N101" s="28"/>
      <c r="O101" s="28"/>
      <c r="Q101" s="206" t="s">
        <v>422</v>
      </c>
      <c r="R101" s="206"/>
      <c r="S101" s="201"/>
    </row>
    <row r="102" spans="11:19" x14ac:dyDescent="0.35">
      <c r="K102" s="28"/>
      <c r="L102" s="28"/>
      <c r="M102" s="28"/>
      <c r="N102" s="28"/>
      <c r="O102" s="28"/>
      <c r="Q102" s="206" t="s">
        <v>423</v>
      </c>
      <c r="R102" s="206"/>
      <c r="S102" s="201"/>
    </row>
    <row r="103" spans="11:19" x14ac:dyDescent="0.35">
      <c r="K103" s="28"/>
      <c r="L103" s="28"/>
      <c r="M103" s="28"/>
      <c r="N103" s="28"/>
      <c r="O103" s="28"/>
      <c r="Q103" s="206" t="s">
        <v>300</v>
      </c>
      <c r="R103" s="206"/>
      <c r="S103" s="201"/>
    </row>
    <row r="104" spans="11:19" x14ac:dyDescent="0.35">
      <c r="K104" s="28"/>
      <c r="L104" s="28"/>
      <c r="M104" s="28"/>
      <c r="N104" s="28"/>
      <c r="O104" s="28"/>
      <c r="Q104" s="206" t="s">
        <v>424</v>
      </c>
      <c r="R104" s="206"/>
      <c r="S104" s="201"/>
    </row>
    <row r="105" spans="11:19" x14ac:dyDescent="0.35">
      <c r="K105" s="28"/>
      <c r="L105" s="28"/>
      <c r="M105" s="28"/>
      <c r="N105" s="28"/>
      <c r="O105" s="28"/>
      <c r="Q105" s="206" t="s">
        <v>425</v>
      </c>
      <c r="R105" s="206"/>
      <c r="S105" s="201"/>
    </row>
    <row r="106" spans="11:19" x14ac:dyDescent="0.35">
      <c r="K106" s="28"/>
      <c r="L106" s="28"/>
      <c r="M106" s="28"/>
      <c r="N106" s="28"/>
      <c r="O106" s="28"/>
      <c r="Q106" s="206" t="s">
        <v>409</v>
      </c>
      <c r="R106" s="206"/>
      <c r="S106" s="201"/>
    </row>
    <row r="107" spans="11:19" x14ac:dyDescent="0.35">
      <c r="K107" s="28"/>
      <c r="L107" s="28"/>
      <c r="M107" s="28"/>
      <c r="N107" s="28"/>
      <c r="O107" s="28"/>
      <c r="Q107" s="206" t="s">
        <v>410</v>
      </c>
      <c r="R107" s="206"/>
      <c r="S107" s="201"/>
    </row>
    <row r="108" spans="11:19" x14ac:dyDescent="0.35">
      <c r="K108" s="28"/>
      <c r="L108" s="28"/>
      <c r="M108" s="28"/>
      <c r="N108" s="28"/>
      <c r="O108" s="28"/>
      <c r="Q108" s="206" t="s">
        <v>454</v>
      </c>
      <c r="R108" s="206"/>
      <c r="S108" s="201"/>
    </row>
    <row r="109" spans="11:19" x14ac:dyDescent="0.35">
      <c r="K109" s="28"/>
      <c r="L109" s="28"/>
      <c r="M109" s="28"/>
      <c r="N109" s="28"/>
      <c r="O109" s="28"/>
      <c r="Q109" s="206" t="s">
        <v>455</v>
      </c>
      <c r="R109" s="206"/>
      <c r="S109" s="201"/>
    </row>
    <row r="110" spans="11:19" x14ac:dyDescent="0.35">
      <c r="K110" s="28"/>
      <c r="L110" s="28"/>
      <c r="M110" s="28"/>
      <c r="N110" s="28"/>
      <c r="O110" s="28"/>
      <c r="Q110" s="206" t="s">
        <v>376</v>
      </c>
      <c r="R110" s="206"/>
      <c r="S110" s="201"/>
    </row>
    <row r="111" spans="11:19" x14ac:dyDescent="0.35">
      <c r="K111" s="28"/>
      <c r="L111" s="28"/>
      <c r="M111" s="28"/>
      <c r="N111" s="28"/>
      <c r="O111" s="28"/>
      <c r="Q111" s="206" t="s">
        <v>426</v>
      </c>
      <c r="R111" s="206"/>
      <c r="S111" s="201"/>
    </row>
    <row r="112" spans="11:19" x14ac:dyDescent="0.35">
      <c r="K112" s="28"/>
      <c r="L112" s="28"/>
      <c r="M112" s="28"/>
      <c r="N112" s="28"/>
      <c r="O112" s="28"/>
      <c r="Q112" s="206" t="s">
        <v>427</v>
      </c>
      <c r="R112" s="206"/>
      <c r="S112" s="201"/>
    </row>
    <row r="113" spans="11:19" x14ac:dyDescent="0.35">
      <c r="K113" s="28"/>
      <c r="L113" s="28"/>
      <c r="M113" s="28"/>
      <c r="N113" s="28"/>
      <c r="O113" s="28"/>
      <c r="Q113" s="206" t="s">
        <v>428</v>
      </c>
      <c r="R113" s="206"/>
      <c r="S113" s="201"/>
    </row>
    <row r="114" spans="11:19" x14ac:dyDescent="0.35">
      <c r="K114" s="28"/>
      <c r="L114" s="28"/>
      <c r="M114" s="28"/>
      <c r="N114" s="28"/>
      <c r="O114" s="28"/>
      <c r="Q114" s="206" t="s">
        <v>429</v>
      </c>
      <c r="R114" s="206"/>
      <c r="S114" s="201"/>
    </row>
    <row r="115" spans="11:19" x14ac:dyDescent="0.35">
      <c r="K115" s="28"/>
      <c r="L115" s="28"/>
      <c r="M115" s="28"/>
      <c r="N115" s="28"/>
      <c r="O115" s="28"/>
      <c r="Q115" s="206" t="s">
        <v>450</v>
      </c>
      <c r="R115" s="206"/>
      <c r="S115" s="201"/>
    </row>
    <row r="116" spans="11:19" x14ac:dyDescent="0.35">
      <c r="K116" s="28"/>
      <c r="L116" s="28"/>
      <c r="M116" s="28"/>
      <c r="N116" s="28"/>
      <c r="O116" s="28"/>
      <c r="Q116" s="206" t="s">
        <v>377</v>
      </c>
      <c r="R116" s="206"/>
      <c r="S116" s="201"/>
    </row>
    <row r="117" spans="11:19" x14ac:dyDescent="0.35">
      <c r="K117" s="28"/>
      <c r="L117" s="28"/>
      <c r="M117" s="28"/>
      <c r="N117" s="28"/>
      <c r="O117" s="28"/>
      <c r="Q117" s="206" t="s">
        <v>360</v>
      </c>
      <c r="R117" s="206"/>
      <c r="S117" s="201"/>
    </row>
    <row r="118" spans="11:19" x14ac:dyDescent="0.35">
      <c r="K118" s="28"/>
      <c r="L118" s="28"/>
      <c r="M118" s="28"/>
      <c r="N118" s="28"/>
      <c r="O118" s="28"/>
      <c r="Q118" s="206" t="s">
        <v>361</v>
      </c>
      <c r="R118" s="206"/>
      <c r="S118" s="201"/>
    </row>
    <row r="119" spans="11:19" x14ac:dyDescent="0.35">
      <c r="K119" s="28"/>
      <c r="L119" s="28"/>
      <c r="M119" s="28"/>
      <c r="N119" s="28"/>
      <c r="O119" s="28"/>
      <c r="Q119" s="206" t="s">
        <v>430</v>
      </c>
      <c r="R119" s="206"/>
      <c r="S119" s="201"/>
    </row>
    <row r="120" spans="11:19" x14ac:dyDescent="0.35">
      <c r="K120" s="28"/>
      <c r="L120" s="28"/>
      <c r="M120" s="28"/>
      <c r="N120" s="28"/>
      <c r="O120" s="28"/>
      <c r="Q120" s="206" t="s">
        <v>378</v>
      </c>
      <c r="R120" s="206"/>
      <c r="S120" s="201"/>
    </row>
    <row r="121" spans="11:19" x14ac:dyDescent="0.35">
      <c r="K121" s="28"/>
      <c r="L121" s="28"/>
      <c r="M121" s="28"/>
      <c r="N121" s="28"/>
      <c r="O121" s="28"/>
      <c r="Q121" s="206" t="s">
        <v>315</v>
      </c>
      <c r="R121" s="206"/>
      <c r="S121" s="201"/>
    </row>
    <row r="122" spans="11:19" x14ac:dyDescent="0.35">
      <c r="K122" s="28"/>
      <c r="L122" s="28"/>
      <c r="M122" s="28"/>
      <c r="N122" s="28"/>
      <c r="O122" s="28"/>
      <c r="Q122" s="206" t="s">
        <v>316</v>
      </c>
      <c r="R122" s="206"/>
      <c r="S122" s="201"/>
    </row>
    <row r="123" spans="11:19" x14ac:dyDescent="0.35">
      <c r="K123" s="28"/>
      <c r="L123" s="28"/>
      <c r="M123" s="28"/>
      <c r="N123" s="28"/>
      <c r="O123" s="28"/>
      <c r="Q123" s="206" t="s">
        <v>368</v>
      </c>
      <c r="R123" s="206"/>
      <c r="S123" s="201"/>
    </row>
    <row r="124" spans="11:19" x14ac:dyDescent="0.35">
      <c r="K124" s="28"/>
      <c r="L124" s="28"/>
      <c r="M124" s="28"/>
      <c r="N124" s="28"/>
      <c r="O124" s="28"/>
      <c r="Q124" s="206" t="s">
        <v>369</v>
      </c>
      <c r="R124" s="206"/>
      <c r="S124" s="201"/>
    </row>
    <row r="125" spans="11:19" x14ac:dyDescent="0.35">
      <c r="K125" s="28"/>
      <c r="L125" s="28"/>
      <c r="M125" s="28"/>
      <c r="N125" s="28"/>
      <c r="O125" s="28"/>
      <c r="Q125" s="28"/>
      <c r="R125" s="206"/>
      <c r="S125" s="201"/>
    </row>
    <row r="126" spans="11:19" x14ac:dyDescent="0.35">
      <c r="K126" s="28"/>
      <c r="L126" s="28"/>
      <c r="M126" s="28"/>
      <c r="N126" s="28"/>
      <c r="O126" s="28"/>
      <c r="Q126" s="28"/>
      <c r="R126" s="206"/>
      <c r="S126" s="201"/>
    </row>
    <row r="127" spans="11:19" x14ac:dyDescent="0.35">
      <c r="K127" s="28"/>
      <c r="L127" s="28"/>
      <c r="M127" s="28"/>
      <c r="N127" s="28"/>
      <c r="O127" s="28"/>
      <c r="Q127" s="28"/>
      <c r="R127" s="206"/>
      <c r="S127" s="201"/>
    </row>
    <row r="128" spans="11:19" x14ac:dyDescent="0.35">
      <c r="K128" s="28"/>
      <c r="L128" s="28"/>
      <c r="M128" s="28"/>
      <c r="N128" s="28"/>
      <c r="O128" s="28"/>
      <c r="Q128" s="28"/>
      <c r="R128" s="206"/>
      <c r="S128" s="201"/>
    </row>
    <row r="129" spans="11:19" x14ac:dyDescent="0.35">
      <c r="K129" s="28"/>
      <c r="L129" s="28"/>
      <c r="M129" s="28"/>
      <c r="N129" s="28"/>
      <c r="O129" s="28"/>
      <c r="Q129" s="28"/>
      <c r="R129" s="206"/>
      <c r="S129" s="201"/>
    </row>
    <row r="130" spans="11:19" x14ac:dyDescent="0.35">
      <c r="K130" s="28"/>
      <c r="L130" s="28"/>
      <c r="M130" s="28"/>
      <c r="N130" s="28"/>
      <c r="O130" s="28"/>
      <c r="Q130" s="28"/>
      <c r="R130" s="206"/>
      <c r="S130" s="201"/>
    </row>
    <row r="131" spans="11:19" x14ac:dyDescent="0.35">
      <c r="K131" s="28"/>
      <c r="L131" s="28"/>
      <c r="M131" s="28"/>
      <c r="N131" s="28"/>
      <c r="O131" s="28"/>
      <c r="Q131" s="28"/>
      <c r="R131" s="206"/>
      <c r="S131" s="201"/>
    </row>
    <row r="132" spans="11:19" x14ac:dyDescent="0.35">
      <c r="K132" s="28"/>
      <c r="L132" s="28"/>
      <c r="M132" s="28"/>
      <c r="N132" s="28"/>
      <c r="O132" s="28"/>
      <c r="Q132" s="28"/>
      <c r="R132" s="206"/>
      <c r="S132" s="201"/>
    </row>
    <row r="133" spans="11:19" x14ac:dyDescent="0.35">
      <c r="K133" s="28"/>
      <c r="L133" s="28"/>
      <c r="M133" s="28"/>
      <c r="N133" s="28"/>
      <c r="O133" s="28"/>
      <c r="Q133" s="28"/>
      <c r="R133" s="206"/>
      <c r="S133" s="201"/>
    </row>
    <row r="134" spans="11:19" x14ac:dyDescent="0.35">
      <c r="K134" s="28"/>
      <c r="L134" s="28"/>
      <c r="M134" s="28"/>
      <c r="N134" s="28"/>
      <c r="O134" s="28"/>
      <c r="Q134" s="28"/>
      <c r="R134" s="206"/>
      <c r="S134" s="201"/>
    </row>
    <row r="135" spans="11:19" x14ac:dyDescent="0.35">
      <c r="K135" s="28"/>
      <c r="L135" s="28"/>
      <c r="M135" s="28"/>
      <c r="N135" s="28"/>
      <c r="O135" s="28"/>
      <c r="Q135" s="28"/>
      <c r="R135" s="206"/>
      <c r="S135" s="201"/>
    </row>
    <row r="136" spans="11:19" x14ac:dyDescent="0.35">
      <c r="K136" s="28"/>
      <c r="L136" s="28"/>
      <c r="M136" s="28"/>
      <c r="N136" s="28"/>
      <c r="O136" s="28"/>
      <c r="Q136" s="28"/>
      <c r="R136" s="206"/>
      <c r="S136" s="201"/>
    </row>
    <row r="137" spans="11:19" x14ac:dyDescent="0.35">
      <c r="K137" s="28"/>
      <c r="L137" s="28"/>
      <c r="M137" s="28"/>
      <c r="N137" s="28"/>
      <c r="O137" s="28"/>
      <c r="Q137" s="28"/>
      <c r="R137" s="206"/>
      <c r="S137" s="201"/>
    </row>
    <row r="138" spans="11:19" x14ac:dyDescent="0.35">
      <c r="K138" s="28"/>
      <c r="L138" s="28"/>
      <c r="M138" s="28"/>
      <c r="N138" s="28"/>
      <c r="O138" s="28"/>
      <c r="Q138" s="28"/>
      <c r="R138" s="206"/>
      <c r="S138" s="201"/>
    </row>
    <row r="139" spans="11:19" x14ac:dyDescent="0.35">
      <c r="K139" s="28"/>
      <c r="L139" s="28"/>
      <c r="M139" s="28"/>
      <c r="N139" s="28"/>
      <c r="O139" s="28"/>
      <c r="Q139" s="28"/>
      <c r="R139" s="206"/>
      <c r="S139" s="201"/>
    </row>
    <row r="140" spans="11:19" x14ac:dyDescent="0.35">
      <c r="K140" s="28"/>
      <c r="L140" s="28"/>
      <c r="M140" s="28"/>
      <c r="N140" s="28"/>
      <c r="O140" s="28"/>
      <c r="Q140" s="28"/>
      <c r="R140" s="206"/>
      <c r="S140" s="201"/>
    </row>
    <row r="141" spans="11:19" x14ac:dyDescent="0.35">
      <c r="K141" s="28"/>
      <c r="L141" s="28"/>
      <c r="M141" s="28"/>
      <c r="N141" s="28"/>
      <c r="O141" s="28"/>
      <c r="Q141" s="28"/>
      <c r="R141" s="206"/>
      <c r="S141" s="201"/>
    </row>
    <row r="142" spans="11:19" x14ac:dyDescent="0.35">
      <c r="K142" s="28"/>
      <c r="L142" s="28"/>
      <c r="M142" s="28"/>
      <c r="N142" s="28"/>
      <c r="O142" s="28"/>
      <c r="Q142" s="28"/>
      <c r="R142" s="206"/>
      <c r="S142" s="201"/>
    </row>
    <row r="143" spans="11:19" x14ac:dyDescent="0.35">
      <c r="K143" s="28"/>
      <c r="L143" s="28"/>
      <c r="M143" s="28"/>
      <c r="N143" s="28"/>
      <c r="O143" s="28"/>
      <c r="Q143" s="28"/>
      <c r="R143" s="206"/>
      <c r="S143" s="201"/>
    </row>
    <row r="144" spans="11:19" x14ac:dyDescent="0.35">
      <c r="K144" s="28"/>
      <c r="L144" s="28"/>
      <c r="M144" s="28"/>
      <c r="N144" s="28"/>
      <c r="O144" s="28"/>
      <c r="Q144" s="28"/>
      <c r="R144" s="206"/>
      <c r="S144" s="201"/>
    </row>
    <row r="145" spans="11:19" x14ac:dyDescent="0.35">
      <c r="K145" s="28"/>
      <c r="L145" s="28"/>
      <c r="M145" s="28"/>
      <c r="N145" s="28"/>
      <c r="O145" s="28"/>
      <c r="Q145" s="28"/>
      <c r="R145" s="206"/>
      <c r="S145" s="201"/>
    </row>
    <row r="146" spans="11:19" x14ac:dyDescent="0.35">
      <c r="K146" s="28"/>
      <c r="L146" s="28"/>
      <c r="M146" s="28"/>
      <c r="N146" s="28"/>
      <c r="O146" s="28"/>
      <c r="Q146" s="28"/>
      <c r="R146" s="206"/>
      <c r="S146" s="201"/>
    </row>
    <row r="147" spans="11:19" x14ac:dyDescent="0.35">
      <c r="K147" s="28"/>
      <c r="L147" s="28"/>
      <c r="M147" s="28"/>
      <c r="N147" s="28"/>
      <c r="O147" s="28"/>
      <c r="Q147" s="28"/>
      <c r="R147" s="206"/>
      <c r="S147" s="201"/>
    </row>
    <row r="148" spans="11:19" x14ac:dyDescent="0.35">
      <c r="K148" s="28"/>
      <c r="L148" s="28"/>
      <c r="M148" s="28"/>
      <c r="N148" s="28"/>
      <c r="O148" s="28"/>
      <c r="Q148" s="28"/>
      <c r="R148" s="206"/>
      <c r="S148" s="201"/>
    </row>
    <row r="149" spans="11:19" x14ac:dyDescent="0.35">
      <c r="K149" s="28"/>
      <c r="L149" s="28"/>
      <c r="M149" s="28"/>
      <c r="N149" s="28"/>
      <c r="O149" s="28"/>
      <c r="Q149" s="28"/>
      <c r="R149" s="206"/>
      <c r="S149" s="201"/>
    </row>
    <row r="150" spans="11:19" x14ac:dyDescent="0.35">
      <c r="K150" s="28"/>
      <c r="L150" s="28"/>
      <c r="M150" s="28"/>
      <c r="N150" s="28"/>
      <c r="O150" s="28"/>
      <c r="Q150" s="28"/>
      <c r="R150" s="206"/>
      <c r="S150" s="201"/>
    </row>
    <row r="151" spans="11:19" x14ac:dyDescent="0.35">
      <c r="K151" s="28"/>
      <c r="L151" s="28"/>
      <c r="M151" s="28"/>
      <c r="N151" s="28"/>
      <c r="O151" s="28"/>
      <c r="Q151" s="28"/>
      <c r="R151" s="206"/>
      <c r="S151" s="201"/>
    </row>
    <row r="152" spans="11:19" x14ac:dyDescent="0.35">
      <c r="K152" s="28"/>
      <c r="L152" s="28"/>
      <c r="M152" s="28"/>
      <c r="N152" s="28"/>
      <c r="O152" s="28"/>
      <c r="Q152" s="28"/>
      <c r="R152" s="206"/>
      <c r="S152" s="201"/>
    </row>
    <row r="153" spans="11:19" x14ac:dyDescent="0.35">
      <c r="K153" s="28"/>
      <c r="L153" s="28"/>
      <c r="M153" s="28"/>
      <c r="N153" s="28"/>
      <c r="O153" s="28"/>
      <c r="Q153" s="28"/>
      <c r="R153" s="206"/>
      <c r="S153" s="201"/>
    </row>
    <row r="154" spans="11:19" x14ac:dyDescent="0.35">
      <c r="K154" s="28"/>
      <c r="L154" s="28"/>
      <c r="M154" s="28"/>
      <c r="N154" s="28"/>
      <c r="O154" s="28"/>
      <c r="Q154" s="28"/>
      <c r="R154" s="206"/>
      <c r="S154" s="201"/>
    </row>
    <row r="155" spans="11:19" x14ac:dyDescent="0.35">
      <c r="K155" s="28"/>
      <c r="L155" s="28"/>
      <c r="M155" s="28"/>
      <c r="N155" s="28"/>
      <c r="O155" s="28"/>
      <c r="Q155" s="28"/>
      <c r="R155" s="206"/>
      <c r="S155" s="201"/>
    </row>
    <row r="156" spans="11:19" x14ac:dyDescent="0.35">
      <c r="K156" s="28"/>
      <c r="L156" s="28"/>
      <c r="M156" s="28"/>
      <c r="N156" s="28"/>
      <c r="O156" s="28"/>
      <c r="Q156" s="28"/>
      <c r="R156" s="206"/>
      <c r="S156" s="201"/>
    </row>
    <row r="157" spans="11:19" x14ac:dyDescent="0.35">
      <c r="K157" s="28"/>
      <c r="L157" s="28"/>
      <c r="M157" s="28"/>
      <c r="N157" s="28"/>
      <c r="O157" s="28"/>
      <c r="Q157" s="28"/>
      <c r="R157" s="206"/>
      <c r="S157" s="201"/>
    </row>
    <row r="158" spans="11:19" x14ac:dyDescent="0.35">
      <c r="K158" s="28"/>
      <c r="L158" s="28"/>
      <c r="M158" s="28"/>
      <c r="N158" s="28"/>
      <c r="O158" s="28"/>
      <c r="Q158" s="28"/>
      <c r="R158" s="206"/>
      <c r="S158" s="201"/>
    </row>
    <row r="159" spans="11:19" x14ac:dyDescent="0.35">
      <c r="K159" s="28"/>
      <c r="L159" s="28"/>
      <c r="M159" s="28"/>
      <c r="N159" s="28"/>
      <c r="O159" s="28"/>
      <c r="Q159" s="28"/>
      <c r="R159" s="206"/>
      <c r="S159" s="201"/>
    </row>
    <row r="160" spans="11:19" x14ac:dyDescent="0.35">
      <c r="K160" s="28"/>
      <c r="L160" s="28"/>
      <c r="M160" s="28"/>
      <c r="N160" s="28"/>
      <c r="O160" s="28"/>
      <c r="Q160" s="28"/>
      <c r="R160" s="206"/>
      <c r="S160" s="201"/>
    </row>
    <row r="161" spans="11:19" x14ac:dyDescent="0.35">
      <c r="K161" s="28"/>
      <c r="L161" s="28"/>
      <c r="M161" s="28"/>
      <c r="N161" s="28"/>
      <c r="O161" s="28"/>
      <c r="Q161" s="28"/>
      <c r="R161" s="206"/>
      <c r="S161" s="201"/>
    </row>
    <row r="162" spans="11:19" x14ac:dyDescent="0.35">
      <c r="K162" s="28"/>
      <c r="L162" s="28"/>
      <c r="M162" s="28"/>
      <c r="N162" s="28"/>
      <c r="O162" s="28"/>
      <c r="Q162" s="28"/>
      <c r="R162" s="206"/>
      <c r="S162" s="201"/>
    </row>
    <row r="163" spans="11:19" x14ac:dyDescent="0.35">
      <c r="K163" s="28"/>
      <c r="L163" s="28"/>
      <c r="M163" s="28"/>
      <c r="N163" s="28"/>
      <c r="O163" s="28"/>
      <c r="Q163" s="28"/>
      <c r="R163" s="206"/>
      <c r="S163" s="201"/>
    </row>
    <row r="164" spans="11:19" x14ac:dyDescent="0.35">
      <c r="K164" s="28"/>
      <c r="L164" s="28"/>
      <c r="M164" s="28"/>
      <c r="N164" s="28"/>
      <c r="O164" s="28"/>
      <c r="Q164" s="28"/>
      <c r="R164" s="206"/>
      <c r="S164" s="201"/>
    </row>
    <row r="165" spans="11:19" x14ac:dyDescent="0.35">
      <c r="K165" s="28"/>
      <c r="L165" s="28"/>
      <c r="M165" s="28"/>
      <c r="N165" s="28"/>
      <c r="O165" s="28"/>
      <c r="Q165" s="28"/>
      <c r="R165" s="206"/>
      <c r="S165" s="201"/>
    </row>
    <row r="166" spans="11:19" x14ac:dyDescent="0.35">
      <c r="K166" s="28"/>
      <c r="L166" s="28"/>
      <c r="M166" s="28"/>
      <c r="N166" s="28"/>
      <c r="O166" s="28"/>
      <c r="Q166" s="28"/>
      <c r="R166" s="206"/>
      <c r="S166" s="201"/>
    </row>
    <row r="167" spans="11:19" x14ac:dyDescent="0.35">
      <c r="K167" s="28"/>
      <c r="L167" s="28"/>
      <c r="M167" s="28"/>
      <c r="N167" s="28"/>
      <c r="O167" s="28"/>
      <c r="Q167" s="28"/>
      <c r="R167" s="206"/>
      <c r="S167" s="201"/>
    </row>
    <row r="168" spans="11:19" x14ac:dyDescent="0.35">
      <c r="K168" s="28"/>
      <c r="L168" s="28"/>
      <c r="M168" s="28"/>
      <c r="N168" s="28"/>
      <c r="O168" s="28"/>
      <c r="Q168" s="28"/>
      <c r="R168" s="206"/>
      <c r="S168" s="201"/>
    </row>
    <row r="169" spans="11:19" x14ac:dyDescent="0.35">
      <c r="K169" s="28"/>
      <c r="L169" s="28"/>
      <c r="M169" s="28"/>
      <c r="N169" s="28"/>
      <c r="O169" s="28"/>
      <c r="Q169" s="28"/>
      <c r="R169" s="206"/>
      <c r="S169" s="201"/>
    </row>
    <row r="170" spans="11:19" x14ac:dyDescent="0.35">
      <c r="K170" s="28"/>
      <c r="L170" s="28"/>
      <c r="M170" s="28"/>
      <c r="N170" s="28"/>
      <c r="O170" s="28"/>
      <c r="Q170" s="28"/>
      <c r="R170" s="206"/>
      <c r="S170" s="201"/>
    </row>
    <row r="171" spans="11:19" x14ac:dyDescent="0.35">
      <c r="K171" s="28"/>
      <c r="L171" s="28"/>
      <c r="M171" s="28"/>
      <c r="N171" s="28"/>
      <c r="O171" s="28"/>
      <c r="Q171" s="28"/>
      <c r="R171" s="206"/>
      <c r="S171" s="201"/>
    </row>
    <row r="172" spans="11:19" x14ac:dyDescent="0.35">
      <c r="K172" s="28"/>
      <c r="L172" s="28"/>
      <c r="M172" s="28"/>
      <c r="N172" s="28"/>
      <c r="O172" s="28"/>
      <c r="Q172" s="28"/>
      <c r="R172" s="206"/>
      <c r="S172" s="201"/>
    </row>
    <row r="173" spans="11:19" x14ac:dyDescent="0.35">
      <c r="K173" s="28"/>
      <c r="L173" s="28"/>
      <c r="M173" s="28"/>
      <c r="N173" s="28"/>
      <c r="O173" s="28"/>
      <c r="Q173" s="28"/>
      <c r="R173" s="206"/>
      <c r="S173" s="201"/>
    </row>
    <row r="174" spans="11:19" x14ac:dyDescent="0.35">
      <c r="K174" s="28"/>
      <c r="L174" s="28"/>
      <c r="M174" s="28"/>
      <c r="N174" s="28"/>
      <c r="O174" s="28"/>
      <c r="Q174" s="28"/>
      <c r="R174" s="206"/>
      <c r="S174" s="201"/>
    </row>
    <row r="175" spans="11:19" x14ac:dyDescent="0.35">
      <c r="K175" s="28"/>
      <c r="L175" s="28"/>
      <c r="M175" s="28"/>
      <c r="N175" s="28"/>
      <c r="O175" s="28"/>
      <c r="Q175" s="28"/>
      <c r="R175" s="206"/>
      <c r="S175" s="201"/>
    </row>
    <row r="176" spans="11:19" x14ac:dyDescent="0.35">
      <c r="K176" s="28"/>
      <c r="L176" s="28"/>
      <c r="M176" s="28"/>
      <c r="N176" s="28"/>
      <c r="O176" s="28"/>
      <c r="Q176" s="28"/>
      <c r="R176" s="206"/>
      <c r="S176" s="201"/>
    </row>
    <row r="177" spans="11:19" x14ac:dyDescent="0.35">
      <c r="K177" s="28"/>
      <c r="L177" s="28"/>
      <c r="M177" s="28"/>
      <c r="N177" s="28"/>
      <c r="O177" s="28"/>
      <c r="Q177" s="28"/>
      <c r="R177" s="206"/>
      <c r="S177" s="201"/>
    </row>
    <row r="178" spans="11:19" x14ac:dyDescent="0.35">
      <c r="K178" s="28"/>
      <c r="L178" s="28"/>
      <c r="M178" s="28"/>
      <c r="N178" s="28"/>
      <c r="O178" s="28"/>
      <c r="Q178" s="28"/>
      <c r="R178" s="206"/>
      <c r="S178" s="201"/>
    </row>
    <row r="179" spans="11:19" x14ac:dyDescent="0.35">
      <c r="K179" s="28"/>
      <c r="L179" s="28"/>
      <c r="M179" s="28"/>
      <c r="N179" s="28"/>
      <c r="O179" s="28"/>
      <c r="Q179" s="28"/>
      <c r="R179" s="206"/>
      <c r="S179" s="201"/>
    </row>
    <row r="180" spans="11:19" x14ac:dyDescent="0.35">
      <c r="K180" s="28"/>
      <c r="L180" s="28"/>
      <c r="M180" s="28"/>
      <c r="N180" s="28"/>
      <c r="O180" s="28"/>
      <c r="Q180" s="28"/>
      <c r="R180" s="206"/>
      <c r="S180" s="201"/>
    </row>
    <row r="181" spans="11:19" x14ac:dyDescent="0.35">
      <c r="K181" s="28"/>
      <c r="L181" s="28"/>
      <c r="M181" s="28"/>
      <c r="N181" s="28"/>
      <c r="O181" s="28"/>
      <c r="Q181" s="28"/>
      <c r="R181" s="206"/>
      <c r="S181" s="201"/>
    </row>
    <row r="182" spans="11:19" x14ac:dyDescent="0.35">
      <c r="K182" s="28"/>
      <c r="L182" s="28"/>
      <c r="M182" s="28"/>
      <c r="N182" s="28"/>
      <c r="O182" s="28"/>
      <c r="Q182" s="28"/>
      <c r="R182" s="206"/>
      <c r="S182" s="201"/>
    </row>
    <row r="183" spans="11:19" x14ac:dyDescent="0.35">
      <c r="K183" s="28"/>
      <c r="L183" s="28"/>
      <c r="M183" s="28"/>
      <c r="N183" s="28"/>
      <c r="O183" s="28"/>
      <c r="Q183" s="28"/>
      <c r="R183" s="206"/>
      <c r="S183" s="201"/>
    </row>
    <row r="184" spans="11:19" x14ac:dyDescent="0.35">
      <c r="K184" s="28"/>
      <c r="L184" s="28"/>
      <c r="M184" s="28"/>
      <c r="N184" s="28"/>
      <c r="O184" s="28"/>
      <c r="Q184" s="28"/>
      <c r="R184" s="206"/>
      <c r="S184" s="201"/>
    </row>
    <row r="185" spans="11:19" x14ac:dyDescent="0.35">
      <c r="K185" s="28"/>
      <c r="L185" s="28"/>
      <c r="M185" s="28"/>
      <c r="N185" s="28"/>
      <c r="O185" s="28"/>
      <c r="Q185" s="28"/>
      <c r="R185" s="206"/>
      <c r="S185" s="201"/>
    </row>
    <row r="186" spans="11:19" x14ac:dyDescent="0.35">
      <c r="K186" s="28"/>
      <c r="L186" s="28"/>
      <c r="M186" s="28"/>
      <c r="N186" s="28"/>
      <c r="O186" s="28"/>
      <c r="Q186" s="28"/>
      <c r="R186" s="206"/>
      <c r="S186" s="201"/>
    </row>
    <row r="187" spans="11:19" x14ac:dyDescent="0.35">
      <c r="K187" s="28"/>
      <c r="L187" s="28"/>
      <c r="M187" s="28"/>
      <c r="N187" s="28"/>
      <c r="O187" s="28"/>
      <c r="Q187" s="28"/>
      <c r="R187" s="206"/>
      <c r="S187" s="201"/>
    </row>
    <row r="188" spans="11:19" x14ac:dyDescent="0.35">
      <c r="K188" s="28"/>
      <c r="L188" s="28"/>
      <c r="M188" s="28"/>
      <c r="N188" s="28"/>
      <c r="O188" s="28"/>
      <c r="Q188" s="28"/>
      <c r="R188" s="206"/>
      <c r="S188" s="201"/>
    </row>
    <row r="189" spans="11:19" x14ac:dyDescent="0.35">
      <c r="K189" s="28"/>
      <c r="L189" s="28"/>
      <c r="M189" s="28"/>
      <c r="N189" s="28"/>
      <c r="O189" s="28"/>
      <c r="Q189" s="28"/>
      <c r="R189" s="206"/>
      <c r="S189" s="201"/>
    </row>
    <row r="190" spans="11:19" x14ac:dyDescent="0.35">
      <c r="K190" s="28"/>
      <c r="L190" s="28"/>
      <c r="M190" s="28"/>
      <c r="N190" s="28"/>
      <c r="O190" s="28"/>
      <c r="Q190" s="28"/>
      <c r="R190" s="206"/>
      <c r="S190" s="201"/>
    </row>
    <row r="191" spans="11:19" x14ac:dyDescent="0.35">
      <c r="K191" s="28"/>
      <c r="L191" s="28"/>
      <c r="M191" s="28"/>
      <c r="N191" s="28"/>
      <c r="O191" s="28"/>
      <c r="Q191" s="28"/>
      <c r="R191" s="206"/>
      <c r="S191" s="201"/>
    </row>
    <row r="192" spans="11:19" x14ac:dyDescent="0.35">
      <c r="K192" s="28"/>
      <c r="L192" s="28"/>
      <c r="M192" s="28"/>
      <c r="N192" s="28"/>
      <c r="O192" s="28"/>
      <c r="Q192" s="28"/>
      <c r="R192" s="206"/>
      <c r="S192" s="201"/>
    </row>
    <row r="193" spans="11:19" x14ac:dyDescent="0.35">
      <c r="K193" s="28"/>
      <c r="L193" s="28"/>
      <c r="M193" s="28"/>
      <c r="N193" s="28"/>
      <c r="O193" s="28"/>
      <c r="Q193" s="28"/>
      <c r="R193" s="206"/>
      <c r="S193" s="201"/>
    </row>
    <row r="194" spans="11:19" x14ac:dyDescent="0.35">
      <c r="K194" s="28"/>
      <c r="L194" s="28"/>
      <c r="M194" s="28"/>
      <c r="N194" s="28"/>
      <c r="O194" s="28"/>
      <c r="Q194" s="28"/>
      <c r="R194" s="206"/>
      <c r="S194" s="201"/>
    </row>
    <row r="195" spans="11:19" x14ac:dyDescent="0.35">
      <c r="K195" s="28"/>
      <c r="L195" s="28"/>
      <c r="M195" s="28"/>
      <c r="N195" s="28"/>
      <c r="O195" s="28"/>
      <c r="Q195" s="28"/>
      <c r="R195" s="206"/>
      <c r="S195" s="201"/>
    </row>
    <row r="196" spans="11:19" x14ac:dyDescent="0.35">
      <c r="K196" s="28"/>
      <c r="L196" s="28"/>
      <c r="M196" s="28"/>
      <c r="N196" s="28"/>
      <c r="O196" s="28"/>
      <c r="Q196" s="28"/>
      <c r="R196" s="206"/>
      <c r="S196" s="201"/>
    </row>
    <row r="197" spans="11:19" x14ac:dyDescent="0.35">
      <c r="K197" s="28"/>
      <c r="L197" s="28"/>
      <c r="M197" s="28"/>
      <c r="N197" s="28"/>
      <c r="O197" s="28"/>
      <c r="Q197" s="28"/>
      <c r="R197" s="206"/>
      <c r="S197" s="201"/>
    </row>
    <row r="198" spans="11:19" x14ac:dyDescent="0.35">
      <c r="K198" s="28"/>
      <c r="L198" s="28"/>
      <c r="M198" s="28"/>
      <c r="N198" s="28"/>
      <c r="O198" s="28"/>
      <c r="Q198" s="28"/>
      <c r="R198" s="206"/>
      <c r="S198" s="201"/>
    </row>
    <row r="199" spans="11:19" x14ac:dyDescent="0.35">
      <c r="K199" s="28"/>
      <c r="L199" s="28"/>
      <c r="M199" s="28"/>
      <c r="N199" s="28"/>
      <c r="O199" s="28"/>
      <c r="Q199" s="28"/>
      <c r="R199" s="206"/>
      <c r="S199" s="201"/>
    </row>
    <row r="200" spans="11:19" x14ac:dyDescent="0.35">
      <c r="K200" s="28"/>
      <c r="L200" s="28"/>
      <c r="M200" s="28"/>
      <c r="N200" s="28"/>
      <c r="O200" s="28"/>
      <c r="Q200" s="28"/>
      <c r="R200" s="206"/>
      <c r="S200" s="201"/>
    </row>
    <row r="201" spans="11:19" x14ac:dyDescent="0.35">
      <c r="K201" s="28"/>
      <c r="L201" s="28"/>
      <c r="M201" s="28"/>
      <c r="N201" s="28"/>
      <c r="O201" s="28"/>
      <c r="Q201" s="28"/>
      <c r="R201" s="206"/>
      <c r="S201" s="201"/>
    </row>
    <row r="202" spans="11:19" x14ac:dyDescent="0.35">
      <c r="K202" s="28"/>
      <c r="L202" s="28"/>
      <c r="M202" s="28"/>
      <c r="N202" s="28"/>
      <c r="O202" s="28"/>
      <c r="Q202" s="28"/>
      <c r="R202" s="206"/>
      <c r="S202" s="201"/>
    </row>
    <row r="203" spans="11:19" x14ac:dyDescent="0.35">
      <c r="K203" s="28"/>
      <c r="L203" s="28"/>
      <c r="M203" s="28"/>
      <c r="N203" s="28"/>
      <c r="O203" s="28"/>
      <c r="Q203" s="28"/>
      <c r="R203" s="206"/>
      <c r="S203" s="201"/>
    </row>
    <row r="204" spans="11:19" x14ac:dyDescent="0.35">
      <c r="K204" s="28"/>
      <c r="L204" s="28"/>
      <c r="M204" s="28"/>
      <c r="N204" s="28"/>
      <c r="O204" s="28"/>
      <c r="Q204" s="28"/>
      <c r="R204" s="206"/>
      <c r="S204" s="201"/>
    </row>
    <row r="205" spans="11:19" x14ac:dyDescent="0.35">
      <c r="K205" s="28"/>
      <c r="L205" s="28"/>
      <c r="M205" s="28"/>
      <c r="N205" s="28"/>
      <c r="O205" s="28"/>
      <c r="Q205" s="28"/>
      <c r="R205" s="206"/>
      <c r="S205" s="201"/>
    </row>
    <row r="206" spans="11:19" x14ac:dyDescent="0.35">
      <c r="K206" s="28"/>
      <c r="L206" s="28"/>
      <c r="M206" s="28"/>
      <c r="N206" s="28"/>
      <c r="O206" s="28"/>
      <c r="Q206" s="28"/>
      <c r="R206" s="206"/>
      <c r="S206" s="201"/>
    </row>
    <row r="207" spans="11:19" x14ac:dyDescent="0.35">
      <c r="K207" s="28"/>
      <c r="L207" s="28"/>
      <c r="M207" s="28"/>
      <c r="N207" s="28"/>
      <c r="O207" s="28"/>
      <c r="Q207" s="28"/>
      <c r="R207" s="206"/>
      <c r="S207" s="201"/>
    </row>
    <row r="208" spans="11:19" x14ac:dyDescent="0.35">
      <c r="K208" s="28"/>
      <c r="L208" s="28"/>
      <c r="M208" s="28"/>
      <c r="N208" s="28"/>
      <c r="O208" s="28"/>
      <c r="Q208" s="28"/>
      <c r="R208" s="206"/>
      <c r="S208" s="201"/>
    </row>
    <row r="209" spans="11:19" x14ac:dyDescent="0.35">
      <c r="K209" s="28"/>
      <c r="L209" s="28"/>
      <c r="M209" s="28"/>
      <c r="N209" s="28"/>
      <c r="O209" s="28"/>
      <c r="Q209" s="28"/>
      <c r="R209" s="206"/>
      <c r="S209" s="201"/>
    </row>
    <row r="210" spans="11:19" x14ac:dyDescent="0.35">
      <c r="K210" s="28"/>
      <c r="L210" s="28"/>
      <c r="M210" s="28"/>
      <c r="N210" s="28"/>
      <c r="O210" s="28"/>
      <c r="Q210" s="28"/>
      <c r="R210" s="206"/>
      <c r="S210" s="201"/>
    </row>
    <row r="211" spans="11:19" x14ac:dyDescent="0.35">
      <c r="K211" s="28"/>
      <c r="L211" s="28"/>
      <c r="M211" s="28"/>
      <c r="N211" s="28"/>
      <c r="O211" s="28"/>
      <c r="Q211" s="28"/>
      <c r="R211" s="206"/>
      <c r="S211" s="201"/>
    </row>
    <row r="212" spans="11:19" x14ac:dyDescent="0.35">
      <c r="K212" s="28"/>
      <c r="L212" s="28"/>
      <c r="M212" s="28"/>
      <c r="N212" s="28"/>
      <c r="O212" s="28"/>
      <c r="Q212" s="28"/>
      <c r="R212" s="206"/>
      <c r="S212" s="201"/>
    </row>
    <row r="213" spans="11:19" x14ac:dyDescent="0.35">
      <c r="K213" s="28"/>
      <c r="L213" s="28"/>
      <c r="M213" s="28"/>
      <c r="N213" s="28"/>
      <c r="O213" s="28"/>
      <c r="Q213" s="28"/>
      <c r="R213" s="206"/>
      <c r="S213" s="201"/>
    </row>
    <row r="214" spans="11:19" x14ac:dyDescent="0.35">
      <c r="K214" s="28"/>
      <c r="L214" s="28"/>
      <c r="M214" s="28"/>
      <c r="N214" s="28"/>
      <c r="O214" s="28"/>
      <c r="Q214" s="28"/>
      <c r="R214" s="206"/>
      <c r="S214" s="201"/>
    </row>
    <row r="215" spans="11:19" x14ac:dyDescent="0.35">
      <c r="K215" s="28"/>
      <c r="L215" s="28"/>
      <c r="M215" s="28"/>
      <c r="N215" s="28"/>
      <c r="O215" s="28"/>
      <c r="Q215" s="28"/>
      <c r="R215" s="206"/>
      <c r="S215" s="201"/>
    </row>
    <row r="216" spans="11:19" x14ac:dyDescent="0.35">
      <c r="K216" s="28"/>
      <c r="L216" s="28"/>
      <c r="M216" s="28"/>
      <c r="N216" s="28"/>
      <c r="O216" s="28"/>
      <c r="Q216" s="28"/>
      <c r="R216" s="206"/>
      <c r="S216" s="201"/>
    </row>
    <row r="217" spans="11:19" x14ac:dyDescent="0.35">
      <c r="K217" s="28"/>
      <c r="L217" s="28"/>
      <c r="M217" s="28"/>
      <c r="N217" s="28"/>
      <c r="O217" s="28"/>
      <c r="Q217" s="28"/>
      <c r="R217" s="206"/>
      <c r="S217" s="201"/>
    </row>
    <row r="218" spans="11:19" x14ac:dyDescent="0.35">
      <c r="K218" s="28"/>
      <c r="L218" s="28"/>
      <c r="M218" s="28"/>
      <c r="N218" s="28"/>
      <c r="O218" s="28"/>
      <c r="Q218" s="28"/>
      <c r="R218" s="206"/>
      <c r="S218" s="201"/>
    </row>
    <row r="219" spans="11:19" x14ac:dyDescent="0.35">
      <c r="K219" s="28"/>
      <c r="L219" s="28"/>
      <c r="M219" s="28"/>
      <c r="N219" s="28"/>
      <c r="O219" s="28"/>
      <c r="Q219" s="28"/>
      <c r="R219" s="206"/>
      <c r="S219" s="201"/>
    </row>
    <row r="220" spans="11:19" x14ac:dyDescent="0.35">
      <c r="K220" s="28"/>
      <c r="L220" s="28"/>
      <c r="M220" s="28"/>
      <c r="N220" s="28"/>
      <c r="O220" s="28"/>
      <c r="Q220" s="28"/>
      <c r="R220" s="206"/>
      <c r="S220" s="201"/>
    </row>
    <row r="221" spans="11:19" x14ac:dyDescent="0.35">
      <c r="K221" s="28"/>
      <c r="L221" s="28"/>
      <c r="M221" s="28"/>
      <c r="N221" s="28"/>
      <c r="O221" s="28"/>
      <c r="Q221" s="28"/>
      <c r="R221" s="206"/>
      <c r="S221" s="201"/>
    </row>
    <row r="222" spans="11:19" x14ac:dyDescent="0.35">
      <c r="K222" s="28"/>
      <c r="L222" s="28"/>
      <c r="M222" s="28"/>
      <c r="N222" s="28"/>
      <c r="O222" s="28"/>
      <c r="Q222" s="28"/>
      <c r="R222" s="206"/>
      <c r="S222" s="201"/>
    </row>
    <row r="223" spans="11:19" x14ac:dyDescent="0.35">
      <c r="K223" s="28"/>
      <c r="L223" s="28"/>
      <c r="M223" s="28"/>
      <c r="N223" s="28"/>
      <c r="O223" s="28"/>
      <c r="Q223" s="28"/>
      <c r="R223" s="206"/>
      <c r="S223" s="201"/>
    </row>
    <row r="224" spans="11:19" x14ac:dyDescent="0.35">
      <c r="R224" s="201"/>
      <c r="S224" s="201"/>
    </row>
    <row r="225" spans="18:19" x14ac:dyDescent="0.35">
      <c r="R225" s="201"/>
      <c r="S225" s="201"/>
    </row>
    <row r="226" spans="18:19" x14ac:dyDescent="0.35">
      <c r="R226" s="201"/>
      <c r="S226" s="201"/>
    </row>
    <row r="227" spans="18:19" x14ac:dyDescent="0.35">
      <c r="R227" s="201"/>
      <c r="S227" s="201"/>
    </row>
    <row r="228" spans="18:19" x14ac:dyDescent="0.35">
      <c r="R228" s="201"/>
      <c r="S228" s="201"/>
    </row>
    <row r="229" spans="18:19" x14ac:dyDescent="0.35">
      <c r="R229" s="201"/>
      <c r="S229" s="201"/>
    </row>
    <row r="230" spans="18:19" x14ac:dyDescent="0.35">
      <c r="R230" s="201"/>
      <c r="S230" s="201"/>
    </row>
    <row r="231" spans="18:19" x14ac:dyDescent="0.35">
      <c r="R231" s="201"/>
      <c r="S231" s="201"/>
    </row>
    <row r="232" spans="18:19" x14ac:dyDescent="0.35">
      <c r="R232" s="201"/>
      <c r="S232" s="201"/>
    </row>
  </sheetData>
  <sheetProtection sheet="1" objects="1" scenarios="1"/>
  <sortState xmlns:xlrd2="http://schemas.microsoft.com/office/spreadsheetml/2017/richdata2" ref="R5:S118">
    <sortCondition ref="R5:R118"/>
  </sortState>
  <mergeCells count="2">
    <mergeCell ref="B1:J1"/>
    <mergeCell ref="B9:J9"/>
  </mergeCells>
  <pageMargins left="0.39370078740157483" right="0.39370078740157483" top="0.39370078740157483" bottom="0.39370078740157483" header="0.31496062992125984" footer="0.31496062992125984"/>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8" r:id="rId4" name="Drop Down 2">
              <controlPr defaultSize="0" autoLine="0" autoPict="0">
                <anchor moveWithCells="1">
                  <from>
                    <xdr:col>1</xdr:col>
                    <xdr:colOff>393700</xdr:colOff>
                    <xdr:row>4</xdr:row>
                    <xdr:rowOff>0</xdr:rowOff>
                  </from>
                  <to>
                    <xdr:col>8</xdr:col>
                    <xdr:colOff>165100</xdr:colOff>
                    <xdr:row>5</xdr:row>
                    <xdr:rowOff>25400</xdr:rowOff>
                  </to>
                </anchor>
              </controlPr>
            </control>
          </mc:Choice>
        </mc:AlternateContent>
        <mc:AlternateContent xmlns:mc="http://schemas.openxmlformats.org/markup-compatibility/2006">
          <mc:Choice Requires="x14">
            <control shapeId="4099" r:id="rId5" name="Drop Down 3">
              <controlPr defaultSize="0" autoLine="0" autoPict="0">
                <anchor moveWithCells="1">
                  <from>
                    <xdr:col>1</xdr:col>
                    <xdr:colOff>381000</xdr:colOff>
                    <xdr:row>6</xdr:row>
                    <xdr:rowOff>0</xdr:rowOff>
                  </from>
                  <to>
                    <xdr:col>3</xdr:col>
                    <xdr:colOff>127000</xdr:colOff>
                    <xdr:row>7</xdr:row>
                    <xdr:rowOff>12700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BJ878"/>
  <sheetViews>
    <sheetView zoomScale="80" workbookViewId="0">
      <pane xSplit="2" ySplit="3" topLeftCell="C16" activePane="bottomRight" state="frozen"/>
      <selection activeCell="DG13" sqref="DG13:DL19"/>
      <selection pane="topRight" activeCell="DG13" sqref="DG13:DL19"/>
      <selection pane="bottomLeft" activeCell="DG13" sqref="DG13:DL19"/>
      <selection pane="bottomRight" activeCell="DG13" sqref="DG13:DL19"/>
    </sheetView>
  </sheetViews>
  <sheetFormatPr defaultColWidth="8.6328125" defaultRowHeight="15" customHeight="1" x14ac:dyDescent="0.35"/>
  <cols>
    <col min="1" max="1" width="4.1796875" style="92" customWidth="1"/>
    <col min="2" max="2" width="18.6328125" style="113" customWidth="1"/>
    <col min="3" max="11" width="7.81640625" style="112" customWidth="1"/>
    <col min="12" max="14" width="7.81640625" style="111" customWidth="1"/>
    <col min="15" max="22" width="7.81640625" style="114" customWidth="1"/>
    <col min="23" max="23" width="7.81640625" style="115" customWidth="1"/>
    <col min="24" max="34" width="7.81640625" style="114" customWidth="1"/>
    <col min="35" max="35" width="7.81640625" style="115" customWidth="1"/>
    <col min="36" max="58" width="7.81640625" style="114" customWidth="1"/>
    <col min="59" max="62" width="7.81640625" style="111" customWidth="1"/>
    <col min="63" max="256" width="8.6328125" style="111"/>
    <col min="257" max="257" width="4.1796875" style="111" customWidth="1"/>
    <col min="258" max="258" width="18.6328125" style="111" customWidth="1"/>
    <col min="259" max="318" width="7.81640625" style="111" customWidth="1"/>
    <col min="319" max="512" width="8.6328125" style="111"/>
    <col min="513" max="513" width="4.1796875" style="111" customWidth="1"/>
    <col min="514" max="514" width="18.6328125" style="111" customWidth="1"/>
    <col min="515" max="574" width="7.81640625" style="111" customWidth="1"/>
    <col min="575" max="768" width="8.6328125" style="111"/>
    <col min="769" max="769" width="4.1796875" style="111" customWidth="1"/>
    <col min="770" max="770" width="18.6328125" style="111" customWidth="1"/>
    <col min="771" max="830" width="7.81640625" style="111" customWidth="1"/>
    <col min="831" max="1024" width="8.6328125" style="111"/>
    <col min="1025" max="1025" width="4.1796875" style="111" customWidth="1"/>
    <col min="1026" max="1026" width="18.6328125" style="111" customWidth="1"/>
    <col min="1027" max="1086" width="7.81640625" style="111" customWidth="1"/>
    <col min="1087" max="1280" width="8.6328125" style="111"/>
    <col min="1281" max="1281" width="4.1796875" style="111" customWidth="1"/>
    <col min="1282" max="1282" width="18.6328125" style="111" customWidth="1"/>
    <col min="1283" max="1342" width="7.81640625" style="111" customWidth="1"/>
    <col min="1343" max="1536" width="8.6328125" style="111"/>
    <col min="1537" max="1537" width="4.1796875" style="111" customWidth="1"/>
    <col min="1538" max="1538" width="18.6328125" style="111" customWidth="1"/>
    <col min="1539" max="1598" width="7.81640625" style="111" customWidth="1"/>
    <col min="1599" max="1792" width="8.6328125" style="111"/>
    <col min="1793" max="1793" width="4.1796875" style="111" customWidth="1"/>
    <col min="1794" max="1794" width="18.6328125" style="111" customWidth="1"/>
    <col min="1795" max="1854" width="7.81640625" style="111" customWidth="1"/>
    <col min="1855" max="2048" width="8.6328125" style="111"/>
    <col min="2049" max="2049" width="4.1796875" style="111" customWidth="1"/>
    <col min="2050" max="2050" width="18.6328125" style="111" customWidth="1"/>
    <col min="2051" max="2110" width="7.81640625" style="111" customWidth="1"/>
    <col min="2111" max="2304" width="8.6328125" style="111"/>
    <col min="2305" max="2305" width="4.1796875" style="111" customWidth="1"/>
    <col min="2306" max="2306" width="18.6328125" style="111" customWidth="1"/>
    <col min="2307" max="2366" width="7.81640625" style="111" customWidth="1"/>
    <col min="2367" max="2560" width="8.6328125" style="111"/>
    <col min="2561" max="2561" width="4.1796875" style="111" customWidth="1"/>
    <col min="2562" max="2562" width="18.6328125" style="111" customWidth="1"/>
    <col min="2563" max="2622" width="7.81640625" style="111" customWidth="1"/>
    <col min="2623" max="2816" width="8.6328125" style="111"/>
    <col min="2817" max="2817" width="4.1796875" style="111" customWidth="1"/>
    <col min="2818" max="2818" width="18.6328125" style="111" customWidth="1"/>
    <col min="2819" max="2878" width="7.81640625" style="111" customWidth="1"/>
    <col min="2879" max="3072" width="8.6328125" style="111"/>
    <col min="3073" max="3073" width="4.1796875" style="111" customWidth="1"/>
    <col min="3074" max="3074" width="18.6328125" style="111" customWidth="1"/>
    <col min="3075" max="3134" width="7.81640625" style="111" customWidth="1"/>
    <col min="3135" max="3328" width="8.6328125" style="111"/>
    <col min="3329" max="3329" width="4.1796875" style="111" customWidth="1"/>
    <col min="3330" max="3330" width="18.6328125" style="111" customWidth="1"/>
    <col min="3331" max="3390" width="7.81640625" style="111" customWidth="1"/>
    <col min="3391" max="3584" width="8.6328125" style="111"/>
    <col min="3585" max="3585" width="4.1796875" style="111" customWidth="1"/>
    <col min="3586" max="3586" width="18.6328125" style="111" customWidth="1"/>
    <col min="3587" max="3646" width="7.81640625" style="111" customWidth="1"/>
    <col min="3647" max="3840" width="8.6328125" style="111"/>
    <col min="3841" max="3841" width="4.1796875" style="111" customWidth="1"/>
    <col min="3842" max="3842" width="18.6328125" style="111" customWidth="1"/>
    <col min="3843" max="3902" width="7.81640625" style="111" customWidth="1"/>
    <col min="3903" max="4096" width="8.6328125" style="111"/>
    <col min="4097" max="4097" width="4.1796875" style="111" customWidth="1"/>
    <col min="4098" max="4098" width="18.6328125" style="111" customWidth="1"/>
    <col min="4099" max="4158" width="7.81640625" style="111" customWidth="1"/>
    <col min="4159" max="4352" width="8.6328125" style="111"/>
    <col min="4353" max="4353" width="4.1796875" style="111" customWidth="1"/>
    <col min="4354" max="4354" width="18.6328125" style="111" customWidth="1"/>
    <col min="4355" max="4414" width="7.81640625" style="111" customWidth="1"/>
    <col min="4415" max="4608" width="8.6328125" style="111"/>
    <col min="4609" max="4609" width="4.1796875" style="111" customWidth="1"/>
    <col min="4610" max="4610" width="18.6328125" style="111" customWidth="1"/>
    <col min="4611" max="4670" width="7.81640625" style="111" customWidth="1"/>
    <col min="4671" max="4864" width="8.6328125" style="111"/>
    <col min="4865" max="4865" width="4.1796875" style="111" customWidth="1"/>
    <col min="4866" max="4866" width="18.6328125" style="111" customWidth="1"/>
    <col min="4867" max="4926" width="7.81640625" style="111" customWidth="1"/>
    <col min="4927" max="5120" width="8.6328125" style="111"/>
    <col min="5121" max="5121" width="4.1796875" style="111" customWidth="1"/>
    <col min="5122" max="5122" width="18.6328125" style="111" customWidth="1"/>
    <col min="5123" max="5182" width="7.81640625" style="111" customWidth="1"/>
    <col min="5183" max="5376" width="8.6328125" style="111"/>
    <col min="5377" max="5377" width="4.1796875" style="111" customWidth="1"/>
    <col min="5378" max="5378" width="18.6328125" style="111" customWidth="1"/>
    <col min="5379" max="5438" width="7.81640625" style="111" customWidth="1"/>
    <col min="5439" max="5632" width="8.6328125" style="111"/>
    <col min="5633" max="5633" width="4.1796875" style="111" customWidth="1"/>
    <col min="5634" max="5634" width="18.6328125" style="111" customWidth="1"/>
    <col min="5635" max="5694" width="7.81640625" style="111" customWidth="1"/>
    <col min="5695" max="5888" width="8.6328125" style="111"/>
    <col min="5889" max="5889" width="4.1796875" style="111" customWidth="1"/>
    <col min="5890" max="5890" width="18.6328125" style="111" customWidth="1"/>
    <col min="5891" max="5950" width="7.81640625" style="111" customWidth="1"/>
    <col min="5951" max="6144" width="8.6328125" style="111"/>
    <col min="6145" max="6145" width="4.1796875" style="111" customWidth="1"/>
    <col min="6146" max="6146" width="18.6328125" style="111" customWidth="1"/>
    <col min="6147" max="6206" width="7.81640625" style="111" customWidth="1"/>
    <col min="6207" max="6400" width="8.6328125" style="111"/>
    <col min="6401" max="6401" width="4.1796875" style="111" customWidth="1"/>
    <col min="6402" max="6402" width="18.6328125" style="111" customWidth="1"/>
    <col min="6403" max="6462" width="7.81640625" style="111" customWidth="1"/>
    <col min="6463" max="6656" width="8.6328125" style="111"/>
    <col min="6657" max="6657" width="4.1796875" style="111" customWidth="1"/>
    <col min="6658" max="6658" width="18.6328125" style="111" customWidth="1"/>
    <col min="6659" max="6718" width="7.81640625" style="111" customWidth="1"/>
    <col min="6719" max="6912" width="8.6328125" style="111"/>
    <col min="6913" max="6913" width="4.1796875" style="111" customWidth="1"/>
    <col min="6914" max="6914" width="18.6328125" style="111" customWidth="1"/>
    <col min="6915" max="6974" width="7.81640625" style="111" customWidth="1"/>
    <col min="6975" max="7168" width="8.6328125" style="111"/>
    <col min="7169" max="7169" width="4.1796875" style="111" customWidth="1"/>
    <col min="7170" max="7170" width="18.6328125" style="111" customWidth="1"/>
    <col min="7171" max="7230" width="7.81640625" style="111" customWidth="1"/>
    <col min="7231" max="7424" width="8.6328125" style="111"/>
    <col min="7425" max="7425" width="4.1796875" style="111" customWidth="1"/>
    <col min="7426" max="7426" width="18.6328125" style="111" customWidth="1"/>
    <col min="7427" max="7486" width="7.81640625" style="111" customWidth="1"/>
    <col min="7487" max="7680" width="8.6328125" style="111"/>
    <col min="7681" max="7681" width="4.1796875" style="111" customWidth="1"/>
    <col min="7682" max="7682" width="18.6328125" style="111" customWidth="1"/>
    <col min="7683" max="7742" width="7.81640625" style="111" customWidth="1"/>
    <col min="7743" max="7936" width="8.6328125" style="111"/>
    <col min="7937" max="7937" width="4.1796875" style="111" customWidth="1"/>
    <col min="7938" max="7938" width="18.6328125" style="111" customWidth="1"/>
    <col min="7939" max="7998" width="7.81640625" style="111" customWidth="1"/>
    <col min="7999" max="8192" width="8.6328125" style="111"/>
    <col min="8193" max="8193" width="4.1796875" style="111" customWidth="1"/>
    <col min="8194" max="8194" width="18.6328125" style="111" customWidth="1"/>
    <col min="8195" max="8254" width="7.81640625" style="111" customWidth="1"/>
    <col min="8255" max="8448" width="8.6328125" style="111"/>
    <col min="8449" max="8449" width="4.1796875" style="111" customWidth="1"/>
    <col min="8450" max="8450" width="18.6328125" style="111" customWidth="1"/>
    <col min="8451" max="8510" width="7.81640625" style="111" customWidth="1"/>
    <col min="8511" max="8704" width="8.6328125" style="111"/>
    <col min="8705" max="8705" width="4.1796875" style="111" customWidth="1"/>
    <col min="8706" max="8706" width="18.6328125" style="111" customWidth="1"/>
    <col min="8707" max="8766" width="7.81640625" style="111" customWidth="1"/>
    <col min="8767" max="8960" width="8.6328125" style="111"/>
    <col min="8961" max="8961" width="4.1796875" style="111" customWidth="1"/>
    <col min="8962" max="8962" width="18.6328125" style="111" customWidth="1"/>
    <col min="8963" max="9022" width="7.81640625" style="111" customWidth="1"/>
    <col min="9023" max="9216" width="8.6328125" style="111"/>
    <col min="9217" max="9217" width="4.1796875" style="111" customWidth="1"/>
    <col min="9218" max="9218" width="18.6328125" style="111" customWidth="1"/>
    <col min="9219" max="9278" width="7.81640625" style="111" customWidth="1"/>
    <col min="9279" max="9472" width="8.6328125" style="111"/>
    <col min="9473" max="9473" width="4.1796875" style="111" customWidth="1"/>
    <col min="9474" max="9474" width="18.6328125" style="111" customWidth="1"/>
    <col min="9475" max="9534" width="7.81640625" style="111" customWidth="1"/>
    <col min="9535" max="9728" width="8.6328125" style="111"/>
    <col min="9729" max="9729" width="4.1796875" style="111" customWidth="1"/>
    <col min="9730" max="9730" width="18.6328125" style="111" customWidth="1"/>
    <col min="9731" max="9790" width="7.81640625" style="111" customWidth="1"/>
    <col min="9791" max="9984" width="8.6328125" style="111"/>
    <col min="9985" max="9985" width="4.1796875" style="111" customWidth="1"/>
    <col min="9986" max="9986" width="18.6328125" style="111" customWidth="1"/>
    <col min="9987" max="10046" width="7.81640625" style="111" customWidth="1"/>
    <col min="10047" max="10240" width="8.6328125" style="111"/>
    <col min="10241" max="10241" width="4.1796875" style="111" customWidth="1"/>
    <col min="10242" max="10242" width="18.6328125" style="111" customWidth="1"/>
    <col min="10243" max="10302" width="7.81640625" style="111" customWidth="1"/>
    <col min="10303" max="10496" width="8.6328125" style="111"/>
    <col min="10497" max="10497" width="4.1796875" style="111" customWidth="1"/>
    <col min="10498" max="10498" width="18.6328125" style="111" customWidth="1"/>
    <col min="10499" max="10558" width="7.81640625" style="111" customWidth="1"/>
    <col min="10559" max="10752" width="8.6328125" style="111"/>
    <col min="10753" max="10753" width="4.1796875" style="111" customWidth="1"/>
    <col min="10754" max="10754" width="18.6328125" style="111" customWidth="1"/>
    <col min="10755" max="10814" width="7.81640625" style="111" customWidth="1"/>
    <col min="10815" max="11008" width="8.6328125" style="111"/>
    <col min="11009" max="11009" width="4.1796875" style="111" customWidth="1"/>
    <col min="11010" max="11010" width="18.6328125" style="111" customWidth="1"/>
    <col min="11011" max="11070" width="7.81640625" style="111" customWidth="1"/>
    <col min="11071" max="11264" width="8.6328125" style="111"/>
    <col min="11265" max="11265" width="4.1796875" style="111" customWidth="1"/>
    <col min="11266" max="11266" width="18.6328125" style="111" customWidth="1"/>
    <col min="11267" max="11326" width="7.81640625" style="111" customWidth="1"/>
    <col min="11327" max="11520" width="8.6328125" style="111"/>
    <col min="11521" max="11521" width="4.1796875" style="111" customWidth="1"/>
    <col min="11522" max="11522" width="18.6328125" style="111" customWidth="1"/>
    <col min="11523" max="11582" width="7.81640625" style="111" customWidth="1"/>
    <col min="11583" max="11776" width="8.6328125" style="111"/>
    <col min="11777" max="11777" width="4.1796875" style="111" customWidth="1"/>
    <col min="11778" max="11778" width="18.6328125" style="111" customWidth="1"/>
    <col min="11779" max="11838" width="7.81640625" style="111" customWidth="1"/>
    <col min="11839" max="12032" width="8.6328125" style="111"/>
    <col min="12033" max="12033" width="4.1796875" style="111" customWidth="1"/>
    <col min="12034" max="12034" width="18.6328125" style="111" customWidth="1"/>
    <col min="12035" max="12094" width="7.81640625" style="111" customWidth="1"/>
    <col min="12095" max="12288" width="8.6328125" style="111"/>
    <col min="12289" max="12289" width="4.1796875" style="111" customWidth="1"/>
    <col min="12290" max="12290" width="18.6328125" style="111" customWidth="1"/>
    <col min="12291" max="12350" width="7.81640625" style="111" customWidth="1"/>
    <col min="12351" max="12544" width="8.6328125" style="111"/>
    <col min="12545" max="12545" width="4.1796875" style="111" customWidth="1"/>
    <col min="12546" max="12546" width="18.6328125" style="111" customWidth="1"/>
    <col min="12547" max="12606" width="7.81640625" style="111" customWidth="1"/>
    <col min="12607" max="12800" width="8.6328125" style="111"/>
    <col min="12801" max="12801" width="4.1796875" style="111" customWidth="1"/>
    <col min="12802" max="12802" width="18.6328125" style="111" customWidth="1"/>
    <col min="12803" max="12862" width="7.81640625" style="111" customWidth="1"/>
    <col min="12863" max="13056" width="8.6328125" style="111"/>
    <col min="13057" max="13057" width="4.1796875" style="111" customWidth="1"/>
    <col min="13058" max="13058" width="18.6328125" style="111" customWidth="1"/>
    <col min="13059" max="13118" width="7.81640625" style="111" customWidth="1"/>
    <col min="13119" max="13312" width="8.6328125" style="111"/>
    <col min="13313" max="13313" width="4.1796875" style="111" customWidth="1"/>
    <col min="13314" max="13314" width="18.6328125" style="111" customWidth="1"/>
    <col min="13315" max="13374" width="7.81640625" style="111" customWidth="1"/>
    <col min="13375" max="13568" width="8.6328125" style="111"/>
    <col min="13569" max="13569" width="4.1796875" style="111" customWidth="1"/>
    <col min="13570" max="13570" width="18.6328125" style="111" customWidth="1"/>
    <col min="13571" max="13630" width="7.81640625" style="111" customWidth="1"/>
    <col min="13631" max="13824" width="8.6328125" style="111"/>
    <col min="13825" max="13825" width="4.1796875" style="111" customWidth="1"/>
    <col min="13826" max="13826" width="18.6328125" style="111" customWidth="1"/>
    <col min="13827" max="13886" width="7.81640625" style="111" customWidth="1"/>
    <col min="13887" max="14080" width="8.6328125" style="111"/>
    <col min="14081" max="14081" width="4.1796875" style="111" customWidth="1"/>
    <col min="14082" max="14082" width="18.6328125" style="111" customWidth="1"/>
    <col min="14083" max="14142" width="7.81640625" style="111" customWidth="1"/>
    <col min="14143" max="14336" width="8.6328125" style="111"/>
    <col min="14337" max="14337" width="4.1796875" style="111" customWidth="1"/>
    <col min="14338" max="14338" width="18.6328125" style="111" customWidth="1"/>
    <col min="14339" max="14398" width="7.81640625" style="111" customWidth="1"/>
    <col min="14399" max="14592" width="8.6328125" style="111"/>
    <col min="14593" max="14593" width="4.1796875" style="111" customWidth="1"/>
    <col min="14594" max="14594" width="18.6328125" style="111" customWidth="1"/>
    <col min="14595" max="14654" width="7.81640625" style="111" customWidth="1"/>
    <col min="14655" max="14848" width="8.6328125" style="111"/>
    <col min="14849" max="14849" width="4.1796875" style="111" customWidth="1"/>
    <col min="14850" max="14850" width="18.6328125" style="111" customWidth="1"/>
    <col min="14851" max="14910" width="7.81640625" style="111" customWidth="1"/>
    <col min="14911" max="15104" width="8.6328125" style="111"/>
    <col min="15105" max="15105" width="4.1796875" style="111" customWidth="1"/>
    <col min="15106" max="15106" width="18.6328125" style="111" customWidth="1"/>
    <col min="15107" max="15166" width="7.81640625" style="111" customWidth="1"/>
    <col min="15167" max="15360" width="8.6328125" style="111"/>
    <col min="15361" max="15361" width="4.1796875" style="111" customWidth="1"/>
    <col min="15362" max="15362" width="18.6328125" style="111" customWidth="1"/>
    <col min="15363" max="15422" width="7.81640625" style="111" customWidth="1"/>
    <col min="15423" max="15616" width="8.6328125" style="111"/>
    <col min="15617" max="15617" width="4.1796875" style="111" customWidth="1"/>
    <col min="15618" max="15618" width="18.6328125" style="111" customWidth="1"/>
    <col min="15619" max="15678" width="7.81640625" style="111" customWidth="1"/>
    <col min="15679" max="15872" width="8.6328125" style="111"/>
    <col min="15873" max="15873" width="4.1796875" style="111" customWidth="1"/>
    <col min="15874" max="15874" width="18.6328125" style="111" customWidth="1"/>
    <col min="15875" max="15934" width="7.81640625" style="111" customWidth="1"/>
    <col min="15935" max="16128" width="8.6328125" style="111"/>
    <col min="16129" max="16129" width="4.1796875" style="111" customWidth="1"/>
    <col min="16130" max="16130" width="18.6328125" style="111" customWidth="1"/>
    <col min="16131" max="16190" width="7.81640625" style="111" customWidth="1"/>
    <col min="16191" max="16384" width="8.6328125" style="111"/>
  </cols>
  <sheetData>
    <row r="1" spans="1:62" s="92" customFormat="1" ht="27" customHeight="1" x14ac:dyDescent="0.35">
      <c r="A1" s="90"/>
      <c r="B1" s="90"/>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row>
    <row r="2" spans="1:62" s="99" customFormat="1" ht="15" customHeight="1" x14ac:dyDescent="0.35">
      <c r="A2" s="93"/>
      <c r="B2" s="93"/>
      <c r="C2" s="94" t="s">
        <v>300</v>
      </c>
      <c r="D2" s="94"/>
      <c r="E2" s="94"/>
      <c r="F2" s="94"/>
      <c r="G2" s="94"/>
      <c r="H2" s="94"/>
      <c r="I2" s="94"/>
      <c r="J2" s="94"/>
      <c r="K2" s="94"/>
      <c r="L2" s="94"/>
      <c r="M2" s="94"/>
      <c r="N2" s="94"/>
      <c r="O2" s="95" t="s">
        <v>301</v>
      </c>
      <c r="P2" s="95"/>
      <c r="Q2" s="95"/>
      <c r="R2" s="95"/>
      <c r="S2" s="95"/>
      <c r="T2" s="95"/>
      <c r="U2" s="95"/>
      <c r="V2" s="95"/>
      <c r="W2" s="96"/>
      <c r="X2" s="95"/>
      <c r="Y2" s="95"/>
      <c r="Z2" s="95"/>
      <c r="AA2" s="95" t="s">
        <v>302</v>
      </c>
      <c r="AB2" s="95"/>
      <c r="AC2" s="95"/>
      <c r="AD2" s="95"/>
      <c r="AE2" s="95"/>
      <c r="AF2" s="95"/>
      <c r="AG2" s="95"/>
      <c r="AH2" s="95"/>
      <c r="AI2" s="96"/>
      <c r="AJ2" s="95"/>
      <c r="AK2" s="95"/>
      <c r="AL2" s="95"/>
      <c r="AM2" s="97" t="s">
        <v>303</v>
      </c>
      <c r="AN2" s="97"/>
      <c r="AO2" s="97"/>
      <c r="AP2" s="97"/>
      <c r="AQ2" s="97"/>
      <c r="AR2" s="97"/>
      <c r="AS2" s="97"/>
      <c r="AT2" s="97"/>
      <c r="AU2" s="97"/>
      <c r="AV2" s="97"/>
      <c r="AW2" s="97"/>
      <c r="AX2" s="97"/>
      <c r="AY2" s="98" t="s">
        <v>304</v>
      </c>
      <c r="AZ2" s="98"/>
      <c r="BA2" s="98"/>
      <c r="BB2" s="98"/>
      <c r="BC2" s="98"/>
      <c r="BD2" s="98"/>
      <c r="BE2" s="98"/>
      <c r="BF2" s="98"/>
      <c r="BG2" s="98"/>
      <c r="BH2" s="98"/>
      <c r="BI2" s="98"/>
      <c r="BJ2" s="98"/>
    </row>
    <row r="3" spans="1:62" s="100" customFormat="1" ht="16.5" customHeight="1" x14ac:dyDescent="0.35">
      <c r="B3" s="101"/>
      <c r="C3" s="102" t="s">
        <v>305</v>
      </c>
      <c r="D3" s="102" t="s">
        <v>306</v>
      </c>
      <c r="E3" s="102" t="s">
        <v>307</v>
      </c>
      <c r="F3" s="102" t="s">
        <v>308</v>
      </c>
      <c r="G3" s="102" t="s">
        <v>309</v>
      </c>
      <c r="H3" s="103" t="s">
        <v>310</v>
      </c>
      <c r="I3" s="102" t="s">
        <v>311</v>
      </c>
      <c r="J3" s="102" t="s">
        <v>312</v>
      </c>
      <c r="K3" s="102" t="s">
        <v>234</v>
      </c>
      <c r="L3" s="100" t="s">
        <v>235</v>
      </c>
      <c r="M3" s="100" t="s">
        <v>236</v>
      </c>
      <c r="O3" s="102" t="s">
        <v>305</v>
      </c>
      <c r="P3" s="102" t="s">
        <v>306</v>
      </c>
      <c r="Q3" s="102" t="s">
        <v>307</v>
      </c>
      <c r="R3" s="102" t="s">
        <v>308</v>
      </c>
      <c r="S3" s="102" t="s">
        <v>309</v>
      </c>
      <c r="T3" s="103" t="s">
        <v>310</v>
      </c>
      <c r="U3" s="102" t="s">
        <v>311</v>
      </c>
      <c r="V3" s="100" t="s">
        <v>312</v>
      </c>
      <c r="W3" s="104" t="s">
        <v>234</v>
      </c>
      <c r="X3" s="104" t="s">
        <v>235</v>
      </c>
      <c r="Y3" s="100" t="s">
        <v>236</v>
      </c>
      <c r="AA3" s="102" t="s">
        <v>305</v>
      </c>
      <c r="AB3" s="102" t="s">
        <v>306</v>
      </c>
      <c r="AC3" s="102" t="s">
        <v>307</v>
      </c>
      <c r="AD3" s="102" t="s">
        <v>308</v>
      </c>
      <c r="AE3" s="102" t="s">
        <v>309</v>
      </c>
      <c r="AF3" s="103" t="s">
        <v>310</v>
      </c>
      <c r="AG3" s="102" t="s">
        <v>311</v>
      </c>
      <c r="AH3" s="100" t="s">
        <v>312</v>
      </c>
      <c r="AI3" s="104" t="s">
        <v>234</v>
      </c>
      <c r="AJ3" s="104" t="s">
        <v>235</v>
      </c>
      <c r="AK3" s="100" t="s">
        <v>236</v>
      </c>
      <c r="AM3" s="102" t="s">
        <v>305</v>
      </c>
      <c r="AN3" s="102" t="s">
        <v>306</v>
      </c>
      <c r="AO3" s="102" t="s">
        <v>307</v>
      </c>
      <c r="AP3" s="102" t="s">
        <v>308</v>
      </c>
      <c r="AQ3" s="102" t="s">
        <v>309</v>
      </c>
      <c r="AR3" s="103" t="s">
        <v>310</v>
      </c>
      <c r="AS3" s="102" t="s">
        <v>311</v>
      </c>
      <c r="AT3" s="100" t="s">
        <v>312</v>
      </c>
      <c r="AU3" s="100" t="s">
        <v>234</v>
      </c>
      <c r="AV3" s="104" t="s">
        <v>235</v>
      </c>
      <c r="AW3" s="100" t="s">
        <v>236</v>
      </c>
      <c r="AY3" s="102" t="s">
        <v>305</v>
      </c>
      <c r="AZ3" s="102" t="s">
        <v>306</v>
      </c>
      <c r="BA3" s="102" t="s">
        <v>307</v>
      </c>
      <c r="BB3" s="102" t="s">
        <v>308</v>
      </c>
      <c r="BC3" s="102" t="s">
        <v>309</v>
      </c>
      <c r="BD3" s="103" t="s">
        <v>310</v>
      </c>
      <c r="BE3" s="102" t="s">
        <v>311</v>
      </c>
      <c r="BF3" s="100" t="s">
        <v>312</v>
      </c>
      <c r="BG3" s="100" t="s">
        <v>234</v>
      </c>
      <c r="BH3" s="104" t="s">
        <v>235</v>
      </c>
      <c r="BI3" s="100" t="s">
        <v>236</v>
      </c>
    </row>
    <row r="4" spans="1:62" ht="15" customHeight="1" x14ac:dyDescent="0.25">
      <c r="A4" s="92">
        <v>1</v>
      </c>
      <c r="B4" s="105" t="s">
        <v>41</v>
      </c>
      <c r="C4" s="106">
        <v>1403</v>
      </c>
      <c r="D4" s="106">
        <v>1440</v>
      </c>
      <c r="E4" s="106">
        <v>1441</v>
      </c>
      <c r="F4" s="106">
        <v>1429</v>
      </c>
      <c r="G4" s="106">
        <v>1458</v>
      </c>
      <c r="H4" s="106">
        <v>1595</v>
      </c>
      <c r="I4" s="106">
        <v>1627</v>
      </c>
      <c r="J4" s="106">
        <v>1592</v>
      </c>
      <c r="K4" s="106">
        <v>1705</v>
      </c>
      <c r="L4" s="106">
        <v>1658</v>
      </c>
      <c r="M4" s="107">
        <v>1659</v>
      </c>
      <c r="N4" s="106"/>
      <c r="O4" s="108">
        <v>81.489999999999995</v>
      </c>
      <c r="P4" s="108">
        <v>81.489999999999995</v>
      </c>
      <c r="Q4" s="108">
        <v>85.1</v>
      </c>
      <c r="R4" s="108">
        <v>85.4</v>
      </c>
      <c r="S4" s="108">
        <v>83.7</v>
      </c>
      <c r="T4" s="108">
        <v>83.5</v>
      </c>
      <c r="U4" s="108">
        <v>88.8</v>
      </c>
      <c r="V4" s="108">
        <v>87.4</v>
      </c>
      <c r="W4" s="109">
        <v>85.4</v>
      </c>
      <c r="X4" s="109">
        <v>89</v>
      </c>
      <c r="Y4" s="110">
        <v>86.7</v>
      </c>
      <c r="Z4" s="109"/>
      <c r="AA4" s="108">
        <v>70.150000000000006</v>
      </c>
      <c r="AB4" s="108">
        <v>75.849999999999994</v>
      </c>
      <c r="AC4" s="108">
        <v>72.099999999999994</v>
      </c>
      <c r="AD4" s="108">
        <v>83.8</v>
      </c>
      <c r="AE4" s="108">
        <v>72.7</v>
      </c>
      <c r="AF4" s="108">
        <v>75.2</v>
      </c>
      <c r="AG4" s="108">
        <v>76.400000000000006</v>
      </c>
      <c r="AH4" s="108">
        <v>78.599999999999994</v>
      </c>
      <c r="AI4" s="109">
        <v>79.7</v>
      </c>
      <c r="AJ4" s="109">
        <v>79.900000000000006</v>
      </c>
      <c r="AK4" s="110">
        <v>82.1</v>
      </c>
      <c r="AL4" s="109"/>
      <c r="AM4" s="108">
        <v>60.96</v>
      </c>
      <c r="AN4" s="108">
        <v>59.58</v>
      </c>
      <c r="AO4" s="108">
        <v>62.099999999999994</v>
      </c>
      <c r="AP4" s="108">
        <v>63.8</v>
      </c>
      <c r="AQ4" s="108">
        <v>65</v>
      </c>
      <c r="AR4" s="108">
        <v>66.3</v>
      </c>
      <c r="AS4" s="108">
        <v>69</v>
      </c>
      <c r="AT4" s="108">
        <v>67</v>
      </c>
      <c r="AU4" s="108">
        <v>67.3</v>
      </c>
      <c r="AV4" s="108">
        <v>70.3</v>
      </c>
      <c r="AW4" s="108">
        <v>71.900000000000006</v>
      </c>
      <c r="AX4" s="108"/>
      <c r="AY4" s="108">
        <v>48.69</v>
      </c>
      <c r="AZ4" s="108">
        <v>44.07</v>
      </c>
      <c r="BA4" s="108">
        <v>47.300000000000004</v>
      </c>
      <c r="BB4" s="108">
        <v>49.800000000000004</v>
      </c>
      <c r="BC4" s="108">
        <v>49.900000000000006</v>
      </c>
      <c r="BD4" s="108">
        <v>51.199999999999996</v>
      </c>
      <c r="BE4" s="108">
        <v>53.8</v>
      </c>
      <c r="BF4" s="108">
        <v>51.6</v>
      </c>
      <c r="BG4" s="108">
        <v>52.9</v>
      </c>
      <c r="BH4" s="108">
        <v>56</v>
      </c>
      <c r="BI4" s="108">
        <v>57.3</v>
      </c>
      <c r="BJ4" s="108"/>
    </row>
    <row r="5" spans="1:62" ht="15" customHeight="1" x14ac:dyDescent="0.25">
      <c r="A5" s="92">
        <v>2</v>
      </c>
      <c r="B5" s="105" t="s">
        <v>45</v>
      </c>
      <c r="C5" s="106">
        <v>1038</v>
      </c>
      <c r="D5" s="106">
        <v>1080</v>
      </c>
      <c r="E5" s="106">
        <v>1056</v>
      </c>
      <c r="F5" s="106">
        <v>1059</v>
      </c>
      <c r="G5" s="106">
        <v>1119</v>
      </c>
      <c r="H5" s="106">
        <v>1175</v>
      </c>
      <c r="I5" s="106">
        <v>1071</v>
      </c>
      <c r="J5" s="106">
        <v>1089</v>
      </c>
      <c r="K5" s="106">
        <v>1050</v>
      </c>
      <c r="L5" s="106">
        <v>1006</v>
      </c>
      <c r="M5" s="110">
        <v>907</v>
      </c>
      <c r="N5" s="106"/>
      <c r="O5" s="108">
        <v>81.63</v>
      </c>
      <c r="P5" s="108">
        <v>75.790000000000006</v>
      </c>
      <c r="Q5" s="108">
        <v>79.8</v>
      </c>
      <c r="R5" s="108">
        <v>85.7</v>
      </c>
      <c r="S5" s="108">
        <v>86.5</v>
      </c>
      <c r="T5" s="108">
        <v>90.5</v>
      </c>
      <c r="U5" s="108">
        <v>92.2</v>
      </c>
      <c r="V5" s="108">
        <v>90.1</v>
      </c>
      <c r="W5" s="109">
        <v>95.3</v>
      </c>
      <c r="X5" s="109">
        <v>95.5</v>
      </c>
      <c r="Y5" s="110">
        <v>99.2</v>
      </c>
      <c r="Z5" s="109"/>
      <c r="AA5" s="108">
        <v>61.88</v>
      </c>
      <c r="AB5" s="108">
        <v>61.55</v>
      </c>
      <c r="AC5" s="108">
        <v>59.5</v>
      </c>
      <c r="AD5" s="108">
        <v>73.900000000000006</v>
      </c>
      <c r="AE5" s="108">
        <v>82.4</v>
      </c>
      <c r="AF5" s="108">
        <v>79.8</v>
      </c>
      <c r="AG5" s="108">
        <v>85.7</v>
      </c>
      <c r="AH5" s="108">
        <v>83.2</v>
      </c>
      <c r="AI5" s="109">
        <v>87</v>
      </c>
      <c r="AJ5" s="109">
        <v>88.6</v>
      </c>
      <c r="AK5" s="110">
        <v>91</v>
      </c>
      <c r="AL5" s="109"/>
      <c r="AM5" s="108">
        <v>73.88</v>
      </c>
      <c r="AN5" s="108">
        <v>67.77</v>
      </c>
      <c r="AO5" s="108">
        <v>70.8</v>
      </c>
      <c r="AP5" s="108">
        <v>73.3</v>
      </c>
      <c r="AQ5" s="108">
        <v>75.400000000000006</v>
      </c>
      <c r="AR5" s="108">
        <v>74.7</v>
      </c>
      <c r="AS5" s="108">
        <v>74.599999999999994</v>
      </c>
      <c r="AT5" s="108">
        <v>73.8</v>
      </c>
      <c r="AU5" s="108">
        <v>74.5</v>
      </c>
      <c r="AV5" s="108">
        <v>76.800000000000011</v>
      </c>
      <c r="AW5" s="108">
        <v>77.2</v>
      </c>
      <c r="AX5" s="108"/>
      <c r="AY5" s="108">
        <v>56.940000000000005</v>
      </c>
      <c r="AZ5" s="108">
        <v>49.91</v>
      </c>
      <c r="BA5" s="108">
        <v>52</v>
      </c>
      <c r="BB5" s="108">
        <v>57.6</v>
      </c>
      <c r="BC5" s="108">
        <v>60.2</v>
      </c>
      <c r="BD5" s="108">
        <v>57.900000000000006</v>
      </c>
      <c r="BE5" s="108">
        <v>58.2</v>
      </c>
      <c r="BF5" s="108">
        <v>56.9</v>
      </c>
      <c r="BG5" s="108">
        <v>57.2</v>
      </c>
      <c r="BH5" s="108">
        <v>62.1</v>
      </c>
      <c r="BI5" s="108">
        <v>61.3</v>
      </c>
      <c r="BJ5" s="108"/>
    </row>
    <row r="6" spans="1:62" ht="15" customHeight="1" x14ac:dyDescent="0.25">
      <c r="A6" s="92">
        <v>3</v>
      </c>
      <c r="B6" s="105" t="s">
        <v>47</v>
      </c>
      <c r="C6" s="106">
        <v>1628</v>
      </c>
      <c r="D6" s="106">
        <v>1641</v>
      </c>
      <c r="E6" s="106">
        <v>1612</v>
      </c>
      <c r="F6" s="106">
        <v>1735</v>
      </c>
      <c r="G6" s="106">
        <v>1649</v>
      </c>
      <c r="H6" s="106">
        <v>1852</v>
      </c>
      <c r="I6" s="106">
        <v>1639</v>
      </c>
      <c r="J6" s="106">
        <v>1610</v>
      </c>
      <c r="K6" s="106">
        <v>1694</v>
      </c>
      <c r="L6" s="106">
        <v>1632</v>
      </c>
      <c r="M6" s="107">
        <v>1539</v>
      </c>
      <c r="N6" s="106"/>
      <c r="O6" s="108">
        <v>76.989999999999995</v>
      </c>
      <c r="P6" s="108">
        <v>78.69</v>
      </c>
      <c r="Q6" s="108">
        <v>80.599999999999994</v>
      </c>
      <c r="R6" s="108">
        <v>80.8</v>
      </c>
      <c r="S6" s="108">
        <v>91.2</v>
      </c>
      <c r="T6" s="108">
        <v>79.8</v>
      </c>
      <c r="U6" s="112">
        <v>90</v>
      </c>
      <c r="V6" s="108">
        <v>86.2</v>
      </c>
      <c r="W6" s="109">
        <v>85.5</v>
      </c>
      <c r="X6" s="109">
        <v>89.5</v>
      </c>
      <c r="Y6" s="110">
        <v>89.4</v>
      </c>
      <c r="Z6" s="109"/>
      <c r="AA6" s="108">
        <v>54.86</v>
      </c>
      <c r="AB6" s="108">
        <v>54.48</v>
      </c>
      <c r="AC6" s="108">
        <v>63.6</v>
      </c>
      <c r="AD6" s="108">
        <v>69.099999999999994</v>
      </c>
      <c r="AE6" s="108">
        <v>70.5</v>
      </c>
      <c r="AF6" s="108">
        <v>66</v>
      </c>
      <c r="AG6" s="108">
        <v>64.400000000000006</v>
      </c>
      <c r="AH6" s="108">
        <v>71.7</v>
      </c>
      <c r="AI6" s="109">
        <v>74.599999999999994</v>
      </c>
      <c r="AJ6" s="109">
        <v>81</v>
      </c>
      <c r="AK6" s="110">
        <v>85.5</v>
      </c>
      <c r="AL6" s="109"/>
      <c r="AM6" s="108">
        <v>74.87</v>
      </c>
      <c r="AN6" s="108">
        <v>76.42</v>
      </c>
      <c r="AO6" s="108">
        <v>79.100000000000009</v>
      </c>
      <c r="AP6" s="108">
        <v>76.100000000000009</v>
      </c>
      <c r="AQ6" s="108">
        <v>82.100000000000009</v>
      </c>
      <c r="AR6" s="108">
        <v>75.7</v>
      </c>
      <c r="AS6" s="108">
        <v>79</v>
      </c>
      <c r="AT6" s="108">
        <v>75.7</v>
      </c>
      <c r="AU6" s="108">
        <v>78.8</v>
      </c>
      <c r="AV6" s="108">
        <v>78</v>
      </c>
      <c r="AW6" s="108">
        <v>78.900000000000006</v>
      </c>
      <c r="AX6" s="108"/>
      <c r="AY6" s="108">
        <v>61.870000000000005</v>
      </c>
      <c r="AZ6" s="108">
        <v>61.47</v>
      </c>
      <c r="BA6" s="108">
        <v>64.5</v>
      </c>
      <c r="BB6" s="108">
        <v>62.7</v>
      </c>
      <c r="BC6" s="108">
        <v>66.400000000000006</v>
      </c>
      <c r="BD6" s="108">
        <v>59.3</v>
      </c>
      <c r="BE6" s="108">
        <v>64.2</v>
      </c>
      <c r="BF6" s="108">
        <v>60.7</v>
      </c>
      <c r="BG6" s="108">
        <v>64.3</v>
      </c>
      <c r="BH6" s="108">
        <v>63.3</v>
      </c>
      <c r="BI6" s="108">
        <v>64.099999999999994</v>
      </c>
      <c r="BJ6" s="108"/>
    </row>
    <row r="7" spans="1:62" ht="15" customHeight="1" x14ac:dyDescent="0.25">
      <c r="A7" s="92">
        <v>4</v>
      </c>
      <c r="B7" s="105" t="s">
        <v>85</v>
      </c>
      <c r="C7" s="106">
        <v>2386</v>
      </c>
      <c r="D7" s="106">
        <v>2407</v>
      </c>
      <c r="E7" s="106">
        <v>2391</v>
      </c>
      <c r="F7" s="106">
        <v>2384</v>
      </c>
      <c r="G7" s="106">
        <v>2400</v>
      </c>
      <c r="H7" s="106">
        <v>2527</v>
      </c>
      <c r="I7" s="106">
        <v>2616</v>
      </c>
      <c r="J7" s="106">
        <v>2718</v>
      </c>
      <c r="K7" s="106">
        <v>2752</v>
      </c>
      <c r="L7" s="106">
        <v>2809</v>
      </c>
      <c r="M7" s="107">
        <v>2938</v>
      </c>
      <c r="N7" s="106"/>
      <c r="O7" s="108">
        <v>73.97</v>
      </c>
      <c r="P7" s="108">
        <v>73.88</v>
      </c>
      <c r="Q7" s="108">
        <v>75.599999999999994</v>
      </c>
      <c r="R7" s="108">
        <v>80.599999999999994</v>
      </c>
      <c r="S7" s="108">
        <v>77.8</v>
      </c>
      <c r="T7" s="108">
        <v>73.099999999999994</v>
      </c>
      <c r="U7" s="108">
        <v>54.7</v>
      </c>
      <c r="V7" s="108">
        <v>67.099999999999994</v>
      </c>
      <c r="W7" s="109">
        <v>64.8</v>
      </c>
      <c r="X7" s="109">
        <v>62.1</v>
      </c>
      <c r="Y7" s="110">
        <v>63</v>
      </c>
      <c r="Z7" s="109"/>
      <c r="AA7" s="108">
        <v>53.2</v>
      </c>
      <c r="AB7" s="108">
        <v>53.64</v>
      </c>
      <c r="AC7" s="108">
        <v>60</v>
      </c>
      <c r="AD7" s="108">
        <v>66.400000000000006</v>
      </c>
      <c r="AE7" s="108">
        <v>66.400000000000006</v>
      </c>
      <c r="AF7" s="108">
        <v>57.9</v>
      </c>
      <c r="AG7" s="108">
        <v>50.6</v>
      </c>
      <c r="AH7" s="108">
        <v>53</v>
      </c>
      <c r="AI7" s="109">
        <v>47.8</v>
      </c>
      <c r="AJ7" s="109">
        <v>50.4</v>
      </c>
      <c r="AK7" s="110">
        <v>50.8</v>
      </c>
      <c r="AL7" s="109"/>
      <c r="AM7" s="108">
        <v>50.98</v>
      </c>
      <c r="AN7" s="108">
        <v>44.71</v>
      </c>
      <c r="AO7" s="108">
        <v>48.1</v>
      </c>
      <c r="AP7" s="108">
        <v>50.3</v>
      </c>
      <c r="AQ7" s="108">
        <v>51</v>
      </c>
      <c r="AR7" s="108">
        <v>52.3</v>
      </c>
      <c r="AS7" s="108">
        <v>51.199999999999996</v>
      </c>
      <c r="AT7" s="108">
        <v>48.6</v>
      </c>
      <c r="AU7" s="108">
        <v>48.3</v>
      </c>
      <c r="AV7" s="108">
        <v>52.6</v>
      </c>
      <c r="AW7" s="108">
        <v>57.2</v>
      </c>
      <c r="AX7" s="108"/>
      <c r="AY7" s="108">
        <v>34.369999999999997</v>
      </c>
      <c r="AZ7" s="108">
        <v>30.939999999999998</v>
      </c>
      <c r="BA7" s="108">
        <v>34.800000000000004</v>
      </c>
      <c r="BB7" s="108">
        <v>36</v>
      </c>
      <c r="BC7" s="108">
        <v>36.200000000000003</v>
      </c>
      <c r="BD7" s="108">
        <v>37.199999999999996</v>
      </c>
      <c r="BE7" s="108">
        <v>37.200000000000003</v>
      </c>
      <c r="BF7" s="108">
        <v>34.299999999999997</v>
      </c>
      <c r="BG7" s="108">
        <v>38.700000000000003</v>
      </c>
      <c r="BH7" s="108">
        <v>38.5</v>
      </c>
      <c r="BI7" s="108">
        <v>41.3</v>
      </c>
      <c r="BJ7" s="108"/>
    </row>
    <row r="8" spans="1:62" ht="15" customHeight="1" x14ac:dyDescent="0.25">
      <c r="A8" s="92">
        <v>5</v>
      </c>
      <c r="B8" s="105" t="s">
        <v>50</v>
      </c>
      <c r="C8" s="106">
        <v>708</v>
      </c>
      <c r="D8" s="106">
        <v>678</v>
      </c>
      <c r="E8" s="106">
        <v>705</v>
      </c>
      <c r="F8" s="106">
        <v>755</v>
      </c>
      <c r="G8" s="106">
        <v>848</v>
      </c>
      <c r="H8" s="106">
        <v>910</v>
      </c>
      <c r="I8" s="106">
        <v>1003</v>
      </c>
      <c r="J8" s="106">
        <v>1052</v>
      </c>
      <c r="K8" s="106">
        <v>1126</v>
      </c>
      <c r="L8" s="106">
        <v>1233</v>
      </c>
      <c r="M8" s="107">
        <v>1391</v>
      </c>
      <c r="N8" s="106"/>
      <c r="O8" s="108">
        <v>78.209999999999994</v>
      </c>
      <c r="P8" s="108">
        <v>75.77</v>
      </c>
      <c r="Q8" s="108">
        <v>81.8</v>
      </c>
      <c r="R8" s="108">
        <v>73.900000000000006</v>
      </c>
      <c r="S8" s="108">
        <v>83.8</v>
      </c>
      <c r="T8" s="108">
        <v>80.900000000000006</v>
      </c>
      <c r="U8" s="108">
        <v>83.8</v>
      </c>
      <c r="V8" s="108">
        <v>83.1</v>
      </c>
      <c r="W8" s="109">
        <v>78.900000000000006</v>
      </c>
      <c r="X8" s="109">
        <v>82.9</v>
      </c>
      <c r="Y8" s="110">
        <v>80</v>
      </c>
      <c r="Z8" s="109"/>
      <c r="AA8" s="108">
        <v>57.89</v>
      </c>
      <c r="AB8" s="108">
        <v>54.73</v>
      </c>
      <c r="AC8" s="108">
        <v>58.3</v>
      </c>
      <c r="AD8" s="108">
        <v>60.7</v>
      </c>
      <c r="AE8" s="108">
        <v>58.8</v>
      </c>
      <c r="AF8" s="108">
        <v>68.5</v>
      </c>
      <c r="AG8" s="108">
        <v>67.5</v>
      </c>
      <c r="AH8" s="108">
        <v>68.900000000000006</v>
      </c>
      <c r="AI8" s="109">
        <v>71.2</v>
      </c>
      <c r="AJ8" s="109">
        <v>78.900000000000006</v>
      </c>
      <c r="AK8" s="110">
        <v>77.900000000000006</v>
      </c>
      <c r="AL8" s="109"/>
      <c r="AM8" s="108">
        <v>64.039999999999992</v>
      </c>
      <c r="AN8" s="108">
        <v>50.55</v>
      </c>
      <c r="AO8" s="108">
        <v>47.9</v>
      </c>
      <c r="AP8" s="108">
        <v>51.7</v>
      </c>
      <c r="AQ8" s="108">
        <v>55.1</v>
      </c>
      <c r="AR8" s="108">
        <v>54.6</v>
      </c>
      <c r="AS8" s="108">
        <v>58.4</v>
      </c>
      <c r="AT8" s="108">
        <v>54</v>
      </c>
      <c r="AU8" s="108">
        <v>51.1</v>
      </c>
      <c r="AV8" s="108">
        <v>55.3</v>
      </c>
      <c r="AW8" s="108">
        <v>52.400000000000006</v>
      </c>
      <c r="AX8" s="108"/>
      <c r="AY8" s="108">
        <v>46.58</v>
      </c>
      <c r="AZ8" s="108">
        <v>39.21</v>
      </c>
      <c r="BA8" s="108">
        <v>35.9</v>
      </c>
      <c r="BB8" s="108">
        <v>39.6</v>
      </c>
      <c r="BC8" s="108">
        <v>39.1</v>
      </c>
      <c r="BD8" s="108">
        <v>40.400000000000006</v>
      </c>
      <c r="BE8" s="108">
        <v>43</v>
      </c>
      <c r="BF8" s="108">
        <v>38.200000000000003</v>
      </c>
      <c r="BG8" s="108">
        <v>35.6</v>
      </c>
      <c r="BH8" s="108">
        <v>41.2</v>
      </c>
      <c r="BI8" s="108">
        <v>38.6</v>
      </c>
      <c r="BJ8" s="108"/>
    </row>
    <row r="9" spans="1:62" ht="15" customHeight="1" x14ac:dyDescent="0.25">
      <c r="A9" s="92">
        <v>6</v>
      </c>
      <c r="B9" s="105" t="s">
        <v>53</v>
      </c>
      <c r="C9" s="106">
        <v>3032</v>
      </c>
      <c r="D9" s="106">
        <v>3005</v>
      </c>
      <c r="E9" s="106">
        <v>3330</v>
      </c>
      <c r="F9" s="106">
        <v>3369</v>
      </c>
      <c r="G9" s="106">
        <v>3705</v>
      </c>
      <c r="H9" s="106">
        <v>3784</v>
      </c>
      <c r="I9" s="106">
        <v>3990</v>
      </c>
      <c r="J9" s="106">
        <v>3965</v>
      </c>
      <c r="K9" s="106">
        <v>4290</v>
      </c>
      <c r="L9" s="106">
        <v>4079</v>
      </c>
      <c r="M9" s="107">
        <v>4440</v>
      </c>
      <c r="N9" s="106"/>
      <c r="O9" s="108">
        <v>66.09</v>
      </c>
      <c r="P9" s="108">
        <v>73.959999999999994</v>
      </c>
      <c r="Q9" s="108">
        <v>73.099999999999994</v>
      </c>
      <c r="R9" s="108">
        <v>67</v>
      </c>
      <c r="S9" s="108">
        <v>65.8</v>
      </c>
      <c r="T9" s="108">
        <v>69.8</v>
      </c>
      <c r="U9" s="108">
        <v>79.900000000000006</v>
      </c>
      <c r="V9" s="108">
        <v>75.8</v>
      </c>
      <c r="W9" s="109">
        <v>73.3</v>
      </c>
      <c r="X9" s="109">
        <v>80.900000000000006</v>
      </c>
      <c r="Y9" s="110">
        <v>78.2</v>
      </c>
      <c r="Z9" s="109"/>
      <c r="AA9" s="108">
        <v>50.88</v>
      </c>
      <c r="AB9" s="108">
        <v>52.36</v>
      </c>
      <c r="AC9" s="108">
        <v>50.5</v>
      </c>
      <c r="AD9" s="108">
        <v>44.1</v>
      </c>
      <c r="AE9" s="108">
        <v>42.3</v>
      </c>
      <c r="AF9" s="108">
        <v>33.5</v>
      </c>
      <c r="AG9" s="108">
        <v>62.4</v>
      </c>
      <c r="AH9" s="108">
        <v>55.4</v>
      </c>
      <c r="AI9" s="109">
        <v>53.9</v>
      </c>
      <c r="AJ9" s="109">
        <v>60.9</v>
      </c>
      <c r="AK9" s="110">
        <v>64.2</v>
      </c>
      <c r="AL9" s="109"/>
      <c r="AM9" s="108">
        <v>48.25</v>
      </c>
      <c r="AN9" s="108">
        <v>49.48</v>
      </c>
      <c r="AO9" s="108">
        <v>49.1</v>
      </c>
      <c r="AP9" s="108">
        <v>2.6</v>
      </c>
      <c r="AQ9" s="108">
        <v>44.5</v>
      </c>
      <c r="AR9" s="108">
        <v>50.099999999999994</v>
      </c>
      <c r="AS9" s="108">
        <v>63.9</v>
      </c>
      <c r="AT9" s="108">
        <v>55.6</v>
      </c>
      <c r="AU9" s="108">
        <v>58.699999999999996</v>
      </c>
      <c r="AV9" s="108">
        <v>57.7</v>
      </c>
      <c r="AW9" s="108">
        <v>60</v>
      </c>
      <c r="AX9" s="108"/>
      <c r="AY9" s="108">
        <v>32.56</v>
      </c>
      <c r="AZ9" s="108">
        <v>34.229999999999997</v>
      </c>
      <c r="BA9" s="108">
        <v>34.9</v>
      </c>
      <c r="BB9" s="108">
        <v>4.3</v>
      </c>
      <c r="BC9" s="108">
        <v>31</v>
      </c>
      <c r="BD9" s="108">
        <v>34.5</v>
      </c>
      <c r="BE9" s="108">
        <v>49</v>
      </c>
      <c r="BF9" s="108">
        <v>37.799999999999997</v>
      </c>
      <c r="BG9" s="108">
        <v>40.4</v>
      </c>
      <c r="BH9" s="108">
        <v>39.799999999999997</v>
      </c>
      <c r="BI9" s="108">
        <v>41.9</v>
      </c>
      <c r="BJ9" s="108"/>
    </row>
    <row r="10" spans="1:62" ht="15" customHeight="1" x14ac:dyDescent="0.25">
      <c r="A10" s="92">
        <v>7</v>
      </c>
      <c r="B10" s="105" t="s">
        <v>55</v>
      </c>
      <c r="C10" s="106">
        <v>1763</v>
      </c>
      <c r="D10" s="106">
        <v>1768</v>
      </c>
      <c r="E10" s="106">
        <v>1837</v>
      </c>
      <c r="F10" s="106">
        <v>1906</v>
      </c>
      <c r="G10" s="106">
        <v>2030</v>
      </c>
      <c r="H10" s="106">
        <v>2114</v>
      </c>
      <c r="I10" s="106">
        <v>2138</v>
      </c>
      <c r="J10" s="106">
        <v>2069</v>
      </c>
      <c r="K10" s="106">
        <v>2266</v>
      </c>
      <c r="L10" s="106">
        <v>2204</v>
      </c>
      <c r="M10" s="107">
        <v>2162</v>
      </c>
      <c r="N10" s="106"/>
      <c r="O10" s="108">
        <v>72.87</v>
      </c>
      <c r="P10" s="108">
        <v>75.94</v>
      </c>
      <c r="Q10" s="108">
        <v>78.400000000000006</v>
      </c>
      <c r="R10" s="108">
        <v>75.5</v>
      </c>
      <c r="S10" s="108">
        <v>74.2</v>
      </c>
      <c r="T10" s="108">
        <v>76.599999999999994</v>
      </c>
      <c r="U10" s="112">
        <v>76.900000000000006</v>
      </c>
      <c r="V10" s="108">
        <v>81.099999999999994</v>
      </c>
      <c r="W10" s="109">
        <v>75.3</v>
      </c>
      <c r="X10" s="109">
        <v>82.9</v>
      </c>
      <c r="Y10" s="110">
        <v>82.1</v>
      </c>
      <c r="Z10" s="109"/>
      <c r="AA10" s="108">
        <v>54.9</v>
      </c>
      <c r="AB10" s="108">
        <v>56.25</v>
      </c>
      <c r="AC10" s="108">
        <v>52.9</v>
      </c>
      <c r="AD10" s="108">
        <v>61.3</v>
      </c>
      <c r="AE10" s="108">
        <v>60.2</v>
      </c>
      <c r="AF10" s="108">
        <v>61.7</v>
      </c>
      <c r="AG10" s="108">
        <v>71.5</v>
      </c>
      <c r="AH10" s="108">
        <v>72.099999999999994</v>
      </c>
      <c r="AI10" s="109">
        <v>61.9</v>
      </c>
      <c r="AJ10" s="109">
        <v>68.900000000000006</v>
      </c>
      <c r="AK10" s="110">
        <v>67.3</v>
      </c>
      <c r="AL10" s="109"/>
      <c r="AM10" s="108">
        <v>63.29</v>
      </c>
      <c r="AN10" s="108">
        <v>62.11</v>
      </c>
      <c r="AO10" s="108">
        <v>63</v>
      </c>
      <c r="AP10" s="108">
        <v>62.1</v>
      </c>
      <c r="AQ10" s="108">
        <v>63.5</v>
      </c>
      <c r="AR10" s="108">
        <v>64.7</v>
      </c>
      <c r="AS10" s="108">
        <v>65</v>
      </c>
      <c r="AT10" s="108">
        <v>67.099999999999994</v>
      </c>
      <c r="AU10" s="108">
        <v>80.5</v>
      </c>
      <c r="AV10" s="108">
        <v>70.900000000000006</v>
      </c>
      <c r="AW10" s="108">
        <v>70.8</v>
      </c>
      <c r="AX10" s="108"/>
      <c r="AY10" s="108">
        <v>47.93</v>
      </c>
      <c r="AZ10" s="108">
        <v>47.199999999999996</v>
      </c>
      <c r="BA10" s="108">
        <v>49.4</v>
      </c>
      <c r="BB10" s="108">
        <v>49.5</v>
      </c>
      <c r="BC10" s="108">
        <v>48.7</v>
      </c>
      <c r="BD10" s="108">
        <v>51.5</v>
      </c>
      <c r="BE10" s="108">
        <v>49.400000000000006</v>
      </c>
      <c r="BF10" s="108">
        <v>53.8</v>
      </c>
      <c r="BG10" s="108">
        <v>54.699999999999996</v>
      </c>
      <c r="BH10" s="108">
        <v>55.3</v>
      </c>
      <c r="BI10" s="108">
        <v>56.9</v>
      </c>
      <c r="BJ10" s="108"/>
    </row>
    <row r="11" spans="1:62" ht="15" customHeight="1" x14ac:dyDescent="0.25">
      <c r="A11" s="92">
        <v>8</v>
      </c>
      <c r="B11" s="105" t="s">
        <v>57</v>
      </c>
      <c r="C11" s="106">
        <v>1500</v>
      </c>
      <c r="D11" s="106">
        <v>1501</v>
      </c>
      <c r="E11" s="106">
        <v>1571</v>
      </c>
      <c r="F11" s="106">
        <v>1582</v>
      </c>
      <c r="G11" s="106">
        <v>1660</v>
      </c>
      <c r="H11" s="106">
        <v>1880</v>
      </c>
      <c r="I11" s="106">
        <v>1864</v>
      </c>
      <c r="J11" s="106">
        <v>1885</v>
      </c>
      <c r="K11" s="106">
        <v>1884</v>
      </c>
      <c r="L11" s="106">
        <v>1835</v>
      </c>
      <c r="M11" s="107">
        <v>1977</v>
      </c>
      <c r="N11" s="106"/>
      <c r="O11" s="108">
        <v>70.41</v>
      </c>
      <c r="P11" s="108">
        <v>74.900000000000006</v>
      </c>
      <c r="Q11" s="108">
        <v>74.2</v>
      </c>
      <c r="R11" s="108">
        <v>73.900000000000006</v>
      </c>
      <c r="S11" s="108">
        <v>75.099999999999994</v>
      </c>
      <c r="T11" s="108">
        <v>72.5</v>
      </c>
      <c r="U11" s="108">
        <v>80.7</v>
      </c>
      <c r="V11" s="108">
        <v>77.8</v>
      </c>
      <c r="W11" s="109">
        <v>82.3</v>
      </c>
      <c r="X11" s="109">
        <v>82.4</v>
      </c>
      <c r="Y11" s="110">
        <v>79.400000000000006</v>
      </c>
      <c r="Z11" s="109"/>
      <c r="AA11" s="108">
        <v>49.63</v>
      </c>
      <c r="AB11" s="108">
        <v>51.6</v>
      </c>
      <c r="AC11" s="108">
        <v>59.4</v>
      </c>
      <c r="AD11" s="108">
        <v>67.2</v>
      </c>
      <c r="AE11" s="108">
        <v>68.400000000000006</v>
      </c>
      <c r="AF11" s="108">
        <v>63.2</v>
      </c>
      <c r="AG11" s="108">
        <v>69.099999999999994</v>
      </c>
      <c r="AH11" s="108">
        <v>66.3</v>
      </c>
      <c r="AI11" s="109">
        <v>71.7</v>
      </c>
      <c r="AJ11" s="109">
        <v>70.400000000000006</v>
      </c>
      <c r="AK11" s="110">
        <v>72</v>
      </c>
      <c r="AL11" s="109"/>
      <c r="AM11" s="108">
        <v>54.97</v>
      </c>
      <c r="AN11" s="108">
        <v>45.69</v>
      </c>
      <c r="AO11" s="108">
        <v>44.2</v>
      </c>
      <c r="AP11" s="108">
        <v>48.6</v>
      </c>
      <c r="AQ11" s="108">
        <v>46.3</v>
      </c>
      <c r="AR11" s="108">
        <v>50.6</v>
      </c>
      <c r="AS11" s="108">
        <v>49.7</v>
      </c>
      <c r="AT11" s="108">
        <v>49.1</v>
      </c>
      <c r="AU11" s="108">
        <v>58.699999999999996</v>
      </c>
      <c r="AV11" s="108">
        <v>51.099999999999994</v>
      </c>
      <c r="AW11" s="108">
        <v>54.1</v>
      </c>
      <c r="AX11" s="108"/>
      <c r="AY11" s="108">
        <v>32.42</v>
      </c>
      <c r="AZ11" s="108">
        <v>31.240000000000002</v>
      </c>
      <c r="BA11" s="108">
        <v>31.200000000000003</v>
      </c>
      <c r="BB11" s="108">
        <v>80.599999999999994</v>
      </c>
      <c r="BC11" s="108">
        <v>33.5</v>
      </c>
      <c r="BD11" s="108">
        <v>36.199999999999996</v>
      </c>
      <c r="BE11" s="108">
        <v>35.9</v>
      </c>
      <c r="BF11" s="108">
        <v>31</v>
      </c>
      <c r="BG11" s="108">
        <v>40.4</v>
      </c>
      <c r="BH11" s="108">
        <v>36.800000000000004</v>
      </c>
      <c r="BI11" s="108">
        <v>38.799999999999997</v>
      </c>
      <c r="BJ11" s="108"/>
    </row>
    <row r="12" spans="1:62" ht="13" x14ac:dyDescent="0.25">
      <c r="A12" s="92">
        <v>9</v>
      </c>
      <c r="B12" s="105" t="s">
        <v>58</v>
      </c>
      <c r="C12" s="106">
        <v>1560</v>
      </c>
      <c r="D12" s="106">
        <v>1161</v>
      </c>
      <c r="E12" s="106">
        <v>1593</v>
      </c>
      <c r="F12" s="106">
        <v>1646</v>
      </c>
      <c r="G12" s="106">
        <v>1748</v>
      </c>
      <c r="H12" s="106">
        <v>1742</v>
      </c>
      <c r="I12" s="106">
        <v>1864</v>
      </c>
      <c r="J12" s="106">
        <v>1854</v>
      </c>
      <c r="K12" s="106">
        <v>1820</v>
      </c>
      <c r="L12" s="106">
        <v>1833</v>
      </c>
      <c r="M12" s="107">
        <v>1725</v>
      </c>
      <c r="N12" s="106"/>
      <c r="O12" s="108">
        <v>80.400000000000006</v>
      </c>
      <c r="P12" s="108">
        <v>82.14</v>
      </c>
      <c r="Q12" s="108">
        <v>83.7</v>
      </c>
      <c r="R12" s="108">
        <v>80.8</v>
      </c>
      <c r="S12" s="108">
        <v>76.099999999999994</v>
      </c>
      <c r="T12" s="108">
        <v>85.4</v>
      </c>
      <c r="U12" s="108">
        <v>86.8</v>
      </c>
      <c r="V12" s="108">
        <v>87.7</v>
      </c>
      <c r="W12" s="109">
        <v>91.8</v>
      </c>
      <c r="X12" s="109">
        <v>86.1</v>
      </c>
      <c r="Y12" s="110">
        <v>91.7</v>
      </c>
      <c r="Z12" s="109"/>
      <c r="AA12" s="108">
        <v>57.64</v>
      </c>
      <c r="AB12" s="108">
        <v>66.69</v>
      </c>
      <c r="AC12" s="108">
        <v>66</v>
      </c>
      <c r="AD12" s="108">
        <v>67.7</v>
      </c>
      <c r="AE12" s="108">
        <v>64.900000000000006</v>
      </c>
      <c r="AF12" s="108">
        <v>71.2</v>
      </c>
      <c r="AG12" s="108">
        <v>77.2</v>
      </c>
      <c r="AH12" s="108">
        <v>78.400000000000006</v>
      </c>
      <c r="AI12" s="109">
        <v>78.8</v>
      </c>
      <c r="AJ12" s="109">
        <v>82.8</v>
      </c>
      <c r="AK12" s="110">
        <v>81.400000000000006</v>
      </c>
      <c r="AL12" s="109"/>
      <c r="AM12" s="108">
        <v>69.73</v>
      </c>
      <c r="AN12" s="108">
        <v>73.28</v>
      </c>
      <c r="AO12" s="108">
        <v>71.400000000000006</v>
      </c>
      <c r="AP12" s="108">
        <v>71.8</v>
      </c>
      <c r="AQ12" s="108">
        <v>70.099999999999994</v>
      </c>
      <c r="AR12" s="108">
        <v>71.2</v>
      </c>
      <c r="AS12" s="108">
        <v>72.599999999999994</v>
      </c>
      <c r="AT12" s="108">
        <v>72.2</v>
      </c>
      <c r="AU12" s="108">
        <v>75</v>
      </c>
      <c r="AV12" s="108">
        <v>75.8</v>
      </c>
      <c r="AW12" s="108">
        <v>73.7</v>
      </c>
      <c r="AX12" s="108"/>
      <c r="AY12" s="108">
        <v>56.510000000000005</v>
      </c>
      <c r="AZ12" s="108">
        <v>57.190000000000005</v>
      </c>
      <c r="BA12" s="108">
        <v>55.9</v>
      </c>
      <c r="BB12" s="108">
        <v>57.900000000000006</v>
      </c>
      <c r="BC12" s="108">
        <v>53.4</v>
      </c>
      <c r="BD12" s="108">
        <v>56.5</v>
      </c>
      <c r="BE12" s="108">
        <v>57.7</v>
      </c>
      <c r="BF12" s="108">
        <v>57.5</v>
      </c>
      <c r="BG12" s="108">
        <v>60.1</v>
      </c>
      <c r="BH12" s="108">
        <v>61</v>
      </c>
      <c r="BI12" s="108">
        <v>59</v>
      </c>
      <c r="BJ12" s="108"/>
    </row>
    <row r="13" spans="1:62" ht="15" customHeight="1" x14ac:dyDescent="0.25">
      <c r="A13" s="92">
        <v>10</v>
      </c>
      <c r="B13" s="105" t="s">
        <v>60</v>
      </c>
      <c r="C13" s="106">
        <v>1732</v>
      </c>
      <c r="D13" s="106">
        <v>1760</v>
      </c>
      <c r="E13" s="106">
        <v>1729</v>
      </c>
      <c r="F13" s="106">
        <v>1770</v>
      </c>
      <c r="G13" s="106">
        <v>1869</v>
      </c>
      <c r="H13" s="106">
        <v>1981</v>
      </c>
      <c r="I13" s="106">
        <v>2143</v>
      </c>
      <c r="J13" s="106">
        <v>2137</v>
      </c>
      <c r="K13" s="106">
        <v>2265</v>
      </c>
      <c r="L13" s="106">
        <v>2230</v>
      </c>
      <c r="M13" s="107">
        <v>2225</v>
      </c>
      <c r="N13" s="106"/>
      <c r="O13" s="108">
        <v>73.33</v>
      </c>
      <c r="P13" s="108">
        <v>67.23</v>
      </c>
      <c r="Q13" s="108">
        <v>73.900000000000006</v>
      </c>
      <c r="R13" s="108">
        <v>75.900000000000006</v>
      </c>
      <c r="S13" s="108">
        <v>70.900000000000006</v>
      </c>
      <c r="T13" s="108">
        <v>74.8</v>
      </c>
      <c r="U13" s="108">
        <v>73.3</v>
      </c>
      <c r="V13" s="108">
        <v>75.599999999999994</v>
      </c>
      <c r="W13" s="109">
        <v>75.7</v>
      </c>
      <c r="X13" s="109">
        <v>78</v>
      </c>
      <c r="Y13" s="110">
        <v>84.4</v>
      </c>
      <c r="Z13" s="109"/>
      <c r="AA13" s="108">
        <v>54.94</v>
      </c>
      <c r="AB13" s="108">
        <v>57.11</v>
      </c>
      <c r="AC13" s="108">
        <v>52.6</v>
      </c>
      <c r="AD13" s="108">
        <v>61.3</v>
      </c>
      <c r="AE13" s="108">
        <v>60.9</v>
      </c>
      <c r="AF13" s="108">
        <v>64.8</v>
      </c>
      <c r="AG13" s="108">
        <v>60.3</v>
      </c>
      <c r="AH13" s="108">
        <v>63.4</v>
      </c>
      <c r="AI13" s="109">
        <v>69.099999999999994</v>
      </c>
      <c r="AJ13" s="109">
        <v>69.2</v>
      </c>
      <c r="AK13" s="110">
        <v>79</v>
      </c>
      <c r="AL13" s="109"/>
      <c r="AM13" s="108">
        <v>48.44</v>
      </c>
      <c r="AN13" s="108">
        <v>45.55</v>
      </c>
      <c r="AO13" s="108">
        <v>46.7</v>
      </c>
      <c r="AP13" s="108">
        <v>49</v>
      </c>
      <c r="AQ13" s="108">
        <v>57.1</v>
      </c>
      <c r="AR13" s="108">
        <v>59</v>
      </c>
      <c r="AS13" s="108">
        <v>58.900000000000006</v>
      </c>
      <c r="AT13" s="108">
        <v>60.6</v>
      </c>
      <c r="AU13" s="108">
        <v>61.2</v>
      </c>
      <c r="AV13" s="108">
        <v>60.6</v>
      </c>
      <c r="AW13" s="108">
        <v>65.8</v>
      </c>
      <c r="AX13" s="108"/>
      <c r="AY13" s="108">
        <v>31.14</v>
      </c>
      <c r="AZ13" s="108">
        <v>28.47</v>
      </c>
      <c r="BA13" s="108">
        <v>31.7</v>
      </c>
      <c r="BB13" s="108">
        <v>34</v>
      </c>
      <c r="BC13" s="108">
        <v>39.799999999999997</v>
      </c>
      <c r="BD13" s="108">
        <v>43.1</v>
      </c>
      <c r="BE13" s="108">
        <v>43.400000000000006</v>
      </c>
      <c r="BF13" s="108">
        <v>44.3</v>
      </c>
      <c r="BG13" s="108">
        <v>44.8</v>
      </c>
      <c r="BH13" s="108">
        <v>44.6</v>
      </c>
      <c r="BI13" s="108">
        <v>47.4</v>
      </c>
      <c r="BJ13" s="108"/>
    </row>
    <row r="14" spans="1:62" ht="15" customHeight="1" x14ac:dyDescent="0.25">
      <c r="A14" s="92">
        <v>11</v>
      </c>
      <c r="B14" s="105" t="s">
        <v>59</v>
      </c>
      <c r="C14" s="106">
        <v>1233</v>
      </c>
      <c r="D14" s="106">
        <v>1213</v>
      </c>
      <c r="E14" s="106">
        <v>1223</v>
      </c>
      <c r="F14" s="106">
        <v>1207</v>
      </c>
      <c r="G14" s="106">
        <v>1253</v>
      </c>
      <c r="H14" s="106">
        <v>1331</v>
      </c>
      <c r="I14" s="106">
        <v>1340</v>
      </c>
      <c r="J14" s="106">
        <v>1357</v>
      </c>
      <c r="K14" s="106">
        <v>1404</v>
      </c>
      <c r="L14" s="106">
        <v>1374</v>
      </c>
      <c r="M14" s="107">
        <v>1336</v>
      </c>
      <c r="N14" s="106"/>
      <c r="O14" s="108">
        <v>73.72</v>
      </c>
      <c r="P14" s="108">
        <v>75.42</v>
      </c>
      <c r="Q14" s="108">
        <v>74.5</v>
      </c>
      <c r="R14" s="108">
        <v>74</v>
      </c>
      <c r="S14" s="108">
        <v>72.900000000000006</v>
      </c>
      <c r="T14" s="108">
        <v>73</v>
      </c>
      <c r="U14" s="108">
        <v>80.599999999999994</v>
      </c>
      <c r="V14" s="108">
        <v>73.7</v>
      </c>
      <c r="W14" s="109">
        <v>74.2</v>
      </c>
      <c r="X14" s="109">
        <v>76.2</v>
      </c>
      <c r="Y14" s="110">
        <v>80.099999999999994</v>
      </c>
      <c r="Z14" s="109"/>
      <c r="AA14" s="108">
        <v>49.69</v>
      </c>
      <c r="AB14" s="108">
        <v>51.52</v>
      </c>
      <c r="AC14" s="108">
        <v>51</v>
      </c>
      <c r="AD14" s="108">
        <v>51</v>
      </c>
      <c r="AE14" s="108">
        <v>64.3</v>
      </c>
      <c r="AF14" s="108">
        <v>60.8</v>
      </c>
      <c r="AG14" s="108">
        <v>80.099999999999994</v>
      </c>
      <c r="AH14" s="108">
        <v>62</v>
      </c>
      <c r="AI14" s="109">
        <v>64.099999999999994</v>
      </c>
      <c r="AJ14" s="109">
        <v>68.3</v>
      </c>
      <c r="AK14" s="110">
        <v>65.7</v>
      </c>
      <c r="AL14" s="109"/>
      <c r="AM14" s="108">
        <v>61.099999999999994</v>
      </c>
      <c r="AN14" s="108">
        <v>53.11</v>
      </c>
      <c r="AO14" s="108">
        <v>57.699999999999996</v>
      </c>
      <c r="AP14" s="108">
        <v>54.699999999999996</v>
      </c>
      <c r="AQ14" s="108">
        <v>55.7</v>
      </c>
      <c r="AR14" s="108">
        <v>57</v>
      </c>
      <c r="AS14" s="108">
        <v>60.4</v>
      </c>
      <c r="AT14" s="108">
        <v>62.4</v>
      </c>
      <c r="AU14" s="108">
        <v>62.699999999999996</v>
      </c>
      <c r="AV14" s="108">
        <v>63.8</v>
      </c>
      <c r="AW14" s="108">
        <v>66.099999999999994</v>
      </c>
      <c r="AX14" s="108"/>
      <c r="AY14" s="108">
        <v>43.57</v>
      </c>
      <c r="AZ14" s="108">
        <v>30.77</v>
      </c>
      <c r="BA14" s="108">
        <v>45.8</v>
      </c>
      <c r="BB14" s="108">
        <v>40.6</v>
      </c>
      <c r="BC14" s="108">
        <v>42.6</v>
      </c>
      <c r="BD14" s="108">
        <v>44.7</v>
      </c>
      <c r="BE14" s="108">
        <v>43.900000000000006</v>
      </c>
      <c r="BF14" s="108">
        <v>44.5</v>
      </c>
      <c r="BG14" s="108">
        <v>45.9</v>
      </c>
      <c r="BH14" s="108">
        <v>47.699999999999996</v>
      </c>
      <c r="BI14" s="108">
        <v>50</v>
      </c>
      <c r="BJ14" s="108"/>
    </row>
    <row r="15" spans="1:62" ht="15" customHeight="1" x14ac:dyDescent="0.25">
      <c r="A15" s="92">
        <v>12</v>
      </c>
      <c r="B15" s="105" t="s">
        <v>62</v>
      </c>
      <c r="C15" s="106">
        <v>2111</v>
      </c>
      <c r="D15" s="106">
        <v>2174</v>
      </c>
      <c r="E15" s="106">
        <v>2283</v>
      </c>
      <c r="F15" s="106">
        <v>2301</v>
      </c>
      <c r="G15" s="106">
        <v>2366</v>
      </c>
      <c r="H15" s="106">
        <v>2589</v>
      </c>
      <c r="I15" s="106">
        <v>2589</v>
      </c>
      <c r="J15" s="106">
        <v>2554</v>
      </c>
      <c r="K15" s="106">
        <v>2602</v>
      </c>
      <c r="L15" s="106">
        <v>2489</v>
      </c>
      <c r="M15" s="107">
        <v>2772</v>
      </c>
      <c r="N15" s="106"/>
      <c r="O15" s="108">
        <v>67.92</v>
      </c>
      <c r="P15" s="108">
        <v>62.83</v>
      </c>
      <c r="Q15" s="108">
        <v>66.400000000000006</v>
      </c>
      <c r="R15" s="108">
        <v>69.2</v>
      </c>
      <c r="S15" s="108">
        <v>79.599999999999994</v>
      </c>
      <c r="T15" s="108">
        <v>74.900000000000006</v>
      </c>
      <c r="U15" s="108">
        <v>71.400000000000006</v>
      </c>
      <c r="V15" s="108">
        <v>77.5</v>
      </c>
      <c r="W15" s="109">
        <v>74.099999999999994</v>
      </c>
      <c r="X15" s="109">
        <v>76.400000000000006</v>
      </c>
      <c r="Y15" s="110">
        <v>71.8</v>
      </c>
      <c r="Z15" s="109"/>
      <c r="AA15" s="108">
        <v>49.1</v>
      </c>
      <c r="AB15" s="108">
        <v>44.33</v>
      </c>
      <c r="AC15" s="108">
        <v>50</v>
      </c>
      <c r="AD15" s="108">
        <v>55</v>
      </c>
      <c r="AE15" s="108">
        <v>73</v>
      </c>
      <c r="AF15" s="108">
        <v>62.9</v>
      </c>
      <c r="AG15" s="108">
        <v>57.1</v>
      </c>
      <c r="AH15" s="108">
        <v>56.5</v>
      </c>
      <c r="AI15" s="109">
        <v>50</v>
      </c>
      <c r="AJ15" s="109">
        <v>60.4</v>
      </c>
      <c r="AK15" s="110">
        <v>62.3</v>
      </c>
      <c r="AL15" s="109"/>
      <c r="AM15" s="108">
        <v>46.29</v>
      </c>
      <c r="AN15" s="108">
        <v>46.629999999999995</v>
      </c>
      <c r="AO15" s="108">
        <v>45.4</v>
      </c>
      <c r="AP15" s="108">
        <v>45.699999999999996</v>
      </c>
      <c r="AQ15" s="108">
        <v>49.900000000000006</v>
      </c>
      <c r="AR15" s="108">
        <v>50</v>
      </c>
      <c r="AS15" s="108">
        <v>48.599999999999994</v>
      </c>
      <c r="AT15" s="108">
        <v>48.6</v>
      </c>
      <c r="AU15" s="108">
        <v>49.400000000000006</v>
      </c>
      <c r="AV15" s="108">
        <v>51</v>
      </c>
      <c r="AW15" s="108">
        <v>50.6</v>
      </c>
      <c r="AX15" s="108"/>
      <c r="AY15" s="108">
        <v>36.379999999999995</v>
      </c>
      <c r="AZ15" s="108">
        <v>30.919999999999998</v>
      </c>
      <c r="BA15" s="108">
        <v>32.1</v>
      </c>
      <c r="BB15" s="108">
        <v>31.1</v>
      </c>
      <c r="BC15" s="108">
        <v>34.199999999999996</v>
      </c>
      <c r="BD15" s="108">
        <v>34.799999999999997</v>
      </c>
      <c r="BE15" s="108">
        <v>33.4</v>
      </c>
      <c r="BF15" s="108">
        <v>33.700000000000003</v>
      </c>
      <c r="BG15" s="108">
        <v>33</v>
      </c>
      <c r="BH15" s="108">
        <v>34.9</v>
      </c>
      <c r="BI15" s="108">
        <v>33.799999999999997</v>
      </c>
      <c r="BJ15" s="108"/>
    </row>
    <row r="16" spans="1:62" ht="15" customHeight="1" x14ac:dyDescent="0.25">
      <c r="A16" s="92">
        <v>13</v>
      </c>
      <c r="B16" s="105" t="s">
        <v>63</v>
      </c>
      <c r="C16" s="106">
        <v>1722</v>
      </c>
      <c r="D16" s="106">
        <v>1700</v>
      </c>
      <c r="E16" s="106">
        <v>1719</v>
      </c>
      <c r="F16" s="106">
        <v>1720</v>
      </c>
      <c r="G16" s="106">
        <v>1809</v>
      </c>
      <c r="H16" s="106">
        <v>1868</v>
      </c>
      <c r="I16" s="106">
        <v>1917</v>
      </c>
      <c r="J16" s="106">
        <v>1896</v>
      </c>
      <c r="K16" s="106">
        <v>1981</v>
      </c>
      <c r="L16" s="106">
        <v>2006</v>
      </c>
      <c r="M16" s="107">
        <v>1914</v>
      </c>
      <c r="N16" s="106"/>
      <c r="O16" s="108">
        <v>82.97</v>
      </c>
      <c r="P16" s="108">
        <v>84.41</v>
      </c>
      <c r="Q16" s="108">
        <v>85.6</v>
      </c>
      <c r="R16" s="108">
        <v>88.8</v>
      </c>
      <c r="S16" s="108">
        <v>87.2</v>
      </c>
      <c r="T16" s="108">
        <v>85.8</v>
      </c>
      <c r="U16" s="108">
        <v>91.3</v>
      </c>
      <c r="V16" s="108">
        <v>90.6</v>
      </c>
      <c r="W16" s="109">
        <v>89.8</v>
      </c>
      <c r="X16" s="109">
        <v>88.8</v>
      </c>
      <c r="Y16" s="110">
        <v>90</v>
      </c>
      <c r="Z16" s="109"/>
      <c r="AA16" s="108">
        <v>72.98</v>
      </c>
      <c r="AB16" s="108">
        <v>68.349999999999994</v>
      </c>
      <c r="AC16" s="108">
        <v>67.5</v>
      </c>
      <c r="AD16" s="108">
        <v>75.2</v>
      </c>
      <c r="AE16" s="108">
        <v>74</v>
      </c>
      <c r="AF16" s="108">
        <v>76.3</v>
      </c>
      <c r="AG16" s="108">
        <v>80.599999999999994</v>
      </c>
      <c r="AH16" s="108">
        <v>81.099999999999994</v>
      </c>
      <c r="AI16" s="109">
        <v>84.8</v>
      </c>
      <c r="AJ16" s="109">
        <v>84.3</v>
      </c>
      <c r="AK16" s="110">
        <v>78.900000000000006</v>
      </c>
      <c r="AL16" s="109"/>
      <c r="AM16" s="108">
        <v>62.160000000000004</v>
      </c>
      <c r="AN16" s="108">
        <v>60.76</v>
      </c>
      <c r="AO16" s="108">
        <v>62.8</v>
      </c>
      <c r="AP16" s="108">
        <v>94.1</v>
      </c>
      <c r="AQ16" s="108">
        <v>65.400000000000006</v>
      </c>
      <c r="AR16" s="108">
        <v>65.7</v>
      </c>
      <c r="AS16" s="108">
        <v>64.8</v>
      </c>
      <c r="AT16" s="108">
        <v>69.400000000000006</v>
      </c>
      <c r="AU16" s="108">
        <v>69.5</v>
      </c>
      <c r="AV16" s="108">
        <v>70.5</v>
      </c>
      <c r="AW16" s="108">
        <v>70.900000000000006</v>
      </c>
      <c r="AX16" s="108"/>
      <c r="AY16" s="108">
        <v>48.379999999999995</v>
      </c>
      <c r="AZ16" s="108">
        <v>43.34</v>
      </c>
      <c r="BA16" s="108">
        <v>48</v>
      </c>
      <c r="BB16" s="108">
        <v>92.4</v>
      </c>
      <c r="BC16" s="108">
        <v>49.6</v>
      </c>
      <c r="BD16" s="108">
        <v>52.3</v>
      </c>
      <c r="BE16" s="108">
        <v>49</v>
      </c>
      <c r="BF16" s="108">
        <v>53.4</v>
      </c>
      <c r="BG16" s="108">
        <v>54.900000000000006</v>
      </c>
      <c r="BH16" s="108">
        <v>56.1</v>
      </c>
      <c r="BI16" s="108">
        <v>55.1</v>
      </c>
      <c r="BJ16" s="108"/>
    </row>
    <row r="17" spans="1:62" ht="15" customHeight="1" x14ac:dyDescent="0.25">
      <c r="A17" s="92">
        <v>14</v>
      </c>
      <c r="B17" s="105" t="s">
        <v>64</v>
      </c>
      <c r="C17" s="106">
        <v>1958</v>
      </c>
      <c r="D17" s="106">
        <v>1975</v>
      </c>
      <c r="E17" s="106">
        <v>1862</v>
      </c>
      <c r="F17" s="106">
        <v>1876</v>
      </c>
      <c r="G17" s="106">
        <v>1865</v>
      </c>
      <c r="H17" s="106">
        <v>1914</v>
      </c>
      <c r="I17" s="106">
        <v>1836</v>
      </c>
      <c r="J17" s="106">
        <v>1947</v>
      </c>
      <c r="K17" s="106">
        <v>1880</v>
      </c>
      <c r="L17" s="106">
        <v>1853</v>
      </c>
      <c r="M17" s="107">
        <v>1771</v>
      </c>
      <c r="N17" s="106"/>
      <c r="O17" s="108">
        <v>79.760000000000005</v>
      </c>
      <c r="P17" s="108">
        <v>78.8</v>
      </c>
      <c r="Q17" s="108">
        <v>80</v>
      </c>
      <c r="R17" s="108">
        <v>85.2</v>
      </c>
      <c r="S17" s="108">
        <v>88.3</v>
      </c>
      <c r="T17" s="108">
        <v>91.4</v>
      </c>
      <c r="U17" s="112">
        <v>94.2</v>
      </c>
      <c r="V17" s="108">
        <v>92.7</v>
      </c>
      <c r="W17" s="109">
        <v>90.2</v>
      </c>
      <c r="X17" s="109">
        <v>92.2</v>
      </c>
      <c r="Y17" s="110">
        <v>92.7</v>
      </c>
      <c r="Z17" s="109"/>
      <c r="AA17" s="108">
        <v>56.35</v>
      </c>
      <c r="AB17" s="108">
        <v>58.35</v>
      </c>
      <c r="AC17" s="108">
        <v>57.7</v>
      </c>
      <c r="AD17" s="108">
        <v>69.7</v>
      </c>
      <c r="AE17" s="108">
        <v>76.099999999999994</v>
      </c>
      <c r="AF17" s="108">
        <v>79.7</v>
      </c>
      <c r="AG17" s="108">
        <v>81.5</v>
      </c>
      <c r="AH17" s="108">
        <v>80.5</v>
      </c>
      <c r="AI17" s="109">
        <v>79.900000000000006</v>
      </c>
      <c r="AJ17" s="109">
        <v>76</v>
      </c>
      <c r="AK17" s="110">
        <v>79.599999999999994</v>
      </c>
      <c r="AL17" s="109"/>
      <c r="AM17" s="108">
        <v>64.069999999999993</v>
      </c>
      <c r="AN17" s="108">
        <v>62.05</v>
      </c>
      <c r="AO17" s="108">
        <v>59.4</v>
      </c>
      <c r="AP17" s="108">
        <v>61.8</v>
      </c>
      <c r="AQ17" s="108">
        <v>59.2</v>
      </c>
      <c r="AR17" s="108">
        <v>62.6</v>
      </c>
      <c r="AS17" s="108">
        <v>60.5</v>
      </c>
      <c r="AT17" s="108">
        <v>62.7</v>
      </c>
      <c r="AU17" s="108">
        <v>64.8</v>
      </c>
      <c r="AV17" s="108">
        <v>64.7</v>
      </c>
      <c r="AW17" s="108">
        <v>63.6</v>
      </c>
      <c r="AX17" s="108"/>
      <c r="AY17" s="108">
        <v>48.080000000000005</v>
      </c>
      <c r="AZ17" s="108">
        <v>46.959999999999994</v>
      </c>
      <c r="BA17" s="108">
        <v>44.5</v>
      </c>
      <c r="BB17" s="108">
        <v>47.9</v>
      </c>
      <c r="BC17" s="108">
        <v>47</v>
      </c>
      <c r="BD17" s="108">
        <v>47.9</v>
      </c>
      <c r="BE17" s="108">
        <v>45.099999999999994</v>
      </c>
      <c r="BF17" s="108">
        <v>48.5</v>
      </c>
      <c r="BG17" s="108">
        <v>49.2</v>
      </c>
      <c r="BH17" s="108">
        <v>47.900000000000006</v>
      </c>
      <c r="BI17" s="108">
        <v>46.800000000000004</v>
      </c>
      <c r="BJ17" s="108"/>
    </row>
    <row r="18" spans="1:62" ht="15" customHeight="1" x14ac:dyDescent="0.25">
      <c r="A18" s="92">
        <v>15</v>
      </c>
      <c r="B18" s="105" t="s">
        <v>65</v>
      </c>
      <c r="C18" s="106">
        <v>1116</v>
      </c>
      <c r="D18" s="106">
        <v>1037</v>
      </c>
      <c r="E18" s="106">
        <v>1151</v>
      </c>
      <c r="F18" s="106">
        <v>1128</v>
      </c>
      <c r="G18" s="106">
        <v>1122</v>
      </c>
      <c r="H18" s="106">
        <v>1158</v>
      </c>
      <c r="I18" s="106">
        <v>1155</v>
      </c>
      <c r="J18" s="106">
        <v>1122</v>
      </c>
      <c r="K18" s="106">
        <v>1127</v>
      </c>
      <c r="L18" s="106">
        <v>1098</v>
      </c>
      <c r="M18" s="107">
        <v>1043</v>
      </c>
      <c r="N18" s="106"/>
      <c r="O18" s="108">
        <v>82.26</v>
      </c>
      <c r="P18" s="108">
        <v>84.29</v>
      </c>
      <c r="Q18" s="108">
        <v>75.5</v>
      </c>
      <c r="R18" s="108">
        <v>85.4</v>
      </c>
      <c r="S18" s="108">
        <v>88.2</v>
      </c>
      <c r="T18" s="108">
        <v>85.5</v>
      </c>
      <c r="U18" s="108">
        <v>88.6</v>
      </c>
      <c r="V18" s="108">
        <v>91</v>
      </c>
      <c r="W18" s="109">
        <v>90.3</v>
      </c>
      <c r="X18" s="109">
        <v>88.9</v>
      </c>
      <c r="Y18" s="110">
        <v>89.9</v>
      </c>
      <c r="Z18" s="109"/>
      <c r="AA18" s="108">
        <v>56.63</v>
      </c>
      <c r="AB18" s="108">
        <v>56.81</v>
      </c>
      <c r="AC18" s="108">
        <v>55.7</v>
      </c>
      <c r="AD18" s="108">
        <v>66.3</v>
      </c>
      <c r="AE18" s="108">
        <v>68.400000000000006</v>
      </c>
      <c r="AF18" s="108">
        <v>72.8</v>
      </c>
      <c r="AG18" s="108">
        <v>73.099999999999994</v>
      </c>
      <c r="AH18" s="108">
        <v>73.2</v>
      </c>
      <c r="AI18" s="109">
        <v>74.8</v>
      </c>
      <c r="AJ18" s="109">
        <v>75.5</v>
      </c>
      <c r="AK18" s="110">
        <v>77</v>
      </c>
      <c r="AL18" s="109"/>
      <c r="AM18" s="108">
        <v>60.79</v>
      </c>
      <c r="AN18" s="108">
        <v>63.14</v>
      </c>
      <c r="AO18" s="108">
        <v>66.5</v>
      </c>
      <c r="AP18" s="108">
        <v>66.2</v>
      </c>
      <c r="AQ18" s="108">
        <v>66.099999999999994</v>
      </c>
      <c r="AR18" s="108">
        <v>67.100000000000009</v>
      </c>
      <c r="AS18" s="108">
        <v>65.099999999999994</v>
      </c>
      <c r="AT18" s="108">
        <v>69.900000000000006</v>
      </c>
      <c r="AU18" s="108">
        <v>68.7</v>
      </c>
      <c r="AV18" s="108">
        <v>69.599999999999994</v>
      </c>
      <c r="AW18" s="108">
        <v>73.099999999999994</v>
      </c>
      <c r="AX18" s="108"/>
      <c r="AY18" s="108">
        <v>44.39</v>
      </c>
      <c r="AZ18" s="108">
        <v>46.64</v>
      </c>
      <c r="BA18" s="108">
        <v>51.7</v>
      </c>
      <c r="BB18" s="108">
        <v>48.900000000000006</v>
      </c>
      <c r="BC18" s="108">
        <v>50.5</v>
      </c>
      <c r="BD18" s="108">
        <v>52</v>
      </c>
      <c r="BE18" s="108">
        <v>51.1</v>
      </c>
      <c r="BF18" s="108">
        <v>44</v>
      </c>
      <c r="BG18" s="108">
        <v>51.9</v>
      </c>
      <c r="BH18" s="108">
        <v>52.9</v>
      </c>
      <c r="BI18" s="108">
        <v>57.7</v>
      </c>
      <c r="BJ18" s="108"/>
    </row>
    <row r="19" spans="1:62" ht="15" customHeight="1" x14ac:dyDescent="0.25">
      <c r="A19" s="92">
        <v>16</v>
      </c>
      <c r="B19" s="105" t="s">
        <v>66</v>
      </c>
      <c r="C19" s="106">
        <v>965</v>
      </c>
      <c r="D19" s="106">
        <v>968</v>
      </c>
      <c r="E19" s="106">
        <v>998</v>
      </c>
      <c r="F19" s="106">
        <v>1053</v>
      </c>
      <c r="G19" s="106">
        <v>1087</v>
      </c>
      <c r="H19" s="106">
        <v>1215</v>
      </c>
      <c r="I19" s="106">
        <v>1303</v>
      </c>
      <c r="J19" s="106">
        <v>1301</v>
      </c>
      <c r="K19" s="106">
        <v>1404</v>
      </c>
      <c r="L19" s="106">
        <v>1360</v>
      </c>
      <c r="M19" s="107">
        <v>1363</v>
      </c>
      <c r="N19" s="106"/>
      <c r="O19" s="108">
        <v>91.17</v>
      </c>
      <c r="P19" s="108">
        <v>88.51</v>
      </c>
      <c r="Q19" s="108">
        <v>88.4</v>
      </c>
      <c r="R19" s="108">
        <v>89.6</v>
      </c>
      <c r="S19" s="108">
        <v>90.3</v>
      </c>
      <c r="T19" s="108">
        <v>90</v>
      </c>
      <c r="U19" s="108">
        <v>80.3</v>
      </c>
      <c r="V19" s="108">
        <v>89.6</v>
      </c>
      <c r="W19" s="109">
        <v>81.7</v>
      </c>
      <c r="X19" s="109">
        <v>87.9</v>
      </c>
      <c r="Y19" s="110">
        <v>80.5</v>
      </c>
      <c r="Z19" s="109"/>
      <c r="AA19" s="108">
        <v>64.989999999999995</v>
      </c>
      <c r="AB19" s="108">
        <v>67.47</v>
      </c>
      <c r="AC19" s="108">
        <v>68.900000000000006</v>
      </c>
      <c r="AD19" s="108">
        <v>72.8</v>
      </c>
      <c r="AE19" s="108">
        <v>69.900000000000006</v>
      </c>
      <c r="AF19" s="108">
        <v>70.3</v>
      </c>
      <c r="AG19" s="108">
        <v>67</v>
      </c>
      <c r="AH19" s="108">
        <v>55.5</v>
      </c>
      <c r="AI19" s="109"/>
      <c r="AJ19" s="109">
        <v>61.2</v>
      </c>
      <c r="AK19" s="110">
        <v>72.400000000000006</v>
      </c>
      <c r="AL19" s="109"/>
      <c r="AM19" s="108">
        <v>60</v>
      </c>
      <c r="AN19" s="108">
        <v>62.769999999999996</v>
      </c>
      <c r="AO19" s="108">
        <v>65.3</v>
      </c>
      <c r="AP19" s="108">
        <v>65.900000000000006</v>
      </c>
      <c r="AQ19" s="108">
        <v>68.2</v>
      </c>
      <c r="AR19" s="108">
        <v>70.099999999999994</v>
      </c>
      <c r="AS19" s="108">
        <v>70.3</v>
      </c>
      <c r="AT19" s="108">
        <v>70.7</v>
      </c>
      <c r="AU19" s="108">
        <v>73.099999999999994</v>
      </c>
      <c r="AV19" s="108">
        <v>74.8</v>
      </c>
      <c r="AW19" s="108">
        <v>75.2</v>
      </c>
      <c r="AX19" s="108"/>
      <c r="AY19" s="108">
        <v>46.01</v>
      </c>
      <c r="AZ19" s="108">
        <v>50.260000000000005</v>
      </c>
      <c r="BA19" s="108">
        <v>52.5</v>
      </c>
      <c r="BB19" s="108">
        <v>51.9</v>
      </c>
      <c r="BC19" s="108">
        <v>57.199999999999996</v>
      </c>
      <c r="BD19" s="108">
        <v>57.2</v>
      </c>
      <c r="BE19" s="108">
        <v>55.4</v>
      </c>
      <c r="BF19" s="108">
        <v>57.8</v>
      </c>
      <c r="BG19" s="108">
        <v>58.6</v>
      </c>
      <c r="BH19" s="108">
        <v>59.099999999999994</v>
      </c>
      <c r="BI19" s="108">
        <v>59.699999999999996</v>
      </c>
      <c r="BJ19" s="108"/>
    </row>
    <row r="20" spans="1:62" ht="15" customHeight="1" x14ac:dyDescent="0.25">
      <c r="A20" s="92">
        <v>17</v>
      </c>
      <c r="B20" s="105" t="s">
        <v>67</v>
      </c>
      <c r="C20" s="106">
        <v>1351</v>
      </c>
      <c r="D20" s="106">
        <v>1300</v>
      </c>
      <c r="E20" s="106">
        <v>1351</v>
      </c>
      <c r="F20" s="106">
        <v>1288</v>
      </c>
      <c r="G20" s="106">
        <v>1356</v>
      </c>
      <c r="H20" s="106">
        <v>1371</v>
      </c>
      <c r="I20" s="106">
        <v>1380</v>
      </c>
      <c r="J20" s="106">
        <v>1410</v>
      </c>
      <c r="K20" s="106">
        <v>1446</v>
      </c>
      <c r="L20" s="106">
        <v>1445</v>
      </c>
      <c r="M20" s="107">
        <v>1421</v>
      </c>
      <c r="N20" s="106"/>
      <c r="O20" s="108">
        <v>82.09</v>
      </c>
      <c r="P20" s="108">
        <v>85.08</v>
      </c>
      <c r="Q20" s="108">
        <v>82.9</v>
      </c>
      <c r="R20" s="108">
        <v>86.8</v>
      </c>
      <c r="S20" s="108">
        <v>81.099999999999994</v>
      </c>
      <c r="T20" s="108">
        <v>85.8</v>
      </c>
      <c r="U20" s="108">
        <v>87.4</v>
      </c>
      <c r="V20" s="108">
        <v>86.7</v>
      </c>
      <c r="W20" s="109">
        <v>85.7</v>
      </c>
      <c r="X20" s="109">
        <v>83.9</v>
      </c>
      <c r="Y20" s="110">
        <v>85.5</v>
      </c>
      <c r="Z20" s="109"/>
      <c r="AA20" s="108">
        <v>66.64</v>
      </c>
      <c r="AB20" s="108">
        <v>71.33</v>
      </c>
      <c r="AC20" s="108">
        <v>68</v>
      </c>
      <c r="AD20" s="108">
        <v>71.8</v>
      </c>
      <c r="AE20" s="108">
        <v>75.900000000000006</v>
      </c>
      <c r="AF20" s="108">
        <v>73.3</v>
      </c>
      <c r="AG20" s="108">
        <v>77.599999999999994</v>
      </c>
      <c r="AH20" s="108">
        <v>76.900000000000006</v>
      </c>
      <c r="AI20" s="109">
        <v>78.2</v>
      </c>
      <c r="AJ20" s="109">
        <v>73.8</v>
      </c>
      <c r="AK20" s="110">
        <v>75.8</v>
      </c>
      <c r="AL20" s="109"/>
      <c r="AM20" s="108">
        <v>67.150000000000006</v>
      </c>
      <c r="AN20" s="108">
        <v>66.12</v>
      </c>
      <c r="AO20" s="108">
        <v>64.900000000000006</v>
      </c>
      <c r="AP20" s="108">
        <v>67.3</v>
      </c>
      <c r="AQ20" s="108">
        <v>65.3</v>
      </c>
      <c r="AR20" s="108">
        <v>66.900000000000006</v>
      </c>
      <c r="AS20" s="108">
        <v>66.3</v>
      </c>
      <c r="AT20" s="108">
        <v>67.8</v>
      </c>
      <c r="AU20" s="108">
        <v>66.3</v>
      </c>
      <c r="AV20" s="108">
        <v>67.099999999999994</v>
      </c>
      <c r="AW20" s="108">
        <v>68.7</v>
      </c>
      <c r="AX20" s="108"/>
      <c r="AY20" s="108">
        <v>53.589999999999996</v>
      </c>
      <c r="AZ20" s="108">
        <v>51.71</v>
      </c>
      <c r="BA20" s="108">
        <v>51.3</v>
      </c>
      <c r="BB20" s="108">
        <v>53</v>
      </c>
      <c r="BC20" s="108">
        <v>50.6</v>
      </c>
      <c r="BD20" s="108">
        <v>51.300000000000004</v>
      </c>
      <c r="BE20" s="108">
        <v>51.5</v>
      </c>
      <c r="BF20" s="108">
        <v>52.7</v>
      </c>
      <c r="BG20" s="108">
        <v>50.3</v>
      </c>
      <c r="BH20" s="108">
        <v>51.7</v>
      </c>
      <c r="BI20" s="108">
        <v>54.3</v>
      </c>
      <c r="BJ20" s="108"/>
    </row>
    <row r="21" spans="1:62" ht="15" customHeight="1" x14ac:dyDescent="0.25">
      <c r="A21" s="92">
        <v>18</v>
      </c>
      <c r="B21" s="105" t="s">
        <v>68</v>
      </c>
      <c r="C21" s="106">
        <v>415</v>
      </c>
      <c r="D21" s="106">
        <v>466</v>
      </c>
      <c r="E21" s="106">
        <v>507</v>
      </c>
      <c r="F21" s="106">
        <v>578</v>
      </c>
      <c r="G21" s="106">
        <v>620</v>
      </c>
      <c r="H21" s="106">
        <v>710</v>
      </c>
      <c r="I21" s="106">
        <v>738</v>
      </c>
      <c r="J21" s="106">
        <v>930</v>
      </c>
      <c r="K21" s="106">
        <v>962</v>
      </c>
      <c r="L21" s="106">
        <v>1011</v>
      </c>
      <c r="M21" s="107">
        <v>1065</v>
      </c>
      <c r="N21" s="106"/>
      <c r="O21" s="108">
        <v>59.53</v>
      </c>
      <c r="P21" s="108">
        <v>64.13</v>
      </c>
      <c r="Q21" s="108">
        <v>68.5</v>
      </c>
      <c r="R21" s="108">
        <v>73.5</v>
      </c>
      <c r="S21" s="108">
        <v>74.5</v>
      </c>
      <c r="T21" s="108">
        <v>76.8</v>
      </c>
      <c r="U21" s="108">
        <v>80.7</v>
      </c>
      <c r="V21" s="108">
        <v>75.900000000000006</v>
      </c>
      <c r="W21" s="109">
        <v>80.900000000000006</v>
      </c>
      <c r="X21" s="109">
        <v>80.7</v>
      </c>
      <c r="Y21" s="110">
        <v>77.599999999999994</v>
      </c>
      <c r="Z21" s="109"/>
      <c r="AA21" s="108">
        <v>47.94</v>
      </c>
      <c r="AB21" s="108">
        <v>44.87</v>
      </c>
      <c r="AC21" s="108">
        <v>48</v>
      </c>
      <c r="AD21" s="108">
        <v>52.6</v>
      </c>
      <c r="AE21" s="108">
        <v>52.7</v>
      </c>
      <c r="AF21" s="108">
        <v>59.1</v>
      </c>
      <c r="AG21" s="108">
        <v>67.2</v>
      </c>
      <c r="AH21" s="108">
        <v>68.5</v>
      </c>
      <c r="AI21" s="109">
        <v>67.900000000000006</v>
      </c>
      <c r="AJ21" s="109">
        <v>69.099999999999994</v>
      </c>
      <c r="AK21" s="110">
        <v>69</v>
      </c>
      <c r="AL21" s="109"/>
      <c r="AM21" s="108">
        <v>70.56</v>
      </c>
      <c r="AN21" s="108">
        <v>61.589999999999996</v>
      </c>
      <c r="AO21" s="108">
        <v>72.2</v>
      </c>
      <c r="AP21" s="108">
        <v>90.6</v>
      </c>
      <c r="AQ21" s="108">
        <v>82.699999999999989</v>
      </c>
      <c r="AR21" s="108">
        <v>79.900000000000006</v>
      </c>
      <c r="AS21" s="108">
        <v>80.2</v>
      </c>
      <c r="AT21" s="108">
        <v>79</v>
      </c>
      <c r="AU21" s="108">
        <v>74.8</v>
      </c>
      <c r="AV21" s="108">
        <v>76.599999999999994</v>
      </c>
      <c r="AW21" s="108">
        <v>77.3</v>
      </c>
      <c r="AX21" s="108"/>
      <c r="AY21" s="108">
        <v>52.8</v>
      </c>
      <c r="AZ21" s="108">
        <v>44.96</v>
      </c>
      <c r="BA21" s="108">
        <v>57.900000000000006</v>
      </c>
      <c r="BB21" s="108">
        <v>85</v>
      </c>
      <c r="BC21" s="108">
        <v>66.5</v>
      </c>
      <c r="BD21" s="108">
        <v>62.7</v>
      </c>
      <c r="BE21" s="108">
        <v>67.400000000000006</v>
      </c>
      <c r="BF21" s="108">
        <v>66.099999999999994</v>
      </c>
      <c r="BG21" s="108">
        <v>62.5</v>
      </c>
      <c r="BH21" s="108">
        <v>62</v>
      </c>
      <c r="BI21" s="108">
        <v>63.3</v>
      </c>
      <c r="BJ21" s="108"/>
    </row>
    <row r="22" spans="1:62" ht="15" customHeight="1" x14ac:dyDescent="0.25">
      <c r="A22" s="92">
        <v>19</v>
      </c>
      <c r="B22" s="105" t="s">
        <v>70</v>
      </c>
      <c r="C22" s="106">
        <v>909</v>
      </c>
      <c r="D22" s="106">
        <v>1032</v>
      </c>
      <c r="E22" s="106">
        <v>1214</v>
      </c>
      <c r="F22" s="106">
        <v>1283</v>
      </c>
      <c r="G22" s="106">
        <v>1453</v>
      </c>
      <c r="H22" s="106">
        <v>1669</v>
      </c>
      <c r="I22" s="106">
        <v>1838</v>
      </c>
      <c r="J22" s="106">
        <v>1864</v>
      </c>
      <c r="K22" s="106">
        <v>2112</v>
      </c>
      <c r="L22" s="106">
        <v>2042</v>
      </c>
      <c r="M22" s="107">
        <v>2156</v>
      </c>
      <c r="N22" s="106"/>
      <c r="O22" s="108">
        <v>55.25</v>
      </c>
      <c r="P22" s="108">
        <v>58.43</v>
      </c>
      <c r="Q22" s="108">
        <v>65.7</v>
      </c>
      <c r="R22" s="108">
        <v>70.400000000000006</v>
      </c>
      <c r="S22" s="108">
        <v>72.599999999999994</v>
      </c>
      <c r="T22" s="108">
        <v>69</v>
      </c>
      <c r="U22" s="112">
        <v>68.400000000000006</v>
      </c>
      <c r="V22" s="108">
        <v>68.3</v>
      </c>
      <c r="W22" s="109">
        <v>69.900000000000006</v>
      </c>
      <c r="X22" s="109">
        <v>71.099999999999994</v>
      </c>
      <c r="Y22" s="110">
        <v>67.900000000000006</v>
      </c>
      <c r="Z22" s="109"/>
      <c r="AA22" s="108">
        <v>39.85</v>
      </c>
      <c r="AB22" s="108">
        <v>41.17</v>
      </c>
      <c r="AC22" s="108">
        <v>49.5</v>
      </c>
      <c r="AD22" s="108">
        <v>51.4</v>
      </c>
      <c r="AE22" s="108">
        <v>54.6</v>
      </c>
      <c r="AF22" s="108">
        <v>61</v>
      </c>
      <c r="AG22" s="108">
        <v>65.900000000000006</v>
      </c>
      <c r="AH22" s="108">
        <v>55.8</v>
      </c>
      <c r="AI22" s="109">
        <v>53.8</v>
      </c>
      <c r="AJ22" s="109">
        <v>50</v>
      </c>
      <c r="AK22" s="110">
        <v>51.7</v>
      </c>
      <c r="AL22" s="109"/>
      <c r="AM22" s="108">
        <v>39.449999999999996</v>
      </c>
      <c r="AN22" s="108">
        <v>43.86</v>
      </c>
      <c r="AO22" s="108">
        <v>39.4</v>
      </c>
      <c r="AP22" s="108">
        <v>37.199999999999996</v>
      </c>
      <c r="AQ22" s="108">
        <v>41.3</v>
      </c>
      <c r="AR22" s="108">
        <v>40.1</v>
      </c>
      <c r="AS22" s="108">
        <v>40.200000000000003</v>
      </c>
      <c r="AT22" s="108">
        <v>39.9</v>
      </c>
      <c r="AU22" s="108">
        <v>45.5</v>
      </c>
      <c r="AV22" s="108">
        <v>45.900000000000006</v>
      </c>
      <c r="AW22" s="108">
        <v>49.4</v>
      </c>
      <c r="AX22" s="108"/>
      <c r="AY22" s="108">
        <v>22.72</v>
      </c>
      <c r="AZ22" s="108">
        <v>28.01</v>
      </c>
      <c r="BA22" s="108">
        <v>27.1</v>
      </c>
      <c r="BB22" s="108">
        <v>25.5</v>
      </c>
      <c r="BC22" s="108">
        <v>29.2</v>
      </c>
      <c r="BD22" s="108">
        <v>27.6</v>
      </c>
      <c r="BE22" s="108">
        <v>28.700000000000003</v>
      </c>
      <c r="BF22" s="108">
        <v>26.8</v>
      </c>
      <c r="BG22" s="108">
        <v>30.9</v>
      </c>
      <c r="BH22" s="108">
        <v>30.4</v>
      </c>
      <c r="BI22" s="108">
        <v>32</v>
      </c>
      <c r="BJ22" s="108"/>
    </row>
    <row r="23" spans="1:62" ht="15" customHeight="1" x14ac:dyDescent="0.25">
      <c r="A23" s="92">
        <v>20</v>
      </c>
      <c r="B23" s="105" t="s">
        <v>71</v>
      </c>
      <c r="C23" s="106">
        <v>1599</v>
      </c>
      <c r="D23" s="106">
        <v>1648</v>
      </c>
      <c r="E23" s="106">
        <v>1668</v>
      </c>
      <c r="F23" s="106">
        <v>1705</v>
      </c>
      <c r="G23" s="106">
        <v>1726</v>
      </c>
      <c r="H23" s="106">
        <v>1828</v>
      </c>
      <c r="I23" s="106">
        <v>1876</v>
      </c>
      <c r="J23" s="106">
        <v>1946</v>
      </c>
      <c r="K23" s="106">
        <v>1942</v>
      </c>
      <c r="L23" s="106">
        <v>1908</v>
      </c>
      <c r="M23" s="107">
        <v>1886</v>
      </c>
      <c r="N23" s="106"/>
      <c r="O23" s="108">
        <v>75.77</v>
      </c>
      <c r="P23" s="108">
        <v>75.58</v>
      </c>
      <c r="Q23" s="108">
        <v>79.400000000000006</v>
      </c>
      <c r="R23" s="108">
        <v>79.8</v>
      </c>
      <c r="S23" s="108">
        <v>83.8</v>
      </c>
      <c r="T23" s="108">
        <v>82.4</v>
      </c>
      <c r="U23" s="108">
        <v>85.9</v>
      </c>
      <c r="V23" s="108">
        <v>85.1</v>
      </c>
      <c r="W23" s="109">
        <v>83.7</v>
      </c>
      <c r="X23" s="109">
        <v>86.1</v>
      </c>
      <c r="Y23" s="110">
        <v>87.7</v>
      </c>
      <c r="Z23" s="109"/>
      <c r="AA23" s="108">
        <v>53.22</v>
      </c>
      <c r="AB23" s="108">
        <v>50.21</v>
      </c>
      <c r="AC23" s="108">
        <v>56</v>
      </c>
      <c r="AD23" s="108">
        <v>62.1</v>
      </c>
      <c r="AE23" s="108">
        <v>68.099999999999994</v>
      </c>
      <c r="AF23" s="108">
        <v>68.2</v>
      </c>
      <c r="AG23" s="108">
        <v>71.7</v>
      </c>
      <c r="AH23" s="108">
        <v>71.8</v>
      </c>
      <c r="AI23" s="109">
        <v>76</v>
      </c>
      <c r="AJ23" s="109">
        <v>72.8</v>
      </c>
      <c r="AK23" s="110">
        <v>79.599999999999994</v>
      </c>
      <c r="AL23" s="109"/>
      <c r="AM23" s="108">
        <v>62.599999999999994</v>
      </c>
      <c r="AN23" s="108">
        <v>62.15</v>
      </c>
      <c r="AO23" s="108">
        <v>61</v>
      </c>
      <c r="AP23" s="108">
        <v>65</v>
      </c>
      <c r="AQ23" s="108">
        <v>69</v>
      </c>
      <c r="AR23" s="108">
        <v>69.2</v>
      </c>
      <c r="AS23" s="108">
        <v>71.599999999999994</v>
      </c>
      <c r="AT23" s="108">
        <v>71.599999999999994</v>
      </c>
      <c r="AU23" s="108">
        <v>69.7</v>
      </c>
      <c r="AV23" s="108">
        <v>73.199999999999989</v>
      </c>
      <c r="AW23" s="108">
        <v>73.400000000000006</v>
      </c>
      <c r="AX23" s="108"/>
      <c r="AY23" s="108">
        <v>47.64</v>
      </c>
      <c r="AZ23" s="108">
        <v>46.480000000000004</v>
      </c>
      <c r="BA23" s="108">
        <v>43.8</v>
      </c>
      <c r="BB23" s="108">
        <v>46.8</v>
      </c>
      <c r="BC23" s="108">
        <v>54.2</v>
      </c>
      <c r="BD23" s="108">
        <v>52.5</v>
      </c>
      <c r="BE23" s="108">
        <v>55</v>
      </c>
      <c r="BF23" s="108">
        <v>56.4</v>
      </c>
      <c r="BG23" s="108">
        <v>53.9</v>
      </c>
      <c r="BH23" s="108">
        <v>56.400000000000006</v>
      </c>
      <c r="BI23" s="108">
        <v>57.2</v>
      </c>
      <c r="BJ23" s="108"/>
    </row>
    <row r="24" spans="1:62" ht="15" customHeight="1" x14ac:dyDescent="0.25">
      <c r="A24" s="92">
        <v>21</v>
      </c>
      <c r="B24" s="105" t="s">
        <v>72</v>
      </c>
      <c r="C24" s="106">
        <v>1396</v>
      </c>
      <c r="D24" s="106">
        <v>1401</v>
      </c>
      <c r="E24" s="106">
        <v>1328</v>
      </c>
      <c r="F24" s="106">
        <v>1450</v>
      </c>
      <c r="G24" s="106">
        <v>1366</v>
      </c>
      <c r="H24" s="106">
        <v>1483</v>
      </c>
      <c r="I24" s="106">
        <v>1504</v>
      </c>
      <c r="J24" s="106">
        <v>1460</v>
      </c>
      <c r="K24" s="106">
        <v>1434</v>
      </c>
      <c r="L24" s="106">
        <v>1379</v>
      </c>
      <c r="M24" s="107">
        <v>1432</v>
      </c>
      <c r="N24" s="106"/>
      <c r="O24" s="108">
        <v>78.489999999999995</v>
      </c>
      <c r="P24" s="108">
        <v>80.03</v>
      </c>
      <c r="Q24" s="108">
        <v>83.5</v>
      </c>
      <c r="R24" s="108">
        <v>82.4</v>
      </c>
      <c r="S24" s="108">
        <v>82.5</v>
      </c>
      <c r="T24" s="108">
        <v>79.099999999999994</v>
      </c>
      <c r="U24" s="108">
        <v>64.099999999999994</v>
      </c>
      <c r="V24" s="108">
        <v>81.599999999999994</v>
      </c>
      <c r="W24" s="109">
        <v>85.7</v>
      </c>
      <c r="X24" s="109">
        <v>90.9</v>
      </c>
      <c r="Y24" s="110">
        <v>86.6</v>
      </c>
      <c r="Z24" s="109"/>
      <c r="AA24" s="108">
        <v>54.43</v>
      </c>
      <c r="AB24" s="108">
        <v>57.37</v>
      </c>
      <c r="AC24" s="108">
        <v>62.5</v>
      </c>
      <c r="AD24" s="108">
        <v>68.7</v>
      </c>
      <c r="AE24" s="108">
        <v>67.900000000000006</v>
      </c>
      <c r="AF24" s="108">
        <v>67.400000000000006</v>
      </c>
      <c r="AG24" s="108">
        <v>59.4</v>
      </c>
      <c r="AH24" s="108">
        <v>64.7</v>
      </c>
      <c r="AI24" s="109">
        <v>74</v>
      </c>
      <c r="AJ24" s="109">
        <v>80.900000000000006</v>
      </c>
      <c r="AK24" s="110">
        <v>81.599999999999994</v>
      </c>
      <c r="AL24" s="109"/>
      <c r="AM24" s="108">
        <v>66.64</v>
      </c>
      <c r="AN24" s="108">
        <v>64.649999999999991</v>
      </c>
      <c r="AO24" s="108">
        <v>65.3</v>
      </c>
      <c r="AP24" s="108">
        <v>63.6</v>
      </c>
      <c r="AQ24" s="108">
        <v>64.900000000000006</v>
      </c>
      <c r="AR24" s="108">
        <v>64.8</v>
      </c>
      <c r="AS24" s="108">
        <v>62.300000000000004</v>
      </c>
      <c r="AT24" s="108">
        <v>64.900000000000006</v>
      </c>
      <c r="AU24" s="108">
        <v>64.900000000000006</v>
      </c>
      <c r="AV24" s="108">
        <v>65.5</v>
      </c>
      <c r="AW24" s="108">
        <v>69.099999999999994</v>
      </c>
      <c r="AX24" s="108"/>
      <c r="AY24" s="108">
        <v>54.88</v>
      </c>
      <c r="AZ24" s="108">
        <v>49.13</v>
      </c>
      <c r="BA24" s="108">
        <v>52.8</v>
      </c>
      <c r="BB24" s="108">
        <v>49.6</v>
      </c>
      <c r="BC24" s="108">
        <v>50</v>
      </c>
      <c r="BD24" s="108">
        <v>48.3</v>
      </c>
      <c r="BE24" s="108">
        <v>45.8</v>
      </c>
      <c r="BF24" s="108">
        <v>48.3</v>
      </c>
      <c r="BG24" s="108">
        <v>48.3</v>
      </c>
      <c r="BH24" s="108">
        <v>48.2</v>
      </c>
      <c r="BI24" s="108">
        <v>51.8</v>
      </c>
      <c r="BJ24" s="108"/>
    </row>
    <row r="25" spans="1:62" ht="15" customHeight="1" x14ac:dyDescent="0.25">
      <c r="A25" s="92">
        <v>22</v>
      </c>
      <c r="B25" s="105" t="s">
        <v>73</v>
      </c>
      <c r="C25" s="106">
        <v>1975</v>
      </c>
      <c r="D25" s="106">
        <v>1881</v>
      </c>
      <c r="E25" s="106">
        <v>1947</v>
      </c>
      <c r="F25" s="106">
        <v>2019</v>
      </c>
      <c r="G25" s="106">
        <v>2219</v>
      </c>
      <c r="H25" s="106">
        <v>2277</v>
      </c>
      <c r="I25" s="106">
        <v>2280</v>
      </c>
      <c r="J25" s="106">
        <v>2308</v>
      </c>
      <c r="K25" s="106">
        <v>2451</v>
      </c>
      <c r="L25" s="106">
        <v>2451</v>
      </c>
      <c r="M25" s="107">
        <v>2438</v>
      </c>
      <c r="N25" s="106"/>
      <c r="O25" s="108">
        <v>64.92</v>
      </c>
      <c r="P25" s="108">
        <v>70.349999999999994</v>
      </c>
      <c r="Q25" s="108">
        <v>68.599999999999994</v>
      </c>
      <c r="R25" s="108">
        <v>73.400000000000006</v>
      </c>
      <c r="S25" s="108">
        <v>71.7</v>
      </c>
      <c r="T25" s="108">
        <v>74.099999999999994</v>
      </c>
      <c r="U25" s="108">
        <v>77</v>
      </c>
      <c r="V25" s="108">
        <v>79.099999999999994</v>
      </c>
      <c r="W25" s="109">
        <v>75.099999999999994</v>
      </c>
      <c r="X25" s="109">
        <v>73.3</v>
      </c>
      <c r="Y25" s="110">
        <v>78.400000000000006</v>
      </c>
      <c r="Z25" s="109"/>
      <c r="AA25" s="108">
        <v>48.04</v>
      </c>
      <c r="AB25" s="108">
        <v>45.74</v>
      </c>
      <c r="AC25" s="108">
        <v>53.6</v>
      </c>
      <c r="AD25" s="108">
        <v>54.4</v>
      </c>
      <c r="AE25" s="108">
        <v>61</v>
      </c>
      <c r="AF25" s="108">
        <v>56.9</v>
      </c>
      <c r="AG25" s="108">
        <v>56.6</v>
      </c>
      <c r="AH25" s="108">
        <v>58.8</v>
      </c>
      <c r="AI25" s="109">
        <v>59.8</v>
      </c>
      <c r="AJ25" s="109">
        <v>58.6</v>
      </c>
      <c r="AK25" s="110">
        <v>62</v>
      </c>
      <c r="AL25" s="109"/>
      <c r="AM25" s="108">
        <v>58.85</v>
      </c>
      <c r="AN25" s="108">
        <v>61.92</v>
      </c>
      <c r="AO25" s="108">
        <v>63.900000000000006</v>
      </c>
      <c r="AP25" s="108">
        <v>65.7</v>
      </c>
      <c r="AQ25" s="108">
        <v>65.899999999999991</v>
      </c>
      <c r="AR25" s="108">
        <v>67.8</v>
      </c>
      <c r="AS25" s="108">
        <v>68</v>
      </c>
      <c r="AT25" s="108">
        <v>67</v>
      </c>
      <c r="AU25" s="108">
        <v>70.400000000000006</v>
      </c>
      <c r="AV25" s="108">
        <v>68.8</v>
      </c>
      <c r="AW25" s="108">
        <v>71.900000000000006</v>
      </c>
      <c r="AX25" s="108"/>
      <c r="AY25" s="108">
        <v>44.29</v>
      </c>
      <c r="AZ25" s="108">
        <v>48.17</v>
      </c>
      <c r="BA25" s="108">
        <v>51</v>
      </c>
      <c r="BB25" s="108">
        <v>52.5</v>
      </c>
      <c r="BC25" s="108">
        <v>52.6</v>
      </c>
      <c r="BD25" s="108">
        <v>53.9</v>
      </c>
      <c r="BE25" s="108">
        <v>54.699999999999996</v>
      </c>
      <c r="BF25" s="108">
        <v>54.9</v>
      </c>
      <c r="BG25" s="108">
        <v>56.9</v>
      </c>
      <c r="BH25" s="108">
        <v>54.5</v>
      </c>
      <c r="BI25" s="108">
        <v>57</v>
      </c>
      <c r="BJ25" s="108"/>
    </row>
    <row r="26" spans="1:62" ht="15" customHeight="1" x14ac:dyDescent="0.25">
      <c r="A26" s="92">
        <v>23</v>
      </c>
      <c r="B26" s="105" t="s">
        <v>74</v>
      </c>
      <c r="C26" s="106">
        <v>1501</v>
      </c>
      <c r="D26" s="106">
        <v>1406</v>
      </c>
      <c r="E26" s="106">
        <v>1532</v>
      </c>
      <c r="F26" s="106">
        <v>1552</v>
      </c>
      <c r="G26" s="106">
        <v>1478</v>
      </c>
      <c r="H26" s="106">
        <v>1548</v>
      </c>
      <c r="I26" s="106">
        <v>1671</v>
      </c>
      <c r="J26" s="106">
        <v>1534</v>
      </c>
      <c r="K26" s="106">
        <v>1660</v>
      </c>
      <c r="L26" s="106">
        <v>1560</v>
      </c>
      <c r="M26" s="107">
        <v>1645</v>
      </c>
      <c r="N26" s="106"/>
      <c r="O26" s="108">
        <v>67.099999999999994</v>
      </c>
      <c r="P26" s="108">
        <v>69.540000000000006</v>
      </c>
      <c r="Q26" s="108">
        <v>69.400000000000006</v>
      </c>
      <c r="R26" s="108">
        <v>73.7</v>
      </c>
      <c r="S26" s="108">
        <v>75</v>
      </c>
      <c r="T26" s="108">
        <v>76.7</v>
      </c>
      <c r="U26" s="108">
        <v>75.3</v>
      </c>
      <c r="V26" s="108">
        <v>82.8</v>
      </c>
      <c r="W26" s="109">
        <v>75.599999999999994</v>
      </c>
      <c r="X26" s="109">
        <v>81.2</v>
      </c>
      <c r="Y26" s="110">
        <v>75.7</v>
      </c>
      <c r="Z26" s="109"/>
      <c r="AA26" s="108">
        <v>40.159999999999997</v>
      </c>
      <c r="AB26" s="108">
        <v>42.11</v>
      </c>
      <c r="AC26" s="108">
        <v>41.5</v>
      </c>
      <c r="AD26" s="108">
        <v>53.7</v>
      </c>
      <c r="AE26" s="108">
        <v>59.9</v>
      </c>
      <c r="AF26" s="108">
        <v>64.400000000000006</v>
      </c>
      <c r="AG26" s="108">
        <v>63.8</v>
      </c>
      <c r="AH26" s="108">
        <v>65.900000000000006</v>
      </c>
      <c r="AI26" s="109">
        <v>61.5</v>
      </c>
      <c r="AJ26" s="109">
        <v>63.8</v>
      </c>
      <c r="AK26" s="110">
        <v>63.1</v>
      </c>
      <c r="AL26" s="109"/>
      <c r="AM26" s="108">
        <v>53.33</v>
      </c>
      <c r="AN26" s="108">
        <v>51.819999999999993</v>
      </c>
      <c r="AO26" s="108">
        <v>53.2</v>
      </c>
      <c r="AP26" s="108">
        <v>54.9</v>
      </c>
      <c r="AQ26" s="108">
        <v>55.1</v>
      </c>
      <c r="AR26" s="108">
        <v>55.2</v>
      </c>
      <c r="AS26" s="108">
        <v>55.4</v>
      </c>
      <c r="AT26" s="108">
        <v>56</v>
      </c>
      <c r="AU26" s="108">
        <v>59.3</v>
      </c>
      <c r="AV26" s="108">
        <v>56.3</v>
      </c>
      <c r="AW26" s="108">
        <v>56.9</v>
      </c>
      <c r="AX26" s="108"/>
      <c r="AY26" s="108">
        <v>37.89</v>
      </c>
      <c r="AZ26" s="108">
        <v>36.58</v>
      </c>
      <c r="BA26" s="108">
        <v>37.099999999999994</v>
      </c>
      <c r="BB26" s="108">
        <v>38.1</v>
      </c>
      <c r="BC26" s="108">
        <v>40.099999999999994</v>
      </c>
      <c r="BD26" s="108">
        <v>40.9</v>
      </c>
      <c r="BE26" s="108">
        <v>40.700000000000003</v>
      </c>
      <c r="BF26" s="108">
        <v>40.200000000000003</v>
      </c>
      <c r="BG26" s="108">
        <v>42.6</v>
      </c>
      <c r="BH26" s="108">
        <v>41.900000000000006</v>
      </c>
      <c r="BI26" s="108">
        <v>42.3</v>
      </c>
      <c r="BJ26" s="108"/>
    </row>
    <row r="27" spans="1:62" ht="15" customHeight="1" x14ac:dyDescent="0.25">
      <c r="A27" s="92">
        <v>24</v>
      </c>
      <c r="B27" s="105" t="s">
        <v>75</v>
      </c>
      <c r="C27" s="106">
        <v>753</v>
      </c>
      <c r="D27" s="106">
        <v>775</v>
      </c>
      <c r="E27" s="106">
        <v>728</v>
      </c>
      <c r="F27" s="106">
        <v>692</v>
      </c>
      <c r="G27" s="106">
        <v>761</v>
      </c>
      <c r="H27" s="106">
        <v>717</v>
      </c>
      <c r="I27" s="106">
        <v>714</v>
      </c>
      <c r="J27" s="106">
        <v>666</v>
      </c>
      <c r="K27" s="106">
        <v>673</v>
      </c>
      <c r="L27" s="106">
        <v>625</v>
      </c>
      <c r="M27" s="110">
        <v>631</v>
      </c>
      <c r="N27" s="106"/>
      <c r="O27" s="108">
        <v>89.66</v>
      </c>
      <c r="P27" s="108">
        <v>83.86</v>
      </c>
      <c r="Q27" s="108">
        <v>94.8</v>
      </c>
      <c r="R27" s="108">
        <v>92.8</v>
      </c>
      <c r="S27" s="108">
        <v>88.4</v>
      </c>
      <c r="T27" s="108">
        <v>88.5</v>
      </c>
      <c r="U27" s="108">
        <v>92.5</v>
      </c>
      <c r="V27" s="108">
        <v>94.8</v>
      </c>
      <c r="W27" s="109">
        <v>88.9</v>
      </c>
      <c r="X27" s="109">
        <v>92.9</v>
      </c>
      <c r="Y27" s="110">
        <v>89.4</v>
      </c>
      <c r="Z27" s="109"/>
      <c r="AA27" s="108">
        <v>67.39</v>
      </c>
      <c r="AB27" s="108">
        <v>66.67</v>
      </c>
      <c r="AC27" s="108">
        <v>68.400000000000006</v>
      </c>
      <c r="AD27" s="108">
        <v>78.3</v>
      </c>
      <c r="AE27" s="108">
        <v>59</v>
      </c>
      <c r="AF27" s="108">
        <v>79.400000000000006</v>
      </c>
      <c r="AG27" s="108">
        <v>82.3</v>
      </c>
      <c r="AH27" s="108">
        <v>80.2</v>
      </c>
      <c r="AI27" s="109">
        <v>78.8</v>
      </c>
      <c r="AJ27" s="109">
        <v>80.5</v>
      </c>
      <c r="AK27" s="110">
        <v>78.8</v>
      </c>
      <c r="AL27" s="109"/>
      <c r="AM27" s="108">
        <v>74.39</v>
      </c>
      <c r="AN27" s="108">
        <v>69.900000000000006</v>
      </c>
      <c r="AO27" s="108">
        <v>74.2</v>
      </c>
      <c r="AP27" s="108">
        <v>74.2</v>
      </c>
      <c r="AQ27" s="108">
        <v>72.600000000000009</v>
      </c>
      <c r="AR27" s="108">
        <v>71.300000000000011</v>
      </c>
      <c r="AS27" s="108">
        <v>71.7</v>
      </c>
      <c r="AT27" s="108">
        <v>72.900000000000006</v>
      </c>
      <c r="AU27" s="108">
        <v>77.099999999999994</v>
      </c>
      <c r="AV27" s="108">
        <v>72.600000000000009</v>
      </c>
      <c r="AW27" s="108">
        <v>74.400000000000006</v>
      </c>
      <c r="AX27" s="108"/>
      <c r="AY27" s="108">
        <v>61.9</v>
      </c>
      <c r="AZ27" s="108">
        <v>58.800000000000004</v>
      </c>
      <c r="BA27" s="108">
        <v>62.8</v>
      </c>
      <c r="BB27" s="108">
        <v>91.1</v>
      </c>
      <c r="BC27" s="108">
        <v>56.9</v>
      </c>
      <c r="BD27" s="108">
        <v>59.9</v>
      </c>
      <c r="BE27" s="108">
        <v>60.2</v>
      </c>
      <c r="BF27" s="108">
        <v>59.1</v>
      </c>
      <c r="BG27" s="108">
        <v>61.699999999999996</v>
      </c>
      <c r="BH27" s="108">
        <v>59.7</v>
      </c>
      <c r="BI27" s="108">
        <v>63.300000000000004</v>
      </c>
      <c r="BJ27" s="108"/>
    </row>
    <row r="28" spans="1:62" ht="15" customHeight="1" x14ac:dyDescent="0.25">
      <c r="A28" s="92">
        <v>25</v>
      </c>
      <c r="B28" s="105" t="s">
        <v>76</v>
      </c>
      <c r="C28" s="106">
        <v>923</v>
      </c>
      <c r="D28" s="106">
        <v>1047</v>
      </c>
      <c r="E28" s="106">
        <v>1067</v>
      </c>
      <c r="F28" s="106">
        <v>1139</v>
      </c>
      <c r="G28" s="106">
        <v>1158</v>
      </c>
      <c r="H28" s="106">
        <v>1287</v>
      </c>
      <c r="I28" s="106">
        <v>1211</v>
      </c>
      <c r="J28" s="106">
        <v>1303</v>
      </c>
      <c r="K28" s="106">
        <v>1304</v>
      </c>
      <c r="L28" s="106">
        <v>1334</v>
      </c>
      <c r="M28" s="107">
        <v>1323</v>
      </c>
      <c r="N28" s="106"/>
      <c r="O28" s="108">
        <v>75.8</v>
      </c>
      <c r="P28" s="108">
        <v>68.81</v>
      </c>
      <c r="Q28" s="108">
        <v>77.5</v>
      </c>
      <c r="R28" s="108">
        <v>78.2</v>
      </c>
      <c r="S28" s="108">
        <v>79.7</v>
      </c>
      <c r="T28" s="108">
        <v>76.900000000000006</v>
      </c>
      <c r="U28" s="108">
        <v>82.7</v>
      </c>
      <c r="V28" s="108">
        <v>78.7</v>
      </c>
      <c r="W28" s="109">
        <v>82</v>
      </c>
      <c r="X28" s="109">
        <v>87.2</v>
      </c>
      <c r="Y28" s="110">
        <v>81.7</v>
      </c>
      <c r="Z28" s="109"/>
      <c r="AA28" s="108">
        <v>47.5</v>
      </c>
      <c r="AB28" s="108">
        <v>47.83</v>
      </c>
      <c r="AC28" s="108">
        <v>55.4</v>
      </c>
      <c r="AD28" s="108">
        <v>59.2</v>
      </c>
      <c r="AE28" s="108">
        <v>61.6</v>
      </c>
      <c r="AF28" s="108">
        <v>63.3</v>
      </c>
      <c r="AG28" s="108">
        <v>63.7</v>
      </c>
      <c r="AH28" s="108">
        <v>65.400000000000006</v>
      </c>
      <c r="AI28" s="109">
        <v>74.2</v>
      </c>
      <c r="AJ28" s="109">
        <v>71.099999999999994</v>
      </c>
      <c r="AK28" s="110">
        <v>77.599999999999994</v>
      </c>
      <c r="AL28" s="109"/>
      <c r="AM28" s="108">
        <v>72.070000000000007</v>
      </c>
      <c r="AN28" s="108">
        <v>67.320000000000007</v>
      </c>
      <c r="AO28" s="108">
        <v>71.3</v>
      </c>
      <c r="AP28" s="108">
        <v>76.8</v>
      </c>
      <c r="AQ28" s="108">
        <v>75.899999999999991</v>
      </c>
      <c r="AR28" s="108">
        <v>75.3</v>
      </c>
      <c r="AS28" s="108">
        <v>75.900000000000006</v>
      </c>
      <c r="AT28" s="108">
        <v>74.8</v>
      </c>
      <c r="AU28" s="108">
        <v>77.7</v>
      </c>
      <c r="AV28" s="108">
        <v>77.599999999999994</v>
      </c>
      <c r="AW28" s="108">
        <v>78</v>
      </c>
      <c r="AX28" s="108"/>
      <c r="AY28" s="108">
        <v>52.91</v>
      </c>
      <c r="AZ28" s="108">
        <v>49.24</v>
      </c>
      <c r="BA28" s="108">
        <v>55.7</v>
      </c>
      <c r="BB28" s="108">
        <v>56.599999999999994</v>
      </c>
      <c r="BC28" s="108">
        <v>62.800000000000004</v>
      </c>
      <c r="BD28" s="108">
        <v>60.7</v>
      </c>
      <c r="BE28" s="108">
        <v>60.1</v>
      </c>
      <c r="BF28" s="108">
        <v>59.4</v>
      </c>
      <c r="BG28" s="108">
        <v>63.9</v>
      </c>
      <c r="BH28" s="108">
        <v>62.9</v>
      </c>
      <c r="BI28" s="108">
        <v>62.6</v>
      </c>
      <c r="BJ28" s="108"/>
    </row>
    <row r="29" spans="1:62" ht="15" customHeight="1" x14ac:dyDescent="0.25">
      <c r="A29" s="92">
        <v>26</v>
      </c>
      <c r="B29" s="105" t="s">
        <v>77</v>
      </c>
      <c r="C29" s="106">
        <v>928</v>
      </c>
      <c r="D29" s="106">
        <v>956</v>
      </c>
      <c r="E29" s="106">
        <v>1024</v>
      </c>
      <c r="F29" s="106">
        <v>977</v>
      </c>
      <c r="G29" s="106">
        <v>1060</v>
      </c>
      <c r="H29" s="106">
        <v>1094</v>
      </c>
      <c r="I29" s="106">
        <v>1116</v>
      </c>
      <c r="J29" s="106">
        <v>1078</v>
      </c>
      <c r="K29" s="106">
        <v>1007</v>
      </c>
      <c r="L29" s="106">
        <v>1014</v>
      </c>
      <c r="M29" s="107">
        <v>1059</v>
      </c>
      <c r="N29" s="106"/>
      <c r="O29" s="108">
        <v>71.5</v>
      </c>
      <c r="P29" s="108">
        <v>76.510000000000005</v>
      </c>
      <c r="Q29" s="108">
        <v>74.3</v>
      </c>
      <c r="R29" s="108">
        <v>89.2</v>
      </c>
      <c r="S29" s="108">
        <v>82.4</v>
      </c>
      <c r="T29" s="108">
        <v>84.5</v>
      </c>
      <c r="U29" s="108">
        <v>86.4</v>
      </c>
      <c r="V29" s="108">
        <v>90.4</v>
      </c>
      <c r="W29" s="109">
        <v>92.7</v>
      </c>
      <c r="X29" s="109">
        <v>86.7</v>
      </c>
      <c r="Y29" s="110">
        <v>88.5</v>
      </c>
      <c r="Z29" s="109"/>
      <c r="AA29" s="108">
        <v>55.9</v>
      </c>
      <c r="AB29" s="108">
        <v>56.92</v>
      </c>
      <c r="AC29" s="108">
        <v>56.7</v>
      </c>
      <c r="AD29" s="108">
        <v>70.900000000000006</v>
      </c>
      <c r="AE29" s="108">
        <v>64.3</v>
      </c>
      <c r="AF29" s="108">
        <v>72.5</v>
      </c>
      <c r="AG29" s="108">
        <v>73.599999999999994</v>
      </c>
      <c r="AH29" s="108">
        <v>77.400000000000006</v>
      </c>
      <c r="AI29" s="109">
        <v>79.5</v>
      </c>
      <c r="AJ29" s="109">
        <v>80.8</v>
      </c>
      <c r="AK29" s="110">
        <v>78.8</v>
      </c>
      <c r="AL29" s="109"/>
      <c r="AM29" s="108">
        <v>78.42</v>
      </c>
      <c r="AN29" s="108">
        <v>75.98</v>
      </c>
      <c r="AO29" s="108">
        <v>65.5</v>
      </c>
      <c r="AP29" s="108">
        <v>76.099999999999994</v>
      </c>
      <c r="AQ29" s="108">
        <v>75.899999999999991</v>
      </c>
      <c r="AR29" s="108">
        <v>76.099999999999994</v>
      </c>
      <c r="AS29" s="108">
        <v>74.599999999999994</v>
      </c>
      <c r="AT29" s="108">
        <v>74.3</v>
      </c>
      <c r="AU29" s="108">
        <v>77.7</v>
      </c>
      <c r="AV29" s="108">
        <v>75.100000000000009</v>
      </c>
      <c r="AW29" s="108">
        <v>77.899999999999991</v>
      </c>
      <c r="AX29" s="108"/>
      <c r="AY29" s="108">
        <v>61.35</v>
      </c>
      <c r="AZ29" s="108">
        <v>57.77</v>
      </c>
      <c r="BA29" s="108">
        <v>52.4</v>
      </c>
      <c r="BB29" s="108">
        <v>60</v>
      </c>
      <c r="BC29" s="108">
        <v>58.1</v>
      </c>
      <c r="BD29" s="108">
        <v>58.3</v>
      </c>
      <c r="BE29" s="108">
        <v>59</v>
      </c>
      <c r="BF29" s="108">
        <v>59.5</v>
      </c>
      <c r="BG29" s="108">
        <v>63.9</v>
      </c>
      <c r="BH29" s="108">
        <v>58.599999999999994</v>
      </c>
      <c r="BI29" s="108">
        <v>61.3</v>
      </c>
      <c r="BJ29" s="108"/>
    </row>
    <row r="30" spans="1:62" ht="15" customHeight="1" x14ac:dyDescent="0.25">
      <c r="A30" s="92">
        <v>27</v>
      </c>
      <c r="B30" s="105" t="s">
        <v>78</v>
      </c>
      <c r="C30" s="106">
        <v>1842</v>
      </c>
      <c r="D30" s="106">
        <v>1900</v>
      </c>
      <c r="E30" s="106">
        <v>1919</v>
      </c>
      <c r="F30" s="106">
        <v>1827</v>
      </c>
      <c r="G30" s="106">
        <v>2007</v>
      </c>
      <c r="H30" s="106">
        <v>1987</v>
      </c>
      <c r="I30" s="106">
        <v>2003</v>
      </c>
      <c r="J30" s="106">
        <v>1995</v>
      </c>
      <c r="K30" s="106">
        <v>1883</v>
      </c>
      <c r="L30" s="106">
        <v>1814</v>
      </c>
      <c r="M30" s="107">
        <v>1889</v>
      </c>
      <c r="N30" s="106"/>
      <c r="O30" s="108">
        <v>87.95</v>
      </c>
      <c r="P30" s="108">
        <v>86.47</v>
      </c>
      <c r="Q30" s="108">
        <v>86.6</v>
      </c>
      <c r="R30" s="108">
        <v>91.9</v>
      </c>
      <c r="S30" s="108">
        <v>84.4</v>
      </c>
      <c r="T30" s="108">
        <v>89.8</v>
      </c>
      <c r="U30" s="108">
        <v>88.6</v>
      </c>
      <c r="V30" s="108">
        <v>91.2</v>
      </c>
      <c r="W30" s="109">
        <v>90.4</v>
      </c>
      <c r="X30" s="109">
        <v>89.8</v>
      </c>
      <c r="Y30" s="110">
        <v>88.6</v>
      </c>
      <c r="Z30" s="109"/>
      <c r="AA30" s="108">
        <v>74.569999999999993</v>
      </c>
      <c r="AB30" s="108">
        <v>65.92</v>
      </c>
      <c r="AC30" s="108">
        <v>73.400000000000006</v>
      </c>
      <c r="AD30" s="108">
        <v>74.400000000000006</v>
      </c>
      <c r="AE30" s="108">
        <v>77.599999999999994</v>
      </c>
      <c r="AF30" s="108">
        <v>78.900000000000006</v>
      </c>
      <c r="AG30" s="108">
        <v>80</v>
      </c>
      <c r="AH30" s="108">
        <v>84.4</v>
      </c>
      <c r="AI30" s="109">
        <v>81.599999999999994</v>
      </c>
      <c r="AJ30" s="109">
        <v>79</v>
      </c>
      <c r="AK30" s="110">
        <v>79.8</v>
      </c>
      <c r="AL30" s="109"/>
      <c r="AM30" s="108">
        <v>66.86</v>
      </c>
      <c r="AN30" s="108">
        <v>66.38</v>
      </c>
      <c r="AO30" s="108">
        <v>66.8</v>
      </c>
      <c r="AP30" s="108">
        <v>70.7</v>
      </c>
      <c r="AQ30" s="108">
        <v>69.8</v>
      </c>
      <c r="AR30" s="108">
        <v>69.099999999999994</v>
      </c>
      <c r="AS30" s="108">
        <v>73.899999999999991</v>
      </c>
      <c r="AT30" s="108">
        <v>73.2</v>
      </c>
      <c r="AU30" s="108">
        <v>74.5</v>
      </c>
      <c r="AV30" s="108">
        <v>74.7</v>
      </c>
      <c r="AW30" s="108">
        <v>76.900000000000006</v>
      </c>
      <c r="AX30" s="108"/>
      <c r="AY30" s="108">
        <v>50</v>
      </c>
      <c r="AZ30" s="108">
        <v>49.519999999999996</v>
      </c>
      <c r="BA30" s="108">
        <v>51.4</v>
      </c>
      <c r="BB30" s="108">
        <v>54.9</v>
      </c>
      <c r="BC30" s="108">
        <v>55.7</v>
      </c>
      <c r="BD30" s="108">
        <v>54.2</v>
      </c>
      <c r="BE30" s="108">
        <v>60.8</v>
      </c>
      <c r="BF30" s="108">
        <v>58.8</v>
      </c>
      <c r="BG30" s="108">
        <v>59.3</v>
      </c>
      <c r="BH30" s="108">
        <v>58.400000000000006</v>
      </c>
      <c r="BI30" s="108">
        <v>62.2</v>
      </c>
      <c r="BJ30" s="108"/>
    </row>
    <row r="31" spans="1:62" ht="15" customHeight="1" x14ac:dyDescent="0.25">
      <c r="A31" s="92">
        <v>28</v>
      </c>
      <c r="B31" s="105" t="s">
        <v>79</v>
      </c>
      <c r="C31" s="106">
        <v>1631</v>
      </c>
      <c r="D31" s="106">
        <v>1689</v>
      </c>
      <c r="E31" s="106">
        <v>1823</v>
      </c>
      <c r="F31" s="106">
        <v>1706</v>
      </c>
      <c r="G31" s="106">
        <v>1824</v>
      </c>
      <c r="H31" s="106">
        <v>1905</v>
      </c>
      <c r="I31" s="106">
        <v>2073</v>
      </c>
      <c r="J31" s="106">
        <v>2076</v>
      </c>
      <c r="K31" s="106">
        <v>2329</v>
      </c>
      <c r="L31" s="106">
        <v>2429</v>
      </c>
      <c r="M31" s="107">
        <v>2732</v>
      </c>
      <c r="N31" s="106"/>
      <c r="O31" s="108">
        <v>85.09</v>
      </c>
      <c r="P31" s="108">
        <v>78.989999999999995</v>
      </c>
      <c r="Q31" s="108">
        <v>76.900000000000006</v>
      </c>
      <c r="R31" s="108">
        <v>82.9</v>
      </c>
      <c r="S31" s="108">
        <v>73.2</v>
      </c>
      <c r="T31" s="108">
        <v>83.8</v>
      </c>
      <c r="U31" s="108">
        <v>81.7</v>
      </c>
      <c r="V31" s="108">
        <v>85.4</v>
      </c>
      <c r="W31" s="109">
        <v>79.400000000000006</v>
      </c>
      <c r="X31" s="109">
        <v>85.8</v>
      </c>
      <c r="Y31" s="110">
        <v>83.2</v>
      </c>
      <c r="Z31" s="109"/>
      <c r="AA31" s="108">
        <v>62.16</v>
      </c>
      <c r="AB31" s="108">
        <v>55.57</v>
      </c>
      <c r="AC31" s="108">
        <v>63.6</v>
      </c>
      <c r="AD31" s="108">
        <v>64.3</v>
      </c>
      <c r="AE31" s="108">
        <v>67.099999999999994</v>
      </c>
      <c r="AF31" s="108">
        <v>75.2</v>
      </c>
      <c r="AG31" s="108">
        <v>83.3</v>
      </c>
      <c r="AH31" s="108">
        <v>75.099999999999994</v>
      </c>
      <c r="AI31" s="109">
        <v>68.7</v>
      </c>
      <c r="AJ31" s="109">
        <v>74.2</v>
      </c>
      <c r="AK31" s="110">
        <v>75.3</v>
      </c>
      <c r="AL31" s="109"/>
      <c r="AM31" s="108">
        <v>46.260000000000005</v>
      </c>
      <c r="AN31" s="108">
        <v>46.97</v>
      </c>
      <c r="AO31" s="108">
        <v>44.6</v>
      </c>
      <c r="AP31" s="108">
        <v>36.700000000000003</v>
      </c>
      <c r="AQ31" s="108">
        <v>46.900000000000006</v>
      </c>
      <c r="AR31" s="108">
        <v>49</v>
      </c>
      <c r="AS31" s="108">
        <v>57.7</v>
      </c>
      <c r="AT31" s="108">
        <v>50.7</v>
      </c>
      <c r="AU31" s="108">
        <v>50.2</v>
      </c>
      <c r="AV31" s="108">
        <v>55</v>
      </c>
      <c r="AW31" s="108">
        <v>54.1</v>
      </c>
      <c r="AX31" s="108"/>
      <c r="AY31" s="108">
        <v>31.2</v>
      </c>
      <c r="AZ31" s="108">
        <v>30.9</v>
      </c>
      <c r="BA31" s="108">
        <v>31.1</v>
      </c>
      <c r="BB31" s="108">
        <v>26.400000000000002</v>
      </c>
      <c r="BC31" s="108">
        <v>33.299999999999997</v>
      </c>
      <c r="BD31" s="108">
        <v>36.1</v>
      </c>
      <c r="BE31" s="108">
        <v>40</v>
      </c>
      <c r="BF31" s="108">
        <v>35.4</v>
      </c>
      <c r="BG31" s="108">
        <v>26.6</v>
      </c>
      <c r="BH31" s="108">
        <v>37.799999999999997</v>
      </c>
      <c r="BI31" s="108">
        <v>36.9</v>
      </c>
      <c r="BJ31" s="108"/>
    </row>
    <row r="32" spans="1:62" ht="15" customHeight="1" x14ac:dyDescent="0.25">
      <c r="A32" s="92">
        <v>29</v>
      </c>
      <c r="B32" s="105" t="s">
        <v>80</v>
      </c>
      <c r="C32" s="106">
        <v>1361</v>
      </c>
      <c r="D32" s="106">
        <v>1454</v>
      </c>
      <c r="E32" s="106">
        <v>1624</v>
      </c>
      <c r="F32" s="106">
        <v>1688</v>
      </c>
      <c r="G32" s="106">
        <v>2027</v>
      </c>
      <c r="H32" s="106">
        <v>2195</v>
      </c>
      <c r="I32" s="106">
        <v>2312</v>
      </c>
      <c r="J32" s="106">
        <v>2571</v>
      </c>
      <c r="K32" s="106">
        <v>2885</v>
      </c>
      <c r="L32" s="106">
        <v>3059</v>
      </c>
      <c r="M32" s="107">
        <v>3554</v>
      </c>
      <c r="N32" s="106"/>
      <c r="O32" s="108">
        <v>70.569999999999993</v>
      </c>
      <c r="P32" s="108">
        <v>68.27</v>
      </c>
      <c r="Q32" s="108">
        <v>68.400000000000006</v>
      </c>
      <c r="R32" s="108">
        <v>71.099999999999994</v>
      </c>
      <c r="S32" s="108">
        <v>67.5</v>
      </c>
      <c r="T32" s="108">
        <v>72.400000000000006</v>
      </c>
      <c r="U32" s="108">
        <v>57.8</v>
      </c>
      <c r="V32" s="108">
        <v>67.400000000000006</v>
      </c>
      <c r="W32" s="109">
        <v>55.8</v>
      </c>
      <c r="X32" s="109">
        <v>65.400000000000006</v>
      </c>
      <c r="Y32" s="110">
        <v>66.5</v>
      </c>
      <c r="Z32" s="109"/>
      <c r="AA32" s="108">
        <v>43.42</v>
      </c>
      <c r="AB32" s="108">
        <v>45.09</v>
      </c>
      <c r="AC32" s="108">
        <v>50.3</v>
      </c>
      <c r="AD32" s="108">
        <v>47.9</v>
      </c>
      <c r="AE32" s="108">
        <v>51.1</v>
      </c>
      <c r="AF32" s="108">
        <v>51.6</v>
      </c>
      <c r="AG32" s="108">
        <v>51.9</v>
      </c>
      <c r="AH32" s="108">
        <v>50.8</v>
      </c>
      <c r="AI32" s="109">
        <v>55.6</v>
      </c>
      <c r="AJ32" s="109">
        <v>49.5</v>
      </c>
      <c r="AK32" s="110">
        <v>47.9</v>
      </c>
      <c r="AL32" s="109"/>
      <c r="AM32" s="108">
        <v>48.669999999999995</v>
      </c>
      <c r="AN32" s="108">
        <v>45.61</v>
      </c>
      <c r="AO32" s="108">
        <v>43.199999999999996</v>
      </c>
      <c r="AP32" s="108">
        <v>45.3</v>
      </c>
      <c r="AQ32" s="108">
        <v>53.1</v>
      </c>
      <c r="AR32" s="108">
        <v>51</v>
      </c>
      <c r="AS32" s="108">
        <v>49</v>
      </c>
      <c r="AT32" s="108">
        <v>49.6</v>
      </c>
      <c r="AU32" s="108">
        <v>50.8</v>
      </c>
      <c r="AV32" s="108">
        <v>52.400000000000006</v>
      </c>
      <c r="AW32" s="108">
        <v>55</v>
      </c>
      <c r="AX32" s="108"/>
      <c r="AY32" s="108">
        <v>36.08</v>
      </c>
      <c r="AZ32" s="108">
        <v>33.010000000000005</v>
      </c>
      <c r="BA32" s="108">
        <v>30.5</v>
      </c>
      <c r="BB32" s="108">
        <v>33.700000000000003</v>
      </c>
      <c r="BC32" s="108">
        <v>38.9</v>
      </c>
      <c r="BD32" s="108">
        <v>37.4</v>
      </c>
      <c r="BE32" s="108">
        <v>36</v>
      </c>
      <c r="BF32" s="108">
        <v>35.4</v>
      </c>
      <c r="BG32" s="108">
        <v>36.1</v>
      </c>
      <c r="BH32" s="108">
        <v>36.200000000000003</v>
      </c>
      <c r="BI32" s="108">
        <v>39.299999999999997</v>
      </c>
      <c r="BJ32" s="108"/>
    </row>
    <row r="33" spans="1:62" ht="15" customHeight="1" x14ac:dyDescent="0.25">
      <c r="A33" s="92">
        <v>30</v>
      </c>
      <c r="B33" s="105" t="s">
        <v>82</v>
      </c>
      <c r="C33" s="106">
        <v>944</v>
      </c>
      <c r="D33" s="106">
        <v>976</v>
      </c>
      <c r="E33" s="106">
        <v>989</v>
      </c>
      <c r="F33" s="106">
        <v>967</v>
      </c>
      <c r="G33" s="106">
        <v>998</v>
      </c>
      <c r="H33" s="106">
        <v>1104</v>
      </c>
      <c r="I33" s="106">
        <v>1041</v>
      </c>
      <c r="J33" s="106">
        <v>1165</v>
      </c>
      <c r="K33" s="106">
        <v>1167</v>
      </c>
      <c r="L33" s="106">
        <v>1128</v>
      </c>
      <c r="M33" s="107">
        <v>1118</v>
      </c>
      <c r="N33" s="106"/>
      <c r="O33" s="108">
        <v>83.55</v>
      </c>
      <c r="P33" s="108">
        <v>83.19</v>
      </c>
      <c r="Q33" s="108">
        <v>87.4</v>
      </c>
      <c r="R33" s="108">
        <v>88.3</v>
      </c>
      <c r="S33" s="108">
        <v>90.1</v>
      </c>
      <c r="T33" s="108">
        <v>84.2</v>
      </c>
      <c r="U33" s="108">
        <v>97.4</v>
      </c>
      <c r="V33" s="108">
        <v>83.8</v>
      </c>
      <c r="W33" s="109">
        <v>88.2</v>
      </c>
      <c r="X33" s="109">
        <v>87.5</v>
      </c>
      <c r="Y33" s="110">
        <v>84</v>
      </c>
      <c r="Z33" s="109"/>
      <c r="AA33" s="108">
        <v>69.8</v>
      </c>
      <c r="AB33" s="108">
        <v>70.95</v>
      </c>
      <c r="AC33" s="108">
        <v>78.900000000000006</v>
      </c>
      <c r="AD33" s="108">
        <v>77.400000000000006</v>
      </c>
      <c r="AE33" s="108">
        <v>80.7</v>
      </c>
      <c r="AF33" s="108">
        <v>81.599999999999994</v>
      </c>
      <c r="AG33" s="108">
        <v>88.8</v>
      </c>
      <c r="AH33" s="108">
        <v>79.7</v>
      </c>
      <c r="AI33" s="109">
        <v>84</v>
      </c>
      <c r="AJ33" s="109">
        <v>79.599999999999994</v>
      </c>
      <c r="AK33" s="110">
        <v>76.7</v>
      </c>
      <c r="AL33" s="109"/>
      <c r="AM33" s="108">
        <v>72.33</v>
      </c>
      <c r="AN33" s="108">
        <v>76.95</v>
      </c>
      <c r="AO33" s="108">
        <v>78.8</v>
      </c>
      <c r="AP33" s="108">
        <v>79.900000000000006</v>
      </c>
      <c r="AQ33" s="108">
        <v>78.3</v>
      </c>
      <c r="AR33" s="108">
        <v>81.7</v>
      </c>
      <c r="AS33" s="108">
        <v>80.3</v>
      </c>
      <c r="AT33" s="108">
        <v>82.9</v>
      </c>
      <c r="AU33" s="108">
        <v>81.8</v>
      </c>
      <c r="AV33" s="108">
        <v>82.4</v>
      </c>
      <c r="AW33" s="108">
        <v>82.3</v>
      </c>
      <c r="AX33" s="108"/>
      <c r="AY33" s="108">
        <v>58.33</v>
      </c>
      <c r="AZ33" s="108">
        <v>65.42</v>
      </c>
      <c r="BA33" s="108">
        <v>70.599999999999994</v>
      </c>
      <c r="BB33" s="108">
        <v>94.5</v>
      </c>
      <c r="BC33" s="108">
        <v>66.5</v>
      </c>
      <c r="BD33" s="108">
        <v>69.7</v>
      </c>
      <c r="BE33" s="108">
        <v>68.5</v>
      </c>
      <c r="BF33" s="108">
        <v>67.7</v>
      </c>
      <c r="BG33" s="108">
        <v>69.099999999999994</v>
      </c>
      <c r="BH33" s="108">
        <v>70.599999999999994</v>
      </c>
      <c r="BI33" s="108">
        <v>68.099999999999994</v>
      </c>
      <c r="BJ33" s="108"/>
    </row>
    <row r="34" spans="1:62" ht="15" customHeight="1" x14ac:dyDescent="0.25">
      <c r="A34" s="92">
        <v>31</v>
      </c>
      <c r="B34" s="105" t="s">
        <v>81</v>
      </c>
      <c r="C34" s="106">
        <v>1915</v>
      </c>
      <c r="D34" s="106">
        <v>1855</v>
      </c>
      <c r="E34" s="106">
        <v>1989</v>
      </c>
      <c r="F34" s="106">
        <v>1802</v>
      </c>
      <c r="G34" s="106">
        <v>1813</v>
      </c>
      <c r="H34" s="106">
        <v>1857</v>
      </c>
      <c r="I34" s="106">
        <v>1854</v>
      </c>
      <c r="J34" s="106">
        <v>1864</v>
      </c>
      <c r="K34" s="106">
        <v>1861</v>
      </c>
      <c r="L34" s="106">
        <v>1846</v>
      </c>
      <c r="M34" s="107">
        <v>1889</v>
      </c>
      <c r="N34" s="106"/>
      <c r="O34" s="108">
        <v>79.53</v>
      </c>
      <c r="P34" s="108">
        <v>80.19</v>
      </c>
      <c r="Q34" s="108">
        <v>76.2</v>
      </c>
      <c r="R34" s="108">
        <v>79.7</v>
      </c>
      <c r="S34" s="108">
        <v>81.900000000000006</v>
      </c>
      <c r="T34" s="108">
        <v>81.2</v>
      </c>
      <c r="U34" s="108">
        <v>81.8</v>
      </c>
      <c r="V34" s="108">
        <v>81.599999999999994</v>
      </c>
      <c r="W34" s="109">
        <v>80.900000000000006</v>
      </c>
      <c r="X34" s="109">
        <v>82.6</v>
      </c>
      <c r="Y34" s="110">
        <v>80.099999999999994</v>
      </c>
      <c r="Z34" s="109"/>
      <c r="AA34" s="108">
        <v>58.68</v>
      </c>
      <c r="AB34" s="108">
        <v>59.38</v>
      </c>
      <c r="AC34" s="108">
        <v>59.9</v>
      </c>
      <c r="AD34" s="108">
        <v>57</v>
      </c>
      <c r="AE34" s="108">
        <v>65.900000000000006</v>
      </c>
      <c r="AF34" s="108">
        <v>67.599999999999994</v>
      </c>
      <c r="AG34" s="108">
        <v>64.3</v>
      </c>
      <c r="AH34" s="108">
        <v>69.2</v>
      </c>
      <c r="AI34" s="109">
        <v>70.599999999999994</v>
      </c>
      <c r="AJ34" s="109">
        <v>66.2</v>
      </c>
      <c r="AK34" s="110">
        <v>68.3</v>
      </c>
      <c r="AL34" s="109"/>
      <c r="AM34" s="108">
        <v>58.32</v>
      </c>
      <c r="AN34" s="108">
        <v>63.83</v>
      </c>
      <c r="AO34" s="108">
        <v>63.400000000000006</v>
      </c>
      <c r="AP34" s="108">
        <v>59.199999999999996</v>
      </c>
      <c r="AQ34" s="108">
        <v>65.5</v>
      </c>
      <c r="AR34" s="108">
        <v>63.7</v>
      </c>
      <c r="AS34" s="108">
        <v>62.300000000000004</v>
      </c>
      <c r="AT34" s="108">
        <v>59.7</v>
      </c>
      <c r="AU34" s="108">
        <v>43.9</v>
      </c>
      <c r="AV34" s="108">
        <v>63</v>
      </c>
      <c r="AW34" s="108">
        <v>64.900000000000006</v>
      </c>
      <c r="AX34" s="108"/>
      <c r="AY34" s="108">
        <v>45.53</v>
      </c>
      <c r="AZ34" s="108">
        <v>48.019999999999996</v>
      </c>
      <c r="BA34" s="108">
        <v>47.6</v>
      </c>
      <c r="BB34" s="108">
        <v>44.3</v>
      </c>
      <c r="BC34" s="108">
        <v>49.4</v>
      </c>
      <c r="BD34" s="108">
        <v>47.1</v>
      </c>
      <c r="BE34" s="108">
        <v>47.300000000000004</v>
      </c>
      <c r="BF34" s="108">
        <v>38.299999999999997</v>
      </c>
      <c r="BG34" s="108">
        <v>21.4</v>
      </c>
      <c r="BH34" s="108">
        <v>47.900000000000006</v>
      </c>
      <c r="BI34" s="108">
        <v>47.8</v>
      </c>
      <c r="BJ34" s="108"/>
    </row>
    <row r="35" spans="1:62" ht="15" customHeight="1" x14ac:dyDescent="0.35">
      <c r="A35" s="92">
        <v>32</v>
      </c>
      <c r="B35" s="113" t="s">
        <v>313</v>
      </c>
      <c r="C35" s="106">
        <v>1461.2258064516129</v>
      </c>
      <c r="D35" s="106">
        <v>1461.0967741935483</v>
      </c>
      <c r="E35" s="106">
        <v>1522.9354838709678</v>
      </c>
      <c r="F35" s="106">
        <v>1535.258064516129</v>
      </c>
      <c r="G35" s="106">
        <v>1608.1935483870968</v>
      </c>
      <c r="H35" s="106">
        <v>1698.9354838709678</v>
      </c>
      <c r="I35" s="106">
        <v>1732.4516129032259</v>
      </c>
      <c r="J35" s="106">
        <v>1752.1935483870968</v>
      </c>
      <c r="K35" s="106">
        <v>1818.258064516129</v>
      </c>
      <c r="L35" s="106">
        <v>1798.1935483870968</v>
      </c>
      <c r="M35" s="106">
        <v>1851.6129032258063</v>
      </c>
      <c r="N35" s="106"/>
      <c r="O35" s="112">
        <v>76.12870967741938</v>
      </c>
      <c r="P35" s="112">
        <v>76.24129032258061</v>
      </c>
      <c r="Q35" s="112">
        <v>77.958064516129042</v>
      </c>
      <c r="R35" s="112">
        <v>80.187096774193549</v>
      </c>
      <c r="S35" s="112">
        <v>80.01290322580644</v>
      </c>
      <c r="T35" s="112">
        <v>80.409677419354836</v>
      </c>
      <c r="U35" s="112">
        <v>81.32903225806453</v>
      </c>
      <c r="V35" s="108">
        <v>82.574193548387086</v>
      </c>
      <c r="W35" s="109">
        <v>81.40322580645163</v>
      </c>
      <c r="X35" s="109">
        <v>83.380645161290346</v>
      </c>
      <c r="Y35" s="109">
        <v>82.596774193548384</v>
      </c>
      <c r="Z35" s="109"/>
      <c r="AA35" s="112">
        <v>56.303548387096782</v>
      </c>
      <c r="AB35" s="112">
        <v>56.52322580645162</v>
      </c>
      <c r="AC35" s="112">
        <v>59.077419354838717</v>
      </c>
      <c r="AD35" s="112">
        <v>64.180645161290329</v>
      </c>
      <c r="AE35" s="112">
        <v>65.825806451612905</v>
      </c>
      <c r="AF35" s="112">
        <v>67.258064516129039</v>
      </c>
      <c r="AG35" s="112">
        <v>70.148387096774201</v>
      </c>
      <c r="AH35" s="108">
        <v>69.174193548387095</v>
      </c>
      <c r="AI35" s="109">
        <v>70.45</v>
      </c>
      <c r="AJ35" s="109">
        <v>71.180645161290286</v>
      </c>
      <c r="AK35" s="109">
        <v>72.680645161290315</v>
      </c>
      <c r="AL35" s="109"/>
      <c r="AM35" s="112">
        <v>61.281290322580638</v>
      </c>
      <c r="AN35" s="112">
        <v>59.633870967741935</v>
      </c>
      <c r="AO35" s="112">
        <v>60.232258064516131</v>
      </c>
      <c r="AP35" s="112">
        <v>61.319354838709685</v>
      </c>
      <c r="AQ35" s="112">
        <v>63.1225806451613</v>
      </c>
      <c r="AR35" s="112">
        <v>63.638709677419357</v>
      </c>
      <c r="AS35" s="112">
        <v>64.561290322580646</v>
      </c>
      <c r="AT35" s="108">
        <v>64.248387096774209</v>
      </c>
      <c r="AU35" s="108">
        <v>65.383870967741942</v>
      </c>
      <c r="AV35" s="108">
        <v>66.119354838709683</v>
      </c>
      <c r="AW35" s="109">
        <v>67.474193548387106</v>
      </c>
      <c r="AX35" s="109"/>
      <c r="AY35" s="109">
        <v>46.03</v>
      </c>
      <c r="AZ35" s="109">
        <v>44.210967741935491</v>
      </c>
      <c r="BA35" s="109">
        <v>46.29999999999999</v>
      </c>
      <c r="BB35" s="109">
        <v>51.50967741935483</v>
      </c>
      <c r="BC35" s="109">
        <v>48.519354838709681</v>
      </c>
      <c r="BD35" s="109">
        <v>48.945161290322588</v>
      </c>
      <c r="BE35" s="109">
        <v>49.851612903225799</v>
      </c>
      <c r="BF35" s="109">
        <v>48.612903225806456</v>
      </c>
      <c r="BG35" s="109">
        <v>49.354838709677416</v>
      </c>
      <c r="BH35" s="109">
        <v>50.787096774193557</v>
      </c>
      <c r="BI35" s="109">
        <v>51.906451612903219</v>
      </c>
      <c r="BJ35" s="109"/>
    </row>
    <row r="38" spans="1:62" ht="15" customHeight="1" x14ac:dyDescent="0.35">
      <c r="B38" s="173"/>
      <c r="C38" s="112">
        <v>12</v>
      </c>
      <c r="D38" s="112">
        <v>24</v>
      </c>
      <c r="E38" s="112">
        <v>36</v>
      </c>
      <c r="F38" s="112">
        <v>48</v>
      </c>
    </row>
    <row r="39" spans="1:62" ht="15" customHeight="1" x14ac:dyDescent="0.35">
      <c r="A39" s="175">
        <v>1</v>
      </c>
      <c r="B39" s="173">
        <f>VLOOKUP(G39,$A$4:$BI$35,2+$A39)</f>
        <v>1403</v>
      </c>
      <c r="C39" s="112">
        <f>VLOOKUP($G39,$A$4:$BI$35,2+$A39+C$38)</f>
        <v>81.489999999999995</v>
      </c>
      <c r="D39" s="112">
        <f>VLOOKUP($G39,$A$4:$BI$35,2+$A39+D$38)</f>
        <v>70.150000000000006</v>
      </c>
      <c r="E39" s="112">
        <f>VLOOKUP($G39,$A$4:$BI$35,2+$A39+E$38)</f>
        <v>60.96</v>
      </c>
      <c r="F39" s="112">
        <f>VLOOKUP($G39,$A$4:$BI$35,2+$A39+F$38)</f>
        <v>48.69</v>
      </c>
      <c r="G39" s="174">
        <v>1</v>
      </c>
    </row>
    <row r="40" spans="1:62" ht="15" customHeight="1" x14ac:dyDescent="0.35">
      <c r="A40" s="175">
        <v>2</v>
      </c>
      <c r="B40" s="173">
        <f>VLOOKUP(G39,$A$4:$BI$35,2+$A40)</f>
        <v>1440</v>
      </c>
      <c r="C40" s="112">
        <f>VLOOKUP($G39,$A$4:$BI$35,2+$A40+C$38)</f>
        <v>81.489999999999995</v>
      </c>
      <c r="D40" s="112">
        <f>VLOOKUP($G39,$A$4:$BI$35,2+$A40+D$38)</f>
        <v>75.849999999999994</v>
      </c>
      <c r="E40" s="112">
        <f>VLOOKUP($G39,$A$4:$BI$35,2+$A40+E$38)</f>
        <v>59.58</v>
      </c>
      <c r="F40" s="112">
        <f>VLOOKUP($G39,$A$4:$BI$35,2+$A40+F$38)</f>
        <v>44.07</v>
      </c>
    </row>
    <row r="41" spans="1:62" ht="15" customHeight="1" x14ac:dyDescent="0.35">
      <c r="A41" s="175">
        <v>3</v>
      </c>
      <c r="B41" s="173">
        <f>VLOOKUP(G39,$A$4:$BI$35,2+$A41)</f>
        <v>1441</v>
      </c>
      <c r="C41" s="112">
        <f>VLOOKUP($G39,$A$4:$BI$35,2+$A41+C$38)</f>
        <v>85.1</v>
      </c>
      <c r="D41" s="112">
        <f>VLOOKUP($G39,$A$4:$BI$35,2+$A41+D$38)</f>
        <v>72.099999999999994</v>
      </c>
      <c r="E41" s="112">
        <f>VLOOKUP($G39,$A$4:$BI$35,2+$A41+E$38)</f>
        <v>62.099999999999994</v>
      </c>
      <c r="F41" s="112">
        <f>VLOOKUP($G39,$A$4:$BI$35,2+$A41+F$38)</f>
        <v>47.300000000000004</v>
      </c>
    </row>
    <row r="42" spans="1:62" ht="15" customHeight="1" x14ac:dyDescent="0.35">
      <c r="A42" s="175">
        <v>4</v>
      </c>
      <c r="B42" s="173">
        <f>VLOOKUP(G39,$A$4:$BI$35,2+$A42)</f>
        <v>1429</v>
      </c>
      <c r="C42" s="112">
        <f>VLOOKUP($G39,$A$4:$BI$35,2+$A42+C$38)</f>
        <v>85.4</v>
      </c>
      <c r="D42" s="112">
        <f>VLOOKUP($G39,$A$4:$BI$35,2+$A42+D$38)</f>
        <v>83.8</v>
      </c>
      <c r="E42" s="112">
        <f>VLOOKUP($G39,$A$4:$BI$35,2+$A42+E$38)</f>
        <v>63.8</v>
      </c>
      <c r="F42" s="112">
        <f>VLOOKUP($G39,$A$4:$BI$35,2+$A42+F$38)</f>
        <v>49.800000000000004</v>
      </c>
    </row>
    <row r="43" spans="1:62" ht="15" customHeight="1" x14ac:dyDescent="0.35">
      <c r="A43" s="175">
        <v>5</v>
      </c>
      <c r="B43" s="173">
        <f>VLOOKUP(G39,$A$4:$BI$35,2+$A43)</f>
        <v>1458</v>
      </c>
      <c r="C43" s="112">
        <f>VLOOKUP($G$39,$A$4:$BI$35,2+$A43+C$38)</f>
        <v>83.7</v>
      </c>
      <c r="D43" s="112">
        <f>VLOOKUP($G$39,$A$4:$BI$35,2+$A43+D$38)</f>
        <v>72.7</v>
      </c>
      <c r="E43" s="112">
        <f>VLOOKUP($G$39,$A$4:$BI$35,2+$A43+E$38)</f>
        <v>65</v>
      </c>
      <c r="F43" s="112">
        <f>VLOOKUP($G$39,$A$4:$BI$35,2+$A43+F$38)</f>
        <v>49.900000000000006</v>
      </c>
    </row>
    <row r="44" spans="1:62" ht="15" customHeight="1" x14ac:dyDescent="0.35">
      <c r="A44" s="175">
        <v>6</v>
      </c>
      <c r="B44" s="173">
        <f>VLOOKUP(G39,$A$4:$BI$35,2+$A44)</f>
        <v>1595</v>
      </c>
      <c r="C44" s="112">
        <f>VLOOKUP($G39,$A$4:$BI$35,2+$A44+C$38)</f>
        <v>83.5</v>
      </c>
      <c r="D44" s="112">
        <f>VLOOKUP($G39,$A$4:$BI$35,2+$A44+D$38)</f>
        <v>75.2</v>
      </c>
      <c r="E44" s="112">
        <f>VLOOKUP($G39,$A$4:$BI$35,2+$A44+E$38)</f>
        <v>66.3</v>
      </c>
      <c r="F44" s="112">
        <f>VLOOKUP($G39,$A$4:$BI$35,2+$A44+F$38)</f>
        <v>51.199999999999996</v>
      </c>
    </row>
    <row r="45" spans="1:62" ht="15" customHeight="1" x14ac:dyDescent="0.35">
      <c r="A45" s="175">
        <v>7</v>
      </c>
      <c r="B45" s="173">
        <f>VLOOKUP(G39,$A$4:$BI$35,2+$A45)</f>
        <v>1627</v>
      </c>
      <c r="C45" s="112">
        <f>VLOOKUP($G39,$A$4:$BI$35,2+$A45+C$38)</f>
        <v>88.8</v>
      </c>
      <c r="D45" s="112">
        <f>VLOOKUP($G39,$A$4:$BI$35,2+$A45+D$38)</f>
        <v>76.400000000000006</v>
      </c>
      <c r="E45" s="112">
        <f>VLOOKUP($G39,$A$4:$BI$35,2+$A45+E$38)</f>
        <v>69</v>
      </c>
      <c r="F45" s="112">
        <f>VLOOKUP($G39,$A$4:$BI$35,2+$A45+F$38)</f>
        <v>53.8</v>
      </c>
    </row>
    <row r="46" spans="1:62" ht="15" customHeight="1" x14ac:dyDescent="0.35">
      <c r="A46" s="175">
        <v>8</v>
      </c>
      <c r="B46" s="173">
        <f>VLOOKUP(G39,$A$4:$BI$35,2+$A46)</f>
        <v>1592</v>
      </c>
      <c r="C46" s="112">
        <f>VLOOKUP($G39,$A$4:$BI$35,2+$A46+C$38)</f>
        <v>87.4</v>
      </c>
      <c r="D46" s="112">
        <f>VLOOKUP($G39,$A$4:$BI$35,2+$A46+D$38)</f>
        <v>78.599999999999994</v>
      </c>
      <c r="E46" s="112">
        <f>VLOOKUP($G39,$A$4:$BI$35,2+$A46+E$38)</f>
        <v>67</v>
      </c>
      <c r="F46" s="112">
        <f>VLOOKUP($G39,$A$4:$BI$35,2+$A46+F$38)</f>
        <v>51.6</v>
      </c>
    </row>
    <row r="47" spans="1:62" ht="15" customHeight="1" x14ac:dyDescent="0.35">
      <c r="A47" s="175">
        <v>9</v>
      </c>
      <c r="B47" s="173">
        <f>VLOOKUP(G39,$A$4:$BI$35,2+$A47)</f>
        <v>1705</v>
      </c>
      <c r="C47" s="112">
        <f>VLOOKUP($G39,$A$4:$BI$35,2+$A47+C$38)</f>
        <v>85.4</v>
      </c>
      <c r="D47" s="112">
        <f>VLOOKUP($G39,$A$4:$BI$35,2+$A47+D$38)</f>
        <v>79.7</v>
      </c>
      <c r="E47" s="112">
        <f>VLOOKUP($G39,$A$4:$BI$35,2+$A47+E$38)</f>
        <v>67.3</v>
      </c>
      <c r="F47" s="112">
        <f>VLOOKUP($G39,$A$4:$BI$35,2+$A47+F$38)</f>
        <v>52.9</v>
      </c>
    </row>
    <row r="48" spans="1:62" ht="15" customHeight="1" x14ac:dyDescent="0.35">
      <c r="A48" s="175">
        <v>10</v>
      </c>
      <c r="B48" s="173">
        <f>VLOOKUP(G39,$A$4:$BI$35,2+$A48)</f>
        <v>1658</v>
      </c>
      <c r="C48" s="112">
        <f>VLOOKUP($G39,$A$4:$BI$35,2+$A48+C$38)</f>
        <v>89</v>
      </c>
      <c r="D48" s="112">
        <f>VLOOKUP($G39,$A$4:$BI$35,2+$A48+D$38)</f>
        <v>79.900000000000006</v>
      </c>
      <c r="E48" s="112">
        <f>VLOOKUP($G39,$A$4:$BI$35,2+$A48+E$38)</f>
        <v>70.3</v>
      </c>
      <c r="F48" s="112">
        <f>VLOOKUP($G39,$A$4:$BI$35,2+$A48+F$38)</f>
        <v>56</v>
      </c>
    </row>
    <row r="49" spans="1:7" ht="15" customHeight="1" x14ac:dyDescent="0.35">
      <c r="A49" s="175">
        <v>11</v>
      </c>
      <c r="B49" s="173">
        <f>VLOOKUP(G39,$A$4:$BI$35,2+$A49)</f>
        <v>1659</v>
      </c>
      <c r="C49" s="112">
        <f>VLOOKUP($G39,$A$4:$BI$35,2+$A49+C$38)</f>
        <v>86.7</v>
      </c>
      <c r="D49" s="112">
        <f>VLOOKUP($G39,$A$4:$BI$35,2+$A49+D$38)</f>
        <v>82.1</v>
      </c>
      <c r="E49" s="112">
        <f>VLOOKUP($G39,$A$4:$BI$35,2+$A49+E$38)</f>
        <v>71.900000000000006</v>
      </c>
      <c r="F49" s="112">
        <f>VLOOKUP($G39,$A$4:$BI$35,2+$A49+F$38)</f>
        <v>57.3</v>
      </c>
    </row>
    <row r="50" spans="1:7" ht="15" customHeight="1" x14ac:dyDescent="0.35">
      <c r="A50" s="175">
        <v>12</v>
      </c>
      <c r="B50" s="173"/>
    </row>
    <row r="51" spans="1:7" ht="15" customHeight="1" x14ac:dyDescent="0.35">
      <c r="A51" s="175">
        <v>13</v>
      </c>
    </row>
    <row r="52" spans="1:7" ht="15" customHeight="1" x14ac:dyDescent="0.35">
      <c r="A52" s="175">
        <v>14</v>
      </c>
    </row>
    <row r="53" spans="1:7" ht="15" customHeight="1" x14ac:dyDescent="0.35">
      <c r="A53" s="175">
        <v>15</v>
      </c>
    </row>
    <row r="54" spans="1:7" ht="15" customHeight="1" x14ac:dyDescent="0.35">
      <c r="A54" s="175">
        <v>16</v>
      </c>
    </row>
    <row r="55" spans="1:7" ht="15" customHeight="1" x14ac:dyDescent="0.35">
      <c r="A55" s="175">
        <v>17</v>
      </c>
    </row>
    <row r="56" spans="1:7" ht="15" customHeight="1" x14ac:dyDescent="0.35">
      <c r="A56" s="175">
        <v>18</v>
      </c>
    </row>
    <row r="57" spans="1:7" ht="15" customHeight="1" x14ac:dyDescent="0.35">
      <c r="A57" s="175">
        <v>19</v>
      </c>
    </row>
    <row r="58" spans="1:7" ht="15" customHeight="1" x14ac:dyDescent="0.35">
      <c r="A58" s="175">
        <v>20</v>
      </c>
    </row>
    <row r="59" spans="1:7" ht="15" customHeight="1" x14ac:dyDescent="0.35">
      <c r="A59" s="175">
        <v>1</v>
      </c>
      <c r="B59" s="173">
        <f>VLOOKUP(G59,$A$4:$BI$35,2+$A59)</f>
        <v>1038</v>
      </c>
      <c r="C59" s="112">
        <f>VLOOKUP($G59,$A$4:$BI$35,2+$A59+C$38)</f>
        <v>81.63</v>
      </c>
      <c r="D59" s="112">
        <f>VLOOKUP($G59,$A$4:$BI$35,2+$A59+D$38)</f>
        <v>61.88</v>
      </c>
      <c r="E59" s="112">
        <f>VLOOKUP($G59,$A$4:$BI$35,2+$A59+E$38)</f>
        <v>73.88</v>
      </c>
      <c r="F59" s="112">
        <f>VLOOKUP($G59,$A$4:$BI$35,2+$A59+F$38)</f>
        <v>56.940000000000005</v>
      </c>
      <c r="G59" s="174">
        <v>2</v>
      </c>
    </row>
    <row r="60" spans="1:7" ht="15" customHeight="1" x14ac:dyDescent="0.35">
      <c r="A60" s="175">
        <v>2</v>
      </c>
      <c r="B60" s="173">
        <f>VLOOKUP(G59,$A$4:$BI$35,2+$A60)</f>
        <v>1080</v>
      </c>
      <c r="C60" s="112">
        <f>VLOOKUP($G59,$A$4:$BI$35,2+$A60+C$38)</f>
        <v>75.790000000000006</v>
      </c>
      <c r="D60" s="112">
        <f>VLOOKUP($G59,$A$4:$BI$35,2+$A60+D$38)</f>
        <v>61.55</v>
      </c>
      <c r="E60" s="112">
        <f>VLOOKUP($G59,$A$4:$BI$35,2+$A60+E$38)</f>
        <v>67.77</v>
      </c>
      <c r="F60" s="112">
        <f>VLOOKUP($G59,$A$4:$BI$35,2+$A60+F$38)</f>
        <v>49.91</v>
      </c>
    </row>
    <row r="61" spans="1:7" ht="15" customHeight="1" x14ac:dyDescent="0.35">
      <c r="A61" s="175">
        <v>3</v>
      </c>
      <c r="B61" s="173">
        <f>VLOOKUP(G59,$A$4:$BI$35,2+$A61)</f>
        <v>1056</v>
      </c>
      <c r="C61" s="112">
        <f>VLOOKUP($G59,$A$4:$BI$35,2+$A61+C$38)</f>
        <v>79.8</v>
      </c>
      <c r="D61" s="112">
        <f>VLOOKUP($G59,$A$4:$BI$35,2+$A61+D$38)</f>
        <v>59.5</v>
      </c>
      <c r="E61" s="112">
        <f>VLOOKUP($G59,$A$4:$BI$35,2+$A61+E$38)</f>
        <v>70.8</v>
      </c>
      <c r="F61" s="112">
        <f>VLOOKUP($G59,$A$4:$BI$35,2+$A61+F$38)</f>
        <v>52</v>
      </c>
    </row>
    <row r="62" spans="1:7" ht="15" customHeight="1" x14ac:dyDescent="0.35">
      <c r="A62" s="175">
        <v>4</v>
      </c>
      <c r="B62" s="173">
        <f>VLOOKUP(G59,$A$4:$BI$35,2+$A62)</f>
        <v>1059</v>
      </c>
      <c r="C62" s="112">
        <f>VLOOKUP($G59,$A$4:$BI$35,2+$A62+C$38)</f>
        <v>85.7</v>
      </c>
      <c r="D62" s="112">
        <f>VLOOKUP($G59,$A$4:$BI$35,2+$A62+D$38)</f>
        <v>73.900000000000006</v>
      </c>
      <c r="E62" s="112">
        <f>VLOOKUP($G59,$A$4:$BI$35,2+$A62+E$38)</f>
        <v>73.3</v>
      </c>
      <c r="F62" s="112">
        <f>VLOOKUP($G59,$A$4:$BI$35,2+$A62+F$38)</f>
        <v>57.6</v>
      </c>
    </row>
    <row r="63" spans="1:7" ht="15" customHeight="1" x14ac:dyDescent="0.35">
      <c r="A63" s="175">
        <v>5</v>
      </c>
      <c r="B63" s="173">
        <f>VLOOKUP(G59,$A$4:$BI$35,2+$A63)</f>
        <v>1119</v>
      </c>
      <c r="C63" s="112">
        <f>VLOOKUP($G$39,$A$4:$BI$35,2+$A63+C$38)</f>
        <v>83.7</v>
      </c>
      <c r="D63" s="112">
        <f>VLOOKUP($G$39,$A$4:$BI$35,2+$A63+D$38)</f>
        <v>72.7</v>
      </c>
      <c r="E63" s="112">
        <f>VLOOKUP($G$39,$A$4:$BI$35,2+$A63+E$38)</f>
        <v>65</v>
      </c>
      <c r="F63" s="112">
        <f>VLOOKUP($G$39,$A$4:$BI$35,2+$A63+F$38)</f>
        <v>49.900000000000006</v>
      </c>
    </row>
    <row r="64" spans="1:7" ht="15" customHeight="1" x14ac:dyDescent="0.35">
      <c r="A64" s="175">
        <v>6</v>
      </c>
      <c r="B64" s="173">
        <f>VLOOKUP(G59,$A$4:$BI$35,2+$A64)</f>
        <v>1175</v>
      </c>
      <c r="C64" s="112">
        <f>VLOOKUP($G59,$A$4:$BI$35,2+$A64+C$38)</f>
        <v>90.5</v>
      </c>
      <c r="D64" s="112">
        <f>VLOOKUP($G59,$A$4:$BI$35,2+$A64+D$38)</f>
        <v>79.8</v>
      </c>
      <c r="E64" s="112">
        <f>VLOOKUP($G59,$A$4:$BI$35,2+$A64+E$38)</f>
        <v>74.7</v>
      </c>
      <c r="F64" s="112">
        <f>VLOOKUP($G59,$A$4:$BI$35,2+$A64+F$38)</f>
        <v>57.900000000000006</v>
      </c>
    </row>
    <row r="65" spans="1:7" ht="15" customHeight="1" x14ac:dyDescent="0.35">
      <c r="A65" s="175">
        <v>7</v>
      </c>
      <c r="B65" s="173">
        <f>VLOOKUP(G59,$A$4:$BI$35,2+$A65)</f>
        <v>1071</v>
      </c>
      <c r="C65" s="112">
        <f>VLOOKUP($G59,$A$4:$BI$35,2+$A65+C$38)</f>
        <v>92.2</v>
      </c>
      <c r="D65" s="112">
        <f>VLOOKUP($G59,$A$4:$BI$35,2+$A65+D$38)</f>
        <v>85.7</v>
      </c>
      <c r="E65" s="112">
        <f>VLOOKUP($G59,$A$4:$BI$35,2+$A65+E$38)</f>
        <v>74.599999999999994</v>
      </c>
      <c r="F65" s="112">
        <f>VLOOKUP($G59,$A$4:$BI$35,2+$A65+F$38)</f>
        <v>58.2</v>
      </c>
    </row>
    <row r="66" spans="1:7" ht="15" customHeight="1" x14ac:dyDescent="0.35">
      <c r="A66" s="175">
        <v>8</v>
      </c>
      <c r="B66" s="173">
        <f>VLOOKUP(G59,$A$4:$BI$35,2+$A66)</f>
        <v>1089</v>
      </c>
      <c r="C66" s="112">
        <f>VLOOKUP($G59,$A$4:$BI$35,2+$A66+C$38)</f>
        <v>90.1</v>
      </c>
      <c r="D66" s="112">
        <f>VLOOKUP($G59,$A$4:$BI$35,2+$A66+D$38)</f>
        <v>83.2</v>
      </c>
      <c r="E66" s="112">
        <f>VLOOKUP($G59,$A$4:$BI$35,2+$A66+E$38)</f>
        <v>73.8</v>
      </c>
      <c r="F66" s="112">
        <f>VLOOKUP($G59,$A$4:$BI$35,2+$A66+F$38)</f>
        <v>56.9</v>
      </c>
    </row>
    <row r="67" spans="1:7" ht="15" customHeight="1" x14ac:dyDescent="0.35">
      <c r="A67" s="175">
        <v>9</v>
      </c>
      <c r="B67" s="173">
        <f>VLOOKUP(G59,$A$4:$BI$35,2+$A67)</f>
        <v>1050</v>
      </c>
      <c r="C67" s="112">
        <f>VLOOKUP($G59,$A$4:$BI$35,2+$A67+C$38)</f>
        <v>95.3</v>
      </c>
      <c r="D67" s="112">
        <f>VLOOKUP($G59,$A$4:$BI$35,2+$A67+D$38)</f>
        <v>87</v>
      </c>
      <c r="E67" s="112">
        <f>VLOOKUP($G59,$A$4:$BI$35,2+$A67+E$38)</f>
        <v>74.5</v>
      </c>
      <c r="F67" s="112">
        <f>VLOOKUP($G59,$A$4:$BI$35,2+$A67+F$38)</f>
        <v>57.2</v>
      </c>
    </row>
    <row r="68" spans="1:7" ht="15" customHeight="1" x14ac:dyDescent="0.35">
      <c r="A68" s="175">
        <v>10</v>
      </c>
      <c r="B68" s="173">
        <f>VLOOKUP(G59,$A$4:$BI$35,2+$A68)</f>
        <v>1006</v>
      </c>
      <c r="C68" s="112">
        <f>VLOOKUP($G59,$A$4:$BI$35,2+$A68+C$38)</f>
        <v>95.5</v>
      </c>
      <c r="D68" s="112">
        <f>VLOOKUP($G59,$A$4:$BI$35,2+$A68+D$38)</f>
        <v>88.6</v>
      </c>
      <c r="E68" s="112">
        <f>VLOOKUP($G59,$A$4:$BI$35,2+$A68+E$38)</f>
        <v>76.800000000000011</v>
      </c>
      <c r="F68" s="112">
        <f>VLOOKUP($G59,$A$4:$BI$35,2+$A68+F$38)</f>
        <v>62.1</v>
      </c>
    </row>
    <row r="69" spans="1:7" ht="15" customHeight="1" x14ac:dyDescent="0.35">
      <c r="A69" s="175">
        <v>11</v>
      </c>
      <c r="B69" s="173">
        <f>VLOOKUP(G59,$A$4:$BI$35,2+$A69)</f>
        <v>907</v>
      </c>
      <c r="C69" s="112">
        <f>VLOOKUP($G59,$A$4:$BI$35,2+$A69+C$38)</f>
        <v>99.2</v>
      </c>
      <c r="D69" s="112">
        <f>VLOOKUP($G59,$A$4:$BI$35,2+$A69+D$38)</f>
        <v>91</v>
      </c>
      <c r="E69" s="112">
        <f>VLOOKUP($G59,$A$4:$BI$35,2+$A69+E$38)</f>
        <v>77.2</v>
      </c>
      <c r="F69" s="112">
        <f>VLOOKUP($G59,$A$4:$BI$35,2+$A69+F$38)</f>
        <v>61.3</v>
      </c>
    </row>
    <row r="70" spans="1:7" ht="15" customHeight="1" x14ac:dyDescent="0.35">
      <c r="A70" s="175">
        <v>12</v>
      </c>
      <c r="B70" s="173"/>
    </row>
    <row r="71" spans="1:7" ht="15" customHeight="1" x14ac:dyDescent="0.35">
      <c r="A71" s="175">
        <v>13</v>
      </c>
    </row>
    <row r="72" spans="1:7" ht="15" customHeight="1" x14ac:dyDescent="0.35">
      <c r="A72" s="175">
        <v>14</v>
      </c>
    </row>
    <row r="73" spans="1:7" ht="15" customHeight="1" x14ac:dyDescent="0.35">
      <c r="A73" s="175">
        <v>15</v>
      </c>
    </row>
    <row r="74" spans="1:7" ht="15" customHeight="1" x14ac:dyDescent="0.35">
      <c r="A74" s="175">
        <v>16</v>
      </c>
    </row>
    <row r="75" spans="1:7" ht="15" customHeight="1" x14ac:dyDescent="0.35">
      <c r="A75" s="175">
        <v>17</v>
      </c>
    </row>
    <row r="76" spans="1:7" ht="15" customHeight="1" x14ac:dyDescent="0.35">
      <c r="A76" s="175">
        <v>18</v>
      </c>
    </row>
    <row r="77" spans="1:7" ht="15" customHeight="1" x14ac:dyDescent="0.35">
      <c r="A77" s="175">
        <v>19</v>
      </c>
    </row>
    <row r="78" spans="1:7" ht="15" customHeight="1" x14ac:dyDescent="0.35">
      <c r="A78" s="175">
        <v>20</v>
      </c>
    </row>
    <row r="79" spans="1:7" ht="15" customHeight="1" x14ac:dyDescent="0.35">
      <c r="A79" s="175">
        <v>1</v>
      </c>
      <c r="B79" s="173">
        <f>VLOOKUP(G79,$A$4:$BI$35,2+$A79)</f>
        <v>1628</v>
      </c>
      <c r="C79" s="112">
        <f>VLOOKUP($G79,$A$4:$BI$35,2+$A79+C$38)</f>
        <v>76.989999999999995</v>
      </c>
      <c r="D79" s="112">
        <f>VLOOKUP($G79,$A$4:$BI$35,2+$A79+D$38)</f>
        <v>54.86</v>
      </c>
      <c r="E79" s="112">
        <f>VLOOKUP($G79,$A$4:$BI$35,2+$A79+E$38)</f>
        <v>74.87</v>
      </c>
      <c r="F79" s="112">
        <f>VLOOKUP($G79,$A$4:$BI$35,2+$A79+F$38)</f>
        <v>61.870000000000005</v>
      </c>
      <c r="G79" s="174">
        <v>3</v>
      </c>
    </row>
    <row r="80" spans="1:7" ht="15" customHeight="1" x14ac:dyDescent="0.35">
      <c r="A80" s="175">
        <v>2</v>
      </c>
      <c r="B80" s="173">
        <f>VLOOKUP(G79,$A$4:$BI$35,2+$A80)</f>
        <v>1641</v>
      </c>
      <c r="C80" s="112">
        <f>VLOOKUP($G79,$A$4:$BI$35,2+$A80+C$38)</f>
        <v>78.69</v>
      </c>
      <c r="D80" s="112">
        <f>VLOOKUP($G79,$A$4:$BI$35,2+$A80+D$38)</f>
        <v>54.48</v>
      </c>
      <c r="E80" s="112">
        <f>VLOOKUP($G79,$A$4:$BI$35,2+$A80+E$38)</f>
        <v>76.42</v>
      </c>
      <c r="F80" s="112">
        <f>VLOOKUP($G79,$A$4:$BI$35,2+$A80+F$38)</f>
        <v>61.47</v>
      </c>
    </row>
    <row r="81" spans="1:6" ht="15" customHeight="1" x14ac:dyDescent="0.35">
      <c r="A81" s="175">
        <v>3</v>
      </c>
      <c r="B81" s="173">
        <f>VLOOKUP(G79,$A$4:$BI$35,2+$A81)</f>
        <v>1612</v>
      </c>
      <c r="C81" s="112">
        <f>VLOOKUP($G79,$A$4:$BI$35,2+$A81+C$38)</f>
        <v>80.599999999999994</v>
      </c>
      <c r="D81" s="112">
        <f>VLOOKUP($G79,$A$4:$BI$35,2+$A81+D$38)</f>
        <v>63.6</v>
      </c>
      <c r="E81" s="112">
        <f>VLOOKUP($G79,$A$4:$BI$35,2+$A81+E$38)</f>
        <v>79.100000000000009</v>
      </c>
      <c r="F81" s="112">
        <f>VLOOKUP($G79,$A$4:$BI$35,2+$A81+F$38)</f>
        <v>64.5</v>
      </c>
    </row>
    <row r="82" spans="1:6" ht="15" customHeight="1" x14ac:dyDescent="0.35">
      <c r="A82" s="175">
        <v>4</v>
      </c>
      <c r="B82" s="173">
        <f>VLOOKUP(G79,$A$4:$BI$35,2+$A82)</f>
        <v>1735</v>
      </c>
      <c r="C82" s="112">
        <f>VLOOKUP($G79,$A$4:$BI$35,2+$A82+C$38)</f>
        <v>80.8</v>
      </c>
      <c r="D82" s="112">
        <f>VLOOKUP($G79,$A$4:$BI$35,2+$A82+D$38)</f>
        <v>69.099999999999994</v>
      </c>
      <c r="E82" s="112">
        <f>VLOOKUP($G79,$A$4:$BI$35,2+$A82+E$38)</f>
        <v>76.100000000000009</v>
      </c>
      <c r="F82" s="112">
        <f>VLOOKUP($G79,$A$4:$BI$35,2+$A82+F$38)</f>
        <v>62.7</v>
      </c>
    </row>
    <row r="83" spans="1:6" ht="15" customHeight="1" x14ac:dyDescent="0.35">
      <c r="A83" s="175">
        <v>5</v>
      </c>
      <c r="B83" s="173">
        <f>VLOOKUP(G79,$A$4:$BI$35,2+$A83)</f>
        <v>1649</v>
      </c>
      <c r="C83" s="112">
        <f>VLOOKUP($G$39,$A$4:$BI$35,2+$A83+C$38)</f>
        <v>83.7</v>
      </c>
      <c r="D83" s="112">
        <f>VLOOKUP($G$39,$A$4:$BI$35,2+$A83+D$38)</f>
        <v>72.7</v>
      </c>
      <c r="E83" s="112">
        <f>VLOOKUP($G$39,$A$4:$BI$35,2+$A83+E$38)</f>
        <v>65</v>
      </c>
      <c r="F83" s="112">
        <f>VLOOKUP($G$39,$A$4:$BI$35,2+$A83+F$38)</f>
        <v>49.900000000000006</v>
      </c>
    </row>
    <row r="84" spans="1:6" ht="15" customHeight="1" x14ac:dyDescent="0.35">
      <c r="A84" s="175">
        <v>6</v>
      </c>
      <c r="B84" s="173">
        <f>VLOOKUP(G79,$A$4:$BI$35,2+$A84)</f>
        <v>1852</v>
      </c>
      <c r="C84" s="112">
        <f>VLOOKUP($G79,$A$4:$BI$35,2+$A84+C$38)</f>
        <v>79.8</v>
      </c>
      <c r="D84" s="112">
        <f>VLOOKUP($G79,$A$4:$BI$35,2+$A84+D$38)</f>
        <v>66</v>
      </c>
      <c r="E84" s="112">
        <f>VLOOKUP($G79,$A$4:$BI$35,2+$A84+E$38)</f>
        <v>75.7</v>
      </c>
      <c r="F84" s="112">
        <f>VLOOKUP($G79,$A$4:$BI$35,2+$A84+F$38)</f>
        <v>59.3</v>
      </c>
    </row>
    <row r="85" spans="1:6" ht="15" customHeight="1" x14ac:dyDescent="0.35">
      <c r="A85" s="175">
        <v>7</v>
      </c>
      <c r="B85" s="173">
        <f>VLOOKUP(G79,$A$4:$BI$35,2+$A85)</f>
        <v>1639</v>
      </c>
      <c r="C85" s="112">
        <f>VLOOKUP($G79,$A$4:$BI$35,2+$A85+C$38)</f>
        <v>90</v>
      </c>
      <c r="D85" s="112">
        <f>VLOOKUP($G79,$A$4:$BI$35,2+$A85+D$38)</f>
        <v>64.400000000000006</v>
      </c>
      <c r="E85" s="112">
        <f>VLOOKUP($G79,$A$4:$BI$35,2+$A85+E$38)</f>
        <v>79</v>
      </c>
      <c r="F85" s="112">
        <f>VLOOKUP($G79,$A$4:$BI$35,2+$A85+F$38)</f>
        <v>64.2</v>
      </c>
    </row>
    <row r="86" spans="1:6" ht="15" customHeight="1" x14ac:dyDescent="0.35">
      <c r="A86" s="175">
        <v>8</v>
      </c>
      <c r="B86" s="173">
        <f>VLOOKUP(G79,$A$4:$BI$35,2+$A86)</f>
        <v>1610</v>
      </c>
      <c r="C86" s="112">
        <f>VLOOKUP($G79,$A$4:$BI$35,2+$A86+C$38)</f>
        <v>86.2</v>
      </c>
      <c r="D86" s="112">
        <f>VLOOKUP($G79,$A$4:$BI$35,2+$A86+D$38)</f>
        <v>71.7</v>
      </c>
      <c r="E86" s="112">
        <f>VLOOKUP($G79,$A$4:$BI$35,2+$A86+E$38)</f>
        <v>75.7</v>
      </c>
      <c r="F86" s="112">
        <f>VLOOKUP($G79,$A$4:$BI$35,2+$A86+F$38)</f>
        <v>60.7</v>
      </c>
    </row>
    <row r="87" spans="1:6" ht="15" customHeight="1" x14ac:dyDescent="0.35">
      <c r="A87" s="175">
        <v>9</v>
      </c>
      <c r="B87" s="173">
        <f>VLOOKUP(G79,$A$4:$BI$35,2+$A87)</f>
        <v>1694</v>
      </c>
      <c r="C87" s="112">
        <f>VLOOKUP($G79,$A$4:$BI$35,2+$A87+C$38)</f>
        <v>85.5</v>
      </c>
      <c r="D87" s="112">
        <f>VLOOKUP($G79,$A$4:$BI$35,2+$A87+D$38)</f>
        <v>74.599999999999994</v>
      </c>
      <c r="E87" s="112">
        <f>VLOOKUP($G79,$A$4:$BI$35,2+$A87+E$38)</f>
        <v>78.8</v>
      </c>
      <c r="F87" s="112">
        <f>VLOOKUP($G79,$A$4:$BI$35,2+$A87+F$38)</f>
        <v>64.3</v>
      </c>
    </row>
    <row r="88" spans="1:6" ht="15" customHeight="1" x14ac:dyDescent="0.35">
      <c r="A88" s="175">
        <v>10</v>
      </c>
      <c r="B88" s="173">
        <f>VLOOKUP(G79,$A$4:$BI$35,2+$A88)</f>
        <v>1632</v>
      </c>
      <c r="C88" s="112">
        <f>VLOOKUP($G79,$A$4:$BI$35,2+$A88+C$38)</f>
        <v>89.5</v>
      </c>
      <c r="D88" s="112">
        <f>VLOOKUP($G79,$A$4:$BI$35,2+$A88+D$38)</f>
        <v>81</v>
      </c>
      <c r="E88" s="112">
        <f>VLOOKUP($G79,$A$4:$BI$35,2+$A88+E$38)</f>
        <v>78</v>
      </c>
      <c r="F88" s="112">
        <f>VLOOKUP($G79,$A$4:$BI$35,2+$A88+F$38)</f>
        <v>63.3</v>
      </c>
    </row>
    <row r="89" spans="1:6" ht="15" customHeight="1" x14ac:dyDescent="0.35">
      <c r="A89" s="175">
        <v>11</v>
      </c>
      <c r="B89" s="173">
        <f>VLOOKUP(G79,$A$4:$BI$35,2+$A89)</f>
        <v>1539</v>
      </c>
      <c r="C89" s="112">
        <f>VLOOKUP($G79,$A$4:$BI$35,2+$A89+C$38)</f>
        <v>89.4</v>
      </c>
      <c r="D89" s="112">
        <f>VLOOKUP($G79,$A$4:$BI$35,2+$A89+D$38)</f>
        <v>85.5</v>
      </c>
      <c r="E89" s="112">
        <f>VLOOKUP($G79,$A$4:$BI$35,2+$A89+E$38)</f>
        <v>78.900000000000006</v>
      </c>
      <c r="F89" s="112">
        <f>VLOOKUP($G79,$A$4:$BI$35,2+$A89+F$38)</f>
        <v>64.099999999999994</v>
      </c>
    </row>
    <row r="90" spans="1:6" ht="15" customHeight="1" x14ac:dyDescent="0.35">
      <c r="A90" s="175">
        <v>12</v>
      </c>
      <c r="B90" s="173"/>
    </row>
    <row r="91" spans="1:6" ht="15" customHeight="1" x14ac:dyDescent="0.35">
      <c r="A91" s="175">
        <v>13</v>
      </c>
    </row>
    <row r="92" spans="1:6" ht="15" customHeight="1" x14ac:dyDescent="0.35">
      <c r="A92" s="175">
        <v>14</v>
      </c>
    </row>
    <row r="93" spans="1:6" ht="15" customHeight="1" x14ac:dyDescent="0.35">
      <c r="A93" s="175">
        <v>15</v>
      </c>
    </row>
    <row r="94" spans="1:6" ht="15" customHeight="1" x14ac:dyDescent="0.35">
      <c r="A94" s="175">
        <v>16</v>
      </c>
    </row>
    <row r="95" spans="1:6" ht="15" customHeight="1" x14ac:dyDescent="0.35">
      <c r="A95" s="175">
        <v>17</v>
      </c>
    </row>
    <row r="96" spans="1:6" ht="15" customHeight="1" x14ac:dyDescent="0.35">
      <c r="A96" s="175">
        <v>18</v>
      </c>
    </row>
    <row r="97" spans="1:7" ht="15" customHeight="1" x14ac:dyDescent="0.35">
      <c r="A97" s="175">
        <v>19</v>
      </c>
    </row>
    <row r="98" spans="1:7" ht="15" customHeight="1" x14ac:dyDescent="0.35">
      <c r="A98" s="175">
        <v>20</v>
      </c>
    </row>
    <row r="99" spans="1:7" ht="15" customHeight="1" x14ac:dyDescent="0.35">
      <c r="A99" s="175">
        <v>1</v>
      </c>
      <c r="B99" s="173">
        <f>VLOOKUP(G99,$A$4:$BI$35,2+$A99)</f>
        <v>2386</v>
      </c>
      <c r="C99" s="112">
        <f>VLOOKUP($G99,$A$4:$BI$35,2+$A99+C$38)</f>
        <v>73.97</v>
      </c>
      <c r="D99" s="112">
        <f>VLOOKUP($G99,$A$4:$BI$35,2+$A99+D$38)</f>
        <v>53.2</v>
      </c>
      <c r="E99" s="112">
        <f>VLOOKUP($G99,$A$4:$BI$35,2+$A99+E$38)</f>
        <v>50.98</v>
      </c>
      <c r="F99" s="112">
        <f>VLOOKUP($G99,$A$4:$BI$35,2+$A99+F$38)</f>
        <v>34.369999999999997</v>
      </c>
      <c r="G99" s="174">
        <v>4</v>
      </c>
    </row>
    <row r="100" spans="1:7" ht="15" customHeight="1" x14ac:dyDescent="0.35">
      <c r="A100" s="175">
        <v>2</v>
      </c>
      <c r="B100" s="173">
        <f>VLOOKUP(G99,$A$4:$BI$35,2+$A100)</f>
        <v>2407</v>
      </c>
      <c r="C100" s="112">
        <f>VLOOKUP($G99,$A$4:$BI$35,2+$A100+C$38)</f>
        <v>73.88</v>
      </c>
      <c r="D100" s="112">
        <f>VLOOKUP($G99,$A$4:$BI$35,2+$A100+D$38)</f>
        <v>53.64</v>
      </c>
      <c r="E100" s="112">
        <f>VLOOKUP($G99,$A$4:$BI$35,2+$A100+E$38)</f>
        <v>44.71</v>
      </c>
      <c r="F100" s="112">
        <f>VLOOKUP($G99,$A$4:$BI$35,2+$A100+F$38)</f>
        <v>30.939999999999998</v>
      </c>
    </row>
    <row r="101" spans="1:7" ht="15" customHeight="1" x14ac:dyDescent="0.35">
      <c r="A101" s="175">
        <v>3</v>
      </c>
      <c r="B101" s="173">
        <f>VLOOKUP(G99,$A$4:$BI$35,2+$A101)</f>
        <v>2391</v>
      </c>
      <c r="C101" s="112">
        <f>VLOOKUP($G99,$A$4:$BI$35,2+$A101+C$38)</f>
        <v>75.599999999999994</v>
      </c>
      <c r="D101" s="112">
        <f>VLOOKUP($G99,$A$4:$BI$35,2+$A101+D$38)</f>
        <v>60</v>
      </c>
      <c r="E101" s="112">
        <f>VLOOKUP($G99,$A$4:$BI$35,2+$A101+E$38)</f>
        <v>48.1</v>
      </c>
      <c r="F101" s="112">
        <f>VLOOKUP($G99,$A$4:$BI$35,2+$A101+F$38)</f>
        <v>34.800000000000004</v>
      </c>
    </row>
    <row r="102" spans="1:7" ht="15" customHeight="1" x14ac:dyDescent="0.35">
      <c r="A102" s="175">
        <v>4</v>
      </c>
      <c r="B102" s="173">
        <f>VLOOKUP(G99,$A$4:$BI$35,2+$A102)</f>
        <v>2384</v>
      </c>
      <c r="C102" s="112">
        <f>VLOOKUP($G99,$A$4:$BI$35,2+$A102+C$38)</f>
        <v>80.599999999999994</v>
      </c>
      <c r="D102" s="112">
        <f>VLOOKUP($G99,$A$4:$BI$35,2+$A102+D$38)</f>
        <v>66.400000000000006</v>
      </c>
      <c r="E102" s="112">
        <f>VLOOKUP($G99,$A$4:$BI$35,2+$A102+E$38)</f>
        <v>50.3</v>
      </c>
      <c r="F102" s="112">
        <f>VLOOKUP($G99,$A$4:$BI$35,2+$A102+F$38)</f>
        <v>36</v>
      </c>
    </row>
    <row r="103" spans="1:7" ht="15" customHeight="1" x14ac:dyDescent="0.35">
      <c r="A103" s="175">
        <v>5</v>
      </c>
      <c r="B103" s="173">
        <f>VLOOKUP(G99,$A$4:$BI$35,2+$A103)</f>
        <v>2400</v>
      </c>
      <c r="C103" s="112">
        <f>VLOOKUP($G$39,$A$4:$BI$35,2+$A103+C$38)</f>
        <v>83.7</v>
      </c>
      <c r="D103" s="112">
        <f>VLOOKUP($G$39,$A$4:$BI$35,2+$A103+D$38)</f>
        <v>72.7</v>
      </c>
      <c r="E103" s="112">
        <f>VLOOKUP($G$39,$A$4:$BI$35,2+$A103+E$38)</f>
        <v>65</v>
      </c>
      <c r="F103" s="112">
        <f>VLOOKUP($G$39,$A$4:$BI$35,2+$A103+F$38)</f>
        <v>49.900000000000006</v>
      </c>
    </row>
    <row r="104" spans="1:7" ht="15" customHeight="1" x14ac:dyDescent="0.35">
      <c r="A104" s="175">
        <v>6</v>
      </c>
      <c r="B104" s="173">
        <f>VLOOKUP(G99,$A$4:$BI$35,2+$A104)</f>
        <v>2527</v>
      </c>
      <c r="C104" s="112">
        <f>VLOOKUP($G99,$A$4:$BI$35,2+$A104+C$38)</f>
        <v>73.099999999999994</v>
      </c>
      <c r="D104" s="112">
        <f>VLOOKUP($G99,$A$4:$BI$35,2+$A104+D$38)</f>
        <v>57.9</v>
      </c>
      <c r="E104" s="112">
        <f>VLOOKUP($G99,$A$4:$BI$35,2+$A104+E$38)</f>
        <v>52.3</v>
      </c>
      <c r="F104" s="112">
        <f>VLOOKUP($G99,$A$4:$BI$35,2+$A104+F$38)</f>
        <v>37.199999999999996</v>
      </c>
    </row>
    <row r="105" spans="1:7" ht="15" customHeight="1" x14ac:dyDescent="0.35">
      <c r="A105" s="175">
        <v>7</v>
      </c>
      <c r="B105" s="173">
        <f>VLOOKUP(G99,$A$4:$BI$35,2+$A105)</f>
        <v>2616</v>
      </c>
      <c r="C105" s="112">
        <f>VLOOKUP($G99,$A$4:$BI$35,2+$A105+C$38)</f>
        <v>54.7</v>
      </c>
      <c r="D105" s="112">
        <f>VLOOKUP($G99,$A$4:$BI$35,2+$A105+D$38)</f>
        <v>50.6</v>
      </c>
      <c r="E105" s="112">
        <f>VLOOKUP($G99,$A$4:$BI$35,2+$A105+E$38)</f>
        <v>51.199999999999996</v>
      </c>
      <c r="F105" s="112">
        <f>VLOOKUP($G99,$A$4:$BI$35,2+$A105+F$38)</f>
        <v>37.200000000000003</v>
      </c>
    </row>
    <row r="106" spans="1:7" ht="15" customHeight="1" x14ac:dyDescent="0.35">
      <c r="A106" s="175">
        <v>8</v>
      </c>
      <c r="B106" s="173">
        <f>VLOOKUP(G99,$A$4:$BI$35,2+$A106)</f>
        <v>2718</v>
      </c>
      <c r="C106" s="112">
        <f>VLOOKUP($G99,$A$4:$BI$35,2+$A106+C$38)</f>
        <v>67.099999999999994</v>
      </c>
      <c r="D106" s="112">
        <f>VLOOKUP($G99,$A$4:$BI$35,2+$A106+D$38)</f>
        <v>53</v>
      </c>
      <c r="E106" s="112">
        <f>VLOOKUP($G99,$A$4:$BI$35,2+$A106+E$38)</f>
        <v>48.6</v>
      </c>
      <c r="F106" s="112">
        <f>VLOOKUP($G99,$A$4:$BI$35,2+$A106+F$38)</f>
        <v>34.299999999999997</v>
      </c>
    </row>
    <row r="107" spans="1:7" ht="15" customHeight="1" x14ac:dyDescent="0.35">
      <c r="A107" s="175">
        <v>9</v>
      </c>
      <c r="B107" s="173">
        <f>VLOOKUP(G99,$A$4:$BI$35,2+$A107)</f>
        <v>2752</v>
      </c>
      <c r="C107" s="112">
        <f>VLOOKUP($G99,$A$4:$BI$35,2+$A107+C$38)</f>
        <v>64.8</v>
      </c>
      <c r="D107" s="112">
        <f>VLOOKUP($G99,$A$4:$BI$35,2+$A107+D$38)</f>
        <v>47.8</v>
      </c>
      <c r="E107" s="112">
        <f>VLOOKUP($G99,$A$4:$BI$35,2+$A107+E$38)</f>
        <v>48.3</v>
      </c>
      <c r="F107" s="112">
        <f>VLOOKUP($G99,$A$4:$BI$35,2+$A107+F$38)</f>
        <v>38.700000000000003</v>
      </c>
    </row>
    <row r="108" spans="1:7" ht="15" customHeight="1" x14ac:dyDescent="0.35">
      <c r="A108" s="175">
        <v>10</v>
      </c>
      <c r="B108" s="173">
        <f>VLOOKUP(G99,$A$4:$BI$35,2+$A108)</f>
        <v>2809</v>
      </c>
      <c r="C108" s="112">
        <f>VLOOKUP($G99,$A$4:$BI$35,2+$A108+C$38)</f>
        <v>62.1</v>
      </c>
      <c r="D108" s="112">
        <f>VLOOKUP($G99,$A$4:$BI$35,2+$A108+D$38)</f>
        <v>50.4</v>
      </c>
      <c r="E108" s="112">
        <f>VLOOKUP($G99,$A$4:$BI$35,2+$A108+E$38)</f>
        <v>52.6</v>
      </c>
      <c r="F108" s="112">
        <f>VLOOKUP($G99,$A$4:$BI$35,2+$A108+F$38)</f>
        <v>38.5</v>
      </c>
    </row>
    <row r="109" spans="1:7" ht="15" customHeight="1" x14ac:dyDescent="0.35">
      <c r="A109" s="175">
        <v>11</v>
      </c>
      <c r="B109" s="173">
        <f>VLOOKUP(G99,$A$4:$BI$35,2+$A109)</f>
        <v>2938</v>
      </c>
      <c r="C109" s="112">
        <f>VLOOKUP($G99,$A$4:$BI$35,2+$A109+C$38)</f>
        <v>63</v>
      </c>
      <c r="D109" s="112">
        <f>VLOOKUP($G99,$A$4:$BI$35,2+$A109+D$38)</f>
        <v>50.8</v>
      </c>
      <c r="E109" s="112">
        <f>VLOOKUP($G99,$A$4:$BI$35,2+$A109+E$38)</f>
        <v>57.2</v>
      </c>
      <c r="F109" s="112">
        <f>VLOOKUP($G99,$A$4:$BI$35,2+$A109+F$38)</f>
        <v>41.3</v>
      </c>
    </row>
    <row r="110" spans="1:7" ht="15" customHeight="1" x14ac:dyDescent="0.35">
      <c r="A110" s="175">
        <v>12</v>
      </c>
      <c r="B110" s="173"/>
    </row>
    <row r="111" spans="1:7" ht="15" customHeight="1" x14ac:dyDescent="0.35">
      <c r="A111" s="175">
        <v>13</v>
      </c>
    </row>
    <row r="112" spans="1:7" ht="15" customHeight="1" x14ac:dyDescent="0.35">
      <c r="A112" s="175">
        <v>14</v>
      </c>
    </row>
    <row r="113" spans="1:7" ht="15" customHeight="1" x14ac:dyDescent="0.35">
      <c r="A113" s="175">
        <v>15</v>
      </c>
    </row>
    <row r="114" spans="1:7" ht="15" customHeight="1" x14ac:dyDescent="0.35">
      <c r="A114" s="175">
        <v>16</v>
      </c>
    </row>
    <row r="115" spans="1:7" ht="15" customHeight="1" x14ac:dyDescent="0.35">
      <c r="A115" s="175">
        <v>17</v>
      </c>
    </row>
    <row r="116" spans="1:7" ht="15" customHeight="1" x14ac:dyDescent="0.35">
      <c r="A116" s="175">
        <v>18</v>
      </c>
    </row>
    <row r="117" spans="1:7" ht="15" customHeight="1" x14ac:dyDescent="0.35">
      <c r="A117" s="175">
        <v>19</v>
      </c>
    </row>
    <row r="118" spans="1:7" ht="15" customHeight="1" x14ac:dyDescent="0.35">
      <c r="A118" s="175">
        <v>20</v>
      </c>
    </row>
    <row r="119" spans="1:7" ht="15" customHeight="1" x14ac:dyDescent="0.35">
      <c r="A119" s="175">
        <v>1</v>
      </c>
      <c r="B119" s="173">
        <f>VLOOKUP(G119,$A$4:$BI$35,2+$A119)</f>
        <v>708</v>
      </c>
      <c r="C119" s="112">
        <f>VLOOKUP($G119,$A$4:$BI$35,2+$A119+C$38)</f>
        <v>78.209999999999994</v>
      </c>
      <c r="D119" s="112">
        <f>VLOOKUP($G119,$A$4:$BI$35,2+$A119+D$38)</f>
        <v>57.89</v>
      </c>
      <c r="E119" s="112">
        <f>VLOOKUP($G119,$A$4:$BI$35,2+$A119+E$38)</f>
        <v>64.039999999999992</v>
      </c>
      <c r="F119" s="112">
        <f>VLOOKUP($G119,$A$4:$BI$35,2+$A119+F$38)</f>
        <v>46.58</v>
      </c>
      <c r="G119" s="174">
        <v>5</v>
      </c>
    </row>
    <row r="120" spans="1:7" ht="15" customHeight="1" x14ac:dyDescent="0.35">
      <c r="A120" s="175">
        <v>2</v>
      </c>
      <c r="B120" s="173">
        <f>VLOOKUP(G119,$A$4:$BI$35,2+$A120)</f>
        <v>678</v>
      </c>
      <c r="C120" s="112">
        <f>VLOOKUP($G119,$A$4:$BI$35,2+$A120+C$38)</f>
        <v>75.77</v>
      </c>
      <c r="D120" s="112">
        <f>VLOOKUP($G119,$A$4:$BI$35,2+$A120+D$38)</f>
        <v>54.73</v>
      </c>
      <c r="E120" s="112">
        <f>VLOOKUP($G119,$A$4:$BI$35,2+$A120+E$38)</f>
        <v>50.55</v>
      </c>
      <c r="F120" s="112">
        <f>VLOOKUP($G119,$A$4:$BI$35,2+$A120+F$38)</f>
        <v>39.21</v>
      </c>
    </row>
    <row r="121" spans="1:7" ht="15" customHeight="1" x14ac:dyDescent="0.35">
      <c r="A121" s="175">
        <v>3</v>
      </c>
      <c r="B121" s="173">
        <f>VLOOKUP(G119,$A$4:$BI$35,2+$A121)</f>
        <v>705</v>
      </c>
      <c r="C121" s="112">
        <f>VLOOKUP($G119,$A$4:$BI$35,2+$A121+C$38)</f>
        <v>81.8</v>
      </c>
      <c r="D121" s="112">
        <f>VLOOKUP($G119,$A$4:$BI$35,2+$A121+D$38)</f>
        <v>58.3</v>
      </c>
      <c r="E121" s="112">
        <f>VLOOKUP($G119,$A$4:$BI$35,2+$A121+E$38)</f>
        <v>47.9</v>
      </c>
      <c r="F121" s="112">
        <f>VLOOKUP($G119,$A$4:$BI$35,2+$A121+F$38)</f>
        <v>35.9</v>
      </c>
    </row>
    <row r="122" spans="1:7" ht="15" customHeight="1" x14ac:dyDescent="0.35">
      <c r="A122" s="175">
        <v>4</v>
      </c>
      <c r="B122" s="173">
        <f>VLOOKUP(G119,$A$4:$BI$35,2+$A122)</f>
        <v>755</v>
      </c>
      <c r="C122" s="112">
        <f>VLOOKUP($G119,$A$4:$BI$35,2+$A122+C$38)</f>
        <v>73.900000000000006</v>
      </c>
      <c r="D122" s="112">
        <f>VLOOKUP($G119,$A$4:$BI$35,2+$A122+D$38)</f>
        <v>60.7</v>
      </c>
      <c r="E122" s="112">
        <f>VLOOKUP($G119,$A$4:$BI$35,2+$A122+E$38)</f>
        <v>51.7</v>
      </c>
      <c r="F122" s="112">
        <f>VLOOKUP($G119,$A$4:$BI$35,2+$A122+F$38)</f>
        <v>39.6</v>
      </c>
    </row>
    <row r="123" spans="1:7" ht="15" customHeight="1" x14ac:dyDescent="0.35">
      <c r="A123" s="175">
        <v>5</v>
      </c>
      <c r="B123" s="173">
        <f>VLOOKUP(G119,$A$4:$BI$35,2+$A123)</f>
        <v>848</v>
      </c>
      <c r="C123" s="112">
        <f>VLOOKUP($G$39,$A$4:$BI$35,2+$A123+C$38)</f>
        <v>83.7</v>
      </c>
      <c r="D123" s="112">
        <f>VLOOKUP($G$39,$A$4:$BI$35,2+$A123+D$38)</f>
        <v>72.7</v>
      </c>
      <c r="E123" s="112">
        <f>VLOOKUP($G$39,$A$4:$BI$35,2+$A123+E$38)</f>
        <v>65</v>
      </c>
      <c r="F123" s="112">
        <f>VLOOKUP($G$39,$A$4:$BI$35,2+$A123+F$38)</f>
        <v>49.900000000000006</v>
      </c>
    </row>
    <row r="124" spans="1:7" ht="15" customHeight="1" x14ac:dyDescent="0.35">
      <c r="A124" s="175">
        <v>6</v>
      </c>
      <c r="B124" s="173">
        <f>VLOOKUP(G119,$A$4:$BI$35,2+$A124)</f>
        <v>910</v>
      </c>
      <c r="C124" s="112">
        <f>VLOOKUP($G119,$A$4:$BI$35,2+$A124+C$38)</f>
        <v>80.900000000000006</v>
      </c>
      <c r="D124" s="112">
        <f>VLOOKUP($G119,$A$4:$BI$35,2+$A124+D$38)</f>
        <v>68.5</v>
      </c>
      <c r="E124" s="112">
        <f>VLOOKUP($G119,$A$4:$BI$35,2+$A124+E$38)</f>
        <v>54.6</v>
      </c>
      <c r="F124" s="112">
        <f>VLOOKUP($G119,$A$4:$BI$35,2+$A124+F$38)</f>
        <v>40.400000000000006</v>
      </c>
    </row>
    <row r="125" spans="1:7" ht="15" customHeight="1" x14ac:dyDescent="0.35">
      <c r="A125" s="175">
        <v>7</v>
      </c>
      <c r="B125" s="173">
        <f>VLOOKUP(G119,$A$4:$BI$35,2+$A125)</f>
        <v>1003</v>
      </c>
      <c r="C125" s="112">
        <f>VLOOKUP($G119,$A$4:$BI$35,2+$A125+C$38)</f>
        <v>83.8</v>
      </c>
      <c r="D125" s="112">
        <f>VLOOKUP($G119,$A$4:$BI$35,2+$A125+D$38)</f>
        <v>67.5</v>
      </c>
      <c r="E125" s="112">
        <f>VLOOKUP($G119,$A$4:$BI$35,2+$A125+E$38)</f>
        <v>58.4</v>
      </c>
      <c r="F125" s="112">
        <f>VLOOKUP($G119,$A$4:$BI$35,2+$A125+F$38)</f>
        <v>43</v>
      </c>
    </row>
    <row r="126" spans="1:7" ht="15" customHeight="1" x14ac:dyDescent="0.35">
      <c r="A126" s="175">
        <v>8</v>
      </c>
      <c r="B126" s="173">
        <f>VLOOKUP(G119,$A$4:$BI$35,2+$A126)</f>
        <v>1052</v>
      </c>
      <c r="C126" s="112">
        <f>VLOOKUP($G119,$A$4:$BI$35,2+$A126+C$38)</f>
        <v>83.1</v>
      </c>
      <c r="D126" s="112">
        <f>VLOOKUP($G119,$A$4:$BI$35,2+$A126+D$38)</f>
        <v>68.900000000000006</v>
      </c>
      <c r="E126" s="112">
        <f>VLOOKUP($G119,$A$4:$BI$35,2+$A126+E$38)</f>
        <v>54</v>
      </c>
      <c r="F126" s="112">
        <f>VLOOKUP($G119,$A$4:$BI$35,2+$A126+F$38)</f>
        <v>38.200000000000003</v>
      </c>
    </row>
    <row r="127" spans="1:7" ht="15" customHeight="1" x14ac:dyDescent="0.35">
      <c r="A127" s="175">
        <v>9</v>
      </c>
      <c r="B127" s="173">
        <f>VLOOKUP(G119,$A$4:$BI$35,2+$A127)</f>
        <v>1126</v>
      </c>
      <c r="C127" s="112">
        <f>VLOOKUP($G119,$A$4:$BI$35,2+$A127+C$38)</f>
        <v>78.900000000000006</v>
      </c>
      <c r="D127" s="112">
        <f>VLOOKUP($G119,$A$4:$BI$35,2+$A127+D$38)</f>
        <v>71.2</v>
      </c>
      <c r="E127" s="112">
        <f>VLOOKUP($G119,$A$4:$BI$35,2+$A127+E$38)</f>
        <v>51.1</v>
      </c>
      <c r="F127" s="112">
        <f>VLOOKUP($G119,$A$4:$BI$35,2+$A127+F$38)</f>
        <v>35.6</v>
      </c>
    </row>
    <row r="128" spans="1:7" ht="15" customHeight="1" x14ac:dyDescent="0.35">
      <c r="A128" s="175">
        <v>10</v>
      </c>
      <c r="B128" s="173">
        <f>VLOOKUP(G119,$A$4:$BI$35,2+$A128)</f>
        <v>1233</v>
      </c>
      <c r="C128" s="112">
        <f>VLOOKUP($G119,$A$4:$BI$35,2+$A128+C$38)</f>
        <v>82.9</v>
      </c>
      <c r="D128" s="112">
        <f>VLOOKUP($G119,$A$4:$BI$35,2+$A128+D$38)</f>
        <v>78.900000000000006</v>
      </c>
      <c r="E128" s="112">
        <f>VLOOKUP($G119,$A$4:$BI$35,2+$A128+E$38)</f>
        <v>55.3</v>
      </c>
      <c r="F128" s="112">
        <f>VLOOKUP($G119,$A$4:$BI$35,2+$A128+F$38)</f>
        <v>41.2</v>
      </c>
    </row>
    <row r="129" spans="1:7" ht="15" customHeight="1" x14ac:dyDescent="0.35">
      <c r="A129" s="175">
        <v>11</v>
      </c>
      <c r="B129" s="173">
        <f>VLOOKUP(G119,$A$4:$BI$35,2+$A129)</f>
        <v>1391</v>
      </c>
      <c r="C129" s="112">
        <f>VLOOKUP($G119,$A$4:$BI$35,2+$A129+C$38)</f>
        <v>80</v>
      </c>
      <c r="D129" s="112">
        <f>VLOOKUP($G119,$A$4:$BI$35,2+$A129+D$38)</f>
        <v>77.900000000000006</v>
      </c>
      <c r="E129" s="112">
        <f>VLOOKUP($G119,$A$4:$BI$35,2+$A129+E$38)</f>
        <v>52.400000000000006</v>
      </c>
      <c r="F129" s="112">
        <f>VLOOKUP($G119,$A$4:$BI$35,2+$A129+F$38)</f>
        <v>38.6</v>
      </c>
    </row>
    <row r="130" spans="1:7" ht="15" customHeight="1" x14ac:dyDescent="0.35">
      <c r="A130" s="175">
        <v>12</v>
      </c>
      <c r="B130" s="173"/>
    </row>
    <row r="131" spans="1:7" ht="15" customHeight="1" x14ac:dyDescent="0.35">
      <c r="A131" s="175">
        <v>13</v>
      </c>
    </row>
    <row r="132" spans="1:7" ht="15" customHeight="1" x14ac:dyDescent="0.35">
      <c r="A132" s="175">
        <v>14</v>
      </c>
    </row>
    <row r="133" spans="1:7" ht="15" customHeight="1" x14ac:dyDescent="0.35">
      <c r="A133" s="175">
        <v>15</v>
      </c>
    </row>
    <row r="134" spans="1:7" ht="15" customHeight="1" x14ac:dyDescent="0.35">
      <c r="A134" s="175">
        <v>16</v>
      </c>
    </row>
    <row r="135" spans="1:7" ht="15" customHeight="1" x14ac:dyDescent="0.35">
      <c r="A135" s="175">
        <v>17</v>
      </c>
    </row>
    <row r="136" spans="1:7" ht="15" customHeight="1" x14ac:dyDescent="0.35">
      <c r="A136" s="175">
        <v>18</v>
      </c>
    </row>
    <row r="137" spans="1:7" ht="15" customHeight="1" x14ac:dyDescent="0.35">
      <c r="A137" s="175">
        <v>19</v>
      </c>
    </row>
    <row r="138" spans="1:7" ht="15" customHeight="1" x14ac:dyDescent="0.35">
      <c r="A138" s="175">
        <v>20</v>
      </c>
    </row>
    <row r="139" spans="1:7" ht="15" customHeight="1" x14ac:dyDescent="0.35">
      <c r="A139" s="175">
        <v>1</v>
      </c>
      <c r="B139" s="173">
        <f>VLOOKUP(G139,$A$4:$BI$35,2+$A139)</f>
        <v>3032</v>
      </c>
      <c r="C139" s="112">
        <f>VLOOKUP($G139,$A$4:$BI$35,2+$A139+C$38)</f>
        <v>66.09</v>
      </c>
      <c r="D139" s="112">
        <f>VLOOKUP($G139,$A$4:$BI$35,2+$A139+D$38)</f>
        <v>50.88</v>
      </c>
      <c r="E139" s="112">
        <f>VLOOKUP($G139,$A$4:$BI$35,2+$A139+E$38)</f>
        <v>48.25</v>
      </c>
      <c r="F139" s="112">
        <f>VLOOKUP($G139,$A$4:$BI$35,2+$A139+F$38)</f>
        <v>32.56</v>
      </c>
      <c r="G139" s="174">
        <v>6</v>
      </c>
    </row>
    <row r="140" spans="1:7" ht="15" customHeight="1" x14ac:dyDescent="0.35">
      <c r="A140" s="175">
        <v>2</v>
      </c>
      <c r="B140" s="173">
        <f>VLOOKUP(G139,$A$4:$BI$35,2+$A140)</f>
        <v>3005</v>
      </c>
      <c r="C140" s="112">
        <f>VLOOKUP($G139,$A$4:$BI$35,2+$A140+C$38)</f>
        <v>73.959999999999994</v>
      </c>
      <c r="D140" s="112">
        <f>VLOOKUP($G139,$A$4:$BI$35,2+$A140+D$38)</f>
        <v>52.36</v>
      </c>
      <c r="E140" s="112">
        <f>VLOOKUP($G139,$A$4:$BI$35,2+$A140+E$38)</f>
        <v>49.48</v>
      </c>
      <c r="F140" s="112">
        <f>VLOOKUP($G139,$A$4:$BI$35,2+$A140+F$38)</f>
        <v>34.229999999999997</v>
      </c>
    </row>
    <row r="141" spans="1:7" ht="15" customHeight="1" x14ac:dyDescent="0.35">
      <c r="A141" s="175">
        <v>3</v>
      </c>
      <c r="B141" s="173">
        <f>VLOOKUP(G139,$A$4:$BI$35,2+$A141)</f>
        <v>3330</v>
      </c>
      <c r="C141" s="112">
        <f>VLOOKUP($G139,$A$4:$BI$35,2+$A141+C$38)</f>
        <v>73.099999999999994</v>
      </c>
      <c r="D141" s="112">
        <f>VLOOKUP($G139,$A$4:$BI$35,2+$A141+D$38)</f>
        <v>50.5</v>
      </c>
      <c r="E141" s="112">
        <f>VLOOKUP($G139,$A$4:$BI$35,2+$A141+E$38)</f>
        <v>49.1</v>
      </c>
      <c r="F141" s="112">
        <f>VLOOKUP($G139,$A$4:$BI$35,2+$A141+F$38)</f>
        <v>34.9</v>
      </c>
    </row>
    <row r="142" spans="1:7" ht="15" customHeight="1" x14ac:dyDescent="0.35">
      <c r="A142" s="175">
        <v>4</v>
      </c>
      <c r="B142" s="173">
        <f>VLOOKUP(G139,$A$4:$BI$35,2+$A142)</f>
        <v>3369</v>
      </c>
      <c r="C142" s="112">
        <f>VLOOKUP($G139,$A$4:$BI$35,2+$A142+C$38)</f>
        <v>67</v>
      </c>
      <c r="D142" s="112">
        <f>VLOOKUP($G139,$A$4:$BI$35,2+$A142+D$38)</f>
        <v>44.1</v>
      </c>
      <c r="E142" s="112">
        <f>VLOOKUP($G139,$A$4:$BI$35,2+$A142+E$38)</f>
        <v>2.6</v>
      </c>
      <c r="F142" s="112">
        <f>VLOOKUP($G139,$A$4:$BI$35,2+$A142+F$38)</f>
        <v>4.3</v>
      </c>
    </row>
    <row r="143" spans="1:7" ht="15" customHeight="1" x14ac:dyDescent="0.35">
      <c r="A143" s="175">
        <v>5</v>
      </c>
      <c r="B143" s="173">
        <f>VLOOKUP(G139,$A$4:$BI$35,2+$A143)</f>
        <v>3705</v>
      </c>
      <c r="C143" s="112">
        <f>VLOOKUP($G$39,$A$4:$BI$35,2+$A143+C$38)</f>
        <v>83.7</v>
      </c>
      <c r="D143" s="112">
        <f>VLOOKUP($G$39,$A$4:$BI$35,2+$A143+D$38)</f>
        <v>72.7</v>
      </c>
      <c r="E143" s="112">
        <f>VLOOKUP($G$39,$A$4:$BI$35,2+$A143+E$38)</f>
        <v>65</v>
      </c>
      <c r="F143" s="112">
        <f>VLOOKUP($G$39,$A$4:$BI$35,2+$A143+F$38)</f>
        <v>49.900000000000006</v>
      </c>
    </row>
    <row r="144" spans="1:7" ht="15" customHeight="1" x14ac:dyDescent="0.35">
      <c r="A144" s="175">
        <v>6</v>
      </c>
      <c r="B144" s="173">
        <f>VLOOKUP(G139,$A$4:$BI$35,2+$A144)</f>
        <v>3784</v>
      </c>
      <c r="C144" s="112">
        <f>VLOOKUP($G139,$A$4:$BI$35,2+$A144+C$38)</f>
        <v>69.8</v>
      </c>
      <c r="D144" s="112">
        <f>VLOOKUP($G139,$A$4:$BI$35,2+$A144+D$38)</f>
        <v>33.5</v>
      </c>
      <c r="E144" s="112">
        <f>VLOOKUP($G139,$A$4:$BI$35,2+$A144+E$38)</f>
        <v>50.099999999999994</v>
      </c>
      <c r="F144" s="112">
        <f>VLOOKUP($G139,$A$4:$BI$35,2+$A144+F$38)</f>
        <v>34.5</v>
      </c>
    </row>
    <row r="145" spans="1:7" ht="15" customHeight="1" x14ac:dyDescent="0.35">
      <c r="A145" s="175">
        <v>7</v>
      </c>
      <c r="B145" s="173">
        <f>VLOOKUP(G139,$A$4:$BI$35,2+$A145)</f>
        <v>3990</v>
      </c>
      <c r="C145" s="112">
        <f>VLOOKUP($G139,$A$4:$BI$35,2+$A145+C$38)</f>
        <v>79.900000000000006</v>
      </c>
      <c r="D145" s="112">
        <f>VLOOKUP($G139,$A$4:$BI$35,2+$A145+D$38)</f>
        <v>62.4</v>
      </c>
      <c r="E145" s="112">
        <f>VLOOKUP($G139,$A$4:$BI$35,2+$A145+E$38)</f>
        <v>63.9</v>
      </c>
      <c r="F145" s="112">
        <f>VLOOKUP($G139,$A$4:$BI$35,2+$A145+F$38)</f>
        <v>49</v>
      </c>
    </row>
    <row r="146" spans="1:7" ht="15" customHeight="1" x14ac:dyDescent="0.35">
      <c r="A146" s="175">
        <v>8</v>
      </c>
      <c r="B146" s="173">
        <f>VLOOKUP(G139,$A$4:$BI$35,2+$A146)</f>
        <v>3965</v>
      </c>
      <c r="C146" s="112">
        <f>VLOOKUP($G139,$A$4:$BI$35,2+$A146+C$38)</f>
        <v>75.8</v>
      </c>
      <c r="D146" s="112">
        <f>VLOOKUP($G139,$A$4:$BI$35,2+$A146+D$38)</f>
        <v>55.4</v>
      </c>
      <c r="E146" s="112">
        <f>VLOOKUP($G139,$A$4:$BI$35,2+$A146+E$38)</f>
        <v>55.6</v>
      </c>
      <c r="F146" s="112">
        <f>VLOOKUP($G139,$A$4:$BI$35,2+$A146+F$38)</f>
        <v>37.799999999999997</v>
      </c>
    </row>
    <row r="147" spans="1:7" ht="15" customHeight="1" x14ac:dyDescent="0.35">
      <c r="A147" s="175">
        <v>9</v>
      </c>
      <c r="B147" s="173">
        <f>VLOOKUP(G139,$A$4:$BI$35,2+$A147)</f>
        <v>4290</v>
      </c>
      <c r="C147" s="112">
        <f>VLOOKUP($G139,$A$4:$BI$35,2+$A147+C$38)</f>
        <v>73.3</v>
      </c>
      <c r="D147" s="112">
        <f>VLOOKUP($G139,$A$4:$BI$35,2+$A147+D$38)</f>
        <v>53.9</v>
      </c>
      <c r="E147" s="112">
        <f>VLOOKUP($G139,$A$4:$BI$35,2+$A147+E$38)</f>
        <v>58.699999999999996</v>
      </c>
      <c r="F147" s="112">
        <f>VLOOKUP($G139,$A$4:$BI$35,2+$A147+F$38)</f>
        <v>40.4</v>
      </c>
    </row>
    <row r="148" spans="1:7" ht="15" customHeight="1" x14ac:dyDescent="0.35">
      <c r="A148" s="175">
        <v>10</v>
      </c>
      <c r="B148" s="173">
        <f>VLOOKUP(G139,$A$4:$BI$35,2+$A148)</f>
        <v>4079</v>
      </c>
      <c r="C148" s="112">
        <f>VLOOKUP($G139,$A$4:$BI$35,2+$A148+C$38)</f>
        <v>80.900000000000006</v>
      </c>
      <c r="D148" s="112">
        <f>VLOOKUP($G139,$A$4:$BI$35,2+$A148+D$38)</f>
        <v>60.9</v>
      </c>
      <c r="E148" s="112">
        <f>VLOOKUP($G139,$A$4:$BI$35,2+$A148+E$38)</f>
        <v>57.7</v>
      </c>
      <c r="F148" s="112">
        <f>VLOOKUP($G139,$A$4:$BI$35,2+$A148+F$38)</f>
        <v>39.799999999999997</v>
      </c>
    </row>
    <row r="149" spans="1:7" ht="15" customHeight="1" x14ac:dyDescent="0.35">
      <c r="A149" s="175">
        <v>11</v>
      </c>
      <c r="B149" s="173">
        <f>VLOOKUP(G139,$A$4:$BI$35,2+$A149)</f>
        <v>4440</v>
      </c>
      <c r="C149" s="112">
        <f>VLOOKUP($G139,$A$4:$BI$35,2+$A149+C$38)</f>
        <v>78.2</v>
      </c>
      <c r="D149" s="112">
        <f>VLOOKUP($G139,$A$4:$BI$35,2+$A149+D$38)</f>
        <v>64.2</v>
      </c>
      <c r="E149" s="112">
        <f>VLOOKUP($G139,$A$4:$BI$35,2+$A149+E$38)</f>
        <v>60</v>
      </c>
      <c r="F149" s="112">
        <f>VLOOKUP($G139,$A$4:$BI$35,2+$A149+F$38)</f>
        <v>41.9</v>
      </c>
    </row>
    <row r="150" spans="1:7" ht="15" customHeight="1" x14ac:dyDescent="0.35">
      <c r="A150" s="175">
        <v>12</v>
      </c>
      <c r="B150" s="173"/>
    </row>
    <row r="151" spans="1:7" ht="15" customHeight="1" x14ac:dyDescent="0.35">
      <c r="A151" s="175">
        <v>13</v>
      </c>
    </row>
    <row r="152" spans="1:7" ht="15" customHeight="1" x14ac:dyDescent="0.35">
      <c r="A152" s="175">
        <v>14</v>
      </c>
    </row>
    <row r="153" spans="1:7" ht="15" customHeight="1" x14ac:dyDescent="0.35">
      <c r="A153" s="175">
        <v>15</v>
      </c>
    </row>
    <row r="154" spans="1:7" ht="15" customHeight="1" x14ac:dyDescent="0.35">
      <c r="A154" s="175">
        <v>16</v>
      </c>
    </row>
    <row r="155" spans="1:7" ht="15" customHeight="1" x14ac:dyDescent="0.35">
      <c r="A155" s="175">
        <v>17</v>
      </c>
    </row>
    <row r="156" spans="1:7" ht="15" customHeight="1" x14ac:dyDescent="0.35">
      <c r="A156" s="175">
        <v>18</v>
      </c>
    </row>
    <row r="157" spans="1:7" ht="15" customHeight="1" x14ac:dyDescent="0.35">
      <c r="A157" s="175">
        <v>19</v>
      </c>
    </row>
    <row r="158" spans="1:7" ht="15" customHeight="1" x14ac:dyDescent="0.35">
      <c r="A158" s="175">
        <v>20</v>
      </c>
    </row>
    <row r="159" spans="1:7" ht="15" customHeight="1" x14ac:dyDescent="0.35">
      <c r="A159" s="175">
        <v>1</v>
      </c>
      <c r="B159" s="173">
        <f>VLOOKUP(G159,$A$4:$BI$35,2+$A159)</f>
        <v>1763</v>
      </c>
      <c r="C159" s="112">
        <f>VLOOKUP($G159,$A$4:$BI$35,2+$A159+C$38)</f>
        <v>72.87</v>
      </c>
      <c r="D159" s="112">
        <f>VLOOKUP($G159,$A$4:$BI$35,2+$A159+D$38)</f>
        <v>54.9</v>
      </c>
      <c r="E159" s="112">
        <f>VLOOKUP($G159,$A$4:$BI$35,2+$A159+E$38)</f>
        <v>63.29</v>
      </c>
      <c r="F159" s="112">
        <f>VLOOKUP($G159,$A$4:$BI$35,2+$A159+F$38)</f>
        <v>47.93</v>
      </c>
      <c r="G159" s="174">
        <v>7</v>
      </c>
    </row>
    <row r="160" spans="1:7" ht="15" customHeight="1" x14ac:dyDescent="0.35">
      <c r="A160" s="175">
        <v>2</v>
      </c>
      <c r="B160" s="173">
        <f>VLOOKUP(G159,$A$4:$BI$35,2+$A160)</f>
        <v>1768</v>
      </c>
      <c r="C160" s="112">
        <f>VLOOKUP($G159,$A$4:$BI$35,2+$A160+C$38)</f>
        <v>75.94</v>
      </c>
      <c r="D160" s="112">
        <f>VLOOKUP($G159,$A$4:$BI$35,2+$A160+D$38)</f>
        <v>56.25</v>
      </c>
      <c r="E160" s="112">
        <f>VLOOKUP($G159,$A$4:$BI$35,2+$A160+E$38)</f>
        <v>62.11</v>
      </c>
      <c r="F160" s="112">
        <f>VLOOKUP($G159,$A$4:$BI$35,2+$A160+F$38)</f>
        <v>47.199999999999996</v>
      </c>
    </row>
    <row r="161" spans="1:6" ht="15" customHeight="1" x14ac:dyDescent="0.35">
      <c r="A161" s="175">
        <v>3</v>
      </c>
      <c r="B161" s="173">
        <f>VLOOKUP(G159,$A$4:$BI$35,2+$A161)</f>
        <v>1837</v>
      </c>
      <c r="C161" s="112">
        <f>VLOOKUP($G159,$A$4:$BI$35,2+$A161+C$38)</f>
        <v>78.400000000000006</v>
      </c>
      <c r="D161" s="112">
        <f>VLOOKUP($G159,$A$4:$BI$35,2+$A161+D$38)</f>
        <v>52.9</v>
      </c>
      <c r="E161" s="112">
        <f>VLOOKUP($G159,$A$4:$BI$35,2+$A161+E$38)</f>
        <v>63</v>
      </c>
      <c r="F161" s="112">
        <f>VLOOKUP($G159,$A$4:$BI$35,2+$A161+F$38)</f>
        <v>49.4</v>
      </c>
    </row>
    <row r="162" spans="1:6" ht="15" customHeight="1" x14ac:dyDescent="0.35">
      <c r="A162" s="175">
        <v>4</v>
      </c>
      <c r="B162" s="173">
        <f>VLOOKUP(G159,$A$4:$BI$35,2+$A162)</f>
        <v>1906</v>
      </c>
      <c r="C162" s="112">
        <f>VLOOKUP($G159,$A$4:$BI$35,2+$A162+C$38)</f>
        <v>75.5</v>
      </c>
      <c r="D162" s="112">
        <f>VLOOKUP($G159,$A$4:$BI$35,2+$A162+D$38)</f>
        <v>61.3</v>
      </c>
      <c r="E162" s="112">
        <f>VLOOKUP($G159,$A$4:$BI$35,2+$A162+E$38)</f>
        <v>62.1</v>
      </c>
      <c r="F162" s="112">
        <f>VLOOKUP($G159,$A$4:$BI$35,2+$A162+F$38)</f>
        <v>49.5</v>
      </c>
    </row>
    <row r="163" spans="1:6" ht="15" customHeight="1" x14ac:dyDescent="0.35">
      <c r="A163" s="175">
        <v>5</v>
      </c>
      <c r="B163" s="173">
        <f>VLOOKUP(G159,$A$4:$BI$35,2+$A163)</f>
        <v>2030</v>
      </c>
      <c r="C163" s="112">
        <f>VLOOKUP($G$39,$A$4:$BI$35,2+$A163+C$38)</f>
        <v>83.7</v>
      </c>
      <c r="D163" s="112">
        <f>VLOOKUP($G$39,$A$4:$BI$35,2+$A163+D$38)</f>
        <v>72.7</v>
      </c>
      <c r="E163" s="112">
        <f>VLOOKUP($G$39,$A$4:$BI$35,2+$A163+E$38)</f>
        <v>65</v>
      </c>
      <c r="F163" s="112">
        <f>VLOOKUP($G$39,$A$4:$BI$35,2+$A163+F$38)</f>
        <v>49.900000000000006</v>
      </c>
    </row>
    <row r="164" spans="1:6" ht="15" customHeight="1" x14ac:dyDescent="0.35">
      <c r="A164" s="175">
        <v>6</v>
      </c>
      <c r="B164" s="173">
        <f>VLOOKUP(G159,$A$4:$BI$35,2+$A164)</f>
        <v>2114</v>
      </c>
      <c r="C164" s="112">
        <f>VLOOKUP($G159,$A$4:$BI$35,2+$A164+C$38)</f>
        <v>76.599999999999994</v>
      </c>
      <c r="D164" s="112">
        <f>VLOOKUP($G159,$A$4:$BI$35,2+$A164+D$38)</f>
        <v>61.7</v>
      </c>
      <c r="E164" s="112">
        <f>VLOOKUP($G159,$A$4:$BI$35,2+$A164+E$38)</f>
        <v>64.7</v>
      </c>
      <c r="F164" s="112">
        <f>VLOOKUP($G159,$A$4:$BI$35,2+$A164+F$38)</f>
        <v>51.5</v>
      </c>
    </row>
    <row r="165" spans="1:6" ht="15" customHeight="1" x14ac:dyDescent="0.35">
      <c r="A165" s="175">
        <v>7</v>
      </c>
      <c r="B165" s="173">
        <f>VLOOKUP(G159,$A$4:$BI$35,2+$A165)</f>
        <v>2138</v>
      </c>
      <c r="C165" s="112">
        <f>VLOOKUP($G159,$A$4:$BI$35,2+$A165+C$38)</f>
        <v>76.900000000000006</v>
      </c>
      <c r="D165" s="112">
        <f>VLOOKUP($G159,$A$4:$BI$35,2+$A165+D$38)</f>
        <v>71.5</v>
      </c>
      <c r="E165" s="112">
        <f>VLOOKUP($G159,$A$4:$BI$35,2+$A165+E$38)</f>
        <v>65</v>
      </c>
      <c r="F165" s="112">
        <f>VLOOKUP($G159,$A$4:$BI$35,2+$A165+F$38)</f>
        <v>49.400000000000006</v>
      </c>
    </row>
    <row r="166" spans="1:6" ht="15" customHeight="1" x14ac:dyDescent="0.35">
      <c r="A166" s="175">
        <v>8</v>
      </c>
      <c r="B166" s="173">
        <f>VLOOKUP(G159,$A$4:$BI$35,2+$A166)</f>
        <v>2069</v>
      </c>
      <c r="C166" s="112">
        <f>VLOOKUP($G159,$A$4:$BI$35,2+$A166+C$38)</f>
        <v>81.099999999999994</v>
      </c>
      <c r="D166" s="112">
        <f>VLOOKUP($G159,$A$4:$BI$35,2+$A166+D$38)</f>
        <v>72.099999999999994</v>
      </c>
      <c r="E166" s="112">
        <f>VLOOKUP($G159,$A$4:$BI$35,2+$A166+E$38)</f>
        <v>67.099999999999994</v>
      </c>
      <c r="F166" s="112">
        <f>VLOOKUP($G159,$A$4:$BI$35,2+$A166+F$38)</f>
        <v>53.8</v>
      </c>
    </row>
    <row r="167" spans="1:6" ht="15" customHeight="1" x14ac:dyDescent="0.35">
      <c r="A167" s="175">
        <v>9</v>
      </c>
      <c r="B167" s="173">
        <f>VLOOKUP(G159,$A$4:$BI$35,2+$A167)</f>
        <v>2266</v>
      </c>
      <c r="C167" s="112">
        <f>VLOOKUP($G159,$A$4:$BI$35,2+$A167+C$38)</f>
        <v>75.3</v>
      </c>
      <c r="D167" s="112">
        <f>VLOOKUP($G159,$A$4:$BI$35,2+$A167+D$38)</f>
        <v>61.9</v>
      </c>
      <c r="E167" s="112">
        <f>VLOOKUP($G159,$A$4:$BI$35,2+$A167+E$38)</f>
        <v>80.5</v>
      </c>
      <c r="F167" s="112">
        <f>VLOOKUP($G159,$A$4:$BI$35,2+$A167+F$38)</f>
        <v>54.699999999999996</v>
      </c>
    </row>
    <row r="168" spans="1:6" ht="15" customHeight="1" x14ac:dyDescent="0.35">
      <c r="A168" s="175">
        <v>10</v>
      </c>
      <c r="B168" s="173">
        <f>VLOOKUP(G159,$A$4:$BI$35,2+$A168)</f>
        <v>2204</v>
      </c>
      <c r="C168" s="112">
        <f>VLOOKUP($G159,$A$4:$BI$35,2+$A168+C$38)</f>
        <v>82.9</v>
      </c>
      <c r="D168" s="112">
        <f>VLOOKUP($G159,$A$4:$BI$35,2+$A168+D$38)</f>
        <v>68.900000000000006</v>
      </c>
      <c r="E168" s="112">
        <f>VLOOKUP($G159,$A$4:$BI$35,2+$A168+E$38)</f>
        <v>70.900000000000006</v>
      </c>
      <c r="F168" s="112">
        <f>VLOOKUP($G159,$A$4:$BI$35,2+$A168+F$38)</f>
        <v>55.3</v>
      </c>
    </row>
    <row r="169" spans="1:6" ht="15" customHeight="1" x14ac:dyDescent="0.35">
      <c r="A169" s="175">
        <v>11</v>
      </c>
      <c r="B169" s="173">
        <f>VLOOKUP(G159,$A$4:$BI$35,2+$A169)</f>
        <v>2162</v>
      </c>
      <c r="C169" s="112">
        <f>VLOOKUP($G159,$A$4:$BI$35,2+$A169+C$38)</f>
        <v>82.1</v>
      </c>
      <c r="D169" s="112">
        <f>VLOOKUP($G159,$A$4:$BI$35,2+$A169+D$38)</f>
        <v>67.3</v>
      </c>
      <c r="E169" s="112">
        <f>VLOOKUP($G159,$A$4:$BI$35,2+$A169+E$38)</f>
        <v>70.8</v>
      </c>
      <c r="F169" s="112">
        <f>VLOOKUP($G159,$A$4:$BI$35,2+$A169+F$38)</f>
        <v>56.9</v>
      </c>
    </row>
    <row r="170" spans="1:6" ht="15" customHeight="1" x14ac:dyDescent="0.35">
      <c r="A170" s="175">
        <v>12</v>
      </c>
      <c r="B170" s="173"/>
    </row>
    <row r="171" spans="1:6" ht="15" customHeight="1" x14ac:dyDescent="0.35">
      <c r="A171" s="175">
        <v>13</v>
      </c>
    </row>
    <row r="172" spans="1:6" ht="15" customHeight="1" x14ac:dyDescent="0.35">
      <c r="A172" s="175">
        <v>14</v>
      </c>
    </row>
    <row r="173" spans="1:6" ht="15" customHeight="1" x14ac:dyDescent="0.35">
      <c r="A173" s="175">
        <v>15</v>
      </c>
    </row>
    <row r="174" spans="1:6" ht="15" customHeight="1" x14ac:dyDescent="0.35">
      <c r="A174" s="175">
        <v>16</v>
      </c>
    </row>
    <row r="175" spans="1:6" ht="15" customHeight="1" x14ac:dyDescent="0.35">
      <c r="A175" s="175">
        <v>17</v>
      </c>
    </row>
    <row r="176" spans="1:6" ht="15" customHeight="1" x14ac:dyDescent="0.35">
      <c r="A176" s="175">
        <v>18</v>
      </c>
    </row>
    <row r="177" spans="1:7" ht="15" customHeight="1" x14ac:dyDescent="0.35">
      <c r="A177" s="175">
        <v>19</v>
      </c>
    </row>
    <row r="178" spans="1:7" ht="15" customHeight="1" x14ac:dyDescent="0.35">
      <c r="A178" s="175">
        <v>20</v>
      </c>
    </row>
    <row r="179" spans="1:7" ht="15" customHeight="1" x14ac:dyDescent="0.35">
      <c r="A179" s="175">
        <v>1</v>
      </c>
      <c r="B179" s="173">
        <f>VLOOKUP(G179,$A$4:$BI$35,2+$A179)</f>
        <v>1500</v>
      </c>
      <c r="C179" s="112">
        <f>VLOOKUP($G179,$A$4:$BI$35,2+$A179+C$38)</f>
        <v>70.41</v>
      </c>
      <c r="D179" s="112">
        <f>VLOOKUP($G179,$A$4:$BI$35,2+$A179+D$38)</f>
        <v>49.63</v>
      </c>
      <c r="E179" s="112">
        <f>VLOOKUP($G179,$A$4:$BI$35,2+$A179+E$38)</f>
        <v>54.97</v>
      </c>
      <c r="F179" s="112">
        <f>VLOOKUP($G179,$A$4:$BI$35,2+$A179+F$38)</f>
        <v>32.42</v>
      </c>
      <c r="G179" s="174">
        <v>8</v>
      </c>
    </row>
    <row r="180" spans="1:7" ht="15" customHeight="1" x14ac:dyDescent="0.35">
      <c r="A180" s="175">
        <v>2</v>
      </c>
      <c r="B180" s="173">
        <f>VLOOKUP(G179,$A$4:$BI$35,2+$A180)</f>
        <v>1501</v>
      </c>
      <c r="C180" s="112">
        <f>VLOOKUP($G179,$A$4:$BI$35,2+$A180+C$38)</f>
        <v>74.900000000000006</v>
      </c>
      <c r="D180" s="112">
        <f>VLOOKUP($G179,$A$4:$BI$35,2+$A180+D$38)</f>
        <v>51.6</v>
      </c>
      <c r="E180" s="112">
        <f>VLOOKUP($G179,$A$4:$BI$35,2+$A180+E$38)</f>
        <v>45.69</v>
      </c>
      <c r="F180" s="112">
        <f>VLOOKUP($G179,$A$4:$BI$35,2+$A180+F$38)</f>
        <v>31.240000000000002</v>
      </c>
    </row>
    <row r="181" spans="1:7" ht="15" customHeight="1" x14ac:dyDescent="0.35">
      <c r="A181" s="175">
        <v>3</v>
      </c>
      <c r="B181" s="173">
        <f>VLOOKUP(G179,$A$4:$BI$35,2+$A181)</f>
        <v>1571</v>
      </c>
      <c r="C181" s="112">
        <f>VLOOKUP($G179,$A$4:$BI$35,2+$A181+C$38)</f>
        <v>74.2</v>
      </c>
      <c r="D181" s="112">
        <f>VLOOKUP($G179,$A$4:$BI$35,2+$A181+D$38)</f>
        <v>59.4</v>
      </c>
      <c r="E181" s="112">
        <f>VLOOKUP($G179,$A$4:$BI$35,2+$A181+E$38)</f>
        <v>44.2</v>
      </c>
      <c r="F181" s="112">
        <f>VLOOKUP($G179,$A$4:$BI$35,2+$A181+F$38)</f>
        <v>31.200000000000003</v>
      </c>
    </row>
    <row r="182" spans="1:7" ht="15" customHeight="1" x14ac:dyDescent="0.35">
      <c r="A182" s="175">
        <v>4</v>
      </c>
      <c r="B182" s="173">
        <f>VLOOKUP(G179,$A$4:$BI$35,2+$A182)</f>
        <v>1582</v>
      </c>
      <c r="C182" s="112">
        <f>VLOOKUP($G179,$A$4:$BI$35,2+$A182+C$38)</f>
        <v>73.900000000000006</v>
      </c>
      <c r="D182" s="112">
        <f>VLOOKUP($G179,$A$4:$BI$35,2+$A182+D$38)</f>
        <v>67.2</v>
      </c>
      <c r="E182" s="112">
        <f>VLOOKUP($G179,$A$4:$BI$35,2+$A182+E$38)</f>
        <v>48.6</v>
      </c>
      <c r="F182" s="112">
        <f>VLOOKUP($G179,$A$4:$BI$35,2+$A182+F$38)</f>
        <v>80.599999999999994</v>
      </c>
    </row>
    <row r="183" spans="1:7" ht="15" customHeight="1" x14ac:dyDescent="0.35">
      <c r="A183" s="175">
        <v>5</v>
      </c>
      <c r="B183" s="173">
        <f>VLOOKUP(G179,$A$4:$BI$35,2+$A183)</f>
        <v>1660</v>
      </c>
      <c r="C183" s="112">
        <f>VLOOKUP($G$39,$A$4:$BI$35,2+$A183+C$38)</f>
        <v>83.7</v>
      </c>
      <c r="D183" s="112">
        <f>VLOOKUP($G$39,$A$4:$BI$35,2+$A183+D$38)</f>
        <v>72.7</v>
      </c>
      <c r="E183" s="112">
        <f>VLOOKUP($G$39,$A$4:$BI$35,2+$A183+E$38)</f>
        <v>65</v>
      </c>
      <c r="F183" s="112">
        <f>VLOOKUP($G$39,$A$4:$BI$35,2+$A183+F$38)</f>
        <v>49.900000000000006</v>
      </c>
    </row>
    <row r="184" spans="1:7" ht="15" customHeight="1" x14ac:dyDescent="0.35">
      <c r="A184" s="175">
        <v>6</v>
      </c>
      <c r="B184" s="173">
        <f>VLOOKUP(G179,$A$4:$BI$35,2+$A184)</f>
        <v>1880</v>
      </c>
      <c r="C184" s="112">
        <f>VLOOKUP($G179,$A$4:$BI$35,2+$A184+C$38)</f>
        <v>72.5</v>
      </c>
      <c r="D184" s="112">
        <f>VLOOKUP($G179,$A$4:$BI$35,2+$A184+D$38)</f>
        <v>63.2</v>
      </c>
      <c r="E184" s="112">
        <f>VLOOKUP($G179,$A$4:$BI$35,2+$A184+E$38)</f>
        <v>50.6</v>
      </c>
      <c r="F184" s="112">
        <f>VLOOKUP($G179,$A$4:$BI$35,2+$A184+F$38)</f>
        <v>36.199999999999996</v>
      </c>
    </row>
    <row r="185" spans="1:7" ht="15" customHeight="1" x14ac:dyDescent="0.35">
      <c r="A185" s="175">
        <v>7</v>
      </c>
      <c r="B185" s="173">
        <f>VLOOKUP(G179,$A$4:$BI$35,2+$A185)</f>
        <v>1864</v>
      </c>
      <c r="C185" s="112">
        <f>VLOOKUP($G179,$A$4:$BI$35,2+$A185+C$38)</f>
        <v>80.7</v>
      </c>
      <c r="D185" s="112">
        <f>VLOOKUP($G179,$A$4:$BI$35,2+$A185+D$38)</f>
        <v>69.099999999999994</v>
      </c>
      <c r="E185" s="112">
        <f>VLOOKUP($G179,$A$4:$BI$35,2+$A185+E$38)</f>
        <v>49.7</v>
      </c>
      <c r="F185" s="112">
        <f>VLOOKUP($G179,$A$4:$BI$35,2+$A185+F$38)</f>
        <v>35.9</v>
      </c>
    </row>
    <row r="186" spans="1:7" ht="15" customHeight="1" x14ac:dyDescent="0.35">
      <c r="A186" s="175">
        <v>8</v>
      </c>
      <c r="B186" s="173">
        <f>VLOOKUP(G179,$A$4:$BI$35,2+$A186)</f>
        <v>1885</v>
      </c>
      <c r="C186" s="112">
        <f>VLOOKUP($G179,$A$4:$BI$35,2+$A186+C$38)</f>
        <v>77.8</v>
      </c>
      <c r="D186" s="112">
        <f>VLOOKUP($G179,$A$4:$BI$35,2+$A186+D$38)</f>
        <v>66.3</v>
      </c>
      <c r="E186" s="112">
        <f>VLOOKUP($G179,$A$4:$BI$35,2+$A186+E$38)</f>
        <v>49.1</v>
      </c>
      <c r="F186" s="112">
        <f>VLOOKUP($G179,$A$4:$BI$35,2+$A186+F$38)</f>
        <v>31</v>
      </c>
    </row>
    <row r="187" spans="1:7" ht="15" customHeight="1" x14ac:dyDescent="0.35">
      <c r="A187" s="175">
        <v>9</v>
      </c>
      <c r="B187" s="173">
        <f>VLOOKUP(G179,$A$4:$BI$35,2+$A187)</f>
        <v>1884</v>
      </c>
      <c r="C187" s="112">
        <f>VLOOKUP($G179,$A$4:$BI$35,2+$A187+C$38)</f>
        <v>82.3</v>
      </c>
      <c r="D187" s="112">
        <f>VLOOKUP($G179,$A$4:$BI$35,2+$A187+D$38)</f>
        <v>71.7</v>
      </c>
      <c r="E187" s="112">
        <f>VLOOKUP($G179,$A$4:$BI$35,2+$A187+E$38)</f>
        <v>58.699999999999996</v>
      </c>
      <c r="F187" s="112">
        <f>VLOOKUP($G179,$A$4:$BI$35,2+$A187+F$38)</f>
        <v>40.4</v>
      </c>
    </row>
    <row r="188" spans="1:7" ht="15" customHeight="1" x14ac:dyDescent="0.35">
      <c r="A188" s="175">
        <v>10</v>
      </c>
      <c r="B188" s="173">
        <f>VLOOKUP(G179,$A$4:$BI$35,2+$A188)</f>
        <v>1835</v>
      </c>
      <c r="C188" s="112">
        <f>VLOOKUP($G179,$A$4:$BI$35,2+$A188+C$38)</f>
        <v>82.4</v>
      </c>
      <c r="D188" s="112">
        <f>VLOOKUP($G179,$A$4:$BI$35,2+$A188+D$38)</f>
        <v>70.400000000000006</v>
      </c>
      <c r="E188" s="112">
        <f>VLOOKUP($G179,$A$4:$BI$35,2+$A188+E$38)</f>
        <v>51.099999999999994</v>
      </c>
      <c r="F188" s="112">
        <f>VLOOKUP($G179,$A$4:$BI$35,2+$A188+F$38)</f>
        <v>36.800000000000004</v>
      </c>
    </row>
    <row r="189" spans="1:7" ht="15" customHeight="1" x14ac:dyDescent="0.35">
      <c r="A189" s="175">
        <v>11</v>
      </c>
      <c r="B189" s="173">
        <f>VLOOKUP(G179,$A$4:$BI$35,2+$A189)</f>
        <v>1977</v>
      </c>
      <c r="C189" s="112">
        <f>VLOOKUP($G179,$A$4:$BI$35,2+$A189+C$38)</f>
        <v>79.400000000000006</v>
      </c>
      <c r="D189" s="112">
        <f>VLOOKUP($G179,$A$4:$BI$35,2+$A189+D$38)</f>
        <v>72</v>
      </c>
      <c r="E189" s="112">
        <f>VLOOKUP($G179,$A$4:$BI$35,2+$A189+E$38)</f>
        <v>54.1</v>
      </c>
      <c r="F189" s="112">
        <f>VLOOKUP($G179,$A$4:$BI$35,2+$A189+F$38)</f>
        <v>38.799999999999997</v>
      </c>
    </row>
    <row r="190" spans="1:7" ht="15" customHeight="1" x14ac:dyDescent="0.35">
      <c r="A190" s="175">
        <v>12</v>
      </c>
      <c r="B190" s="173"/>
    </row>
    <row r="191" spans="1:7" ht="15" customHeight="1" x14ac:dyDescent="0.35">
      <c r="A191" s="175">
        <v>13</v>
      </c>
    </row>
    <row r="192" spans="1:7" ht="15" customHeight="1" x14ac:dyDescent="0.35">
      <c r="A192" s="175">
        <v>14</v>
      </c>
    </row>
    <row r="193" spans="1:7" ht="15" customHeight="1" x14ac:dyDescent="0.35">
      <c r="A193" s="175">
        <v>15</v>
      </c>
    </row>
    <row r="194" spans="1:7" ht="15" customHeight="1" x14ac:dyDescent="0.35">
      <c r="A194" s="175">
        <v>16</v>
      </c>
    </row>
    <row r="195" spans="1:7" ht="15" customHeight="1" x14ac:dyDescent="0.35">
      <c r="A195" s="175">
        <v>17</v>
      </c>
    </row>
    <row r="196" spans="1:7" ht="15" customHeight="1" x14ac:dyDescent="0.35">
      <c r="A196" s="175">
        <v>18</v>
      </c>
    </row>
    <row r="197" spans="1:7" ht="15" customHeight="1" x14ac:dyDescent="0.35">
      <c r="A197" s="175">
        <v>19</v>
      </c>
    </row>
    <row r="198" spans="1:7" ht="15" customHeight="1" x14ac:dyDescent="0.35">
      <c r="A198" s="175">
        <v>20</v>
      </c>
    </row>
    <row r="199" spans="1:7" ht="15" customHeight="1" x14ac:dyDescent="0.35">
      <c r="A199" s="175">
        <v>1</v>
      </c>
      <c r="B199" s="173">
        <f>VLOOKUP(G199,$A$4:$BI$35,2+$A199)</f>
        <v>1560</v>
      </c>
      <c r="C199" s="112">
        <f>VLOOKUP($G199,$A$4:$BI$35,2+$A199+C$38)</f>
        <v>80.400000000000006</v>
      </c>
      <c r="D199" s="112">
        <f>VLOOKUP($G199,$A$4:$BI$35,2+$A199+D$38)</f>
        <v>57.64</v>
      </c>
      <c r="E199" s="112">
        <f>VLOOKUP($G199,$A$4:$BI$35,2+$A199+E$38)</f>
        <v>69.73</v>
      </c>
      <c r="F199" s="112">
        <f>VLOOKUP($G199,$A$4:$BI$35,2+$A199+F$38)</f>
        <v>56.510000000000005</v>
      </c>
      <c r="G199" s="174">
        <v>9</v>
      </c>
    </row>
    <row r="200" spans="1:7" ht="15" customHeight="1" x14ac:dyDescent="0.35">
      <c r="A200" s="175">
        <v>2</v>
      </c>
      <c r="B200" s="173">
        <f>VLOOKUP(G199,$A$4:$BI$35,2+$A200)</f>
        <v>1161</v>
      </c>
      <c r="C200" s="112">
        <f>VLOOKUP($G199,$A$4:$BI$35,2+$A200+C$38)</f>
        <v>82.14</v>
      </c>
      <c r="D200" s="112">
        <f>VLOOKUP($G199,$A$4:$BI$35,2+$A200+D$38)</f>
        <v>66.69</v>
      </c>
      <c r="E200" s="112">
        <f>VLOOKUP($G199,$A$4:$BI$35,2+$A200+E$38)</f>
        <v>73.28</v>
      </c>
      <c r="F200" s="112">
        <f>VLOOKUP($G199,$A$4:$BI$35,2+$A200+F$38)</f>
        <v>57.190000000000005</v>
      </c>
    </row>
    <row r="201" spans="1:7" ht="15" customHeight="1" x14ac:dyDescent="0.35">
      <c r="A201" s="175">
        <v>3</v>
      </c>
      <c r="B201" s="173">
        <f>VLOOKUP(G199,$A$4:$BI$35,2+$A201)</f>
        <v>1593</v>
      </c>
      <c r="C201" s="112">
        <f>VLOOKUP($G199,$A$4:$BI$35,2+$A201+C$38)</f>
        <v>83.7</v>
      </c>
      <c r="D201" s="112">
        <f>VLOOKUP($G199,$A$4:$BI$35,2+$A201+D$38)</f>
        <v>66</v>
      </c>
      <c r="E201" s="112">
        <f>VLOOKUP($G199,$A$4:$BI$35,2+$A201+E$38)</f>
        <v>71.400000000000006</v>
      </c>
      <c r="F201" s="112">
        <f>VLOOKUP($G199,$A$4:$BI$35,2+$A201+F$38)</f>
        <v>55.9</v>
      </c>
    </row>
    <row r="202" spans="1:7" ht="15" customHeight="1" x14ac:dyDescent="0.35">
      <c r="A202" s="175">
        <v>4</v>
      </c>
      <c r="B202" s="173">
        <f>VLOOKUP(G199,$A$4:$BI$35,2+$A202)</f>
        <v>1646</v>
      </c>
      <c r="C202" s="112">
        <f>VLOOKUP($G199,$A$4:$BI$35,2+$A202+C$38)</f>
        <v>80.8</v>
      </c>
      <c r="D202" s="112">
        <f>VLOOKUP($G199,$A$4:$BI$35,2+$A202+D$38)</f>
        <v>67.7</v>
      </c>
      <c r="E202" s="112">
        <f>VLOOKUP($G199,$A$4:$BI$35,2+$A202+E$38)</f>
        <v>71.8</v>
      </c>
      <c r="F202" s="112">
        <f>VLOOKUP($G199,$A$4:$BI$35,2+$A202+F$38)</f>
        <v>57.900000000000006</v>
      </c>
    </row>
    <row r="203" spans="1:7" ht="15" customHeight="1" x14ac:dyDescent="0.35">
      <c r="A203" s="175">
        <v>5</v>
      </c>
      <c r="B203" s="173">
        <f>VLOOKUP(G199,$A$4:$BI$35,2+$A203)</f>
        <v>1748</v>
      </c>
      <c r="C203" s="112">
        <f>VLOOKUP($G$39,$A$4:$BI$35,2+$A203+C$38)</f>
        <v>83.7</v>
      </c>
      <c r="D203" s="112">
        <f>VLOOKUP($G$39,$A$4:$BI$35,2+$A203+D$38)</f>
        <v>72.7</v>
      </c>
      <c r="E203" s="112">
        <f>VLOOKUP($G$39,$A$4:$BI$35,2+$A203+E$38)</f>
        <v>65</v>
      </c>
      <c r="F203" s="112">
        <f>VLOOKUP($G$39,$A$4:$BI$35,2+$A203+F$38)</f>
        <v>49.900000000000006</v>
      </c>
    </row>
    <row r="204" spans="1:7" ht="15" customHeight="1" x14ac:dyDescent="0.35">
      <c r="A204" s="175">
        <v>6</v>
      </c>
      <c r="B204" s="173">
        <f>VLOOKUP(G199,$A$4:$BI$35,2+$A204)</f>
        <v>1742</v>
      </c>
      <c r="C204" s="112">
        <f>VLOOKUP($G199,$A$4:$BI$35,2+$A204+C$38)</f>
        <v>85.4</v>
      </c>
      <c r="D204" s="112">
        <f>VLOOKUP($G199,$A$4:$BI$35,2+$A204+D$38)</f>
        <v>71.2</v>
      </c>
      <c r="E204" s="112">
        <f>VLOOKUP($G199,$A$4:$BI$35,2+$A204+E$38)</f>
        <v>71.2</v>
      </c>
      <c r="F204" s="112">
        <f>VLOOKUP($G199,$A$4:$BI$35,2+$A204+F$38)</f>
        <v>56.5</v>
      </c>
    </row>
    <row r="205" spans="1:7" ht="15" customHeight="1" x14ac:dyDescent="0.35">
      <c r="A205" s="175">
        <v>7</v>
      </c>
      <c r="B205" s="173">
        <f>VLOOKUP(G199,$A$4:$BI$35,2+$A205)</f>
        <v>1864</v>
      </c>
      <c r="C205" s="112">
        <f>VLOOKUP($G199,$A$4:$BI$35,2+$A205+C$38)</f>
        <v>86.8</v>
      </c>
      <c r="D205" s="112">
        <f>VLOOKUP($G199,$A$4:$BI$35,2+$A205+D$38)</f>
        <v>77.2</v>
      </c>
      <c r="E205" s="112">
        <f>VLOOKUP($G199,$A$4:$BI$35,2+$A205+E$38)</f>
        <v>72.599999999999994</v>
      </c>
      <c r="F205" s="112">
        <f>VLOOKUP($G199,$A$4:$BI$35,2+$A205+F$38)</f>
        <v>57.7</v>
      </c>
    </row>
    <row r="206" spans="1:7" ht="15" customHeight="1" x14ac:dyDescent="0.35">
      <c r="A206" s="175">
        <v>8</v>
      </c>
      <c r="B206" s="173">
        <f>VLOOKUP(G199,$A$4:$BI$35,2+$A206)</f>
        <v>1854</v>
      </c>
      <c r="C206" s="112">
        <f>VLOOKUP($G199,$A$4:$BI$35,2+$A206+C$38)</f>
        <v>87.7</v>
      </c>
      <c r="D206" s="112">
        <f>VLOOKUP($G199,$A$4:$BI$35,2+$A206+D$38)</f>
        <v>78.400000000000006</v>
      </c>
      <c r="E206" s="112">
        <f>VLOOKUP($G199,$A$4:$BI$35,2+$A206+E$38)</f>
        <v>72.2</v>
      </c>
      <c r="F206" s="112">
        <f>VLOOKUP($G199,$A$4:$BI$35,2+$A206+F$38)</f>
        <v>57.5</v>
      </c>
    </row>
    <row r="207" spans="1:7" ht="15" customHeight="1" x14ac:dyDescent="0.35">
      <c r="A207" s="175">
        <v>9</v>
      </c>
      <c r="B207" s="173">
        <f>VLOOKUP(G199,$A$4:$BI$35,2+$A207)</f>
        <v>1820</v>
      </c>
      <c r="C207" s="112">
        <f>VLOOKUP($G199,$A$4:$BI$35,2+$A207+C$38)</f>
        <v>91.8</v>
      </c>
      <c r="D207" s="112">
        <f>VLOOKUP($G199,$A$4:$BI$35,2+$A207+D$38)</f>
        <v>78.8</v>
      </c>
      <c r="E207" s="112">
        <f>VLOOKUP($G199,$A$4:$BI$35,2+$A207+E$38)</f>
        <v>75</v>
      </c>
      <c r="F207" s="112">
        <f>VLOOKUP($G199,$A$4:$BI$35,2+$A207+F$38)</f>
        <v>60.1</v>
      </c>
    </row>
    <row r="208" spans="1:7" ht="15" customHeight="1" x14ac:dyDescent="0.35">
      <c r="A208" s="175">
        <v>10</v>
      </c>
      <c r="B208" s="173">
        <f>VLOOKUP(G199,$A$4:$BI$35,2+$A208)</f>
        <v>1833</v>
      </c>
      <c r="C208" s="112">
        <f>VLOOKUP($G199,$A$4:$BI$35,2+$A208+C$38)</f>
        <v>86.1</v>
      </c>
      <c r="D208" s="112">
        <f>VLOOKUP($G199,$A$4:$BI$35,2+$A208+D$38)</f>
        <v>82.8</v>
      </c>
      <c r="E208" s="112">
        <f>VLOOKUP($G199,$A$4:$BI$35,2+$A208+E$38)</f>
        <v>75.8</v>
      </c>
      <c r="F208" s="112">
        <f>VLOOKUP($G199,$A$4:$BI$35,2+$A208+F$38)</f>
        <v>61</v>
      </c>
    </row>
    <row r="209" spans="1:7" ht="15" customHeight="1" x14ac:dyDescent="0.35">
      <c r="A209" s="175">
        <v>11</v>
      </c>
      <c r="B209" s="173">
        <f>VLOOKUP(G199,$A$4:$BI$35,2+$A209)</f>
        <v>1725</v>
      </c>
      <c r="C209" s="112">
        <f>VLOOKUP($G199,$A$4:$BI$35,2+$A209+C$38)</f>
        <v>91.7</v>
      </c>
      <c r="D209" s="112">
        <f>VLOOKUP($G199,$A$4:$BI$35,2+$A209+D$38)</f>
        <v>81.400000000000006</v>
      </c>
      <c r="E209" s="112">
        <f>VLOOKUP($G199,$A$4:$BI$35,2+$A209+E$38)</f>
        <v>73.7</v>
      </c>
      <c r="F209" s="112">
        <f>VLOOKUP($G199,$A$4:$BI$35,2+$A209+F$38)</f>
        <v>59</v>
      </c>
    </row>
    <row r="210" spans="1:7" ht="15" customHeight="1" x14ac:dyDescent="0.35">
      <c r="A210" s="175">
        <v>12</v>
      </c>
      <c r="B210" s="173"/>
    </row>
    <row r="211" spans="1:7" ht="15" customHeight="1" x14ac:dyDescent="0.35">
      <c r="A211" s="175">
        <v>13</v>
      </c>
    </row>
    <row r="212" spans="1:7" ht="15" customHeight="1" x14ac:dyDescent="0.35">
      <c r="A212" s="175">
        <v>14</v>
      </c>
    </row>
    <row r="213" spans="1:7" ht="15" customHeight="1" x14ac:dyDescent="0.35">
      <c r="A213" s="175">
        <v>15</v>
      </c>
    </row>
    <row r="214" spans="1:7" ht="15" customHeight="1" x14ac:dyDescent="0.35">
      <c r="A214" s="175">
        <v>16</v>
      </c>
    </row>
    <row r="215" spans="1:7" ht="15" customHeight="1" x14ac:dyDescent="0.35">
      <c r="A215" s="175">
        <v>17</v>
      </c>
    </row>
    <row r="216" spans="1:7" ht="15" customHeight="1" x14ac:dyDescent="0.35">
      <c r="A216" s="175">
        <v>18</v>
      </c>
    </row>
    <row r="217" spans="1:7" ht="15" customHeight="1" x14ac:dyDescent="0.35">
      <c r="A217" s="175">
        <v>19</v>
      </c>
    </row>
    <row r="218" spans="1:7" ht="15" customHeight="1" x14ac:dyDescent="0.35">
      <c r="A218" s="175">
        <v>20</v>
      </c>
    </row>
    <row r="219" spans="1:7" ht="15" customHeight="1" x14ac:dyDescent="0.35">
      <c r="A219" s="175">
        <v>1</v>
      </c>
      <c r="B219" s="173">
        <f>VLOOKUP(G219,$A$4:$BI$35,2+$A219)</f>
        <v>1732</v>
      </c>
      <c r="C219" s="112">
        <f>VLOOKUP($G219,$A$4:$BI$35,2+$A219+C$38)</f>
        <v>73.33</v>
      </c>
      <c r="D219" s="112">
        <f>VLOOKUP($G219,$A$4:$BI$35,2+$A219+D$38)</f>
        <v>54.94</v>
      </c>
      <c r="E219" s="112">
        <f>VLOOKUP($G219,$A$4:$BI$35,2+$A219+E$38)</f>
        <v>48.44</v>
      </c>
      <c r="F219" s="112">
        <f>VLOOKUP($G219,$A$4:$BI$35,2+$A219+F$38)</f>
        <v>31.14</v>
      </c>
      <c r="G219" s="174">
        <v>10</v>
      </c>
    </row>
    <row r="220" spans="1:7" ht="15" customHeight="1" x14ac:dyDescent="0.35">
      <c r="A220" s="175">
        <v>2</v>
      </c>
      <c r="B220" s="173">
        <f>VLOOKUP(G219,$A$4:$BI$35,2+$A220)</f>
        <v>1760</v>
      </c>
      <c r="C220" s="112">
        <f>VLOOKUP($G219,$A$4:$BI$35,2+$A220+C$38)</f>
        <v>67.23</v>
      </c>
      <c r="D220" s="112">
        <f>VLOOKUP($G219,$A$4:$BI$35,2+$A220+D$38)</f>
        <v>57.11</v>
      </c>
      <c r="E220" s="112">
        <f>VLOOKUP($G219,$A$4:$BI$35,2+$A220+E$38)</f>
        <v>45.55</v>
      </c>
      <c r="F220" s="112">
        <f>VLOOKUP($G219,$A$4:$BI$35,2+$A220+F$38)</f>
        <v>28.47</v>
      </c>
    </row>
    <row r="221" spans="1:7" ht="15" customHeight="1" x14ac:dyDescent="0.35">
      <c r="A221" s="175">
        <v>3</v>
      </c>
      <c r="B221" s="173">
        <f>VLOOKUP(G219,$A$4:$BI$35,2+$A221)</f>
        <v>1729</v>
      </c>
      <c r="C221" s="112">
        <f>VLOOKUP($G219,$A$4:$BI$35,2+$A221+C$38)</f>
        <v>73.900000000000006</v>
      </c>
      <c r="D221" s="112">
        <f>VLOOKUP($G219,$A$4:$BI$35,2+$A221+D$38)</f>
        <v>52.6</v>
      </c>
      <c r="E221" s="112">
        <f>VLOOKUP($G219,$A$4:$BI$35,2+$A221+E$38)</f>
        <v>46.7</v>
      </c>
      <c r="F221" s="112">
        <f>VLOOKUP($G219,$A$4:$BI$35,2+$A221+F$38)</f>
        <v>31.7</v>
      </c>
    </row>
    <row r="222" spans="1:7" ht="15" customHeight="1" x14ac:dyDescent="0.35">
      <c r="A222" s="175">
        <v>4</v>
      </c>
      <c r="B222" s="173">
        <f>VLOOKUP(G219,$A$4:$BI$35,2+$A222)</f>
        <v>1770</v>
      </c>
      <c r="C222" s="112">
        <f>VLOOKUP($G219,$A$4:$BI$35,2+$A222+C$38)</f>
        <v>75.900000000000006</v>
      </c>
      <c r="D222" s="112">
        <f>VLOOKUP($G219,$A$4:$BI$35,2+$A222+D$38)</f>
        <v>61.3</v>
      </c>
      <c r="E222" s="112">
        <f>VLOOKUP($G219,$A$4:$BI$35,2+$A222+E$38)</f>
        <v>49</v>
      </c>
      <c r="F222" s="112">
        <f>VLOOKUP($G219,$A$4:$BI$35,2+$A222+F$38)</f>
        <v>34</v>
      </c>
    </row>
    <row r="223" spans="1:7" ht="15" customHeight="1" x14ac:dyDescent="0.35">
      <c r="A223" s="175">
        <v>5</v>
      </c>
      <c r="B223" s="173">
        <f>VLOOKUP(G219,$A$4:$BI$35,2+$A223)</f>
        <v>1869</v>
      </c>
      <c r="C223" s="112">
        <f>VLOOKUP($G$39,$A$4:$BI$35,2+$A223+C$38)</f>
        <v>83.7</v>
      </c>
      <c r="D223" s="112">
        <f>VLOOKUP($G$39,$A$4:$BI$35,2+$A223+D$38)</f>
        <v>72.7</v>
      </c>
      <c r="E223" s="112">
        <f>VLOOKUP($G$39,$A$4:$BI$35,2+$A223+E$38)</f>
        <v>65</v>
      </c>
      <c r="F223" s="112">
        <f>VLOOKUP($G$39,$A$4:$BI$35,2+$A223+F$38)</f>
        <v>49.900000000000006</v>
      </c>
    </row>
    <row r="224" spans="1:7" ht="15" customHeight="1" x14ac:dyDescent="0.35">
      <c r="A224" s="175">
        <v>6</v>
      </c>
      <c r="B224" s="173">
        <f>VLOOKUP(G219,$A$4:$BI$35,2+$A224)</f>
        <v>1981</v>
      </c>
      <c r="C224" s="112">
        <f>VLOOKUP($G219,$A$4:$BI$35,2+$A224+C$38)</f>
        <v>74.8</v>
      </c>
      <c r="D224" s="112">
        <f>VLOOKUP($G219,$A$4:$BI$35,2+$A224+D$38)</f>
        <v>64.8</v>
      </c>
      <c r="E224" s="112">
        <f>VLOOKUP($G219,$A$4:$BI$35,2+$A224+E$38)</f>
        <v>59</v>
      </c>
      <c r="F224" s="112">
        <f>VLOOKUP($G219,$A$4:$BI$35,2+$A224+F$38)</f>
        <v>43.1</v>
      </c>
    </row>
    <row r="225" spans="1:7" ht="15" customHeight="1" x14ac:dyDescent="0.35">
      <c r="A225" s="175">
        <v>7</v>
      </c>
      <c r="B225" s="173">
        <f>VLOOKUP(G219,$A$4:$BI$35,2+$A225)</f>
        <v>2143</v>
      </c>
      <c r="C225" s="112">
        <f>VLOOKUP($G219,$A$4:$BI$35,2+$A225+C$38)</f>
        <v>73.3</v>
      </c>
      <c r="D225" s="112">
        <f>VLOOKUP($G219,$A$4:$BI$35,2+$A225+D$38)</f>
        <v>60.3</v>
      </c>
      <c r="E225" s="112">
        <f>VLOOKUP($G219,$A$4:$BI$35,2+$A225+E$38)</f>
        <v>58.900000000000006</v>
      </c>
      <c r="F225" s="112">
        <f>VLOOKUP($G219,$A$4:$BI$35,2+$A225+F$38)</f>
        <v>43.400000000000006</v>
      </c>
    </row>
    <row r="226" spans="1:7" ht="15" customHeight="1" x14ac:dyDescent="0.35">
      <c r="A226" s="175">
        <v>8</v>
      </c>
      <c r="B226" s="173">
        <f>VLOOKUP(G219,$A$4:$BI$35,2+$A226)</f>
        <v>2137</v>
      </c>
      <c r="C226" s="112">
        <f>VLOOKUP($G219,$A$4:$BI$35,2+$A226+C$38)</f>
        <v>75.599999999999994</v>
      </c>
      <c r="D226" s="112">
        <f>VLOOKUP($G219,$A$4:$BI$35,2+$A226+D$38)</f>
        <v>63.4</v>
      </c>
      <c r="E226" s="112">
        <f>VLOOKUP($G219,$A$4:$BI$35,2+$A226+E$38)</f>
        <v>60.6</v>
      </c>
      <c r="F226" s="112">
        <f>VLOOKUP($G219,$A$4:$BI$35,2+$A226+F$38)</f>
        <v>44.3</v>
      </c>
    </row>
    <row r="227" spans="1:7" ht="15" customHeight="1" x14ac:dyDescent="0.35">
      <c r="A227" s="175">
        <v>9</v>
      </c>
      <c r="B227" s="173">
        <f>VLOOKUP(G219,$A$4:$BI$35,2+$A227)</f>
        <v>2265</v>
      </c>
      <c r="C227" s="112">
        <f>VLOOKUP($G219,$A$4:$BI$35,2+$A227+C$38)</f>
        <v>75.7</v>
      </c>
      <c r="D227" s="112">
        <f>VLOOKUP($G219,$A$4:$BI$35,2+$A227+D$38)</f>
        <v>69.099999999999994</v>
      </c>
      <c r="E227" s="112">
        <f>VLOOKUP($G219,$A$4:$BI$35,2+$A227+E$38)</f>
        <v>61.2</v>
      </c>
      <c r="F227" s="112">
        <f>VLOOKUP($G219,$A$4:$BI$35,2+$A227+F$38)</f>
        <v>44.8</v>
      </c>
    </row>
    <row r="228" spans="1:7" ht="15" customHeight="1" x14ac:dyDescent="0.35">
      <c r="A228" s="175">
        <v>10</v>
      </c>
      <c r="B228" s="173">
        <f>VLOOKUP(G219,$A$4:$BI$35,2+$A228)</f>
        <v>2230</v>
      </c>
      <c r="C228" s="112">
        <f>VLOOKUP($G219,$A$4:$BI$35,2+$A228+C$38)</f>
        <v>78</v>
      </c>
      <c r="D228" s="112">
        <f>VLOOKUP($G219,$A$4:$BI$35,2+$A228+D$38)</f>
        <v>69.2</v>
      </c>
      <c r="E228" s="112">
        <f>VLOOKUP($G219,$A$4:$BI$35,2+$A228+E$38)</f>
        <v>60.6</v>
      </c>
      <c r="F228" s="112">
        <f>VLOOKUP($G219,$A$4:$BI$35,2+$A228+F$38)</f>
        <v>44.6</v>
      </c>
    </row>
    <row r="229" spans="1:7" ht="15" customHeight="1" x14ac:dyDescent="0.35">
      <c r="A229" s="175">
        <v>11</v>
      </c>
      <c r="B229" s="173">
        <f>VLOOKUP(G219,$A$4:$BI$35,2+$A229)</f>
        <v>2225</v>
      </c>
      <c r="C229" s="112">
        <f>VLOOKUP($G219,$A$4:$BI$35,2+$A229+C$38)</f>
        <v>84.4</v>
      </c>
      <c r="D229" s="112">
        <f>VLOOKUP($G219,$A$4:$BI$35,2+$A229+D$38)</f>
        <v>79</v>
      </c>
      <c r="E229" s="112">
        <f>VLOOKUP($G219,$A$4:$BI$35,2+$A229+E$38)</f>
        <v>65.8</v>
      </c>
      <c r="F229" s="112">
        <f>VLOOKUP($G219,$A$4:$BI$35,2+$A229+F$38)</f>
        <v>47.4</v>
      </c>
    </row>
    <row r="230" spans="1:7" ht="15" customHeight="1" x14ac:dyDescent="0.35">
      <c r="A230" s="175">
        <v>12</v>
      </c>
      <c r="B230" s="173"/>
    </row>
    <row r="231" spans="1:7" ht="15" customHeight="1" x14ac:dyDescent="0.35">
      <c r="A231" s="175">
        <v>13</v>
      </c>
    </row>
    <row r="232" spans="1:7" ht="15" customHeight="1" x14ac:dyDescent="0.35">
      <c r="A232" s="175">
        <v>14</v>
      </c>
    </row>
    <row r="233" spans="1:7" ht="15" customHeight="1" x14ac:dyDescent="0.35">
      <c r="A233" s="175">
        <v>15</v>
      </c>
    </row>
    <row r="234" spans="1:7" ht="15" customHeight="1" x14ac:dyDescent="0.35">
      <c r="A234" s="175">
        <v>16</v>
      </c>
    </row>
    <row r="235" spans="1:7" ht="15" customHeight="1" x14ac:dyDescent="0.35">
      <c r="A235" s="175">
        <v>17</v>
      </c>
    </row>
    <row r="236" spans="1:7" ht="15" customHeight="1" x14ac:dyDescent="0.35">
      <c r="A236" s="175">
        <v>18</v>
      </c>
    </row>
    <row r="237" spans="1:7" ht="15" customHeight="1" x14ac:dyDescent="0.35">
      <c r="A237" s="175">
        <v>19</v>
      </c>
    </row>
    <row r="238" spans="1:7" ht="15" customHeight="1" x14ac:dyDescent="0.35">
      <c r="A238" s="175">
        <v>20</v>
      </c>
    </row>
    <row r="239" spans="1:7" ht="15" customHeight="1" x14ac:dyDescent="0.35">
      <c r="A239" s="175">
        <v>1</v>
      </c>
      <c r="B239" s="173">
        <f>VLOOKUP(G239,$A$4:$BI$35,2+$A239)</f>
        <v>1233</v>
      </c>
      <c r="C239" s="112">
        <f>VLOOKUP($G239,$A$4:$BI$35,2+$A239+C$38)</f>
        <v>73.72</v>
      </c>
      <c r="D239" s="112">
        <f>VLOOKUP($G239,$A$4:$BI$35,2+$A239+D$38)</f>
        <v>49.69</v>
      </c>
      <c r="E239" s="112">
        <f>VLOOKUP($G239,$A$4:$BI$35,2+$A239+E$38)</f>
        <v>61.099999999999994</v>
      </c>
      <c r="F239" s="112">
        <f>VLOOKUP($G239,$A$4:$BI$35,2+$A239+F$38)</f>
        <v>43.57</v>
      </c>
      <c r="G239" s="174">
        <v>11</v>
      </c>
    </row>
    <row r="240" spans="1:7" ht="15" customHeight="1" x14ac:dyDescent="0.35">
      <c r="A240" s="175">
        <v>2</v>
      </c>
      <c r="B240" s="173">
        <f>VLOOKUP(G239,$A$4:$BI$35,2+$A240)</f>
        <v>1213</v>
      </c>
      <c r="C240" s="112">
        <f>VLOOKUP($G239,$A$4:$BI$35,2+$A240+C$38)</f>
        <v>75.42</v>
      </c>
      <c r="D240" s="112">
        <f>VLOOKUP($G239,$A$4:$BI$35,2+$A240+D$38)</f>
        <v>51.52</v>
      </c>
      <c r="E240" s="112">
        <f>VLOOKUP($G239,$A$4:$BI$35,2+$A240+E$38)</f>
        <v>53.11</v>
      </c>
      <c r="F240" s="112">
        <f>VLOOKUP($G239,$A$4:$BI$35,2+$A240+F$38)</f>
        <v>30.77</v>
      </c>
    </row>
    <row r="241" spans="1:6" ht="15" customHeight="1" x14ac:dyDescent="0.35">
      <c r="A241" s="175">
        <v>3</v>
      </c>
      <c r="B241" s="173">
        <f>VLOOKUP(G239,$A$4:$BI$35,2+$A241)</f>
        <v>1223</v>
      </c>
      <c r="C241" s="112">
        <f>VLOOKUP($G239,$A$4:$BI$35,2+$A241+C$38)</f>
        <v>74.5</v>
      </c>
      <c r="D241" s="112">
        <f>VLOOKUP($G239,$A$4:$BI$35,2+$A241+D$38)</f>
        <v>51</v>
      </c>
      <c r="E241" s="112">
        <f>VLOOKUP($G239,$A$4:$BI$35,2+$A241+E$38)</f>
        <v>57.699999999999996</v>
      </c>
      <c r="F241" s="112">
        <f>VLOOKUP($G239,$A$4:$BI$35,2+$A241+F$38)</f>
        <v>45.8</v>
      </c>
    </row>
    <row r="242" spans="1:6" ht="15" customHeight="1" x14ac:dyDescent="0.35">
      <c r="A242" s="175">
        <v>4</v>
      </c>
      <c r="B242" s="173">
        <f>VLOOKUP(G239,$A$4:$BI$35,2+$A242)</f>
        <v>1207</v>
      </c>
      <c r="C242" s="112">
        <f>VLOOKUP($G239,$A$4:$BI$35,2+$A242+C$38)</f>
        <v>74</v>
      </c>
      <c r="D242" s="112">
        <f>VLOOKUP($G239,$A$4:$BI$35,2+$A242+D$38)</f>
        <v>51</v>
      </c>
      <c r="E242" s="112">
        <f>VLOOKUP($G239,$A$4:$BI$35,2+$A242+E$38)</f>
        <v>54.699999999999996</v>
      </c>
      <c r="F242" s="112">
        <f>VLOOKUP($G239,$A$4:$BI$35,2+$A242+F$38)</f>
        <v>40.6</v>
      </c>
    </row>
    <row r="243" spans="1:6" ht="15" customHeight="1" x14ac:dyDescent="0.35">
      <c r="A243" s="175">
        <v>5</v>
      </c>
      <c r="B243" s="173">
        <f>VLOOKUP(G239,$A$4:$BI$35,2+$A243)</f>
        <v>1253</v>
      </c>
      <c r="C243" s="112">
        <f>VLOOKUP($G$39,$A$4:$BI$35,2+$A243+C$38)</f>
        <v>83.7</v>
      </c>
      <c r="D243" s="112">
        <f>VLOOKUP($G$39,$A$4:$BI$35,2+$A243+D$38)</f>
        <v>72.7</v>
      </c>
      <c r="E243" s="112">
        <f>VLOOKUP($G$39,$A$4:$BI$35,2+$A243+E$38)</f>
        <v>65</v>
      </c>
      <c r="F243" s="112">
        <f>VLOOKUP($G$39,$A$4:$BI$35,2+$A243+F$38)</f>
        <v>49.900000000000006</v>
      </c>
    </row>
    <row r="244" spans="1:6" ht="15" customHeight="1" x14ac:dyDescent="0.35">
      <c r="A244" s="175">
        <v>6</v>
      </c>
      <c r="B244" s="173">
        <f>VLOOKUP(G239,$A$4:$BI$35,2+$A244)</f>
        <v>1331</v>
      </c>
      <c r="C244" s="112">
        <f>VLOOKUP($G239,$A$4:$BI$35,2+$A244+C$38)</f>
        <v>73</v>
      </c>
      <c r="D244" s="112">
        <f>VLOOKUP($G239,$A$4:$BI$35,2+$A244+D$38)</f>
        <v>60.8</v>
      </c>
      <c r="E244" s="112">
        <f>VLOOKUP($G239,$A$4:$BI$35,2+$A244+E$38)</f>
        <v>57</v>
      </c>
      <c r="F244" s="112">
        <f>VLOOKUP($G239,$A$4:$BI$35,2+$A244+F$38)</f>
        <v>44.7</v>
      </c>
    </row>
    <row r="245" spans="1:6" ht="15" customHeight="1" x14ac:dyDescent="0.35">
      <c r="A245" s="175">
        <v>7</v>
      </c>
      <c r="B245" s="173">
        <f>VLOOKUP(G239,$A$4:$BI$35,2+$A245)</f>
        <v>1340</v>
      </c>
      <c r="C245" s="112">
        <f>VLOOKUP($G239,$A$4:$BI$35,2+$A245+C$38)</f>
        <v>80.599999999999994</v>
      </c>
      <c r="D245" s="112">
        <f>VLOOKUP($G239,$A$4:$BI$35,2+$A245+D$38)</f>
        <v>80.099999999999994</v>
      </c>
      <c r="E245" s="112">
        <f>VLOOKUP($G239,$A$4:$BI$35,2+$A245+E$38)</f>
        <v>60.4</v>
      </c>
      <c r="F245" s="112">
        <f>VLOOKUP($G239,$A$4:$BI$35,2+$A245+F$38)</f>
        <v>43.900000000000006</v>
      </c>
    </row>
    <row r="246" spans="1:6" ht="15" customHeight="1" x14ac:dyDescent="0.35">
      <c r="A246" s="175">
        <v>8</v>
      </c>
      <c r="B246" s="173">
        <f>VLOOKUP(G239,$A$4:$BI$35,2+$A246)</f>
        <v>1357</v>
      </c>
      <c r="C246" s="112">
        <f>VLOOKUP($G239,$A$4:$BI$35,2+$A246+C$38)</f>
        <v>73.7</v>
      </c>
      <c r="D246" s="112">
        <f>VLOOKUP($G239,$A$4:$BI$35,2+$A246+D$38)</f>
        <v>62</v>
      </c>
      <c r="E246" s="112">
        <f>VLOOKUP($G239,$A$4:$BI$35,2+$A246+E$38)</f>
        <v>62.4</v>
      </c>
      <c r="F246" s="112">
        <f>VLOOKUP($G239,$A$4:$BI$35,2+$A246+F$38)</f>
        <v>44.5</v>
      </c>
    </row>
    <row r="247" spans="1:6" ht="15" customHeight="1" x14ac:dyDescent="0.35">
      <c r="A247" s="175">
        <v>9</v>
      </c>
      <c r="B247" s="173">
        <f>VLOOKUP(G239,$A$4:$BI$35,2+$A247)</f>
        <v>1404</v>
      </c>
      <c r="C247" s="112">
        <f>VLOOKUP($G239,$A$4:$BI$35,2+$A247+C$38)</f>
        <v>74.2</v>
      </c>
      <c r="D247" s="112">
        <f>VLOOKUP($G239,$A$4:$BI$35,2+$A247+D$38)</f>
        <v>64.099999999999994</v>
      </c>
      <c r="E247" s="112">
        <f>VLOOKUP($G239,$A$4:$BI$35,2+$A247+E$38)</f>
        <v>62.699999999999996</v>
      </c>
      <c r="F247" s="112">
        <f>VLOOKUP($G239,$A$4:$BI$35,2+$A247+F$38)</f>
        <v>45.9</v>
      </c>
    </row>
    <row r="248" spans="1:6" ht="15" customHeight="1" x14ac:dyDescent="0.35">
      <c r="A248" s="175">
        <v>10</v>
      </c>
      <c r="B248" s="173">
        <f>VLOOKUP(G239,$A$4:$BI$35,2+$A248)</f>
        <v>1374</v>
      </c>
      <c r="C248" s="112">
        <f>VLOOKUP($G239,$A$4:$BI$35,2+$A248+C$38)</f>
        <v>76.2</v>
      </c>
      <c r="D248" s="112">
        <f>VLOOKUP($G239,$A$4:$BI$35,2+$A248+D$38)</f>
        <v>68.3</v>
      </c>
      <c r="E248" s="112">
        <f>VLOOKUP($G239,$A$4:$BI$35,2+$A248+E$38)</f>
        <v>63.8</v>
      </c>
      <c r="F248" s="112">
        <f>VLOOKUP($G239,$A$4:$BI$35,2+$A248+F$38)</f>
        <v>47.699999999999996</v>
      </c>
    </row>
    <row r="249" spans="1:6" ht="15" customHeight="1" x14ac:dyDescent="0.35">
      <c r="A249" s="175">
        <v>11</v>
      </c>
      <c r="B249" s="173">
        <f>VLOOKUP(G239,$A$4:$BI$35,2+$A249)</f>
        <v>1336</v>
      </c>
      <c r="C249" s="112">
        <f>VLOOKUP($G239,$A$4:$BI$35,2+$A249+C$38)</f>
        <v>80.099999999999994</v>
      </c>
      <c r="D249" s="112">
        <f>VLOOKUP($G239,$A$4:$BI$35,2+$A249+D$38)</f>
        <v>65.7</v>
      </c>
      <c r="E249" s="112">
        <f>VLOOKUP($G239,$A$4:$BI$35,2+$A249+E$38)</f>
        <v>66.099999999999994</v>
      </c>
      <c r="F249" s="112">
        <f>VLOOKUP($G239,$A$4:$BI$35,2+$A249+F$38)</f>
        <v>50</v>
      </c>
    </row>
    <row r="250" spans="1:6" ht="15" customHeight="1" x14ac:dyDescent="0.35">
      <c r="A250" s="175">
        <v>12</v>
      </c>
      <c r="B250" s="173"/>
    </row>
    <row r="251" spans="1:6" ht="15" customHeight="1" x14ac:dyDescent="0.35">
      <c r="A251" s="175">
        <v>13</v>
      </c>
    </row>
    <row r="252" spans="1:6" ht="15" customHeight="1" x14ac:dyDescent="0.35">
      <c r="A252" s="175">
        <v>14</v>
      </c>
    </row>
    <row r="253" spans="1:6" ht="15" customHeight="1" x14ac:dyDescent="0.35">
      <c r="A253" s="175">
        <v>15</v>
      </c>
    </row>
    <row r="254" spans="1:6" ht="15" customHeight="1" x14ac:dyDescent="0.35">
      <c r="A254" s="175">
        <v>16</v>
      </c>
    </row>
    <row r="255" spans="1:6" ht="15" customHeight="1" x14ac:dyDescent="0.35">
      <c r="A255" s="175">
        <v>17</v>
      </c>
    </row>
    <row r="256" spans="1:6" ht="15" customHeight="1" x14ac:dyDescent="0.35">
      <c r="A256" s="175">
        <v>18</v>
      </c>
    </row>
    <row r="257" spans="1:7" ht="15" customHeight="1" x14ac:dyDescent="0.35">
      <c r="A257" s="175">
        <v>19</v>
      </c>
    </row>
    <row r="258" spans="1:7" ht="15" customHeight="1" x14ac:dyDescent="0.35">
      <c r="A258" s="175">
        <v>20</v>
      </c>
    </row>
    <row r="259" spans="1:7" ht="15" customHeight="1" x14ac:dyDescent="0.35">
      <c r="A259" s="175">
        <v>1</v>
      </c>
      <c r="B259" s="173">
        <f>VLOOKUP(G259,$A$4:$BI$35,2+$A259)</f>
        <v>2111</v>
      </c>
      <c r="C259" s="112">
        <f>VLOOKUP($G259,$A$4:$BI$35,2+$A259+C$38)</f>
        <v>67.92</v>
      </c>
      <c r="D259" s="112">
        <f>VLOOKUP($G259,$A$4:$BI$35,2+$A259+D$38)</f>
        <v>49.1</v>
      </c>
      <c r="E259" s="112">
        <f>VLOOKUP($G259,$A$4:$BI$35,2+$A259+E$38)</f>
        <v>46.29</v>
      </c>
      <c r="F259" s="112">
        <f>VLOOKUP($G259,$A$4:$BI$35,2+$A259+F$38)</f>
        <v>36.379999999999995</v>
      </c>
      <c r="G259" s="174">
        <v>12</v>
      </c>
    </row>
    <row r="260" spans="1:7" ht="15" customHeight="1" x14ac:dyDescent="0.35">
      <c r="A260" s="175">
        <v>2</v>
      </c>
      <c r="B260" s="173">
        <f>VLOOKUP(G259,$A$4:$BI$35,2+$A260)</f>
        <v>2174</v>
      </c>
      <c r="C260" s="112">
        <f>VLOOKUP($G259,$A$4:$BI$35,2+$A260+C$38)</f>
        <v>62.83</v>
      </c>
      <c r="D260" s="112">
        <f>VLOOKUP($G259,$A$4:$BI$35,2+$A260+D$38)</f>
        <v>44.33</v>
      </c>
      <c r="E260" s="112">
        <f>VLOOKUP($G259,$A$4:$BI$35,2+$A260+E$38)</f>
        <v>46.629999999999995</v>
      </c>
      <c r="F260" s="112">
        <f>VLOOKUP($G259,$A$4:$BI$35,2+$A260+F$38)</f>
        <v>30.919999999999998</v>
      </c>
    </row>
    <row r="261" spans="1:7" ht="15" customHeight="1" x14ac:dyDescent="0.35">
      <c r="A261" s="175">
        <v>3</v>
      </c>
      <c r="B261" s="173">
        <f>VLOOKUP(G259,$A$4:$BI$35,2+$A261)</f>
        <v>2283</v>
      </c>
      <c r="C261" s="112">
        <f>VLOOKUP($G259,$A$4:$BI$35,2+$A261+C$38)</f>
        <v>66.400000000000006</v>
      </c>
      <c r="D261" s="112">
        <f>VLOOKUP($G259,$A$4:$BI$35,2+$A261+D$38)</f>
        <v>50</v>
      </c>
      <c r="E261" s="112">
        <f>VLOOKUP($G259,$A$4:$BI$35,2+$A261+E$38)</f>
        <v>45.4</v>
      </c>
      <c r="F261" s="112">
        <f>VLOOKUP($G259,$A$4:$BI$35,2+$A261+F$38)</f>
        <v>32.1</v>
      </c>
    </row>
    <row r="262" spans="1:7" ht="15" customHeight="1" x14ac:dyDescent="0.35">
      <c r="A262" s="175">
        <v>4</v>
      </c>
      <c r="B262" s="173">
        <f>VLOOKUP(G259,$A$4:$BI$35,2+$A262)</f>
        <v>2301</v>
      </c>
      <c r="C262" s="112">
        <f>VLOOKUP($G259,$A$4:$BI$35,2+$A262+C$38)</f>
        <v>69.2</v>
      </c>
      <c r="D262" s="112">
        <f>VLOOKUP($G259,$A$4:$BI$35,2+$A262+D$38)</f>
        <v>55</v>
      </c>
      <c r="E262" s="112">
        <f>VLOOKUP($G259,$A$4:$BI$35,2+$A262+E$38)</f>
        <v>45.699999999999996</v>
      </c>
      <c r="F262" s="112">
        <f>VLOOKUP($G259,$A$4:$BI$35,2+$A262+F$38)</f>
        <v>31.1</v>
      </c>
    </row>
    <row r="263" spans="1:7" ht="15" customHeight="1" x14ac:dyDescent="0.35">
      <c r="A263" s="175">
        <v>5</v>
      </c>
      <c r="B263" s="173">
        <f>VLOOKUP(G259,$A$4:$BI$35,2+$A263)</f>
        <v>2366</v>
      </c>
      <c r="C263" s="112">
        <f>VLOOKUP($G$39,$A$4:$BI$35,2+$A263+C$38)</f>
        <v>83.7</v>
      </c>
      <c r="D263" s="112">
        <f>VLOOKUP($G$39,$A$4:$BI$35,2+$A263+D$38)</f>
        <v>72.7</v>
      </c>
      <c r="E263" s="112">
        <f>VLOOKUP($G$39,$A$4:$BI$35,2+$A263+E$38)</f>
        <v>65</v>
      </c>
      <c r="F263" s="112">
        <f>VLOOKUP($G$39,$A$4:$BI$35,2+$A263+F$38)</f>
        <v>49.900000000000006</v>
      </c>
    </row>
    <row r="264" spans="1:7" ht="15" customHeight="1" x14ac:dyDescent="0.35">
      <c r="A264" s="175">
        <v>6</v>
      </c>
      <c r="B264" s="173">
        <f>VLOOKUP(G259,$A$4:$BI$35,2+$A264)</f>
        <v>2589</v>
      </c>
      <c r="C264" s="112">
        <f>VLOOKUP($G259,$A$4:$BI$35,2+$A264+C$38)</f>
        <v>74.900000000000006</v>
      </c>
      <c r="D264" s="112">
        <f>VLOOKUP($G259,$A$4:$BI$35,2+$A264+D$38)</f>
        <v>62.9</v>
      </c>
      <c r="E264" s="112">
        <f>VLOOKUP($G259,$A$4:$BI$35,2+$A264+E$38)</f>
        <v>50</v>
      </c>
      <c r="F264" s="112">
        <f>VLOOKUP($G259,$A$4:$BI$35,2+$A264+F$38)</f>
        <v>34.799999999999997</v>
      </c>
    </row>
    <row r="265" spans="1:7" ht="15" customHeight="1" x14ac:dyDescent="0.35">
      <c r="A265" s="175">
        <v>7</v>
      </c>
      <c r="B265" s="173">
        <f>VLOOKUP(G259,$A$4:$BI$35,2+$A265)</f>
        <v>2589</v>
      </c>
      <c r="C265" s="112">
        <f>VLOOKUP($G259,$A$4:$BI$35,2+$A265+C$38)</f>
        <v>71.400000000000006</v>
      </c>
      <c r="D265" s="112">
        <f>VLOOKUP($G259,$A$4:$BI$35,2+$A265+D$38)</f>
        <v>57.1</v>
      </c>
      <c r="E265" s="112">
        <f>VLOOKUP($G259,$A$4:$BI$35,2+$A265+E$38)</f>
        <v>48.599999999999994</v>
      </c>
      <c r="F265" s="112">
        <f>VLOOKUP($G259,$A$4:$BI$35,2+$A265+F$38)</f>
        <v>33.4</v>
      </c>
    </row>
    <row r="266" spans="1:7" ht="15" customHeight="1" x14ac:dyDescent="0.35">
      <c r="A266" s="175">
        <v>8</v>
      </c>
      <c r="B266" s="173">
        <f>VLOOKUP(G259,$A$4:$BI$35,2+$A266)</f>
        <v>2554</v>
      </c>
      <c r="C266" s="112">
        <f>VLOOKUP($G259,$A$4:$BI$35,2+$A266+C$38)</f>
        <v>77.5</v>
      </c>
      <c r="D266" s="112">
        <f>VLOOKUP($G259,$A$4:$BI$35,2+$A266+D$38)</f>
        <v>56.5</v>
      </c>
      <c r="E266" s="112">
        <f>VLOOKUP($G259,$A$4:$BI$35,2+$A266+E$38)</f>
        <v>48.6</v>
      </c>
      <c r="F266" s="112">
        <f>VLOOKUP($G259,$A$4:$BI$35,2+$A266+F$38)</f>
        <v>33.700000000000003</v>
      </c>
    </row>
    <row r="267" spans="1:7" ht="15" customHeight="1" x14ac:dyDescent="0.35">
      <c r="A267" s="175">
        <v>9</v>
      </c>
      <c r="B267" s="173">
        <f>VLOOKUP(G259,$A$4:$BI$35,2+$A267)</f>
        <v>2602</v>
      </c>
      <c r="C267" s="112">
        <f>VLOOKUP($G259,$A$4:$BI$35,2+$A267+C$38)</f>
        <v>74.099999999999994</v>
      </c>
      <c r="D267" s="112">
        <f>VLOOKUP($G259,$A$4:$BI$35,2+$A267+D$38)</f>
        <v>50</v>
      </c>
      <c r="E267" s="112">
        <f>VLOOKUP($G259,$A$4:$BI$35,2+$A267+E$38)</f>
        <v>49.400000000000006</v>
      </c>
      <c r="F267" s="112">
        <f>VLOOKUP($G259,$A$4:$BI$35,2+$A267+F$38)</f>
        <v>33</v>
      </c>
    </row>
    <row r="268" spans="1:7" ht="15" customHeight="1" x14ac:dyDescent="0.35">
      <c r="A268" s="175">
        <v>10</v>
      </c>
      <c r="B268" s="173">
        <f>VLOOKUP(G259,$A$4:$BI$35,2+$A268)</f>
        <v>2489</v>
      </c>
      <c r="C268" s="112">
        <f>VLOOKUP($G259,$A$4:$BI$35,2+$A268+C$38)</f>
        <v>76.400000000000006</v>
      </c>
      <c r="D268" s="112">
        <f>VLOOKUP($G259,$A$4:$BI$35,2+$A268+D$38)</f>
        <v>60.4</v>
      </c>
      <c r="E268" s="112">
        <f>VLOOKUP($G259,$A$4:$BI$35,2+$A268+E$38)</f>
        <v>51</v>
      </c>
      <c r="F268" s="112">
        <f>VLOOKUP($G259,$A$4:$BI$35,2+$A268+F$38)</f>
        <v>34.9</v>
      </c>
    </row>
    <row r="269" spans="1:7" ht="15" customHeight="1" x14ac:dyDescent="0.35">
      <c r="A269" s="175">
        <v>11</v>
      </c>
      <c r="B269" s="173">
        <f>VLOOKUP(G259,$A$4:$BI$35,2+$A269)</f>
        <v>2772</v>
      </c>
      <c r="C269" s="112">
        <f>VLOOKUP($G259,$A$4:$BI$35,2+$A269+C$38)</f>
        <v>71.8</v>
      </c>
      <c r="D269" s="112">
        <f>VLOOKUP($G259,$A$4:$BI$35,2+$A269+D$38)</f>
        <v>62.3</v>
      </c>
      <c r="E269" s="112">
        <f>VLOOKUP($G259,$A$4:$BI$35,2+$A269+E$38)</f>
        <v>50.6</v>
      </c>
      <c r="F269" s="112">
        <f>VLOOKUP($G259,$A$4:$BI$35,2+$A269+F$38)</f>
        <v>33.799999999999997</v>
      </c>
    </row>
    <row r="270" spans="1:7" ht="15" customHeight="1" x14ac:dyDescent="0.35">
      <c r="A270" s="175">
        <v>12</v>
      </c>
      <c r="B270" s="173"/>
    </row>
    <row r="271" spans="1:7" ht="15" customHeight="1" x14ac:dyDescent="0.35">
      <c r="A271" s="175">
        <v>13</v>
      </c>
    </row>
    <row r="272" spans="1:7" ht="15" customHeight="1" x14ac:dyDescent="0.35">
      <c r="A272" s="175">
        <v>14</v>
      </c>
    </row>
    <row r="273" spans="1:7" ht="15" customHeight="1" x14ac:dyDescent="0.35">
      <c r="A273" s="175">
        <v>15</v>
      </c>
    </row>
    <row r="274" spans="1:7" ht="15" customHeight="1" x14ac:dyDescent="0.35">
      <c r="A274" s="175">
        <v>16</v>
      </c>
    </row>
    <row r="275" spans="1:7" ht="15" customHeight="1" x14ac:dyDescent="0.35">
      <c r="A275" s="175">
        <v>17</v>
      </c>
    </row>
    <row r="276" spans="1:7" ht="15" customHeight="1" x14ac:dyDescent="0.35">
      <c r="A276" s="175">
        <v>18</v>
      </c>
    </row>
    <row r="277" spans="1:7" ht="15" customHeight="1" x14ac:dyDescent="0.35">
      <c r="A277" s="175">
        <v>19</v>
      </c>
    </row>
    <row r="278" spans="1:7" ht="15" customHeight="1" x14ac:dyDescent="0.35">
      <c r="A278" s="175">
        <v>20</v>
      </c>
    </row>
    <row r="279" spans="1:7" ht="15" customHeight="1" x14ac:dyDescent="0.35">
      <c r="A279" s="175">
        <v>1</v>
      </c>
      <c r="B279" s="173">
        <f>VLOOKUP(G279,$A$4:$BI$35,2+$A279)</f>
        <v>1722</v>
      </c>
      <c r="C279" s="112">
        <f>VLOOKUP($G279,$A$4:$BI$35,2+$A279+C$38)</f>
        <v>82.97</v>
      </c>
      <c r="D279" s="112">
        <f>VLOOKUP($G279,$A$4:$BI$35,2+$A279+D$38)</f>
        <v>72.98</v>
      </c>
      <c r="E279" s="112">
        <f>VLOOKUP($G279,$A$4:$BI$35,2+$A279+E$38)</f>
        <v>62.160000000000004</v>
      </c>
      <c r="F279" s="112">
        <f>VLOOKUP($G279,$A$4:$BI$35,2+$A279+F$38)</f>
        <v>48.379999999999995</v>
      </c>
      <c r="G279" s="174">
        <v>13</v>
      </c>
    </row>
    <row r="280" spans="1:7" ht="15" customHeight="1" x14ac:dyDescent="0.35">
      <c r="A280" s="175">
        <v>2</v>
      </c>
      <c r="B280" s="173">
        <f>VLOOKUP(G279,$A$4:$BI$35,2+$A280)</f>
        <v>1700</v>
      </c>
      <c r="C280" s="112">
        <f>VLOOKUP($G279,$A$4:$BI$35,2+$A280+C$38)</f>
        <v>84.41</v>
      </c>
      <c r="D280" s="112">
        <f>VLOOKUP($G279,$A$4:$BI$35,2+$A280+D$38)</f>
        <v>68.349999999999994</v>
      </c>
      <c r="E280" s="112">
        <f>VLOOKUP($G279,$A$4:$BI$35,2+$A280+E$38)</f>
        <v>60.76</v>
      </c>
      <c r="F280" s="112">
        <f>VLOOKUP($G279,$A$4:$BI$35,2+$A280+F$38)</f>
        <v>43.34</v>
      </c>
    </row>
    <row r="281" spans="1:7" ht="15" customHeight="1" x14ac:dyDescent="0.35">
      <c r="A281" s="175">
        <v>3</v>
      </c>
      <c r="B281" s="173">
        <f>VLOOKUP(G279,$A$4:$BI$35,2+$A281)</f>
        <v>1719</v>
      </c>
      <c r="C281" s="112">
        <f>VLOOKUP($G279,$A$4:$BI$35,2+$A281+C$38)</f>
        <v>85.6</v>
      </c>
      <c r="D281" s="112">
        <f>VLOOKUP($G279,$A$4:$BI$35,2+$A281+D$38)</f>
        <v>67.5</v>
      </c>
      <c r="E281" s="112">
        <f>VLOOKUP($G279,$A$4:$BI$35,2+$A281+E$38)</f>
        <v>62.8</v>
      </c>
      <c r="F281" s="112">
        <f>VLOOKUP($G279,$A$4:$BI$35,2+$A281+F$38)</f>
        <v>48</v>
      </c>
    </row>
    <row r="282" spans="1:7" ht="15" customHeight="1" x14ac:dyDescent="0.35">
      <c r="A282" s="175">
        <v>4</v>
      </c>
      <c r="B282" s="173">
        <f>VLOOKUP(G279,$A$4:$BI$35,2+$A282)</f>
        <v>1720</v>
      </c>
      <c r="C282" s="112">
        <f>VLOOKUP($G279,$A$4:$BI$35,2+$A282+C$38)</f>
        <v>88.8</v>
      </c>
      <c r="D282" s="112">
        <f>VLOOKUP($G279,$A$4:$BI$35,2+$A282+D$38)</f>
        <v>75.2</v>
      </c>
      <c r="E282" s="112">
        <f>VLOOKUP($G279,$A$4:$BI$35,2+$A282+E$38)</f>
        <v>94.1</v>
      </c>
      <c r="F282" s="112">
        <f>VLOOKUP($G279,$A$4:$BI$35,2+$A282+F$38)</f>
        <v>92.4</v>
      </c>
    </row>
    <row r="283" spans="1:7" ht="15" customHeight="1" x14ac:dyDescent="0.35">
      <c r="A283" s="175">
        <v>5</v>
      </c>
      <c r="B283" s="173">
        <f>VLOOKUP(G279,$A$4:$BI$35,2+$A283)</f>
        <v>1809</v>
      </c>
      <c r="C283" s="112">
        <f>VLOOKUP($G$39,$A$4:$BI$35,2+$A283+C$38)</f>
        <v>83.7</v>
      </c>
      <c r="D283" s="112">
        <f>VLOOKUP($G$39,$A$4:$BI$35,2+$A283+D$38)</f>
        <v>72.7</v>
      </c>
      <c r="E283" s="112">
        <f>VLOOKUP($G$39,$A$4:$BI$35,2+$A283+E$38)</f>
        <v>65</v>
      </c>
      <c r="F283" s="112">
        <f>VLOOKUP($G$39,$A$4:$BI$35,2+$A283+F$38)</f>
        <v>49.900000000000006</v>
      </c>
    </row>
    <row r="284" spans="1:7" ht="15" customHeight="1" x14ac:dyDescent="0.35">
      <c r="A284" s="175">
        <v>6</v>
      </c>
      <c r="B284" s="173">
        <f>VLOOKUP(G279,$A$4:$BI$35,2+$A284)</f>
        <v>1868</v>
      </c>
      <c r="C284" s="112">
        <f>VLOOKUP($G279,$A$4:$BI$35,2+$A284+C$38)</f>
        <v>85.8</v>
      </c>
      <c r="D284" s="112">
        <f>VLOOKUP($G279,$A$4:$BI$35,2+$A284+D$38)</f>
        <v>76.3</v>
      </c>
      <c r="E284" s="112">
        <f>VLOOKUP($G279,$A$4:$BI$35,2+$A284+E$38)</f>
        <v>65.7</v>
      </c>
      <c r="F284" s="112">
        <f>VLOOKUP($G279,$A$4:$BI$35,2+$A284+F$38)</f>
        <v>52.3</v>
      </c>
    </row>
    <row r="285" spans="1:7" ht="15" customHeight="1" x14ac:dyDescent="0.35">
      <c r="A285" s="175">
        <v>7</v>
      </c>
      <c r="B285" s="173">
        <f>VLOOKUP(G279,$A$4:$BI$35,2+$A285)</f>
        <v>1917</v>
      </c>
      <c r="C285" s="112">
        <f>VLOOKUP($G279,$A$4:$BI$35,2+$A285+C$38)</f>
        <v>91.3</v>
      </c>
      <c r="D285" s="112">
        <f>VLOOKUP($G279,$A$4:$BI$35,2+$A285+D$38)</f>
        <v>80.599999999999994</v>
      </c>
      <c r="E285" s="112">
        <f>VLOOKUP($G279,$A$4:$BI$35,2+$A285+E$38)</f>
        <v>64.8</v>
      </c>
      <c r="F285" s="112">
        <f>VLOOKUP($G279,$A$4:$BI$35,2+$A285+F$38)</f>
        <v>49</v>
      </c>
    </row>
    <row r="286" spans="1:7" ht="15" customHeight="1" x14ac:dyDescent="0.35">
      <c r="A286" s="175">
        <v>8</v>
      </c>
      <c r="B286" s="173">
        <f>VLOOKUP(G279,$A$4:$BI$35,2+$A286)</f>
        <v>1896</v>
      </c>
      <c r="C286" s="112">
        <f>VLOOKUP($G279,$A$4:$BI$35,2+$A286+C$38)</f>
        <v>90.6</v>
      </c>
      <c r="D286" s="112">
        <f>VLOOKUP($G279,$A$4:$BI$35,2+$A286+D$38)</f>
        <v>81.099999999999994</v>
      </c>
      <c r="E286" s="112">
        <f>VLOOKUP($G279,$A$4:$BI$35,2+$A286+E$38)</f>
        <v>69.400000000000006</v>
      </c>
      <c r="F286" s="112">
        <f>VLOOKUP($G279,$A$4:$BI$35,2+$A286+F$38)</f>
        <v>53.4</v>
      </c>
    </row>
    <row r="287" spans="1:7" ht="15" customHeight="1" x14ac:dyDescent="0.35">
      <c r="A287" s="175">
        <v>9</v>
      </c>
      <c r="B287" s="173">
        <f>VLOOKUP(G279,$A$4:$BI$35,2+$A287)</f>
        <v>1981</v>
      </c>
      <c r="C287" s="112">
        <f>VLOOKUP($G279,$A$4:$BI$35,2+$A287+C$38)</f>
        <v>89.8</v>
      </c>
      <c r="D287" s="112">
        <f>VLOOKUP($G279,$A$4:$BI$35,2+$A287+D$38)</f>
        <v>84.8</v>
      </c>
      <c r="E287" s="112">
        <f>VLOOKUP($G279,$A$4:$BI$35,2+$A287+E$38)</f>
        <v>69.5</v>
      </c>
      <c r="F287" s="112">
        <f>VLOOKUP($G279,$A$4:$BI$35,2+$A287+F$38)</f>
        <v>54.900000000000006</v>
      </c>
    </row>
    <row r="288" spans="1:7" ht="15" customHeight="1" x14ac:dyDescent="0.35">
      <c r="A288" s="175">
        <v>10</v>
      </c>
      <c r="B288" s="173">
        <f>VLOOKUP(G279,$A$4:$BI$35,2+$A288)</f>
        <v>2006</v>
      </c>
      <c r="C288" s="112">
        <f>VLOOKUP($G279,$A$4:$BI$35,2+$A288+C$38)</f>
        <v>88.8</v>
      </c>
      <c r="D288" s="112">
        <f>VLOOKUP($G279,$A$4:$BI$35,2+$A288+D$38)</f>
        <v>84.3</v>
      </c>
      <c r="E288" s="112">
        <f>VLOOKUP($G279,$A$4:$BI$35,2+$A288+E$38)</f>
        <v>70.5</v>
      </c>
      <c r="F288" s="112">
        <f>VLOOKUP($G279,$A$4:$BI$35,2+$A288+F$38)</f>
        <v>56.1</v>
      </c>
    </row>
    <row r="289" spans="1:7" ht="15" customHeight="1" x14ac:dyDescent="0.35">
      <c r="A289" s="175">
        <v>11</v>
      </c>
      <c r="B289" s="173">
        <f>VLOOKUP(G279,$A$4:$BI$35,2+$A289)</f>
        <v>1914</v>
      </c>
      <c r="C289" s="112">
        <f>VLOOKUP($G279,$A$4:$BI$35,2+$A289+C$38)</f>
        <v>90</v>
      </c>
      <c r="D289" s="112">
        <f>VLOOKUP($G279,$A$4:$BI$35,2+$A289+D$38)</f>
        <v>78.900000000000006</v>
      </c>
      <c r="E289" s="112">
        <f>VLOOKUP($G279,$A$4:$BI$35,2+$A289+E$38)</f>
        <v>70.900000000000006</v>
      </c>
      <c r="F289" s="112">
        <f>VLOOKUP($G279,$A$4:$BI$35,2+$A289+F$38)</f>
        <v>55.1</v>
      </c>
    </row>
    <row r="290" spans="1:7" ht="15" customHeight="1" x14ac:dyDescent="0.35">
      <c r="A290" s="175">
        <v>12</v>
      </c>
      <c r="B290" s="173"/>
    </row>
    <row r="291" spans="1:7" ht="15" customHeight="1" x14ac:dyDescent="0.35">
      <c r="A291" s="175">
        <v>13</v>
      </c>
    </row>
    <row r="292" spans="1:7" ht="15" customHeight="1" x14ac:dyDescent="0.35">
      <c r="A292" s="175">
        <v>14</v>
      </c>
    </row>
    <row r="293" spans="1:7" ht="15" customHeight="1" x14ac:dyDescent="0.35">
      <c r="A293" s="175">
        <v>15</v>
      </c>
    </row>
    <row r="294" spans="1:7" ht="15" customHeight="1" x14ac:dyDescent="0.35">
      <c r="A294" s="175">
        <v>16</v>
      </c>
    </row>
    <row r="295" spans="1:7" ht="15" customHeight="1" x14ac:dyDescent="0.35">
      <c r="A295" s="175">
        <v>17</v>
      </c>
    </row>
    <row r="296" spans="1:7" ht="15" customHeight="1" x14ac:dyDescent="0.35">
      <c r="A296" s="175">
        <v>18</v>
      </c>
    </row>
    <row r="297" spans="1:7" ht="15" customHeight="1" x14ac:dyDescent="0.35">
      <c r="A297" s="175">
        <v>19</v>
      </c>
    </row>
    <row r="298" spans="1:7" ht="15" customHeight="1" x14ac:dyDescent="0.35">
      <c r="A298" s="175">
        <v>20</v>
      </c>
    </row>
    <row r="299" spans="1:7" ht="15" customHeight="1" x14ac:dyDescent="0.35">
      <c r="A299" s="175">
        <v>1</v>
      </c>
      <c r="B299" s="173">
        <f>VLOOKUP(G299,$A$4:$BI$35,2+$A299)</f>
        <v>1958</v>
      </c>
      <c r="C299" s="112">
        <f>VLOOKUP($G299,$A$4:$BI$35,2+$A299+C$38)</f>
        <v>79.760000000000005</v>
      </c>
      <c r="D299" s="112">
        <f>VLOOKUP($G299,$A$4:$BI$35,2+$A299+D$38)</f>
        <v>56.35</v>
      </c>
      <c r="E299" s="112">
        <f>VLOOKUP($G299,$A$4:$BI$35,2+$A299+E$38)</f>
        <v>64.069999999999993</v>
      </c>
      <c r="F299" s="112">
        <f>VLOOKUP($G299,$A$4:$BI$35,2+$A299+F$38)</f>
        <v>48.080000000000005</v>
      </c>
      <c r="G299" s="174">
        <v>14</v>
      </c>
    </row>
    <row r="300" spans="1:7" ht="15" customHeight="1" x14ac:dyDescent="0.35">
      <c r="A300" s="175">
        <v>2</v>
      </c>
      <c r="B300" s="173">
        <f>VLOOKUP(G299,$A$4:$BI$35,2+$A300)</f>
        <v>1975</v>
      </c>
      <c r="C300" s="112">
        <f>VLOOKUP($G299,$A$4:$BI$35,2+$A300+C$38)</f>
        <v>78.8</v>
      </c>
      <c r="D300" s="112">
        <f>VLOOKUP($G299,$A$4:$BI$35,2+$A300+D$38)</f>
        <v>58.35</v>
      </c>
      <c r="E300" s="112">
        <f>VLOOKUP($G299,$A$4:$BI$35,2+$A300+E$38)</f>
        <v>62.05</v>
      </c>
      <c r="F300" s="112">
        <f>VLOOKUP($G299,$A$4:$BI$35,2+$A300+F$38)</f>
        <v>46.959999999999994</v>
      </c>
    </row>
    <row r="301" spans="1:7" ht="15" customHeight="1" x14ac:dyDescent="0.35">
      <c r="A301" s="175">
        <v>3</v>
      </c>
      <c r="B301" s="173">
        <f>VLOOKUP(G299,$A$4:$BI$35,2+$A301)</f>
        <v>1862</v>
      </c>
      <c r="C301" s="112">
        <f>VLOOKUP($G299,$A$4:$BI$35,2+$A301+C$38)</f>
        <v>80</v>
      </c>
      <c r="D301" s="112">
        <f>VLOOKUP($G299,$A$4:$BI$35,2+$A301+D$38)</f>
        <v>57.7</v>
      </c>
      <c r="E301" s="112">
        <f>VLOOKUP($G299,$A$4:$BI$35,2+$A301+E$38)</f>
        <v>59.4</v>
      </c>
      <c r="F301" s="112">
        <f>VLOOKUP($G299,$A$4:$BI$35,2+$A301+F$38)</f>
        <v>44.5</v>
      </c>
    </row>
    <row r="302" spans="1:7" ht="15" customHeight="1" x14ac:dyDescent="0.35">
      <c r="A302" s="175">
        <v>4</v>
      </c>
      <c r="B302" s="173">
        <f>VLOOKUP(G299,$A$4:$BI$35,2+$A302)</f>
        <v>1876</v>
      </c>
      <c r="C302" s="112">
        <f>VLOOKUP($G299,$A$4:$BI$35,2+$A302+C$38)</f>
        <v>85.2</v>
      </c>
      <c r="D302" s="112">
        <f>VLOOKUP($G299,$A$4:$BI$35,2+$A302+D$38)</f>
        <v>69.7</v>
      </c>
      <c r="E302" s="112">
        <f>VLOOKUP($G299,$A$4:$BI$35,2+$A302+E$38)</f>
        <v>61.8</v>
      </c>
      <c r="F302" s="112">
        <f>VLOOKUP($G299,$A$4:$BI$35,2+$A302+F$38)</f>
        <v>47.9</v>
      </c>
    </row>
    <row r="303" spans="1:7" ht="15" customHeight="1" x14ac:dyDescent="0.35">
      <c r="A303" s="175">
        <v>5</v>
      </c>
      <c r="B303" s="173">
        <f>VLOOKUP(G299,$A$4:$BI$35,2+$A303)</f>
        <v>1865</v>
      </c>
      <c r="C303" s="112">
        <f>VLOOKUP($G$39,$A$4:$BI$35,2+$A303+C$38)</f>
        <v>83.7</v>
      </c>
      <c r="D303" s="112">
        <f>VLOOKUP($G$39,$A$4:$BI$35,2+$A303+D$38)</f>
        <v>72.7</v>
      </c>
      <c r="E303" s="112">
        <f>VLOOKUP($G$39,$A$4:$BI$35,2+$A303+E$38)</f>
        <v>65</v>
      </c>
      <c r="F303" s="112">
        <f>VLOOKUP($G$39,$A$4:$BI$35,2+$A303+F$38)</f>
        <v>49.900000000000006</v>
      </c>
    </row>
    <row r="304" spans="1:7" ht="15" customHeight="1" x14ac:dyDescent="0.35">
      <c r="A304" s="175">
        <v>6</v>
      </c>
      <c r="B304" s="173">
        <f>VLOOKUP(G299,$A$4:$BI$35,2+$A304)</f>
        <v>1914</v>
      </c>
      <c r="C304" s="112">
        <f>VLOOKUP($G299,$A$4:$BI$35,2+$A304+C$38)</f>
        <v>91.4</v>
      </c>
      <c r="D304" s="112">
        <f>VLOOKUP($G299,$A$4:$BI$35,2+$A304+D$38)</f>
        <v>79.7</v>
      </c>
      <c r="E304" s="112">
        <f>VLOOKUP($G299,$A$4:$BI$35,2+$A304+E$38)</f>
        <v>62.6</v>
      </c>
      <c r="F304" s="112">
        <f>VLOOKUP($G299,$A$4:$BI$35,2+$A304+F$38)</f>
        <v>47.9</v>
      </c>
    </row>
    <row r="305" spans="1:7" ht="15" customHeight="1" x14ac:dyDescent="0.35">
      <c r="A305" s="175">
        <v>7</v>
      </c>
      <c r="B305" s="173">
        <f>VLOOKUP(G299,$A$4:$BI$35,2+$A305)</f>
        <v>1836</v>
      </c>
      <c r="C305" s="112">
        <f>VLOOKUP($G299,$A$4:$BI$35,2+$A305+C$38)</f>
        <v>94.2</v>
      </c>
      <c r="D305" s="112">
        <f>VLOOKUP($G299,$A$4:$BI$35,2+$A305+D$38)</f>
        <v>81.5</v>
      </c>
      <c r="E305" s="112">
        <f>VLOOKUP($G299,$A$4:$BI$35,2+$A305+E$38)</f>
        <v>60.5</v>
      </c>
      <c r="F305" s="112">
        <f>VLOOKUP($G299,$A$4:$BI$35,2+$A305+F$38)</f>
        <v>45.099999999999994</v>
      </c>
    </row>
    <row r="306" spans="1:7" ht="15" customHeight="1" x14ac:dyDescent="0.35">
      <c r="A306" s="175">
        <v>8</v>
      </c>
      <c r="B306" s="173">
        <f>VLOOKUP(G299,$A$4:$BI$35,2+$A306)</f>
        <v>1947</v>
      </c>
      <c r="C306" s="112">
        <f>VLOOKUP($G299,$A$4:$BI$35,2+$A306+C$38)</f>
        <v>92.7</v>
      </c>
      <c r="D306" s="112">
        <f>VLOOKUP($G299,$A$4:$BI$35,2+$A306+D$38)</f>
        <v>80.5</v>
      </c>
      <c r="E306" s="112">
        <f>VLOOKUP($G299,$A$4:$BI$35,2+$A306+E$38)</f>
        <v>62.7</v>
      </c>
      <c r="F306" s="112">
        <f>VLOOKUP($G299,$A$4:$BI$35,2+$A306+F$38)</f>
        <v>48.5</v>
      </c>
    </row>
    <row r="307" spans="1:7" ht="15" customHeight="1" x14ac:dyDescent="0.35">
      <c r="A307" s="175">
        <v>9</v>
      </c>
      <c r="B307" s="173">
        <f>VLOOKUP(G299,$A$4:$BI$35,2+$A307)</f>
        <v>1880</v>
      </c>
      <c r="C307" s="112">
        <f>VLOOKUP($G299,$A$4:$BI$35,2+$A307+C$38)</f>
        <v>90.2</v>
      </c>
      <c r="D307" s="112">
        <f>VLOOKUP($G299,$A$4:$BI$35,2+$A307+D$38)</f>
        <v>79.900000000000006</v>
      </c>
      <c r="E307" s="112">
        <f>VLOOKUP($G299,$A$4:$BI$35,2+$A307+E$38)</f>
        <v>64.8</v>
      </c>
      <c r="F307" s="112">
        <f>VLOOKUP($G299,$A$4:$BI$35,2+$A307+F$38)</f>
        <v>49.2</v>
      </c>
    </row>
    <row r="308" spans="1:7" ht="15" customHeight="1" x14ac:dyDescent="0.35">
      <c r="A308" s="175">
        <v>10</v>
      </c>
      <c r="B308" s="173">
        <f>VLOOKUP(G299,$A$4:$BI$35,2+$A308)</f>
        <v>1853</v>
      </c>
      <c r="C308" s="112">
        <f>VLOOKUP($G299,$A$4:$BI$35,2+$A308+C$38)</f>
        <v>92.2</v>
      </c>
      <c r="D308" s="112">
        <f>VLOOKUP($G299,$A$4:$BI$35,2+$A308+D$38)</f>
        <v>76</v>
      </c>
      <c r="E308" s="112">
        <f>VLOOKUP($G299,$A$4:$BI$35,2+$A308+E$38)</f>
        <v>64.7</v>
      </c>
      <c r="F308" s="112">
        <f>VLOOKUP($G299,$A$4:$BI$35,2+$A308+F$38)</f>
        <v>47.900000000000006</v>
      </c>
    </row>
    <row r="309" spans="1:7" ht="15" customHeight="1" x14ac:dyDescent="0.35">
      <c r="A309" s="175">
        <v>11</v>
      </c>
      <c r="B309" s="173">
        <f>VLOOKUP(G299,$A$4:$BI$35,2+$A309)</f>
        <v>1771</v>
      </c>
      <c r="C309" s="112">
        <f>VLOOKUP($G299,$A$4:$BI$35,2+$A309+C$38)</f>
        <v>92.7</v>
      </c>
      <c r="D309" s="112">
        <f>VLOOKUP($G299,$A$4:$BI$35,2+$A309+D$38)</f>
        <v>79.599999999999994</v>
      </c>
      <c r="E309" s="112">
        <f>VLOOKUP($G299,$A$4:$BI$35,2+$A309+E$38)</f>
        <v>63.6</v>
      </c>
      <c r="F309" s="112">
        <f>VLOOKUP($G299,$A$4:$BI$35,2+$A309+F$38)</f>
        <v>46.800000000000004</v>
      </c>
    </row>
    <row r="310" spans="1:7" ht="15" customHeight="1" x14ac:dyDescent="0.35">
      <c r="A310" s="175">
        <v>12</v>
      </c>
      <c r="B310" s="173"/>
    </row>
    <row r="311" spans="1:7" ht="15" customHeight="1" x14ac:dyDescent="0.35">
      <c r="A311" s="175">
        <v>13</v>
      </c>
    </row>
    <row r="312" spans="1:7" ht="15" customHeight="1" x14ac:dyDescent="0.35">
      <c r="A312" s="175">
        <v>14</v>
      </c>
    </row>
    <row r="313" spans="1:7" ht="15" customHeight="1" x14ac:dyDescent="0.35">
      <c r="A313" s="175">
        <v>15</v>
      </c>
    </row>
    <row r="314" spans="1:7" ht="15" customHeight="1" x14ac:dyDescent="0.35">
      <c r="A314" s="175">
        <v>16</v>
      </c>
    </row>
    <row r="315" spans="1:7" ht="15" customHeight="1" x14ac:dyDescent="0.35">
      <c r="A315" s="175">
        <v>17</v>
      </c>
    </row>
    <row r="316" spans="1:7" ht="15" customHeight="1" x14ac:dyDescent="0.35">
      <c r="A316" s="175">
        <v>18</v>
      </c>
    </row>
    <row r="317" spans="1:7" ht="15" customHeight="1" x14ac:dyDescent="0.35">
      <c r="A317" s="175">
        <v>19</v>
      </c>
    </row>
    <row r="318" spans="1:7" ht="15" customHeight="1" x14ac:dyDescent="0.35">
      <c r="A318" s="175">
        <v>20</v>
      </c>
    </row>
    <row r="319" spans="1:7" ht="15" customHeight="1" x14ac:dyDescent="0.35">
      <c r="A319" s="175">
        <v>1</v>
      </c>
      <c r="B319" s="173">
        <f>VLOOKUP(G319,$A$4:$BI$35,2+$A319)</f>
        <v>1116</v>
      </c>
      <c r="C319" s="112">
        <f>VLOOKUP($G319,$A$4:$BI$35,2+$A319+C$38)</f>
        <v>82.26</v>
      </c>
      <c r="D319" s="112">
        <f>VLOOKUP($G319,$A$4:$BI$35,2+$A319+D$38)</f>
        <v>56.63</v>
      </c>
      <c r="E319" s="112">
        <f>VLOOKUP($G319,$A$4:$BI$35,2+$A319+E$38)</f>
        <v>60.79</v>
      </c>
      <c r="F319" s="112">
        <f>VLOOKUP($G319,$A$4:$BI$35,2+$A319+F$38)</f>
        <v>44.39</v>
      </c>
      <c r="G319" s="174">
        <v>15</v>
      </c>
    </row>
    <row r="320" spans="1:7" ht="15" customHeight="1" x14ac:dyDescent="0.35">
      <c r="A320" s="175">
        <v>2</v>
      </c>
      <c r="B320" s="173">
        <f>VLOOKUP(G319,$A$4:$BI$35,2+$A320)</f>
        <v>1037</v>
      </c>
      <c r="C320" s="112">
        <f>VLOOKUP($G319,$A$4:$BI$35,2+$A320+C$38)</f>
        <v>84.29</v>
      </c>
      <c r="D320" s="112">
        <f>VLOOKUP($G319,$A$4:$BI$35,2+$A320+D$38)</f>
        <v>56.81</v>
      </c>
      <c r="E320" s="112">
        <f>VLOOKUP($G319,$A$4:$BI$35,2+$A320+E$38)</f>
        <v>63.14</v>
      </c>
      <c r="F320" s="112">
        <f>VLOOKUP($G319,$A$4:$BI$35,2+$A320+F$38)</f>
        <v>46.64</v>
      </c>
    </row>
    <row r="321" spans="1:6" ht="15" customHeight="1" x14ac:dyDescent="0.35">
      <c r="A321" s="175">
        <v>3</v>
      </c>
      <c r="B321" s="173">
        <f>VLOOKUP(G319,$A$4:$BI$35,2+$A321)</f>
        <v>1151</v>
      </c>
      <c r="C321" s="112">
        <f>VLOOKUP($G319,$A$4:$BI$35,2+$A321+C$38)</f>
        <v>75.5</v>
      </c>
      <c r="D321" s="112">
        <f>VLOOKUP($G319,$A$4:$BI$35,2+$A321+D$38)</f>
        <v>55.7</v>
      </c>
      <c r="E321" s="112">
        <f>VLOOKUP($G319,$A$4:$BI$35,2+$A321+E$38)</f>
        <v>66.5</v>
      </c>
      <c r="F321" s="112">
        <f>VLOOKUP($G319,$A$4:$BI$35,2+$A321+F$38)</f>
        <v>51.7</v>
      </c>
    </row>
    <row r="322" spans="1:6" ht="15" customHeight="1" x14ac:dyDescent="0.35">
      <c r="A322" s="175">
        <v>4</v>
      </c>
      <c r="B322" s="173">
        <f>VLOOKUP(G319,$A$4:$BI$35,2+$A322)</f>
        <v>1128</v>
      </c>
      <c r="C322" s="112">
        <f>VLOOKUP($G319,$A$4:$BI$35,2+$A322+C$38)</f>
        <v>85.4</v>
      </c>
      <c r="D322" s="112">
        <f>VLOOKUP($G319,$A$4:$BI$35,2+$A322+D$38)</f>
        <v>66.3</v>
      </c>
      <c r="E322" s="112">
        <f>VLOOKUP($G319,$A$4:$BI$35,2+$A322+E$38)</f>
        <v>66.2</v>
      </c>
      <c r="F322" s="112">
        <f>VLOOKUP($G319,$A$4:$BI$35,2+$A322+F$38)</f>
        <v>48.900000000000006</v>
      </c>
    </row>
    <row r="323" spans="1:6" ht="15" customHeight="1" x14ac:dyDescent="0.35">
      <c r="A323" s="175">
        <v>5</v>
      </c>
      <c r="B323" s="173">
        <f>VLOOKUP(G319,$A$4:$BI$35,2+$A323)</f>
        <v>1122</v>
      </c>
      <c r="C323" s="112">
        <f>VLOOKUP($G$39,$A$4:$BI$35,2+$A323+C$38)</f>
        <v>83.7</v>
      </c>
      <c r="D323" s="112">
        <f>VLOOKUP($G$39,$A$4:$BI$35,2+$A323+D$38)</f>
        <v>72.7</v>
      </c>
      <c r="E323" s="112">
        <f>VLOOKUP($G$39,$A$4:$BI$35,2+$A323+E$38)</f>
        <v>65</v>
      </c>
      <c r="F323" s="112">
        <f>VLOOKUP($G$39,$A$4:$BI$35,2+$A323+F$38)</f>
        <v>49.900000000000006</v>
      </c>
    </row>
    <row r="324" spans="1:6" ht="15" customHeight="1" x14ac:dyDescent="0.35">
      <c r="A324" s="175">
        <v>6</v>
      </c>
      <c r="B324" s="173">
        <f>VLOOKUP(G319,$A$4:$BI$35,2+$A324)</f>
        <v>1158</v>
      </c>
      <c r="C324" s="112">
        <f>VLOOKUP($G319,$A$4:$BI$35,2+$A324+C$38)</f>
        <v>85.5</v>
      </c>
      <c r="D324" s="112">
        <f>VLOOKUP($G319,$A$4:$BI$35,2+$A324+D$38)</f>
        <v>72.8</v>
      </c>
      <c r="E324" s="112">
        <f>VLOOKUP($G319,$A$4:$BI$35,2+$A324+E$38)</f>
        <v>67.100000000000009</v>
      </c>
      <c r="F324" s="112">
        <f>VLOOKUP($G319,$A$4:$BI$35,2+$A324+F$38)</f>
        <v>52</v>
      </c>
    </row>
    <row r="325" spans="1:6" ht="15" customHeight="1" x14ac:dyDescent="0.35">
      <c r="A325" s="175">
        <v>7</v>
      </c>
      <c r="B325" s="173">
        <f>VLOOKUP(G319,$A$4:$BI$35,2+$A325)</f>
        <v>1155</v>
      </c>
      <c r="C325" s="112">
        <f>VLOOKUP($G319,$A$4:$BI$35,2+$A325+C$38)</f>
        <v>88.6</v>
      </c>
      <c r="D325" s="112">
        <f>VLOOKUP($G319,$A$4:$BI$35,2+$A325+D$38)</f>
        <v>73.099999999999994</v>
      </c>
      <c r="E325" s="112">
        <f>VLOOKUP($G319,$A$4:$BI$35,2+$A325+E$38)</f>
        <v>65.099999999999994</v>
      </c>
      <c r="F325" s="112">
        <f>VLOOKUP($G319,$A$4:$BI$35,2+$A325+F$38)</f>
        <v>51.1</v>
      </c>
    </row>
    <row r="326" spans="1:6" ht="15" customHeight="1" x14ac:dyDescent="0.35">
      <c r="A326" s="175">
        <v>8</v>
      </c>
      <c r="B326" s="173">
        <f>VLOOKUP(G319,$A$4:$BI$35,2+$A326)</f>
        <v>1122</v>
      </c>
      <c r="C326" s="112">
        <f>VLOOKUP($G319,$A$4:$BI$35,2+$A326+C$38)</f>
        <v>91</v>
      </c>
      <c r="D326" s="112">
        <f>VLOOKUP($G319,$A$4:$BI$35,2+$A326+D$38)</f>
        <v>73.2</v>
      </c>
      <c r="E326" s="112">
        <f>VLOOKUP($G319,$A$4:$BI$35,2+$A326+E$38)</f>
        <v>69.900000000000006</v>
      </c>
      <c r="F326" s="112">
        <f>VLOOKUP($G319,$A$4:$BI$35,2+$A326+F$38)</f>
        <v>44</v>
      </c>
    </row>
    <row r="327" spans="1:6" ht="15" customHeight="1" x14ac:dyDescent="0.35">
      <c r="A327" s="175">
        <v>9</v>
      </c>
      <c r="B327" s="173">
        <f>VLOOKUP(G319,$A$4:$BI$35,2+$A327)</f>
        <v>1127</v>
      </c>
      <c r="C327" s="112">
        <f>VLOOKUP($G319,$A$4:$BI$35,2+$A327+C$38)</f>
        <v>90.3</v>
      </c>
      <c r="D327" s="112">
        <f>VLOOKUP($G319,$A$4:$BI$35,2+$A327+D$38)</f>
        <v>74.8</v>
      </c>
      <c r="E327" s="112">
        <f>VLOOKUP($G319,$A$4:$BI$35,2+$A327+E$38)</f>
        <v>68.7</v>
      </c>
      <c r="F327" s="112">
        <f>VLOOKUP($G319,$A$4:$BI$35,2+$A327+F$38)</f>
        <v>51.9</v>
      </c>
    </row>
    <row r="328" spans="1:6" ht="15" customHeight="1" x14ac:dyDescent="0.35">
      <c r="A328" s="175">
        <v>10</v>
      </c>
      <c r="B328" s="173">
        <f>VLOOKUP(G319,$A$4:$BI$35,2+$A328)</f>
        <v>1098</v>
      </c>
      <c r="C328" s="112">
        <f>VLOOKUP($G319,$A$4:$BI$35,2+$A328+C$38)</f>
        <v>88.9</v>
      </c>
      <c r="D328" s="112">
        <f>VLOOKUP($G319,$A$4:$BI$35,2+$A328+D$38)</f>
        <v>75.5</v>
      </c>
      <c r="E328" s="112">
        <f>VLOOKUP($G319,$A$4:$BI$35,2+$A328+E$38)</f>
        <v>69.599999999999994</v>
      </c>
      <c r="F328" s="112">
        <f>VLOOKUP($G319,$A$4:$BI$35,2+$A328+F$38)</f>
        <v>52.9</v>
      </c>
    </row>
    <row r="329" spans="1:6" ht="15" customHeight="1" x14ac:dyDescent="0.35">
      <c r="A329" s="175">
        <v>11</v>
      </c>
      <c r="B329" s="173">
        <f>VLOOKUP(G319,$A$4:$BI$35,2+$A329)</f>
        <v>1043</v>
      </c>
      <c r="C329" s="112">
        <f>VLOOKUP($G319,$A$4:$BI$35,2+$A329+C$38)</f>
        <v>89.9</v>
      </c>
      <c r="D329" s="112">
        <f>VLOOKUP($G319,$A$4:$BI$35,2+$A329+D$38)</f>
        <v>77</v>
      </c>
      <c r="E329" s="112">
        <f>VLOOKUP($G319,$A$4:$BI$35,2+$A329+E$38)</f>
        <v>73.099999999999994</v>
      </c>
      <c r="F329" s="112">
        <f>VLOOKUP($G319,$A$4:$BI$35,2+$A329+F$38)</f>
        <v>57.7</v>
      </c>
    </row>
    <row r="330" spans="1:6" ht="15" customHeight="1" x14ac:dyDescent="0.35">
      <c r="A330" s="175">
        <v>12</v>
      </c>
      <c r="B330" s="173"/>
    </row>
    <row r="331" spans="1:6" ht="15" customHeight="1" x14ac:dyDescent="0.35">
      <c r="A331" s="175">
        <v>13</v>
      </c>
    </row>
    <row r="332" spans="1:6" ht="15" customHeight="1" x14ac:dyDescent="0.35">
      <c r="A332" s="175">
        <v>14</v>
      </c>
    </row>
    <row r="333" spans="1:6" ht="15" customHeight="1" x14ac:dyDescent="0.35">
      <c r="A333" s="175">
        <v>15</v>
      </c>
    </row>
    <row r="334" spans="1:6" ht="15" customHeight="1" x14ac:dyDescent="0.35">
      <c r="A334" s="175">
        <v>16</v>
      </c>
    </row>
    <row r="335" spans="1:6" ht="15" customHeight="1" x14ac:dyDescent="0.35">
      <c r="A335" s="175">
        <v>17</v>
      </c>
    </row>
    <row r="336" spans="1:6" ht="15" customHeight="1" x14ac:dyDescent="0.35">
      <c r="A336" s="175">
        <v>18</v>
      </c>
    </row>
    <row r="337" spans="1:7" ht="15" customHeight="1" x14ac:dyDescent="0.35">
      <c r="A337" s="175">
        <v>19</v>
      </c>
    </row>
    <row r="338" spans="1:7" ht="15" customHeight="1" x14ac:dyDescent="0.35">
      <c r="A338" s="175">
        <v>20</v>
      </c>
    </row>
    <row r="339" spans="1:7" ht="15" customHeight="1" x14ac:dyDescent="0.35">
      <c r="A339" s="175">
        <v>1</v>
      </c>
      <c r="B339" s="173">
        <f>VLOOKUP(G339,$A$4:$BI$35,2+$A339)</f>
        <v>965</v>
      </c>
      <c r="C339" s="112">
        <f>VLOOKUP($G339,$A$4:$BI$35,2+$A339+C$38)</f>
        <v>91.17</v>
      </c>
      <c r="D339" s="112">
        <f>VLOOKUP($G339,$A$4:$BI$35,2+$A339+D$38)</f>
        <v>64.989999999999995</v>
      </c>
      <c r="E339" s="112">
        <f>VLOOKUP($G339,$A$4:$BI$35,2+$A339+E$38)</f>
        <v>60</v>
      </c>
      <c r="F339" s="112">
        <f>VLOOKUP($G339,$A$4:$BI$35,2+$A339+F$38)</f>
        <v>46.01</v>
      </c>
      <c r="G339" s="174">
        <v>16</v>
      </c>
    </row>
    <row r="340" spans="1:7" ht="15" customHeight="1" x14ac:dyDescent="0.35">
      <c r="A340" s="175">
        <v>2</v>
      </c>
      <c r="B340" s="173">
        <f>VLOOKUP(G339,$A$4:$BI$35,2+$A340)</f>
        <v>968</v>
      </c>
      <c r="C340" s="112">
        <f>VLOOKUP($G339,$A$4:$BI$35,2+$A340+C$38)</f>
        <v>88.51</v>
      </c>
      <c r="D340" s="112">
        <f>VLOOKUP($G339,$A$4:$BI$35,2+$A340+D$38)</f>
        <v>67.47</v>
      </c>
      <c r="E340" s="112">
        <f>VLOOKUP($G339,$A$4:$BI$35,2+$A340+E$38)</f>
        <v>62.769999999999996</v>
      </c>
      <c r="F340" s="112">
        <f>VLOOKUP($G339,$A$4:$BI$35,2+$A340+F$38)</f>
        <v>50.260000000000005</v>
      </c>
    </row>
    <row r="341" spans="1:7" ht="15" customHeight="1" x14ac:dyDescent="0.35">
      <c r="A341" s="175">
        <v>3</v>
      </c>
      <c r="B341" s="173">
        <f>VLOOKUP(G339,$A$4:$BI$35,2+$A341)</f>
        <v>998</v>
      </c>
      <c r="C341" s="112">
        <f>VLOOKUP($G339,$A$4:$BI$35,2+$A341+C$38)</f>
        <v>88.4</v>
      </c>
      <c r="D341" s="112">
        <f>VLOOKUP($G339,$A$4:$BI$35,2+$A341+D$38)</f>
        <v>68.900000000000006</v>
      </c>
      <c r="E341" s="112">
        <f>VLOOKUP($G339,$A$4:$BI$35,2+$A341+E$38)</f>
        <v>65.3</v>
      </c>
      <c r="F341" s="112">
        <f>VLOOKUP($G339,$A$4:$BI$35,2+$A341+F$38)</f>
        <v>52.5</v>
      </c>
    </row>
    <row r="342" spans="1:7" ht="15" customHeight="1" x14ac:dyDescent="0.35">
      <c r="A342" s="175">
        <v>4</v>
      </c>
      <c r="B342" s="173">
        <f>VLOOKUP(G339,$A$4:$BI$35,2+$A342)</f>
        <v>1053</v>
      </c>
      <c r="C342" s="112">
        <f>VLOOKUP($G339,$A$4:$BI$35,2+$A342+C$38)</f>
        <v>89.6</v>
      </c>
      <c r="D342" s="112">
        <f>VLOOKUP($G339,$A$4:$BI$35,2+$A342+D$38)</f>
        <v>72.8</v>
      </c>
      <c r="E342" s="112">
        <f>VLOOKUP($G339,$A$4:$BI$35,2+$A342+E$38)</f>
        <v>65.900000000000006</v>
      </c>
      <c r="F342" s="112">
        <f>VLOOKUP($G339,$A$4:$BI$35,2+$A342+F$38)</f>
        <v>51.9</v>
      </c>
    </row>
    <row r="343" spans="1:7" ht="15" customHeight="1" x14ac:dyDescent="0.35">
      <c r="A343" s="175">
        <v>5</v>
      </c>
      <c r="B343" s="173">
        <f>VLOOKUP(G339,$A$4:$BI$35,2+$A343)</f>
        <v>1087</v>
      </c>
      <c r="C343" s="112">
        <f>VLOOKUP($G$39,$A$4:$BI$35,2+$A343+C$38)</f>
        <v>83.7</v>
      </c>
      <c r="D343" s="112">
        <f>VLOOKUP($G$39,$A$4:$BI$35,2+$A343+D$38)</f>
        <v>72.7</v>
      </c>
      <c r="E343" s="112">
        <f>VLOOKUP($G$39,$A$4:$BI$35,2+$A343+E$38)</f>
        <v>65</v>
      </c>
      <c r="F343" s="112">
        <f>VLOOKUP($G$39,$A$4:$BI$35,2+$A343+F$38)</f>
        <v>49.900000000000006</v>
      </c>
    </row>
    <row r="344" spans="1:7" ht="15" customHeight="1" x14ac:dyDescent="0.35">
      <c r="A344" s="175">
        <v>6</v>
      </c>
      <c r="B344" s="173">
        <f>VLOOKUP(G339,$A$4:$BI$35,2+$A344)</f>
        <v>1215</v>
      </c>
      <c r="C344" s="112">
        <f>VLOOKUP($G339,$A$4:$BI$35,2+$A344+C$38)</f>
        <v>90</v>
      </c>
      <c r="D344" s="112">
        <f>VLOOKUP($G339,$A$4:$BI$35,2+$A344+D$38)</f>
        <v>70.3</v>
      </c>
      <c r="E344" s="112">
        <f>VLOOKUP($G339,$A$4:$BI$35,2+$A344+E$38)</f>
        <v>70.099999999999994</v>
      </c>
      <c r="F344" s="112">
        <f>VLOOKUP($G339,$A$4:$BI$35,2+$A344+F$38)</f>
        <v>57.2</v>
      </c>
    </row>
    <row r="345" spans="1:7" ht="15" customHeight="1" x14ac:dyDescent="0.35">
      <c r="A345" s="175">
        <v>7</v>
      </c>
      <c r="B345" s="173">
        <f>VLOOKUP(G339,$A$4:$BI$35,2+$A345)</f>
        <v>1303</v>
      </c>
      <c r="C345" s="112">
        <f>VLOOKUP($G339,$A$4:$BI$35,2+$A345+C$38)</f>
        <v>80.3</v>
      </c>
      <c r="D345" s="112">
        <f>VLOOKUP($G339,$A$4:$BI$35,2+$A345+D$38)</f>
        <v>67</v>
      </c>
      <c r="E345" s="112">
        <f>VLOOKUP($G339,$A$4:$BI$35,2+$A345+E$38)</f>
        <v>70.3</v>
      </c>
      <c r="F345" s="112">
        <f>VLOOKUP($G339,$A$4:$BI$35,2+$A345+F$38)</f>
        <v>55.4</v>
      </c>
    </row>
    <row r="346" spans="1:7" ht="15" customHeight="1" x14ac:dyDescent="0.35">
      <c r="A346" s="175">
        <v>8</v>
      </c>
      <c r="B346" s="173">
        <f>VLOOKUP(G339,$A$4:$BI$35,2+$A346)</f>
        <v>1301</v>
      </c>
      <c r="C346" s="112">
        <f>VLOOKUP($G339,$A$4:$BI$35,2+$A346+C$38)</f>
        <v>89.6</v>
      </c>
      <c r="D346" s="112">
        <f>VLOOKUP($G339,$A$4:$BI$35,2+$A346+D$38)</f>
        <v>55.5</v>
      </c>
      <c r="E346" s="112">
        <f>VLOOKUP($G339,$A$4:$BI$35,2+$A346+E$38)</f>
        <v>70.7</v>
      </c>
      <c r="F346" s="112">
        <f>VLOOKUP($G339,$A$4:$BI$35,2+$A346+F$38)</f>
        <v>57.8</v>
      </c>
    </row>
    <row r="347" spans="1:7" ht="15" customHeight="1" x14ac:dyDescent="0.35">
      <c r="A347" s="175">
        <v>9</v>
      </c>
      <c r="B347" s="173">
        <f>VLOOKUP(G339,$A$4:$BI$35,2+$A347)</f>
        <v>1404</v>
      </c>
      <c r="C347" s="112">
        <f>VLOOKUP($G339,$A$4:$BI$35,2+$A347+C$38)</f>
        <v>81.7</v>
      </c>
      <c r="D347" s="112">
        <f>VLOOKUP($G339,$A$4:$BI$35,2+$A347+D$38)</f>
        <v>0</v>
      </c>
      <c r="E347" s="112">
        <f>VLOOKUP($G339,$A$4:$BI$35,2+$A347+E$38)</f>
        <v>73.099999999999994</v>
      </c>
      <c r="F347" s="112">
        <f>VLOOKUP($G339,$A$4:$BI$35,2+$A347+F$38)</f>
        <v>58.6</v>
      </c>
    </row>
    <row r="348" spans="1:7" ht="15" customHeight="1" x14ac:dyDescent="0.35">
      <c r="A348" s="175">
        <v>10</v>
      </c>
      <c r="B348" s="173">
        <f>VLOOKUP(G339,$A$4:$BI$35,2+$A348)</f>
        <v>1360</v>
      </c>
      <c r="C348" s="112">
        <f>VLOOKUP($G339,$A$4:$BI$35,2+$A348+C$38)</f>
        <v>87.9</v>
      </c>
      <c r="D348" s="112">
        <f>VLOOKUP($G339,$A$4:$BI$35,2+$A348+D$38)</f>
        <v>61.2</v>
      </c>
      <c r="E348" s="112">
        <f>VLOOKUP($G339,$A$4:$BI$35,2+$A348+E$38)</f>
        <v>74.8</v>
      </c>
      <c r="F348" s="112">
        <f>VLOOKUP($G339,$A$4:$BI$35,2+$A348+F$38)</f>
        <v>59.099999999999994</v>
      </c>
    </row>
    <row r="349" spans="1:7" ht="15" customHeight="1" x14ac:dyDescent="0.35">
      <c r="A349" s="175">
        <v>11</v>
      </c>
      <c r="B349" s="173">
        <f>VLOOKUP(G339,$A$4:$BI$35,2+$A349)</f>
        <v>1363</v>
      </c>
      <c r="C349" s="112">
        <f>VLOOKUP($G339,$A$4:$BI$35,2+$A349+C$38)</f>
        <v>80.5</v>
      </c>
      <c r="D349" s="112">
        <f>VLOOKUP($G339,$A$4:$BI$35,2+$A349+D$38)</f>
        <v>72.400000000000006</v>
      </c>
      <c r="E349" s="112">
        <f>VLOOKUP($G339,$A$4:$BI$35,2+$A349+E$38)</f>
        <v>75.2</v>
      </c>
      <c r="F349" s="112">
        <f>VLOOKUP($G339,$A$4:$BI$35,2+$A349+F$38)</f>
        <v>59.699999999999996</v>
      </c>
    </row>
    <row r="350" spans="1:7" ht="15" customHeight="1" x14ac:dyDescent="0.35">
      <c r="A350" s="175">
        <v>12</v>
      </c>
      <c r="B350" s="173"/>
    </row>
    <row r="351" spans="1:7" ht="15" customHeight="1" x14ac:dyDescent="0.35">
      <c r="A351" s="175">
        <v>13</v>
      </c>
    </row>
    <row r="352" spans="1:7" ht="15" customHeight="1" x14ac:dyDescent="0.35">
      <c r="A352" s="175">
        <v>14</v>
      </c>
    </row>
    <row r="353" spans="1:7" ht="15" customHeight="1" x14ac:dyDescent="0.35">
      <c r="A353" s="175">
        <v>15</v>
      </c>
    </row>
    <row r="354" spans="1:7" ht="15" customHeight="1" x14ac:dyDescent="0.35">
      <c r="A354" s="175">
        <v>16</v>
      </c>
    </row>
    <row r="355" spans="1:7" ht="15" customHeight="1" x14ac:dyDescent="0.35">
      <c r="A355" s="175">
        <v>17</v>
      </c>
    </row>
    <row r="356" spans="1:7" ht="15" customHeight="1" x14ac:dyDescent="0.35">
      <c r="A356" s="175">
        <v>18</v>
      </c>
    </row>
    <row r="357" spans="1:7" ht="15" customHeight="1" x14ac:dyDescent="0.35">
      <c r="A357" s="175">
        <v>19</v>
      </c>
    </row>
    <row r="358" spans="1:7" ht="15" customHeight="1" x14ac:dyDescent="0.35">
      <c r="A358" s="175">
        <v>20</v>
      </c>
    </row>
    <row r="359" spans="1:7" ht="15" customHeight="1" x14ac:dyDescent="0.35">
      <c r="A359" s="175">
        <v>1</v>
      </c>
      <c r="B359" s="173">
        <f>VLOOKUP(G359,$A$4:$BI$35,2+$A359)</f>
        <v>1351</v>
      </c>
      <c r="C359" s="112">
        <f>VLOOKUP($G359,$A$4:$BI$35,2+$A359+C$38)</f>
        <v>82.09</v>
      </c>
      <c r="D359" s="112">
        <f>VLOOKUP($G359,$A$4:$BI$35,2+$A359+D$38)</f>
        <v>66.64</v>
      </c>
      <c r="E359" s="112">
        <f>VLOOKUP($G359,$A$4:$BI$35,2+$A359+E$38)</f>
        <v>67.150000000000006</v>
      </c>
      <c r="F359" s="112">
        <f>VLOOKUP($G359,$A$4:$BI$35,2+$A359+F$38)</f>
        <v>53.589999999999996</v>
      </c>
      <c r="G359" s="174">
        <v>17</v>
      </c>
    </row>
    <row r="360" spans="1:7" ht="15" customHeight="1" x14ac:dyDescent="0.35">
      <c r="A360" s="175">
        <v>2</v>
      </c>
      <c r="B360" s="173">
        <f>VLOOKUP(G359,$A$4:$BI$35,2+$A360)</f>
        <v>1300</v>
      </c>
      <c r="C360" s="112">
        <f>VLOOKUP($G359,$A$4:$BI$35,2+$A360+C$38)</f>
        <v>85.08</v>
      </c>
      <c r="D360" s="112">
        <f>VLOOKUP($G359,$A$4:$BI$35,2+$A360+D$38)</f>
        <v>71.33</v>
      </c>
      <c r="E360" s="112">
        <f>VLOOKUP($G359,$A$4:$BI$35,2+$A360+E$38)</f>
        <v>66.12</v>
      </c>
      <c r="F360" s="112">
        <f>VLOOKUP($G359,$A$4:$BI$35,2+$A360+F$38)</f>
        <v>51.71</v>
      </c>
    </row>
    <row r="361" spans="1:7" ht="15" customHeight="1" x14ac:dyDescent="0.35">
      <c r="A361" s="175">
        <v>3</v>
      </c>
      <c r="B361" s="173">
        <f>VLOOKUP(G359,$A$4:$BI$35,2+$A361)</f>
        <v>1351</v>
      </c>
      <c r="C361" s="112">
        <f>VLOOKUP($G359,$A$4:$BI$35,2+$A361+C$38)</f>
        <v>82.9</v>
      </c>
      <c r="D361" s="112">
        <f>VLOOKUP($G359,$A$4:$BI$35,2+$A361+D$38)</f>
        <v>68</v>
      </c>
      <c r="E361" s="112">
        <f>VLOOKUP($G359,$A$4:$BI$35,2+$A361+E$38)</f>
        <v>64.900000000000006</v>
      </c>
      <c r="F361" s="112">
        <f>VLOOKUP($G359,$A$4:$BI$35,2+$A361+F$38)</f>
        <v>51.3</v>
      </c>
    </row>
    <row r="362" spans="1:7" ht="15" customHeight="1" x14ac:dyDescent="0.35">
      <c r="A362" s="175">
        <v>4</v>
      </c>
      <c r="B362" s="173">
        <f>VLOOKUP(G359,$A$4:$BI$35,2+$A362)</f>
        <v>1288</v>
      </c>
      <c r="C362" s="112">
        <f>VLOOKUP($G359,$A$4:$BI$35,2+$A362+C$38)</f>
        <v>86.8</v>
      </c>
      <c r="D362" s="112">
        <f>VLOOKUP($G359,$A$4:$BI$35,2+$A362+D$38)</f>
        <v>71.8</v>
      </c>
      <c r="E362" s="112">
        <f>VLOOKUP($G359,$A$4:$BI$35,2+$A362+E$38)</f>
        <v>67.3</v>
      </c>
      <c r="F362" s="112">
        <f>VLOOKUP($G359,$A$4:$BI$35,2+$A362+F$38)</f>
        <v>53</v>
      </c>
    </row>
    <row r="363" spans="1:7" ht="15" customHeight="1" x14ac:dyDescent="0.35">
      <c r="A363" s="175">
        <v>5</v>
      </c>
      <c r="B363" s="173">
        <f>VLOOKUP(G359,$A$4:$BI$35,2+$A363)</f>
        <v>1356</v>
      </c>
      <c r="C363" s="112">
        <f>VLOOKUP($G$39,$A$4:$BI$35,2+$A363+C$38)</f>
        <v>83.7</v>
      </c>
      <c r="D363" s="112">
        <f>VLOOKUP($G$39,$A$4:$BI$35,2+$A363+D$38)</f>
        <v>72.7</v>
      </c>
      <c r="E363" s="112">
        <f>VLOOKUP($G$39,$A$4:$BI$35,2+$A363+E$38)</f>
        <v>65</v>
      </c>
      <c r="F363" s="112">
        <f>VLOOKUP($G$39,$A$4:$BI$35,2+$A363+F$38)</f>
        <v>49.900000000000006</v>
      </c>
    </row>
    <row r="364" spans="1:7" ht="15" customHeight="1" x14ac:dyDescent="0.35">
      <c r="A364" s="175">
        <v>6</v>
      </c>
      <c r="B364" s="173">
        <f>VLOOKUP(G359,$A$4:$BI$35,2+$A364)</f>
        <v>1371</v>
      </c>
      <c r="C364" s="112">
        <f>VLOOKUP($G359,$A$4:$BI$35,2+$A364+C$38)</f>
        <v>85.8</v>
      </c>
      <c r="D364" s="112">
        <f>VLOOKUP($G359,$A$4:$BI$35,2+$A364+D$38)</f>
        <v>73.3</v>
      </c>
      <c r="E364" s="112">
        <f>VLOOKUP($G359,$A$4:$BI$35,2+$A364+E$38)</f>
        <v>66.900000000000006</v>
      </c>
      <c r="F364" s="112">
        <f>VLOOKUP($G359,$A$4:$BI$35,2+$A364+F$38)</f>
        <v>51.300000000000004</v>
      </c>
    </row>
    <row r="365" spans="1:7" ht="15" customHeight="1" x14ac:dyDescent="0.35">
      <c r="A365" s="175">
        <v>7</v>
      </c>
      <c r="B365" s="173">
        <f>VLOOKUP(G359,$A$4:$BI$35,2+$A365)</f>
        <v>1380</v>
      </c>
      <c r="C365" s="112">
        <f>VLOOKUP($G359,$A$4:$BI$35,2+$A365+C$38)</f>
        <v>87.4</v>
      </c>
      <c r="D365" s="112">
        <f>VLOOKUP($G359,$A$4:$BI$35,2+$A365+D$38)</f>
        <v>77.599999999999994</v>
      </c>
      <c r="E365" s="112">
        <f>VLOOKUP($G359,$A$4:$BI$35,2+$A365+E$38)</f>
        <v>66.3</v>
      </c>
      <c r="F365" s="112">
        <f>VLOOKUP($G359,$A$4:$BI$35,2+$A365+F$38)</f>
        <v>51.5</v>
      </c>
    </row>
    <row r="366" spans="1:7" ht="15" customHeight="1" x14ac:dyDescent="0.35">
      <c r="A366" s="175">
        <v>8</v>
      </c>
      <c r="B366" s="173">
        <f>VLOOKUP(G359,$A$4:$BI$35,2+$A366)</f>
        <v>1410</v>
      </c>
      <c r="C366" s="112">
        <f>VLOOKUP($G359,$A$4:$BI$35,2+$A366+C$38)</f>
        <v>86.7</v>
      </c>
      <c r="D366" s="112">
        <f>VLOOKUP($G359,$A$4:$BI$35,2+$A366+D$38)</f>
        <v>76.900000000000006</v>
      </c>
      <c r="E366" s="112">
        <f>VLOOKUP($G359,$A$4:$BI$35,2+$A366+E$38)</f>
        <v>67.8</v>
      </c>
      <c r="F366" s="112">
        <f>VLOOKUP($G359,$A$4:$BI$35,2+$A366+F$38)</f>
        <v>52.7</v>
      </c>
    </row>
    <row r="367" spans="1:7" ht="15" customHeight="1" x14ac:dyDescent="0.35">
      <c r="A367" s="175">
        <v>9</v>
      </c>
      <c r="B367" s="173">
        <f>VLOOKUP(G359,$A$4:$BI$35,2+$A367)</f>
        <v>1446</v>
      </c>
      <c r="C367" s="112">
        <f>VLOOKUP($G359,$A$4:$BI$35,2+$A367+C$38)</f>
        <v>85.7</v>
      </c>
      <c r="D367" s="112">
        <f>VLOOKUP($G359,$A$4:$BI$35,2+$A367+D$38)</f>
        <v>78.2</v>
      </c>
      <c r="E367" s="112">
        <f>VLOOKUP($G359,$A$4:$BI$35,2+$A367+E$38)</f>
        <v>66.3</v>
      </c>
      <c r="F367" s="112">
        <f>VLOOKUP($G359,$A$4:$BI$35,2+$A367+F$38)</f>
        <v>50.3</v>
      </c>
    </row>
    <row r="368" spans="1:7" ht="15" customHeight="1" x14ac:dyDescent="0.35">
      <c r="A368" s="175">
        <v>10</v>
      </c>
      <c r="B368" s="173">
        <f>VLOOKUP(G359,$A$4:$BI$35,2+$A368)</f>
        <v>1445</v>
      </c>
      <c r="C368" s="112">
        <f>VLOOKUP($G359,$A$4:$BI$35,2+$A368+C$38)</f>
        <v>83.9</v>
      </c>
      <c r="D368" s="112">
        <f>VLOOKUP($G359,$A$4:$BI$35,2+$A368+D$38)</f>
        <v>73.8</v>
      </c>
      <c r="E368" s="112">
        <f>VLOOKUP($G359,$A$4:$BI$35,2+$A368+E$38)</f>
        <v>67.099999999999994</v>
      </c>
      <c r="F368" s="112">
        <f>VLOOKUP($G359,$A$4:$BI$35,2+$A368+F$38)</f>
        <v>51.7</v>
      </c>
    </row>
    <row r="369" spans="1:7" ht="15" customHeight="1" x14ac:dyDescent="0.35">
      <c r="A369" s="175">
        <v>11</v>
      </c>
      <c r="B369" s="173">
        <f>VLOOKUP(G359,$A$4:$BI$35,2+$A369)</f>
        <v>1421</v>
      </c>
      <c r="C369" s="112">
        <f>VLOOKUP($G359,$A$4:$BI$35,2+$A369+C$38)</f>
        <v>85.5</v>
      </c>
      <c r="D369" s="112">
        <f>VLOOKUP($G359,$A$4:$BI$35,2+$A369+D$38)</f>
        <v>75.8</v>
      </c>
      <c r="E369" s="112">
        <f>VLOOKUP($G359,$A$4:$BI$35,2+$A369+E$38)</f>
        <v>68.7</v>
      </c>
      <c r="F369" s="112">
        <f>VLOOKUP($G359,$A$4:$BI$35,2+$A369+F$38)</f>
        <v>54.3</v>
      </c>
    </row>
    <row r="370" spans="1:7" ht="15" customHeight="1" x14ac:dyDescent="0.35">
      <c r="A370" s="175">
        <v>12</v>
      </c>
      <c r="B370" s="173"/>
    </row>
    <row r="371" spans="1:7" ht="15" customHeight="1" x14ac:dyDescent="0.35">
      <c r="A371" s="175">
        <v>13</v>
      </c>
    </row>
    <row r="372" spans="1:7" ht="15" customHeight="1" x14ac:dyDescent="0.35">
      <c r="A372" s="175">
        <v>14</v>
      </c>
    </row>
    <row r="373" spans="1:7" ht="15" customHeight="1" x14ac:dyDescent="0.35">
      <c r="A373" s="175">
        <v>15</v>
      </c>
    </row>
    <row r="374" spans="1:7" ht="15" customHeight="1" x14ac:dyDescent="0.35">
      <c r="A374" s="175">
        <v>16</v>
      </c>
    </row>
    <row r="375" spans="1:7" ht="15" customHeight="1" x14ac:dyDescent="0.35">
      <c r="A375" s="175">
        <v>17</v>
      </c>
    </row>
    <row r="376" spans="1:7" ht="15" customHeight="1" x14ac:dyDescent="0.35">
      <c r="A376" s="175">
        <v>18</v>
      </c>
    </row>
    <row r="377" spans="1:7" ht="15" customHeight="1" x14ac:dyDescent="0.35">
      <c r="A377" s="175">
        <v>19</v>
      </c>
    </row>
    <row r="378" spans="1:7" ht="15" customHeight="1" x14ac:dyDescent="0.35">
      <c r="A378" s="175">
        <v>20</v>
      </c>
    </row>
    <row r="379" spans="1:7" ht="15" customHeight="1" x14ac:dyDescent="0.35">
      <c r="A379" s="175">
        <v>1</v>
      </c>
      <c r="B379" s="173">
        <f>VLOOKUP(G379,$A$4:$BI$35,2+$A379)</f>
        <v>415</v>
      </c>
      <c r="C379" s="112">
        <f>VLOOKUP($G379,$A$4:$BI$35,2+$A379+C$38)</f>
        <v>59.53</v>
      </c>
      <c r="D379" s="112">
        <f>VLOOKUP($G379,$A$4:$BI$35,2+$A379+D$38)</f>
        <v>47.94</v>
      </c>
      <c r="E379" s="112">
        <f>VLOOKUP($G379,$A$4:$BI$35,2+$A379+E$38)</f>
        <v>70.56</v>
      </c>
      <c r="F379" s="112">
        <f>VLOOKUP($G379,$A$4:$BI$35,2+$A379+F$38)</f>
        <v>52.8</v>
      </c>
      <c r="G379" s="174">
        <v>18</v>
      </c>
    </row>
    <row r="380" spans="1:7" ht="15" customHeight="1" x14ac:dyDescent="0.35">
      <c r="A380" s="175">
        <v>2</v>
      </c>
      <c r="B380" s="173">
        <f>VLOOKUP(G379,$A$4:$BI$35,2+$A380)</f>
        <v>466</v>
      </c>
      <c r="C380" s="112">
        <f>VLOOKUP($G379,$A$4:$BI$35,2+$A380+C$38)</f>
        <v>64.13</v>
      </c>
      <c r="D380" s="112">
        <f>VLOOKUP($G379,$A$4:$BI$35,2+$A380+D$38)</f>
        <v>44.87</v>
      </c>
      <c r="E380" s="112">
        <f>VLOOKUP($G379,$A$4:$BI$35,2+$A380+E$38)</f>
        <v>61.589999999999996</v>
      </c>
      <c r="F380" s="112">
        <f>VLOOKUP($G379,$A$4:$BI$35,2+$A380+F$38)</f>
        <v>44.96</v>
      </c>
    </row>
    <row r="381" spans="1:7" ht="15" customHeight="1" x14ac:dyDescent="0.35">
      <c r="A381" s="175">
        <v>3</v>
      </c>
      <c r="B381" s="173">
        <f>VLOOKUP(G379,$A$4:$BI$35,2+$A381)</f>
        <v>507</v>
      </c>
      <c r="C381" s="112">
        <f>VLOOKUP($G379,$A$4:$BI$35,2+$A381+C$38)</f>
        <v>68.5</v>
      </c>
      <c r="D381" s="112">
        <f>VLOOKUP($G379,$A$4:$BI$35,2+$A381+D$38)</f>
        <v>48</v>
      </c>
      <c r="E381" s="112">
        <f>VLOOKUP($G379,$A$4:$BI$35,2+$A381+E$38)</f>
        <v>72.2</v>
      </c>
      <c r="F381" s="112">
        <f>VLOOKUP($G379,$A$4:$BI$35,2+$A381+F$38)</f>
        <v>57.900000000000006</v>
      </c>
    </row>
    <row r="382" spans="1:7" ht="15" customHeight="1" x14ac:dyDescent="0.35">
      <c r="A382" s="175">
        <v>4</v>
      </c>
      <c r="B382" s="173">
        <f>VLOOKUP(G379,$A$4:$BI$35,2+$A382)</f>
        <v>578</v>
      </c>
      <c r="C382" s="112">
        <f>VLOOKUP($G379,$A$4:$BI$35,2+$A382+C$38)</f>
        <v>73.5</v>
      </c>
      <c r="D382" s="112">
        <f>VLOOKUP($G379,$A$4:$BI$35,2+$A382+D$38)</f>
        <v>52.6</v>
      </c>
      <c r="E382" s="112">
        <f>VLOOKUP($G379,$A$4:$BI$35,2+$A382+E$38)</f>
        <v>90.6</v>
      </c>
      <c r="F382" s="112">
        <f>VLOOKUP($G379,$A$4:$BI$35,2+$A382+F$38)</f>
        <v>85</v>
      </c>
    </row>
    <row r="383" spans="1:7" ht="15" customHeight="1" x14ac:dyDescent="0.35">
      <c r="A383" s="175">
        <v>5</v>
      </c>
      <c r="B383" s="173">
        <f>VLOOKUP(G379,$A$4:$BI$35,2+$A383)</f>
        <v>620</v>
      </c>
      <c r="C383" s="112">
        <f>VLOOKUP($G$39,$A$4:$BI$35,2+$A383+C$38)</f>
        <v>83.7</v>
      </c>
      <c r="D383" s="112">
        <f>VLOOKUP($G$39,$A$4:$BI$35,2+$A383+D$38)</f>
        <v>72.7</v>
      </c>
      <c r="E383" s="112">
        <f>VLOOKUP($G$39,$A$4:$BI$35,2+$A383+E$38)</f>
        <v>65</v>
      </c>
      <c r="F383" s="112">
        <f>VLOOKUP($G$39,$A$4:$BI$35,2+$A383+F$38)</f>
        <v>49.900000000000006</v>
      </c>
    </row>
    <row r="384" spans="1:7" ht="15" customHeight="1" x14ac:dyDescent="0.35">
      <c r="A384" s="175">
        <v>6</v>
      </c>
      <c r="B384" s="173">
        <f>VLOOKUP(G379,$A$4:$BI$35,2+$A384)</f>
        <v>710</v>
      </c>
      <c r="C384" s="112">
        <f>VLOOKUP($G379,$A$4:$BI$35,2+$A384+C$38)</f>
        <v>76.8</v>
      </c>
      <c r="D384" s="112">
        <f>VLOOKUP($G379,$A$4:$BI$35,2+$A384+D$38)</f>
        <v>59.1</v>
      </c>
      <c r="E384" s="112">
        <f>VLOOKUP($G379,$A$4:$BI$35,2+$A384+E$38)</f>
        <v>79.900000000000006</v>
      </c>
      <c r="F384" s="112">
        <f>VLOOKUP($G379,$A$4:$BI$35,2+$A384+F$38)</f>
        <v>62.7</v>
      </c>
    </row>
    <row r="385" spans="1:7" ht="15" customHeight="1" x14ac:dyDescent="0.35">
      <c r="A385" s="175">
        <v>7</v>
      </c>
      <c r="B385" s="173">
        <f>VLOOKUP(G379,$A$4:$BI$35,2+$A385)</f>
        <v>738</v>
      </c>
      <c r="C385" s="112">
        <f>VLOOKUP($G379,$A$4:$BI$35,2+$A385+C$38)</f>
        <v>80.7</v>
      </c>
      <c r="D385" s="112">
        <f>VLOOKUP($G379,$A$4:$BI$35,2+$A385+D$38)</f>
        <v>67.2</v>
      </c>
      <c r="E385" s="112">
        <f>VLOOKUP($G379,$A$4:$BI$35,2+$A385+E$38)</f>
        <v>80.2</v>
      </c>
      <c r="F385" s="112">
        <f>VLOOKUP($G379,$A$4:$BI$35,2+$A385+F$38)</f>
        <v>67.400000000000006</v>
      </c>
    </row>
    <row r="386" spans="1:7" ht="15" customHeight="1" x14ac:dyDescent="0.35">
      <c r="A386" s="175">
        <v>8</v>
      </c>
      <c r="B386" s="173">
        <f>VLOOKUP(G379,$A$4:$BI$35,2+$A386)</f>
        <v>930</v>
      </c>
      <c r="C386" s="112">
        <f>VLOOKUP($G379,$A$4:$BI$35,2+$A386+C$38)</f>
        <v>75.900000000000006</v>
      </c>
      <c r="D386" s="112">
        <f>VLOOKUP($G379,$A$4:$BI$35,2+$A386+D$38)</f>
        <v>68.5</v>
      </c>
      <c r="E386" s="112">
        <f>VLOOKUP($G379,$A$4:$BI$35,2+$A386+E$38)</f>
        <v>79</v>
      </c>
      <c r="F386" s="112">
        <f>VLOOKUP($G379,$A$4:$BI$35,2+$A386+F$38)</f>
        <v>66.099999999999994</v>
      </c>
    </row>
    <row r="387" spans="1:7" ht="15" customHeight="1" x14ac:dyDescent="0.35">
      <c r="A387" s="175">
        <v>9</v>
      </c>
      <c r="B387" s="173">
        <f>VLOOKUP(G379,$A$4:$BI$35,2+$A387)</f>
        <v>962</v>
      </c>
      <c r="C387" s="112">
        <f>VLOOKUP($G379,$A$4:$BI$35,2+$A387+C$38)</f>
        <v>80.900000000000006</v>
      </c>
      <c r="D387" s="112">
        <f>VLOOKUP($G379,$A$4:$BI$35,2+$A387+D$38)</f>
        <v>67.900000000000006</v>
      </c>
      <c r="E387" s="112">
        <f>VLOOKUP($G379,$A$4:$BI$35,2+$A387+E$38)</f>
        <v>74.8</v>
      </c>
      <c r="F387" s="112">
        <f>VLOOKUP($G379,$A$4:$BI$35,2+$A387+F$38)</f>
        <v>62.5</v>
      </c>
    </row>
    <row r="388" spans="1:7" ht="15" customHeight="1" x14ac:dyDescent="0.35">
      <c r="A388" s="175">
        <v>10</v>
      </c>
      <c r="B388" s="173">
        <f>VLOOKUP(G379,$A$4:$BI$35,2+$A388)</f>
        <v>1011</v>
      </c>
      <c r="C388" s="112">
        <f>VLOOKUP($G379,$A$4:$BI$35,2+$A388+C$38)</f>
        <v>80.7</v>
      </c>
      <c r="D388" s="112">
        <f>VLOOKUP($G379,$A$4:$BI$35,2+$A388+D$38)</f>
        <v>69.099999999999994</v>
      </c>
      <c r="E388" s="112">
        <f>VLOOKUP($G379,$A$4:$BI$35,2+$A388+E$38)</f>
        <v>76.599999999999994</v>
      </c>
      <c r="F388" s="112">
        <f>VLOOKUP($G379,$A$4:$BI$35,2+$A388+F$38)</f>
        <v>62</v>
      </c>
    </row>
    <row r="389" spans="1:7" ht="15" customHeight="1" x14ac:dyDescent="0.35">
      <c r="A389" s="175">
        <v>11</v>
      </c>
      <c r="B389" s="173">
        <f>VLOOKUP(G379,$A$4:$BI$35,2+$A389)</f>
        <v>1065</v>
      </c>
      <c r="C389" s="112">
        <f>VLOOKUP($G379,$A$4:$BI$35,2+$A389+C$38)</f>
        <v>77.599999999999994</v>
      </c>
      <c r="D389" s="112">
        <f>VLOOKUP($G379,$A$4:$BI$35,2+$A389+D$38)</f>
        <v>69</v>
      </c>
      <c r="E389" s="112">
        <f>VLOOKUP($G379,$A$4:$BI$35,2+$A389+E$38)</f>
        <v>77.3</v>
      </c>
      <c r="F389" s="112">
        <f>VLOOKUP($G379,$A$4:$BI$35,2+$A389+F$38)</f>
        <v>63.3</v>
      </c>
    </row>
    <row r="390" spans="1:7" ht="15" customHeight="1" x14ac:dyDescent="0.35">
      <c r="A390" s="175">
        <v>12</v>
      </c>
      <c r="B390" s="173"/>
    </row>
    <row r="391" spans="1:7" ht="15" customHeight="1" x14ac:dyDescent="0.35">
      <c r="A391" s="175">
        <v>13</v>
      </c>
    </row>
    <row r="392" spans="1:7" ht="15" customHeight="1" x14ac:dyDescent="0.35">
      <c r="A392" s="175">
        <v>14</v>
      </c>
    </row>
    <row r="393" spans="1:7" ht="15" customHeight="1" x14ac:dyDescent="0.35">
      <c r="A393" s="175">
        <v>15</v>
      </c>
    </row>
    <row r="394" spans="1:7" ht="15" customHeight="1" x14ac:dyDescent="0.35">
      <c r="A394" s="175">
        <v>16</v>
      </c>
    </row>
    <row r="395" spans="1:7" ht="15" customHeight="1" x14ac:dyDescent="0.35">
      <c r="A395" s="175">
        <v>17</v>
      </c>
    </row>
    <row r="396" spans="1:7" ht="15" customHeight="1" x14ac:dyDescent="0.35">
      <c r="A396" s="175">
        <v>18</v>
      </c>
    </row>
    <row r="397" spans="1:7" ht="15" customHeight="1" x14ac:dyDescent="0.35">
      <c r="A397" s="175">
        <v>19</v>
      </c>
    </row>
    <row r="398" spans="1:7" ht="15" customHeight="1" x14ac:dyDescent="0.35">
      <c r="A398" s="175">
        <v>20</v>
      </c>
    </row>
    <row r="399" spans="1:7" ht="15" customHeight="1" x14ac:dyDescent="0.35">
      <c r="A399" s="175">
        <v>1</v>
      </c>
      <c r="B399" s="173">
        <f>VLOOKUP(G399,$A$4:$BI$35,2+$A399)</f>
        <v>909</v>
      </c>
      <c r="C399" s="112">
        <f>VLOOKUP($G399,$A$4:$BI$35,2+$A399+C$38)</f>
        <v>55.25</v>
      </c>
      <c r="D399" s="112">
        <f>VLOOKUP($G399,$A$4:$BI$35,2+$A399+D$38)</f>
        <v>39.85</v>
      </c>
      <c r="E399" s="112">
        <f>VLOOKUP($G399,$A$4:$BI$35,2+$A399+E$38)</f>
        <v>39.449999999999996</v>
      </c>
      <c r="F399" s="112">
        <f>VLOOKUP($G399,$A$4:$BI$35,2+$A399+F$38)</f>
        <v>22.72</v>
      </c>
      <c r="G399" s="174">
        <v>19</v>
      </c>
    </row>
    <row r="400" spans="1:7" ht="15" customHeight="1" x14ac:dyDescent="0.35">
      <c r="A400" s="175">
        <v>2</v>
      </c>
      <c r="B400" s="173">
        <f>VLOOKUP(G399,$A$4:$BI$35,2+$A400)</f>
        <v>1032</v>
      </c>
      <c r="C400" s="112">
        <f>VLOOKUP($G399,$A$4:$BI$35,2+$A400+C$38)</f>
        <v>58.43</v>
      </c>
      <c r="D400" s="112">
        <f>VLOOKUP($G399,$A$4:$BI$35,2+$A400+D$38)</f>
        <v>41.17</v>
      </c>
      <c r="E400" s="112">
        <f>VLOOKUP($G399,$A$4:$BI$35,2+$A400+E$38)</f>
        <v>43.86</v>
      </c>
      <c r="F400" s="112">
        <f>VLOOKUP($G399,$A$4:$BI$35,2+$A400+F$38)</f>
        <v>28.01</v>
      </c>
    </row>
    <row r="401" spans="1:6" ht="15" customHeight="1" x14ac:dyDescent="0.35">
      <c r="A401" s="175">
        <v>3</v>
      </c>
      <c r="B401" s="173">
        <f>VLOOKUP(G399,$A$4:$BI$35,2+$A401)</f>
        <v>1214</v>
      </c>
      <c r="C401" s="112">
        <f>VLOOKUP($G399,$A$4:$BI$35,2+$A401+C$38)</f>
        <v>65.7</v>
      </c>
      <c r="D401" s="112">
        <f>VLOOKUP($G399,$A$4:$BI$35,2+$A401+D$38)</f>
        <v>49.5</v>
      </c>
      <c r="E401" s="112">
        <f>VLOOKUP($G399,$A$4:$BI$35,2+$A401+E$38)</f>
        <v>39.4</v>
      </c>
      <c r="F401" s="112">
        <f>VLOOKUP($G399,$A$4:$BI$35,2+$A401+F$38)</f>
        <v>27.1</v>
      </c>
    </row>
    <row r="402" spans="1:6" ht="15" customHeight="1" x14ac:dyDescent="0.35">
      <c r="A402" s="175">
        <v>4</v>
      </c>
      <c r="B402" s="173">
        <f>VLOOKUP(G399,$A$4:$BI$35,2+$A402)</f>
        <v>1283</v>
      </c>
      <c r="C402" s="112">
        <f>VLOOKUP($G399,$A$4:$BI$35,2+$A402+C$38)</f>
        <v>70.400000000000006</v>
      </c>
      <c r="D402" s="112">
        <f>VLOOKUP($G399,$A$4:$BI$35,2+$A402+D$38)</f>
        <v>51.4</v>
      </c>
      <c r="E402" s="112">
        <f>VLOOKUP($G399,$A$4:$BI$35,2+$A402+E$38)</f>
        <v>37.199999999999996</v>
      </c>
      <c r="F402" s="112">
        <f>VLOOKUP($G399,$A$4:$BI$35,2+$A402+F$38)</f>
        <v>25.5</v>
      </c>
    </row>
    <row r="403" spans="1:6" ht="15" customHeight="1" x14ac:dyDescent="0.35">
      <c r="A403" s="175">
        <v>5</v>
      </c>
      <c r="B403" s="173">
        <f>VLOOKUP(G399,$A$4:$BI$35,2+$A403)</f>
        <v>1453</v>
      </c>
      <c r="C403" s="112">
        <f>VLOOKUP($G$39,$A$4:$BI$35,2+$A403+C$38)</f>
        <v>83.7</v>
      </c>
      <c r="D403" s="112">
        <f>VLOOKUP($G$39,$A$4:$BI$35,2+$A403+D$38)</f>
        <v>72.7</v>
      </c>
      <c r="E403" s="112">
        <f>VLOOKUP($G$39,$A$4:$BI$35,2+$A403+E$38)</f>
        <v>65</v>
      </c>
      <c r="F403" s="112">
        <f>VLOOKUP($G$39,$A$4:$BI$35,2+$A403+F$38)</f>
        <v>49.900000000000006</v>
      </c>
    </row>
    <row r="404" spans="1:6" ht="15" customHeight="1" x14ac:dyDescent="0.35">
      <c r="A404" s="175">
        <v>6</v>
      </c>
      <c r="B404" s="173">
        <f>VLOOKUP(G399,$A$4:$BI$35,2+$A404)</f>
        <v>1669</v>
      </c>
      <c r="C404" s="112">
        <f>VLOOKUP($G399,$A$4:$BI$35,2+$A404+C$38)</f>
        <v>69</v>
      </c>
      <c r="D404" s="112">
        <f>VLOOKUP($G399,$A$4:$BI$35,2+$A404+D$38)</f>
        <v>61</v>
      </c>
      <c r="E404" s="112">
        <f>VLOOKUP($G399,$A$4:$BI$35,2+$A404+E$38)</f>
        <v>40.1</v>
      </c>
      <c r="F404" s="112">
        <f>VLOOKUP($G399,$A$4:$BI$35,2+$A404+F$38)</f>
        <v>27.6</v>
      </c>
    </row>
    <row r="405" spans="1:6" ht="15" customHeight="1" x14ac:dyDescent="0.35">
      <c r="A405" s="175">
        <v>7</v>
      </c>
      <c r="B405" s="173">
        <f>VLOOKUP(G399,$A$4:$BI$35,2+$A405)</f>
        <v>1838</v>
      </c>
      <c r="C405" s="112">
        <f>VLOOKUP($G399,$A$4:$BI$35,2+$A405+C$38)</f>
        <v>68.400000000000006</v>
      </c>
      <c r="D405" s="112">
        <f>VLOOKUP($G399,$A$4:$BI$35,2+$A405+D$38)</f>
        <v>65.900000000000006</v>
      </c>
      <c r="E405" s="112">
        <f>VLOOKUP($G399,$A$4:$BI$35,2+$A405+E$38)</f>
        <v>40.200000000000003</v>
      </c>
      <c r="F405" s="112">
        <f>VLOOKUP($G399,$A$4:$BI$35,2+$A405+F$38)</f>
        <v>28.700000000000003</v>
      </c>
    </row>
    <row r="406" spans="1:6" ht="15" customHeight="1" x14ac:dyDescent="0.35">
      <c r="A406" s="175">
        <v>8</v>
      </c>
      <c r="B406" s="173">
        <f>VLOOKUP(G399,$A$4:$BI$35,2+$A406)</f>
        <v>1864</v>
      </c>
      <c r="C406" s="112">
        <f>VLOOKUP($G399,$A$4:$BI$35,2+$A406+C$38)</f>
        <v>68.3</v>
      </c>
      <c r="D406" s="112">
        <f>VLOOKUP($G399,$A$4:$BI$35,2+$A406+D$38)</f>
        <v>55.8</v>
      </c>
      <c r="E406" s="112">
        <f>VLOOKUP($G399,$A$4:$BI$35,2+$A406+E$38)</f>
        <v>39.9</v>
      </c>
      <c r="F406" s="112">
        <f>VLOOKUP($G399,$A$4:$BI$35,2+$A406+F$38)</f>
        <v>26.8</v>
      </c>
    </row>
    <row r="407" spans="1:6" ht="15" customHeight="1" x14ac:dyDescent="0.35">
      <c r="A407" s="175">
        <v>9</v>
      </c>
      <c r="B407" s="173">
        <f>VLOOKUP(G399,$A$4:$BI$35,2+$A407)</f>
        <v>2112</v>
      </c>
      <c r="C407" s="112">
        <f>VLOOKUP($G399,$A$4:$BI$35,2+$A407+C$38)</f>
        <v>69.900000000000006</v>
      </c>
      <c r="D407" s="112">
        <f>VLOOKUP($G399,$A$4:$BI$35,2+$A407+D$38)</f>
        <v>53.8</v>
      </c>
      <c r="E407" s="112">
        <f>VLOOKUP($G399,$A$4:$BI$35,2+$A407+E$38)</f>
        <v>45.5</v>
      </c>
      <c r="F407" s="112">
        <f>VLOOKUP($G399,$A$4:$BI$35,2+$A407+F$38)</f>
        <v>30.9</v>
      </c>
    </row>
    <row r="408" spans="1:6" ht="15" customHeight="1" x14ac:dyDescent="0.35">
      <c r="A408" s="175">
        <v>10</v>
      </c>
      <c r="B408" s="173">
        <f>VLOOKUP(G399,$A$4:$BI$35,2+$A408)</f>
        <v>2042</v>
      </c>
      <c r="C408" s="112">
        <f>VLOOKUP($G399,$A$4:$BI$35,2+$A408+C$38)</f>
        <v>71.099999999999994</v>
      </c>
      <c r="D408" s="112">
        <f>VLOOKUP($G399,$A$4:$BI$35,2+$A408+D$38)</f>
        <v>50</v>
      </c>
      <c r="E408" s="112">
        <f>VLOOKUP($G399,$A$4:$BI$35,2+$A408+E$38)</f>
        <v>45.900000000000006</v>
      </c>
      <c r="F408" s="112">
        <f>VLOOKUP($G399,$A$4:$BI$35,2+$A408+F$38)</f>
        <v>30.4</v>
      </c>
    </row>
    <row r="409" spans="1:6" ht="15" customHeight="1" x14ac:dyDescent="0.35">
      <c r="A409" s="175">
        <v>11</v>
      </c>
      <c r="B409" s="173">
        <f>VLOOKUP(G399,$A$4:$BI$35,2+$A409)</f>
        <v>2156</v>
      </c>
      <c r="C409" s="112">
        <f>VLOOKUP($G399,$A$4:$BI$35,2+$A409+C$38)</f>
        <v>67.900000000000006</v>
      </c>
      <c r="D409" s="112">
        <f>VLOOKUP($G399,$A$4:$BI$35,2+$A409+D$38)</f>
        <v>51.7</v>
      </c>
      <c r="E409" s="112">
        <f>VLOOKUP($G399,$A$4:$BI$35,2+$A409+E$38)</f>
        <v>49.4</v>
      </c>
      <c r="F409" s="112">
        <f>VLOOKUP($G399,$A$4:$BI$35,2+$A409+F$38)</f>
        <v>32</v>
      </c>
    </row>
    <row r="410" spans="1:6" ht="15" customHeight="1" x14ac:dyDescent="0.35">
      <c r="A410" s="175">
        <v>12</v>
      </c>
      <c r="B410" s="173"/>
    </row>
    <row r="411" spans="1:6" ht="15" customHeight="1" x14ac:dyDescent="0.35">
      <c r="A411" s="175">
        <v>13</v>
      </c>
    </row>
    <row r="412" spans="1:6" ht="15" customHeight="1" x14ac:dyDescent="0.35">
      <c r="A412" s="175">
        <v>14</v>
      </c>
    </row>
    <row r="413" spans="1:6" ht="15" customHeight="1" x14ac:dyDescent="0.35">
      <c r="A413" s="175">
        <v>15</v>
      </c>
    </row>
    <row r="414" spans="1:6" ht="15" customHeight="1" x14ac:dyDescent="0.35">
      <c r="A414" s="175">
        <v>16</v>
      </c>
    </row>
    <row r="415" spans="1:6" ht="15" customHeight="1" x14ac:dyDescent="0.35">
      <c r="A415" s="175">
        <v>17</v>
      </c>
    </row>
    <row r="416" spans="1:6" ht="15" customHeight="1" x14ac:dyDescent="0.35">
      <c r="A416" s="175">
        <v>18</v>
      </c>
    </row>
    <row r="417" spans="1:7" ht="15" customHeight="1" x14ac:dyDescent="0.35">
      <c r="A417" s="175">
        <v>19</v>
      </c>
    </row>
    <row r="418" spans="1:7" ht="15" customHeight="1" x14ac:dyDescent="0.35">
      <c r="A418" s="175">
        <v>20</v>
      </c>
    </row>
    <row r="419" spans="1:7" ht="15" customHeight="1" x14ac:dyDescent="0.35">
      <c r="A419" s="175">
        <v>1</v>
      </c>
      <c r="B419" s="173">
        <f>VLOOKUP(G419,$A$4:$BI$35,2+$A419)</f>
        <v>1599</v>
      </c>
      <c r="C419" s="112">
        <f>VLOOKUP($G419,$A$4:$BI$35,2+$A419+C$38)</f>
        <v>75.77</v>
      </c>
      <c r="D419" s="112">
        <f>VLOOKUP($G419,$A$4:$BI$35,2+$A419+D$38)</f>
        <v>53.22</v>
      </c>
      <c r="E419" s="112">
        <f>VLOOKUP($G419,$A$4:$BI$35,2+$A419+E$38)</f>
        <v>62.599999999999994</v>
      </c>
      <c r="F419" s="112">
        <f>VLOOKUP($G419,$A$4:$BI$35,2+$A419+F$38)</f>
        <v>47.64</v>
      </c>
      <c r="G419" s="174">
        <v>20</v>
      </c>
    </row>
    <row r="420" spans="1:7" ht="15" customHeight="1" x14ac:dyDescent="0.35">
      <c r="A420" s="175">
        <v>2</v>
      </c>
      <c r="B420" s="173">
        <f>VLOOKUP(G419,$A$4:$BI$35,2+$A420)</f>
        <v>1648</v>
      </c>
      <c r="C420" s="112">
        <f>VLOOKUP($G419,$A$4:$BI$35,2+$A420+C$38)</f>
        <v>75.58</v>
      </c>
      <c r="D420" s="112">
        <f>VLOOKUP($G419,$A$4:$BI$35,2+$A420+D$38)</f>
        <v>50.21</v>
      </c>
      <c r="E420" s="112">
        <f>VLOOKUP($G419,$A$4:$BI$35,2+$A420+E$38)</f>
        <v>62.15</v>
      </c>
      <c r="F420" s="112">
        <f>VLOOKUP($G419,$A$4:$BI$35,2+$A420+F$38)</f>
        <v>46.480000000000004</v>
      </c>
    </row>
    <row r="421" spans="1:7" ht="15" customHeight="1" x14ac:dyDescent="0.35">
      <c r="A421" s="175">
        <v>3</v>
      </c>
      <c r="B421" s="173">
        <f>VLOOKUP(G419,$A$4:$BI$35,2+$A421)</f>
        <v>1668</v>
      </c>
      <c r="C421" s="112">
        <f>VLOOKUP($G419,$A$4:$BI$35,2+$A421+C$38)</f>
        <v>79.400000000000006</v>
      </c>
      <c r="D421" s="112">
        <f>VLOOKUP($G419,$A$4:$BI$35,2+$A421+D$38)</f>
        <v>56</v>
      </c>
      <c r="E421" s="112">
        <f>VLOOKUP($G419,$A$4:$BI$35,2+$A421+E$38)</f>
        <v>61</v>
      </c>
      <c r="F421" s="112">
        <f>VLOOKUP($G419,$A$4:$BI$35,2+$A421+F$38)</f>
        <v>43.8</v>
      </c>
    </row>
    <row r="422" spans="1:7" ht="15" customHeight="1" x14ac:dyDescent="0.35">
      <c r="A422" s="175">
        <v>4</v>
      </c>
      <c r="B422" s="173">
        <f>VLOOKUP(G419,$A$4:$BI$35,2+$A422)</f>
        <v>1705</v>
      </c>
      <c r="C422" s="112">
        <f>VLOOKUP($G419,$A$4:$BI$35,2+$A422+C$38)</f>
        <v>79.8</v>
      </c>
      <c r="D422" s="112">
        <f>VLOOKUP($G419,$A$4:$BI$35,2+$A422+D$38)</f>
        <v>62.1</v>
      </c>
      <c r="E422" s="112">
        <f>VLOOKUP($G419,$A$4:$BI$35,2+$A422+E$38)</f>
        <v>65</v>
      </c>
      <c r="F422" s="112">
        <f>VLOOKUP($G419,$A$4:$BI$35,2+$A422+F$38)</f>
        <v>46.8</v>
      </c>
    </row>
    <row r="423" spans="1:7" ht="15" customHeight="1" x14ac:dyDescent="0.35">
      <c r="A423" s="175">
        <v>5</v>
      </c>
      <c r="B423" s="173">
        <f>VLOOKUP(G419,$A$4:$BI$35,2+$A423)</f>
        <v>1726</v>
      </c>
      <c r="C423" s="112">
        <f>VLOOKUP($G$39,$A$4:$BI$35,2+$A423+C$38)</f>
        <v>83.7</v>
      </c>
      <c r="D423" s="112">
        <f>VLOOKUP($G$39,$A$4:$BI$35,2+$A423+D$38)</f>
        <v>72.7</v>
      </c>
      <c r="E423" s="112">
        <f>VLOOKUP($G$39,$A$4:$BI$35,2+$A423+E$38)</f>
        <v>65</v>
      </c>
      <c r="F423" s="112">
        <f>VLOOKUP($G$39,$A$4:$BI$35,2+$A423+F$38)</f>
        <v>49.900000000000006</v>
      </c>
    </row>
    <row r="424" spans="1:7" ht="15" customHeight="1" x14ac:dyDescent="0.35">
      <c r="A424" s="175">
        <v>6</v>
      </c>
      <c r="B424" s="173">
        <f>VLOOKUP(G419,$A$4:$BI$35,2+$A424)</f>
        <v>1828</v>
      </c>
      <c r="C424" s="112">
        <f>VLOOKUP($G419,$A$4:$BI$35,2+$A424+C$38)</f>
        <v>82.4</v>
      </c>
      <c r="D424" s="112">
        <f>VLOOKUP($G419,$A$4:$BI$35,2+$A424+D$38)</f>
        <v>68.2</v>
      </c>
      <c r="E424" s="112">
        <f>VLOOKUP($G419,$A$4:$BI$35,2+$A424+E$38)</f>
        <v>69.2</v>
      </c>
      <c r="F424" s="112">
        <f>VLOOKUP($G419,$A$4:$BI$35,2+$A424+F$38)</f>
        <v>52.5</v>
      </c>
    </row>
    <row r="425" spans="1:7" ht="15" customHeight="1" x14ac:dyDescent="0.35">
      <c r="A425" s="175">
        <v>7</v>
      </c>
      <c r="B425" s="173">
        <f>VLOOKUP(G419,$A$4:$BI$35,2+$A425)</f>
        <v>1876</v>
      </c>
      <c r="C425" s="112">
        <f>VLOOKUP($G419,$A$4:$BI$35,2+$A425+C$38)</f>
        <v>85.9</v>
      </c>
      <c r="D425" s="112">
        <f>VLOOKUP($G419,$A$4:$BI$35,2+$A425+D$38)</f>
        <v>71.7</v>
      </c>
      <c r="E425" s="112">
        <f>VLOOKUP($G419,$A$4:$BI$35,2+$A425+E$38)</f>
        <v>71.599999999999994</v>
      </c>
      <c r="F425" s="112">
        <f>VLOOKUP($G419,$A$4:$BI$35,2+$A425+F$38)</f>
        <v>55</v>
      </c>
    </row>
    <row r="426" spans="1:7" ht="15" customHeight="1" x14ac:dyDescent="0.35">
      <c r="A426" s="175">
        <v>8</v>
      </c>
      <c r="B426" s="173">
        <f>VLOOKUP(G419,$A$4:$BI$35,2+$A426)</f>
        <v>1946</v>
      </c>
      <c r="C426" s="112">
        <f>VLOOKUP($G419,$A$4:$BI$35,2+$A426+C$38)</f>
        <v>85.1</v>
      </c>
      <c r="D426" s="112">
        <f>VLOOKUP($G419,$A$4:$BI$35,2+$A426+D$38)</f>
        <v>71.8</v>
      </c>
      <c r="E426" s="112">
        <f>VLOOKUP($G419,$A$4:$BI$35,2+$A426+E$38)</f>
        <v>71.599999999999994</v>
      </c>
      <c r="F426" s="112">
        <f>VLOOKUP($G419,$A$4:$BI$35,2+$A426+F$38)</f>
        <v>56.4</v>
      </c>
    </row>
    <row r="427" spans="1:7" ht="15" customHeight="1" x14ac:dyDescent="0.35">
      <c r="A427" s="175">
        <v>9</v>
      </c>
      <c r="B427" s="173">
        <f>VLOOKUP(G419,$A$4:$BI$35,2+$A427)</f>
        <v>1942</v>
      </c>
      <c r="C427" s="112">
        <f>VLOOKUP($G419,$A$4:$BI$35,2+$A427+C$38)</f>
        <v>83.7</v>
      </c>
      <c r="D427" s="112">
        <f>VLOOKUP($G419,$A$4:$BI$35,2+$A427+D$38)</f>
        <v>76</v>
      </c>
      <c r="E427" s="112">
        <f>VLOOKUP($G419,$A$4:$BI$35,2+$A427+E$38)</f>
        <v>69.7</v>
      </c>
      <c r="F427" s="112">
        <f>VLOOKUP($G419,$A$4:$BI$35,2+$A427+F$38)</f>
        <v>53.9</v>
      </c>
    </row>
    <row r="428" spans="1:7" ht="15" customHeight="1" x14ac:dyDescent="0.35">
      <c r="A428" s="175">
        <v>10</v>
      </c>
      <c r="B428" s="173">
        <f>VLOOKUP(G419,$A$4:$BI$35,2+$A428)</f>
        <v>1908</v>
      </c>
      <c r="C428" s="112">
        <f>VLOOKUP($G419,$A$4:$BI$35,2+$A428+C$38)</f>
        <v>86.1</v>
      </c>
      <c r="D428" s="112">
        <f>VLOOKUP($G419,$A$4:$BI$35,2+$A428+D$38)</f>
        <v>72.8</v>
      </c>
      <c r="E428" s="112">
        <f>VLOOKUP($G419,$A$4:$BI$35,2+$A428+E$38)</f>
        <v>73.199999999999989</v>
      </c>
      <c r="F428" s="112">
        <f>VLOOKUP($G419,$A$4:$BI$35,2+$A428+F$38)</f>
        <v>56.400000000000006</v>
      </c>
    </row>
    <row r="429" spans="1:7" ht="15" customHeight="1" x14ac:dyDescent="0.35">
      <c r="A429" s="175">
        <v>11</v>
      </c>
      <c r="B429" s="173">
        <f>VLOOKUP(G419,$A$4:$BI$35,2+$A429)</f>
        <v>1886</v>
      </c>
      <c r="C429" s="112">
        <f>VLOOKUP($G419,$A$4:$BI$35,2+$A429+C$38)</f>
        <v>87.7</v>
      </c>
      <c r="D429" s="112">
        <f>VLOOKUP($G419,$A$4:$BI$35,2+$A429+D$38)</f>
        <v>79.599999999999994</v>
      </c>
      <c r="E429" s="112">
        <f>VLOOKUP($G419,$A$4:$BI$35,2+$A429+E$38)</f>
        <v>73.400000000000006</v>
      </c>
      <c r="F429" s="112">
        <f>VLOOKUP($G419,$A$4:$BI$35,2+$A429+F$38)</f>
        <v>57.2</v>
      </c>
    </row>
    <row r="430" spans="1:7" ht="15" customHeight="1" x14ac:dyDescent="0.35">
      <c r="A430" s="175">
        <v>12</v>
      </c>
      <c r="B430" s="173"/>
    </row>
    <row r="431" spans="1:7" ht="15" customHeight="1" x14ac:dyDescent="0.35">
      <c r="A431" s="175">
        <v>13</v>
      </c>
    </row>
    <row r="432" spans="1:7" ht="15" customHeight="1" x14ac:dyDescent="0.35">
      <c r="A432" s="175">
        <v>14</v>
      </c>
    </row>
    <row r="433" spans="1:7" ht="15" customHeight="1" x14ac:dyDescent="0.35">
      <c r="A433" s="175">
        <v>15</v>
      </c>
    </row>
    <row r="434" spans="1:7" ht="15" customHeight="1" x14ac:dyDescent="0.35">
      <c r="A434" s="175">
        <v>16</v>
      </c>
    </row>
    <row r="435" spans="1:7" ht="15" customHeight="1" x14ac:dyDescent="0.35">
      <c r="A435" s="175">
        <v>17</v>
      </c>
    </row>
    <row r="436" spans="1:7" ht="15" customHeight="1" x14ac:dyDescent="0.35">
      <c r="A436" s="175">
        <v>18</v>
      </c>
    </row>
    <row r="437" spans="1:7" ht="15" customHeight="1" x14ac:dyDescent="0.35">
      <c r="A437" s="175">
        <v>19</v>
      </c>
    </row>
    <row r="438" spans="1:7" ht="15" customHeight="1" x14ac:dyDescent="0.35">
      <c r="A438" s="175">
        <v>20</v>
      </c>
    </row>
    <row r="439" spans="1:7" ht="15" customHeight="1" x14ac:dyDescent="0.35">
      <c r="A439" s="175">
        <v>1</v>
      </c>
      <c r="B439" s="173">
        <f>VLOOKUP(G439,$A$4:$BI$35,2+$A439)</f>
        <v>1396</v>
      </c>
      <c r="C439" s="112">
        <f>VLOOKUP($G439,$A$4:$BI$35,2+$A439+C$38)</f>
        <v>78.489999999999995</v>
      </c>
      <c r="D439" s="112">
        <f>VLOOKUP($G439,$A$4:$BI$35,2+$A439+D$38)</f>
        <v>54.43</v>
      </c>
      <c r="E439" s="112">
        <f>VLOOKUP($G439,$A$4:$BI$35,2+$A439+E$38)</f>
        <v>66.64</v>
      </c>
      <c r="F439" s="112">
        <f>VLOOKUP($G439,$A$4:$BI$35,2+$A439+F$38)</f>
        <v>54.88</v>
      </c>
      <c r="G439" s="174">
        <v>21</v>
      </c>
    </row>
    <row r="440" spans="1:7" ht="15" customHeight="1" x14ac:dyDescent="0.35">
      <c r="A440" s="175">
        <v>2</v>
      </c>
      <c r="B440" s="173">
        <f>VLOOKUP(G439,$A$4:$BI$35,2+$A440)</f>
        <v>1401</v>
      </c>
      <c r="C440" s="112">
        <f>VLOOKUP($G439,$A$4:$BI$35,2+$A440+C$38)</f>
        <v>80.03</v>
      </c>
      <c r="D440" s="112">
        <f>VLOOKUP($G439,$A$4:$BI$35,2+$A440+D$38)</f>
        <v>57.37</v>
      </c>
      <c r="E440" s="112">
        <f>VLOOKUP($G439,$A$4:$BI$35,2+$A440+E$38)</f>
        <v>64.649999999999991</v>
      </c>
      <c r="F440" s="112">
        <f>VLOOKUP($G439,$A$4:$BI$35,2+$A440+F$38)</f>
        <v>49.13</v>
      </c>
    </row>
    <row r="441" spans="1:7" ht="15" customHeight="1" x14ac:dyDescent="0.35">
      <c r="A441" s="175">
        <v>3</v>
      </c>
      <c r="B441" s="173">
        <f>VLOOKUP(G439,$A$4:$BI$35,2+$A441)</f>
        <v>1328</v>
      </c>
      <c r="C441" s="112">
        <f>VLOOKUP($G439,$A$4:$BI$35,2+$A441+C$38)</f>
        <v>83.5</v>
      </c>
      <c r="D441" s="112">
        <f>VLOOKUP($G439,$A$4:$BI$35,2+$A441+D$38)</f>
        <v>62.5</v>
      </c>
      <c r="E441" s="112">
        <f>VLOOKUP($G439,$A$4:$BI$35,2+$A441+E$38)</f>
        <v>65.3</v>
      </c>
      <c r="F441" s="112">
        <f>VLOOKUP($G439,$A$4:$BI$35,2+$A441+F$38)</f>
        <v>52.8</v>
      </c>
    </row>
    <row r="442" spans="1:7" ht="15" customHeight="1" x14ac:dyDescent="0.35">
      <c r="A442" s="175">
        <v>4</v>
      </c>
      <c r="B442" s="173">
        <f>VLOOKUP(G439,$A$4:$BI$35,2+$A442)</f>
        <v>1450</v>
      </c>
      <c r="C442" s="112">
        <f>VLOOKUP($G439,$A$4:$BI$35,2+$A442+C$38)</f>
        <v>82.4</v>
      </c>
      <c r="D442" s="112">
        <f>VLOOKUP($G439,$A$4:$BI$35,2+$A442+D$38)</f>
        <v>68.7</v>
      </c>
      <c r="E442" s="112">
        <f>VLOOKUP($G439,$A$4:$BI$35,2+$A442+E$38)</f>
        <v>63.6</v>
      </c>
      <c r="F442" s="112">
        <f>VLOOKUP($G439,$A$4:$BI$35,2+$A442+F$38)</f>
        <v>49.6</v>
      </c>
    </row>
    <row r="443" spans="1:7" ht="15" customHeight="1" x14ac:dyDescent="0.35">
      <c r="A443" s="175">
        <v>5</v>
      </c>
      <c r="B443" s="173">
        <f>VLOOKUP(G439,$A$4:$BI$35,2+$A443)</f>
        <v>1366</v>
      </c>
      <c r="C443" s="112">
        <f>VLOOKUP($G$39,$A$4:$BI$35,2+$A443+C$38)</f>
        <v>83.7</v>
      </c>
      <c r="D443" s="112">
        <f>VLOOKUP($G$39,$A$4:$BI$35,2+$A443+D$38)</f>
        <v>72.7</v>
      </c>
      <c r="E443" s="112">
        <f>VLOOKUP($G$39,$A$4:$BI$35,2+$A443+E$38)</f>
        <v>65</v>
      </c>
      <c r="F443" s="112">
        <f>VLOOKUP($G$39,$A$4:$BI$35,2+$A443+F$38)</f>
        <v>49.900000000000006</v>
      </c>
    </row>
    <row r="444" spans="1:7" ht="15" customHeight="1" x14ac:dyDescent="0.35">
      <c r="A444" s="175">
        <v>6</v>
      </c>
      <c r="B444" s="173">
        <f>VLOOKUP(G439,$A$4:$BI$35,2+$A444)</f>
        <v>1483</v>
      </c>
      <c r="C444" s="112">
        <f>VLOOKUP($G439,$A$4:$BI$35,2+$A444+C$38)</f>
        <v>79.099999999999994</v>
      </c>
      <c r="D444" s="112">
        <f>VLOOKUP($G439,$A$4:$BI$35,2+$A444+D$38)</f>
        <v>67.400000000000006</v>
      </c>
      <c r="E444" s="112">
        <f>VLOOKUP($G439,$A$4:$BI$35,2+$A444+E$38)</f>
        <v>64.8</v>
      </c>
      <c r="F444" s="112">
        <f>VLOOKUP($G439,$A$4:$BI$35,2+$A444+F$38)</f>
        <v>48.3</v>
      </c>
    </row>
    <row r="445" spans="1:7" ht="15" customHeight="1" x14ac:dyDescent="0.35">
      <c r="A445" s="175">
        <v>7</v>
      </c>
      <c r="B445" s="173">
        <f>VLOOKUP(G439,$A$4:$BI$35,2+$A445)</f>
        <v>1504</v>
      </c>
      <c r="C445" s="112">
        <f>VLOOKUP($G439,$A$4:$BI$35,2+$A445+C$38)</f>
        <v>64.099999999999994</v>
      </c>
      <c r="D445" s="112">
        <f>VLOOKUP($G439,$A$4:$BI$35,2+$A445+D$38)</f>
        <v>59.4</v>
      </c>
      <c r="E445" s="112">
        <f>VLOOKUP($G439,$A$4:$BI$35,2+$A445+E$38)</f>
        <v>62.300000000000004</v>
      </c>
      <c r="F445" s="112">
        <f>VLOOKUP($G439,$A$4:$BI$35,2+$A445+F$38)</f>
        <v>45.8</v>
      </c>
    </row>
    <row r="446" spans="1:7" ht="15" customHeight="1" x14ac:dyDescent="0.35">
      <c r="A446" s="175">
        <v>8</v>
      </c>
      <c r="B446" s="173">
        <f>VLOOKUP(G439,$A$4:$BI$35,2+$A446)</f>
        <v>1460</v>
      </c>
      <c r="C446" s="112">
        <f>VLOOKUP($G439,$A$4:$BI$35,2+$A446+C$38)</f>
        <v>81.599999999999994</v>
      </c>
      <c r="D446" s="112">
        <f>VLOOKUP($G439,$A$4:$BI$35,2+$A446+D$38)</f>
        <v>64.7</v>
      </c>
      <c r="E446" s="112">
        <f>VLOOKUP($G439,$A$4:$BI$35,2+$A446+E$38)</f>
        <v>64.900000000000006</v>
      </c>
      <c r="F446" s="112">
        <f>VLOOKUP($G439,$A$4:$BI$35,2+$A446+F$38)</f>
        <v>48.3</v>
      </c>
    </row>
    <row r="447" spans="1:7" ht="15" customHeight="1" x14ac:dyDescent="0.35">
      <c r="A447" s="175">
        <v>9</v>
      </c>
      <c r="B447" s="173">
        <f>VLOOKUP(G439,$A$4:$BI$35,2+$A447)</f>
        <v>1434</v>
      </c>
      <c r="C447" s="112">
        <f>VLOOKUP($G439,$A$4:$BI$35,2+$A447+C$38)</f>
        <v>85.7</v>
      </c>
      <c r="D447" s="112">
        <f>VLOOKUP($G439,$A$4:$BI$35,2+$A447+D$38)</f>
        <v>74</v>
      </c>
      <c r="E447" s="112">
        <f>VLOOKUP($G439,$A$4:$BI$35,2+$A447+E$38)</f>
        <v>64.900000000000006</v>
      </c>
      <c r="F447" s="112">
        <f>VLOOKUP($G439,$A$4:$BI$35,2+$A447+F$38)</f>
        <v>48.3</v>
      </c>
    </row>
    <row r="448" spans="1:7" ht="15" customHeight="1" x14ac:dyDescent="0.35">
      <c r="A448" s="175">
        <v>10</v>
      </c>
      <c r="B448" s="173">
        <f>VLOOKUP(G439,$A$4:$BI$35,2+$A448)</f>
        <v>1379</v>
      </c>
      <c r="C448" s="112">
        <f>VLOOKUP($G439,$A$4:$BI$35,2+$A448+C$38)</f>
        <v>90.9</v>
      </c>
      <c r="D448" s="112">
        <f>VLOOKUP($G439,$A$4:$BI$35,2+$A448+D$38)</f>
        <v>80.900000000000006</v>
      </c>
      <c r="E448" s="112">
        <f>VLOOKUP($G439,$A$4:$BI$35,2+$A448+E$38)</f>
        <v>65.5</v>
      </c>
      <c r="F448" s="112">
        <f>VLOOKUP($G439,$A$4:$BI$35,2+$A448+F$38)</f>
        <v>48.2</v>
      </c>
    </row>
    <row r="449" spans="1:7" ht="15" customHeight="1" x14ac:dyDescent="0.35">
      <c r="A449" s="175">
        <v>11</v>
      </c>
      <c r="B449" s="173">
        <f>VLOOKUP(G439,$A$4:$BI$35,2+$A449)</f>
        <v>1432</v>
      </c>
      <c r="C449" s="112">
        <f>VLOOKUP($G439,$A$4:$BI$35,2+$A449+C$38)</f>
        <v>86.6</v>
      </c>
      <c r="D449" s="112">
        <f>VLOOKUP($G439,$A$4:$BI$35,2+$A449+D$38)</f>
        <v>81.599999999999994</v>
      </c>
      <c r="E449" s="112">
        <f>VLOOKUP($G439,$A$4:$BI$35,2+$A449+E$38)</f>
        <v>69.099999999999994</v>
      </c>
      <c r="F449" s="112">
        <f>VLOOKUP($G439,$A$4:$BI$35,2+$A449+F$38)</f>
        <v>51.8</v>
      </c>
    </row>
    <row r="450" spans="1:7" ht="15" customHeight="1" x14ac:dyDescent="0.35">
      <c r="A450" s="175">
        <v>12</v>
      </c>
      <c r="B450" s="173"/>
    </row>
    <row r="451" spans="1:7" ht="15" customHeight="1" x14ac:dyDescent="0.35">
      <c r="A451" s="175">
        <v>13</v>
      </c>
    </row>
    <row r="452" spans="1:7" ht="15" customHeight="1" x14ac:dyDescent="0.35">
      <c r="A452" s="175">
        <v>14</v>
      </c>
    </row>
    <row r="453" spans="1:7" ht="15" customHeight="1" x14ac:dyDescent="0.35">
      <c r="A453" s="175">
        <v>15</v>
      </c>
    </row>
    <row r="454" spans="1:7" ht="15" customHeight="1" x14ac:dyDescent="0.35">
      <c r="A454" s="175">
        <v>16</v>
      </c>
    </row>
    <row r="455" spans="1:7" ht="15" customHeight="1" x14ac:dyDescent="0.35">
      <c r="A455" s="175">
        <v>17</v>
      </c>
    </row>
    <row r="456" spans="1:7" ht="15" customHeight="1" x14ac:dyDescent="0.35">
      <c r="A456" s="175">
        <v>18</v>
      </c>
    </row>
    <row r="457" spans="1:7" ht="15" customHeight="1" x14ac:dyDescent="0.35">
      <c r="A457" s="175">
        <v>19</v>
      </c>
    </row>
    <row r="458" spans="1:7" ht="15" customHeight="1" x14ac:dyDescent="0.35">
      <c r="A458" s="175">
        <v>20</v>
      </c>
    </row>
    <row r="459" spans="1:7" ht="15" customHeight="1" x14ac:dyDescent="0.35">
      <c r="A459" s="175">
        <v>1</v>
      </c>
      <c r="B459" s="173">
        <f>VLOOKUP(G459,$A$4:$BI$35,2+$A459)</f>
        <v>1975</v>
      </c>
      <c r="C459" s="112">
        <f>VLOOKUP($G459,$A$4:$BI$35,2+$A459+C$38)</f>
        <v>64.92</v>
      </c>
      <c r="D459" s="112">
        <f>VLOOKUP($G459,$A$4:$BI$35,2+$A459+D$38)</f>
        <v>48.04</v>
      </c>
      <c r="E459" s="112">
        <f>VLOOKUP($G459,$A$4:$BI$35,2+$A459+E$38)</f>
        <v>58.85</v>
      </c>
      <c r="F459" s="112">
        <f>VLOOKUP($G459,$A$4:$BI$35,2+$A459+F$38)</f>
        <v>44.29</v>
      </c>
      <c r="G459" s="174">
        <v>22</v>
      </c>
    </row>
    <row r="460" spans="1:7" ht="15" customHeight="1" x14ac:dyDescent="0.35">
      <c r="A460" s="175">
        <v>2</v>
      </c>
      <c r="B460" s="173">
        <f>VLOOKUP(G459,$A$4:$BI$35,2+$A460)</f>
        <v>1881</v>
      </c>
      <c r="C460" s="112">
        <f>VLOOKUP($G459,$A$4:$BI$35,2+$A460+C$38)</f>
        <v>70.349999999999994</v>
      </c>
      <c r="D460" s="112">
        <f>VLOOKUP($G459,$A$4:$BI$35,2+$A460+D$38)</f>
        <v>45.74</v>
      </c>
      <c r="E460" s="112">
        <f>VLOOKUP($G459,$A$4:$BI$35,2+$A460+E$38)</f>
        <v>61.92</v>
      </c>
      <c r="F460" s="112">
        <f>VLOOKUP($G459,$A$4:$BI$35,2+$A460+F$38)</f>
        <v>48.17</v>
      </c>
    </row>
    <row r="461" spans="1:7" ht="15" customHeight="1" x14ac:dyDescent="0.35">
      <c r="A461" s="175">
        <v>3</v>
      </c>
      <c r="B461" s="173">
        <f>VLOOKUP(G459,$A$4:$BI$35,2+$A461)</f>
        <v>1947</v>
      </c>
      <c r="C461" s="112">
        <f>VLOOKUP($G459,$A$4:$BI$35,2+$A461+C$38)</f>
        <v>68.599999999999994</v>
      </c>
      <c r="D461" s="112">
        <f>VLOOKUP($G459,$A$4:$BI$35,2+$A461+D$38)</f>
        <v>53.6</v>
      </c>
      <c r="E461" s="112">
        <f>VLOOKUP($G459,$A$4:$BI$35,2+$A461+E$38)</f>
        <v>63.900000000000006</v>
      </c>
      <c r="F461" s="112">
        <f>VLOOKUP($G459,$A$4:$BI$35,2+$A461+F$38)</f>
        <v>51</v>
      </c>
    </row>
    <row r="462" spans="1:7" ht="15" customHeight="1" x14ac:dyDescent="0.35">
      <c r="A462" s="175">
        <v>4</v>
      </c>
      <c r="B462" s="173">
        <f>VLOOKUP(G459,$A$4:$BI$35,2+$A462)</f>
        <v>2019</v>
      </c>
      <c r="C462" s="112">
        <f>VLOOKUP($G459,$A$4:$BI$35,2+$A462+C$38)</f>
        <v>73.400000000000006</v>
      </c>
      <c r="D462" s="112">
        <f>VLOOKUP($G459,$A$4:$BI$35,2+$A462+D$38)</f>
        <v>54.4</v>
      </c>
      <c r="E462" s="112">
        <f>VLOOKUP($G459,$A$4:$BI$35,2+$A462+E$38)</f>
        <v>65.7</v>
      </c>
      <c r="F462" s="112">
        <f>VLOOKUP($G459,$A$4:$BI$35,2+$A462+F$38)</f>
        <v>52.5</v>
      </c>
    </row>
    <row r="463" spans="1:7" ht="15" customHeight="1" x14ac:dyDescent="0.35">
      <c r="A463" s="175">
        <v>5</v>
      </c>
      <c r="B463" s="173">
        <f>VLOOKUP(G459,$A$4:$BI$35,2+$A463)</f>
        <v>2219</v>
      </c>
      <c r="C463" s="112">
        <f>VLOOKUP($G$39,$A$4:$BI$35,2+$A463+C$38)</f>
        <v>83.7</v>
      </c>
      <c r="D463" s="112">
        <f>VLOOKUP($G$39,$A$4:$BI$35,2+$A463+D$38)</f>
        <v>72.7</v>
      </c>
      <c r="E463" s="112">
        <f>VLOOKUP($G$39,$A$4:$BI$35,2+$A463+E$38)</f>
        <v>65</v>
      </c>
      <c r="F463" s="112">
        <f>VLOOKUP($G$39,$A$4:$BI$35,2+$A463+F$38)</f>
        <v>49.900000000000006</v>
      </c>
    </row>
    <row r="464" spans="1:7" ht="15" customHeight="1" x14ac:dyDescent="0.35">
      <c r="A464" s="175">
        <v>6</v>
      </c>
      <c r="B464" s="173">
        <f>VLOOKUP(G459,$A$4:$BI$35,2+$A464)</f>
        <v>2277</v>
      </c>
      <c r="C464" s="112">
        <f>VLOOKUP($G459,$A$4:$BI$35,2+$A464+C$38)</f>
        <v>74.099999999999994</v>
      </c>
      <c r="D464" s="112">
        <f>VLOOKUP($G459,$A$4:$BI$35,2+$A464+D$38)</f>
        <v>56.9</v>
      </c>
      <c r="E464" s="112">
        <f>VLOOKUP($G459,$A$4:$BI$35,2+$A464+E$38)</f>
        <v>67.8</v>
      </c>
      <c r="F464" s="112">
        <f>VLOOKUP($G459,$A$4:$BI$35,2+$A464+F$38)</f>
        <v>53.9</v>
      </c>
    </row>
    <row r="465" spans="1:7" ht="15" customHeight="1" x14ac:dyDescent="0.35">
      <c r="A465" s="175">
        <v>7</v>
      </c>
      <c r="B465" s="173">
        <f>VLOOKUP(G459,$A$4:$BI$35,2+$A465)</f>
        <v>2280</v>
      </c>
      <c r="C465" s="112">
        <f>VLOOKUP($G459,$A$4:$BI$35,2+$A465+C$38)</f>
        <v>77</v>
      </c>
      <c r="D465" s="112">
        <f>VLOOKUP($G459,$A$4:$BI$35,2+$A465+D$38)</f>
        <v>56.6</v>
      </c>
      <c r="E465" s="112">
        <f>VLOOKUP($G459,$A$4:$BI$35,2+$A465+E$38)</f>
        <v>68</v>
      </c>
      <c r="F465" s="112">
        <f>VLOOKUP($G459,$A$4:$BI$35,2+$A465+F$38)</f>
        <v>54.699999999999996</v>
      </c>
    </row>
    <row r="466" spans="1:7" ht="15" customHeight="1" x14ac:dyDescent="0.35">
      <c r="A466" s="175">
        <v>8</v>
      </c>
      <c r="B466" s="173">
        <f>VLOOKUP(G459,$A$4:$BI$35,2+$A466)</f>
        <v>2308</v>
      </c>
      <c r="C466" s="112">
        <f>VLOOKUP($G459,$A$4:$BI$35,2+$A466+C$38)</f>
        <v>79.099999999999994</v>
      </c>
      <c r="D466" s="112">
        <f>VLOOKUP($G459,$A$4:$BI$35,2+$A466+D$38)</f>
        <v>58.8</v>
      </c>
      <c r="E466" s="112">
        <f>VLOOKUP($G459,$A$4:$BI$35,2+$A466+E$38)</f>
        <v>67</v>
      </c>
      <c r="F466" s="112">
        <f>VLOOKUP($G459,$A$4:$BI$35,2+$A466+F$38)</f>
        <v>54.9</v>
      </c>
    </row>
    <row r="467" spans="1:7" ht="15" customHeight="1" x14ac:dyDescent="0.35">
      <c r="A467" s="175">
        <v>9</v>
      </c>
      <c r="B467" s="173">
        <f>VLOOKUP(G459,$A$4:$BI$35,2+$A467)</f>
        <v>2451</v>
      </c>
      <c r="C467" s="112">
        <f>VLOOKUP($G459,$A$4:$BI$35,2+$A467+C$38)</f>
        <v>75.099999999999994</v>
      </c>
      <c r="D467" s="112">
        <f>VLOOKUP($G459,$A$4:$BI$35,2+$A467+D$38)</f>
        <v>59.8</v>
      </c>
      <c r="E467" s="112">
        <f>VLOOKUP($G459,$A$4:$BI$35,2+$A467+E$38)</f>
        <v>70.400000000000006</v>
      </c>
      <c r="F467" s="112">
        <f>VLOOKUP($G459,$A$4:$BI$35,2+$A467+F$38)</f>
        <v>56.9</v>
      </c>
    </row>
    <row r="468" spans="1:7" ht="15" customHeight="1" x14ac:dyDescent="0.35">
      <c r="A468" s="175">
        <v>10</v>
      </c>
      <c r="B468" s="173">
        <f>VLOOKUP(G459,$A$4:$BI$35,2+$A468)</f>
        <v>2451</v>
      </c>
      <c r="C468" s="112">
        <f>VLOOKUP($G459,$A$4:$BI$35,2+$A468+C$38)</f>
        <v>73.3</v>
      </c>
      <c r="D468" s="112">
        <f>VLOOKUP($G459,$A$4:$BI$35,2+$A468+D$38)</f>
        <v>58.6</v>
      </c>
      <c r="E468" s="112">
        <f>VLOOKUP($G459,$A$4:$BI$35,2+$A468+E$38)</f>
        <v>68.8</v>
      </c>
      <c r="F468" s="112">
        <f>VLOOKUP($G459,$A$4:$BI$35,2+$A468+F$38)</f>
        <v>54.5</v>
      </c>
    </row>
    <row r="469" spans="1:7" ht="15" customHeight="1" x14ac:dyDescent="0.35">
      <c r="A469" s="175">
        <v>11</v>
      </c>
      <c r="B469" s="173">
        <f>VLOOKUP(G459,$A$4:$BI$35,2+$A469)</f>
        <v>2438</v>
      </c>
      <c r="C469" s="112">
        <f>VLOOKUP($G459,$A$4:$BI$35,2+$A469+C$38)</f>
        <v>78.400000000000006</v>
      </c>
      <c r="D469" s="112">
        <f>VLOOKUP($G459,$A$4:$BI$35,2+$A469+D$38)</f>
        <v>62</v>
      </c>
      <c r="E469" s="112">
        <f>VLOOKUP($G459,$A$4:$BI$35,2+$A469+E$38)</f>
        <v>71.900000000000006</v>
      </c>
      <c r="F469" s="112">
        <f>VLOOKUP($G459,$A$4:$BI$35,2+$A469+F$38)</f>
        <v>57</v>
      </c>
    </row>
    <row r="470" spans="1:7" ht="15" customHeight="1" x14ac:dyDescent="0.35">
      <c r="A470" s="175">
        <v>12</v>
      </c>
      <c r="B470" s="173"/>
    </row>
    <row r="471" spans="1:7" ht="15" customHeight="1" x14ac:dyDescent="0.35">
      <c r="A471" s="175">
        <v>13</v>
      </c>
    </row>
    <row r="472" spans="1:7" ht="15" customHeight="1" x14ac:dyDescent="0.35">
      <c r="A472" s="175">
        <v>14</v>
      </c>
    </row>
    <row r="473" spans="1:7" ht="15" customHeight="1" x14ac:dyDescent="0.35">
      <c r="A473" s="175">
        <v>15</v>
      </c>
    </row>
    <row r="474" spans="1:7" ht="15" customHeight="1" x14ac:dyDescent="0.35">
      <c r="A474" s="175">
        <v>16</v>
      </c>
    </row>
    <row r="475" spans="1:7" ht="15" customHeight="1" x14ac:dyDescent="0.35">
      <c r="A475" s="175">
        <v>17</v>
      </c>
    </row>
    <row r="476" spans="1:7" ht="15" customHeight="1" x14ac:dyDescent="0.35">
      <c r="A476" s="175">
        <v>18</v>
      </c>
    </row>
    <row r="477" spans="1:7" ht="15" customHeight="1" x14ac:dyDescent="0.35">
      <c r="A477" s="175">
        <v>19</v>
      </c>
    </row>
    <row r="478" spans="1:7" ht="15" customHeight="1" x14ac:dyDescent="0.35">
      <c r="A478" s="175">
        <v>20</v>
      </c>
    </row>
    <row r="479" spans="1:7" ht="15" customHeight="1" x14ac:dyDescent="0.35">
      <c r="A479" s="175">
        <v>1</v>
      </c>
      <c r="B479" s="173">
        <f>VLOOKUP(G479,$A$4:$BI$35,2+$A479)</f>
        <v>1501</v>
      </c>
      <c r="C479" s="112">
        <f>VLOOKUP($G479,$A$4:$BI$35,2+$A479+C$38)</f>
        <v>67.099999999999994</v>
      </c>
      <c r="D479" s="112">
        <f>VLOOKUP($G479,$A$4:$BI$35,2+$A479+D$38)</f>
        <v>40.159999999999997</v>
      </c>
      <c r="E479" s="112">
        <f>VLOOKUP($G479,$A$4:$BI$35,2+$A479+E$38)</f>
        <v>53.33</v>
      </c>
      <c r="F479" s="112">
        <f>VLOOKUP($G479,$A$4:$BI$35,2+$A479+F$38)</f>
        <v>37.89</v>
      </c>
      <c r="G479" s="174">
        <v>23</v>
      </c>
    </row>
    <row r="480" spans="1:7" ht="15" customHeight="1" x14ac:dyDescent="0.35">
      <c r="A480" s="175">
        <v>2</v>
      </c>
      <c r="B480" s="173">
        <f>VLOOKUP(G479,$A$4:$BI$35,2+$A480)</f>
        <v>1406</v>
      </c>
      <c r="C480" s="112">
        <f>VLOOKUP($G479,$A$4:$BI$35,2+$A480+C$38)</f>
        <v>69.540000000000006</v>
      </c>
      <c r="D480" s="112">
        <f>VLOOKUP($G479,$A$4:$BI$35,2+$A480+D$38)</f>
        <v>42.11</v>
      </c>
      <c r="E480" s="112">
        <f>VLOOKUP($G479,$A$4:$BI$35,2+$A480+E$38)</f>
        <v>51.819999999999993</v>
      </c>
      <c r="F480" s="112">
        <f>VLOOKUP($G479,$A$4:$BI$35,2+$A480+F$38)</f>
        <v>36.58</v>
      </c>
    </row>
    <row r="481" spans="1:6" ht="15" customHeight="1" x14ac:dyDescent="0.35">
      <c r="A481" s="175">
        <v>3</v>
      </c>
      <c r="B481" s="173">
        <f>VLOOKUP(G479,$A$4:$BI$35,2+$A481)</f>
        <v>1532</v>
      </c>
      <c r="C481" s="112">
        <f>VLOOKUP($G479,$A$4:$BI$35,2+$A481+C$38)</f>
        <v>69.400000000000006</v>
      </c>
      <c r="D481" s="112">
        <f>VLOOKUP($G479,$A$4:$BI$35,2+$A481+D$38)</f>
        <v>41.5</v>
      </c>
      <c r="E481" s="112">
        <f>VLOOKUP($G479,$A$4:$BI$35,2+$A481+E$38)</f>
        <v>53.2</v>
      </c>
      <c r="F481" s="112">
        <f>VLOOKUP($G479,$A$4:$BI$35,2+$A481+F$38)</f>
        <v>37.099999999999994</v>
      </c>
    </row>
    <row r="482" spans="1:6" ht="15" customHeight="1" x14ac:dyDescent="0.35">
      <c r="A482" s="175">
        <v>4</v>
      </c>
      <c r="B482" s="173">
        <f>VLOOKUP(G479,$A$4:$BI$35,2+$A482)</f>
        <v>1552</v>
      </c>
      <c r="C482" s="112">
        <f>VLOOKUP($G479,$A$4:$BI$35,2+$A482+C$38)</f>
        <v>73.7</v>
      </c>
      <c r="D482" s="112">
        <f>VLOOKUP($G479,$A$4:$BI$35,2+$A482+D$38)</f>
        <v>53.7</v>
      </c>
      <c r="E482" s="112">
        <f>VLOOKUP($G479,$A$4:$BI$35,2+$A482+E$38)</f>
        <v>54.9</v>
      </c>
      <c r="F482" s="112">
        <f>VLOOKUP($G479,$A$4:$BI$35,2+$A482+F$38)</f>
        <v>38.1</v>
      </c>
    </row>
    <row r="483" spans="1:6" ht="15" customHeight="1" x14ac:dyDescent="0.35">
      <c r="A483" s="175">
        <v>5</v>
      </c>
      <c r="B483" s="173">
        <f>VLOOKUP(G479,$A$4:$BI$35,2+$A483)</f>
        <v>1478</v>
      </c>
      <c r="C483" s="112">
        <f>VLOOKUP($G$39,$A$4:$BI$35,2+$A483+C$38)</f>
        <v>83.7</v>
      </c>
      <c r="D483" s="112">
        <f>VLOOKUP($G$39,$A$4:$BI$35,2+$A483+D$38)</f>
        <v>72.7</v>
      </c>
      <c r="E483" s="112">
        <f>VLOOKUP($G$39,$A$4:$BI$35,2+$A483+E$38)</f>
        <v>65</v>
      </c>
      <c r="F483" s="112">
        <f>VLOOKUP($G$39,$A$4:$BI$35,2+$A483+F$38)</f>
        <v>49.900000000000006</v>
      </c>
    </row>
    <row r="484" spans="1:6" ht="15" customHeight="1" x14ac:dyDescent="0.35">
      <c r="A484" s="175">
        <v>6</v>
      </c>
      <c r="B484" s="173">
        <f>VLOOKUP(G479,$A$4:$BI$35,2+$A484)</f>
        <v>1548</v>
      </c>
      <c r="C484" s="112">
        <f>VLOOKUP($G479,$A$4:$BI$35,2+$A484+C$38)</f>
        <v>76.7</v>
      </c>
      <c r="D484" s="112">
        <f>VLOOKUP($G479,$A$4:$BI$35,2+$A484+D$38)</f>
        <v>64.400000000000006</v>
      </c>
      <c r="E484" s="112">
        <f>VLOOKUP($G479,$A$4:$BI$35,2+$A484+E$38)</f>
        <v>55.2</v>
      </c>
      <c r="F484" s="112">
        <f>VLOOKUP($G479,$A$4:$BI$35,2+$A484+F$38)</f>
        <v>40.9</v>
      </c>
    </row>
    <row r="485" spans="1:6" ht="15" customHeight="1" x14ac:dyDescent="0.35">
      <c r="A485" s="175">
        <v>7</v>
      </c>
      <c r="B485" s="173">
        <f>VLOOKUP(G479,$A$4:$BI$35,2+$A485)</f>
        <v>1671</v>
      </c>
      <c r="C485" s="112">
        <f>VLOOKUP($G479,$A$4:$BI$35,2+$A485+C$38)</f>
        <v>75.3</v>
      </c>
      <c r="D485" s="112">
        <f>VLOOKUP($G479,$A$4:$BI$35,2+$A485+D$38)</f>
        <v>63.8</v>
      </c>
      <c r="E485" s="112">
        <f>VLOOKUP($G479,$A$4:$BI$35,2+$A485+E$38)</f>
        <v>55.4</v>
      </c>
      <c r="F485" s="112">
        <f>VLOOKUP($G479,$A$4:$BI$35,2+$A485+F$38)</f>
        <v>40.700000000000003</v>
      </c>
    </row>
    <row r="486" spans="1:6" ht="15" customHeight="1" x14ac:dyDescent="0.35">
      <c r="A486" s="175">
        <v>8</v>
      </c>
      <c r="B486" s="173">
        <f>VLOOKUP(G479,$A$4:$BI$35,2+$A486)</f>
        <v>1534</v>
      </c>
      <c r="C486" s="112">
        <f>VLOOKUP($G479,$A$4:$BI$35,2+$A486+C$38)</f>
        <v>82.8</v>
      </c>
      <c r="D486" s="112">
        <f>VLOOKUP($G479,$A$4:$BI$35,2+$A486+D$38)</f>
        <v>65.900000000000006</v>
      </c>
      <c r="E486" s="112">
        <f>VLOOKUP($G479,$A$4:$BI$35,2+$A486+E$38)</f>
        <v>56</v>
      </c>
      <c r="F486" s="112">
        <f>VLOOKUP($G479,$A$4:$BI$35,2+$A486+F$38)</f>
        <v>40.200000000000003</v>
      </c>
    </row>
    <row r="487" spans="1:6" ht="15" customHeight="1" x14ac:dyDescent="0.35">
      <c r="A487" s="175">
        <v>9</v>
      </c>
      <c r="B487" s="173">
        <f>VLOOKUP(G479,$A$4:$BI$35,2+$A487)</f>
        <v>1660</v>
      </c>
      <c r="C487" s="112">
        <f>VLOOKUP($G479,$A$4:$BI$35,2+$A487+C$38)</f>
        <v>75.599999999999994</v>
      </c>
      <c r="D487" s="112">
        <f>VLOOKUP($G479,$A$4:$BI$35,2+$A487+D$38)</f>
        <v>61.5</v>
      </c>
      <c r="E487" s="112">
        <f>VLOOKUP($G479,$A$4:$BI$35,2+$A487+E$38)</f>
        <v>59.3</v>
      </c>
      <c r="F487" s="112">
        <f>VLOOKUP($G479,$A$4:$BI$35,2+$A487+F$38)</f>
        <v>42.6</v>
      </c>
    </row>
    <row r="488" spans="1:6" ht="15" customHeight="1" x14ac:dyDescent="0.35">
      <c r="A488" s="175">
        <v>10</v>
      </c>
      <c r="B488" s="173">
        <f>VLOOKUP(G479,$A$4:$BI$35,2+$A488)</f>
        <v>1560</v>
      </c>
      <c r="C488" s="112">
        <f>VLOOKUP($G479,$A$4:$BI$35,2+$A488+C$38)</f>
        <v>81.2</v>
      </c>
      <c r="D488" s="112">
        <f>VLOOKUP($G479,$A$4:$BI$35,2+$A488+D$38)</f>
        <v>63.8</v>
      </c>
      <c r="E488" s="112">
        <f>VLOOKUP($G479,$A$4:$BI$35,2+$A488+E$38)</f>
        <v>56.3</v>
      </c>
      <c r="F488" s="112">
        <f>VLOOKUP($G479,$A$4:$BI$35,2+$A488+F$38)</f>
        <v>41.900000000000006</v>
      </c>
    </row>
    <row r="489" spans="1:6" ht="15" customHeight="1" x14ac:dyDescent="0.35">
      <c r="A489" s="175">
        <v>11</v>
      </c>
      <c r="B489" s="173">
        <f>VLOOKUP(G479,$A$4:$BI$35,2+$A489)</f>
        <v>1645</v>
      </c>
      <c r="C489" s="112">
        <f>VLOOKUP($G479,$A$4:$BI$35,2+$A489+C$38)</f>
        <v>75.7</v>
      </c>
      <c r="D489" s="112">
        <f>VLOOKUP($G479,$A$4:$BI$35,2+$A489+D$38)</f>
        <v>63.1</v>
      </c>
      <c r="E489" s="112">
        <f>VLOOKUP($G479,$A$4:$BI$35,2+$A489+E$38)</f>
        <v>56.9</v>
      </c>
      <c r="F489" s="112">
        <f>VLOOKUP($G479,$A$4:$BI$35,2+$A489+F$38)</f>
        <v>42.3</v>
      </c>
    </row>
    <row r="490" spans="1:6" ht="15" customHeight="1" x14ac:dyDescent="0.35">
      <c r="A490" s="175">
        <v>12</v>
      </c>
      <c r="B490" s="173"/>
    </row>
    <row r="491" spans="1:6" ht="15" customHeight="1" x14ac:dyDescent="0.35">
      <c r="A491" s="175">
        <v>13</v>
      </c>
    </row>
    <row r="492" spans="1:6" ht="15" customHeight="1" x14ac:dyDescent="0.35">
      <c r="A492" s="175">
        <v>14</v>
      </c>
    </row>
    <row r="493" spans="1:6" ht="15" customHeight="1" x14ac:dyDescent="0.35">
      <c r="A493" s="175">
        <v>15</v>
      </c>
    </row>
    <row r="494" spans="1:6" ht="15" customHeight="1" x14ac:dyDescent="0.35">
      <c r="A494" s="175">
        <v>16</v>
      </c>
    </row>
    <row r="495" spans="1:6" ht="15" customHeight="1" x14ac:dyDescent="0.35">
      <c r="A495" s="175">
        <v>17</v>
      </c>
    </row>
    <row r="496" spans="1:6" ht="15" customHeight="1" x14ac:dyDescent="0.35">
      <c r="A496" s="175">
        <v>18</v>
      </c>
    </row>
    <row r="497" spans="1:7" ht="15" customHeight="1" x14ac:dyDescent="0.35">
      <c r="A497" s="175">
        <v>19</v>
      </c>
    </row>
    <row r="498" spans="1:7" ht="15" customHeight="1" x14ac:dyDescent="0.35">
      <c r="A498" s="175">
        <v>20</v>
      </c>
    </row>
    <row r="499" spans="1:7" ht="15" customHeight="1" x14ac:dyDescent="0.35">
      <c r="A499" s="175">
        <v>1</v>
      </c>
      <c r="B499" s="173">
        <f>VLOOKUP(G499,$A$4:$BI$35,2+$A499)</f>
        <v>753</v>
      </c>
      <c r="C499" s="112">
        <f>VLOOKUP($G499,$A$4:$BI$35,2+$A499+C$38)</f>
        <v>89.66</v>
      </c>
      <c r="D499" s="112">
        <f>VLOOKUP($G499,$A$4:$BI$35,2+$A499+D$38)</f>
        <v>67.39</v>
      </c>
      <c r="E499" s="112">
        <f>VLOOKUP($G499,$A$4:$BI$35,2+$A499+E$38)</f>
        <v>74.39</v>
      </c>
      <c r="F499" s="112">
        <f>VLOOKUP($G499,$A$4:$BI$35,2+$A499+F$38)</f>
        <v>61.9</v>
      </c>
      <c r="G499" s="174">
        <v>24</v>
      </c>
    </row>
    <row r="500" spans="1:7" ht="15" customHeight="1" x14ac:dyDescent="0.35">
      <c r="A500" s="175">
        <v>2</v>
      </c>
      <c r="B500" s="173">
        <f>VLOOKUP(G499,$A$4:$BI$35,2+$A500)</f>
        <v>775</v>
      </c>
      <c r="C500" s="112">
        <f>VLOOKUP($G499,$A$4:$BI$35,2+$A500+C$38)</f>
        <v>83.86</v>
      </c>
      <c r="D500" s="112">
        <f>VLOOKUP($G499,$A$4:$BI$35,2+$A500+D$38)</f>
        <v>66.67</v>
      </c>
      <c r="E500" s="112">
        <f>VLOOKUP($G499,$A$4:$BI$35,2+$A500+E$38)</f>
        <v>69.900000000000006</v>
      </c>
      <c r="F500" s="112">
        <f>VLOOKUP($G499,$A$4:$BI$35,2+$A500+F$38)</f>
        <v>58.800000000000004</v>
      </c>
    </row>
    <row r="501" spans="1:7" ht="15" customHeight="1" x14ac:dyDescent="0.35">
      <c r="A501" s="175">
        <v>3</v>
      </c>
      <c r="B501" s="173">
        <f>VLOOKUP(G499,$A$4:$BI$35,2+$A501)</f>
        <v>728</v>
      </c>
      <c r="C501" s="112">
        <f>VLOOKUP($G499,$A$4:$BI$35,2+$A501+C$38)</f>
        <v>94.8</v>
      </c>
      <c r="D501" s="112">
        <f>VLOOKUP($G499,$A$4:$BI$35,2+$A501+D$38)</f>
        <v>68.400000000000006</v>
      </c>
      <c r="E501" s="112">
        <f>VLOOKUP($G499,$A$4:$BI$35,2+$A501+E$38)</f>
        <v>74.2</v>
      </c>
      <c r="F501" s="112">
        <f>VLOOKUP($G499,$A$4:$BI$35,2+$A501+F$38)</f>
        <v>62.8</v>
      </c>
    </row>
    <row r="502" spans="1:7" ht="15" customHeight="1" x14ac:dyDescent="0.35">
      <c r="A502" s="175">
        <v>4</v>
      </c>
      <c r="B502" s="173">
        <f>VLOOKUP(G499,$A$4:$BI$35,2+$A502)</f>
        <v>692</v>
      </c>
      <c r="C502" s="112">
        <f>VLOOKUP($G499,$A$4:$BI$35,2+$A502+C$38)</f>
        <v>92.8</v>
      </c>
      <c r="D502" s="112">
        <f>VLOOKUP($G499,$A$4:$BI$35,2+$A502+D$38)</f>
        <v>78.3</v>
      </c>
      <c r="E502" s="112">
        <f>VLOOKUP($G499,$A$4:$BI$35,2+$A502+E$38)</f>
        <v>74.2</v>
      </c>
      <c r="F502" s="112">
        <f>VLOOKUP($G499,$A$4:$BI$35,2+$A502+F$38)</f>
        <v>91.1</v>
      </c>
    </row>
    <row r="503" spans="1:7" ht="15" customHeight="1" x14ac:dyDescent="0.35">
      <c r="A503" s="175">
        <v>5</v>
      </c>
      <c r="B503" s="173">
        <f>VLOOKUP(G499,$A$4:$BI$35,2+$A503)</f>
        <v>761</v>
      </c>
      <c r="C503" s="112">
        <f>VLOOKUP($G$39,$A$4:$BI$35,2+$A503+C$38)</f>
        <v>83.7</v>
      </c>
      <c r="D503" s="112">
        <f>VLOOKUP($G$39,$A$4:$BI$35,2+$A503+D$38)</f>
        <v>72.7</v>
      </c>
      <c r="E503" s="112">
        <f>VLOOKUP($G$39,$A$4:$BI$35,2+$A503+E$38)</f>
        <v>65</v>
      </c>
      <c r="F503" s="112">
        <f>VLOOKUP($G$39,$A$4:$BI$35,2+$A503+F$38)</f>
        <v>49.900000000000006</v>
      </c>
    </row>
    <row r="504" spans="1:7" ht="15" customHeight="1" x14ac:dyDescent="0.35">
      <c r="A504" s="175">
        <v>6</v>
      </c>
      <c r="B504" s="173">
        <f>VLOOKUP(G499,$A$4:$BI$35,2+$A504)</f>
        <v>717</v>
      </c>
      <c r="C504" s="112">
        <f>VLOOKUP($G499,$A$4:$BI$35,2+$A504+C$38)</f>
        <v>88.5</v>
      </c>
      <c r="D504" s="112">
        <f>VLOOKUP($G499,$A$4:$BI$35,2+$A504+D$38)</f>
        <v>79.400000000000006</v>
      </c>
      <c r="E504" s="112">
        <f>VLOOKUP($G499,$A$4:$BI$35,2+$A504+E$38)</f>
        <v>71.300000000000011</v>
      </c>
      <c r="F504" s="112">
        <f>VLOOKUP($G499,$A$4:$BI$35,2+$A504+F$38)</f>
        <v>59.9</v>
      </c>
    </row>
    <row r="505" spans="1:7" ht="15" customHeight="1" x14ac:dyDescent="0.35">
      <c r="A505" s="175">
        <v>7</v>
      </c>
      <c r="B505" s="173">
        <f>VLOOKUP(G499,$A$4:$BI$35,2+$A505)</f>
        <v>714</v>
      </c>
      <c r="C505" s="112">
        <f>VLOOKUP($G499,$A$4:$BI$35,2+$A505+C$38)</f>
        <v>92.5</v>
      </c>
      <c r="D505" s="112">
        <f>VLOOKUP($G499,$A$4:$BI$35,2+$A505+D$38)</f>
        <v>82.3</v>
      </c>
      <c r="E505" s="112">
        <f>VLOOKUP($G499,$A$4:$BI$35,2+$A505+E$38)</f>
        <v>71.7</v>
      </c>
      <c r="F505" s="112">
        <f>VLOOKUP($G499,$A$4:$BI$35,2+$A505+F$38)</f>
        <v>60.2</v>
      </c>
    </row>
    <row r="506" spans="1:7" ht="15" customHeight="1" x14ac:dyDescent="0.35">
      <c r="A506" s="175">
        <v>8</v>
      </c>
      <c r="B506" s="173">
        <f>VLOOKUP(G499,$A$4:$BI$35,2+$A506)</f>
        <v>666</v>
      </c>
      <c r="C506" s="112">
        <f>VLOOKUP($G499,$A$4:$BI$35,2+$A506+C$38)</f>
        <v>94.8</v>
      </c>
      <c r="D506" s="112">
        <f>VLOOKUP($G499,$A$4:$BI$35,2+$A506+D$38)</f>
        <v>80.2</v>
      </c>
      <c r="E506" s="112">
        <f>VLOOKUP($G499,$A$4:$BI$35,2+$A506+E$38)</f>
        <v>72.900000000000006</v>
      </c>
      <c r="F506" s="112">
        <f>VLOOKUP($G499,$A$4:$BI$35,2+$A506+F$38)</f>
        <v>59.1</v>
      </c>
    </row>
    <row r="507" spans="1:7" ht="15" customHeight="1" x14ac:dyDescent="0.35">
      <c r="A507" s="175">
        <v>9</v>
      </c>
      <c r="B507" s="173">
        <f>VLOOKUP(G499,$A$4:$BI$35,2+$A507)</f>
        <v>673</v>
      </c>
      <c r="C507" s="112">
        <f>VLOOKUP($G499,$A$4:$BI$35,2+$A507+C$38)</f>
        <v>88.9</v>
      </c>
      <c r="D507" s="112">
        <f>VLOOKUP($G499,$A$4:$BI$35,2+$A507+D$38)</f>
        <v>78.8</v>
      </c>
      <c r="E507" s="112">
        <f>VLOOKUP($G499,$A$4:$BI$35,2+$A507+E$38)</f>
        <v>77.099999999999994</v>
      </c>
      <c r="F507" s="112">
        <f>VLOOKUP($G499,$A$4:$BI$35,2+$A507+F$38)</f>
        <v>61.699999999999996</v>
      </c>
    </row>
    <row r="508" spans="1:7" ht="15" customHeight="1" x14ac:dyDescent="0.35">
      <c r="A508" s="175">
        <v>10</v>
      </c>
      <c r="B508" s="173">
        <f>VLOOKUP(G499,$A$4:$BI$35,2+$A508)</f>
        <v>625</v>
      </c>
      <c r="C508" s="112">
        <f>VLOOKUP($G499,$A$4:$BI$35,2+$A508+C$38)</f>
        <v>92.9</v>
      </c>
      <c r="D508" s="112">
        <f>VLOOKUP($G499,$A$4:$BI$35,2+$A508+D$38)</f>
        <v>80.5</v>
      </c>
      <c r="E508" s="112">
        <f>VLOOKUP($G499,$A$4:$BI$35,2+$A508+E$38)</f>
        <v>72.600000000000009</v>
      </c>
      <c r="F508" s="112">
        <f>VLOOKUP($G499,$A$4:$BI$35,2+$A508+F$38)</f>
        <v>59.7</v>
      </c>
    </row>
    <row r="509" spans="1:7" ht="15" customHeight="1" x14ac:dyDescent="0.35">
      <c r="A509" s="175">
        <v>11</v>
      </c>
      <c r="B509" s="173">
        <f>VLOOKUP(G499,$A$4:$BI$35,2+$A509)</f>
        <v>631</v>
      </c>
      <c r="C509" s="112">
        <f>VLOOKUP($G499,$A$4:$BI$35,2+$A509+C$38)</f>
        <v>89.4</v>
      </c>
      <c r="D509" s="112">
        <f>VLOOKUP($G499,$A$4:$BI$35,2+$A509+D$38)</f>
        <v>78.8</v>
      </c>
      <c r="E509" s="112">
        <f>VLOOKUP($G499,$A$4:$BI$35,2+$A509+E$38)</f>
        <v>74.400000000000006</v>
      </c>
      <c r="F509" s="112">
        <f>VLOOKUP($G499,$A$4:$BI$35,2+$A509+F$38)</f>
        <v>63.300000000000004</v>
      </c>
    </row>
    <row r="510" spans="1:7" ht="15" customHeight="1" x14ac:dyDescent="0.35">
      <c r="A510" s="175">
        <v>12</v>
      </c>
      <c r="B510" s="173"/>
    </row>
    <row r="511" spans="1:7" ht="15" customHeight="1" x14ac:dyDescent="0.35">
      <c r="A511" s="175">
        <v>13</v>
      </c>
    </row>
    <row r="512" spans="1:7" ht="15" customHeight="1" x14ac:dyDescent="0.35">
      <c r="A512" s="175">
        <v>14</v>
      </c>
    </row>
    <row r="513" spans="1:7" ht="15" customHeight="1" x14ac:dyDescent="0.35">
      <c r="A513" s="175">
        <v>15</v>
      </c>
    </row>
    <row r="514" spans="1:7" ht="15" customHeight="1" x14ac:dyDescent="0.35">
      <c r="A514" s="175">
        <v>16</v>
      </c>
    </row>
    <row r="515" spans="1:7" ht="15" customHeight="1" x14ac:dyDescent="0.35">
      <c r="A515" s="175">
        <v>17</v>
      </c>
    </row>
    <row r="516" spans="1:7" ht="15" customHeight="1" x14ac:dyDescent="0.35">
      <c r="A516" s="175">
        <v>18</v>
      </c>
    </row>
    <row r="517" spans="1:7" ht="15" customHeight="1" x14ac:dyDescent="0.35">
      <c r="A517" s="175">
        <v>19</v>
      </c>
    </row>
    <row r="518" spans="1:7" ht="15" customHeight="1" x14ac:dyDescent="0.35">
      <c r="A518" s="175">
        <v>20</v>
      </c>
    </row>
    <row r="519" spans="1:7" ht="15" customHeight="1" x14ac:dyDescent="0.35">
      <c r="A519" s="175">
        <v>1</v>
      </c>
      <c r="B519" s="173">
        <f>VLOOKUP(G519,$A$4:$BI$35,2+$A519)</f>
        <v>923</v>
      </c>
      <c r="C519" s="112">
        <f>VLOOKUP($G519,$A$4:$BI$35,2+$A519+C$38)</f>
        <v>75.8</v>
      </c>
      <c r="D519" s="112">
        <f>VLOOKUP($G519,$A$4:$BI$35,2+$A519+D$38)</f>
        <v>47.5</v>
      </c>
      <c r="E519" s="112">
        <f>VLOOKUP($G519,$A$4:$BI$35,2+$A519+E$38)</f>
        <v>72.070000000000007</v>
      </c>
      <c r="F519" s="112">
        <f>VLOOKUP($G519,$A$4:$BI$35,2+$A519+F$38)</f>
        <v>52.91</v>
      </c>
      <c r="G519" s="174">
        <v>25</v>
      </c>
    </row>
    <row r="520" spans="1:7" ht="15" customHeight="1" x14ac:dyDescent="0.35">
      <c r="A520" s="175">
        <v>2</v>
      </c>
      <c r="B520" s="173">
        <f>VLOOKUP(G519,$A$4:$BI$35,2+$A520)</f>
        <v>1047</v>
      </c>
      <c r="C520" s="112">
        <f>VLOOKUP($G519,$A$4:$BI$35,2+$A520+C$38)</f>
        <v>68.81</v>
      </c>
      <c r="D520" s="112">
        <f>VLOOKUP($G519,$A$4:$BI$35,2+$A520+D$38)</f>
        <v>47.83</v>
      </c>
      <c r="E520" s="112">
        <f>VLOOKUP($G519,$A$4:$BI$35,2+$A520+E$38)</f>
        <v>67.320000000000007</v>
      </c>
      <c r="F520" s="112">
        <f>VLOOKUP($G519,$A$4:$BI$35,2+$A520+F$38)</f>
        <v>49.24</v>
      </c>
    </row>
    <row r="521" spans="1:7" ht="15" customHeight="1" x14ac:dyDescent="0.35">
      <c r="A521" s="175">
        <v>3</v>
      </c>
      <c r="B521" s="173">
        <f>VLOOKUP(G519,$A$4:$BI$35,2+$A521)</f>
        <v>1067</v>
      </c>
      <c r="C521" s="112">
        <f>VLOOKUP($G519,$A$4:$BI$35,2+$A521+C$38)</f>
        <v>77.5</v>
      </c>
      <c r="D521" s="112">
        <f>VLOOKUP($G519,$A$4:$BI$35,2+$A521+D$38)</f>
        <v>55.4</v>
      </c>
      <c r="E521" s="112">
        <f>VLOOKUP($G519,$A$4:$BI$35,2+$A521+E$38)</f>
        <v>71.3</v>
      </c>
      <c r="F521" s="112">
        <f>VLOOKUP($G519,$A$4:$BI$35,2+$A521+F$38)</f>
        <v>55.7</v>
      </c>
    </row>
    <row r="522" spans="1:7" ht="15" customHeight="1" x14ac:dyDescent="0.35">
      <c r="A522" s="175">
        <v>4</v>
      </c>
      <c r="B522" s="173">
        <f>VLOOKUP(G519,$A$4:$BI$35,2+$A522)</f>
        <v>1139</v>
      </c>
      <c r="C522" s="112">
        <f>VLOOKUP($G519,$A$4:$BI$35,2+$A522+C$38)</f>
        <v>78.2</v>
      </c>
      <c r="D522" s="112">
        <f>VLOOKUP($G519,$A$4:$BI$35,2+$A522+D$38)</f>
        <v>59.2</v>
      </c>
      <c r="E522" s="112">
        <f>VLOOKUP($G519,$A$4:$BI$35,2+$A522+E$38)</f>
        <v>76.8</v>
      </c>
      <c r="F522" s="112">
        <f>VLOOKUP($G519,$A$4:$BI$35,2+$A522+F$38)</f>
        <v>56.599999999999994</v>
      </c>
    </row>
    <row r="523" spans="1:7" ht="15" customHeight="1" x14ac:dyDescent="0.35">
      <c r="A523" s="175">
        <v>5</v>
      </c>
      <c r="B523" s="173">
        <f>VLOOKUP(G519,$A$4:$BI$35,2+$A523)</f>
        <v>1158</v>
      </c>
      <c r="C523" s="112">
        <f>VLOOKUP($G$39,$A$4:$BI$35,2+$A523+C$38)</f>
        <v>83.7</v>
      </c>
      <c r="D523" s="112">
        <f>VLOOKUP($G$39,$A$4:$BI$35,2+$A523+D$38)</f>
        <v>72.7</v>
      </c>
      <c r="E523" s="112">
        <f>VLOOKUP($G$39,$A$4:$BI$35,2+$A523+E$38)</f>
        <v>65</v>
      </c>
      <c r="F523" s="112">
        <f>VLOOKUP($G$39,$A$4:$BI$35,2+$A523+F$38)</f>
        <v>49.900000000000006</v>
      </c>
    </row>
    <row r="524" spans="1:7" ht="15" customHeight="1" x14ac:dyDescent="0.35">
      <c r="A524" s="175">
        <v>6</v>
      </c>
      <c r="B524" s="173">
        <f>VLOOKUP(G519,$A$4:$BI$35,2+$A524)</f>
        <v>1287</v>
      </c>
      <c r="C524" s="112">
        <f>VLOOKUP($G519,$A$4:$BI$35,2+$A524+C$38)</f>
        <v>76.900000000000006</v>
      </c>
      <c r="D524" s="112">
        <f>VLOOKUP($G519,$A$4:$BI$35,2+$A524+D$38)</f>
        <v>63.3</v>
      </c>
      <c r="E524" s="112">
        <f>VLOOKUP($G519,$A$4:$BI$35,2+$A524+E$38)</f>
        <v>75.3</v>
      </c>
      <c r="F524" s="112">
        <f>VLOOKUP($G519,$A$4:$BI$35,2+$A524+F$38)</f>
        <v>60.7</v>
      </c>
    </row>
    <row r="525" spans="1:7" ht="15" customHeight="1" x14ac:dyDescent="0.35">
      <c r="A525" s="175">
        <v>7</v>
      </c>
      <c r="B525" s="173">
        <f>VLOOKUP(G519,$A$4:$BI$35,2+$A525)</f>
        <v>1211</v>
      </c>
      <c r="C525" s="112">
        <f>VLOOKUP($G519,$A$4:$BI$35,2+$A525+C$38)</f>
        <v>82.7</v>
      </c>
      <c r="D525" s="112">
        <f>VLOOKUP($G519,$A$4:$BI$35,2+$A525+D$38)</f>
        <v>63.7</v>
      </c>
      <c r="E525" s="112">
        <f>VLOOKUP($G519,$A$4:$BI$35,2+$A525+E$38)</f>
        <v>75.900000000000006</v>
      </c>
      <c r="F525" s="112">
        <f>VLOOKUP($G519,$A$4:$BI$35,2+$A525+F$38)</f>
        <v>60.1</v>
      </c>
    </row>
    <row r="526" spans="1:7" ht="15" customHeight="1" x14ac:dyDescent="0.35">
      <c r="A526" s="175">
        <v>8</v>
      </c>
      <c r="B526" s="173">
        <f>VLOOKUP(G519,$A$4:$BI$35,2+$A526)</f>
        <v>1303</v>
      </c>
      <c r="C526" s="112">
        <f>VLOOKUP($G519,$A$4:$BI$35,2+$A526+C$38)</f>
        <v>78.7</v>
      </c>
      <c r="D526" s="112">
        <f>VLOOKUP($G519,$A$4:$BI$35,2+$A526+D$38)</f>
        <v>65.400000000000006</v>
      </c>
      <c r="E526" s="112">
        <f>VLOOKUP($G519,$A$4:$BI$35,2+$A526+E$38)</f>
        <v>74.8</v>
      </c>
      <c r="F526" s="112">
        <f>VLOOKUP($G519,$A$4:$BI$35,2+$A526+F$38)</f>
        <v>59.4</v>
      </c>
    </row>
    <row r="527" spans="1:7" ht="15" customHeight="1" x14ac:dyDescent="0.35">
      <c r="A527" s="175">
        <v>9</v>
      </c>
      <c r="B527" s="173">
        <f>VLOOKUP(G519,$A$4:$BI$35,2+$A527)</f>
        <v>1304</v>
      </c>
      <c r="C527" s="112">
        <f>VLOOKUP($G519,$A$4:$BI$35,2+$A527+C$38)</f>
        <v>82</v>
      </c>
      <c r="D527" s="112">
        <f>VLOOKUP($G519,$A$4:$BI$35,2+$A527+D$38)</f>
        <v>74.2</v>
      </c>
      <c r="E527" s="112">
        <f>VLOOKUP($G519,$A$4:$BI$35,2+$A527+E$38)</f>
        <v>77.7</v>
      </c>
      <c r="F527" s="112">
        <f>VLOOKUP($G519,$A$4:$BI$35,2+$A527+F$38)</f>
        <v>63.9</v>
      </c>
    </row>
    <row r="528" spans="1:7" ht="15" customHeight="1" x14ac:dyDescent="0.35">
      <c r="A528" s="175">
        <v>10</v>
      </c>
      <c r="B528" s="173">
        <f>VLOOKUP(G519,$A$4:$BI$35,2+$A528)</f>
        <v>1334</v>
      </c>
      <c r="C528" s="112">
        <f>VLOOKUP($G519,$A$4:$BI$35,2+$A528+C$38)</f>
        <v>87.2</v>
      </c>
      <c r="D528" s="112">
        <f>VLOOKUP($G519,$A$4:$BI$35,2+$A528+D$38)</f>
        <v>71.099999999999994</v>
      </c>
      <c r="E528" s="112">
        <f>VLOOKUP($G519,$A$4:$BI$35,2+$A528+E$38)</f>
        <v>77.599999999999994</v>
      </c>
      <c r="F528" s="112">
        <f>VLOOKUP($G519,$A$4:$BI$35,2+$A528+F$38)</f>
        <v>62.9</v>
      </c>
    </row>
    <row r="529" spans="1:7" ht="15" customHeight="1" x14ac:dyDescent="0.35">
      <c r="A529" s="175">
        <v>11</v>
      </c>
      <c r="B529" s="173">
        <f>VLOOKUP(G519,$A$4:$BI$35,2+$A529)</f>
        <v>1323</v>
      </c>
      <c r="C529" s="112">
        <f>VLOOKUP($G519,$A$4:$BI$35,2+$A529+C$38)</f>
        <v>81.7</v>
      </c>
      <c r="D529" s="112">
        <f>VLOOKUP($G519,$A$4:$BI$35,2+$A529+D$38)</f>
        <v>77.599999999999994</v>
      </c>
      <c r="E529" s="112">
        <f>VLOOKUP($G519,$A$4:$BI$35,2+$A529+E$38)</f>
        <v>78</v>
      </c>
      <c r="F529" s="112">
        <f>VLOOKUP($G519,$A$4:$BI$35,2+$A529+F$38)</f>
        <v>62.6</v>
      </c>
    </row>
    <row r="530" spans="1:7" ht="15" customHeight="1" x14ac:dyDescent="0.35">
      <c r="A530" s="175">
        <v>12</v>
      </c>
      <c r="B530" s="173"/>
    </row>
    <row r="531" spans="1:7" ht="15" customHeight="1" x14ac:dyDescent="0.35">
      <c r="A531" s="175">
        <v>13</v>
      </c>
    </row>
    <row r="532" spans="1:7" ht="15" customHeight="1" x14ac:dyDescent="0.35">
      <c r="A532" s="175">
        <v>14</v>
      </c>
    </row>
    <row r="533" spans="1:7" ht="15" customHeight="1" x14ac:dyDescent="0.35">
      <c r="A533" s="175">
        <v>15</v>
      </c>
    </row>
    <row r="534" spans="1:7" ht="15" customHeight="1" x14ac:dyDescent="0.35">
      <c r="A534" s="175">
        <v>16</v>
      </c>
    </row>
    <row r="535" spans="1:7" ht="15" customHeight="1" x14ac:dyDescent="0.35">
      <c r="A535" s="175">
        <v>17</v>
      </c>
    </row>
    <row r="536" spans="1:7" ht="15" customHeight="1" x14ac:dyDescent="0.35">
      <c r="A536" s="175">
        <v>18</v>
      </c>
    </row>
    <row r="537" spans="1:7" ht="15" customHeight="1" x14ac:dyDescent="0.35">
      <c r="A537" s="175">
        <v>19</v>
      </c>
    </row>
    <row r="538" spans="1:7" ht="15" customHeight="1" x14ac:dyDescent="0.35">
      <c r="A538" s="175">
        <v>20</v>
      </c>
    </row>
    <row r="539" spans="1:7" ht="15" customHeight="1" x14ac:dyDescent="0.35">
      <c r="A539" s="175">
        <v>1</v>
      </c>
      <c r="B539" s="173">
        <f>VLOOKUP(G539,$A$4:$BI$35,2+$A539)</f>
        <v>928</v>
      </c>
      <c r="C539" s="112">
        <f>VLOOKUP($G539,$A$4:$BI$35,2+$A539+C$38)</f>
        <v>71.5</v>
      </c>
      <c r="D539" s="112">
        <f>VLOOKUP($G539,$A$4:$BI$35,2+$A539+D$38)</f>
        <v>55.9</v>
      </c>
      <c r="E539" s="112">
        <f>VLOOKUP($G539,$A$4:$BI$35,2+$A539+E$38)</f>
        <v>78.42</v>
      </c>
      <c r="F539" s="112">
        <f>VLOOKUP($G539,$A$4:$BI$35,2+$A539+F$38)</f>
        <v>61.35</v>
      </c>
      <c r="G539" s="174">
        <v>26</v>
      </c>
    </row>
    <row r="540" spans="1:7" ht="15" customHeight="1" x14ac:dyDescent="0.35">
      <c r="A540" s="175">
        <v>2</v>
      </c>
      <c r="B540" s="173">
        <f>VLOOKUP(G539,$A$4:$BI$35,2+$A540)</f>
        <v>956</v>
      </c>
      <c r="C540" s="112">
        <f>VLOOKUP($G539,$A$4:$BI$35,2+$A540+C$38)</f>
        <v>76.510000000000005</v>
      </c>
      <c r="D540" s="112">
        <f>VLOOKUP($G539,$A$4:$BI$35,2+$A540+D$38)</f>
        <v>56.92</v>
      </c>
      <c r="E540" s="112">
        <f>VLOOKUP($G539,$A$4:$BI$35,2+$A540+E$38)</f>
        <v>75.98</v>
      </c>
      <c r="F540" s="112">
        <f>VLOOKUP($G539,$A$4:$BI$35,2+$A540+F$38)</f>
        <v>57.77</v>
      </c>
    </row>
    <row r="541" spans="1:7" ht="15" customHeight="1" x14ac:dyDescent="0.35">
      <c r="A541" s="175">
        <v>3</v>
      </c>
      <c r="B541" s="173">
        <f>VLOOKUP(G539,$A$4:$BI$35,2+$A541)</f>
        <v>1024</v>
      </c>
      <c r="C541" s="112">
        <f>VLOOKUP($G539,$A$4:$BI$35,2+$A541+C$38)</f>
        <v>74.3</v>
      </c>
      <c r="D541" s="112">
        <f>VLOOKUP($G539,$A$4:$BI$35,2+$A541+D$38)</f>
        <v>56.7</v>
      </c>
      <c r="E541" s="112">
        <f>VLOOKUP($G539,$A$4:$BI$35,2+$A541+E$38)</f>
        <v>65.5</v>
      </c>
      <c r="F541" s="112">
        <f>VLOOKUP($G539,$A$4:$BI$35,2+$A541+F$38)</f>
        <v>52.4</v>
      </c>
    </row>
    <row r="542" spans="1:7" ht="15" customHeight="1" x14ac:dyDescent="0.35">
      <c r="A542" s="175">
        <v>4</v>
      </c>
      <c r="B542" s="173">
        <f>VLOOKUP(G539,$A$4:$BI$35,2+$A542)</f>
        <v>977</v>
      </c>
      <c r="C542" s="112">
        <f>VLOOKUP($G539,$A$4:$BI$35,2+$A542+C$38)</f>
        <v>89.2</v>
      </c>
      <c r="D542" s="112">
        <f>VLOOKUP($G539,$A$4:$BI$35,2+$A542+D$38)</f>
        <v>70.900000000000006</v>
      </c>
      <c r="E542" s="112">
        <f>VLOOKUP($G539,$A$4:$BI$35,2+$A542+E$38)</f>
        <v>76.099999999999994</v>
      </c>
      <c r="F542" s="112">
        <f>VLOOKUP($G539,$A$4:$BI$35,2+$A542+F$38)</f>
        <v>60</v>
      </c>
    </row>
    <row r="543" spans="1:7" ht="15" customHeight="1" x14ac:dyDescent="0.35">
      <c r="A543" s="175">
        <v>5</v>
      </c>
      <c r="B543" s="173">
        <f>VLOOKUP(G539,$A$4:$BI$35,2+$A543)</f>
        <v>1060</v>
      </c>
      <c r="C543" s="112">
        <f>VLOOKUP($G$39,$A$4:$BI$35,2+$A543+C$38)</f>
        <v>83.7</v>
      </c>
      <c r="D543" s="112">
        <f>VLOOKUP($G$39,$A$4:$BI$35,2+$A543+D$38)</f>
        <v>72.7</v>
      </c>
      <c r="E543" s="112">
        <f>VLOOKUP($G$39,$A$4:$BI$35,2+$A543+E$38)</f>
        <v>65</v>
      </c>
      <c r="F543" s="112">
        <f>VLOOKUP($G$39,$A$4:$BI$35,2+$A543+F$38)</f>
        <v>49.900000000000006</v>
      </c>
    </row>
    <row r="544" spans="1:7" ht="15" customHeight="1" x14ac:dyDescent="0.35">
      <c r="A544" s="175">
        <v>6</v>
      </c>
      <c r="B544" s="173">
        <f>VLOOKUP(G539,$A$4:$BI$35,2+$A544)</f>
        <v>1094</v>
      </c>
      <c r="C544" s="112">
        <f>VLOOKUP($G539,$A$4:$BI$35,2+$A544+C$38)</f>
        <v>84.5</v>
      </c>
      <c r="D544" s="112">
        <f>VLOOKUP($G539,$A$4:$BI$35,2+$A544+D$38)</f>
        <v>72.5</v>
      </c>
      <c r="E544" s="112">
        <f>VLOOKUP($G539,$A$4:$BI$35,2+$A544+E$38)</f>
        <v>76.099999999999994</v>
      </c>
      <c r="F544" s="112">
        <f>VLOOKUP($G539,$A$4:$BI$35,2+$A544+F$38)</f>
        <v>58.3</v>
      </c>
    </row>
    <row r="545" spans="1:7" ht="15" customHeight="1" x14ac:dyDescent="0.35">
      <c r="A545" s="175">
        <v>7</v>
      </c>
      <c r="B545" s="173">
        <f>VLOOKUP(G539,$A$4:$BI$35,2+$A545)</f>
        <v>1116</v>
      </c>
      <c r="C545" s="112">
        <f>VLOOKUP($G539,$A$4:$BI$35,2+$A545+C$38)</f>
        <v>86.4</v>
      </c>
      <c r="D545" s="112">
        <f>VLOOKUP($G539,$A$4:$BI$35,2+$A545+D$38)</f>
        <v>73.599999999999994</v>
      </c>
      <c r="E545" s="112">
        <f>VLOOKUP($G539,$A$4:$BI$35,2+$A545+E$38)</f>
        <v>74.599999999999994</v>
      </c>
      <c r="F545" s="112">
        <f>VLOOKUP($G539,$A$4:$BI$35,2+$A545+F$38)</f>
        <v>59</v>
      </c>
    </row>
    <row r="546" spans="1:7" ht="15" customHeight="1" x14ac:dyDescent="0.35">
      <c r="A546" s="175">
        <v>8</v>
      </c>
      <c r="B546" s="173">
        <f>VLOOKUP(G539,$A$4:$BI$35,2+$A546)</f>
        <v>1078</v>
      </c>
      <c r="C546" s="112">
        <f>VLOOKUP($G539,$A$4:$BI$35,2+$A546+C$38)</f>
        <v>90.4</v>
      </c>
      <c r="D546" s="112">
        <f>VLOOKUP($G539,$A$4:$BI$35,2+$A546+D$38)</f>
        <v>77.400000000000006</v>
      </c>
      <c r="E546" s="112">
        <f>VLOOKUP($G539,$A$4:$BI$35,2+$A546+E$38)</f>
        <v>74.3</v>
      </c>
      <c r="F546" s="112">
        <f>VLOOKUP($G539,$A$4:$BI$35,2+$A546+F$38)</f>
        <v>59.5</v>
      </c>
    </row>
    <row r="547" spans="1:7" ht="15" customHeight="1" x14ac:dyDescent="0.35">
      <c r="A547" s="175">
        <v>9</v>
      </c>
      <c r="B547" s="173">
        <f>VLOOKUP(G539,$A$4:$BI$35,2+$A547)</f>
        <v>1007</v>
      </c>
      <c r="C547" s="112">
        <f>VLOOKUP($G539,$A$4:$BI$35,2+$A547+C$38)</f>
        <v>92.7</v>
      </c>
      <c r="D547" s="112">
        <f>VLOOKUP($G539,$A$4:$BI$35,2+$A547+D$38)</f>
        <v>79.5</v>
      </c>
      <c r="E547" s="112">
        <f>VLOOKUP($G539,$A$4:$BI$35,2+$A547+E$38)</f>
        <v>77.7</v>
      </c>
      <c r="F547" s="112">
        <f>VLOOKUP($G539,$A$4:$BI$35,2+$A547+F$38)</f>
        <v>63.9</v>
      </c>
    </row>
    <row r="548" spans="1:7" ht="15" customHeight="1" x14ac:dyDescent="0.35">
      <c r="A548" s="175">
        <v>10</v>
      </c>
      <c r="B548" s="173">
        <f>VLOOKUP(G539,$A$4:$BI$35,2+$A548)</f>
        <v>1014</v>
      </c>
      <c r="C548" s="112">
        <f>VLOOKUP($G539,$A$4:$BI$35,2+$A548+C$38)</f>
        <v>86.7</v>
      </c>
      <c r="D548" s="112">
        <f>VLOOKUP($G539,$A$4:$BI$35,2+$A548+D$38)</f>
        <v>80.8</v>
      </c>
      <c r="E548" s="112">
        <f>VLOOKUP($G539,$A$4:$BI$35,2+$A548+E$38)</f>
        <v>75.100000000000009</v>
      </c>
      <c r="F548" s="112">
        <f>VLOOKUP($G539,$A$4:$BI$35,2+$A548+F$38)</f>
        <v>58.599999999999994</v>
      </c>
    </row>
    <row r="549" spans="1:7" ht="15" customHeight="1" x14ac:dyDescent="0.35">
      <c r="A549" s="175">
        <v>11</v>
      </c>
      <c r="B549" s="173">
        <f>VLOOKUP(G539,$A$4:$BI$35,2+$A549)</f>
        <v>1059</v>
      </c>
      <c r="C549" s="112">
        <f>VLOOKUP($G539,$A$4:$BI$35,2+$A549+C$38)</f>
        <v>88.5</v>
      </c>
      <c r="D549" s="112">
        <f>VLOOKUP($G539,$A$4:$BI$35,2+$A549+D$38)</f>
        <v>78.8</v>
      </c>
      <c r="E549" s="112">
        <f>VLOOKUP($G539,$A$4:$BI$35,2+$A549+E$38)</f>
        <v>77.899999999999991</v>
      </c>
      <c r="F549" s="112">
        <f>VLOOKUP($G539,$A$4:$BI$35,2+$A549+F$38)</f>
        <v>61.3</v>
      </c>
    </row>
    <row r="550" spans="1:7" ht="15" customHeight="1" x14ac:dyDescent="0.35">
      <c r="A550" s="175">
        <v>12</v>
      </c>
      <c r="B550" s="173"/>
    </row>
    <row r="551" spans="1:7" ht="15" customHeight="1" x14ac:dyDescent="0.35">
      <c r="A551" s="175">
        <v>13</v>
      </c>
    </row>
    <row r="552" spans="1:7" ht="15" customHeight="1" x14ac:dyDescent="0.35">
      <c r="A552" s="175">
        <v>14</v>
      </c>
    </row>
    <row r="553" spans="1:7" ht="15" customHeight="1" x14ac:dyDescent="0.35">
      <c r="A553" s="175">
        <v>15</v>
      </c>
    </row>
    <row r="554" spans="1:7" ht="15" customHeight="1" x14ac:dyDescent="0.35">
      <c r="A554" s="175">
        <v>16</v>
      </c>
    </row>
    <row r="555" spans="1:7" ht="15" customHeight="1" x14ac:dyDescent="0.35">
      <c r="A555" s="175">
        <v>17</v>
      </c>
    </row>
    <row r="556" spans="1:7" ht="15" customHeight="1" x14ac:dyDescent="0.35">
      <c r="A556" s="175">
        <v>18</v>
      </c>
    </row>
    <row r="557" spans="1:7" ht="15" customHeight="1" x14ac:dyDescent="0.35">
      <c r="A557" s="175">
        <v>19</v>
      </c>
    </row>
    <row r="558" spans="1:7" ht="15" customHeight="1" x14ac:dyDescent="0.35">
      <c r="A558" s="175">
        <v>20</v>
      </c>
    </row>
    <row r="559" spans="1:7" ht="15" customHeight="1" x14ac:dyDescent="0.35">
      <c r="A559" s="175">
        <v>1</v>
      </c>
      <c r="B559" s="173">
        <f>VLOOKUP(G559,$A$4:$BI$35,2+$A559)</f>
        <v>1842</v>
      </c>
      <c r="C559" s="112">
        <f>VLOOKUP($G559,$A$4:$BI$35,2+$A559+C$38)</f>
        <v>87.95</v>
      </c>
      <c r="D559" s="112">
        <f>VLOOKUP($G559,$A$4:$BI$35,2+$A559+D$38)</f>
        <v>74.569999999999993</v>
      </c>
      <c r="E559" s="112">
        <f>VLOOKUP($G559,$A$4:$BI$35,2+$A559+E$38)</f>
        <v>66.86</v>
      </c>
      <c r="F559" s="112">
        <f>VLOOKUP($G559,$A$4:$BI$35,2+$A559+F$38)</f>
        <v>50</v>
      </c>
      <c r="G559" s="174">
        <v>27</v>
      </c>
    </row>
    <row r="560" spans="1:7" ht="15" customHeight="1" x14ac:dyDescent="0.35">
      <c r="A560" s="175">
        <v>2</v>
      </c>
      <c r="B560" s="173">
        <f>VLOOKUP(G559,$A$4:$BI$35,2+$A560)</f>
        <v>1900</v>
      </c>
      <c r="C560" s="112">
        <f>VLOOKUP($G559,$A$4:$BI$35,2+$A560+C$38)</f>
        <v>86.47</v>
      </c>
      <c r="D560" s="112">
        <f>VLOOKUP($G559,$A$4:$BI$35,2+$A560+D$38)</f>
        <v>65.92</v>
      </c>
      <c r="E560" s="112">
        <f>VLOOKUP($G559,$A$4:$BI$35,2+$A560+E$38)</f>
        <v>66.38</v>
      </c>
      <c r="F560" s="112">
        <f>VLOOKUP($G559,$A$4:$BI$35,2+$A560+F$38)</f>
        <v>49.519999999999996</v>
      </c>
    </row>
    <row r="561" spans="1:6" ht="15" customHeight="1" x14ac:dyDescent="0.35">
      <c r="A561" s="175">
        <v>3</v>
      </c>
      <c r="B561" s="173">
        <f>VLOOKUP(G559,$A$4:$BI$35,2+$A561)</f>
        <v>1919</v>
      </c>
      <c r="C561" s="112">
        <f>VLOOKUP($G559,$A$4:$BI$35,2+$A561+C$38)</f>
        <v>86.6</v>
      </c>
      <c r="D561" s="112">
        <f>VLOOKUP($G559,$A$4:$BI$35,2+$A561+D$38)</f>
        <v>73.400000000000006</v>
      </c>
      <c r="E561" s="112">
        <f>VLOOKUP($G559,$A$4:$BI$35,2+$A561+E$38)</f>
        <v>66.8</v>
      </c>
      <c r="F561" s="112">
        <f>VLOOKUP($G559,$A$4:$BI$35,2+$A561+F$38)</f>
        <v>51.4</v>
      </c>
    </row>
    <row r="562" spans="1:6" ht="15" customHeight="1" x14ac:dyDescent="0.35">
      <c r="A562" s="175">
        <v>4</v>
      </c>
      <c r="B562" s="173">
        <f>VLOOKUP(G559,$A$4:$BI$35,2+$A562)</f>
        <v>1827</v>
      </c>
      <c r="C562" s="112">
        <f>VLOOKUP($G559,$A$4:$BI$35,2+$A562+C$38)</f>
        <v>91.9</v>
      </c>
      <c r="D562" s="112">
        <f>VLOOKUP($G559,$A$4:$BI$35,2+$A562+D$38)</f>
        <v>74.400000000000006</v>
      </c>
      <c r="E562" s="112">
        <f>VLOOKUP($G559,$A$4:$BI$35,2+$A562+E$38)</f>
        <v>70.7</v>
      </c>
      <c r="F562" s="112">
        <f>VLOOKUP($G559,$A$4:$BI$35,2+$A562+F$38)</f>
        <v>54.9</v>
      </c>
    </row>
    <row r="563" spans="1:6" ht="15" customHeight="1" x14ac:dyDescent="0.35">
      <c r="A563" s="175">
        <v>5</v>
      </c>
      <c r="B563" s="173">
        <f>VLOOKUP(G559,$A$4:$BI$35,2+$A563)</f>
        <v>2007</v>
      </c>
      <c r="C563" s="112">
        <f>VLOOKUP($G$39,$A$4:$BI$35,2+$A563+C$38)</f>
        <v>83.7</v>
      </c>
      <c r="D563" s="112">
        <f>VLOOKUP($G$39,$A$4:$BI$35,2+$A563+D$38)</f>
        <v>72.7</v>
      </c>
      <c r="E563" s="112">
        <f>VLOOKUP($G$39,$A$4:$BI$35,2+$A563+E$38)</f>
        <v>65</v>
      </c>
      <c r="F563" s="112">
        <f>VLOOKUP($G$39,$A$4:$BI$35,2+$A563+F$38)</f>
        <v>49.900000000000006</v>
      </c>
    </row>
    <row r="564" spans="1:6" ht="15" customHeight="1" x14ac:dyDescent="0.35">
      <c r="A564" s="175">
        <v>6</v>
      </c>
      <c r="B564" s="173">
        <f>VLOOKUP(G559,$A$4:$BI$35,2+$A564)</f>
        <v>1987</v>
      </c>
      <c r="C564" s="112">
        <f>VLOOKUP($G559,$A$4:$BI$35,2+$A564+C$38)</f>
        <v>89.8</v>
      </c>
      <c r="D564" s="112">
        <f>VLOOKUP($G559,$A$4:$BI$35,2+$A564+D$38)</f>
        <v>78.900000000000006</v>
      </c>
      <c r="E564" s="112">
        <f>VLOOKUP($G559,$A$4:$BI$35,2+$A564+E$38)</f>
        <v>69.099999999999994</v>
      </c>
      <c r="F564" s="112">
        <f>VLOOKUP($G559,$A$4:$BI$35,2+$A564+F$38)</f>
        <v>54.2</v>
      </c>
    </row>
    <row r="565" spans="1:6" ht="15" customHeight="1" x14ac:dyDescent="0.35">
      <c r="A565" s="175">
        <v>7</v>
      </c>
      <c r="B565" s="173">
        <f>VLOOKUP(G559,$A$4:$BI$35,2+$A565)</f>
        <v>2003</v>
      </c>
      <c r="C565" s="112">
        <f>VLOOKUP($G559,$A$4:$BI$35,2+$A565+C$38)</f>
        <v>88.6</v>
      </c>
      <c r="D565" s="112">
        <f>VLOOKUP($G559,$A$4:$BI$35,2+$A565+D$38)</f>
        <v>80</v>
      </c>
      <c r="E565" s="112">
        <f>VLOOKUP($G559,$A$4:$BI$35,2+$A565+E$38)</f>
        <v>73.899999999999991</v>
      </c>
      <c r="F565" s="112">
        <f>VLOOKUP($G559,$A$4:$BI$35,2+$A565+F$38)</f>
        <v>60.8</v>
      </c>
    </row>
    <row r="566" spans="1:6" ht="15" customHeight="1" x14ac:dyDescent="0.35">
      <c r="A566" s="175">
        <v>8</v>
      </c>
      <c r="B566" s="173">
        <f>VLOOKUP(G559,$A$4:$BI$35,2+$A566)</f>
        <v>1995</v>
      </c>
      <c r="C566" s="112">
        <f>VLOOKUP($G559,$A$4:$BI$35,2+$A566+C$38)</f>
        <v>91.2</v>
      </c>
      <c r="D566" s="112">
        <f>VLOOKUP($G559,$A$4:$BI$35,2+$A566+D$38)</f>
        <v>84.4</v>
      </c>
      <c r="E566" s="112">
        <f>VLOOKUP($G559,$A$4:$BI$35,2+$A566+E$38)</f>
        <v>73.2</v>
      </c>
      <c r="F566" s="112">
        <f>VLOOKUP($G559,$A$4:$BI$35,2+$A566+F$38)</f>
        <v>58.8</v>
      </c>
    </row>
    <row r="567" spans="1:6" ht="15" customHeight="1" x14ac:dyDescent="0.35">
      <c r="A567" s="175">
        <v>9</v>
      </c>
      <c r="B567" s="173">
        <f>VLOOKUP(G559,$A$4:$BI$35,2+$A567)</f>
        <v>1883</v>
      </c>
      <c r="C567" s="112">
        <f>VLOOKUP($G559,$A$4:$BI$35,2+$A567+C$38)</f>
        <v>90.4</v>
      </c>
      <c r="D567" s="112">
        <f>VLOOKUP($G559,$A$4:$BI$35,2+$A567+D$38)</f>
        <v>81.599999999999994</v>
      </c>
      <c r="E567" s="112">
        <f>VLOOKUP($G559,$A$4:$BI$35,2+$A567+E$38)</f>
        <v>74.5</v>
      </c>
      <c r="F567" s="112">
        <f>VLOOKUP($G559,$A$4:$BI$35,2+$A567+F$38)</f>
        <v>59.3</v>
      </c>
    </row>
    <row r="568" spans="1:6" ht="15" customHeight="1" x14ac:dyDescent="0.35">
      <c r="A568" s="175">
        <v>10</v>
      </c>
      <c r="B568" s="173">
        <f>VLOOKUP(G559,$A$4:$BI$35,2+$A568)</f>
        <v>1814</v>
      </c>
      <c r="C568" s="112">
        <f>VLOOKUP($G559,$A$4:$BI$35,2+$A568+C$38)</f>
        <v>89.8</v>
      </c>
      <c r="D568" s="112">
        <f>VLOOKUP($G559,$A$4:$BI$35,2+$A568+D$38)</f>
        <v>79</v>
      </c>
      <c r="E568" s="112">
        <f>VLOOKUP($G559,$A$4:$BI$35,2+$A568+E$38)</f>
        <v>74.7</v>
      </c>
      <c r="F568" s="112">
        <f>VLOOKUP($G559,$A$4:$BI$35,2+$A568+F$38)</f>
        <v>58.400000000000006</v>
      </c>
    </row>
    <row r="569" spans="1:6" ht="15" customHeight="1" x14ac:dyDescent="0.35">
      <c r="A569" s="175">
        <v>11</v>
      </c>
      <c r="B569" s="173">
        <f>VLOOKUP(G559,$A$4:$BI$35,2+$A569)</f>
        <v>1889</v>
      </c>
      <c r="C569" s="112">
        <f>VLOOKUP($G559,$A$4:$BI$35,2+$A569+C$38)</f>
        <v>88.6</v>
      </c>
      <c r="D569" s="112">
        <f>VLOOKUP($G559,$A$4:$BI$35,2+$A569+D$38)</f>
        <v>79.8</v>
      </c>
      <c r="E569" s="112">
        <f>VLOOKUP($G559,$A$4:$BI$35,2+$A569+E$38)</f>
        <v>76.900000000000006</v>
      </c>
      <c r="F569" s="112">
        <f>VLOOKUP($G559,$A$4:$BI$35,2+$A569+F$38)</f>
        <v>62.2</v>
      </c>
    </row>
    <row r="570" spans="1:6" ht="15" customHeight="1" x14ac:dyDescent="0.35">
      <c r="A570" s="175">
        <v>12</v>
      </c>
      <c r="B570" s="173"/>
    </row>
    <row r="571" spans="1:6" ht="15" customHeight="1" x14ac:dyDescent="0.35">
      <c r="A571" s="175">
        <v>13</v>
      </c>
    </row>
    <row r="572" spans="1:6" ht="15" customHeight="1" x14ac:dyDescent="0.35">
      <c r="A572" s="175">
        <v>14</v>
      </c>
    </row>
    <row r="573" spans="1:6" ht="15" customHeight="1" x14ac:dyDescent="0.35">
      <c r="A573" s="175">
        <v>15</v>
      </c>
    </row>
    <row r="574" spans="1:6" ht="15" customHeight="1" x14ac:dyDescent="0.35">
      <c r="A574" s="175">
        <v>16</v>
      </c>
    </row>
    <row r="575" spans="1:6" ht="15" customHeight="1" x14ac:dyDescent="0.35">
      <c r="A575" s="175">
        <v>17</v>
      </c>
    </row>
    <row r="576" spans="1:6" ht="15" customHeight="1" x14ac:dyDescent="0.35">
      <c r="A576" s="175">
        <v>18</v>
      </c>
    </row>
    <row r="577" spans="1:7" ht="15" customHeight="1" x14ac:dyDescent="0.35">
      <c r="A577" s="175">
        <v>19</v>
      </c>
    </row>
    <row r="578" spans="1:7" ht="15" customHeight="1" x14ac:dyDescent="0.35">
      <c r="A578" s="175">
        <v>20</v>
      </c>
    </row>
    <row r="579" spans="1:7" ht="15" customHeight="1" x14ac:dyDescent="0.35">
      <c r="A579" s="175">
        <v>1</v>
      </c>
      <c r="B579" s="173">
        <f>VLOOKUP(G579,$A$4:$BI$35,2+$A579)</f>
        <v>1631</v>
      </c>
      <c r="C579" s="112">
        <f>VLOOKUP($G579,$A$4:$BI$35,2+$A579+C$38)</f>
        <v>85.09</v>
      </c>
      <c r="D579" s="112">
        <f>VLOOKUP($G579,$A$4:$BI$35,2+$A579+D$38)</f>
        <v>62.16</v>
      </c>
      <c r="E579" s="112">
        <f>VLOOKUP($G579,$A$4:$BI$35,2+$A579+E$38)</f>
        <v>46.260000000000005</v>
      </c>
      <c r="F579" s="112">
        <f>VLOOKUP($G579,$A$4:$BI$35,2+$A579+F$38)</f>
        <v>31.2</v>
      </c>
      <c r="G579" s="174">
        <v>28</v>
      </c>
    </row>
    <row r="580" spans="1:7" ht="15" customHeight="1" x14ac:dyDescent="0.35">
      <c r="A580" s="175">
        <v>2</v>
      </c>
      <c r="B580" s="173">
        <f>VLOOKUP(G579,$A$4:$BI$35,2+$A580)</f>
        <v>1689</v>
      </c>
      <c r="C580" s="112">
        <f>VLOOKUP($G579,$A$4:$BI$35,2+$A580+C$38)</f>
        <v>78.989999999999995</v>
      </c>
      <c r="D580" s="112">
        <f>VLOOKUP($G579,$A$4:$BI$35,2+$A580+D$38)</f>
        <v>55.57</v>
      </c>
      <c r="E580" s="112">
        <f>VLOOKUP($G579,$A$4:$BI$35,2+$A580+E$38)</f>
        <v>46.97</v>
      </c>
      <c r="F580" s="112">
        <f>VLOOKUP($G579,$A$4:$BI$35,2+$A580+F$38)</f>
        <v>30.9</v>
      </c>
    </row>
    <row r="581" spans="1:7" ht="15" customHeight="1" x14ac:dyDescent="0.35">
      <c r="A581" s="175">
        <v>3</v>
      </c>
      <c r="B581" s="173">
        <f>VLOOKUP(G579,$A$4:$BI$35,2+$A581)</f>
        <v>1823</v>
      </c>
      <c r="C581" s="112">
        <f>VLOOKUP($G579,$A$4:$BI$35,2+$A581+C$38)</f>
        <v>76.900000000000006</v>
      </c>
      <c r="D581" s="112">
        <f>VLOOKUP($G579,$A$4:$BI$35,2+$A581+D$38)</f>
        <v>63.6</v>
      </c>
      <c r="E581" s="112">
        <f>VLOOKUP($G579,$A$4:$BI$35,2+$A581+E$38)</f>
        <v>44.6</v>
      </c>
      <c r="F581" s="112">
        <f>VLOOKUP($G579,$A$4:$BI$35,2+$A581+F$38)</f>
        <v>31.1</v>
      </c>
    </row>
    <row r="582" spans="1:7" ht="15" customHeight="1" x14ac:dyDescent="0.35">
      <c r="A582" s="175">
        <v>4</v>
      </c>
      <c r="B582" s="173">
        <f>VLOOKUP(G579,$A$4:$BI$35,2+$A582)</f>
        <v>1706</v>
      </c>
      <c r="C582" s="112">
        <f>VLOOKUP($G579,$A$4:$BI$35,2+$A582+C$38)</f>
        <v>82.9</v>
      </c>
      <c r="D582" s="112">
        <f>VLOOKUP($G579,$A$4:$BI$35,2+$A582+D$38)</f>
        <v>64.3</v>
      </c>
      <c r="E582" s="112">
        <f>VLOOKUP($G579,$A$4:$BI$35,2+$A582+E$38)</f>
        <v>36.700000000000003</v>
      </c>
      <c r="F582" s="112">
        <f>VLOOKUP($G579,$A$4:$BI$35,2+$A582+F$38)</f>
        <v>26.400000000000002</v>
      </c>
    </row>
    <row r="583" spans="1:7" ht="15" customHeight="1" x14ac:dyDescent="0.35">
      <c r="A583" s="175">
        <v>5</v>
      </c>
      <c r="B583" s="173">
        <f>VLOOKUP(G579,$A$4:$BI$35,2+$A583)</f>
        <v>1824</v>
      </c>
      <c r="C583" s="112">
        <f>VLOOKUP($G$39,$A$4:$BI$35,2+$A583+C$38)</f>
        <v>83.7</v>
      </c>
      <c r="D583" s="112">
        <f>VLOOKUP($G$39,$A$4:$BI$35,2+$A583+D$38)</f>
        <v>72.7</v>
      </c>
      <c r="E583" s="112">
        <f>VLOOKUP($G$39,$A$4:$BI$35,2+$A583+E$38)</f>
        <v>65</v>
      </c>
      <c r="F583" s="112">
        <f>VLOOKUP($G$39,$A$4:$BI$35,2+$A583+F$38)</f>
        <v>49.900000000000006</v>
      </c>
    </row>
    <row r="584" spans="1:7" ht="15" customHeight="1" x14ac:dyDescent="0.35">
      <c r="A584" s="175">
        <v>6</v>
      </c>
      <c r="B584" s="173">
        <f>VLOOKUP(G579,$A$4:$BI$35,2+$A584)</f>
        <v>1905</v>
      </c>
      <c r="C584" s="112">
        <f>VLOOKUP($G579,$A$4:$BI$35,2+$A584+C$38)</f>
        <v>83.8</v>
      </c>
      <c r="D584" s="112">
        <f>VLOOKUP($G579,$A$4:$BI$35,2+$A584+D$38)</f>
        <v>75.2</v>
      </c>
      <c r="E584" s="112">
        <f>VLOOKUP($G579,$A$4:$BI$35,2+$A584+E$38)</f>
        <v>49</v>
      </c>
      <c r="F584" s="112">
        <f>VLOOKUP($G579,$A$4:$BI$35,2+$A584+F$38)</f>
        <v>36.1</v>
      </c>
    </row>
    <row r="585" spans="1:7" ht="15" customHeight="1" x14ac:dyDescent="0.35">
      <c r="A585" s="175">
        <v>7</v>
      </c>
      <c r="B585" s="173">
        <f>VLOOKUP(G579,$A$4:$BI$35,2+$A585)</f>
        <v>2073</v>
      </c>
      <c r="C585" s="112">
        <f>VLOOKUP($G579,$A$4:$BI$35,2+$A585+C$38)</f>
        <v>81.7</v>
      </c>
      <c r="D585" s="112">
        <f>VLOOKUP($G579,$A$4:$BI$35,2+$A585+D$38)</f>
        <v>83.3</v>
      </c>
      <c r="E585" s="112">
        <f>VLOOKUP($G579,$A$4:$BI$35,2+$A585+E$38)</f>
        <v>57.7</v>
      </c>
      <c r="F585" s="112">
        <f>VLOOKUP($G579,$A$4:$BI$35,2+$A585+F$38)</f>
        <v>40</v>
      </c>
    </row>
    <row r="586" spans="1:7" ht="15" customHeight="1" x14ac:dyDescent="0.35">
      <c r="A586" s="175">
        <v>8</v>
      </c>
      <c r="B586" s="173">
        <f>VLOOKUP(G579,$A$4:$BI$35,2+$A586)</f>
        <v>2076</v>
      </c>
      <c r="C586" s="112">
        <f>VLOOKUP($G579,$A$4:$BI$35,2+$A586+C$38)</f>
        <v>85.4</v>
      </c>
      <c r="D586" s="112">
        <f>VLOOKUP($G579,$A$4:$BI$35,2+$A586+D$38)</f>
        <v>75.099999999999994</v>
      </c>
      <c r="E586" s="112">
        <f>VLOOKUP($G579,$A$4:$BI$35,2+$A586+E$38)</f>
        <v>50.7</v>
      </c>
      <c r="F586" s="112">
        <f>VLOOKUP($G579,$A$4:$BI$35,2+$A586+F$38)</f>
        <v>35.4</v>
      </c>
    </row>
    <row r="587" spans="1:7" ht="15" customHeight="1" x14ac:dyDescent="0.35">
      <c r="A587" s="175">
        <v>9</v>
      </c>
      <c r="B587" s="173">
        <f>VLOOKUP(G579,$A$4:$BI$35,2+$A587)</f>
        <v>2329</v>
      </c>
      <c r="C587" s="112">
        <f>VLOOKUP($G579,$A$4:$BI$35,2+$A587+C$38)</f>
        <v>79.400000000000006</v>
      </c>
      <c r="D587" s="112">
        <f>VLOOKUP($G579,$A$4:$BI$35,2+$A587+D$38)</f>
        <v>68.7</v>
      </c>
      <c r="E587" s="112">
        <f>VLOOKUP($G579,$A$4:$BI$35,2+$A587+E$38)</f>
        <v>50.2</v>
      </c>
      <c r="F587" s="112">
        <f>VLOOKUP($G579,$A$4:$BI$35,2+$A587+F$38)</f>
        <v>26.6</v>
      </c>
    </row>
    <row r="588" spans="1:7" ht="15" customHeight="1" x14ac:dyDescent="0.35">
      <c r="A588" s="175">
        <v>10</v>
      </c>
      <c r="B588" s="173">
        <f>VLOOKUP(G579,$A$4:$BI$35,2+$A588)</f>
        <v>2429</v>
      </c>
      <c r="C588" s="112">
        <f>VLOOKUP($G579,$A$4:$BI$35,2+$A588+C$38)</f>
        <v>85.8</v>
      </c>
      <c r="D588" s="112">
        <f>VLOOKUP($G579,$A$4:$BI$35,2+$A588+D$38)</f>
        <v>74.2</v>
      </c>
      <c r="E588" s="112">
        <f>VLOOKUP($G579,$A$4:$BI$35,2+$A588+E$38)</f>
        <v>55</v>
      </c>
      <c r="F588" s="112">
        <f>VLOOKUP($G579,$A$4:$BI$35,2+$A588+F$38)</f>
        <v>37.799999999999997</v>
      </c>
    </row>
    <row r="589" spans="1:7" ht="15" customHeight="1" x14ac:dyDescent="0.35">
      <c r="A589" s="175">
        <v>11</v>
      </c>
      <c r="B589" s="173">
        <f>VLOOKUP(G579,$A$4:$BI$35,2+$A589)</f>
        <v>2732</v>
      </c>
      <c r="C589" s="112">
        <f>VLOOKUP($G579,$A$4:$BI$35,2+$A589+C$38)</f>
        <v>83.2</v>
      </c>
      <c r="D589" s="112">
        <f>VLOOKUP($G579,$A$4:$BI$35,2+$A589+D$38)</f>
        <v>75.3</v>
      </c>
      <c r="E589" s="112">
        <f>VLOOKUP($G579,$A$4:$BI$35,2+$A589+E$38)</f>
        <v>54.1</v>
      </c>
      <c r="F589" s="112">
        <f>VLOOKUP($G579,$A$4:$BI$35,2+$A589+F$38)</f>
        <v>36.9</v>
      </c>
    </row>
    <row r="590" spans="1:7" ht="15" customHeight="1" x14ac:dyDescent="0.35">
      <c r="A590" s="175">
        <v>12</v>
      </c>
      <c r="B590" s="173"/>
    </row>
    <row r="591" spans="1:7" ht="15" customHeight="1" x14ac:dyDescent="0.35">
      <c r="A591" s="175">
        <v>13</v>
      </c>
    </row>
    <row r="592" spans="1:7" ht="15" customHeight="1" x14ac:dyDescent="0.35">
      <c r="A592" s="175">
        <v>14</v>
      </c>
    </row>
    <row r="593" spans="1:7" ht="15" customHeight="1" x14ac:dyDescent="0.35">
      <c r="A593" s="175">
        <v>15</v>
      </c>
    </row>
    <row r="594" spans="1:7" ht="15" customHeight="1" x14ac:dyDescent="0.35">
      <c r="A594" s="175">
        <v>16</v>
      </c>
    </row>
    <row r="595" spans="1:7" ht="15" customHeight="1" x14ac:dyDescent="0.35">
      <c r="A595" s="175">
        <v>17</v>
      </c>
    </row>
    <row r="596" spans="1:7" ht="15" customHeight="1" x14ac:dyDescent="0.35">
      <c r="A596" s="175">
        <v>18</v>
      </c>
    </row>
    <row r="597" spans="1:7" ht="15" customHeight="1" x14ac:dyDescent="0.35">
      <c r="A597" s="175">
        <v>19</v>
      </c>
    </row>
    <row r="598" spans="1:7" ht="15" customHeight="1" x14ac:dyDescent="0.35">
      <c r="A598" s="175">
        <v>20</v>
      </c>
    </row>
    <row r="599" spans="1:7" ht="15" customHeight="1" x14ac:dyDescent="0.35">
      <c r="A599" s="175">
        <v>1</v>
      </c>
      <c r="B599" s="173">
        <f>VLOOKUP(G599,$A$4:$BI$35,2+$A599)</f>
        <v>1361</v>
      </c>
      <c r="C599" s="112">
        <f>VLOOKUP($G599,$A$4:$BI$35,2+$A599+C$38)</f>
        <v>70.569999999999993</v>
      </c>
      <c r="D599" s="112">
        <f>VLOOKUP($G599,$A$4:$BI$35,2+$A599+D$38)</f>
        <v>43.42</v>
      </c>
      <c r="E599" s="112">
        <f>VLOOKUP($G599,$A$4:$BI$35,2+$A599+E$38)</f>
        <v>48.669999999999995</v>
      </c>
      <c r="F599" s="112">
        <f>VLOOKUP($G599,$A$4:$BI$35,2+$A599+F$38)</f>
        <v>36.08</v>
      </c>
      <c r="G599" s="174">
        <v>29</v>
      </c>
    </row>
    <row r="600" spans="1:7" ht="15" customHeight="1" x14ac:dyDescent="0.35">
      <c r="A600" s="175">
        <v>2</v>
      </c>
      <c r="B600" s="173">
        <f>VLOOKUP(G599,$A$4:$BI$35,2+$A600)</f>
        <v>1454</v>
      </c>
      <c r="C600" s="112">
        <f>VLOOKUP($G599,$A$4:$BI$35,2+$A600+C$38)</f>
        <v>68.27</v>
      </c>
      <c r="D600" s="112">
        <f>VLOOKUP($G599,$A$4:$BI$35,2+$A600+D$38)</f>
        <v>45.09</v>
      </c>
      <c r="E600" s="112">
        <f>VLOOKUP($G599,$A$4:$BI$35,2+$A600+E$38)</f>
        <v>45.61</v>
      </c>
      <c r="F600" s="112">
        <f>VLOOKUP($G599,$A$4:$BI$35,2+$A600+F$38)</f>
        <v>33.010000000000005</v>
      </c>
    </row>
    <row r="601" spans="1:7" ht="15" customHeight="1" x14ac:dyDescent="0.35">
      <c r="A601" s="175">
        <v>3</v>
      </c>
      <c r="B601" s="173">
        <f>VLOOKUP(G599,$A$4:$BI$35,2+$A601)</f>
        <v>1624</v>
      </c>
      <c r="C601" s="112">
        <f>VLOOKUP($G599,$A$4:$BI$35,2+$A601+C$38)</f>
        <v>68.400000000000006</v>
      </c>
      <c r="D601" s="112">
        <f>VLOOKUP($G599,$A$4:$BI$35,2+$A601+D$38)</f>
        <v>50.3</v>
      </c>
      <c r="E601" s="112">
        <f>VLOOKUP($G599,$A$4:$BI$35,2+$A601+E$38)</f>
        <v>43.199999999999996</v>
      </c>
      <c r="F601" s="112">
        <f>VLOOKUP($G599,$A$4:$BI$35,2+$A601+F$38)</f>
        <v>30.5</v>
      </c>
    </row>
    <row r="602" spans="1:7" ht="15" customHeight="1" x14ac:dyDescent="0.35">
      <c r="A602" s="175">
        <v>4</v>
      </c>
      <c r="B602" s="173">
        <f>VLOOKUP(G599,$A$4:$BI$35,2+$A602)</f>
        <v>1688</v>
      </c>
      <c r="C602" s="112">
        <f>VLOOKUP($G599,$A$4:$BI$35,2+$A602+C$38)</f>
        <v>71.099999999999994</v>
      </c>
      <c r="D602" s="112">
        <f>VLOOKUP($G599,$A$4:$BI$35,2+$A602+D$38)</f>
        <v>47.9</v>
      </c>
      <c r="E602" s="112">
        <f>VLOOKUP($G599,$A$4:$BI$35,2+$A602+E$38)</f>
        <v>45.3</v>
      </c>
      <c r="F602" s="112">
        <f>VLOOKUP($G599,$A$4:$BI$35,2+$A602+F$38)</f>
        <v>33.700000000000003</v>
      </c>
    </row>
    <row r="603" spans="1:7" ht="15" customHeight="1" x14ac:dyDescent="0.35">
      <c r="A603" s="175">
        <v>5</v>
      </c>
      <c r="B603" s="173">
        <f>VLOOKUP(G599,$A$4:$BI$35,2+$A603)</f>
        <v>2027</v>
      </c>
      <c r="C603" s="112">
        <f>VLOOKUP($G$39,$A$4:$BI$35,2+$A603+C$38)</f>
        <v>83.7</v>
      </c>
      <c r="D603" s="112">
        <f>VLOOKUP($G$39,$A$4:$BI$35,2+$A603+D$38)</f>
        <v>72.7</v>
      </c>
      <c r="E603" s="112">
        <f>VLOOKUP($G$39,$A$4:$BI$35,2+$A603+E$38)</f>
        <v>65</v>
      </c>
      <c r="F603" s="112">
        <f>VLOOKUP($G$39,$A$4:$BI$35,2+$A603+F$38)</f>
        <v>49.900000000000006</v>
      </c>
    </row>
    <row r="604" spans="1:7" ht="15" customHeight="1" x14ac:dyDescent="0.35">
      <c r="A604" s="175">
        <v>6</v>
      </c>
      <c r="B604" s="173">
        <f>VLOOKUP(G599,$A$4:$BI$35,2+$A604)</f>
        <v>2195</v>
      </c>
      <c r="C604" s="112">
        <f>VLOOKUP($G599,$A$4:$BI$35,2+$A604+C$38)</f>
        <v>72.400000000000006</v>
      </c>
      <c r="D604" s="112">
        <f>VLOOKUP($G599,$A$4:$BI$35,2+$A604+D$38)</f>
        <v>51.6</v>
      </c>
      <c r="E604" s="112">
        <f>VLOOKUP($G599,$A$4:$BI$35,2+$A604+E$38)</f>
        <v>51</v>
      </c>
      <c r="F604" s="112">
        <f>VLOOKUP($G599,$A$4:$BI$35,2+$A604+F$38)</f>
        <v>37.4</v>
      </c>
    </row>
    <row r="605" spans="1:7" ht="15" customHeight="1" x14ac:dyDescent="0.35">
      <c r="A605" s="175">
        <v>7</v>
      </c>
      <c r="B605" s="173">
        <f>VLOOKUP(G599,$A$4:$BI$35,2+$A605)</f>
        <v>2312</v>
      </c>
      <c r="C605" s="112">
        <f>VLOOKUP($G599,$A$4:$BI$35,2+$A605+C$38)</f>
        <v>57.8</v>
      </c>
      <c r="D605" s="112">
        <f>VLOOKUP($G599,$A$4:$BI$35,2+$A605+D$38)</f>
        <v>51.9</v>
      </c>
      <c r="E605" s="112">
        <f>VLOOKUP($G599,$A$4:$BI$35,2+$A605+E$38)</f>
        <v>49</v>
      </c>
      <c r="F605" s="112">
        <f>VLOOKUP($G599,$A$4:$BI$35,2+$A605+F$38)</f>
        <v>36</v>
      </c>
    </row>
    <row r="606" spans="1:7" ht="15" customHeight="1" x14ac:dyDescent="0.35">
      <c r="A606" s="175">
        <v>8</v>
      </c>
      <c r="B606" s="173">
        <f>VLOOKUP(G599,$A$4:$BI$35,2+$A606)</f>
        <v>2571</v>
      </c>
      <c r="C606" s="112">
        <f>VLOOKUP($G599,$A$4:$BI$35,2+$A606+C$38)</f>
        <v>67.400000000000006</v>
      </c>
      <c r="D606" s="112">
        <f>VLOOKUP($G599,$A$4:$BI$35,2+$A606+D$38)</f>
        <v>50.8</v>
      </c>
      <c r="E606" s="112">
        <f>VLOOKUP($G599,$A$4:$BI$35,2+$A606+E$38)</f>
        <v>49.6</v>
      </c>
      <c r="F606" s="112">
        <f>VLOOKUP($G599,$A$4:$BI$35,2+$A606+F$38)</f>
        <v>35.4</v>
      </c>
    </row>
    <row r="607" spans="1:7" ht="15" customHeight="1" x14ac:dyDescent="0.35">
      <c r="A607" s="175">
        <v>9</v>
      </c>
      <c r="B607" s="173">
        <f>VLOOKUP(G599,$A$4:$BI$35,2+$A607)</f>
        <v>2885</v>
      </c>
      <c r="C607" s="112">
        <f>VLOOKUP($G599,$A$4:$BI$35,2+$A607+C$38)</f>
        <v>55.8</v>
      </c>
      <c r="D607" s="112">
        <f>VLOOKUP($G599,$A$4:$BI$35,2+$A607+D$38)</f>
        <v>55.6</v>
      </c>
      <c r="E607" s="112">
        <f>VLOOKUP($G599,$A$4:$BI$35,2+$A607+E$38)</f>
        <v>50.8</v>
      </c>
      <c r="F607" s="112">
        <f>VLOOKUP($G599,$A$4:$BI$35,2+$A607+F$38)</f>
        <v>36.1</v>
      </c>
    </row>
    <row r="608" spans="1:7" ht="15" customHeight="1" x14ac:dyDescent="0.35">
      <c r="A608" s="175">
        <v>10</v>
      </c>
      <c r="B608" s="173">
        <f>VLOOKUP(G599,$A$4:$BI$35,2+$A608)</f>
        <v>3059</v>
      </c>
      <c r="C608" s="112">
        <f>VLOOKUP($G599,$A$4:$BI$35,2+$A608+C$38)</f>
        <v>65.400000000000006</v>
      </c>
      <c r="D608" s="112">
        <f>VLOOKUP($G599,$A$4:$BI$35,2+$A608+D$38)</f>
        <v>49.5</v>
      </c>
      <c r="E608" s="112">
        <f>VLOOKUP($G599,$A$4:$BI$35,2+$A608+E$38)</f>
        <v>52.400000000000006</v>
      </c>
      <c r="F608" s="112">
        <f>VLOOKUP($G599,$A$4:$BI$35,2+$A608+F$38)</f>
        <v>36.200000000000003</v>
      </c>
    </row>
    <row r="609" spans="1:7" ht="15" customHeight="1" x14ac:dyDescent="0.35">
      <c r="A609" s="175">
        <v>11</v>
      </c>
      <c r="B609" s="173">
        <f>VLOOKUP(G599,$A$4:$BI$35,2+$A609)</f>
        <v>3554</v>
      </c>
      <c r="C609" s="112">
        <f>VLOOKUP($G599,$A$4:$BI$35,2+$A609+C$38)</f>
        <v>66.5</v>
      </c>
      <c r="D609" s="112">
        <f>VLOOKUP($G599,$A$4:$BI$35,2+$A609+D$38)</f>
        <v>47.9</v>
      </c>
      <c r="E609" s="112">
        <f>VLOOKUP($G599,$A$4:$BI$35,2+$A609+E$38)</f>
        <v>55</v>
      </c>
      <c r="F609" s="112">
        <f>VLOOKUP($G599,$A$4:$BI$35,2+$A609+F$38)</f>
        <v>39.299999999999997</v>
      </c>
    </row>
    <row r="610" spans="1:7" ht="15" customHeight="1" x14ac:dyDescent="0.35">
      <c r="A610" s="175">
        <v>12</v>
      </c>
      <c r="B610" s="173"/>
    </row>
    <row r="611" spans="1:7" ht="15" customHeight="1" x14ac:dyDescent="0.35">
      <c r="A611" s="175">
        <v>13</v>
      </c>
    </row>
    <row r="612" spans="1:7" ht="15" customHeight="1" x14ac:dyDescent="0.35">
      <c r="A612" s="175">
        <v>14</v>
      </c>
    </row>
    <row r="613" spans="1:7" ht="15" customHeight="1" x14ac:dyDescent="0.35">
      <c r="A613" s="175">
        <v>15</v>
      </c>
    </row>
    <row r="614" spans="1:7" ht="15" customHeight="1" x14ac:dyDescent="0.35">
      <c r="A614" s="175">
        <v>16</v>
      </c>
    </row>
    <row r="615" spans="1:7" ht="15" customHeight="1" x14ac:dyDescent="0.35">
      <c r="A615" s="175">
        <v>17</v>
      </c>
    </row>
    <row r="616" spans="1:7" ht="15" customHeight="1" x14ac:dyDescent="0.35">
      <c r="A616" s="175">
        <v>18</v>
      </c>
    </row>
    <row r="617" spans="1:7" ht="15" customHeight="1" x14ac:dyDescent="0.35">
      <c r="A617" s="175">
        <v>19</v>
      </c>
    </row>
    <row r="618" spans="1:7" ht="15" customHeight="1" x14ac:dyDescent="0.35">
      <c r="A618" s="175">
        <v>20</v>
      </c>
    </row>
    <row r="619" spans="1:7" ht="15" customHeight="1" x14ac:dyDescent="0.35">
      <c r="A619" s="175">
        <v>1</v>
      </c>
      <c r="B619" s="173">
        <f>VLOOKUP(G619,$A$4:$BI$35,2+$A619)</f>
        <v>944</v>
      </c>
      <c r="C619" s="112">
        <f>VLOOKUP($G619,$A$4:$BI$35,2+$A619+C$38)</f>
        <v>83.55</v>
      </c>
      <c r="D619" s="112">
        <f>VLOOKUP($G619,$A$4:$BI$35,2+$A619+D$38)</f>
        <v>69.8</v>
      </c>
      <c r="E619" s="112">
        <f>VLOOKUP($G619,$A$4:$BI$35,2+$A619+E$38)</f>
        <v>72.33</v>
      </c>
      <c r="F619" s="112">
        <f>VLOOKUP($G619,$A$4:$BI$35,2+$A619+F$38)</f>
        <v>58.33</v>
      </c>
      <c r="G619" s="174">
        <v>30</v>
      </c>
    </row>
    <row r="620" spans="1:7" ht="15" customHeight="1" x14ac:dyDescent="0.35">
      <c r="A620" s="175">
        <v>2</v>
      </c>
      <c r="B620" s="173">
        <f>VLOOKUP(G619,$A$4:$BI$35,2+$A620)</f>
        <v>976</v>
      </c>
      <c r="C620" s="112">
        <f>VLOOKUP($G619,$A$4:$BI$35,2+$A620+C$38)</f>
        <v>83.19</v>
      </c>
      <c r="D620" s="112">
        <f>VLOOKUP($G619,$A$4:$BI$35,2+$A620+D$38)</f>
        <v>70.95</v>
      </c>
      <c r="E620" s="112">
        <f>VLOOKUP($G619,$A$4:$BI$35,2+$A620+E$38)</f>
        <v>76.95</v>
      </c>
      <c r="F620" s="112">
        <f>VLOOKUP($G619,$A$4:$BI$35,2+$A620+F$38)</f>
        <v>65.42</v>
      </c>
    </row>
    <row r="621" spans="1:7" ht="15" customHeight="1" x14ac:dyDescent="0.35">
      <c r="A621" s="175">
        <v>3</v>
      </c>
      <c r="B621" s="173">
        <f>VLOOKUP(G619,$A$4:$BI$35,2+$A621)</f>
        <v>989</v>
      </c>
      <c r="C621" s="112">
        <f>VLOOKUP($G619,$A$4:$BI$35,2+$A621+C$38)</f>
        <v>87.4</v>
      </c>
      <c r="D621" s="112">
        <f>VLOOKUP($G619,$A$4:$BI$35,2+$A621+D$38)</f>
        <v>78.900000000000006</v>
      </c>
      <c r="E621" s="112">
        <f>VLOOKUP($G619,$A$4:$BI$35,2+$A621+E$38)</f>
        <v>78.8</v>
      </c>
      <c r="F621" s="112">
        <f>VLOOKUP($G619,$A$4:$BI$35,2+$A621+F$38)</f>
        <v>70.599999999999994</v>
      </c>
    </row>
    <row r="622" spans="1:7" ht="15" customHeight="1" x14ac:dyDescent="0.35">
      <c r="A622" s="175">
        <v>4</v>
      </c>
      <c r="B622" s="173">
        <f>VLOOKUP(G619,$A$4:$BI$35,2+$A622)</f>
        <v>967</v>
      </c>
      <c r="C622" s="112">
        <f>VLOOKUP($G619,$A$4:$BI$35,2+$A622+C$38)</f>
        <v>88.3</v>
      </c>
      <c r="D622" s="112">
        <f>VLOOKUP($G619,$A$4:$BI$35,2+$A622+D$38)</f>
        <v>77.400000000000006</v>
      </c>
      <c r="E622" s="112">
        <f>VLOOKUP($G619,$A$4:$BI$35,2+$A622+E$38)</f>
        <v>79.900000000000006</v>
      </c>
      <c r="F622" s="112">
        <f>VLOOKUP($G619,$A$4:$BI$35,2+$A622+F$38)</f>
        <v>94.5</v>
      </c>
    </row>
    <row r="623" spans="1:7" ht="15" customHeight="1" x14ac:dyDescent="0.35">
      <c r="A623" s="175">
        <v>5</v>
      </c>
      <c r="B623" s="173">
        <f>VLOOKUP(G619,$A$4:$BI$35,2+$A623)</f>
        <v>998</v>
      </c>
      <c r="C623" s="112">
        <f>VLOOKUP($G$39,$A$4:$BI$35,2+$A623+C$38)</f>
        <v>83.7</v>
      </c>
      <c r="D623" s="112">
        <f>VLOOKUP($G$39,$A$4:$BI$35,2+$A623+D$38)</f>
        <v>72.7</v>
      </c>
      <c r="E623" s="112">
        <f>VLOOKUP($G$39,$A$4:$BI$35,2+$A623+E$38)</f>
        <v>65</v>
      </c>
      <c r="F623" s="112">
        <f>VLOOKUP($G$39,$A$4:$BI$35,2+$A623+F$38)</f>
        <v>49.900000000000006</v>
      </c>
    </row>
    <row r="624" spans="1:7" ht="15" customHeight="1" x14ac:dyDescent="0.35">
      <c r="A624" s="175">
        <v>6</v>
      </c>
      <c r="B624" s="173">
        <f>VLOOKUP(G619,$A$4:$BI$35,2+$A624)</f>
        <v>1104</v>
      </c>
      <c r="C624" s="112">
        <f>VLOOKUP($G619,$A$4:$BI$35,2+$A624+C$38)</f>
        <v>84.2</v>
      </c>
      <c r="D624" s="112">
        <f>VLOOKUP($G619,$A$4:$BI$35,2+$A624+D$38)</f>
        <v>81.599999999999994</v>
      </c>
      <c r="E624" s="112">
        <f>VLOOKUP($G619,$A$4:$BI$35,2+$A624+E$38)</f>
        <v>81.7</v>
      </c>
      <c r="F624" s="112">
        <f>VLOOKUP($G619,$A$4:$BI$35,2+$A624+F$38)</f>
        <v>69.7</v>
      </c>
    </row>
    <row r="625" spans="1:7" ht="15" customHeight="1" x14ac:dyDescent="0.35">
      <c r="A625" s="175">
        <v>7</v>
      </c>
      <c r="B625" s="173">
        <f>VLOOKUP(G619,$A$4:$BI$35,2+$A625)</f>
        <v>1041</v>
      </c>
      <c r="C625" s="112">
        <f>VLOOKUP($G619,$A$4:$BI$35,2+$A625+C$38)</f>
        <v>97.4</v>
      </c>
      <c r="D625" s="112">
        <f>VLOOKUP($G619,$A$4:$BI$35,2+$A625+D$38)</f>
        <v>88.8</v>
      </c>
      <c r="E625" s="112">
        <f>VLOOKUP($G619,$A$4:$BI$35,2+$A625+E$38)</f>
        <v>80.3</v>
      </c>
      <c r="F625" s="112">
        <f>VLOOKUP($G619,$A$4:$BI$35,2+$A625+F$38)</f>
        <v>68.5</v>
      </c>
    </row>
    <row r="626" spans="1:7" ht="15" customHeight="1" x14ac:dyDescent="0.35">
      <c r="A626" s="175">
        <v>8</v>
      </c>
      <c r="B626" s="173">
        <f>VLOOKUP(G619,$A$4:$BI$35,2+$A626)</f>
        <v>1165</v>
      </c>
      <c r="C626" s="112">
        <f>VLOOKUP($G619,$A$4:$BI$35,2+$A626+C$38)</f>
        <v>83.8</v>
      </c>
      <c r="D626" s="112">
        <f>VLOOKUP($G619,$A$4:$BI$35,2+$A626+D$38)</f>
        <v>79.7</v>
      </c>
      <c r="E626" s="112">
        <f>VLOOKUP($G619,$A$4:$BI$35,2+$A626+E$38)</f>
        <v>82.9</v>
      </c>
      <c r="F626" s="112">
        <f>VLOOKUP($G619,$A$4:$BI$35,2+$A626+F$38)</f>
        <v>67.7</v>
      </c>
    </row>
    <row r="627" spans="1:7" ht="15" customHeight="1" x14ac:dyDescent="0.35">
      <c r="A627" s="175">
        <v>9</v>
      </c>
      <c r="B627" s="173">
        <f>VLOOKUP(G619,$A$4:$BI$35,2+$A627)</f>
        <v>1167</v>
      </c>
      <c r="C627" s="112">
        <f>VLOOKUP($G619,$A$4:$BI$35,2+$A627+C$38)</f>
        <v>88.2</v>
      </c>
      <c r="D627" s="112">
        <f>VLOOKUP($G619,$A$4:$BI$35,2+$A627+D$38)</f>
        <v>84</v>
      </c>
      <c r="E627" s="112">
        <f>VLOOKUP($G619,$A$4:$BI$35,2+$A627+E$38)</f>
        <v>81.8</v>
      </c>
      <c r="F627" s="112">
        <f>VLOOKUP($G619,$A$4:$BI$35,2+$A627+F$38)</f>
        <v>69.099999999999994</v>
      </c>
    </row>
    <row r="628" spans="1:7" ht="15" customHeight="1" x14ac:dyDescent="0.35">
      <c r="A628" s="175">
        <v>10</v>
      </c>
      <c r="B628" s="173">
        <f>VLOOKUP(G619,$A$4:$BI$35,2+$A628)</f>
        <v>1128</v>
      </c>
      <c r="C628" s="112">
        <f>VLOOKUP($G619,$A$4:$BI$35,2+$A628+C$38)</f>
        <v>87.5</v>
      </c>
      <c r="D628" s="112">
        <f>VLOOKUP($G619,$A$4:$BI$35,2+$A628+D$38)</f>
        <v>79.599999999999994</v>
      </c>
      <c r="E628" s="112">
        <f>VLOOKUP($G619,$A$4:$BI$35,2+$A628+E$38)</f>
        <v>82.4</v>
      </c>
      <c r="F628" s="112">
        <f>VLOOKUP($G619,$A$4:$BI$35,2+$A628+F$38)</f>
        <v>70.599999999999994</v>
      </c>
    </row>
    <row r="629" spans="1:7" ht="15" customHeight="1" x14ac:dyDescent="0.35">
      <c r="A629" s="175">
        <v>11</v>
      </c>
      <c r="B629" s="173">
        <f>VLOOKUP(G619,$A$4:$BI$35,2+$A629)</f>
        <v>1118</v>
      </c>
      <c r="C629" s="112">
        <f>VLOOKUP($G619,$A$4:$BI$35,2+$A629+C$38)</f>
        <v>84</v>
      </c>
      <c r="D629" s="112">
        <f>VLOOKUP($G619,$A$4:$BI$35,2+$A629+D$38)</f>
        <v>76.7</v>
      </c>
      <c r="E629" s="112">
        <f>VLOOKUP($G619,$A$4:$BI$35,2+$A629+E$38)</f>
        <v>82.3</v>
      </c>
      <c r="F629" s="112">
        <f>VLOOKUP($G619,$A$4:$BI$35,2+$A629+F$38)</f>
        <v>68.099999999999994</v>
      </c>
    </row>
    <row r="630" spans="1:7" ht="15" customHeight="1" x14ac:dyDescent="0.35">
      <c r="A630" s="175">
        <v>12</v>
      </c>
      <c r="B630" s="173"/>
    </row>
    <row r="631" spans="1:7" ht="15" customHeight="1" x14ac:dyDescent="0.35">
      <c r="A631" s="175">
        <v>13</v>
      </c>
    </row>
    <row r="632" spans="1:7" ht="15" customHeight="1" x14ac:dyDescent="0.35">
      <c r="A632" s="175">
        <v>14</v>
      </c>
    </row>
    <row r="633" spans="1:7" ht="15" customHeight="1" x14ac:dyDescent="0.35">
      <c r="A633" s="175">
        <v>15</v>
      </c>
    </row>
    <row r="634" spans="1:7" ht="15" customHeight="1" x14ac:dyDescent="0.35">
      <c r="A634" s="175">
        <v>16</v>
      </c>
    </row>
    <row r="635" spans="1:7" ht="15" customHeight="1" x14ac:dyDescent="0.35">
      <c r="A635" s="175">
        <v>17</v>
      </c>
    </row>
    <row r="636" spans="1:7" ht="15" customHeight="1" x14ac:dyDescent="0.35">
      <c r="A636" s="175">
        <v>18</v>
      </c>
    </row>
    <row r="637" spans="1:7" ht="15" customHeight="1" x14ac:dyDescent="0.35">
      <c r="A637" s="175">
        <v>19</v>
      </c>
    </row>
    <row r="638" spans="1:7" ht="15" customHeight="1" x14ac:dyDescent="0.35">
      <c r="A638" s="175">
        <v>20</v>
      </c>
    </row>
    <row r="639" spans="1:7" ht="15" customHeight="1" x14ac:dyDescent="0.35">
      <c r="A639" s="175">
        <v>1</v>
      </c>
      <c r="B639" s="173">
        <f>VLOOKUP(G639,$A$4:$BI$35,2+$A639)</f>
        <v>1915</v>
      </c>
      <c r="C639" s="112">
        <f>VLOOKUP($G639,$A$4:$BI$35,2+$A639+C$38)</f>
        <v>79.53</v>
      </c>
      <c r="D639" s="112">
        <f>VLOOKUP($G639,$A$4:$BI$35,2+$A639+D$38)</f>
        <v>58.68</v>
      </c>
      <c r="E639" s="112">
        <f>VLOOKUP($G639,$A$4:$BI$35,2+$A639+E$38)</f>
        <v>58.32</v>
      </c>
      <c r="F639" s="112">
        <f>VLOOKUP($G639,$A$4:$BI$35,2+$A639+F$38)</f>
        <v>45.53</v>
      </c>
      <c r="G639" s="174">
        <v>31</v>
      </c>
    </row>
    <row r="640" spans="1:7" ht="15" customHeight="1" x14ac:dyDescent="0.35">
      <c r="A640" s="175">
        <v>2</v>
      </c>
      <c r="B640" s="173">
        <f>VLOOKUP(G639,$A$4:$BI$35,2+$A640)</f>
        <v>1855</v>
      </c>
      <c r="C640" s="112">
        <f>VLOOKUP($G639,$A$4:$BI$35,2+$A640+C$38)</f>
        <v>80.19</v>
      </c>
      <c r="D640" s="112">
        <f>VLOOKUP($G639,$A$4:$BI$35,2+$A640+D$38)</f>
        <v>59.38</v>
      </c>
      <c r="E640" s="112">
        <f>VLOOKUP($G639,$A$4:$BI$35,2+$A640+E$38)</f>
        <v>63.83</v>
      </c>
      <c r="F640" s="112">
        <f>VLOOKUP($G639,$A$4:$BI$35,2+$A640+F$38)</f>
        <v>48.019999999999996</v>
      </c>
    </row>
    <row r="641" spans="1:6" ht="15" customHeight="1" x14ac:dyDescent="0.35">
      <c r="A641" s="175">
        <v>3</v>
      </c>
      <c r="B641" s="173">
        <f>VLOOKUP(G639,$A$4:$BI$35,2+$A641)</f>
        <v>1989</v>
      </c>
      <c r="C641" s="112">
        <f>VLOOKUP($G639,$A$4:$BI$35,2+$A641+C$38)</f>
        <v>76.2</v>
      </c>
      <c r="D641" s="112">
        <f>VLOOKUP($G639,$A$4:$BI$35,2+$A641+D$38)</f>
        <v>59.9</v>
      </c>
      <c r="E641" s="112">
        <f>VLOOKUP($G639,$A$4:$BI$35,2+$A641+E$38)</f>
        <v>63.400000000000006</v>
      </c>
      <c r="F641" s="112">
        <f>VLOOKUP($G639,$A$4:$BI$35,2+$A641+F$38)</f>
        <v>47.6</v>
      </c>
    </row>
    <row r="642" spans="1:6" ht="15" customHeight="1" x14ac:dyDescent="0.35">
      <c r="A642" s="175">
        <v>4</v>
      </c>
      <c r="B642" s="173">
        <f>VLOOKUP(G639,$A$4:$BI$35,2+$A642)</f>
        <v>1802</v>
      </c>
      <c r="C642" s="112">
        <f>VLOOKUP($G639,$A$4:$BI$35,2+$A642+C$38)</f>
        <v>79.7</v>
      </c>
      <c r="D642" s="112">
        <f>VLOOKUP($G639,$A$4:$BI$35,2+$A642+D$38)</f>
        <v>57</v>
      </c>
      <c r="E642" s="112">
        <f>VLOOKUP($G639,$A$4:$BI$35,2+$A642+E$38)</f>
        <v>59.199999999999996</v>
      </c>
      <c r="F642" s="112">
        <f>VLOOKUP($G639,$A$4:$BI$35,2+$A642+F$38)</f>
        <v>44.3</v>
      </c>
    </row>
    <row r="643" spans="1:6" ht="15" customHeight="1" x14ac:dyDescent="0.35">
      <c r="A643" s="175">
        <v>5</v>
      </c>
      <c r="B643" s="173">
        <f>VLOOKUP(G639,$A$4:$BI$35,2+$A643)</f>
        <v>1813</v>
      </c>
      <c r="C643" s="112">
        <f>VLOOKUP($G$39,$A$4:$BI$35,2+$A643+C$38)</f>
        <v>83.7</v>
      </c>
      <c r="D643" s="112">
        <f>VLOOKUP($G$39,$A$4:$BI$35,2+$A643+D$38)</f>
        <v>72.7</v>
      </c>
      <c r="E643" s="112">
        <f>VLOOKUP($G$39,$A$4:$BI$35,2+$A643+E$38)</f>
        <v>65</v>
      </c>
      <c r="F643" s="112">
        <f>VLOOKUP($G$39,$A$4:$BI$35,2+$A643+F$38)</f>
        <v>49.900000000000006</v>
      </c>
    </row>
    <row r="644" spans="1:6" ht="15" customHeight="1" x14ac:dyDescent="0.35">
      <c r="A644" s="175">
        <v>6</v>
      </c>
      <c r="B644" s="173">
        <f>VLOOKUP(G639,$A$4:$BI$35,2+$A644)</f>
        <v>1857</v>
      </c>
      <c r="C644" s="112">
        <f>VLOOKUP($G639,$A$4:$BI$35,2+$A644+C$38)</f>
        <v>81.2</v>
      </c>
      <c r="D644" s="112">
        <f>VLOOKUP($G639,$A$4:$BI$35,2+$A644+D$38)</f>
        <v>67.599999999999994</v>
      </c>
      <c r="E644" s="112">
        <f>VLOOKUP($G639,$A$4:$BI$35,2+$A644+E$38)</f>
        <v>63.7</v>
      </c>
      <c r="F644" s="112">
        <f>VLOOKUP($G639,$A$4:$BI$35,2+$A644+F$38)</f>
        <v>47.1</v>
      </c>
    </row>
    <row r="645" spans="1:6" ht="15" customHeight="1" x14ac:dyDescent="0.35">
      <c r="A645" s="175">
        <v>7</v>
      </c>
      <c r="B645" s="173">
        <f>VLOOKUP(G639,$A$4:$BI$35,2+$A645)</f>
        <v>1854</v>
      </c>
      <c r="C645" s="112">
        <f>VLOOKUP($G639,$A$4:$BI$35,2+$A645+C$38)</f>
        <v>81.8</v>
      </c>
      <c r="D645" s="112">
        <f>VLOOKUP($G639,$A$4:$BI$35,2+$A645+D$38)</f>
        <v>64.3</v>
      </c>
      <c r="E645" s="112">
        <f>VLOOKUP($G639,$A$4:$BI$35,2+$A645+E$38)</f>
        <v>62.300000000000004</v>
      </c>
      <c r="F645" s="112">
        <f>VLOOKUP($G639,$A$4:$BI$35,2+$A645+F$38)</f>
        <v>47.300000000000004</v>
      </c>
    </row>
    <row r="646" spans="1:6" ht="15" customHeight="1" x14ac:dyDescent="0.35">
      <c r="A646" s="175">
        <v>8</v>
      </c>
      <c r="B646" s="173">
        <f>VLOOKUP(G639,$A$4:$BI$35,2+$A646)</f>
        <v>1864</v>
      </c>
      <c r="C646" s="112">
        <f>VLOOKUP($G639,$A$4:$BI$35,2+$A646+C$38)</f>
        <v>81.599999999999994</v>
      </c>
      <c r="D646" s="112">
        <f>VLOOKUP($G639,$A$4:$BI$35,2+$A646+D$38)</f>
        <v>69.2</v>
      </c>
      <c r="E646" s="112">
        <f>VLOOKUP($G639,$A$4:$BI$35,2+$A646+E$38)</f>
        <v>59.7</v>
      </c>
      <c r="F646" s="112">
        <f>VLOOKUP($G639,$A$4:$BI$35,2+$A646+F$38)</f>
        <v>38.299999999999997</v>
      </c>
    </row>
    <row r="647" spans="1:6" ht="15" customHeight="1" x14ac:dyDescent="0.35">
      <c r="A647" s="175">
        <v>9</v>
      </c>
      <c r="B647" s="173">
        <f>VLOOKUP(G639,$A$4:$BI$35,2+$A647)</f>
        <v>1861</v>
      </c>
      <c r="C647" s="112">
        <f>VLOOKUP($G639,$A$4:$BI$35,2+$A647+C$38)</f>
        <v>80.900000000000006</v>
      </c>
      <c r="D647" s="112">
        <f>VLOOKUP($G639,$A$4:$BI$35,2+$A647+D$38)</f>
        <v>70.599999999999994</v>
      </c>
      <c r="E647" s="112">
        <f>VLOOKUP($G639,$A$4:$BI$35,2+$A647+E$38)</f>
        <v>43.9</v>
      </c>
      <c r="F647" s="112">
        <f>VLOOKUP($G639,$A$4:$BI$35,2+$A647+F$38)</f>
        <v>21.4</v>
      </c>
    </row>
    <row r="648" spans="1:6" ht="15" customHeight="1" x14ac:dyDescent="0.35">
      <c r="A648" s="175">
        <v>10</v>
      </c>
      <c r="B648" s="173">
        <f>VLOOKUP(G639,$A$4:$BI$35,2+$A648)</f>
        <v>1846</v>
      </c>
      <c r="C648" s="112">
        <f>VLOOKUP($G639,$A$4:$BI$35,2+$A648+C$38)</f>
        <v>82.6</v>
      </c>
      <c r="D648" s="112">
        <f>VLOOKUP($G639,$A$4:$BI$35,2+$A648+D$38)</f>
        <v>66.2</v>
      </c>
      <c r="E648" s="112">
        <f>VLOOKUP($G639,$A$4:$BI$35,2+$A648+E$38)</f>
        <v>63</v>
      </c>
      <c r="F648" s="112">
        <f>VLOOKUP($G639,$A$4:$BI$35,2+$A648+F$38)</f>
        <v>47.900000000000006</v>
      </c>
    </row>
    <row r="649" spans="1:6" ht="15" customHeight="1" x14ac:dyDescent="0.35">
      <c r="A649" s="175">
        <v>11</v>
      </c>
      <c r="B649" s="173">
        <f>VLOOKUP(G639,$A$4:$BI$35,2+$A649)</f>
        <v>1889</v>
      </c>
      <c r="C649" s="112">
        <f>VLOOKUP($G639,$A$4:$BI$35,2+$A649+C$38)</f>
        <v>80.099999999999994</v>
      </c>
      <c r="D649" s="112">
        <f>VLOOKUP($G639,$A$4:$BI$35,2+$A649+D$38)</f>
        <v>68.3</v>
      </c>
      <c r="E649" s="112">
        <f>VLOOKUP($G639,$A$4:$BI$35,2+$A649+E$38)</f>
        <v>64.900000000000006</v>
      </c>
      <c r="F649" s="112">
        <f>VLOOKUP($G639,$A$4:$BI$35,2+$A649+F$38)</f>
        <v>47.8</v>
      </c>
    </row>
    <row r="650" spans="1:6" ht="15" customHeight="1" x14ac:dyDescent="0.35">
      <c r="A650" s="175">
        <v>12</v>
      </c>
      <c r="B650" s="173"/>
    </row>
    <row r="651" spans="1:6" ht="15" customHeight="1" x14ac:dyDescent="0.35">
      <c r="A651" s="175">
        <v>13</v>
      </c>
    </row>
    <row r="652" spans="1:6" ht="15" customHeight="1" x14ac:dyDescent="0.35">
      <c r="A652" s="175">
        <v>14</v>
      </c>
    </row>
    <row r="653" spans="1:6" ht="15" customHeight="1" x14ac:dyDescent="0.35">
      <c r="A653" s="175">
        <v>15</v>
      </c>
    </row>
    <row r="654" spans="1:6" ht="15" customHeight="1" x14ac:dyDescent="0.35">
      <c r="A654" s="175">
        <v>16</v>
      </c>
    </row>
    <row r="655" spans="1:6" ht="15" customHeight="1" x14ac:dyDescent="0.35">
      <c r="A655" s="175">
        <v>17</v>
      </c>
    </row>
    <row r="656" spans="1:6" ht="15" customHeight="1" x14ac:dyDescent="0.35">
      <c r="A656" s="175">
        <v>18</v>
      </c>
    </row>
    <row r="657" spans="1:7" ht="15" customHeight="1" x14ac:dyDescent="0.35">
      <c r="A657" s="175">
        <v>19</v>
      </c>
    </row>
    <row r="658" spans="1:7" ht="15" customHeight="1" x14ac:dyDescent="0.35">
      <c r="A658" s="175">
        <v>20</v>
      </c>
    </row>
    <row r="659" spans="1:7" ht="15" customHeight="1" x14ac:dyDescent="0.35">
      <c r="A659" s="175">
        <v>1</v>
      </c>
      <c r="B659" s="173">
        <f>VLOOKUP(G659,$A$4:$BI$35,2+$A659)</f>
        <v>1461.2258064516129</v>
      </c>
      <c r="C659" s="112">
        <f>VLOOKUP($G659,$A$4:$BI$35,2+$A659+C$38)</f>
        <v>76.12870967741938</v>
      </c>
      <c r="D659" s="112">
        <f>VLOOKUP($G659,$A$4:$BI$35,2+$A659+D$38)</f>
        <v>56.303548387096782</v>
      </c>
      <c r="E659" s="112">
        <f>VLOOKUP($G659,$A$4:$BI$35,2+$A659+E$38)</f>
        <v>61.281290322580638</v>
      </c>
      <c r="F659" s="112">
        <f>VLOOKUP($G659,$A$4:$BI$35,2+$A659+F$38)</f>
        <v>46.03</v>
      </c>
      <c r="G659" s="174">
        <v>32</v>
      </c>
    </row>
    <row r="660" spans="1:7" ht="15" customHeight="1" x14ac:dyDescent="0.35">
      <c r="A660" s="175">
        <v>2</v>
      </c>
      <c r="B660" s="173">
        <f>VLOOKUP(G659,$A$4:$BI$35,2+$A660)</f>
        <v>1461.0967741935483</v>
      </c>
      <c r="C660" s="112">
        <f>VLOOKUP($G659,$A$4:$BI$35,2+$A660+C$38)</f>
        <v>76.24129032258061</v>
      </c>
      <c r="D660" s="112">
        <f>VLOOKUP($G659,$A$4:$BI$35,2+$A660+D$38)</f>
        <v>56.52322580645162</v>
      </c>
      <c r="E660" s="112">
        <f>VLOOKUP($G659,$A$4:$BI$35,2+$A660+E$38)</f>
        <v>59.633870967741935</v>
      </c>
      <c r="F660" s="112">
        <f>VLOOKUP($G659,$A$4:$BI$35,2+$A660+F$38)</f>
        <v>44.210967741935491</v>
      </c>
    </row>
    <row r="661" spans="1:7" ht="15" customHeight="1" x14ac:dyDescent="0.35">
      <c r="A661" s="175">
        <v>3</v>
      </c>
      <c r="B661" s="173">
        <f>VLOOKUP(G659,$A$4:$BI$35,2+$A661)</f>
        <v>1522.9354838709678</v>
      </c>
      <c r="C661" s="112">
        <f>VLOOKUP($G659,$A$4:$BI$35,2+$A661+C$38)</f>
        <v>77.958064516129042</v>
      </c>
      <c r="D661" s="112">
        <f>VLOOKUP($G659,$A$4:$BI$35,2+$A661+D$38)</f>
        <v>59.077419354838717</v>
      </c>
      <c r="E661" s="112">
        <f>VLOOKUP($G659,$A$4:$BI$35,2+$A661+E$38)</f>
        <v>60.232258064516131</v>
      </c>
      <c r="F661" s="112">
        <f>VLOOKUP($G659,$A$4:$BI$35,2+$A661+F$38)</f>
        <v>46.29999999999999</v>
      </c>
    </row>
    <row r="662" spans="1:7" ht="15" customHeight="1" x14ac:dyDescent="0.35">
      <c r="A662" s="175">
        <v>4</v>
      </c>
      <c r="B662" s="173">
        <f>VLOOKUP(G659,$A$4:$BI$35,2+$A662)</f>
        <v>1535.258064516129</v>
      </c>
      <c r="C662" s="112">
        <f>VLOOKUP($G659,$A$4:$BI$35,2+$A662+C$38)</f>
        <v>80.187096774193549</v>
      </c>
      <c r="D662" s="112">
        <f>VLOOKUP($G659,$A$4:$BI$35,2+$A662+D$38)</f>
        <v>64.180645161290329</v>
      </c>
      <c r="E662" s="112">
        <f>VLOOKUP($G659,$A$4:$BI$35,2+$A662+E$38)</f>
        <v>61.319354838709685</v>
      </c>
      <c r="F662" s="112">
        <f>VLOOKUP($G659,$A$4:$BI$35,2+$A662+F$38)</f>
        <v>51.50967741935483</v>
      </c>
    </row>
    <row r="663" spans="1:7" ht="15" customHeight="1" x14ac:dyDescent="0.35">
      <c r="A663" s="175">
        <v>5</v>
      </c>
      <c r="B663" s="173">
        <f>VLOOKUP(G659,$A$4:$BI$35,2+$A663)</f>
        <v>1608.1935483870968</v>
      </c>
      <c r="C663" s="112">
        <f>VLOOKUP($G$39,$A$4:$BI$35,2+$A663+C$38)</f>
        <v>83.7</v>
      </c>
      <c r="D663" s="112">
        <f>VLOOKUP($G$39,$A$4:$BI$35,2+$A663+D$38)</f>
        <v>72.7</v>
      </c>
      <c r="E663" s="112">
        <f>VLOOKUP($G$39,$A$4:$BI$35,2+$A663+E$38)</f>
        <v>65</v>
      </c>
      <c r="F663" s="112">
        <f>VLOOKUP($G$39,$A$4:$BI$35,2+$A663+F$38)</f>
        <v>49.900000000000006</v>
      </c>
    </row>
    <row r="664" spans="1:7" ht="15" customHeight="1" x14ac:dyDescent="0.35">
      <c r="A664" s="175">
        <v>6</v>
      </c>
      <c r="B664" s="173">
        <f>VLOOKUP(G659,$A$4:$BI$35,2+$A664)</f>
        <v>1698.9354838709678</v>
      </c>
      <c r="C664" s="112">
        <f>VLOOKUP($G659,$A$4:$BI$35,2+$A664+C$38)</f>
        <v>80.409677419354836</v>
      </c>
      <c r="D664" s="112">
        <f>VLOOKUP($G659,$A$4:$BI$35,2+$A664+D$38)</f>
        <v>67.258064516129039</v>
      </c>
      <c r="E664" s="112">
        <f>VLOOKUP($G659,$A$4:$BI$35,2+$A664+E$38)</f>
        <v>63.638709677419357</v>
      </c>
      <c r="F664" s="112">
        <f>VLOOKUP($G659,$A$4:$BI$35,2+$A664+F$38)</f>
        <v>48.945161290322588</v>
      </c>
    </row>
    <row r="665" spans="1:7" ht="15" customHeight="1" x14ac:dyDescent="0.35">
      <c r="A665" s="175">
        <v>7</v>
      </c>
      <c r="B665" s="173">
        <f>VLOOKUP(G659,$A$4:$BI$35,2+$A665)</f>
        <v>1732.4516129032259</v>
      </c>
      <c r="C665" s="112">
        <f>VLOOKUP($G659,$A$4:$BI$35,2+$A665+C$38)</f>
        <v>81.32903225806453</v>
      </c>
      <c r="D665" s="112">
        <f>VLOOKUP($G659,$A$4:$BI$35,2+$A665+D$38)</f>
        <v>70.148387096774201</v>
      </c>
      <c r="E665" s="112">
        <f>VLOOKUP($G659,$A$4:$BI$35,2+$A665+E$38)</f>
        <v>64.561290322580646</v>
      </c>
      <c r="F665" s="112">
        <f>VLOOKUP($G659,$A$4:$BI$35,2+$A665+F$38)</f>
        <v>49.851612903225799</v>
      </c>
    </row>
    <row r="666" spans="1:7" ht="15" customHeight="1" x14ac:dyDescent="0.35">
      <c r="A666" s="175">
        <v>8</v>
      </c>
      <c r="B666" s="173">
        <f>VLOOKUP(G659,$A$4:$BI$35,2+$A666)</f>
        <v>1752.1935483870968</v>
      </c>
      <c r="C666" s="112">
        <f>VLOOKUP($G659,$A$4:$BI$35,2+$A666+C$38)</f>
        <v>82.574193548387086</v>
      </c>
      <c r="D666" s="112">
        <f>VLOOKUP($G659,$A$4:$BI$35,2+$A666+D$38)</f>
        <v>69.174193548387095</v>
      </c>
      <c r="E666" s="112">
        <f>VLOOKUP($G659,$A$4:$BI$35,2+$A666+E$38)</f>
        <v>64.248387096774209</v>
      </c>
      <c r="F666" s="112">
        <f>VLOOKUP($G659,$A$4:$BI$35,2+$A666+F$38)</f>
        <v>48.612903225806456</v>
      </c>
    </row>
    <row r="667" spans="1:7" ht="15" customHeight="1" x14ac:dyDescent="0.35">
      <c r="A667" s="175">
        <v>9</v>
      </c>
      <c r="B667" s="173">
        <f>VLOOKUP(G659,$A$4:$BI$35,2+$A667)</f>
        <v>1818.258064516129</v>
      </c>
      <c r="C667" s="112">
        <f>VLOOKUP($G659,$A$4:$BI$35,2+$A667+C$38)</f>
        <v>81.40322580645163</v>
      </c>
      <c r="D667" s="112">
        <f>VLOOKUP($G659,$A$4:$BI$35,2+$A667+D$38)</f>
        <v>70.45</v>
      </c>
      <c r="E667" s="112">
        <f>VLOOKUP($G659,$A$4:$BI$35,2+$A667+E$38)</f>
        <v>65.383870967741942</v>
      </c>
      <c r="F667" s="112">
        <f>VLOOKUP($G659,$A$4:$BI$35,2+$A667+F$38)</f>
        <v>49.354838709677416</v>
      </c>
    </row>
    <row r="668" spans="1:7" ht="15" customHeight="1" x14ac:dyDescent="0.35">
      <c r="A668" s="175">
        <v>10</v>
      </c>
      <c r="B668" s="173">
        <f>VLOOKUP(G659,$A$4:$BI$35,2+$A668)</f>
        <v>1798.1935483870968</v>
      </c>
      <c r="C668" s="112">
        <f>VLOOKUP($G659,$A$4:$BI$35,2+$A668+C$38)</f>
        <v>83.380645161290346</v>
      </c>
      <c r="D668" s="112">
        <f>VLOOKUP($G659,$A$4:$BI$35,2+$A668+D$38)</f>
        <v>71.180645161290286</v>
      </c>
      <c r="E668" s="112">
        <f>VLOOKUP($G659,$A$4:$BI$35,2+$A668+E$38)</f>
        <v>66.119354838709683</v>
      </c>
      <c r="F668" s="112">
        <f>VLOOKUP($G659,$A$4:$BI$35,2+$A668+F$38)</f>
        <v>50.787096774193557</v>
      </c>
    </row>
    <row r="669" spans="1:7" ht="15" customHeight="1" x14ac:dyDescent="0.35">
      <c r="A669" s="175">
        <v>11</v>
      </c>
      <c r="B669" s="173">
        <f>VLOOKUP(G659,$A$4:$BI$35,2+$A669)</f>
        <v>1851.6129032258063</v>
      </c>
      <c r="C669" s="112">
        <f>VLOOKUP($G659,$A$4:$BI$35,2+$A669+C$38)</f>
        <v>82.596774193548384</v>
      </c>
      <c r="D669" s="112">
        <f>VLOOKUP($G659,$A$4:$BI$35,2+$A669+D$38)</f>
        <v>72.680645161290315</v>
      </c>
      <c r="E669" s="112">
        <f>VLOOKUP($G659,$A$4:$BI$35,2+$A669+E$38)</f>
        <v>67.474193548387106</v>
      </c>
      <c r="F669" s="112">
        <f>VLOOKUP($G659,$A$4:$BI$35,2+$A669+F$38)</f>
        <v>51.906451612903219</v>
      </c>
    </row>
    <row r="670" spans="1:7" ht="15" customHeight="1" x14ac:dyDescent="0.35">
      <c r="A670" s="175">
        <v>12</v>
      </c>
      <c r="B670" s="173"/>
    </row>
    <row r="671" spans="1:7" ht="15" customHeight="1" x14ac:dyDescent="0.35">
      <c r="A671" s="175">
        <v>13</v>
      </c>
    </row>
    <row r="672" spans="1:7" ht="15" customHeight="1" x14ac:dyDescent="0.35">
      <c r="A672" s="175">
        <v>14</v>
      </c>
    </row>
    <row r="673" spans="1:7" ht="15" customHeight="1" x14ac:dyDescent="0.35">
      <c r="A673" s="175">
        <v>15</v>
      </c>
    </row>
    <row r="674" spans="1:7" ht="15" customHeight="1" x14ac:dyDescent="0.35">
      <c r="A674" s="175">
        <v>16</v>
      </c>
    </row>
    <row r="675" spans="1:7" ht="15" customHeight="1" x14ac:dyDescent="0.35">
      <c r="A675" s="175">
        <v>17</v>
      </c>
    </row>
    <row r="676" spans="1:7" ht="15" customHeight="1" x14ac:dyDescent="0.35">
      <c r="A676" s="175">
        <v>18</v>
      </c>
    </row>
    <row r="677" spans="1:7" ht="15" customHeight="1" x14ac:dyDescent="0.35">
      <c r="A677" s="175">
        <v>19</v>
      </c>
    </row>
    <row r="678" spans="1:7" ht="15" customHeight="1" x14ac:dyDescent="0.35">
      <c r="A678" s="175">
        <v>20</v>
      </c>
    </row>
    <row r="679" spans="1:7" ht="15" customHeight="1" x14ac:dyDescent="0.35">
      <c r="A679" s="175">
        <v>1</v>
      </c>
      <c r="B679" s="173">
        <f>VLOOKUP(G679,$A$4:$BI$35,2+$A679)</f>
        <v>1403</v>
      </c>
      <c r="C679" s="112">
        <f>VLOOKUP($G679,$A$4:$BI$35,2+$A679+C$38)</f>
        <v>81.489999999999995</v>
      </c>
      <c r="D679" s="112">
        <f>VLOOKUP($G679,$A$4:$BI$35,2+$A679+D$38)</f>
        <v>70.150000000000006</v>
      </c>
      <c r="E679" s="112">
        <f>VLOOKUP($G679,$A$4:$BI$35,2+$A679+E$38)</f>
        <v>60.96</v>
      </c>
      <c r="F679" s="112">
        <f>VLOOKUP($G679,$A$4:$BI$35,2+$A679+F$38)</f>
        <v>48.69</v>
      </c>
      <c r="G679" s="174">
        <v>1</v>
      </c>
    </row>
    <row r="680" spans="1:7" ht="15" customHeight="1" x14ac:dyDescent="0.35">
      <c r="A680" s="175">
        <v>2</v>
      </c>
      <c r="B680" s="173">
        <f>VLOOKUP(G679,$A$4:$BI$35,2+$A680)</f>
        <v>1440</v>
      </c>
      <c r="C680" s="112">
        <f>VLOOKUP($G679,$A$4:$BI$35,2+$A680+C$38)</f>
        <v>81.489999999999995</v>
      </c>
      <c r="D680" s="112">
        <f>VLOOKUP($G679,$A$4:$BI$35,2+$A680+D$38)</f>
        <v>75.849999999999994</v>
      </c>
      <c r="E680" s="112">
        <f>VLOOKUP($G679,$A$4:$BI$35,2+$A680+E$38)</f>
        <v>59.58</v>
      </c>
      <c r="F680" s="112">
        <f>VLOOKUP($G679,$A$4:$BI$35,2+$A680+F$38)</f>
        <v>44.07</v>
      </c>
    </row>
    <row r="681" spans="1:7" ht="15" customHeight="1" x14ac:dyDescent="0.35">
      <c r="A681" s="175">
        <v>3</v>
      </c>
      <c r="B681" s="173">
        <f>VLOOKUP(G679,$A$4:$BI$35,2+$A681)</f>
        <v>1441</v>
      </c>
      <c r="C681" s="112">
        <f>VLOOKUP($G679,$A$4:$BI$35,2+$A681+C$38)</f>
        <v>85.1</v>
      </c>
      <c r="D681" s="112">
        <f>VLOOKUP($G679,$A$4:$BI$35,2+$A681+D$38)</f>
        <v>72.099999999999994</v>
      </c>
      <c r="E681" s="112">
        <f>VLOOKUP($G679,$A$4:$BI$35,2+$A681+E$38)</f>
        <v>62.099999999999994</v>
      </c>
      <c r="F681" s="112">
        <f>VLOOKUP($G679,$A$4:$BI$35,2+$A681+F$38)</f>
        <v>47.300000000000004</v>
      </c>
    </row>
    <row r="682" spans="1:7" ht="15" customHeight="1" x14ac:dyDescent="0.35">
      <c r="A682" s="175">
        <v>4</v>
      </c>
      <c r="B682" s="173">
        <f>VLOOKUP(G679,$A$4:$BI$35,2+$A682)</f>
        <v>1429</v>
      </c>
      <c r="C682" s="112">
        <f>VLOOKUP($G679,$A$4:$BI$35,2+$A682+C$38)</f>
        <v>85.4</v>
      </c>
      <c r="D682" s="112">
        <f>VLOOKUP($G679,$A$4:$BI$35,2+$A682+D$38)</f>
        <v>83.8</v>
      </c>
      <c r="E682" s="112">
        <f>VLOOKUP($G679,$A$4:$BI$35,2+$A682+E$38)</f>
        <v>63.8</v>
      </c>
      <c r="F682" s="112">
        <f>VLOOKUP($G679,$A$4:$BI$35,2+$A682+F$38)</f>
        <v>49.800000000000004</v>
      </c>
    </row>
    <row r="683" spans="1:7" ht="15" customHeight="1" x14ac:dyDescent="0.35">
      <c r="A683" s="175">
        <v>5</v>
      </c>
      <c r="B683" s="173">
        <f>VLOOKUP(G679,$A$4:$BI$35,2+$A683)</f>
        <v>1458</v>
      </c>
      <c r="C683" s="112">
        <f>VLOOKUP($G$39,$A$4:$BI$35,2+$A683+C$38)</f>
        <v>83.7</v>
      </c>
      <c r="D683" s="112">
        <f>VLOOKUP($G$39,$A$4:$BI$35,2+$A683+D$38)</f>
        <v>72.7</v>
      </c>
      <c r="E683" s="112">
        <f>VLOOKUP($G$39,$A$4:$BI$35,2+$A683+E$38)</f>
        <v>65</v>
      </c>
      <c r="F683" s="112">
        <f>VLOOKUP($G$39,$A$4:$BI$35,2+$A683+F$38)</f>
        <v>49.900000000000006</v>
      </c>
    </row>
    <row r="684" spans="1:7" ht="15" customHeight="1" x14ac:dyDescent="0.35">
      <c r="A684" s="175">
        <v>6</v>
      </c>
      <c r="B684" s="173">
        <f>VLOOKUP(G679,$A$4:$BI$35,2+$A684)</f>
        <v>1595</v>
      </c>
      <c r="C684" s="112">
        <f>VLOOKUP($G679,$A$4:$BI$35,2+$A684+C$38)</f>
        <v>83.5</v>
      </c>
      <c r="D684" s="112">
        <f>VLOOKUP($G679,$A$4:$BI$35,2+$A684+D$38)</f>
        <v>75.2</v>
      </c>
      <c r="E684" s="112">
        <f>VLOOKUP($G679,$A$4:$BI$35,2+$A684+E$38)</f>
        <v>66.3</v>
      </c>
      <c r="F684" s="112">
        <f>VLOOKUP($G679,$A$4:$BI$35,2+$A684+F$38)</f>
        <v>51.199999999999996</v>
      </c>
    </row>
    <row r="685" spans="1:7" ht="15" customHeight="1" x14ac:dyDescent="0.35">
      <c r="A685" s="175">
        <v>7</v>
      </c>
      <c r="B685" s="173">
        <f>VLOOKUP(G679,$A$4:$BI$35,2+$A685)</f>
        <v>1627</v>
      </c>
      <c r="C685" s="112">
        <f>VLOOKUP($G679,$A$4:$BI$35,2+$A685+C$38)</f>
        <v>88.8</v>
      </c>
      <c r="D685" s="112">
        <f>VLOOKUP($G679,$A$4:$BI$35,2+$A685+D$38)</f>
        <v>76.400000000000006</v>
      </c>
      <c r="E685" s="112">
        <f>VLOOKUP($G679,$A$4:$BI$35,2+$A685+E$38)</f>
        <v>69</v>
      </c>
      <c r="F685" s="112">
        <f>VLOOKUP($G679,$A$4:$BI$35,2+$A685+F$38)</f>
        <v>53.8</v>
      </c>
    </row>
    <row r="686" spans="1:7" ht="15" customHeight="1" x14ac:dyDescent="0.35">
      <c r="A686" s="175">
        <v>8</v>
      </c>
      <c r="B686" s="173">
        <f>VLOOKUP(G679,$A$4:$BI$35,2+$A686)</f>
        <v>1592</v>
      </c>
      <c r="C686" s="112">
        <f>VLOOKUP($G679,$A$4:$BI$35,2+$A686+C$38)</f>
        <v>87.4</v>
      </c>
      <c r="D686" s="112">
        <f>VLOOKUP($G679,$A$4:$BI$35,2+$A686+D$38)</f>
        <v>78.599999999999994</v>
      </c>
      <c r="E686" s="112">
        <f>VLOOKUP($G679,$A$4:$BI$35,2+$A686+E$38)</f>
        <v>67</v>
      </c>
      <c r="F686" s="112">
        <f>VLOOKUP($G679,$A$4:$BI$35,2+$A686+F$38)</f>
        <v>51.6</v>
      </c>
    </row>
    <row r="687" spans="1:7" ht="15" customHeight="1" x14ac:dyDescent="0.35">
      <c r="A687" s="175">
        <v>9</v>
      </c>
      <c r="B687" s="173">
        <f>VLOOKUP(G679,$A$4:$BI$35,2+$A687)</f>
        <v>1705</v>
      </c>
      <c r="C687" s="112">
        <f>VLOOKUP($G679,$A$4:$BI$35,2+$A687+C$38)</f>
        <v>85.4</v>
      </c>
      <c r="D687" s="112">
        <f>VLOOKUP($G679,$A$4:$BI$35,2+$A687+D$38)</f>
        <v>79.7</v>
      </c>
      <c r="E687" s="112">
        <f>VLOOKUP($G679,$A$4:$BI$35,2+$A687+E$38)</f>
        <v>67.3</v>
      </c>
      <c r="F687" s="112">
        <f>VLOOKUP($G679,$A$4:$BI$35,2+$A687+F$38)</f>
        <v>52.9</v>
      </c>
    </row>
    <row r="688" spans="1:7" ht="15" customHeight="1" x14ac:dyDescent="0.35">
      <c r="A688" s="175">
        <v>10</v>
      </c>
      <c r="B688" s="173">
        <f>VLOOKUP(G679,$A$4:$BI$35,2+$A688)</f>
        <v>1658</v>
      </c>
      <c r="C688" s="112">
        <f>VLOOKUP($G679,$A$4:$BI$35,2+$A688+C$38)</f>
        <v>89</v>
      </c>
      <c r="D688" s="112">
        <f>VLOOKUP($G679,$A$4:$BI$35,2+$A688+D$38)</f>
        <v>79.900000000000006</v>
      </c>
      <c r="E688" s="112">
        <f>VLOOKUP($G679,$A$4:$BI$35,2+$A688+E$38)</f>
        <v>70.3</v>
      </c>
      <c r="F688" s="112">
        <f>VLOOKUP($G679,$A$4:$BI$35,2+$A688+F$38)</f>
        <v>56</v>
      </c>
    </row>
    <row r="689" spans="1:7" ht="15" customHeight="1" x14ac:dyDescent="0.35">
      <c r="A689" s="175">
        <v>11</v>
      </c>
      <c r="B689" s="173">
        <f>VLOOKUP(G679,$A$4:$BI$35,2+$A689)</f>
        <v>1659</v>
      </c>
      <c r="C689" s="112">
        <f>VLOOKUP($G679,$A$4:$BI$35,2+$A689+C$38)</f>
        <v>86.7</v>
      </c>
      <c r="D689" s="112">
        <f>VLOOKUP($G679,$A$4:$BI$35,2+$A689+D$38)</f>
        <v>82.1</v>
      </c>
      <c r="E689" s="112">
        <f>VLOOKUP($G679,$A$4:$BI$35,2+$A689+E$38)</f>
        <v>71.900000000000006</v>
      </c>
      <c r="F689" s="112">
        <f>VLOOKUP($G679,$A$4:$BI$35,2+$A689+F$38)</f>
        <v>57.3</v>
      </c>
    </row>
    <row r="690" spans="1:7" ht="15" customHeight="1" x14ac:dyDescent="0.35">
      <c r="A690" s="175">
        <v>12</v>
      </c>
      <c r="B690" s="173"/>
    </row>
    <row r="691" spans="1:7" ht="15" customHeight="1" x14ac:dyDescent="0.35">
      <c r="A691" s="175">
        <v>13</v>
      </c>
    </row>
    <row r="692" spans="1:7" ht="15" customHeight="1" x14ac:dyDescent="0.35">
      <c r="A692" s="175">
        <v>14</v>
      </c>
    </row>
    <row r="693" spans="1:7" ht="15" customHeight="1" x14ac:dyDescent="0.35">
      <c r="A693" s="175">
        <v>15</v>
      </c>
    </row>
    <row r="694" spans="1:7" ht="15" customHeight="1" x14ac:dyDescent="0.35">
      <c r="A694" s="175">
        <v>16</v>
      </c>
    </row>
    <row r="695" spans="1:7" ht="15" customHeight="1" x14ac:dyDescent="0.35">
      <c r="A695" s="175">
        <v>17</v>
      </c>
    </row>
    <row r="696" spans="1:7" ht="15" customHeight="1" x14ac:dyDescent="0.35">
      <c r="A696" s="175">
        <v>18</v>
      </c>
    </row>
    <row r="697" spans="1:7" ht="15" customHeight="1" x14ac:dyDescent="0.35">
      <c r="A697" s="175">
        <v>19</v>
      </c>
    </row>
    <row r="698" spans="1:7" ht="15" customHeight="1" x14ac:dyDescent="0.35">
      <c r="A698" s="175">
        <v>20</v>
      </c>
    </row>
    <row r="699" spans="1:7" ht="15" customHeight="1" x14ac:dyDescent="0.35">
      <c r="A699" s="175">
        <v>1</v>
      </c>
      <c r="B699" s="173">
        <f>VLOOKUP(G699,$A$4:$BI$35,2+$A699)</f>
        <v>1403</v>
      </c>
      <c r="C699" s="112">
        <f>VLOOKUP($G699,$A$4:$BI$35,2+$A699+C$38)</f>
        <v>81.489999999999995</v>
      </c>
      <c r="D699" s="112">
        <f>VLOOKUP($G699,$A$4:$BI$35,2+$A699+D$38)</f>
        <v>70.150000000000006</v>
      </c>
      <c r="E699" s="112">
        <f>VLOOKUP($G699,$A$4:$BI$35,2+$A699+E$38)</f>
        <v>60.96</v>
      </c>
      <c r="F699" s="112">
        <f>VLOOKUP($G699,$A$4:$BI$35,2+$A699+F$38)</f>
        <v>48.69</v>
      </c>
      <c r="G699" s="174">
        <v>1</v>
      </c>
    </row>
    <row r="700" spans="1:7" ht="15" customHeight="1" x14ac:dyDescent="0.35">
      <c r="A700" s="175">
        <v>2</v>
      </c>
      <c r="B700" s="173">
        <f>VLOOKUP(G699,$A$4:$BI$35,2+$A700)</f>
        <v>1440</v>
      </c>
      <c r="C700" s="112">
        <f>VLOOKUP($G699,$A$4:$BI$35,2+$A700+C$38)</f>
        <v>81.489999999999995</v>
      </c>
      <c r="D700" s="112">
        <f>VLOOKUP($G699,$A$4:$BI$35,2+$A700+D$38)</f>
        <v>75.849999999999994</v>
      </c>
      <c r="E700" s="112">
        <f>VLOOKUP($G699,$A$4:$BI$35,2+$A700+E$38)</f>
        <v>59.58</v>
      </c>
      <c r="F700" s="112">
        <f>VLOOKUP($G699,$A$4:$BI$35,2+$A700+F$38)</f>
        <v>44.07</v>
      </c>
    </row>
    <row r="701" spans="1:7" ht="15" customHeight="1" x14ac:dyDescent="0.35">
      <c r="A701" s="175">
        <v>3</v>
      </c>
      <c r="B701" s="173">
        <f>VLOOKUP(G699,$A$4:$BI$35,2+$A701)</f>
        <v>1441</v>
      </c>
      <c r="C701" s="112">
        <f>VLOOKUP($G699,$A$4:$BI$35,2+$A701+C$38)</f>
        <v>85.1</v>
      </c>
      <c r="D701" s="112">
        <f>VLOOKUP($G699,$A$4:$BI$35,2+$A701+D$38)</f>
        <v>72.099999999999994</v>
      </c>
      <c r="E701" s="112">
        <f>VLOOKUP($G699,$A$4:$BI$35,2+$A701+E$38)</f>
        <v>62.099999999999994</v>
      </c>
      <c r="F701" s="112">
        <f>VLOOKUP($G699,$A$4:$BI$35,2+$A701+F$38)</f>
        <v>47.300000000000004</v>
      </c>
    </row>
    <row r="702" spans="1:7" ht="15" customHeight="1" x14ac:dyDescent="0.35">
      <c r="A702" s="175">
        <v>4</v>
      </c>
      <c r="B702" s="173">
        <f>VLOOKUP(G699,$A$4:$BI$35,2+$A702)</f>
        <v>1429</v>
      </c>
      <c r="C702" s="112">
        <f>VLOOKUP($G699,$A$4:$BI$35,2+$A702+C$38)</f>
        <v>85.4</v>
      </c>
      <c r="D702" s="112">
        <f>VLOOKUP($G699,$A$4:$BI$35,2+$A702+D$38)</f>
        <v>83.8</v>
      </c>
      <c r="E702" s="112">
        <f>VLOOKUP($G699,$A$4:$BI$35,2+$A702+E$38)</f>
        <v>63.8</v>
      </c>
      <c r="F702" s="112">
        <f>VLOOKUP($G699,$A$4:$BI$35,2+$A702+F$38)</f>
        <v>49.800000000000004</v>
      </c>
    </row>
    <row r="703" spans="1:7" ht="15" customHeight="1" x14ac:dyDescent="0.35">
      <c r="A703" s="175">
        <v>5</v>
      </c>
      <c r="B703" s="173">
        <f>VLOOKUP(G699,$A$4:$BI$35,2+$A703)</f>
        <v>1458</v>
      </c>
      <c r="C703" s="112">
        <f>VLOOKUP($G$39,$A$4:$BI$35,2+$A703+C$38)</f>
        <v>83.7</v>
      </c>
      <c r="D703" s="112">
        <f>VLOOKUP($G$39,$A$4:$BI$35,2+$A703+D$38)</f>
        <v>72.7</v>
      </c>
      <c r="E703" s="112">
        <f>VLOOKUP($G$39,$A$4:$BI$35,2+$A703+E$38)</f>
        <v>65</v>
      </c>
      <c r="F703" s="112">
        <f>VLOOKUP($G$39,$A$4:$BI$35,2+$A703+F$38)</f>
        <v>49.900000000000006</v>
      </c>
    </row>
    <row r="704" spans="1:7" ht="15" customHeight="1" x14ac:dyDescent="0.35">
      <c r="A704" s="175">
        <v>6</v>
      </c>
      <c r="B704" s="173">
        <f>VLOOKUP(G699,$A$4:$BI$35,2+$A704)</f>
        <v>1595</v>
      </c>
      <c r="C704" s="112">
        <f>VLOOKUP($G699,$A$4:$BI$35,2+$A704+C$38)</f>
        <v>83.5</v>
      </c>
      <c r="D704" s="112">
        <f>VLOOKUP($G699,$A$4:$BI$35,2+$A704+D$38)</f>
        <v>75.2</v>
      </c>
      <c r="E704" s="112">
        <f>VLOOKUP($G699,$A$4:$BI$35,2+$A704+E$38)</f>
        <v>66.3</v>
      </c>
      <c r="F704" s="112">
        <f>VLOOKUP($G699,$A$4:$BI$35,2+$A704+F$38)</f>
        <v>51.199999999999996</v>
      </c>
    </row>
    <row r="705" spans="1:7" ht="15" customHeight="1" x14ac:dyDescent="0.35">
      <c r="A705" s="175">
        <v>7</v>
      </c>
      <c r="B705" s="173">
        <f>VLOOKUP(G699,$A$4:$BI$35,2+$A705)</f>
        <v>1627</v>
      </c>
      <c r="C705" s="112">
        <f>VLOOKUP($G699,$A$4:$BI$35,2+$A705+C$38)</f>
        <v>88.8</v>
      </c>
      <c r="D705" s="112">
        <f>VLOOKUP($G699,$A$4:$BI$35,2+$A705+D$38)</f>
        <v>76.400000000000006</v>
      </c>
      <c r="E705" s="112">
        <f>VLOOKUP($G699,$A$4:$BI$35,2+$A705+E$38)</f>
        <v>69</v>
      </c>
      <c r="F705" s="112">
        <f>VLOOKUP($G699,$A$4:$BI$35,2+$A705+F$38)</f>
        <v>53.8</v>
      </c>
    </row>
    <row r="706" spans="1:7" ht="15" customHeight="1" x14ac:dyDescent="0.35">
      <c r="A706" s="175">
        <v>8</v>
      </c>
      <c r="B706" s="173">
        <f>VLOOKUP(G699,$A$4:$BI$35,2+$A706)</f>
        <v>1592</v>
      </c>
      <c r="C706" s="112">
        <f>VLOOKUP($G699,$A$4:$BI$35,2+$A706+C$38)</f>
        <v>87.4</v>
      </c>
      <c r="D706" s="112">
        <f>VLOOKUP($G699,$A$4:$BI$35,2+$A706+D$38)</f>
        <v>78.599999999999994</v>
      </c>
      <c r="E706" s="112">
        <f>VLOOKUP($G699,$A$4:$BI$35,2+$A706+E$38)</f>
        <v>67</v>
      </c>
      <c r="F706" s="112">
        <f>VLOOKUP($G699,$A$4:$BI$35,2+$A706+F$38)</f>
        <v>51.6</v>
      </c>
    </row>
    <row r="707" spans="1:7" ht="15" customHeight="1" x14ac:dyDescent="0.35">
      <c r="A707" s="175">
        <v>9</v>
      </c>
      <c r="B707" s="173">
        <f>VLOOKUP(G699,$A$4:$BI$35,2+$A707)</f>
        <v>1705</v>
      </c>
      <c r="C707" s="112">
        <f>VLOOKUP($G699,$A$4:$BI$35,2+$A707+C$38)</f>
        <v>85.4</v>
      </c>
      <c r="D707" s="112">
        <f>VLOOKUP($G699,$A$4:$BI$35,2+$A707+D$38)</f>
        <v>79.7</v>
      </c>
      <c r="E707" s="112">
        <f>VLOOKUP($G699,$A$4:$BI$35,2+$A707+E$38)</f>
        <v>67.3</v>
      </c>
      <c r="F707" s="112">
        <f>VLOOKUP($G699,$A$4:$BI$35,2+$A707+F$38)</f>
        <v>52.9</v>
      </c>
    </row>
    <row r="708" spans="1:7" ht="15" customHeight="1" x14ac:dyDescent="0.35">
      <c r="A708" s="175">
        <v>10</v>
      </c>
      <c r="B708" s="173">
        <f>VLOOKUP(G699,$A$4:$BI$35,2+$A708)</f>
        <v>1658</v>
      </c>
      <c r="C708" s="112">
        <f>VLOOKUP($G699,$A$4:$BI$35,2+$A708+C$38)</f>
        <v>89</v>
      </c>
      <c r="D708" s="112">
        <f>VLOOKUP($G699,$A$4:$BI$35,2+$A708+D$38)</f>
        <v>79.900000000000006</v>
      </c>
      <c r="E708" s="112">
        <f>VLOOKUP($G699,$A$4:$BI$35,2+$A708+E$38)</f>
        <v>70.3</v>
      </c>
      <c r="F708" s="112">
        <f>VLOOKUP($G699,$A$4:$BI$35,2+$A708+F$38)</f>
        <v>56</v>
      </c>
    </row>
    <row r="709" spans="1:7" ht="15" customHeight="1" x14ac:dyDescent="0.35">
      <c r="A709" s="175">
        <v>11</v>
      </c>
      <c r="B709" s="173">
        <f>VLOOKUP(G699,$A$4:$BI$35,2+$A709)</f>
        <v>1659</v>
      </c>
      <c r="C709" s="112">
        <f>VLOOKUP($G699,$A$4:$BI$35,2+$A709+C$38)</f>
        <v>86.7</v>
      </c>
      <c r="D709" s="112">
        <f>VLOOKUP($G699,$A$4:$BI$35,2+$A709+D$38)</f>
        <v>82.1</v>
      </c>
      <c r="E709" s="112">
        <f>VLOOKUP($G699,$A$4:$BI$35,2+$A709+E$38)</f>
        <v>71.900000000000006</v>
      </c>
      <c r="F709" s="112">
        <f>VLOOKUP($G699,$A$4:$BI$35,2+$A709+F$38)</f>
        <v>57.3</v>
      </c>
    </row>
    <row r="710" spans="1:7" ht="15" customHeight="1" x14ac:dyDescent="0.35">
      <c r="A710" s="175">
        <v>12</v>
      </c>
      <c r="B710" s="173"/>
    </row>
    <row r="711" spans="1:7" ht="15" customHeight="1" x14ac:dyDescent="0.35">
      <c r="A711" s="175">
        <v>13</v>
      </c>
    </row>
    <row r="712" spans="1:7" ht="15" customHeight="1" x14ac:dyDescent="0.35">
      <c r="A712" s="175">
        <v>14</v>
      </c>
    </row>
    <row r="713" spans="1:7" ht="15" customHeight="1" x14ac:dyDescent="0.35">
      <c r="A713" s="175">
        <v>15</v>
      </c>
    </row>
    <row r="714" spans="1:7" ht="15" customHeight="1" x14ac:dyDescent="0.35">
      <c r="A714" s="175">
        <v>16</v>
      </c>
    </row>
    <row r="715" spans="1:7" ht="15" customHeight="1" x14ac:dyDescent="0.35">
      <c r="A715" s="175">
        <v>17</v>
      </c>
    </row>
    <row r="716" spans="1:7" ht="15" customHeight="1" x14ac:dyDescent="0.35">
      <c r="A716" s="175">
        <v>18</v>
      </c>
    </row>
    <row r="717" spans="1:7" ht="15" customHeight="1" x14ac:dyDescent="0.35">
      <c r="A717" s="175">
        <v>19</v>
      </c>
    </row>
    <row r="718" spans="1:7" ht="15" customHeight="1" x14ac:dyDescent="0.35">
      <c r="A718" s="175">
        <v>20</v>
      </c>
    </row>
    <row r="719" spans="1:7" ht="15" customHeight="1" x14ac:dyDescent="0.35">
      <c r="A719" s="175">
        <v>1</v>
      </c>
      <c r="B719" s="173">
        <f>VLOOKUP(G719,$A$4:$BI$35,2+$A719)</f>
        <v>1403</v>
      </c>
      <c r="C719" s="112">
        <f>VLOOKUP($G719,$A$4:$BI$35,2+$A719+C$38)</f>
        <v>81.489999999999995</v>
      </c>
      <c r="D719" s="112">
        <f>VLOOKUP($G719,$A$4:$BI$35,2+$A719+D$38)</f>
        <v>70.150000000000006</v>
      </c>
      <c r="E719" s="112">
        <f>VLOOKUP($G719,$A$4:$BI$35,2+$A719+E$38)</f>
        <v>60.96</v>
      </c>
      <c r="F719" s="112">
        <f>VLOOKUP($G719,$A$4:$BI$35,2+$A719+F$38)</f>
        <v>48.69</v>
      </c>
      <c r="G719" s="174">
        <v>1</v>
      </c>
    </row>
    <row r="720" spans="1:7" ht="15" customHeight="1" x14ac:dyDescent="0.35">
      <c r="A720" s="175">
        <v>2</v>
      </c>
      <c r="B720" s="173">
        <f>VLOOKUP(G719,$A$4:$BI$35,2+$A720)</f>
        <v>1440</v>
      </c>
      <c r="C720" s="112">
        <f>VLOOKUP($G719,$A$4:$BI$35,2+$A720+C$38)</f>
        <v>81.489999999999995</v>
      </c>
      <c r="D720" s="112">
        <f>VLOOKUP($G719,$A$4:$BI$35,2+$A720+D$38)</f>
        <v>75.849999999999994</v>
      </c>
      <c r="E720" s="112">
        <f>VLOOKUP($G719,$A$4:$BI$35,2+$A720+E$38)</f>
        <v>59.58</v>
      </c>
      <c r="F720" s="112">
        <f>VLOOKUP($G719,$A$4:$BI$35,2+$A720+F$38)</f>
        <v>44.07</v>
      </c>
    </row>
    <row r="721" spans="1:6" ht="15" customHeight="1" x14ac:dyDescent="0.35">
      <c r="A721" s="175">
        <v>3</v>
      </c>
      <c r="B721" s="173">
        <f>VLOOKUP(G719,$A$4:$BI$35,2+$A721)</f>
        <v>1441</v>
      </c>
      <c r="C721" s="112">
        <f>VLOOKUP($G719,$A$4:$BI$35,2+$A721+C$38)</f>
        <v>85.1</v>
      </c>
      <c r="D721" s="112">
        <f>VLOOKUP($G719,$A$4:$BI$35,2+$A721+D$38)</f>
        <v>72.099999999999994</v>
      </c>
      <c r="E721" s="112">
        <f>VLOOKUP($G719,$A$4:$BI$35,2+$A721+E$38)</f>
        <v>62.099999999999994</v>
      </c>
      <c r="F721" s="112">
        <f>VLOOKUP($G719,$A$4:$BI$35,2+$A721+F$38)</f>
        <v>47.300000000000004</v>
      </c>
    </row>
    <row r="722" spans="1:6" ht="15" customHeight="1" x14ac:dyDescent="0.35">
      <c r="A722" s="175">
        <v>4</v>
      </c>
      <c r="B722" s="173">
        <f>VLOOKUP(G719,$A$4:$BI$35,2+$A722)</f>
        <v>1429</v>
      </c>
      <c r="C722" s="112">
        <f>VLOOKUP($G719,$A$4:$BI$35,2+$A722+C$38)</f>
        <v>85.4</v>
      </c>
      <c r="D722" s="112">
        <f>VLOOKUP($G719,$A$4:$BI$35,2+$A722+D$38)</f>
        <v>83.8</v>
      </c>
      <c r="E722" s="112">
        <f>VLOOKUP($G719,$A$4:$BI$35,2+$A722+E$38)</f>
        <v>63.8</v>
      </c>
      <c r="F722" s="112">
        <f>VLOOKUP($G719,$A$4:$BI$35,2+$A722+F$38)</f>
        <v>49.800000000000004</v>
      </c>
    </row>
    <row r="723" spans="1:6" ht="15" customHeight="1" x14ac:dyDescent="0.35">
      <c r="A723" s="175">
        <v>5</v>
      </c>
      <c r="B723" s="173">
        <f>VLOOKUP(G719,$A$4:$BI$35,2+$A723)</f>
        <v>1458</v>
      </c>
      <c r="C723" s="112">
        <f>VLOOKUP($G$39,$A$4:$BI$35,2+$A723+C$38)</f>
        <v>83.7</v>
      </c>
      <c r="D723" s="112">
        <f>VLOOKUP($G$39,$A$4:$BI$35,2+$A723+D$38)</f>
        <v>72.7</v>
      </c>
      <c r="E723" s="112">
        <f>VLOOKUP($G$39,$A$4:$BI$35,2+$A723+E$38)</f>
        <v>65</v>
      </c>
      <c r="F723" s="112">
        <f>VLOOKUP($G$39,$A$4:$BI$35,2+$A723+F$38)</f>
        <v>49.900000000000006</v>
      </c>
    </row>
    <row r="724" spans="1:6" ht="15" customHeight="1" x14ac:dyDescent="0.35">
      <c r="A724" s="175">
        <v>6</v>
      </c>
      <c r="B724" s="173">
        <f>VLOOKUP(G719,$A$4:$BI$35,2+$A724)</f>
        <v>1595</v>
      </c>
      <c r="C724" s="112">
        <f>VLOOKUP($G719,$A$4:$BI$35,2+$A724+C$38)</f>
        <v>83.5</v>
      </c>
      <c r="D724" s="112">
        <f>VLOOKUP($G719,$A$4:$BI$35,2+$A724+D$38)</f>
        <v>75.2</v>
      </c>
      <c r="E724" s="112">
        <f>VLOOKUP($G719,$A$4:$BI$35,2+$A724+E$38)</f>
        <v>66.3</v>
      </c>
      <c r="F724" s="112">
        <f>VLOOKUP($G719,$A$4:$BI$35,2+$A724+F$38)</f>
        <v>51.199999999999996</v>
      </c>
    </row>
    <row r="725" spans="1:6" ht="15" customHeight="1" x14ac:dyDescent="0.35">
      <c r="A725" s="175">
        <v>7</v>
      </c>
      <c r="B725" s="173">
        <f>VLOOKUP(G719,$A$4:$BI$35,2+$A725)</f>
        <v>1627</v>
      </c>
      <c r="C725" s="112">
        <f>VLOOKUP($G719,$A$4:$BI$35,2+$A725+C$38)</f>
        <v>88.8</v>
      </c>
      <c r="D725" s="112">
        <f>VLOOKUP($G719,$A$4:$BI$35,2+$A725+D$38)</f>
        <v>76.400000000000006</v>
      </c>
      <c r="E725" s="112">
        <f>VLOOKUP($G719,$A$4:$BI$35,2+$A725+E$38)</f>
        <v>69</v>
      </c>
      <c r="F725" s="112">
        <f>VLOOKUP($G719,$A$4:$BI$35,2+$A725+F$38)</f>
        <v>53.8</v>
      </c>
    </row>
    <row r="726" spans="1:6" ht="15" customHeight="1" x14ac:dyDescent="0.35">
      <c r="A726" s="175">
        <v>8</v>
      </c>
      <c r="B726" s="173">
        <f>VLOOKUP(G719,$A$4:$BI$35,2+$A726)</f>
        <v>1592</v>
      </c>
      <c r="C726" s="112">
        <f>VLOOKUP($G719,$A$4:$BI$35,2+$A726+C$38)</f>
        <v>87.4</v>
      </c>
      <c r="D726" s="112">
        <f>VLOOKUP($G719,$A$4:$BI$35,2+$A726+D$38)</f>
        <v>78.599999999999994</v>
      </c>
      <c r="E726" s="112">
        <f>VLOOKUP($G719,$A$4:$BI$35,2+$A726+E$38)</f>
        <v>67</v>
      </c>
      <c r="F726" s="112">
        <f>VLOOKUP($G719,$A$4:$BI$35,2+$A726+F$38)</f>
        <v>51.6</v>
      </c>
    </row>
    <row r="727" spans="1:6" ht="15" customHeight="1" x14ac:dyDescent="0.35">
      <c r="A727" s="175">
        <v>9</v>
      </c>
      <c r="B727" s="173">
        <f>VLOOKUP(G719,$A$4:$BI$35,2+$A727)</f>
        <v>1705</v>
      </c>
      <c r="C727" s="112">
        <f>VLOOKUP($G719,$A$4:$BI$35,2+$A727+C$38)</f>
        <v>85.4</v>
      </c>
      <c r="D727" s="112">
        <f>VLOOKUP($G719,$A$4:$BI$35,2+$A727+D$38)</f>
        <v>79.7</v>
      </c>
      <c r="E727" s="112">
        <f>VLOOKUP($G719,$A$4:$BI$35,2+$A727+E$38)</f>
        <v>67.3</v>
      </c>
      <c r="F727" s="112">
        <f>VLOOKUP($G719,$A$4:$BI$35,2+$A727+F$38)</f>
        <v>52.9</v>
      </c>
    </row>
    <row r="728" spans="1:6" ht="15" customHeight="1" x14ac:dyDescent="0.35">
      <c r="A728" s="175">
        <v>10</v>
      </c>
      <c r="B728" s="173">
        <f>VLOOKUP(G719,$A$4:$BI$35,2+$A728)</f>
        <v>1658</v>
      </c>
      <c r="C728" s="112">
        <f>VLOOKUP($G719,$A$4:$BI$35,2+$A728+C$38)</f>
        <v>89</v>
      </c>
      <c r="D728" s="112">
        <f>VLOOKUP($G719,$A$4:$BI$35,2+$A728+D$38)</f>
        <v>79.900000000000006</v>
      </c>
      <c r="E728" s="112">
        <f>VLOOKUP($G719,$A$4:$BI$35,2+$A728+E$38)</f>
        <v>70.3</v>
      </c>
      <c r="F728" s="112">
        <f>VLOOKUP($G719,$A$4:$BI$35,2+$A728+F$38)</f>
        <v>56</v>
      </c>
    </row>
    <row r="729" spans="1:6" ht="15" customHeight="1" x14ac:dyDescent="0.35">
      <c r="A729" s="175">
        <v>11</v>
      </c>
      <c r="B729" s="173">
        <f>VLOOKUP(G719,$A$4:$BI$35,2+$A729)</f>
        <v>1659</v>
      </c>
      <c r="C729" s="112">
        <f>VLOOKUP($G719,$A$4:$BI$35,2+$A729+C$38)</f>
        <v>86.7</v>
      </c>
      <c r="D729" s="112">
        <f>VLOOKUP($G719,$A$4:$BI$35,2+$A729+D$38)</f>
        <v>82.1</v>
      </c>
      <c r="E729" s="112">
        <f>VLOOKUP($G719,$A$4:$BI$35,2+$A729+E$38)</f>
        <v>71.900000000000006</v>
      </c>
      <c r="F729" s="112">
        <f>VLOOKUP($G719,$A$4:$BI$35,2+$A729+F$38)</f>
        <v>57.3</v>
      </c>
    </row>
    <row r="730" spans="1:6" ht="15" customHeight="1" x14ac:dyDescent="0.35">
      <c r="A730" s="175">
        <v>12</v>
      </c>
      <c r="B730" s="173"/>
    </row>
    <row r="731" spans="1:6" ht="15" customHeight="1" x14ac:dyDescent="0.35">
      <c r="A731" s="175">
        <v>13</v>
      </c>
    </row>
    <row r="732" spans="1:6" ht="15" customHeight="1" x14ac:dyDescent="0.35">
      <c r="A732" s="175">
        <v>14</v>
      </c>
    </row>
    <row r="733" spans="1:6" ht="15" customHeight="1" x14ac:dyDescent="0.35">
      <c r="A733" s="175">
        <v>15</v>
      </c>
    </row>
    <row r="734" spans="1:6" ht="15" customHeight="1" x14ac:dyDescent="0.35">
      <c r="A734" s="175">
        <v>16</v>
      </c>
    </row>
    <row r="735" spans="1:6" ht="15" customHeight="1" x14ac:dyDescent="0.35">
      <c r="A735" s="175">
        <v>17</v>
      </c>
    </row>
    <row r="736" spans="1:6" ht="15" customHeight="1" x14ac:dyDescent="0.35">
      <c r="A736" s="175">
        <v>18</v>
      </c>
    </row>
    <row r="737" spans="1:7" ht="15" customHeight="1" x14ac:dyDescent="0.35">
      <c r="A737" s="175">
        <v>19</v>
      </c>
    </row>
    <row r="738" spans="1:7" ht="15" customHeight="1" x14ac:dyDescent="0.35">
      <c r="A738" s="175">
        <v>20</v>
      </c>
    </row>
    <row r="739" spans="1:7" ht="15" customHeight="1" x14ac:dyDescent="0.35">
      <c r="A739" s="175">
        <v>1</v>
      </c>
      <c r="B739" s="173">
        <f>VLOOKUP(G739,$A$4:$BI$35,2+$A739)</f>
        <v>1403</v>
      </c>
      <c r="C739" s="112">
        <f>VLOOKUP($G739,$A$4:$BI$35,2+$A739+C$38)</f>
        <v>81.489999999999995</v>
      </c>
      <c r="D739" s="112">
        <f>VLOOKUP($G739,$A$4:$BI$35,2+$A739+D$38)</f>
        <v>70.150000000000006</v>
      </c>
      <c r="E739" s="112">
        <f>VLOOKUP($G739,$A$4:$BI$35,2+$A739+E$38)</f>
        <v>60.96</v>
      </c>
      <c r="F739" s="112">
        <f>VLOOKUP($G739,$A$4:$BI$35,2+$A739+F$38)</f>
        <v>48.69</v>
      </c>
      <c r="G739" s="174">
        <v>1</v>
      </c>
    </row>
    <row r="740" spans="1:7" ht="15" customHeight="1" x14ac:dyDescent="0.35">
      <c r="A740" s="175">
        <v>2</v>
      </c>
      <c r="B740" s="173">
        <f>VLOOKUP(G739,$A$4:$BI$35,2+$A740)</f>
        <v>1440</v>
      </c>
      <c r="C740" s="112">
        <f>VLOOKUP($G739,$A$4:$BI$35,2+$A740+C$38)</f>
        <v>81.489999999999995</v>
      </c>
      <c r="D740" s="112">
        <f>VLOOKUP($G739,$A$4:$BI$35,2+$A740+D$38)</f>
        <v>75.849999999999994</v>
      </c>
      <c r="E740" s="112">
        <f>VLOOKUP($G739,$A$4:$BI$35,2+$A740+E$38)</f>
        <v>59.58</v>
      </c>
      <c r="F740" s="112">
        <f>VLOOKUP($G739,$A$4:$BI$35,2+$A740+F$38)</f>
        <v>44.07</v>
      </c>
    </row>
    <row r="741" spans="1:7" ht="15" customHeight="1" x14ac:dyDescent="0.35">
      <c r="A741" s="175">
        <v>3</v>
      </c>
      <c r="B741" s="173">
        <f>VLOOKUP(G739,$A$4:$BI$35,2+$A741)</f>
        <v>1441</v>
      </c>
      <c r="C741" s="112">
        <f>VLOOKUP($G739,$A$4:$BI$35,2+$A741+C$38)</f>
        <v>85.1</v>
      </c>
      <c r="D741" s="112">
        <f>VLOOKUP($G739,$A$4:$BI$35,2+$A741+D$38)</f>
        <v>72.099999999999994</v>
      </c>
      <c r="E741" s="112">
        <f>VLOOKUP($G739,$A$4:$BI$35,2+$A741+E$38)</f>
        <v>62.099999999999994</v>
      </c>
      <c r="F741" s="112">
        <f>VLOOKUP($G739,$A$4:$BI$35,2+$A741+F$38)</f>
        <v>47.300000000000004</v>
      </c>
    </row>
    <row r="742" spans="1:7" ht="15" customHeight="1" x14ac:dyDescent="0.35">
      <c r="A742" s="175">
        <v>4</v>
      </c>
      <c r="B742" s="173">
        <f>VLOOKUP(G739,$A$4:$BI$35,2+$A742)</f>
        <v>1429</v>
      </c>
      <c r="C742" s="112">
        <f>VLOOKUP($G739,$A$4:$BI$35,2+$A742+C$38)</f>
        <v>85.4</v>
      </c>
      <c r="D742" s="112">
        <f>VLOOKUP($G739,$A$4:$BI$35,2+$A742+D$38)</f>
        <v>83.8</v>
      </c>
      <c r="E742" s="112">
        <f>VLOOKUP($G739,$A$4:$BI$35,2+$A742+E$38)</f>
        <v>63.8</v>
      </c>
      <c r="F742" s="112">
        <f>VLOOKUP($G739,$A$4:$BI$35,2+$A742+F$38)</f>
        <v>49.800000000000004</v>
      </c>
    </row>
    <row r="743" spans="1:7" ht="15" customHeight="1" x14ac:dyDescent="0.35">
      <c r="A743" s="175">
        <v>5</v>
      </c>
      <c r="B743" s="173">
        <f>VLOOKUP(G739,$A$4:$BI$35,2+$A743)</f>
        <v>1458</v>
      </c>
      <c r="C743" s="112">
        <f>VLOOKUP($G$39,$A$4:$BI$35,2+$A743+C$38)</f>
        <v>83.7</v>
      </c>
      <c r="D743" s="112">
        <f>VLOOKUP($G$39,$A$4:$BI$35,2+$A743+D$38)</f>
        <v>72.7</v>
      </c>
      <c r="E743" s="112">
        <f>VLOOKUP($G$39,$A$4:$BI$35,2+$A743+E$38)</f>
        <v>65</v>
      </c>
      <c r="F743" s="112">
        <f>VLOOKUP($G$39,$A$4:$BI$35,2+$A743+F$38)</f>
        <v>49.900000000000006</v>
      </c>
    </row>
    <row r="744" spans="1:7" ht="15" customHeight="1" x14ac:dyDescent="0.35">
      <c r="A744" s="175">
        <v>6</v>
      </c>
      <c r="B744" s="173">
        <f>VLOOKUP(G739,$A$4:$BI$35,2+$A744)</f>
        <v>1595</v>
      </c>
      <c r="C744" s="112">
        <f>VLOOKUP($G739,$A$4:$BI$35,2+$A744+C$38)</f>
        <v>83.5</v>
      </c>
      <c r="D744" s="112">
        <f>VLOOKUP($G739,$A$4:$BI$35,2+$A744+D$38)</f>
        <v>75.2</v>
      </c>
      <c r="E744" s="112">
        <f>VLOOKUP($G739,$A$4:$BI$35,2+$A744+E$38)</f>
        <v>66.3</v>
      </c>
      <c r="F744" s="112">
        <f>VLOOKUP($G739,$A$4:$BI$35,2+$A744+F$38)</f>
        <v>51.199999999999996</v>
      </c>
    </row>
    <row r="745" spans="1:7" ht="15" customHeight="1" x14ac:dyDescent="0.35">
      <c r="A745" s="175">
        <v>7</v>
      </c>
      <c r="B745" s="173">
        <f>VLOOKUP(G739,$A$4:$BI$35,2+$A745)</f>
        <v>1627</v>
      </c>
      <c r="C745" s="112">
        <f>VLOOKUP($G739,$A$4:$BI$35,2+$A745+C$38)</f>
        <v>88.8</v>
      </c>
      <c r="D745" s="112">
        <f>VLOOKUP($G739,$A$4:$BI$35,2+$A745+D$38)</f>
        <v>76.400000000000006</v>
      </c>
      <c r="E745" s="112">
        <f>VLOOKUP($G739,$A$4:$BI$35,2+$A745+E$38)</f>
        <v>69</v>
      </c>
      <c r="F745" s="112">
        <f>VLOOKUP($G739,$A$4:$BI$35,2+$A745+F$38)</f>
        <v>53.8</v>
      </c>
    </row>
    <row r="746" spans="1:7" ht="15" customHeight="1" x14ac:dyDescent="0.35">
      <c r="A746" s="175">
        <v>8</v>
      </c>
      <c r="B746" s="173">
        <f>VLOOKUP(G739,$A$4:$BI$35,2+$A746)</f>
        <v>1592</v>
      </c>
      <c r="C746" s="112">
        <f>VLOOKUP($G739,$A$4:$BI$35,2+$A746+C$38)</f>
        <v>87.4</v>
      </c>
      <c r="D746" s="112">
        <f>VLOOKUP($G739,$A$4:$BI$35,2+$A746+D$38)</f>
        <v>78.599999999999994</v>
      </c>
      <c r="E746" s="112">
        <f>VLOOKUP($G739,$A$4:$BI$35,2+$A746+E$38)</f>
        <v>67</v>
      </c>
      <c r="F746" s="112">
        <f>VLOOKUP($G739,$A$4:$BI$35,2+$A746+F$38)</f>
        <v>51.6</v>
      </c>
    </row>
    <row r="747" spans="1:7" ht="15" customHeight="1" x14ac:dyDescent="0.35">
      <c r="A747" s="175">
        <v>9</v>
      </c>
      <c r="B747" s="173">
        <f>VLOOKUP(G739,$A$4:$BI$35,2+$A747)</f>
        <v>1705</v>
      </c>
      <c r="C747" s="112">
        <f>VLOOKUP($G739,$A$4:$BI$35,2+$A747+C$38)</f>
        <v>85.4</v>
      </c>
      <c r="D747" s="112">
        <f>VLOOKUP($G739,$A$4:$BI$35,2+$A747+D$38)</f>
        <v>79.7</v>
      </c>
      <c r="E747" s="112">
        <f>VLOOKUP($G739,$A$4:$BI$35,2+$A747+E$38)</f>
        <v>67.3</v>
      </c>
      <c r="F747" s="112">
        <f>VLOOKUP($G739,$A$4:$BI$35,2+$A747+F$38)</f>
        <v>52.9</v>
      </c>
    </row>
    <row r="748" spans="1:7" ht="15" customHeight="1" x14ac:dyDescent="0.35">
      <c r="A748" s="175">
        <v>10</v>
      </c>
      <c r="B748" s="173">
        <f>VLOOKUP(G739,$A$4:$BI$35,2+$A748)</f>
        <v>1658</v>
      </c>
      <c r="C748" s="112">
        <f>VLOOKUP($G739,$A$4:$BI$35,2+$A748+C$38)</f>
        <v>89</v>
      </c>
      <c r="D748" s="112">
        <f>VLOOKUP($G739,$A$4:$BI$35,2+$A748+D$38)</f>
        <v>79.900000000000006</v>
      </c>
      <c r="E748" s="112">
        <f>VLOOKUP($G739,$A$4:$BI$35,2+$A748+E$38)</f>
        <v>70.3</v>
      </c>
      <c r="F748" s="112">
        <f>VLOOKUP($G739,$A$4:$BI$35,2+$A748+F$38)</f>
        <v>56</v>
      </c>
    </row>
    <row r="749" spans="1:7" ht="15" customHeight="1" x14ac:dyDescent="0.35">
      <c r="A749" s="175">
        <v>11</v>
      </c>
      <c r="B749" s="173">
        <f>VLOOKUP(G739,$A$4:$BI$35,2+$A749)</f>
        <v>1659</v>
      </c>
      <c r="C749" s="112">
        <f>VLOOKUP($G739,$A$4:$BI$35,2+$A749+C$38)</f>
        <v>86.7</v>
      </c>
      <c r="D749" s="112">
        <f>VLOOKUP($G739,$A$4:$BI$35,2+$A749+D$38)</f>
        <v>82.1</v>
      </c>
      <c r="E749" s="112">
        <f>VLOOKUP($G739,$A$4:$BI$35,2+$A749+E$38)</f>
        <v>71.900000000000006</v>
      </c>
      <c r="F749" s="112">
        <f>VLOOKUP($G739,$A$4:$BI$35,2+$A749+F$38)</f>
        <v>57.3</v>
      </c>
    </row>
    <row r="750" spans="1:7" ht="15" customHeight="1" x14ac:dyDescent="0.35">
      <c r="A750" s="175">
        <v>12</v>
      </c>
      <c r="B750" s="173"/>
    </row>
    <row r="751" spans="1:7" ht="15" customHeight="1" x14ac:dyDescent="0.35">
      <c r="A751" s="175">
        <v>13</v>
      </c>
    </row>
    <row r="752" spans="1:7" ht="15" customHeight="1" x14ac:dyDescent="0.35">
      <c r="A752" s="175">
        <v>14</v>
      </c>
    </row>
    <row r="753" spans="1:7" ht="15" customHeight="1" x14ac:dyDescent="0.35">
      <c r="A753" s="175">
        <v>15</v>
      </c>
    </row>
    <row r="754" spans="1:7" ht="15" customHeight="1" x14ac:dyDescent="0.35">
      <c r="A754" s="175">
        <v>16</v>
      </c>
    </row>
    <row r="755" spans="1:7" ht="15" customHeight="1" x14ac:dyDescent="0.35">
      <c r="A755" s="175">
        <v>17</v>
      </c>
    </row>
    <row r="756" spans="1:7" ht="15" customHeight="1" x14ac:dyDescent="0.35">
      <c r="A756" s="175">
        <v>18</v>
      </c>
    </row>
    <row r="757" spans="1:7" ht="15" customHeight="1" x14ac:dyDescent="0.35">
      <c r="A757" s="175">
        <v>19</v>
      </c>
    </row>
    <row r="758" spans="1:7" ht="15" customHeight="1" x14ac:dyDescent="0.35">
      <c r="A758" s="175">
        <v>20</v>
      </c>
    </row>
    <row r="759" spans="1:7" ht="15" customHeight="1" x14ac:dyDescent="0.35">
      <c r="A759" s="175">
        <v>1</v>
      </c>
      <c r="B759" s="173">
        <f>VLOOKUP(G759,$A$4:$BI$35,2+$A759)</f>
        <v>1038</v>
      </c>
      <c r="C759" s="112">
        <f>VLOOKUP($G759,$A$4:$BI$35,2+$A759+C$38)</f>
        <v>81.63</v>
      </c>
      <c r="D759" s="112">
        <f>VLOOKUP($G759,$A$4:$BI$35,2+$A759+D$38)</f>
        <v>61.88</v>
      </c>
      <c r="E759" s="112">
        <f>VLOOKUP($G759,$A$4:$BI$35,2+$A759+E$38)</f>
        <v>73.88</v>
      </c>
      <c r="F759" s="112">
        <f>VLOOKUP($G759,$A$4:$BI$35,2+$A759+F$38)</f>
        <v>56.940000000000005</v>
      </c>
      <c r="G759" s="174">
        <v>2</v>
      </c>
    </row>
    <row r="760" spans="1:7" ht="15" customHeight="1" x14ac:dyDescent="0.35">
      <c r="A760" s="175">
        <v>2</v>
      </c>
      <c r="B760" s="173">
        <f>VLOOKUP(G759,$A$4:$BI$35,2+$A760)</f>
        <v>1080</v>
      </c>
      <c r="C760" s="112">
        <f>VLOOKUP($G759,$A$4:$BI$35,2+$A760+C$38)</f>
        <v>75.790000000000006</v>
      </c>
      <c r="D760" s="112">
        <f>VLOOKUP($G759,$A$4:$BI$35,2+$A760+D$38)</f>
        <v>61.55</v>
      </c>
      <c r="E760" s="112">
        <f>VLOOKUP($G759,$A$4:$BI$35,2+$A760+E$38)</f>
        <v>67.77</v>
      </c>
      <c r="F760" s="112">
        <f>VLOOKUP($G759,$A$4:$BI$35,2+$A760+F$38)</f>
        <v>49.91</v>
      </c>
    </row>
    <row r="761" spans="1:7" ht="15" customHeight="1" x14ac:dyDescent="0.35">
      <c r="A761" s="175">
        <v>3</v>
      </c>
      <c r="B761" s="173">
        <f>VLOOKUP(G759,$A$4:$BI$35,2+$A761)</f>
        <v>1056</v>
      </c>
      <c r="C761" s="112">
        <f>VLOOKUP($G759,$A$4:$BI$35,2+$A761+C$38)</f>
        <v>79.8</v>
      </c>
      <c r="D761" s="112">
        <f>VLOOKUP($G759,$A$4:$BI$35,2+$A761+D$38)</f>
        <v>59.5</v>
      </c>
      <c r="E761" s="112">
        <f>VLOOKUP($G759,$A$4:$BI$35,2+$A761+E$38)</f>
        <v>70.8</v>
      </c>
      <c r="F761" s="112">
        <f>VLOOKUP($G759,$A$4:$BI$35,2+$A761+F$38)</f>
        <v>52</v>
      </c>
    </row>
    <row r="762" spans="1:7" ht="15" customHeight="1" x14ac:dyDescent="0.35">
      <c r="A762" s="175">
        <v>4</v>
      </c>
      <c r="B762" s="173">
        <f>VLOOKUP(G759,$A$4:$BI$35,2+$A762)</f>
        <v>1059</v>
      </c>
      <c r="C762" s="112">
        <f>VLOOKUP($G759,$A$4:$BI$35,2+$A762+C$38)</f>
        <v>85.7</v>
      </c>
      <c r="D762" s="112">
        <f>VLOOKUP($G759,$A$4:$BI$35,2+$A762+D$38)</f>
        <v>73.900000000000006</v>
      </c>
      <c r="E762" s="112">
        <f>VLOOKUP($G759,$A$4:$BI$35,2+$A762+E$38)</f>
        <v>73.3</v>
      </c>
      <c r="F762" s="112">
        <f>VLOOKUP($G759,$A$4:$BI$35,2+$A762+F$38)</f>
        <v>57.6</v>
      </c>
    </row>
    <row r="763" spans="1:7" ht="15" customHeight="1" x14ac:dyDescent="0.35">
      <c r="A763" s="175">
        <v>5</v>
      </c>
      <c r="B763" s="173">
        <f>VLOOKUP(G759,$A$4:$BI$35,2+$A763)</f>
        <v>1119</v>
      </c>
      <c r="C763" s="112">
        <f>VLOOKUP($G$39,$A$4:$BI$35,2+$A763+C$38)</f>
        <v>83.7</v>
      </c>
      <c r="D763" s="112">
        <f>VLOOKUP($G$39,$A$4:$BI$35,2+$A763+D$38)</f>
        <v>72.7</v>
      </c>
      <c r="E763" s="112">
        <f>VLOOKUP($G$39,$A$4:$BI$35,2+$A763+E$38)</f>
        <v>65</v>
      </c>
      <c r="F763" s="112">
        <f>VLOOKUP($G$39,$A$4:$BI$35,2+$A763+F$38)</f>
        <v>49.900000000000006</v>
      </c>
    </row>
    <row r="764" spans="1:7" ht="15" customHeight="1" x14ac:dyDescent="0.35">
      <c r="A764" s="175">
        <v>6</v>
      </c>
      <c r="B764" s="173">
        <f>VLOOKUP(G759,$A$4:$BI$35,2+$A764)</f>
        <v>1175</v>
      </c>
      <c r="C764" s="112">
        <f>VLOOKUP($G759,$A$4:$BI$35,2+$A764+C$38)</f>
        <v>90.5</v>
      </c>
      <c r="D764" s="112">
        <f>VLOOKUP($G759,$A$4:$BI$35,2+$A764+D$38)</f>
        <v>79.8</v>
      </c>
      <c r="E764" s="112">
        <f>VLOOKUP($G759,$A$4:$BI$35,2+$A764+E$38)</f>
        <v>74.7</v>
      </c>
      <c r="F764" s="112">
        <f>VLOOKUP($G759,$A$4:$BI$35,2+$A764+F$38)</f>
        <v>57.900000000000006</v>
      </c>
    </row>
    <row r="765" spans="1:7" ht="15" customHeight="1" x14ac:dyDescent="0.35">
      <c r="A765" s="175">
        <v>7</v>
      </c>
      <c r="B765" s="173">
        <f>VLOOKUP(G759,$A$4:$BI$35,2+$A765)</f>
        <v>1071</v>
      </c>
      <c r="C765" s="112">
        <f>VLOOKUP($G759,$A$4:$BI$35,2+$A765+C$38)</f>
        <v>92.2</v>
      </c>
      <c r="D765" s="112">
        <f>VLOOKUP($G759,$A$4:$BI$35,2+$A765+D$38)</f>
        <v>85.7</v>
      </c>
      <c r="E765" s="112">
        <f>VLOOKUP($G759,$A$4:$BI$35,2+$A765+E$38)</f>
        <v>74.599999999999994</v>
      </c>
      <c r="F765" s="112">
        <f>VLOOKUP($G759,$A$4:$BI$35,2+$A765+F$38)</f>
        <v>58.2</v>
      </c>
    </row>
    <row r="766" spans="1:7" ht="15" customHeight="1" x14ac:dyDescent="0.35">
      <c r="A766" s="175">
        <v>8</v>
      </c>
      <c r="B766" s="173">
        <f>VLOOKUP(G759,$A$4:$BI$35,2+$A766)</f>
        <v>1089</v>
      </c>
      <c r="C766" s="112">
        <f>VLOOKUP($G759,$A$4:$BI$35,2+$A766+C$38)</f>
        <v>90.1</v>
      </c>
      <c r="D766" s="112">
        <f>VLOOKUP($G759,$A$4:$BI$35,2+$A766+D$38)</f>
        <v>83.2</v>
      </c>
      <c r="E766" s="112">
        <f>VLOOKUP($G759,$A$4:$BI$35,2+$A766+E$38)</f>
        <v>73.8</v>
      </c>
      <c r="F766" s="112">
        <f>VLOOKUP($G759,$A$4:$BI$35,2+$A766+F$38)</f>
        <v>56.9</v>
      </c>
    </row>
    <row r="767" spans="1:7" ht="15" customHeight="1" x14ac:dyDescent="0.35">
      <c r="A767" s="175">
        <v>9</v>
      </c>
      <c r="B767" s="173">
        <f>VLOOKUP(G759,$A$4:$BI$35,2+$A767)</f>
        <v>1050</v>
      </c>
      <c r="C767" s="112">
        <f>VLOOKUP($G759,$A$4:$BI$35,2+$A767+C$38)</f>
        <v>95.3</v>
      </c>
      <c r="D767" s="112">
        <f>VLOOKUP($G759,$A$4:$BI$35,2+$A767+D$38)</f>
        <v>87</v>
      </c>
      <c r="E767" s="112">
        <f>VLOOKUP($G759,$A$4:$BI$35,2+$A767+E$38)</f>
        <v>74.5</v>
      </c>
      <c r="F767" s="112">
        <f>VLOOKUP($G759,$A$4:$BI$35,2+$A767+F$38)</f>
        <v>57.2</v>
      </c>
    </row>
    <row r="768" spans="1:7" ht="15" customHeight="1" x14ac:dyDescent="0.35">
      <c r="A768" s="175">
        <v>10</v>
      </c>
      <c r="B768" s="173">
        <f>VLOOKUP(G759,$A$4:$BI$35,2+$A768)</f>
        <v>1006</v>
      </c>
      <c r="C768" s="112">
        <f>VLOOKUP($G759,$A$4:$BI$35,2+$A768+C$38)</f>
        <v>95.5</v>
      </c>
      <c r="D768" s="112">
        <f>VLOOKUP($G759,$A$4:$BI$35,2+$A768+D$38)</f>
        <v>88.6</v>
      </c>
      <c r="E768" s="112">
        <f>VLOOKUP($G759,$A$4:$BI$35,2+$A768+E$38)</f>
        <v>76.800000000000011</v>
      </c>
      <c r="F768" s="112">
        <f>VLOOKUP($G759,$A$4:$BI$35,2+$A768+F$38)</f>
        <v>62.1</v>
      </c>
    </row>
    <row r="769" spans="1:7" ht="15" customHeight="1" x14ac:dyDescent="0.35">
      <c r="A769" s="175">
        <v>11</v>
      </c>
      <c r="B769" s="173">
        <f>VLOOKUP(G759,$A$4:$BI$35,2+$A769)</f>
        <v>907</v>
      </c>
      <c r="C769" s="112">
        <f>VLOOKUP($G759,$A$4:$BI$35,2+$A769+C$38)</f>
        <v>99.2</v>
      </c>
      <c r="D769" s="112">
        <f>VLOOKUP($G759,$A$4:$BI$35,2+$A769+D$38)</f>
        <v>91</v>
      </c>
      <c r="E769" s="112">
        <f>VLOOKUP($G759,$A$4:$BI$35,2+$A769+E$38)</f>
        <v>77.2</v>
      </c>
      <c r="F769" s="112">
        <f>VLOOKUP($G759,$A$4:$BI$35,2+$A769+F$38)</f>
        <v>61.3</v>
      </c>
    </row>
    <row r="770" spans="1:7" ht="15" customHeight="1" x14ac:dyDescent="0.35">
      <c r="A770" s="175">
        <v>12</v>
      </c>
      <c r="B770" s="173"/>
    </row>
    <row r="771" spans="1:7" ht="15" customHeight="1" x14ac:dyDescent="0.35">
      <c r="A771" s="175">
        <v>13</v>
      </c>
    </row>
    <row r="772" spans="1:7" ht="15" customHeight="1" x14ac:dyDescent="0.35">
      <c r="A772" s="175">
        <v>14</v>
      </c>
    </row>
    <row r="773" spans="1:7" ht="15" customHeight="1" x14ac:dyDescent="0.35">
      <c r="A773" s="175">
        <v>15</v>
      </c>
    </row>
    <row r="774" spans="1:7" ht="15" customHeight="1" x14ac:dyDescent="0.35">
      <c r="A774" s="175">
        <v>16</v>
      </c>
    </row>
    <row r="775" spans="1:7" ht="15" customHeight="1" x14ac:dyDescent="0.35">
      <c r="A775" s="175">
        <v>17</v>
      </c>
    </row>
    <row r="776" spans="1:7" ht="15" customHeight="1" x14ac:dyDescent="0.35">
      <c r="A776" s="175">
        <v>18</v>
      </c>
    </row>
    <row r="777" spans="1:7" ht="15" customHeight="1" x14ac:dyDescent="0.35">
      <c r="A777" s="175">
        <v>19</v>
      </c>
    </row>
    <row r="778" spans="1:7" ht="15" customHeight="1" x14ac:dyDescent="0.35">
      <c r="A778" s="175">
        <v>20</v>
      </c>
    </row>
    <row r="779" spans="1:7" ht="15" customHeight="1" x14ac:dyDescent="0.35">
      <c r="A779" s="175">
        <v>1</v>
      </c>
      <c r="B779" s="173">
        <f>VLOOKUP(G779,$A$4:$BI$35,2+$A779)</f>
        <v>1403</v>
      </c>
      <c r="C779" s="112">
        <f>VLOOKUP($G779,$A$4:$BI$35,2+$A779+C$38)</f>
        <v>81.489999999999995</v>
      </c>
      <c r="D779" s="112">
        <f>VLOOKUP($G779,$A$4:$BI$35,2+$A779+D$38)</f>
        <v>70.150000000000006</v>
      </c>
      <c r="E779" s="112">
        <f>VLOOKUP($G779,$A$4:$BI$35,2+$A779+E$38)</f>
        <v>60.96</v>
      </c>
      <c r="F779" s="112">
        <f>VLOOKUP($G779,$A$4:$BI$35,2+$A779+F$38)</f>
        <v>48.69</v>
      </c>
      <c r="G779" s="174">
        <v>1</v>
      </c>
    </row>
    <row r="780" spans="1:7" ht="15" customHeight="1" x14ac:dyDescent="0.35">
      <c r="A780" s="175">
        <v>2</v>
      </c>
      <c r="B780" s="173">
        <f>VLOOKUP(G779,$A$4:$BI$35,2+$A780)</f>
        <v>1440</v>
      </c>
      <c r="C780" s="112">
        <f>VLOOKUP($G779,$A$4:$BI$35,2+$A780+C$38)</f>
        <v>81.489999999999995</v>
      </c>
      <c r="D780" s="112">
        <f>VLOOKUP($G779,$A$4:$BI$35,2+$A780+D$38)</f>
        <v>75.849999999999994</v>
      </c>
      <c r="E780" s="112">
        <f>VLOOKUP($G779,$A$4:$BI$35,2+$A780+E$38)</f>
        <v>59.58</v>
      </c>
      <c r="F780" s="112">
        <f>VLOOKUP($G779,$A$4:$BI$35,2+$A780+F$38)</f>
        <v>44.07</v>
      </c>
    </row>
    <row r="781" spans="1:7" ht="15" customHeight="1" x14ac:dyDescent="0.35">
      <c r="A781" s="175">
        <v>3</v>
      </c>
      <c r="B781" s="173">
        <f>VLOOKUP(G779,$A$4:$BI$35,2+$A781)</f>
        <v>1441</v>
      </c>
      <c r="C781" s="112">
        <f>VLOOKUP($G779,$A$4:$BI$35,2+$A781+C$38)</f>
        <v>85.1</v>
      </c>
      <c r="D781" s="112">
        <f>VLOOKUP($G779,$A$4:$BI$35,2+$A781+D$38)</f>
        <v>72.099999999999994</v>
      </c>
      <c r="E781" s="112">
        <f>VLOOKUP($G779,$A$4:$BI$35,2+$A781+E$38)</f>
        <v>62.099999999999994</v>
      </c>
      <c r="F781" s="112">
        <f>VLOOKUP($G779,$A$4:$BI$35,2+$A781+F$38)</f>
        <v>47.300000000000004</v>
      </c>
    </row>
    <row r="782" spans="1:7" ht="15" customHeight="1" x14ac:dyDescent="0.35">
      <c r="A782" s="175">
        <v>4</v>
      </c>
      <c r="B782" s="173">
        <f>VLOOKUP(G779,$A$4:$BI$35,2+$A782)</f>
        <v>1429</v>
      </c>
      <c r="C782" s="112">
        <f>VLOOKUP($G779,$A$4:$BI$35,2+$A782+C$38)</f>
        <v>85.4</v>
      </c>
      <c r="D782" s="112">
        <f>VLOOKUP($G779,$A$4:$BI$35,2+$A782+D$38)</f>
        <v>83.8</v>
      </c>
      <c r="E782" s="112">
        <f>VLOOKUP($G779,$A$4:$BI$35,2+$A782+E$38)</f>
        <v>63.8</v>
      </c>
      <c r="F782" s="112">
        <f>VLOOKUP($G779,$A$4:$BI$35,2+$A782+F$38)</f>
        <v>49.800000000000004</v>
      </c>
    </row>
    <row r="783" spans="1:7" ht="15" customHeight="1" x14ac:dyDescent="0.35">
      <c r="A783" s="175">
        <v>5</v>
      </c>
      <c r="B783" s="173">
        <f>VLOOKUP(G779,$A$4:$BI$35,2+$A783)</f>
        <v>1458</v>
      </c>
      <c r="C783" s="112">
        <f>VLOOKUP($G$39,$A$4:$BI$35,2+$A783+C$38)</f>
        <v>83.7</v>
      </c>
      <c r="D783" s="112">
        <f>VLOOKUP($G$39,$A$4:$BI$35,2+$A783+D$38)</f>
        <v>72.7</v>
      </c>
      <c r="E783" s="112">
        <f>VLOOKUP($G$39,$A$4:$BI$35,2+$A783+E$38)</f>
        <v>65</v>
      </c>
      <c r="F783" s="112">
        <f>VLOOKUP($G$39,$A$4:$BI$35,2+$A783+F$38)</f>
        <v>49.900000000000006</v>
      </c>
    </row>
    <row r="784" spans="1:7" ht="15" customHeight="1" x14ac:dyDescent="0.35">
      <c r="A784" s="175">
        <v>6</v>
      </c>
      <c r="B784" s="173">
        <f>VLOOKUP(G779,$A$4:$BI$35,2+$A784)</f>
        <v>1595</v>
      </c>
      <c r="C784" s="112">
        <f>VLOOKUP($G779,$A$4:$BI$35,2+$A784+C$38)</f>
        <v>83.5</v>
      </c>
      <c r="D784" s="112">
        <f>VLOOKUP($G779,$A$4:$BI$35,2+$A784+D$38)</f>
        <v>75.2</v>
      </c>
      <c r="E784" s="112">
        <f>VLOOKUP($G779,$A$4:$BI$35,2+$A784+E$38)</f>
        <v>66.3</v>
      </c>
      <c r="F784" s="112">
        <f>VLOOKUP($G779,$A$4:$BI$35,2+$A784+F$38)</f>
        <v>51.199999999999996</v>
      </c>
    </row>
    <row r="785" spans="1:7" ht="15" customHeight="1" x14ac:dyDescent="0.35">
      <c r="A785" s="175">
        <v>7</v>
      </c>
      <c r="B785" s="173">
        <f>VLOOKUP(G779,$A$4:$BI$35,2+$A785)</f>
        <v>1627</v>
      </c>
      <c r="C785" s="112">
        <f>VLOOKUP($G779,$A$4:$BI$35,2+$A785+C$38)</f>
        <v>88.8</v>
      </c>
      <c r="D785" s="112">
        <f>VLOOKUP($G779,$A$4:$BI$35,2+$A785+D$38)</f>
        <v>76.400000000000006</v>
      </c>
      <c r="E785" s="112">
        <f>VLOOKUP($G779,$A$4:$BI$35,2+$A785+E$38)</f>
        <v>69</v>
      </c>
      <c r="F785" s="112">
        <f>VLOOKUP($G779,$A$4:$BI$35,2+$A785+F$38)</f>
        <v>53.8</v>
      </c>
    </row>
    <row r="786" spans="1:7" ht="15" customHeight="1" x14ac:dyDescent="0.35">
      <c r="A786" s="175">
        <v>8</v>
      </c>
      <c r="B786" s="173">
        <f>VLOOKUP(G779,$A$4:$BI$35,2+$A786)</f>
        <v>1592</v>
      </c>
      <c r="C786" s="112">
        <f>VLOOKUP($G779,$A$4:$BI$35,2+$A786+C$38)</f>
        <v>87.4</v>
      </c>
      <c r="D786" s="112">
        <f>VLOOKUP($G779,$A$4:$BI$35,2+$A786+D$38)</f>
        <v>78.599999999999994</v>
      </c>
      <c r="E786" s="112">
        <f>VLOOKUP($G779,$A$4:$BI$35,2+$A786+E$38)</f>
        <v>67</v>
      </c>
      <c r="F786" s="112">
        <f>VLOOKUP($G779,$A$4:$BI$35,2+$A786+F$38)</f>
        <v>51.6</v>
      </c>
    </row>
    <row r="787" spans="1:7" ht="15" customHeight="1" x14ac:dyDescent="0.35">
      <c r="A787" s="175">
        <v>9</v>
      </c>
      <c r="B787" s="173">
        <f>VLOOKUP(G779,$A$4:$BI$35,2+$A787)</f>
        <v>1705</v>
      </c>
      <c r="C787" s="112">
        <f>VLOOKUP($G779,$A$4:$BI$35,2+$A787+C$38)</f>
        <v>85.4</v>
      </c>
      <c r="D787" s="112">
        <f>VLOOKUP($G779,$A$4:$BI$35,2+$A787+D$38)</f>
        <v>79.7</v>
      </c>
      <c r="E787" s="112">
        <f>VLOOKUP($G779,$A$4:$BI$35,2+$A787+E$38)</f>
        <v>67.3</v>
      </c>
      <c r="F787" s="112">
        <f>VLOOKUP($G779,$A$4:$BI$35,2+$A787+F$38)</f>
        <v>52.9</v>
      </c>
    </row>
    <row r="788" spans="1:7" ht="15" customHeight="1" x14ac:dyDescent="0.35">
      <c r="A788" s="175">
        <v>10</v>
      </c>
      <c r="B788" s="173">
        <f>VLOOKUP(G779,$A$4:$BI$35,2+$A788)</f>
        <v>1658</v>
      </c>
      <c r="C788" s="112">
        <f>VLOOKUP($G779,$A$4:$BI$35,2+$A788+C$38)</f>
        <v>89</v>
      </c>
      <c r="D788" s="112">
        <f>VLOOKUP($G779,$A$4:$BI$35,2+$A788+D$38)</f>
        <v>79.900000000000006</v>
      </c>
      <c r="E788" s="112">
        <f>VLOOKUP($G779,$A$4:$BI$35,2+$A788+E$38)</f>
        <v>70.3</v>
      </c>
      <c r="F788" s="112">
        <f>VLOOKUP($G779,$A$4:$BI$35,2+$A788+F$38)</f>
        <v>56</v>
      </c>
    </row>
    <row r="789" spans="1:7" ht="15" customHeight="1" x14ac:dyDescent="0.35">
      <c r="A789" s="175">
        <v>11</v>
      </c>
      <c r="B789" s="173">
        <f>VLOOKUP(G779,$A$4:$BI$35,2+$A789)</f>
        <v>1659</v>
      </c>
      <c r="C789" s="112">
        <f>VLOOKUP($G779,$A$4:$BI$35,2+$A789+C$38)</f>
        <v>86.7</v>
      </c>
      <c r="D789" s="112">
        <f>VLOOKUP($G779,$A$4:$BI$35,2+$A789+D$38)</f>
        <v>82.1</v>
      </c>
      <c r="E789" s="112">
        <f>VLOOKUP($G779,$A$4:$BI$35,2+$A789+E$38)</f>
        <v>71.900000000000006</v>
      </c>
      <c r="F789" s="112">
        <f>VLOOKUP($G779,$A$4:$BI$35,2+$A789+F$38)</f>
        <v>57.3</v>
      </c>
    </row>
    <row r="790" spans="1:7" ht="15" customHeight="1" x14ac:dyDescent="0.35">
      <c r="A790" s="175">
        <v>12</v>
      </c>
      <c r="B790" s="173"/>
    </row>
    <row r="791" spans="1:7" ht="15" customHeight="1" x14ac:dyDescent="0.35">
      <c r="A791" s="175">
        <v>13</v>
      </c>
    </row>
    <row r="792" spans="1:7" ht="15" customHeight="1" x14ac:dyDescent="0.35">
      <c r="A792" s="175">
        <v>14</v>
      </c>
    </row>
    <row r="793" spans="1:7" ht="15" customHeight="1" x14ac:dyDescent="0.35">
      <c r="A793" s="175">
        <v>15</v>
      </c>
    </row>
    <row r="794" spans="1:7" ht="15" customHeight="1" x14ac:dyDescent="0.35">
      <c r="A794" s="175">
        <v>16</v>
      </c>
    </row>
    <row r="795" spans="1:7" ht="15" customHeight="1" x14ac:dyDescent="0.35">
      <c r="A795" s="175">
        <v>17</v>
      </c>
    </row>
    <row r="796" spans="1:7" ht="15" customHeight="1" x14ac:dyDescent="0.35">
      <c r="A796" s="175">
        <v>18</v>
      </c>
    </row>
    <row r="797" spans="1:7" ht="15" customHeight="1" x14ac:dyDescent="0.35">
      <c r="A797" s="175">
        <v>19</v>
      </c>
    </row>
    <row r="798" spans="1:7" ht="15" customHeight="1" x14ac:dyDescent="0.35">
      <c r="A798" s="175">
        <v>20</v>
      </c>
    </row>
    <row r="799" spans="1:7" ht="15" customHeight="1" x14ac:dyDescent="0.35">
      <c r="A799" s="175">
        <v>1</v>
      </c>
      <c r="B799" s="173">
        <f>VLOOKUP(G799,$A$4:$BI$35,2+$A799)</f>
        <v>1403</v>
      </c>
      <c r="C799" s="112">
        <f>VLOOKUP($G799,$A$4:$BI$35,2+$A799+C$38)</f>
        <v>81.489999999999995</v>
      </c>
      <c r="D799" s="112">
        <f>VLOOKUP($G799,$A$4:$BI$35,2+$A799+D$38)</f>
        <v>70.150000000000006</v>
      </c>
      <c r="E799" s="112">
        <f>VLOOKUP($G799,$A$4:$BI$35,2+$A799+E$38)</f>
        <v>60.96</v>
      </c>
      <c r="F799" s="112">
        <f>VLOOKUP($G799,$A$4:$BI$35,2+$A799+F$38)</f>
        <v>48.69</v>
      </c>
      <c r="G799" s="174">
        <v>1</v>
      </c>
    </row>
    <row r="800" spans="1:7" ht="15" customHeight="1" x14ac:dyDescent="0.35">
      <c r="A800" s="175">
        <v>2</v>
      </c>
      <c r="B800" s="173">
        <f>VLOOKUP(G799,$A$4:$BI$35,2+$A800)</f>
        <v>1440</v>
      </c>
      <c r="C800" s="112">
        <f>VLOOKUP($G799,$A$4:$BI$35,2+$A800+C$38)</f>
        <v>81.489999999999995</v>
      </c>
      <c r="D800" s="112">
        <f>VLOOKUP($G799,$A$4:$BI$35,2+$A800+D$38)</f>
        <v>75.849999999999994</v>
      </c>
      <c r="E800" s="112">
        <f>VLOOKUP($G799,$A$4:$BI$35,2+$A800+E$38)</f>
        <v>59.58</v>
      </c>
      <c r="F800" s="112">
        <f>VLOOKUP($G799,$A$4:$BI$35,2+$A800+F$38)</f>
        <v>44.07</v>
      </c>
    </row>
    <row r="801" spans="1:6" ht="15" customHeight="1" x14ac:dyDescent="0.35">
      <c r="A801" s="175">
        <v>3</v>
      </c>
      <c r="B801" s="173">
        <f>VLOOKUP(G799,$A$4:$BI$35,2+$A801)</f>
        <v>1441</v>
      </c>
      <c r="C801" s="112">
        <f>VLOOKUP($G799,$A$4:$BI$35,2+$A801+C$38)</f>
        <v>85.1</v>
      </c>
      <c r="D801" s="112">
        <f>VLOOKUP($G799,$A$4:$BI$35,2+$A801+D$38)</f>
        <v>72.099999999999994</v>
      </c>
      <c r="E801" s="112">
        <f>VLOOKUP($G799,$A$4:$BI$35,2+$A801+E$38)</f>
        <v>62.099999999999994</v>
      </c>
      <c r="F801" s="112">
        <f>VLOOKUP($G799,$A$4:$BI$35,2+$A801+F$38)</f>
        <v>47.300000000000004</v>
      </c>
    </row>
    <row r="802" spans="1:6" ht="15" customHeight="1" x14ac:dyDescent="0.35">
      <c r="A802" s="175">
        <v>4</v>
      </c>
      <c r="B802" s="173">
        <f>VLOOKUP(G799,$A$4:$BI$35,2+$A802)</f>
        <v>1429</v>
      </c>
      <c r="C802" s="112">
        <f>VLOOKUP($G799,$A$4:$BI$35,2+$A802+C$38)</f>
        <v>85.4</v>
      </c>
      <c r="D802" s="112">
        <f>VLOOKUP($G799,$A$4:$BI$35,2+$A802+D$38)</f>
        <v>83.8</v>
      </c>
      <c r="E802" s="112">
        <f>VLOOKUP($G799,$A$4:$BI$35,2+$A802+E$38)</f>
        <v>63.8</v>
      </c>
      <c r="F802" s="112">
        <f>VLOOKUP($G799,$A$4:$BI$35,2+$A802+F$38)</f>
        <v>49.800000000000004</v>
      </c>
    </row>
    <row r="803" spans="1:6" ht="15" customHeight="1" x14ac:dyDescent="0.35">
      <c r="A803" s="175">
        <v>5</v>
      </c>
      <c r="B803" s="173">
        <f>VLOOKUP(G799,$A$4:$BI$35,2+$A803)</f>
        <v>1458</v>
      </c>
      <c r="C803" s="112">
        <f>VLOOKUP($G$39,$A$4:$BI$35,2+$A803+C$38)</f>
        <v>83.7</v>
      </c>
      <c r="D803" s="112">
        <f>VLOOKUP($G$39,$A$4:$BI$35,2+$A803+D$38)</f>
        <v>72.7</v>
      </c>
      <c r="E803" s="112">
        <f>VLOOKUP($G$39,$A$4:$BI$35,2+$A803+E$38)</f>
        <v>65</v>
      </c>
      <c r="F803" s="112">
        <f>VLOOKUP($G$39,$A$4:$BI$35,2+$A803+F$38)</f>
        <v>49.900000000000006</v>
      </c>
    </row>
    <row r="804" spans="1:6" ht="15" customHeight="1" x14ac:dyDescent="0.35">
      <c r="A804" s="175">
        <v>6</v>
      </c>
      <c r="B804" s="173">
        <f>VLOOKUP(G799,$A$4:$BI$35,2+$A804)</f>
        <v>1595</v>
      </c>
      <c r="C804" s="112">
        <f>VLOOKUP($G799,$A$4:$BI$35,2+$A804+C$38)</f>
        <v>83.5</v>
      </c>
      <c r="D804" s="112">
        <f>VLOOKUP($G799,$A$4:$BI$35,2+$A804+D$38)</f>
        <v>75.2</v>
      </c>
      <c r="E804" s="112">
        <f>VLOOKUP($G799,$A$4:$BI$35,2+$A804+E$38)</f>
        <v>66.3</v>
      </c>
      <c r="F804" s="112">
        <f>VLOOKUP($G799,$A$4:$BI$35,2+$A804+F$38)</f>
        <v>51.199999999999996</v>
      </c>
    </row>
    <row r="805" spans="1:6" ht="15" customHeight="1" x14ac:dyDescent="0.35">
      <c r="A805" s="175">
        <v>7</v>
      </c>
      <c r="B805" s="173">
        <f>VLOOKUP(G799,$A$4:$BI$35,2+$A805)</f>
        <v>1627</v>
      </c>
      <c r="C805" s="112">
        <f>VLOOKUP($G799,$A$4:$BI$35,2+$A805+C$38)</f>
        <v>88.8</v>
      </c>
      <c r="D805" s="112">
        <f>VLOOKUP($G799,$A$4:$BI$35,2+$A805+D$38)</f>
        <v>76.400000000000006</v>
      </c>
      <c r="E805" s="112">
        <f>VLOOKUP($G799,$A$4:$BI$35,2+$A805+E$38)</f>
        <v>69</v>
      </c>
      <c r="F805" s="112">
        <f>VLOOKUP($G799,$A$4:$BI$35,2+$A805+F$38)</f>
        <v>53.8</v>
      </c>
    </row>
    <row r="806" spans="1:6" ht="15" customHeight="1" x14ac:dyDescent="0.35">
      <c r="A806" s="175">
        <v>8</v>
      </c>
      <c r="B806" s="173">
        <f>VLOOKUP(G799,$A$4:$BI$35,2+$A806)</f>
        <v>1592</v>
      </c>
      <c r="C806" s="112">
        <f>VLOOKUP($G799,$A$4:$BI$35,2+$A806+C$38)</f>
        <v>87.4</v>
      </c>
      <c r="D806" s="112">
        <f>VLOOKUP($G799,$A$4:$BI$35,2+$A806+D$38)</f>
        <v>78.599999999999994</v>
      </c>
      <c r="E806" s="112">
        <f>VLOOKUP($G799,$A$4:$BI$35,2+$A806+E$38)</f>
        <v>67</v>
      </c>
      <c r="F806" s="112">
        <f>VLOOKUP($G799,$A$4:$BI$35,2+$A806+F$38)</f>
        <v>51.6</v>
      </c>
    </row>
    <row r="807" spans="1:6" ht="15" customHeight="1" x14ac:dyDescent="0.35">
      <c r="A807" s="175">
        <v>9</v>
      </c>
      <c r="B807" s="173">
        <f>VLOOKUP(G799,$A$4:$BI$35,2+$A807)</f>
        <v>1705</v>
      </c>
      <c r="C807" s="112">
        <f>VLOOKUP($G799,$A$4:$BI$35,2+$A807+C$38)</f>
        <v>85.4</v>
      </c>
      <c r="D807" s="112">
        <f>VLOOKUP($G799,$A$4:$BI$35,2+$A807+D$38)</f>
        <v>79.7</v>
      </c>
      <c r="E807" s="112">
        <f>VLOOKUP($G799,$A$4:$BI$35,2+$A807+E$38)</f>
        <v>67.3</v>
      </c>
      <c r="F807" s="112">
        <f>VLOOKUP($G799,$A$4:$BI$35,2+$A807+F$38)</f>
        <v>52.9</v>
      </c>
    </row>
    <row r="808" spans="1:6" ht="15" customHeight="1" x14ac:dyDescent="0.35">
      <c r="A808" s="175">
        <v>10</v>
      </c>
      <c r="B808" s="173">
        <f>VLOOKUP(G799,$A$4:$BI$35,2+$A808)</f>
        <v>1658</v>
      </c>
      <c r="C808" s="112">
        <f>VLOOKUP($G799,$A$4:$BI$35,2+$A808+C$38)</f>
        <v>89</v>
      </c>
      <c r="D808" s="112">
        <f>VLOOKUP($G799,$A$4:$BI$35,2+$A808+D$38)</f>
        <v>79.900000000000006</v>
      </c>
      <c r="E808" s="112">
        <f>VLOOKUP($G799,$A$4:$BI$35,2+$A808+E$38)</f>
        <v>70.3</v>
      </c>
      <c r="F808" s="112">
        <f>VLOOKUP($G799,$A$4:$BI$35,2+$A808+F$38)</f>
        <v>56</v>
      </c>
    </row>
    <row r="809" spans="1:6" ht="15" customHeight="1" x14ac:dyDescent="0.35">
      <c r="A809" s="175">
        <v>11</v>
      </c>
      <c r="B809" s="173">
        <f>VLOOKUP(G799,$A$4:$BI$35,2+$A809)</f>
        <v>1659</v>
      </c>
      <c r="C809" s="112">
        <f>VLOOKUP($G799,$A$4:$BI$35,2+$A809+C$38)</f>
        <v>86.7</v>
      </c>
      <c r="D809" s="112">
        <f>VLOOKUP($G799,$A$4:$BI$35,2+$A809+D$38)</f>
        <v>82.1</v>
      </c>
      <c r="E809" s="112">
        <f>VLOOKUP($G799,$A$4:$BI$35,2+$A809+E$38)</f>
        <v>71.900000000000006</v>
      </c>
      <c r="F809" s="112">
        <f>VLOOKUP($G799,$A$4:$BI$35,2+$A809+F$38)</f>
        <v>57.3</v>
      </c>
    </row>
    <row r="810" spans="1:6" ht="15" customHeight="1" x14ac:dyDescent="0.35">
      <c r="A810" s="175">
        <v>12</v>
      </c>
      <c r="B810" s="173"/>
    </row>
    <row r="811" spans="1:6" ht="15" customHeight="1" x14ac:dyDescent="0.35">
      <c r="A811" s="175">
        <v>13</v>
      </c>
    </row>
    <row r="812" spans="1:6" ht="15" customHeight="1" x14ac:dyDescent="0.35">
      <c r="A812" s="175">
        <v>14</v>
      </c>
    </row>
    <row r="813" spans="1:6" ht="15" customHeight="1" x14ac:dyDescent="0.35">
      <c r="A813" s="175">
        <v>15</v>
      </c>
    </row>
    <row r="814" spans="1:6" ht="15" customHeight="1" x14ac:dyDescent="0.35">
      <c r="A814" s="175">
        <v>16</v>
      </c>
    </row>
    <row r="815" spans="1:6" ht="15" customHeight="1" x14ac:dyDescent="0.35">
      <c r="A815" s="175">
        <v>17</v>
      </c>
    </row>
    <row r="816" spans="1:6" ht="15" customHeight="1" x14ac:dyDescent="0.35">
      <c r="A816" s="175">
        <v>18</v>
      </c>
    </row>
    <row r="817" spans="1:7" ht="15" customHeight="1" x14ac:dyDescent="0.35">
      <c r="A817" s="175">
        <v>19</v>
      </c>
    </row>
    <row r="818" spans="1:7" ht="15" customHeight="1" x14ac:dyDescent="0.35">
      <c r="A818" s="175">
        <v>20</v>
      </c>
    </row>
    <row r="819" spans="1:7" ht="15" customHeight="1" x14ac:dyDescent="0.35">
      <c r="A819" s="175">
        <v>1</v>
      </c>
      <c r="B819" s="173">
        <f>VLOOKUP(G819,$A$4:$BI$35,2+$A819)</f>
        <v>1403</v>
      </c>
      <c r="C819" s="112">
        <f>VLOOKUP($G819,$A$4:$BI$35,2+$A819+C$38)</f>
        <v>81.489999999999995</v>
      </c>
      <c r="D819" s="112">
        <f>VLOOKUP($G819,$A$4:$BI$35,2+$A819+D$38)</f>
        <v>70.150000000000006</v>
      </c>
      <c r="E819" s="112">
        <f>VLOOKUP($G819,$A$4:$BI$35,2+$A819+E$38)</f>
        <v>60.96</v>
      </c>
      <c r="F819" s="112">
        <f>VLOOKUP($G819,$A$4:$BI$35,2+$A819+F$38)</f>
        <v>48.69</v>
      </c>
      <c r="G819" s="174">
        <v>1</v>
      </c>
    </row>
    <row r="820" spans="1:7" ht="15" customHeight="1" x14ac:dyDescent="0.35">
      <c r="A820" s="175">
        <v>2</v>
      </c>
      <c r="B820" s="173">
        <f>VLOOKUP(G819,$A$4:$BI$35,2+$A820)</f>
        <v>1440</v>
      </c>
      <c r="C820" s="112">
        <f>VLOOKUP($G819,$A$4:$BI$35,2+$A820+C$38)</f>
        <v>81.489999999999995</v>
      </c>
      <c r="D820" s="112">
        <f>VLOOKUP($G819,$A$4:$BI$35,2+$A820+D$38)</f>
        <v>75.849999999999994</v>
      </c>
      <c r="E820" s="112">
        <f>VLOOKUP($G819,$A$4:$BI$35,2+$A820+E$38)</f>
        <v>59.58</v>
      </c>
      <c r="F820" s="112">
        <f>VLOOKUP($G819,$A$4:$BI$35,2+$A820+F$38)</f>
        <v>44.07</v>
      </c>
    </row>
    <row r="821" spans="1:7" ht="15" customHeight="1" x14ac:dyDescent="0.35">
      <c r="A821" s="175">
        <v>3</v>
      </c>
      <c r="B821" s="173">
        <f>VLOOKUP(G819,$A$4:$BI$35,2+$A821)</f>
        <v>1441</v>
      </c>
      <c r="C821" s="112">
        <f>VLOOKUP($G819,$A$4:$BI$35,2+$A821+C$38)</f>
        <v>85.1</v>
      </c>
      <c r="D821" s="112">
        <f>VLOOKUP($G819,$A$4:$BI$35,2+$A821+D$38)</f>
        <v>72.099999999999994</v>
      </c>
      <c r="E821" s="112">
        <f>VLOOKUP($G819,$A$4:$BI$35,2+$A821+E$38)</f>
        <v>62.099999999999994</v>
      </c>
      <c r="F821" s="112">
        <f>VLOOKUP($G819,$A$4:$BI$35,2+$A821+F$38)</f>
        <v>47.300000000000004</v>
      </c>
    </row>
    <row r="822" spans="1:7" ht="15" customHeight="1" x14ac:dyDescent="0.35">
      <c r="A822" s="175">
        <v>4</v>
      </c>
      <c r="B822" s="173">
        <f>VLOOKUP(G819,$A$4:$BI$35,2+$A822)</f>
        <v>1429</v>
      </c>
      <c r="C822" s="112">
        <f>VLOOKUP($G819,$A$4:$BI$35,2+$A822+C$38)</f>
        <v>85.4</v>
      </c>
      <c r="D822" s="112">
        <f>VLOOKUP($G819,$A$4:$BI$35,2+$A822+D$38)</f>
        <v>83.8</v>
      </c>
      <c r="E822" s="112">
        <f>VLOOKUP($G819,$A$4:$BI$35,2+$A822+E$38)</f>
        <v>63.8</v>
      </c>
      <c r="F822" s="112">
        <f>VLOOKUP($G819,$A$4:$BI$35,2+$A822+F$38)</f>
        <v>49.800000000000004</v>
      </c>
    </row>
    <row r="823" spans="1:7" ht="15" customHeight="1" x14ac:dyDescent="0.35">
      <c r="A823" s="175">
        <v>5</v>
      </c>
      <c r="B823" s="173">
        <f>VLOOKUP(G819,$A$4:$BI$35,2+$A823)</f>
        <v>1458</v>
      </c>
      <c r="C823" s="112">
        <f>VLOOKUP($G$39,$A$4:$BI$35,2+$A823+C$38)</f>
        <v>83.7</v>
      </c>
      <c r="D823" s="112">
        <f>VLOOKUP($G$39,$A$4:$BI$35,2+$A823+D$38)</f>
        <v>72.7</v>
      </c>
      <c r="E823" s="112">
        <f>VLOOKUP($G$39,$A$4:$BI$35,2+$A823+E$38)</f>
        <v>65</v>
      </c>
      <c r="F823" s="112">
        <f>VLOOKUP($G$39,$A$4:$BI$35,2+$A823+F$38)</f>
        <v>49.900000000000006</v>
      </c>
    </row>
    <row r="824" spans="1:7" ht="15" customHeight="1" x14ac:dyDescent="0.35">
      <c r="A824" s="175">
        <v>6</v>
      </c>
      <c r="B824" s="173">
        <f>VLOOKUP(G819,$A$4:$BI$35,2+$A824)</f>
        <v>1595</v>
      </c>
      <c r="C824" s="112">
        <f>VLOOKUP($G819,$A$4:$BI$35,2+$A824+C$38)</f>
        <v>83.5</v>
      </c>
      <c r="D824" s="112">
        <f>VLOOKUP($G819,$A$4:$BI$35,2+$A824+D$38)</f>
        <v>75.2</v>
      </c>
      <c r="E824" s="112">
        <f>VLOOKUP($G819,$A$4:$BI$35,2+$A824+E$38)</f>
        <v>66.3</v>
      </c>
      <c r="F824" s="112">
        <f>VLOOKUP($G819,$A$4:$BI$35,2+$A824+F$38)</f>
        <v>51.199999999999996</v>
      </c>
    </row>
    <row r="825" spans="1:7" ht="15" customHeight="1" x14ac:dyDescent="0.35">
      <c r="A825" s="175">
        <v>7</v>
      </c>
      <c r="B825" s="173">
        <f>VLOOKUP(G819,$A$4:$BI$35,2+$A825)</f>
        <v>1627</v>
      </c>
      <c r="C825" s="112">
        <f>VLOOKUP($G819,$A$4:$BI$35,2+$A825+C$38)</f>
        <v>88.8</v>
      </c>
      <c r="D825" s="112">
        <f>VLOOKUP($G819,$A$4:$BI$35,2+$A825+D$38)</f>
        <v>76.400000000000006</v>
      </c>
      <c r="E825" s="112">
        <f>VLOOKUP($G819,$A$4:$BI$35,2+$A825+E$38)</f>
        <v>69</v>
      </c>
      <c r="F825" s="112">
        <f>VLOOKUP($G819,$A$4:$BI$35,2+$A825+F$38)</f>
        <v>53.8</v>
      </c>
    </row>
    <row r="826" spans="1:7" ht="15" customHeight="1" x14ac:dyDescent="0.35">
      <c r="A826" s="175">
        <v>8</v>
      </c>
      <c r="B826" s="173">
        <f>VLOOKUP(G819,$A$4:$BI$35,2+$A826)</f>
        <v>1592</v>
      </c>
      <c r="C826" s="112">
        <f>VLOOKUP($G819,$A$4:$BI$35,2+$A826+C$38)</f>
        <v>87.4</v>
      </c>
      <c r="D826" s="112">
        <f>VLOOKUP($G819,$A$4:$BI$35,2+$A826+D$38)</f>
        <v>78.599999999999994</v>
      </c>
      <c r="E826" s="112">
        <f>VLOOKUP($G819,$A$4:$BI$35,2+$A826+E$38)</f>
        <v>67</v>
      </c>
      <c r="F826" s="112">
        <f>VLOOKUP($G819,$A$4:$BI$35,2+$A826+F$38)</f>
        <v>51.6</v>
      </c>
    </row>
    <row r="827" spans="1:7" ht="15" customHeight="1" x14ac:dyDescent="0.35">
      <c r="A827" s="175">
        <v>9</v>
      </c>
      <c r="B827" s="173">
        <f>VLOOKUP(G819,$A$4:$BI$35,2+$A827)</f>
        <v>1705</v>
      </c>
      <c r="C827" s="112">
        <f>VLOOKUP($G819,$A$4:$BI$35,2+$A827+C$38)</f>
        <v>85.4</v>
      </c>
      <c r="D827" s="112">
        <f>VLOOKUP($G819,$A$4:$BI$35,2+$A827+D$38)</f>
        <v>79.7</v>
      </c>
      <c r="E827" s="112">
        <f>VLOOKUP($G819,$A$4:$BI$35,2+$A827+E$38)</f>
        <v>67.3</v>
      </c>
      <c r="F827" s="112">
        <f>VLOOKUP($G819,$A$4:$BI$35,2+$A827+F$38)</f>
        <v>52.9</v>
      </c>
    </row>
    <row r="828" spans="1:7" ht="15" customHeight="1" x14ac:dyDescent="0.35">
      <c r="A828" s="175">
        <v>10</v>
      </c>
      <c r="B828" s="173">
        <f>VLOOKUP(G819,$A$4:$BI$35,2+$A828)</f>
        <v>1658</v>
      </c>
      <c r="C828" s="112">
        <f>VLOOKUP($G819,$A$4:$BI$35,2+$A828+C$38)</f>
        <v>89</v>
      </c>
      <c r="D828" s="112">
        <f>VLOOKUP($G819,$A$4:$BI$35,2+$A828+D$38)</f>
        <v>79.900000000000006</v>
      </c>
      <c r="E828" s="112">
        <f>VLOOKUP($G819,$A$4:$BI$35,2+$A828+E$38)</f>
        <v>70.3</v>
      </c>
      <c r="F828" s="112">
        <f>VLOOKUP($G819,$A$4:$BI$35,2+$A828+F$38)</f>
        <v>56</v>
      </c>
    </row>
    <row r="829" spans="1:7" ht="15" customHeight="1" x14ac:dyDescent="0.35">
      <c r="A829" s="175">
        <v>11</v>
      </c>
      <c r="B829" s="173">
        <f>VLOOKUP(G819,$A$4:$BI$35,2+$A829)</f>
        <v>1659</v>
      </c>
      <c r="C829" s="112">
        <f>VLOOKUP($G819,$A$4:$BI$35,2+$A829+C$38)</f>
        <v>86.7</v>
      </c>
      <c r="D829" s="112">
        <f>VLOOKUP($G819,$A$4:$BI$35,2+$A829+D$38)</f>
        <v>82.1</v>
      </c>
      <c r="E829" s="112">
        <f>VLOOKUP($G819,$A$4:$BI$35,2+$A829+E$38)</f>
        <v>71.900000000000006</v>
      </c>
      <c r="F829" s="112">
        <f>VLOOKUP($G819,$A$4:$BI$35,2+$A829+F$38)</f>
        <v>57.3</v>
      </c>
    </row>
    <row r="830" spans="1:7" ht="15" customHeight="1" x14ac:dyDescent="0.35">
      <c r="A830" s="175">
        <v>12</v>
      </c>
      <c r="B830" s="173"/>
    </row>
    <row r="831" spans="1:7" ht="15" customHeight="1" x14ac:dyDescent="0.35">
      <c r="A831" s="175">
        <v>13</v>
      </c>
    </row>
    <row r="832" spans="1:7" ht="15" customHeight="1" x14ac:dyDescent="0.35">
      <c r="A832" s="175">
        <v>14</v>
      </c>
    </row>
    <row r="833" spans="1:7" ht="15" customHeight="1" x14ac:dyDescent="0.35">
      <c r="A833" s="175">
        <v>15</v>
      </c>
    </row>
    <row r="834" spans="1:7" ht="15" customHeight="1" x14ac:dyDescent="0.35">
      <c r="A834" s="175">
        <v>16</v>
      </c>
    </row>
    <row r="835" spans="1:7" ht="15" customHeight="1" x14ac:dyDescent="0.35">
      <c r="A835" s="175">
        <v>17</v>
      </c>
    </row>
    <row r="836" spans="1:7" ht="15" customHeight="1" x14ac:dyDescent="0.35">
      <c r="A836" s="175">
        <v>18</v>
      </c>
    </row>
    <row r="837" spans="1:7" ht="15" customHeight="1" x14ac:dyDescent="0.35">
      <c r="A837" s="175">
        <v>19</v>
      </c>
    </row>
    <row r="838" spans="1:7" ht="15" customHeight="1" x14ac:dyDescent="0.35">
      <c r="A838" s="175">
        <v>20</v>
      </c>
    </row>
    <row r="839" spans="1:7" ht="15" customHeight="1" x14ac:dyDescent="0.35">
      <c r="A839" s="175">
        <v>1</v>
      </c>
      <c r="B839" s="173">
        <f>VLOOKUP(G839,$A$4:$BI$35,2+$A839)</f>
        <v>1403</v>
      </c>
      <c r="C839" s="112">
        <f>VLOOKUP($G839,$A$4:$BI$35,2+$A839+C$38)</f>
        <v>81.489999999999995</v>
      </c>
      <c r="D839" s="112">
        <f>VLOOKUP($G839,$A$4:$BI$35,2+$A839+D$38)</f>
        <v>70.150000000000006</v>
      </c>
      <c r="E839" s="112">
        <f>VLOOKUP($G839,$A$4:$BI$35,2+$A839+E$38)</f>
        <v>60.96</v>
      </c>
      <c r="F839" s="112">
        <f>VLOOKUP($G839,$A$4:$BI$35,2+$A839+F$38)</f>
        <v>48.69</v>
      </c>
      <c r="G839" s="174">
        <v>1</v>
      </c>
    </row>
    <row r="840" spans="1:7" ht="15" customHeight="1" x14ac:dyDescent="0.35">
      <c r="A840" s="175">
        <v>2</v>
      </c>
      <c r="B840" s="173">
        <f>VLOOKUP(G839,$A$4:$BI$35,2+$A840)</f>
        <v>1440</v>
      </c>
      <c r="C840" s="112">
        <f>VLOOKUP($G839,$A$4:$BI$35,2+$A840+C$38)</f>
        <v>81.489999999999995</v>
      </c>
      <c r="D840" s="112">
        <f>VLOOKUP($G839,$A$4:$BI$35,2+$A840+D$38)</f>
        <v>75.849999999999994</v>
      </c>
      <c r="E840" s="112">
        <f>VLOOKUP($G839,$A$4:$BI$35,2+$A840+E$38)</f>
        <v>59.58</v>
      </c>
      <c r="F840" s="112">
        <f>VLOOKUP($G839,$A$4:$BI$35,2+$A840+F$38)</f>
        <v>44.07</v>
      </c>
    </row>
    <row r="841" spans="1:7" ht="15" customHeight="1" x14ac:dyDescent="0.35">
      <c r="A841" s="175">
        <v>3</v>
      </c>
      <c r="B841" s="173">
        <f>VLOOKUP(G839,$A$4:$BI$35,2+$A841)</f>
        <v>1441</v>
      </c>
      <c r="C841" s="112">
        <f>VLOOKUP($G839,$A$4:$BI$35,2+$A841+C$38)</f>
        <v>85.1</v>
      </c>
      <c r="D841" s="112">
        <f>VLOOKUP($G839,$A$4:$BI$35,2+$A841+D$38)</f>
        <v>72.099999999999994</v>
      </c>
      <c r="E841" s="112">
        <f>VLOOKUP($G839,$A$4:$BI$35,2+$A841+E$38)</f>
        <v>62.099999999999994</v>
      </c>
      <c r="F841" s="112">
        <f>VLOOKUP($G839,$A$4:$BI$35,2+$A841+F$38)</f>
        <v>47.300000000000004</v>
      </c>
    </row>
    <row r="842" spans="1:7" ht="15" customHeight="1" x14ac:dyDescent="0.35">
      <c r="A842" s="175">
        <v>4</v>
      </c>
      <c r="B842" s="173">
        <f>VLOOKUP(G839,$A$4:$BI$35,2+$A842)</f>
        <v>1429</v>
      </c>
      <c r="C842" s="112">
        <f>VLOOKUP($G839,$A$4:$BI$35,2+$A842+C$38)</f>
        <v>85.4</v>
      </c>
      <c r="D842" s="112">
        <f>VLOOKUP($G839,$A$4:$BI$35,2+$A842+D$38)</f>
        <v>83.8</v>
      </c>
      <c r="E842" s="112">
        <f>VLOOKUP($G839,$A$4:$BI$35,2+$A842+E$38)</f>
        <v>63.8</v>
      </c>
      <c r="F842" s="112">
        <f>VLOOKUP($G839,$A$4:$BI$35,2+$A842+F$38)</f>
        <v>49.800000000000004</v>
      </c>
    </row>
    <row r="843" spans="1:7" ht="15" customHeight="1" x14ac:dyDescent="0.35">
      <c r="A843" s="175">
        <v>5</v>
      </c>
      <c r="B843" s="173">
        <f>VLOOKUP(G839,$A$4:$BI$35,2+$A843)</f>
        <v>1458</v>
      </c>
      <c r="C843" s="112">
        <f>VLOOKUP($G$39,$A$4:$BI$35,2+$A843+C$38)</f>
        <v>83.7</v>
      </c>
      <c r="D843" s="112">
        <f>VLOOKUP($G$39,$A$4:$BI$35,2+$A843+D$38)</f>
        <v>72.7</v>
      </c>
      <c r="E843" s="112">
        <f>VLOOKUP($G$39,$A$4:$BI$35,2+$A843+E$38)</f>
        <v>65</v>
      </c>
      <c r="F843" s="112">
        <f>VLOOKUP($G$39,$A$4:$BI$35,2+$A843+F$38)</f>
        <v>49.900000000000006</v>
      </c>
    </row>
    <row r="844" spans="1:7" ht="15" customHeight="1" x14ac:dyDescent="0.35">
      <c r="A844" s="175">
        <v>6</v>
      </c>
      <c r="B844" s="173">
        <f>VLOOKUP(G839,$A$4:$BI$35,2+$A844)</f>
        <v>1595</v>
      </c>
      <c r="C844" s="112">
        <f>VLOOKUP($G839,$A$4:$BI$35,2+$A844+C$38)</f>
        <v>83.5</v>
      </c>
      <c r="D844" s="112">
        <f>VLOOKUP($G839,$A$4:$BI$35,2+$A844+D$38)</f>
        <v>75.2</v>
      </c>
      <c r="E844" s="112">
        <f>VLOOKUP($G839,$A$4:$BI$35,2+$A844+E$38)</f>
        <v>66.3</v>
      </c>
      <c r="F844" s="112">
        <f>VLOOKUP($G839,$A$4:$BI$35,2+$A844+F$38)</f>
        <v>51.199999999999996</v>
      </c>
    </row>
    <row r="845" spans="1:7" ht="15" customHeight="1" x14ac:dyDescent="0.35">
      <c r="A845" s="175">
        <v>7</v>
      </c>
      <c r="B845" s="173">
        <f>VLOOKUP(G839,$A$4:$BI$35,2+$A845)</f>
        <v>1627</v>
      </c>
      <c r="C845" s="112">
        <f>VLOOKUP($G839,$A$4:$BI$35,2+$A845+C$38)</f>
        <v>88.8</v>
      </c>
      <c r="D845" s="112">
        <f>VLOOKUP($G839,$A$4:$BI$35,2+$A845+D$38)</f>
        <v>76.400000000000006</v>
      </c>
      <c r="E845" s="112">
        <f>VLOOKUP($G839,$A$4:$BI$35,2+$A845+E$38)</f>
        <v>69</v>
      </c>
      <c r="F845" s="112">
        <f>VLOOKUP($G839,$A$4:$BI$35,2+$A845+F$38)</f>
        <v>53.8</v>
      </c>
    </row>
    <row r="846" spans="1:7" ht="15" customHeight="1" x14ac:dyDescent="0.35">
      <c r="A846" s="175">
        <v>8</v>
      </c>
      <c r="B846" s="173">
        <f>VLOOKUP(G839,$A$4:$BI$35,2+$A846)</f>
        <v>1592</v>
      </c>
      <c r="C846" s="112">
        <f>VLOOKUP($G839,$A$4:$BI$35,2+$A846+C$38)</f>
        <v>87.4</v>
      </c>
      <c r="D846" s="112">
        <f>VLOOKUP($G839,$A$4:$BI$35,2+$A846+D$38)</f>
        <v>78.599999999999994</v>
      </c>
      <c r="E846" s="112">
        <f>VLOOKUP($G839,$A$4:$BI$35,2+$A846+E$38)</f>
        <v>67</v>
      </c>
      <c r="F846" s="112">
        <f>VLOOKUP($G839,$A$4:$BI$35,2+$A846+F$38)</f>
        <v>51.6</v>
      </c>
    </row>
    <row r="847" spans="1:7" ht="15" customHeight="1" x14ac:dyDescent="0.35">
      <c r="A847" s="175">
        <v>9</v>
      </c>
      <c r="B847" s="173">
        <f>VLOOKUP(G839,$A$4:$BI$35,2+$A847)</f>
        <v>1705</v>
      </c>
      <c r="C847" s="112">
        <f>VLOOKUP($G839,$A$4:$BI$35,2+$A847+C$38)</f>
        <v>85.4</v>
      </c>
      <c r="D847" s="112">
        <f>VLOOKUP($G839,$A$4:$BI$35,2+$A847+D$38)</f>
        <v>79.7</v>
      </c>
      <c r="E847" s="112">
        <f>VLOOKUP($G839,$A$4:$BI$35,2+$A847+E$38)</f>
        <v>67.3</v>
      </c>
      <c r="F847" s="112">
        <f>VLOOKUP($G839,$A$4:$BI$35,2+$A847+F$38)</f>
        <v>52.9</v>
      </c>
    </row>
    <row r="848" spans="1:7" ht="15" customHeight="1" x14ac:dyDescent="0.35">
      <c r="A848" s="175">
        <v>10</v>
      </c>
      <c r="B848" s="173">
        <f>VLOOKUP(G839,$A$4:$BI$35,2+$A848)</f>
        <v>1658</v>
      </c>
      <c r="C848" s="112">
        <f>VLOOKUP($G839,$A$4:$BI$35,2+$A848+C$38)</f>
        <v>89</v>
      </c>
      <c r="D848" s="112">
        <f>VLOOKUP($G839,$A$4:$BI$35,2+$A848+D$38)</f>
        <v>79.900000000000006</v>
      </c>
      <c r="E848" s="112">
        <f>VLOOKUP($G839,$A$4:$BI$35,2+$A848+E$38)</f>
        <v>70.3</v>
      </c>
      <c r="F848" s="112">
        <f>VLOOKUP($G839,$A$4:$BI$35,2+$A848+F$38)</f>
        <v>56</v>
      </c>
    </row>
    <row r="849" spans="1:7" ht="15" customHeight="1" x14ac:dyDescent="0.35">
      <c r="A849" s="175">
        <v>11</v>
      </c>
      <c r="B849" s="173">
        <f>VLOOKUP(G839,$A$4:$BI$35,2+$A849)</f>
        <v>1659</v>
      </c>
      <c r="C849" s="112">
        <f>VLOOKUP($G839,$A$4:$BI$35,2+$A849+C$38)</f>
        <v>86.7</v>
      </c>
      <c r="D849" s="112">
        <f>VLOOKUP($G839,$A$4:$BI$35,2+$A849+D$38)</f>
        <v>82.1</v>
      </c>
      <c r="E849" s="112">
        <f>VLOOKUP($G839,$A$4:$BI$35,2+$A849+E$38)</f>
        <v>71.900000000000006</v>
      </c>
      <c r="F849" s="112">
        <f>VLOOKUP($G839,$A$4:$BI$35,2+$A849+F$38)</f>
        <v>57.3</v>
      </c>
    </row>
    <row r="850" spans="1:7" ht="15" customHeight="1" x14ac:dyDescent="0.35">
      <c r="A850" s="175">
        <v>12</v>
      </c>
      <c r="B850" s="173"/>
    </row>
    <row r="851" spans="1:7" ht="15" customHeight="1" x14ac:dyDescent="0.35">
      <c r="A851" s="175">
        <v>13</v>
      </c>
    </row>
    <row r="852" spans="1:7" ht="15" customHeight="1" x14ac:dyDescent="0.35">
      <c r="A852" s="175">
        <v>14</v>
      </c>
    </row>
    <row r="853" spans="1:7" ht="15" customHeight="1" x14ac:dyDescent="0.35">
      <c r="A853" s="175">
        <v>15</v>
      </c>
    </row>
    <row r="854" spans="1:7" ht="15" customHeight="1" x14ac:dyDescent="0.35">
      <c r="A854" s="175">
        <v>16</v>
      </c>
    </row>
    <row r="855" spans="1:7" ht="15" customHeight="1" x14ac:dyDescent="0.35">
      <c r="A855" s="175">
        <v>17</v>
      </c>
    </row>
    <row r="856" spans="1:7" ht="15" customHeight="1" x14ac:dyDescent="0.35">
      <c r="A856" s="175">
        <v>18</v>
      </c>
    </row>
    <row r="857" spans="1:7" ht="15" customHeight="1" x14ac:dyDescent="0.35">
      <c r="A857" s="175">
        <v>19</v>
      </c>
    </row>
    <row r="858" spans="1:7" ht="15" customHeight="1" x14ac:dyDescent="0.35">
      <c r="A858" s="175">
        <v>20</v>
      </c>
    </row>
    <row r="859" spans="1:7" ht="15" customHeight="1" x14ac:dyDescent="0.35">
      <c r="A859" s="175">
        <v>1</v>
      </c>
      <c r="B859" s="173">
        <f>VLOOKUP(G859,$A$4:$BI$35,2+$A859)</f>
        <v>1403</v>
      </c>
      <c r="C859" s="112">
        <f>VLOOKUP($G859,$A$4:$BI$35,2+$A859+C$38)</f>
        <v>81.489999999999995</v>
      </c>
      <c r="D859" s="112">
        <f>VLOOKUP($G859,$A$4:$BI$35,2+$A859+D$38)</f>
        <v>70.150000000000006</v>
      </c>
      <c r="E859" s="112">
        <f>VLOOKUP($G859,$A$4:$BI$35,2+$A859+E$38)</f>
        <v>60.96</v>
      </c>
      <c r="F859" s="112">
        <f>VLOOKUP($G859,$A$4:$BI$35,2+$A859+F$38)</f>
        <v>48.69</v>
      </c>
      <c r="G859" s="174">
        <v>1</v>
      </c>
    </row>
    <row r="860" spans="1:7" ht="15" customHeight="1" x14ac:dyDescent="0.35">
      <c r="A860" s="175">
        <v>2</v>
      </c>
      <c r="B860" s="173">
        <f>VLOOKUP(G859,$A$4:$BI$35,2+$A860)</f>
        <v>1440</v>
      </c>
      <c r="C860" s="112">
        <f>VLOOKUP($G859,$A$4:$BI$35,2+$A860+C$38)</f>
        <v>81.489999999999995</v>
      </c>
      <c r="D860" s="112">
        <f>VLOOKUP($G859,$A$4:$BI$35,2+$A860+D$38)</f>
        <v>75.849999999999994</v>
      </c>
      <c r="E860" s="112">
        <f>VLOOKUP($G859,$A$4:$BI$35,2+$A860+E$38)</f>
        <v>59.58</v>
      </c>
      <c r="F860" s="112">
        <f>VLOOKUP($G859,$A$4:$BI$35,2+$A860+F$38)</f>
        <v>44.07</v>
      </c>
    </row>
    <row r="861" spans="1:7" ht="15" customHeight="1" x14ac:dyDescent="0.35">
      <c r="A861" s="175">
        <v>3</v>
      </c>
      <c r="B861" s="173">
        <f>VLOOKUP(G859,$A$4:$BI$35,2+$A861)</f>
        <v>1441</v>
      </c>
      <c r="C861" s="112">
        <f>VLOOKUP($G859,$A$4:$BI$35,2+$A861+C$38)</f>
        <v>85.1</v>
      </c>
      <c r="D861" s="112">
        <f>VLOOKUP($G859,$A$4:$BI$35,2+$A861+D$38)</f>
        <v>72.099999999999994</v>
      </c>
      <c r="E861" s="112">
        <f>VLOOKUP($G859,$A$4:$BI$35,2+$A861+E$38)</f>
        <v>62.099999999999994</v>
      </c>
      <c r="F861" s="112">
        <f>VLOOKUP($G859,$A$4:$BI$35,2+$A861+F$38)</f>
        <v>47.300000000000004</v>
      </c>
    </row>
    <row r="862" spans="1:7" ht="15" customHeight="1" x14ac:dyDescent="0.35">
      <c r="A862" s="175">
        <v>4</v>
      </c>
      <c r="B862" s="173">
        <f>VLOOKUP(G859,$A$4:$BI$35,2+$A862)</f>
        <v>1429</v>
      </c>
      <c r="C862" s="112">
        <f>VLOOKUP($G859,$A$4:$BI$35,2+$A862+C$38)</f>
        <v>85.4</v>
      </c>
      <c r="D862" s="112">
        <f>VLOOKUP($G859,$A$4:$BI$35,2+$A862+D$38)</f>
        <v>83.8</v>
      </c>
      <c r="E862" s="112">
        <f>VLOOKUP($G859,$A$4:$BI$35,2+$A862+E$38)</f>
        <v>63.8</v>
      </c>
      <c r="F862" s="112">
        <f>VLOOKUP($G859,$A$4:$BI$35,2+$A862+F$38)</f>
        <v>49.800000000000004</v>
      </c>
    </row>
    <row r="863" spans="1:7" ht="15" customHeight="1" x14ac:dyDescent="0.35">
      <c r="A863" s="175">
        <v>5</v>
      </c>
      <c r="B863" s="173">
        <f>VLOOKUP(G859,$A$4:$BI$35,2+$A863)</f>
        <v>1458</v>
      </c>
      <c r="C863" s="112">
        <f>VLOOKUP($G$39,$A$4:$BI$35,2+$A863+C$38)</f>
        <v>83.7</v>
      </c>
      <c r="D863" s="112">
        <f>VLOOKUP($G$39,$A$4:$BI$35,2+$A863+D$38)</f>
        <v>72.7</v>
      </c>
      <c r="E863" s="112">
        <f>VLOOKUP($G$39,$A$4:$BI$35,2+$A863+E$38)</f>
        <v>65</v>
      </c>
      <c r="F863" s="112">
        <f>VLOOKUP($G$39,$A$4:$BI$35,2+$A863+F$38)</f>
        <v>49.900000000000006</v>
      </c>
    </row>
    <row r="864" spans="1:7" ht="15" customHeight="1" x14ac:dyDescent="0.35">
      <c r="A864" s="175">
        <v>6</v>
      </c>
      <c r="B864" s="173">
        <f>VLOOKUP(G859,$A$4:$BI$35,2+$A864)</f>
        <v>1595</v>
      </c>
      <c r="C864" s="112">
        <f>VLOOKUP($G859,$A$4:$BI$35,2+$A864+C$38)</f>
        <v>83.5</v>
      </c>
      <c r="D864" s="112">
        <f>VLOOKUP($G859,$A$4:$BI$35,2+$A864+D$38)</f>
        <v>75.2</v>
      </c>
      <c r="E864" s="112">
        <f>VLOOKUP($G859,$A$4:$BI$35,2+$A864+E$38)</f>
        <v>66.3</v>
      </c>
      <c r="F864" s="112">
        <f>VLOOKUP($G859,$A$4:$BI$35,2+$A864+F$38)</f>
        <v>51.199999999999996</v>
      </c>
    </row>
    <row r="865" spans="1:6" ht="15" customHeight="1" x14ac:dyDescent="0.35">
      <c r="A865" s="175">
        <v>7</v>
      </c>
      <c r="B865" s="173">
        <f>VLOOKUP(G859,$A$4:$BI$35,2+$A865)</f>
        <v>1627</v>
      </c>
      <c r="C865" s="112">
        <f>VLOOKUP($G859,$A$4:$BI$35,2+$A865+C$38)</f>
        <v>88.8</v>
      </c>
      <c r="D865" s="112">
        <f>VLOOKUP($G859,$A$4:$BI$35,2+$A865+D$38)</f>
        <v>76.400000000000006</v>
      </c>
      <c r="E865" s="112">
        <f>VLOOKUP($G859,$A$4:$BI$35,2+$A865+E$38)</f>
        <v>69</v>
      </c>
      <c r="F865" s="112">
        <f>VLOOKUP($G859,$A$4:$BI$35,2+$A865+F$38)</f>
        <v>53.8</v>
      </c>
    </row>
    <row r="866" spans="1:6" ht="15" customHeight="1" x14ac:dyDescent="0.35">
      <c r="A866" s="175">
        <v>8</v>
      </c>
      <c r="B866" s="173">
        <f>VLOOKUP(G859,$A$4:$BI$35,2+$A866)</f>
        <v>1592</v>
      </c>
      <c r="C866" s="112">
        <f>VLOOKUP($G859,$A$4:$BI$35,2+$A866+C$38)</f>
        <v>87.4</v>
      </c>
      <c r="D866" s="112">
        <f>VLOOKUP($G859,$A$4:$BI$35,2+$A866+D$38)</f>
        <v>78.599999999999994</v>
      </c>
      <c r="E866" s="112">
        <f>VLOOKUP($G859,$A$4:$BI$35,2+$A866+E$38)</f>
        <v>67</v>
      </c>
      <c r="F866" s="112">
        <f>VLOOKUP($G859,$A$4:$BI$35,2+$A866+F$38)</f>
        <v>51.6</v>
      </c>
    </row>
    <row r="867" spans="1:6" ht="15" customHeight="1" x14ac:dyDescent="0.35">
      <c r="A867" s="175">
        <v>9</v>
      </c>
      <c r="B867" s="173">
        <f>VLOOKUP(G859,$A$4:$BI$35,2+$A867)</f>
        <v>1705</v>
      </c>
      <c r="C867" s="112">
        <f>VLOOKUP($G859,$A$4:$BI$35,2+$A867+C$38)</f>
        <v>85.4</v>
      </c>
      <c r="D867" s="112">
        <f>VLOOKUP($G859,$A$4:$BI$35,2+$A867+D$38)</f>
        <v>79.7</v>
      </c>
      <c r="E867" s="112">
        <f>VLOOKUP($G859,$A$4:$BI$35,2+$A867+E$38)</f>
        <v>67.3</v>
      </c>
      <c r="F867" s="112">
        <f>VLOOKUP($G859,$A$4:$BI$35,2+$A867+F$38)</f>
        <v>52.9</v>
      </c>
    </row>
    <row r="868" spans="1:6" ht="15" customHeight="1" x14ac:dyDescent="0.35">
      <c r="A868" s="175">
        <v>10</v>
      </c>
      <c r="B868" s="173">
        <f>VLOOKUP(G859,$A$4:$BI$35,2+$A868)</f>
        <v>1658</v>
      </c>
      <c r="C868" s="112">
        <f>VLOOKUP($G859,$A$4:$BI$35,2+$A868+C$38)</f>
        <v>89</v>
      </c>
      <c r="D868" s="112">
        <f>VLOOKUP($G859,$A$4:$BI$35,2+$A868+D$38)</f>
        <v>79.900000000000006</v>
      </c>
      <c r="E868" s="112">
        <f>VLOOKUP($G859,$A$4:$BI$35,2+$A868+E$38)</f>
        <v>70.3</v>
      </c>
      <c r="F868" s="112">
        <f>VLOOKUP($G859,$A$4:$BI$35,2+$A868+F$38)</f>
        <v>56</v>
      </c>
    </row>
    <row r="869" spans="1:6" ht="15" customHeight="1" x14ac:dyDescent="0.35">
      <c r="A869" s="175">
        <v>11</v>
      </c>
      <c r="B869" s="173">
        <f>VLOOKUP(G859,$A$4:$BI$35,2+$A869)</f>
        <v>1659</v>
      </c>
      <c r="C869" s="112">
        <f>VLOOKUP($G859,$A$4:$BI$35,2+$A869+C$38)</f>
        <v>86.7</v>
      </c>
      <c r="D869" s="112">
        <f>VLOOKUP($G859,$A$4:$BI$35,2+$A869+D$38)</f>
        <v>82.1</v>
      </c>
      <c r="E869" s="112">
        <f>VLOOKUP($G859,$A$4:$BI$35,2+$A869+E$38)</f>
        <v>71.900000000000006</v>
      </c>
      <c r="F869" s="112">
        <f>VLOOKUP($G859,$A$4:$BI$35,2+$A869+F$38)</f>
        <v>57.3</v>
      </c>
    </row>
    <row r="870" spans="1:6" ht="15" customHeight="1" x14ac:dyDescent="0.35">
      <c r="A870" s="175">
        <v>12</v>
      </c>
      <c r="B870" s="173"/>
    </row>
    <row r="871" spans="1:6" ht="15" customHeight="1" x14ac:dyDescent="0.35">
      <c r="A871" s="175">
        <v>13</v>
      </c>
    </row>
    <row r="872" spans="1:6" ht="15" customHeight="1" x14ac:dyDescent="0.35">
      <c r="A872" s="175">
        <v>14</v>
      </c>
    </row>
    <row r="873" spans="1:6" ht="15" customHeight="1" x14ac:dyDescent="0.35">
      <c r="A873" s="175">
        <v>15</v>
      </c>
    </row>
    <row r="874" spans="1:6" ht="15" customHeight="1" x14ac:dyDescent="0.35">
      <c r="A874" s="175">
        <v>16</v>
      </c>
    </row>
    <row r="875" spans="1:6" ht="15" customHeight="1" x14ac:dyDescent="0.35">
      <c r="A875" s="175">
        <v>17</v>
      </c>
    </row>
    <row r="876" spans="1:6" ht="15" customHeight="1" x14ac:dyDescent="0.35">
      <c r="A876" s="175">
        <v>18</v>
      </c>
    </row>
    <row r="877" spans="1:6" ht="15" customHeight="1" x14ac:dyDescent="0.35">
      <c r="A877" s="175">
        <v>19</v>
      </c>
    </row>
    <row r="878" spans="1:6" ht="15" customHeight="1" x14ac:dyDescent="0.35">
      <c r="A878" s="175">
        <v>20</v>
      </c>
    </row>
  </sheetData>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Y727"/>
  <sheetViews>
    <sheetView zoomScale="90" workbookViewId="0">
      <pane xSplit="2" ySplit="4" topLeftCell="C5" activePane="bottomRight" state="frozen"/>
      <selection activeCell="DG13" sqref="DG13:DL19"/>
      <selection pane="topRight" activeCell="DG13" sqref="DG13:DL19"/>
      <selection pane="bottomLeft" activeCell="DG13" sqref="DG13:DL19"/>
      <selection pane="bottomRight" activeCell="DG13" sqref="DG13:DL19"/>
    </sheetView>
  </sheetViews>
  <sheetFormatPr defaultRowHeight="12.5" x14ac:dyDescent="0.25"/>
  <cols>
    <col min="1" max="1" width="4" style="176" customWidth="1"/>
    <col min="2" max="2" width="20.1796875" style="116" customWidth="1"/>
    <col min="3" max="3" width="5.81640625" style="116" customWidth="1"/>
    <col min="4" max="4" width="8.6328125" style="116" customWidth="1"/>
    <col min="5" max="32" width="5.81640625" style="116" customWidth="1"/>
    <col min="33" max="33" width="5.81640625" style="33" customWidth="1"/>
    <col min="34" max="51" width="5.81640625" style="116" customWidth="1"/>
    <col min="52" max="256" width="9.08984375" style="116"/>
    <col min="257" max="257" width="1.81640625" style="116" customWidth="1"/>
    <col min="258" max="258" width="16.08984375" style="116" customWidth="1"/>
    <col min="259" max="307" width="5.81640625" style="116" customWidth="1"/>
    <col min="308" max="512" width="9.08984375" style="116"/>
    <col min="513" max="513" width="1.81640625" style="116" customWidth="1"/>
    <col min="514" max="514" width="16.08984375" style="116" customWidth="1"/>
    <col min="515" max="563" width="5.81640625" style="116" customWidth="1"/>
    <col min="564" max="768" width="9.08984375" style="116"/>
    <col min="769" max="769" width="1.81640625" style="116" customWidth="1"/>
    <col min="770" max="770" width="16.08984375" style="116" customWidth="1"/>
    <col min="771" max="819" width="5.81640625" style="116" customWidth="1"/>
    <col min="820" max="1024" width="9.08984375" style="116"/>
    <col min="1025" max="1025" width="1.81640625" style="116" customWidth="1"/>
    <col min="1026" max="1026" width="16.08984375" style="116" customWidth="1"/>
    <col min="1027" max="1075" width="5.81640625" style="116" customWidth="1"/>
    <col min="1076" max="1280" width="9.08984375" style="116"/>
    <col min="1281" max="1281" width="1.81640625" style="116" customWidth="1"/>
    <col min="1282" max="1282" width="16.08984375" style="116" customWidth="1"/>
    <col min="1283" max="1331" width="5.81640625" style="116" customWidth="1"/>
    <col min="1332" max="1536" width="9.08984375" style="116"/>
    <col min="1537" max="1537" width="1.81640625" style="116" customWidth="1"/>
    <col min="1538" max="1538" width="16.08984375" style="116" customWidth="1"/>
    <col min="1539" max="1587" width="5.81640625" style="116" customWidth="1"/>
    <col min="1588" max="1792" width="9.08984375" style="116"/>
    <col min="1793" max="1793" width="1.81640625" style="116" customWidth="1"/>
    <col min="1794" max="1794" width="16.08984375" style="116" customWidth="1"/>
    <col min="1795" max="1843" width="5.81640625" style="116" customWidth="1"/>
    <col min="1844" max="2048" width="9.08984375" style="116"/>
    <col min="2049" max="2049" width="1.81640625" style="116" customWidth="1"/>
    <col min="2050" max="2050" width="16.08984375" style="116" customWidth="1"/>
    <col min="2051" max="2099" width="5.81640625" style="116" customWidth="1"/>
    <col min="2100" max="2304" width="9.08984375" style="116"/>
    <col min="2305" max="2305" width="1.81640625" style="116" customWidth="1"/>
    <col min="2306" max="2306" width="16.08984375" style="116" customWidth="1"/>
    <col min="2307" max="2355" width="5.81640625" style="116" customWidth="1"/>
    <col min="2356" max="2560" width="9.08984375" style="116"/>
    <col min="2561" max="2561" width="1.81640625" style="116" customWidth="1"/>
    <col min="2562" max="2562" width="16.08984375" style="116" customWidth="1"/>
    <col min="2563" max="2611" width="5.81640625" style="116" customWidth="1"/>
    <col min="2612" max="2816" width="9.08984375" style="116"/>
    <col min="2817" max="2817" width="1.81640625" style="116" customWidth="1"/>
    <col min="2818" max="2818" width="16.08984375" style="116" customWidth="1"/>
    <col min="2819" max="2867" width="5.81640625" style="116" customWidth="1"/>
    <col min="2868" max="3072" width="9.08984375" style="116"/>
    <col min="3073" max="3073" width="1.81640625" style="116" customWidth="1"/>
    <col min="3074" max="3074" width="16.08984375" style="116" customWidth="1"/>
    <col min="3075" max="3123" width="5.81640625" style="116" customWidth="1"/>
    <col min="3124" max="3328" width="9.08984375" style="116"/>
    <col min="3329" max="3329" width="1.81640625" style="116" customWidth="1"/>
    <col min="3330" max="3330" width="16.08984375" style="116" customWidth="1"/>
    <col min="3331" max="3379" width="5.81640625" style="116" customWidth="1"/>
    <col min="3380" max="3584" width="9.08984375" style="116"/>
    <col min="3585" max="3585" width="1.81640625" style="116" customWidth="1"/>
    <col min="3586" max="3586" width="16.08984375" style="116" customWidth="1"/>
    <col min="3587" max="3635" width="5.81640625" style="116" customWidth="1"/>
    <col min="3636" max="3840" width="9.08984375" style="116"/>
    <col min="3841" max="3841" width="1.81640625" style="116" customWidth="1"/>
    <col min="3842" max="3842" width="16.08984375" style="116" customWidth="1"/>
    <col min="3843" max="3891" width="5.81640625" style="116" customWidth="1"/>
    <col min="3892" max="4096" width="9.08984375" style="116"/>
    <col min="4097" max="4097" width="1.81640625" style="116" customWidth="1"/>
    <col min="4098" max="4098" width="16.08984375" style="116" customWidth="1"/>
    <col min="4099" max="4147" width="5.81640625" style="116" customWidth="1"/>
    <col min="4148" max="4352" width="9.08984375" style="116"/>
    <col min="4353" max="4353" width="1.81640625" style="116" customWidth="1"/>
    <col min="4354" max="4354" width="16.08984375" style="116" customWidth="1"/>
    <col min="4355" max="4403" width="5.81640625" style="116" customWidth="1"/>
    <col min="4404" max="4608" width="9.08984375" style="116"/>
    <col min="4609" max="4609" width="1.81640625" style="116" customWidth="1"/>
    <col min="4610" max="4610" width="16.08984375" style="116" customWidth="1"/>
    <col min="4611" max="4659" width="5.81640625" style="116" customWidth="1"/>
    <col min="4660" max="4864" width="9.08984375" style="116"/>
    <col min="4865" max="4865" width="1.81640625" style="116" customWidth="1"/>
    <col min="4866" max="4866" width="16.08984375" style="116" customWidth="1"/>
    <col min="4867" max="4915" width="5.81640625" style="116" customWidth="1"/>
    <col min="4916" max="5120" width="9.08984375" style="116"/>
    <col min="5121" max="5121" width="1.81640625" style="116" customWidth="1"/>
    <col min="5122" max="5122" width="16.08984375" style="116" customWidth="1"/>
    <col min="5123" max="5171" width="5.81640625" style="116" customWidth="1"/>
    <col min="5172" max="5376" width="9.08984375" style="116"/>
    <col min="5377" max="5377" width="1.81640625" style="116" customWidth="1"/>
    <col min="5378" max="5378" width="16.08984375" style="116" customWidth="1"/>
    <col min="5379" max="5427" width="5.81640625" style="116" customWidth="1"/>
    <col min="5428" max="5632" width="9.08984375" style="116"/>
    <col min="5633" max="5633" width="1.81640625" style="116" customWidth="1"/>
    <col min="5634" max="5634" width="16.08984375" style="116" customWidth="1"/>
    <col min="5635" max="5683" width="5.81640625" style="116" customWidth="1"/>
    <col min="5684" max="5888" width="9.08984375" style="116"/>
    <col min="5889" max="5889" width="1.81640625" style="116" customWidth="1"/>
    <col min="5890" max="5890" width="16.08984375" style="116" customWidth="1"/>
    <col min="5891" max="5939" width="5.81640625" style="116" customWidth="1"/>
    <col min="5940" max="6144" width="9.08984375" style="116"/>
    <col min="6145" max="6145" width="1.81640625" style="116" customWidth="1"/>
    <col min="6146" max="6146" width="16.08984375" style="116" customWidth="1"/>
    <col min="6147" max="6195" width="5.81640625" style="116" customWidth="1"/>
    <col min="6196" max="6400" width="9.08984375" style="116"/>
    <col min="6401" max="6401" width="1.81640625" style="116" customWidth="1"/>
    <col min="6402" max="6402" width="16.08984375" style="116" customWidth="1"/>
    <col min="6403" max="6451" width="5.81640625" style="116" customWidth="1"/>
    <col min="6452" max="6656" width="9.08984375" style="116"/>
    <col min="6657" max="6657" width="1.81640625" style="116" customWidth="1"/>
    <col min="6658" max="6658" width="16.08984375" style="116" customWidth="1"/>
    <col min="6659" max="6707" width="5.81640625" style="116" customWidth="1"/>
    <col min="6708" max="6912" width="9.08984375" style="116"/>
    <col min="6913" max="6913" width="1.81640625" style="116" customWidth="1"/>
    <col min="6914" max="6914" width="16.08984375" style="116" customWidth="1"/>
    <col min="6915" max="6963" width="5.81640625" style="116" customWidth="1"/>
    <col min="6964" max="7168" width="9.08984375" style="116"/>
    <col min="7169" max="7169" width="1.81640625" style="116" customWidth="1"/>
    <col min="7170" max="7170" width="16.08984375" style="116" customWidth="1"/>
    <col min="7171" max="7219" width="5.81640625" style="116" customWidth="1"/>
    <col min="7220" max="7424" width="9.08984375" style="116"/>
    <col min="7425" max="7425" width="1.81640625" style="116" customWidth="1"/>
    <col min="7426" max="7426" width="16.08984375" style="116" customWidth="1"/>
    <col min="7427" max="7475" width="5.81640625" style="116" customWidth="1"/>
    <col min="7476" max="7680" width="9.08984375" style="116"/>
    <col min="7681" max="7681" width="1.81640625" style="116" customWidth="1"/>
    <col min="7682" max="7682" width="16.08984375" style="116" customWidth="1"/>
    <col min="7683" max="7731" width="5.81640625" style="116" customWidth="1"/>
    <col min="7732" max="7936" width="9.08984375" style="116"/>
    <col min="7937" max="7937" width="1.81640625" style="116" customWidth="1"/>
    <col min="7938" max="7938" width="16.08984375" style="116" customWidth="1"/>
    <col min="7939" max="7987" width="5.81640625" style="116" customWidth="1"/>
    <col min="7988" max="8192" width="9.08984375" style="116"/>
    <col min="8193" max="8193" width="1.81640625" style="116" customWidth="1"/>
    <col min="8194" max="8194" width="16.08984375" style="116" customWidth="1"/>
    <col min="8195" max="8243" width="5.81640625" style="116" customWidth="1"/>
    <col min="8244" max="8448" width="9.08984375" style="116"/>
    <col min="8449" max="8449" width="1.81640625" style="116" customWidth="1"/>
    <col min="8450" max="8450" width="16.08984375" style="116" customWidth="1"/>
    <col min="8451" max="8499" width="5.81640625" style="116" customWidth="1"/>
    <col min="8500" max="8704" width="9.08984375" style="116"/>
    <col min="8705" max="8705" width="1.81640625" style="116" customWidth="1"/>
    <col min="8706" max="8706" width="16.08984375" style="116" customWidth="1"/>
    <col min="8707" max="8755" width="5.81640625" style="116" customWidth="1"/>
    <col min="8756" max="8960" width="9.08984375" style="116"/>
    <col min="8961" max="8961" width="1.81640625" style="116" customWidth="1"/>
    <col min="8962" max="8962" width="16.08984375" style="116" customWidth="1"/>
    <col min="8963" max="9011" width="5.81640625" style="116" customWidth="1"/>
    <col min="9012" max="9216" width="9.08984375" style="116"/>
    <col min="9217" max="9217" width="1.81640625" style="116" customWidth="1"/>
    <col min="9218" max="9218" width="16.08984375" style="116" customWidth="1"/>
    <col min="9219" max="9267" width="5.81640625" style="116" customWidth="1"/>
    <col min="9268" max="9472" width="9.08984375" style="116"/>
    <col min="9473" max="9473" width="1.81640625" style="116" customWidth="1"/>
    <col min="9474" max="9474" width="16.08984375" style="116" customWidth="1"/>
    <col min="9475" max="9523" width="5.81640625" style="116" customWidth="1"/>
    <col min="9524" max="9728" width="9.08984375" style="116"/>
    <col min="9729" max="9729" width="1.81640625" style="116" customWidth="1"/>
    <col min="9730" max="9730" width="16.08984375" style="116" customWidth="1"/>
    <col min="9731" max="9779" width="5.81640625" style="116" customWidth="1"/>
    <col min="9780" max="9984" width="9.08984375" style="116"/>
    <col min="9985" max="9985" width="1.81640625" style="116" customWidth="1"/>
    <col min="9986" max="9986" width="16.08984375" style="116" customWidth="1"/>
    <col min="9987" max="10035" width="5.81640625" style="116" customWidth="1"/>
    <col min="10036" max="10240" width="9.08984375" style="116"/>
    <col min="10241" max="10241" width="1.81640625" style="116" customWidth="1"/>
    <col min="10242" max="10242" width="16.08984375" style="116" customWidth="1"/>
    <col min="10243" max="10291" width="5.81640625" style="116" customWidth="1"/>
    <col min="10292" max="10496" width="9.08984375" style="116"/>
    <col min="10497" max="10497" width="1.81640625" style="116" customWidth="1"/>
    <col min="10498" max="10498" width="16.08984375" style="116" customWidth="1"/>
    <col min="10499" max="10547" width="5.81640625" style="116" customWidth="1"/>
    <col min="10548" max="10752" width="9.08984375" style="116"/>
    <col min="10753" max="10753" width="1.81640625" style="116" customWidth="1"/>
    <col min="10754" max="10754" width="16.08984375" style="116" customWidth="1"/>
    <col min="10755" max="10803" width="5.81640625" style="116" customWidth="1"/>
    <col min="10804" max="11008" width="9.08984375" style="116"/>
    <col min="11009" max="11009" width="1.81640625" style="116" customWidth="1"/>
    <col min="11010" max="11010" width="16.08984375" style="116" customWidth="1"/>
    <col min="11011" max="11059" width="5.81640625" style="116" customWidth="1"/>
    <col min="11060" max="11264" width="9.08984375" style="116"/>
    <col min="11265" max="11265" width="1.81640625" style="116" customWidth="1"/>
    <col min="11266" max="11266" width="16.08984375" style="116" customWidth="1"/>
    <col min="11267" max="11315" width="5.81640625" style="116" customWidth="1"/>
    <col min="11316" max="11520" width="9.08984375" style="116"/>
    <col min="11521" max="11521" width="1.81640625" style="116" customWidth="1"/>
    <col min="11522" max="11522" width="16.08984375" style="116" customWidth="1"/>
    <col min="11523" max="11571" width="5.81640625" style="116" customWidth="1"/>
    <col min="11572" max="11776" width="9.08984375" style="116"/>
    <col min="11777" max="11777" width="1.81640625" style="116" customWidth="1"/>
    <col min="11778" max="11778" width="16.08984375" style="116" customWidth="1"/>
    <col min="11779" max="11827" width="5.81640625" style="116" customWidth="1"/>
    <col min="11828" max="12032" width="9.08984375" style="116"/>
    <col min="12033" max="12033" width="1.81640625" style="116" customWidth="1"/>
    <col min="12034" max="12034" width="16.08984375" style="116" customWidth="1"/>
    <col min="12035" max="12083" width="5.81640625" style="116" customWidth="1"/>
    <col min="12084" max="12288" width="9.08984375" style="116"/>
    <col min="12289" max="12289" width="1.81640625" style="116" customWidth="1"/>
    <col min="12290" max="12290" width="16.08984375" style="116" customWidth="1"/>
    <col min="12291" max="12339" width="5.81640625" style="116" customWidth="1"/>
    <col min="12340" max="12544" width="9.08984375" style="116"/>
    <col min="12545" max="12545" width="1.81640625" style="116" customWidth="1"/>
    <col min="12546" max="12546" width="16.08984375" style="116" customWidth="1"/>
    <col min="12547" max="12595" width="5.81640625" style="116" customWidth="1"/>
    <col min="12596" max="12800" width="9.08984375" style="116"/>
    <col min="12801" max="12801" width="1.81640625" style="116" customWidth="1"/>
    <col min="12802" max="12802" width="16.08984375" style="116" customWidth="1"/>
    <col min="12803" max="12851" width="5.81640625" style="116" customWidth="1"/>
    <col min="12852" max="13056" width="9.08984375" style="116"/>
    <col min="13057" max="13057" width="1.81640625" style="116" customWidth="1"/>
    <col min="13058" max="13058" width="16.08984375" style="116" customWidth="1"/>
    <col min="13059" max="13107" width="5.81640625" style="116" customWidth="1"/>
    <col min="13108" max="13312" width="9.08984375" style="116"/>
    <col min="13313" max="13313" width="1.81640625" style="116" customWidth="1"/>
    <col min="13314" max="13314" width="16.08984375" style="116" customWidth="1"/>
    <col min="13315" max="13363" width="5.81640625" style="116" customWidth="1"/>
    <col min="13364" max="13568" width="9.08984375" style="116"/>
    <col min="13569" max="13569" width="1.81640625" style="116" customWidth="1"/>
    <col min="13570" max="13570" width="16.08984375" style="116" customWidth="1"/>
    <col min="13571" max="13619" width="5.81640625" style="116" customWidth="1"/>
    <col min="13620" max="13824" width="9.08984375" style="116"/>
    <col min="13825" max="13825" width="1.81640625" style="116" customWidth="1"/>
    <col min="13826" max="13826" width="16.08984375" style="116" customWidth="1"/>
    <col min="13827" max="13875" width="5.81640625" style="116" customWidth="1"/>
    <col min="13876" max="14080" width="9.08984375" style="116"/>
    <col min="14081" max="14081" width="1.81640625" style="116" customWidth="1"/>
    <col min="14082" max="14082" width="16.08984375" style="116" customWidth="1"/>
    <col min="14083" max="14131" width="5.81640625" style="116" customWidth="1"/>
    <col min="14132" max="14336" width="9.08984375" style="116"/>
    <col min="14337" max="14337" width="1.81640625" style="116" customWidth="1"/>
    <col min="14338" max="14338" width="16.08984375" style="116" customWidth="1"/>
    <col min="14339" max="14387" width="5.81640625" style="116" customWidth="1"/>
    <col min="14388" max="14592" width="9.08984375" style="116"/>
    <col min="14593" max="14593" width="1.81640625" style="116" customWidth="1"/>
    <col min="14594" max="14594" width="16.08984375" style="116" customWidth="1"/>
    <col min="14595" max="14643" width="5.81640625" style="116" customWidth="1"/>
    <col min="14644" max="14848" width="9.08984375" style="116"/>
    <col min="14849" max="14849" width="1.81640625" style="116" customWidth="1"/>
    <col min="14850" max="14850" width="16.08984375" style="116" customWidth="1"/>
    <col min="14851" max="14899" width="5.81640625" style="116" customWidth="1"/>
    <col min="14900" max="15104" width="9.08984375" style="116"/>
    <col min="15105" max="15105" width="1.81640625" style="116" customWidth="1"/>
    <col min="15106" max="15106" width="16.08984375" style="116" customWidth="1"/>
    <col min="15107" max="15155" width="5.81640625" style="116" customWidth="1"/>
    <col min="15156" max="15360" width="9.08984375" style="116"/>
    <col min="15361" max="15361" width="1.81640625" style="116" customWidth="1"/>
    <col min="15362" max="15362" width="16.08984375" style="116" customWidth="1"/>
    <col min="15363" max="15411" width="5.81640625" style="116" customWidth="1"/>
    <col min="15412" max="15616" width="9.08984375" style="116"/>
    <col min="15617" max="15617" width="1.81640625" style="116" customWidth="1"/>
    <col min="15618" max="15618" width="16.08984375" style="116" customWidth="1"/>
    <col min="15619" max="15667" width="5.81640625" style="116" customWidth="1"/>
    <col min="15668" max="15872" width="9.08984375" style="116"/>
    <col min="15873" max="15873" width="1.81640625" style="116" customWidth="1"/>
    <col min="15874" max="15874" width="16.08984375" style="116" customWidth="1"/>
    <col min="15875" max="15923" width="5.81640625" style="116" customWidth="1"/>
    <col min="15924" max="16128" width="9.08984375" style="116"/>
    <col min="16129" max="16129" width="1.81640625" style="116" customWidth="1"/>
    <col min="16130" max="16130" width="16.08984375" style="116" customWidth="1"/>
    <col min="16131" max="16179" width="5.81640625" style="116" customWidth="1"/>
    <col min="16180" max="16384" width="9.08984375" style="116"/>
  </cols>
  <sheetData>
    <row r="1" spans="1:51" ht="11.5" x14ac:dyDescent="0.25">
      <c r="C1" s="176">
        <v>1</v>
      </c>
      <c r="D1" s="176">
        <v>2</v>
      </c>
      <c r="E1" s="176">
        <v>3</v>
      </c>
      <c r="F1" s="176">
        <v>4</v>
      </c>
      <c r="G1" s="176">
        <v>5</v>
      </c>
      <c r="H1" s="176">
        <v>6</v>
      </c>
      <c r="I1" s="176">
        <v>7</v>
      </c>
      <c r="J1" s="176">
        <v>8</v>
      </c>
      <c r="K1" s="176">
        <v>9</v>
      </c>
      <c r="L1" s="176">
        <v>10</v>
      </c>
      <c r="M1" s="176">
        <v>11</v>
      </c>
      <c r="N1" s="176">
        <v>12</v>
      </c>
      <c r="O1" s="176">
        <v>13</v>
      </c>
      <c r="P1" s="176">
        <v>14</v>
      </c>
      <c r="Q1" s="176">
        <v>15</v>
      </c>
      <c r="R1" s="176">
        <v>16</v>
      </c>
      <c r="S1" s="176">
        <v>17</v>
      </c>
      <c r="T1" s="176">
        <v>18</v>
      </c>
      <c r="U1" s="176">
        <v>19</v>
      </c>
      <c r="V1" s="176">
        <v>20</v>
      </c>
      <c r="W1" s="176">
        <v>21</v>
      </c>
      <c r="X1" s="176">
        <v>22</v>
      </c>
      <c r="Y1" s="176">
        <v>23</v>
      </c>
      <c r="Z1" s="176">
        <v>24</v>
      </c>
      <c r="AA1" s="176">
        <v>25</v>
      </c>
      <c r="AB1" s="176">
        <v>26</v>
      </c>
      <c r="AC1" s="176">
        <v>27</v>
      </c>
      <c r="AD1" s="176">
        <v>28</v>
      </c>
      <c r="AE1" s="176">
        <v>29</v>
      </c>
      <c r="AF1" s="176">
        <v>30</v>
      </c>
      <c r="AG1" s="176">
        <v>31</v>
      </c>
      <c r="AH1" s="176">
        <v>32</v>
      </c>
      <c r="AI1" s="176">
        <v>33</v>
      </c>
      <c r="AJ1" s="176">
        <v>34</v>
      </c>
      <c r="AK1" s="176">
        <v>35</v>
      </c>
      <c r="AL1" s="176">
        <v>36</v>
      </c>
      <c r="AM1" s="176">
        <v>37</v>
      </c>
      <c r="AN1" s="176">
        <v>38</v>
      </c>
      <c r="AO1" s="176">
        <v>39</v>
      </c>
      <c r="AP1" s="176">
        <v>40</v>
      </c>
      <c r="AQ1" s="176">
        <v>41</v>
      </c>
      <c r="AR1" s="176">
        <v>42</v>
      </c>
      <c r="AS1" s="176">
        <v>43</v>
      </c>
      <c r="AT1" s="176">
        <v>44</v>
      </c>
      <c r="AU1" s="176">
        <v>45</v>
      </c>
      <c r="AV1" s="176">
        <v>46</v>
      </c>
      <c r="AW1" s="176">
        <v>47</v>
      </c>
      <c r="AX1" s="176">
        <v>48</v>
      </c>
      <c r="AY1" s="176">
        <v>49</v>
      </c>
    </row>
    <row r="2" spans="1:51" x14ac:dyDescent="0.25">
      <c r="W2" s="117" t="s">
        <v>314</v>
      </c>
    </row>
    <row r="3" spans="1:51" s="117" customFormat="1" ht="11.5" x14ac:dyDescent="0.25">
      <c r="A3" s="177"/>
      <c r="B3" s="118" t="s">
        <v>315</v>
      </c>
      <c r="C3" s="118"/>
      <c r="D3" s="118"/>
      <c r="E3" s="118"/>
      <c r="F3" s="118"/>
      <c r="G3" s="118"/>
      <c r="M3" s="117" t="s">
        <v>316</v>
      </c>
      <c r="W3" s="118"/>
      <c r="X3" s="118"/>
      <c r="Y3" s="118"/>
      <c r="Z3" s="118"/>
      <c r="AA3" s="118"/>
      <c r="AG3" s="117" t="s">
        <v>317</v>
      </c>
      <c r="AQ3" s="117" t="s">
        <v>318</v>
      </c>
    </row>
    <row r="4" spans="1:51" ht="11.5" x14ac:dyDescent="0.25">
      <c r="B4" s="119"/>
      <c r="C4" s="119">
        <v>2003</v>
      </c>
      <c r="D4" s="119">
        <v>2004</v>
      </c>
      <c r="E4" s="119">
        <v>2005</v>
      </c>
      <c r="F4" s="119">
        <v>2006</v>
      </c>
      <c r="G4" s="119">
        <v>2007</v>
      </c>
      <c r="H4" s="119">
        <v>2008</v>
      </c>
      <c r="I4" s="119">
        <v>2009</v>
      </c>
      <c r="J4" s="119">
        <v>2010</v>
      </c>
      <c r="K4" s="119">
        <v>2011</v>
      </c>
      <c r="L4" s="119"/>
      <c r="M4" s="119">
        <v>2003</v>
      </c>
      <c r="N4" s="119">
        <v>2004</v>
      </c>
      <c r="O4" s="119">
        <v>2005</v>
      </c>
      <c r="P4" s="119">
        <v>2006</v>
      </c>
      <c r="Q4" s="119">
        <v>2007</v>
      </c>
      <c r="R4" s="119">
        <v>2008</v>
      </c>
      <c r="S4" s="119">
        <v>2009</v>
      </c>
      <c r="T4" s="119">
        <v>2010</v>
      </c>
      <c r="U4" s="119">
        <v>2011</v>
      </c>
      <c r="V4" s="119"/>
      <c r="W4" s="119">
        <v>2003</v>
      </c>
      <c r="X4" s="119">
        <v>2004</v>
      </c>
      <c r="Y4" s="119">
        <v>2005</v>
      </c>
      <c r="Z4" s="119">
        <v>2006</v>
      </c>
      <c r="AA4" s="119">
        <v>2007</v>
      </c>
      <c r="AB4" s="119">
        <v>2008</v>
      </c>
      <c r="AC4" s="119">
        <v>2009</v>
      </c>
      <c r="AD4" s="119">
        <v>2010</v>
      </c>
      <c r="AE4" s="119">
        <v>2011</v>
      </c>
      <c r="AF4" s="119"/>
      <c r="AG4" s="119">
        <v>2003</v>
      </c>
      <c r="AH4" s="119">
        <v>2004</v>
      </c>
      <c r="AI4" s="119">
        <v>2005</v>
      </c>
      <c r="AJ4" s="119">
        <v>2006</v>
      </c>
      <c r="AK4" s="119">
        <v>2007</v>
      </c>
      <c r="AL4" s="119">
        <v>2008</v>
      </c>
      <c r="AM4" s="119">
        <v>2009</v>
      </c>
      <c r="AN4" s="119">
        <v>2010</v>
      </c>
      <c r="AO4" s="119">
        <v>2011</v>
      </c>
      <c r="AQ4" s="119">
        <v>2003</v>
      </c>
      <c r="AR4" s="119">
        <v>2004</v>
      </c>
      <c r="AS4" s="119">
        <v>2005</v>
      </c>
      <c r="AT4" s="119">
        <v>2006</v>
      </c>
      <c r="AU4" s="119">
        <v>2007</v>
      </c>
      <c r="AV4" s="119">
        <v>2008</v>
      </c>
      <c r="AW4" s="119">
        <v>2009</v>
      </c>
      <c r="AX4" s="119">
        <v>2010</v>
      </c>
      <c r="AY4" s="119">
        <v>2011</v>
      </c>
    </row>
    <row r="5" spans="1:51" ht="12" x14ac:dyDescent="0.25">
      <c r="A5" s="176">
        <v>1</v>
      </c>
      <c r="B5" s="120" t="s">
        <v>195</v>
      </c>
      <c r="C5" s="120">
        <v>0</v>
      </c>
      <c r="D5" s="120">
        <v>3</v>
      </c>
      <c r="E5" s="120">
        <v>3</v>
      </c>
      <c r="F5" s="120">
        <v>3</v>
      </c>
      <c r="G5" s="120">
        <v>1</v>
      </c>
      <c r="H5" s="121">
        <v>2</v>
      </c>
      <c r="I5" s="121">
        <v>2</v>
      </c>
      <c r="J5" s="121">
        <v>3</v>
      </c>
      <c r="K5" s="121">
        <v>2</v>
      </c>
      <c r="L5" s="121"/>
      <c r="M5" s="120">
        <v>116</v>
      </c>
      <c r="N5" s="120">
        <v>92</v>
      </c>
      <c r="O5" s="120">
        <v>92</v>
      </c>
      <c r="P5" s="120">
        <v>118</v>
      </c>
      <c r="Q5" s="120">
        <v>103</v>
      </c>
      <c r="R5" s="121">
        <v>102</v>
      </c>
      <c r="S5" s="121">
        <v>90</v>
      </c>
      <c r="T5" s="121">
        <v>59</v>
      </c>
      <c r="U5" s="121">
        <v>53</v>
      </c>
      <c r="V5" s="121"/>
      <c r="W5" s="122">
        <v>118566</v>
      </c>
      <c r="X5" s="122">
        <v>117949</v>
      </c>
      <c r="Y5" s="122">
        <v>118524</v>
      </c>
      <c r="Z5" s="122">
        <v>119347</v>
      </c>
      <c r="AA5" s="122">
        <v>120349</v>
      </c>
      <c r="AB5" s="122">
        <v>121409</v>
      </c>
      <c r="AC5" s="122">
        <v>123521</v>
      </c>
      <c r="AD5" s="122">
        <v>124249</v>
      </c>
      <c r="AE5" s="122">
        <v>122722</v>
      </c>
      <c r="AF5" s="121"/>
      <c r="AG5" s="123">
        <f>C5/W5*100000</f>
        <v>0</v>
      </c>
      <c r="AH5" s="124">
        <f t="shared" ref="AH5:AO20" si="0">D5/X5*100000</f>
        <v>2.5434721786534857</v>
      </c>
      <c r="AI5" s="124">
        <f t="shared" si="0"/>
        <v>2.5311329351017515</v>
      </c>
      <c r="AJ5" s="124">
        <f t="shared" si="0"/>
        <v>2.5136786010540693</v>
      </c>
      <c r="AK5" s="124">
        <f t="shared" si="0"/>
        <v>0.8309167504507724</v>
      </c>
      <c r="AL5" s="124">
        <f t="shared" si="0"/>
        <v>1.6473243334513916</v>
      </c>
      <c r="AM5" s="124">
        <f t="shared" si="0"/>
        <v>1.6191578759886982</v>
      </c>
      <c r="AN5" s="124">
        <f t="shared" si="0"/>
        <v>2.4145063541758889</v>
      </c>
      <c r="AO5" s="124">
        <f t="shared" si="0"/>
        <v>1.6296996463551767</v>
      </c>
      <c r="AP5" s="125"/>
      <c r="AQ5" s="124">
        <f>M5/W5*100000</f>
        <v>97.835804530809838</v>
      </c>
      <c r="AR5" s="124">
        <f t="shared" ref="AR5:AY20" si="1">N5/X5*100000</f>
        <v>77.999813478706898</v>
      </c>
      <c r="AS5" s="124">
        <f t="shared" si="1"/>
        <v>77.621410009787041</v>
      </c>
      <c r="AT5" s="124">
        <f t="shared" si="1"/>
        <v>98.87135830812673</v>
      </c>
      <c r="AU5" s="124">
        <f t="shared" si="1"/>
        <v>85.584425296429544</v>
      </c>
      <c r="AV5" s="124">
        <f t="shared" si="1"/>
        <v>84.013541006020972</v>
      </c>
      <c r="AW5" s="124">
        <f t="shared" si="1"/>
        <v>72.86210441949143</v>
      </c>
      <c r="AX5" s="124">
        <f t="shared" si="1"/>
        <v>47.485291632125815</v>
      </c>
      <c r="AY5" s="124">
        <f t="shared" si="1"/>
        <v>43.187040628412184</v>
      </c>
    </row>
    <row r="6" spans="1:51" ht="12" x14ac:dyDescent="0.25">
      <c r="A6" s="176">
        <v>2</v>
      </c>
      <c r="B6" s="120" t="s">
        <v>197</v>
      </c>
      <c r="C6" s="120">
        <v>0</v>
      </c>
      <c r="D6" s="120">
        <v>2</v>
      </c>
      <c r="E6" s="120">
        <v>2</v>
      </c>
      <c r="F6" s="120">
        <v>2</v>
      </c>
      <c r="G6" s="120">
        <v>3</v>
      </c>
      <c r="H6" s="121">
        <v>3</v>
      </c>
      <c r="I6" s="121">
        <v>1</v>
      </c>
      <c r="J6" s="121">
        <v>1</v>
      </c>
      <c r="K6" s="121">
        <v>3</v>
      </c>
      <c r="L6" s="121"/>
      <c r="M6" s="120">
        <v>95</v>
      </c>
      <c r="N6" s="120">
        <v>98</v>
      </c>
      <c r="O6" s="120">
        <v>79</v>
      </c>
      <c r="P6" s="120">
        <v>115</v>
      </c>
      <c r="Q6" s="120">
        <v>102</v>
      </c>
      <c r="R6" s="121">
        <v>122</v>
      </c>
      <c r="S6" s="121">
        <v>94</v>
      </c>
      <c r="T6" s="121">
        <v>84</v>
      </c>
      <c r="U6" s="121">
        <v>70</v>
      </c>
      <c r="V6" s="121"/>
      <c r="W6" s="122">
        <v>89934</v>
      </c>
      <c r="X6" s="122">
        <v>90151</v>
      </c>
      <c r="Y6" s="122">
        <v>90778</v>
      </c>
      <c r="Z6" s="122">
        <v>91726</v>
      </c>
      <c r="AA6" s="122">
        <v>92801</v>
      </c>
      <c r="AB6" s="122">
        <v>94618</v>
      </c>
      <c r="AC6" s="122">
        <v>96329</v>
      </c>
      <c r="AD6" s="122">
        <v>97283</v>
      </c>
      <c r="AE6" s="122">
        <v>96101</v>
      </c>
      <c r="AF6" s="121"/>
      <c r="AG6" s="123">
        <f t="shared" ref="AG6:AO36" si="2">C6/W6*100000</f>
        <v>0</v>
      </c>
      <c r="AH6" s="124">
        <f t="shared" si="0"/>
        <v>2.2185000721012522</v>
      </c>
      <c r="AI6" s="124">
        <f t="shared" si="0"/>
        <v>2.2031769812069002</v>
      </c>
      <c r="AJ6" s="124">
        <f t="shared" si="0"/>
        <v>2.1804068639208078</v>
      </c>
      <c r="AK6" s="124">
        <f t="shared" si="0"/>
        <v>3.2327237853040374</v>
      </c>
      <c r="AL6" s="124">
        <f t="shared" si="0"/>
        <v>3.170644063497432</v>
      </c>
      <c r="AM6" s="124">
        <f t="shared" si="0"/>
        <v>1.0381089806807917</v>
      </c>
      <c r="AN6" s="124">
        <f t="shared" si="0"/>
        <v>1.0279288262080735</v>
      </c>
      <c r="AO6" s="124">
        <f t="shared" si="0"/>
        <v>3.1217156949459421</v>
      </c>
      <c r="AP6" s="125"/>
      <c r="AQ6" s="124">
        <f t="shared" ref="AQ6:AY36" si="3">M6/W6*100000</f>
        <v>105.63301977005359</v>
      </c>
      <c r="AR6" s="124">
        <f t="shared" si="1"/>
        <v>108.70650353296136</v>
      </c>
      <c r="AS6" s="124">
        <f t="shared" si="1"/>
        <v>87.025490757672571</v>
      </c>
      <c r="AT6" s="124">
        <f t="shared" si="1"/>
        <v>125.37339467544645</v>
      </c>
      <c r="AU6" s="124">
        <f t="shared" si="1"/>
        <v>109.91260870033727</v>
      </c>
      <c r="AV6" s="124">
        <f t="shared" si="1"/>
        <v>128.93952524889556</v>
      </c>
      <c r="AW6" s="124">
        <f t="shared" si="1"/>
        <v>97.582244183994433</v>
      </c>
      <c r="AX6" s="124">
        <f t="shared" si="1"/>
        <v>86.346021401478168</v>
      </c>
      <c r="AY6" s="124">
        <f t="shared" si="1"/>
        <v>72.840032882071981</v>
      </c>
    </row>
    <row r="7" spans="1:51" ht="12" x14ac:dyDescent="0.25">
      <c r="A7" s="176">
        <v>3</v>
      </c>
      <c r="B7" s="120" t="s">
        <v>198</v>
      </c>
      <c r="C7" s="120">
        <v>2</v>
      </c>
      <c r="D7" s="120">
        <v>4</v>
      </c>
      <c r="E7" s="120">
        <v>5</v>
      </c>
      <c r="F7" s="120">
        <v>4</v>
      </c>
      <c r="G7" s="120">
        <v>4</v>
      </c>
      <c r="H7" s="121">
        <v>7</v>
      </c>
      <c r="I7" s="121">
        <v>9</v>
      </c>
      <c r="J7" s="121">
        <v>1</v>
      </c>
      <c r="K7" s="121">
        <v>3</v>
      </c>
      <c r="L7" s="121"/>
      <c r="M7" s="120">
        <v>155</v>
      </c>
      <c r="N7" s="120">
        <v>141</v>
      </c>
      <c r="O7" s="120">
        <v>145</v>
      </c>
      <c r="P7" s="120">
        <v>167</v>
      </c>
      <c r="Q7" s="120">
        <v>217</v>
      </c>
      <c r="R7" s="121">
        <v>192</v>
      </c>
      <c r="S7" s="121">
        <v>178</v>
      </c>
      <c r="T7" s="121">
        <v>149</v>
      </c>
      <c r="U7" s="121">
        <v>111</v>
      </c>
      <c r="V7" s="121"/>
      <c r="W7" s="122">
        <v>158995</v>
      </c>
      <c r="X7" s="122">
        <v>159969</v>
      </c>
      <c r="Y7" s="122">
        <v>161146</v>
      </c>
      <c r="Z7" s="122">
        <v>162285</v>
      </c>
      <c r="AA7" s="122">
        <v>163890</v>
      </c>
      <c r="AB7" s="122">
        <v>165393</v>
      </c>
      <c r="AC7" s="122">
        <v>168090</v>
      </c>
      <c r="AD7" s="122">
        <v>169507</v>
      </c>
      <c r="AE7" s="122">
        <v>166818</v>
      </c>
      <c r="AF7" s="121"/>
      <c r="AG7" s="123">
        <f t="shared" si="2"/>
        <v>1.2579011918613794</v>
      </c>
      <c r="AH7" s="124">
        <f t="shared" si="0"/>
        <v>2.5004844688658427</v>
      </c>
      <c r="AI7" s="124">
        <f t="shared" si="0"/>
        <v>3.1027763642907678</v>
      </c>
      <c r="AJ7" s="124">
        <f t="shared" si="0"/>
        <v>2.4647995809840713</v>
      </c>
      <c r="AK7" s="124">
        <f t="shared" si="0"/>
        <v>2.4406614192446154</v>
      </c>
      <c r="AL7" s="124">
        <f t="shared" si="0"/>
        <v>4.2323435695585667</v>
      </c>
      <c r="AM7" s="124">
        <f t="shared" si="0"/>
        <v>5.3542744958058179</v>
      </c>
      <c r="AN7" s="124">
        <f t="shared" si="0"/>
        <v>0.58994613791760808</v>
      </c>
      <c r="AO7" s="124">
        <f t="shared" si="0"/>
        <v>1.7983670826889187</v>
      </c>
      <c r="AP7" s="125"/>
      <c r="AQ7" s="124">
        <f t="shared" si="3"/>
        <v>97.487342369256893</v>
      </c>
      <c r="AR7" s="124">
        <f t="shared" si="1"/>
        <v>88.142077527520954</v>
      </c>
      <c r="AS7" s="124">
        <f t="shared" si="1"/>
        <v>89.980514564432255</v>
      </c>
      <c r="AT7" s="124">
        <f t="shared" si="1"/>
        <v>102.90538250608498</v>
      </c>
      <c r="AU7" s="124">
        <f t="shared" si="1"/>
        <v>132.40588199402038</v>
      </c>
      <c r="AV7" s="124">
        <f t="shared" si="1"/>
        <v>116.08713790789211</v>
      </c>
      <c r="AW7" s="124">
        <f t="shared" si="1"/>
        <v>105.89565113927064</v>
      </c>
      <c r="AX7" s="124">
        <f t="shared" si="1"/>
        <v>87.901974549723604</v>
      </c>
      <c r="AY7" s="124">
        <f t="shared" si="1"/>
        <v>66.539582059489987</v>
      </c>
    </row>
    <row r="8" spans="1:51" ht="12" x14ac:dyDescent="0.25">
      <c r="A8" s="176">
        <v>4</v>
      </c>
      <c r="B8" s="120" t="s">
        <v>199</v>
      </c>
      <c r="C8" s="120">
        <v>9</v>
      </c>
      <c r="D8" s="120">
        <v>13</v>
      </c>
      <c r="E8" s="120">
        <v>4</v>
      </c>
      <c r="F8" s="120">
        <v>5</v>
      </c>
      <c r="G8" s="120">
        <v>6</v>
      </c>
      <c r="H8" s="121">
        <v>9</v>
      </c>
      <c r="I8" s="121">
        <v>6</v>
      </c>
      <c r="J8" s="121">
        <v>2</v>
      </c>
      <c r="K8" s="121">
        <v>11</v>
      </c>
      <c r="L8" s="121"/>
      <c r="M8" s="120">
        <v>236</v>
      </c>
      <c r="N8" s="120">
        <v>203</v>
      </c>
      <c r="O8" s="120">
        <v>191</v>
      </c>
      <c r="P8" s="120">
        <v>193</v>
      </c>
      <c r="Q8" s="120">
        <v>275</v>
      </c>
      <c r="R8" s="121">
        <v>264</v>
      </c>
      <c r="S8" s="121">
        <v>191</v>
      </c>
      <c r="T8" s="121">
        <v>161</v>
      </c>
      <c r="U8" s="121">
        <v>164</v>
      </c>
      <c r="V8" s="121"/>
      <c r="W8" s="122">
        <v>171496</v>
      </c>
      <c r="X8" s="122">
        <v>172194</v>
      </c>
      <c r="Y8" s="122">
        <v>173403</v>
      </c>
      <c r="Z8" s="122">
        <v>174746</v>
      </c>
      <c r="AA8" s="122">
        <v>176249</v>
      </c>
      <c r="AB8" s="122">
        <v>181115</v>
      </c>
      <c r="AC8" s="122">
        <v>185890</v>
      </c>
      <c r="AD8" s="122">
        <v>189386</v>
      </c>
      <c r="AE8" s="122">
        <v>191084</v>
      </c>
      <c r="AF8" s="121"/>
      <c r="AG8" s="123">
        <f t="shared" si="2"/>
        <v>5.2479358119139805</v>
      </c>
      <c r="AH8" s="124">
        <f t="shared" si="0"/>
        <v>7.5496242610079332</v>
      </c>
      <c r="AI8" s="124">
        <f t="shared" si="0"/>
        <v>2.3067651655392352</v>
      </c>
      <c r="AJ8" s="124">
        <f t="shared" si="0"/>
        <v>2.861295823652616</v>
      </c>
      <c r="AK8" s="124">
        <f t="shared" si="0"/>
        <v>3.4042746341823213</v>
      </c>
      <c r="AL8" s="124">
        <f t="shared" si="0"/>
        <v>4.9692184523645198</v>
      </c>
      <c r="AM8" s="124">
        <f t="shared" si="0"/>
        <v>3.227715315509172</v>
      </c>
      <c r="AN8" s="124">
        <f t="shared" si="0"/>
        <v>1.0560442693757721</v>
      </c>
      <c r="AO8" s="124">
        <f t="shared" si="0"/>
        <v>5.756630591781625</v>
      </c>
      <c r="AP8" s="125"/>
      <c r="AQ8" s="124">
        <f t="shared" si="3"/>
        <v>137.61253906796662</v>
      </c>
      <c r="AR8" s="124">
        <f t="shared" si="1"/>
        <v>117.89028653727773</v>
      </c>
      <c r="AS8" s="124">
        <f t="shared" si="1"/>
        <v>110.14803665449848</v>
      </c>
      <c r="AT8" s="124">
        <f t="shared" si="1"/>
        <v>110.44601879299097</v>
      </c>
      <c r="AU8" s="124">
        <f t="shared" si="1"/>
        <v>156.02925406668973</v>
      </c>
      <c r="AV8" s="124">
        <f t="shared" si="1"/>
        <v>145.76374126935926</v>
      </c>
      <c r="AW8" s="124">
        <f t="shared" si="1"/>
        <v>102.74893754370865</v>
      </c>
      <c r="AX8" s="124">
        <f t="shared" si="1"/>
        <v>85.01156368474966</v>
      </c>
      <c r="AY8" s="124">
        <f t="shared" si="1"/>
        <v>85.826128822926051</v>
      </c>
    </row>
    <row r="9" spans="1:51" ht="12" x14ac:dyDescent="0.25">
      <c r="A9" s="176">
        <v>5</v>
      </c>
      <c r="B9" s="120" t="s">
        <v>200</v>
      </c>
      <c r="C9" s="120">
        <v>9</v>
      </c>
      <c r="D9" s="120">
        <v>5</v>
      </c>
      <c r="E9" s="120">
        <v>9</v>
      </c>
      <c r="F9" s="120">
        <v>5</v>
      </c>
      <c r="G9" s="120">
        <v>4</v>
      </c>
      <c r="H9" s="121">
        <v>4</v>
      </c>
      <c r="I9" s="121">
        <v>4</v>
      </c>
      <c r="J9" s="121">
        <v>7</v>
      </c>
      <c r="K9" s="121">
        <v>9</v>
      </c>
      <c r="L9" s="121"/>
      <c r="M9" s="120">
        <v>89</v>
      </c>
      <c r="N9" s="120">
        <v>65</v>
      </c>
      <c r="O9" s="120">
        <v>91</v>
      </c>
      <c r="P9" s="120">
        <v>128</v>
      </c>
      <c r="Q9" s="120">
        <v>160</v>
      </c>
      <c r="R9" s="121">
        <v>125</v>
      </c>
      <c r="S9" s="121">
        <v>90</v>
      </c>
      <c r="T9" s="121">
        <v>95</v>
      </c>
      <c r="U9" s="121">
        <v>74</v>
      </c>
      <c r="V9" s="121"/>
      <c r="W9" s="122">
        <v>50524</v>
      </c>
      <c r="X9" s="122">
        <v>53390</v>
      </c>
      <c r="Y9" s="122">
        <v>55729</v>
      </c>
      <c r="Z9" s="122">
        <v>58559</v>
      </c>
      <c r="AA9" s="122">
        <v>60753</v>
      </c>
      <c r="AB9" s="122">
        <v>64310</v>
      </c>
      <c r="AC9" s="122">
        <v>68641</v>
      </c>
      <c r="AD9" s="122">
        <v>73318</v>
      </c>
      <c r="AE9" s="122">
        <v>75573</v>
      </c>
      <c r="AF9" s="121"/>
      <c r="AG9" s="123">
        <f t="shared" si="2"/>
        <v>17.813316443670335</v>
      </c>
      <c r="AH9" s="124">
        <f t="shared" si="0"/>
        <v>9.3650496347630643</v>
      </c>
      <c r="AI9" s="124">
        <f t="shared" si="0"/>
        <v>16.149581008092735</v>
      </c>
      <c r="AJ9" s="124">
        <f t="shared" si="0"/>
        <v>8.5383971720828562</v>
      </c>
      <c r="AK9" s="124">
        <f t="shared" si="0"/>
        <v>6.5840370022879533</v>
      </c>
      <c r="AL9" s="124">
        <f t="shared" si="0"/>
        <v>6.2198724926139022</v>
      </c>
      <c r="AM9" s="124">
        <f t="shared" si="0"/>
        <v>5.8274209291822672</v>
      </c>
      <c r="AN9" s="124">
        <f t="shared" si="0"/>
        <v>9.5474508306282218</v>
      </c>
      <c r="AO9" s="124">
        <f t="shared" si="0"/>
        <v>11.909015124449208</v>
      </c>
      <c r="AP9" s="125"/>
      <c r="AQ9" s="124">
        <f t="shared" si="3"/>
        <v>176.1539070540733</v>
      </c>
      <c r="AR9" s="124">
        <f t="shared" si="1"/>
        <v>121.74564525191984</v>
      </c>
      <c r="AS9" s="124">
        <f t="shared" si="1"/>
        <v>163.29020797071541</v>
      </c>
      <c r="AT9" s="124">
        <f t="shared" si="1"/>
        <v>218.58296760532116</v>
      </c>
      <c r="AU9" s="124">
        <f t="shared" si="1"/>
        <v>263.3614800915181</v>
      </c>
      <c r="AV9" s="124">
        <f t="shared" si="1"/>
        <v>194.37101539418444</v>
      </c>
      <c r="AW9" s="124">
        <f t="shared" si="1"/>
        <v>131.11697090660101</v>
      </c>
      <c r="AX9" s="124">
        <f t="shared" si="1"/>
        <v>129.5725469870973</v>
      </c>
      <c r="AY9" s="124">
        <f t="shared" si="1"/>
        <v>97.918568801026822</v>
      </c>
    </row>
    <row r="10" spans="1:51" ht="12" x14ac:dyDescent="0.25">
      <c r="A10" s="176">
        <v>6</v>
      </c>
      <c r="B10" s="120" t="s">
        <v>201</v>
      </c>
      <c r="C10" s="120">
        <v>6</v>
      </c>
      <c r="D10" s="120">
        <v>14</v>
      </c>
      <c r="E10" s="120">
        <v>16</v>
      </c>
      <c r="F10" s="120">
        <v>12</v>
      </c>
      <c r="G10" s="120">
        <v>15</v>
      </c>
      <c r="H10" s="121">
        <v>12</v>
      </c>
      <c r="I10" s="121">
        <v>11</v>
      </c>
      <c r="J10" s="121">
        <v>13</v>
      </c>
      <c r="K10" s="121">
        <v>4</v>
      </c>
      <c r="L10" s="121"/>
      <c r="M10" s="120">
        <v>224</v>
      </c>
      <c r="N10" s="120">
        <v>239</v>
      </c>
      <c r="O10" s="120">
        <v>251</v>
      </c>
      <c r="P10" s="120">
        <v>356</v>
      </c>
      <c r="Q10" s="120">
        <v>417</v>
      </c>
      <c r="R10" s="121">
        <v>305</v>
      </c>
      <c r="S10" s="121">
        <v>225</v>
      </c>
      <c r="T10" s="121">
        <v>176</v>
      </c>
      <c r="U10" s="121">
        <v>158</v>
      </c>
      <c r="V10" s="121"/>
      <c r="W10" s="122">
        <v>201119</v>
      </c>
      <c r="X10" s="122">
        <v>209202</v>
      </c>
      <c r="Y10" s="122">
        <v>215923</v>
      </c>
      <c r="Z10" s="122">
        <v>222236</v>
      </c>
      <c r="AA10" s="122">
        <v>229080</v>
      </c>
      <c r="AB10" s="122">
        <v>238336</v>
      </c>
      <c r="AC10" s="122">
        <v>247357</v>
      </c>
      <c r="AD10" s="122">
        <v>255659</v>
      </c>
      <c r="AE10" s="122">
        <v>260404</v>
      </c>
      <c r="AF10" s="121"/>
      <c r="AG10" s="123">
        <f t="shared" si="2"/>
        <v>2.9833083895604093</v>
      </c>
      <c r="AH10" s="124">
        <f t="shared" si="0"/>
        <v>6.6920966338753933</v>
      </c>
      <c r="AI10" s="124">
        <f t="shared" si="0"/>
        <v>7.4100489526358926</v>
      </c>
      <c r="AJ10" s="124">
        <f t="shared" si="0"/>
        <v>5.3996652207563134</v>
      </c>
      <c r="AK10" s="124">
        <f t="shared" si="0"/>
        <v>6.5479308538501835</v>
      </c>
      <c r="AL10" s="124">
        <f t="shared" si="0"/>
        <v>5.0349087003222346</v>
      </c>
      <c r="AM10" s="124">
        <f t="shared" si="0"/>
        <v>4.4470138302130113</v>
      </c>
      <c r="AN10" s="124">
        <f t="shared" si="0"/>
        <v>5.0848982433632299</v>
      </c>
      <c r="AO10" s="124">
        <f t="shared" si="0"/>
        <v>1.5360747146741216</v>
      </c>
      <c r="AP10" s="125"/>
      <c r="AQ10" s="124">
        <f t="shared" si="3"/>
        <v>111.37684654358863</v>
      </c>
      <c r="AR10" s="124">
        <f t="shared" si="1"/>
        <v>114.24364967830135</v>
      </c>
      <c r="AS10" s="124">
        <f t="shared" si="1"/>
        <v>116.24514294447557</v>
      </c>
      <c r="AT10" s="124">
        <f t="shared" si="1"/>
        <v>160.19006821577062</v>
      </c>
      <c r="AU10" s="124">
        <f t="shared" si="1"/>
        <v>182.03247773703509</v>
      </c>
      <c r="AV10" s="124">
        <f t="shared" si="1"/>
        <v>127.97059613319011</v>
      </c>
      <c r="AW10" s="124">
        <f t="shared" si="1"/>
        <v>90.961646527084341</v>
      </c>
      <c r="AX10" s="124">
        <f t="shared" si="1"/>
        <v>68.841699294763728</v>
      </c>
      <c r="AY10" s="124">
        <f t="shared" si="1"/>
        <v>60.674951229627808</v>
      </c>
    </row>
    <row r="11" spans="1:51" ht="12" x14ac:dyDescent="0.25">
      <c r="A11" s="176">
        <v>7</v>
      </c>
      <c r="B11" s="120" t="s">
        <v>202</v>
      </c>
      <c r="C11" s="120">
        <v>7</v>
      </c>
      <c r="D11" s="120">
        <v>1</v>
      </c>
      <c r="E11" s="120">
        <v>5</v>
      </c>
      <c r="F11" s="120">
        <v>3</v>
      </c>
      <c r="G11" s="120">
        <v>5</v>
      </c>
      <c r="H11" s="121">
        <v>4</v>
      </c>
      <c r="I11" s="121">
        <v>5</v>
      </c>
      <c r="J11" s="121">
        <v>3</v>
      </c>
      <c r="K11" s="121">
        <v>2</v>
      </c>
      <c r="L11" s="121"/>
      <c r="M11" s="120">
        <v>169</v>
      </c>
      <c r="N11" s="120">
        <v>136</v>
      </c>
      <c r="O11" s="120">
        <v>120</v>
      </c>
      <c r="P11" s="120">
        <v>162</v>
      </c>
      <c r="Q11" s="120">
        <v>200</v>
      </c>
      <c r="R11" s="121">
        <v>128</v>
      </c>
      <c r="S11" s="121">
        <v>135</v>
      </c>
      <c r="T11" s="121">
        <v>126</v>
      </c>
      <c r="U11" s="121">
        <v>80</v>
      </c>
      <c r="V11" s="121"/>
      <c r="W11" s="122">
        <v>128970</v>
      </c>
      <c r="X11" s="122">
        <v>130027</v>
      </c>
      <c r="Y11" s="122">
        <v>131615</v>
      </c>
      <c r="Z11" s="122">
        <v>133816</v>
      </c>
      <c r="AA11" s="122">
        <v>135262</v>
      </c>
      <c r="AB11" s="122">
        <v>137360</v>
      </c>
      <c r="AC11" s="122">
        <v>139608</v>
      </c>
      <c r="AD11" s="122">
        <v>141139</v>
      </c>
      <c r="AE11" s="122">
        <v>143057</v>
      </c>
      <c r="AF11" s="121"/>
      <c r="AG11" s="123">
        <f t="shared" si="2"/>
        <v>5.4276188260835854</v>
      </c>
      <c r="AH11" s="124">
        <f t="shared" si="0"/>
        <v>0.7690710390918809</v>
      </c>
      <c r="AI11" s="124">
        <f t="shared" si="0"/>
        <v>3.7989590852106523</v>
      </c>
      <c r="AJ11" s="124">
        <f t="shared" si="0"/>
        <v>2.2418843785496501</v>
      </c>
      <c r="AK11" s="124">
        <f t="shared" si="0"/>
        <v>3.6965296979195932</v>
      </c>
      <c r="AL11" s="124">
        <f t="shared" si="0"/>
        <v>2.9120559114735003</v>
      </c>
      <c r="AM11" s="124">
        <f t="shared" si="0"/>
        <v>3.5814566500487075</v>
      </c>
      <c r="AN11" s="124">
        <f t="shared" si="0"/>
        <v>2.1255641601541742</v>
      </c>
      <c r="AO11" s="124">
        <f t="shared" si="0"/>
        <v>1.3980441362533815</v>
      </c>
      <c r="AP11" s="125"/>
      <c r="AQ11" s="124">
        <f t="shared" si="3"/>
        <v>131.038225944018</v>
      </c>
      <c r="AR11" s="124">
        <f t="shared" si="1"/>
        <v>104.5936613164958</v>
      </c>
      <c r="AS11" s="124">
        <f t="shared" si="1"/>
        <v>91.175018045055651</v>
      </c>
      <c r="AT11" s="124">
        <f t="shared" si="1"/>
        <v>121.06175644168113</v>
      </c>
      <c r="AU11" s="124">
        <f t="shared" si="1"/>
        <v>147.86118791678371</v>
      </c>
      <c r="AV11" s="124">
        <f t="shared" si="1"/>
        <v>93.185789167152009</v>
      </c>
      <c r="AW11" s="124">
        <f t="shared" si="1"/>
        <v>96.699329551315117</v>
      </c>
      <c r="AX11" s="124">
        <f t="shared" si="1"/>
        <v>89.273694726475313</v>
      </c>
      <c r="AY11" s="124">
        <f t="shared" si="1"/>
        <v>55.921765450135261</v>
      </c>
    </row>
    <row r="12" spans="1:51" ht="12" x14ac:dyDescent="0.25">
      <c r="A12" s="176">
        <v>8</v>
      </c>
      <c r="B12" s="120" t="s">
        <v>203</v>
      </c>
      <c r="C12" s="120">
        <v>4</v>
      </c>
      <c r="D12" s="120">
        <v>8</v>
      </c>
      <c r="E12" s="120">
        <v>9</v>
      </c>
      <c r="F12" s="120">
        <v>2</v>
      </c>
      <c r="G12" s="120">
        <v>1</v>
      </c>
      <c r="H12" s="121">
        <v>11</v>
      </c>
      <c r="I12" s="121">
        <v>15</v>
      </c>
      <c r="J12" s="121">
        <v>5</v>
      </c>
      <c r="K12" s="121">
        <v>4</v>
      </c>
      <c r="L12" s="121"/>
      <c r="M12" s="120">
        <v>158</v>
      </c>
      <c r="N12" s="120">
        <v>160</v>
      </c>
      <c r="O12" s="120">
        <v>189</v>
      </c>
      <c r="P12" s="120">
        <v>190</v>
      </c>
      <c r="Q12" s="120">
        <v>175</v>
      </c>
      <c r="R12" s="121">
        <v>222</v>
      </c>
      <c r="S12" s="121">
        <v>135</v>
      </c>
      <c r="T12" s="121">
        <v>108</v>
      </c>
      <c r="U12" s="121">
        <v>98</v>
      </c>
      <c r="V12" s="121"/>
      <c r="W12" s="122">
        <v>116634</v>
      </c>
      <c r="X12" s="122">
        <v>118291</v>
      </c>
      <c r="Y12" s="122">
        <v>119950</v>
      </c>
      <c r="Z12" s="122">
        <v>121587</v>
      </c>
      <c r="AA12" s="122">
        <v>123315</v>
      </c>
      <c r="AB12" s="122">
        <v>125728</v>
      </c>
      <c r="AC12" s="122">
        <v>128576</v>
      </c>
      <c r="AD12" s="122">
        <v>130462</v>
      </c>
      <c r="AE12" s="122">
        <v>130055</v>
      </c>
      <c r="AF12" s="121"/>
      <c r="AG12" s="123">
        <f t="shared" si="2"/>
        <v>3.4295316974467136</v>
      </c>
      <c r="AH12" s="124">
        <f t="shared" si="0"/>
        <v>6.7629828135699253</v>
      </c>
      <c r="AI12" s="124">
        <f t="shared" si="0"/>
        <v>7.5031263026260948</v>
      </c>
      <c r="AJ12" s="124">
        <f t="shared" si="0"/>
        <v>1.6449126962586462</v>
      </c>
      <c r="AK12" s="124">
        <f t="shared" si="0"/>
        <v>0.810931354660828</v>
      </c>
      <c r="AL12" s="124">
        <f t="shared" si="0"/>
        <v>8.749045558666328</v>
      </c>
      <c r="AM12" s="124">
        <f t="shared" si="0"/>
        <v>11.666251866600298</v>
      </c>
      <c r="AN12" s="124">
        <f t="shared" si="0"/>
        <v>3.8325336113197714</v>
      </c>
      <c r="AO12" s="124">
        <f t="shared" si="0"/>
        <v>3.0756218522932608</v>
      </c>
      <c r="AP12" s="125"/>
      <c r="AQ12" s="124">
        <f t="shared" si="3"/>
        <v>135.46650204914519</v>
      </c>
      <c r="AR12" s="124">
        <f t="shared" si="1"/>
        <v>135.25965627139848</v>
      </c>
      <c r="AS12" s="124">
        <f t="shared" si="1"/>
        <v>157.56565235514799</v>
      </c>
      <c r="AT12" s="124">
        <f t="shared" si="1"/>
        <v>156.26670614457137</v>
      </c>
      <c r="AU12" s="124">
        <f t="shared" si="1"/>
        <v>141.9129870656449</v>
      </c>
      <c r="AV12" s="124">
        <f t="shared" si="1"/>
        <v>176.57164672944771</v>
      </c>
      <c r="AW12" s="124">
        <f t="shared" si="1"/>
        <v>104.99626679940269</v>
      </c>
      <c r="AX12" s="124">
        <f t="shared" si="1"/>
        <v>82.782726004507055</v>
      </c>
      <c r="AY12" s="124">
        <f t="shared" si="1"/>
        <v>75.352735381184871</v>
      </c>
    </row>
    <row r="13" spans="1:51" ht="12" x14ac:dyDescent="0.25">
      <c r="A13" s="176">
        <v>9</v>
      </c>
      <c r="B13" s="120" t="s">
        <v>204</v>
      </c>
      <c r="C13" s="120">
        <v>3</v>
      </c>
      <c r="D13" s="120">
        <v>6</v>
      </c>
      <c r="E13" s="120">
        <v>3</v>
      </c>
      <c r="F13" s="120">
        <v>6</v>
      </c>
      <c r="G13" s="120">
        <v>2</v>
      </c>
      <c r="H13" s="121">
        <v>4</v>
      </c>
      <c r="I13" s="121">
        <v>5</v>
      </c>
      <c r="J13" s="121">
        <v>2</v>
      </c>
      <c r="K13" s="121">
        <v>2</v>
      </c>
      <c r="L13" s="121"/>
      <c r="M13" s="120">
        <v>124</v>
      </c>
      <c r="N13" s="120">
        <v>98</v>
      </c>
      <c r="O13" s="120">
        <v>111</v>
      </c>
      <c r="P13" s="120">
        <v>156</v>
      </c>
      <c r="Q13" s="120">
        <v>138</v>
      </c>
      <c r="R13" s="121">
        <v>173</v>
      </c>
      <c r="S13" s="121">
        <v>115</v>
      </c>
      <c r="T13" s="121">
        <v>83</v>
      </c>
      <c r="U13" s="121">
        <v>100</v>
      </c>
      <c r="V13" s="121"/>
      <c r="W13" s="122">
        <v>124973</v>
      </c>
      <c r="X13" s="122">
        <v>126223</v>
      </c>
      <c r="Y13" s="122">
        <v>127635</v>
      </c>
      <c r="Z13" s="122">
        <v>129576</v>
      </c>
      <c r="AA13" s="122">
        <v>131144</v>
      </c>
      <c r="AB13" s="122">
        <v>133807</v>
      </c>
      <c r="AC13" s="122">
        <v>136354</v>
      </c>
      <c r="AD13" s="122">
        <v>137712</v>
      </c>
      <c r="AE13" s="122">
        <v>137566</v>
      </c>
      <c r="AF13" s="121"/>
      <c r="AG13" s="123">
        <f t="shared" si="2"/>
        <v>2.4005185119985919</v>
      </c>
      <c r="AH13" s="124">
        <f t="shared" si="0"/>
        <v>4.7534918358777718</v>
      </c>
      <c r="AI13" s="124">
        <f t="shared" si="0"/>
        <v>2.350452462098954</v>
      </c>
      <c r="AJ13" s="124">
        <f t="shared" si="0"/>
        <v>4.6304871272457859</v>
      </c>
      <c r="AK13" s="124">
        <f t="shared" si="0"/>
        <v>1.525041176111755</v>
      </c>
      <c r="AL13" s="124">
        <f t="shared" si="0"/>
        <v>2.98938022674449</v>
      </c>
      <c r="AM13" s="124">
        <f t="shared" si="0"/>
        <v>3.6669257960895902</v>
      </c>
      <c r="AN13" s="124">
        <f t="shared" si="0"/>
        <v>1.4523062623446032</v>
      </c>
      <c r="AO13" s="124">
        <f t="shared" si="0"/>
        <v>1.4538476076937616</v>
      </c>
      <c r="AP13" s="125"/>
      <c r="AQ13" s="124">
        <f t="shared" si="3"/>
        <v>99.221431829275119</v>
      </c>
      <c r="AR13" s="124">
        <f t="shared" si="1"/>
        <v>77.640366652670266</v>
      </c>
      <c r="AS13" s="124">
        <f t="shared" si="1"/>
        <v>86.966741097661298</v>
      </c>
      <c r="AT13" s="124">
        <f t="shared" si="1"/>
        <v>120.39266530839043</v>
      </c>
      <c r="AU13" s="124">
        <f t="shared" si="1"/>
        <v>105.2278411517111</v>
      </c>
      <c r="AV13" s="124">
        <f t="shared" si="1"/>
        <v>129.29069480669921</v>
      </c>
      <c r="AW13" s="124">
        <f t="shared" si="1"/>
        <v>84.339293310060583</v>
      </c>
      <c r="AX13" s="124">
        <f t="shared" si="1"/>
        <v>60.270709887301031</v>
      </c>
      <c r="AY13" s="124">
        <f t="shared" si="1"/>
        <v>72.692380384688079</v>
      </c>
    </row>
    <row r="14" spans="1:51" ht="12" x14ac:dyDescent="0.25">
      <c r="A14" s="176">
        <v>10</v>
      </c>
      <c r="B14" s="120" t="s">
        <v>205</v>
      </c>
      <c r="C14" s="120">
        <v>5</v>
      </c>
      <c r="D14" s="120">
        <v>9</v>
      </c>
      <c r="E14" s="120">
        <v>13</v>
      </c>
      <c r="F14" s="120">
        <v>6</v>
      </c>
      <c r="G14" s="120">
        <v>9</v>
      </c>
      <c r="H14" s="121">
        <v>8</v>
      </c>
      <c r="I14" s="121">
        <v>7</v>
      </c>
      <c r="J14" s="121">
        <v>4</v>
      </c>
      <c r="K14" s="121">
        <v>4</v>
      </c>
      <c r="L14" s="121"/>
      <c r="M14" s="120">
        <v>227</v>
      </c>
      <c r="N14" s="120">
        <v>218</v>
      </c>
      <c r="O14" s="120">
        <v>243</v>
      </c>
      <c r="P14" s="120">
        <v>262</v>
      </c>
      <c r="Q14" s="120">
        <v>283</v>
      </c>
      <c r="R14" s="121">
        <v>283</v>
      </c>
      <c r="S14" s="121">
        <v>273</v>
      </c>
      <c r="T14" s="121">
        <v>167</v>
      </c>
      <c r="U14" s="121">
        <v>170</v>
      </c>
      <c r="V14" s="121"/>
      <c r="W14" s="122">
        <v>127981</v>
      </c>
      <c r="X14" s="122">
        <v>128147</v>
      </c>
      <c r="Y14" s="122">
        <v>128830</v>
      </c>
      <c r="Z14" s="122">
        <v>130751</v>
      </c>
      <c r="AA14" s="122">
        <v>132237</v>
      </c>
      <c r="AB14" s="122">
        <v>135243</v>
      </c>
      <c r="AC14" s="122">
        <v>137600</v>
      </c>
      <c r="AD14" s="122">
        <v>138558</v>
      </c>
      <c r="AE14" s="122">
        <v>142591</v>
      </c>
      <c r="AF14" s="121"/>
      <c r="AG14" s="123">
        <f t="shared" si="2"/>
        <v>3.9068299200662597</v>
      </c>
      <c r="AH14" s="124">
        <f t="shared" si="0"/>
        <v>7.023184311766955</v>
      </c>
      <c r="AI14" s="124">
        <f t="shared" si="0"/>
        <v>10.090817356205854</v>
      </c>
      <c r="AJ14" s="124">
        <f t="shared" si="0"/>
        <v>4.5888750372846099</v>
      </c>
      <c r="AK14" s="124">
        <f t="shared" si="0"/>
        <v>6.8059620227319133</v>
      </c>
      <c r="AL14" s="124">
        <f t="shared" si="0"/>
        <v>5.9152784247613548</v>
      </c>
      <c r="AM14" s="124">
        <f t="shared" si="0"/>
        <v>5.087209302325582</v>
      </c>
      <c r="AN14" s="124">
        <f t="shared" si="0"/>
        <v>2.8868776974263484</v>
      </c>
      <c r="AO14" s="124">
        <f t="shared" si="0"/>
        <v>2.8052261362919118</v>
      </c>
      <c r="AP14" s="125"/>
      <c r="AQ14" s="124">
        <f t="shared" si="3"/>
        <v>177.37007837100819</v>
      </c>
      <c r="AR14" s="124">
        <f t="shared" si="1"/>
        <v>170.11713110724401</v>
      </c>
      <c r="AS14" s="124">
        <f t="shared" si="1"/>
        <v>188.62066288907863</v>
      </c>
      <c r="AT14" s="124">
        <f t="shared" si="1"/>
        <v>200.38087662809463</v>
      </c>
      <c r="AU14" s="124">
        <f t="shared" si="1"/>
        <v>214.00969471479237</v>
      </c>
      <c r="AV14" s="124">
        <f t="shared" si="1"/>
        <v>209.25297427593293</v>
      </c>
      <c r="AW14" s="124">
        <f t="shared" si="1"/>
        <v>198.40116279069767</v>
      </c>
      <c r="AX14" s="124">
        <f t="shared" si="1"/>
        <v>120.52714386755007</v>
      </c>
      <c r="AY14" s="124">
        <f t="shared" si="1"/>
        <v>119.22211079240626</v>
      </c>
    </row>
    <row r="15" spans="1:51" ht="12" x14ac:dyDescent="0.25">
      <c r="A15" s="176">
        <v>11</v>
      </c>
      <c r="B15" s="120" t="s">
        <v>206</v>
      </c>
      <c r="C15" s="120">
        <v>9</v>
      </c>
      <c r="D15" s="120">
        <v>3</v>
      </c>
      <c r="E15" s="120">
        <v>6</v>
      </c>
      <c r="F15" s="120">
        <v>3</v>
      </c>
      <c r="G15" s="120">
        <v>8</v>
      </c>
      <c r="H15" s="121">
        <v>3</v>
      </c>
      <c r="I15" s="121">
        <v>1</v>
      </c>
      <c r="J15" s="121">
        <v>1</v>
      </c>
      <c r="K15" s="121">
        <v>1</v>
      </c>
      <c r="L15" s="121"/>
      <c r="M15" s="120">
        <v>86</v>
      </c>
      <c r="N15" s="120">
        <v>73</v>
      </c>
      <c r="O15" s="120">
        <v>93</v>
      </c>
      <c r="P15" s="120">
        <v>71</v>
      </c>
      <c r="Q15" s="120">
        <v>76</v>
      </c>
      <c r="R15" s="121">
        <v>95</v>
      </c>
      <c r="S15" s="121">
        <v>92</v>
      </c>
      <c r="T15" s="121">
        <v>59</v>
      </c>
      <c r="U15" s="121">
        <v>71</v>
      </c>
      <c r="V15" s="121"/>
      <c r="W15" s="122">
        <v>84252</v>
      </c>
      <c r="X15" s="122">
        <v>83802</v>
      </c>
      <c r="Y15" s="122">
        <v>84259</v>
      </c>
      <c r="Z15" s="122">
        <v>84820</v>
      </c>
      <c r="AA15" s="122">
        <v>85525</v>
      </c>
      <c r="AB15" s="122">
        <v>86121</v>
      </c>
      <c r="AC15" s="122">
        <v>87486</v>
      </c>
      <c r="AD15" s="122">
        <v>88053</v>
      </c>
      <c r="AE15" s="122">
        <v>87348</v>
      </c>
      <c r="AF15" s="121"/>
      <c r="AG15" s="123">
        <f t="shared" si="2"/>
        <v>10.682238997293833</v>
      </c>
      <c r="AH15" s="124">
        <f t="shared" si="0"/>
        <v>3.5798668289539632</v>
      </c>
      <c r="AI15" s="124">
        <f t="shared" si="0"/>
        <v>7.1209010313438323</v>
      </c>
      <c r="AJ15" s="124">
        <f t="shared" si="0"/>
        <v>3.5369016741334591</v>
      </c>
      <c r="AK15" s="124">
        <f t="shared" si="0"/>
        <v>9.3539900613855593</v>
      </c>
      <c r="AL15" s="124">
        <f t="shared" si="0"/>
        <v>3.4834709304350855</v>
      </c>
      <c r="AM15" s="124">
        <f t="shared" si="0"/>
        <v>1.1430400292618248</v>
      </c>
      <c r="AN15" s="124">
        <f t="shared" si="0"/>
        <v>1.1356796474850375</v>
      </c>
      <c r="AO15" s="124">
        <f t="shared" si="0"/>
        <v>1.1448459037413563</v>
      </c>
      <c r="AP15" s="125"/>
      <c r="AQ15" s="124">
        <f t="shared" si="3"/>
        <v>102.0747281963633</v>
      </c>
      <c r="AR15" s="124">
        <f t="shared" si="1"/>
        <v>87.110092837879762</v>
      </c>
      <c r="AS15" s="124">
        <f t="shared" si="1"/>
        <v>110.37396598582941</v>
      </c>
      <c r="AT15" s="124">
        <f t="shared" si="1"/>
        <v>83.706672954491864</v>
      </c>
      <c r="AU15" s="124">
        <f t="shared" si="1"/>
        <v>88.862905583162828</v>
      </c>
      <c r="AV15" s="124">
        <f t="shared" si="1"/>
        <v>110.30991279711104</v>
      </c>
      <c r="AW15" s="124">
        <f t="shared" si="1"/>
        <v>105.15968269208787</v>
      </c>
      <c r="AX15" s="124">
        <f t="shared" si="1"/>
        <v>67.005099201617199</v>
      </c>
      <c r="AY15" s="124">
        <f t="shared" si="1"/>
        <v>81.284059165636307</v>
      </c>
    </row>
    <row r="16" spans="1:51" ht="12" x14ac:dyDescent="0.25">
      <c r="A16" s="176">
        <v>12</v>
      </c>
      <c r="B16" s="120" t="s">
        <v>207</v>
      </c>
      <c r="C16" s="120">
        <v>11</v>
      </c>
      <c r="D16" s="120">
        <v>7</v>
      </c>
      <c r="E16" s="120">
        <v>10</v>
      </c>
      <c r="F16" s="120">
        <v>6</v>
      </c>
      <c r="G16" s="120">
        <v>7</v>
      </c>
      <c r="H16" s="121">
        <v>8</v>
      </c>
      <c r="I16" s="121">
        <v>8</v>
      </c>
      <c r="J16" s="121">
        <v>5</v>
      </c>
      <c r="K16" s="121">
        <v>5</v>
      </c>
      <c r="L16" s="121"/>
      <c r="M16" s="120">
        <v>180</v>
      </c>
      <c r="N16" s="120">
        <v>172</v>
      </c>
      <c r="O16" s="120">
        <v>190</v>
      </c>
      <c r="P16" s="120">
        <v>184</v>
      </c>
      <c r="Q16" s="120">
        <v>226</v>
      </c>
      <c r="R16" s="121">
        <v>217</v>
      </c>
      <c r="S16" s="121">
        <v>195</v>
      </c>
      <c r="T16" s="121">
        <v>142</v>
      </c>
      <c r="U16" s="121">
        <v>146</v>
      </c>
      <c r="V16" s="121"/>
      <c r="W16" s="122">
        <v>143249</v>
      </c>
      <c r="X16" s="122">
        <v>146605</v>
      </c>
      <c r="Y16" s="122">
        <v>150091</v>
      </c>
      <c r="Z16" s="122">
        <v>153729</v>
      </c>
      <c r="AA16" s="122">
        <v>157145</v>
      </c>
      <c r="AB16" s="122">
        <v>162260</v>
      </c>
      <c r="AC16" s="122">
        <v>167540</v>
      </c>
      <c r="AD16" s="122">
        <v>171996</v>
      </c>
      <c r="AE16" s="122">
        <v>175063</v>
      </c>
      <c r="AF16" s="121"/>
      <c r="AG16" s="123">
        <f t="shared" si="2"/>
        <v>7.6789366766958231</v>
      </c>
      <c r="AH16" s="124">
        <f t="shared" si="0"/>
        <v>4.7747348316905978</v>
      </c>
      <c r="AI16" s="124">
        <f t="shared" si="0"/>
        <v>6.6626246743642197</v>
      </c>
      <c r="AJ16" s="124">
        <f t="shared" si="0"/>
        <v>3.902972113264251</v>
      </c>
      <c r="AK16" s="124">
        <f t="shared" si="0"/>
        <v>4.4544847115721149</v>
      </c>
      <c r="AL16" s="124">
        <f t="shared" si="0"/>
        <v>4.930358683594231</v>
      </c>
      <c r="AM16" s="124">
        <f t="shared" si="0"/>
        <v>4.774979109466396</v>
      </c>
      <c r="AN16" s="124">
        <f t="shared" si="0"/>
        <v>2.9070443498686016</v>
      </c>
      <c r="AO16" s="124">
        <f t="shared" si="0"/>
        <v>2.8561146558667452</v>
      </c>
      <c r="AP16" s="125"/>
      <c r="AQ16" s="124">
        <f t="shared" si="3"/>
        <v>125.65532743684075</v>
      </c>
      <c r="AR16" s="124">
        <f t="shared" si="1"/>
        <v>117.32205586439753</v>
      </c>
      <c r="AS16" s="124">
        <f t="shared" si="1"/>
        <v>126.58986881292014</v>
      </c>
      <c r="AT16" s="124">
        <f t="shared" si="1"/>
        <v>119.69114480677035</v>
      </c>
      <c r="AU16" s="124">
        <f t="shared" si="1"/>
        <v>143.81622068789969</v>
      </c>
      <c r="AV16" s="124">
        <f t="shared" si="1"/>
        <v>133.73597929249354</v>
      </c>
      <c r="AW16" s="124">
        <f t="shared" si="1"/>
        <v>116.3901157932434</v>
      </c>
      <c r="AX16" s="124">
        <f t="shared" si="1"/>
        <v>82.560059536268284</v>
      </c>
      <c r="AY16" s="124">
        <f t="shared" si="1"/>
        <v>83.398547951308956</v>
      </c>
    </row>
    <row r="17" spans="1:51" ht="12" x14ac:dyDescent="0.25">
      <c r="A17" s="176">
        <v>13</v>
      </c>
      <c r="B17" s="120" t="s">
        <v>208</v>
      </c>
      <c r="C17" s="120">
        <v>2</v>
      </c>
      <c r="D17" s="120">
        <v>6</v>
      </c>
      <c r="E17" s="120">
        <v>8</v>
      </c>
      <c r="F17" s="120">
        <v>5</v>
      </c>
      <c r="G17" s="120">
        <v>5</v>
      </c>
      <c r="H17" s="121">
        <v>8</v>
      </c>
      <c r="I17" s="121">
        <v>4</v>
      </c>
      <c r="J17" s="121">
        <v>3</v>
      </c>
      <c r="K17" s="121">
        <v>3</v>
      </c>
      <c r="L17" s="121"/>
      <c r="M17" s="120">
        <v>175</v>
      </c>
      <c r="N17" s="120">
        <v>163</v>
      </c>
      <c r="O17" s="120">
        <v>182</v>
      </c>
      <c r="P17" s="120">
        <v>188</v>
      </c>
      <c r="Q17" s="120">
        <v>212</v>
      </c>
      <c r="R17" s="121">
        <v>210</v>
      </c>
      <c r="S17" s="121">
        <v>144</v>
      </c>
      <c r="T17" s="121">
        <v>111</v>
      </c>
      <c r="U17" s="121">
        <v>107</v>
      </c>
      <c r="V17" s="121"/>
      <c r="W17" s="122">
        <v>136668</v>
      </c>
      <c r="X17" s="122">
        <v>137705</v>
      </c>
      <c r="Y17" s="122">
        <v>138661</v>
      </c>
      <c r="Z17" s="122">
        <v>139978</v>
      </c>
      <c r="AA17" s="122">
        <v>141550</v>
      </c>
      <c r="AB17" s="122">
        <v>143727</v>
      </c>
      <c r="AC17" s="122">
        <v>147214</v>
      </c>
      <c r="AD17" s="122">
        <v>148830</v>
      </c>
      <c r="AE17" s="122">
        <v>147915</v>
      </c>
      <c r="AF17" s="121"/>
      <c r="AG17" s="123">
        <f t="shared" si="2"/>
        <v>1.4634003570696872</v>
      </c>
      <c r="AH17" s="124">
        <f t="shared" si="0"/>
        <v>4.3571402636069854</v>
      </c>
      <c r="AI17" s="124">
        <f t="shared" si="0"/>
        <v>5.7694665406999803</v>
      </c>
      <c r="AJ17" s="124">
        <f t="shared" si="0"/>
        <v>3.5719898841246485</v>
      </c>
      <c r="AK17" s="124">
        <f t="shared" si="0"/>
        <v>3.5323207347227128</v>
      </c>
      <c r="AL17" s="124">
        <f t="shared" si="0"/>
        <v>5.5661079685793204</v>
      </c>
      <c r="AM17" s="124">
        <f t="shared" si="0"/>
        <v>2.7171328813835642</v>
      </c>
      <c r="AN17" s="124">
        <f t="shared" si="0"/>
        <v>2.0157226365652088</v>
      </c>
      <c r="AO17" s="124">
        <f t="shared" si="0"/>
        <v>2.0281918669506136</v>
      </c>
      <c r="AP17" s="125"/>
      <c r="AQ17" s="124">
        <f t="shared" si="3"/>
        <v>128.04753124359763</v>
      </c>
      <c r="AR17" s="124">
        <f t="shared" si="1"/>
        <v>118.36897716132312</v>
      </c>
      <c r="AS17" s="124">
        <f t="shared" si="1"/>
        <v>131.25536380092456</v>
      </c>
      <c r="AT17" s="124">
        <f t="shared" si="1"/>
        <v>134.30681964308675</v>
      </c>
      <c r="AU17" s="124">
        <f t="shared" si="1"/>
        <v>149.77039915224304</v>
      </c>
      <c r="AV17" s="124">
        <f t="shared" si="1"/>
        <v>146.11033417520716</v>
      </c>
      <c r="AW17" s="124">
        <f t="shared" si="1"/>
        <v>97.816783729808307</v>
      </c>
      <c r="AX17" s="124">
        <f t="shared" si="1"/>
        <v>74.581737552912713</v>
      </c>
      <c r="AY17" s="124">
        <f t="shared" si="1"/>
        <v>72.338843254571884</v>
      </c>
    </row>
    <row r="18" spans="1:51" ht="12" x14ac:dyDescent="0.25">
      <c r="A18" s="176">
        <v>14</v>
      </c>
      <c r="B18" s="120" t="s">
        <v>209</v>
      </c>
      <c r="C18" s="120">
        <v>6</v>
      </c>
      <c r="D18" s="120">
        <v>4</v>
      </c>
      <c r="E18" s="120">
        <v>8</v>
      </c>
      <c r="F18" s="120">
        <v>4</v>
      </c>
      <c r="G18" s="120">
        <v>5</v>
      </c>
      <c r="H18" s="121">
        <v>4</v>
      </c>
      <c r="I18" s="121">
        <v>5</v>
      </c>
      <c r="J18" s="121">
        <v>3</v>
      </c>
      <c r="K18" s="121">
        <v>2</v>
      </c>
      <c r="L18" s="121"/>
      <c r="M18" s="120">
        <v>151</v>
      </c>
      <c r="N18" s="120">
        <v>127</v>
      </c>
      <c r="O18" s="120">
        <v>111</v>
      </c>
      <c r="P18" s="120">
        <v>157</v>
      </c>
      <c r="Q18" s="120">
        <v>216</v>
      </c>
      <c r="R18" s="121">
        <v>140</v>
      </c>
      <c r="S18" s="121">
        <v>119</v>
      </c>
      <c r="T18" s="121">
        <v>91</v>
      </c>
      <c r="U18" s="121">
        <v>78</v>
      </c>
      <c r="V18" s="121"/>
      <c r="W18" s="122">
        <v>150694</v>
      </c>
      <c r="X18" s="122">
        <v>150871</v>
      </c>
      <c r="Y18" s="122">
        <v>151290</v>
      </c>
      <c r="Z18" s="122">
        <v>152388</v>
      </c>
      <c r="AA18" s="122">
        <v>153151</v>
      </c>
      <c r="AB18" s="122">
        <v>153988</v>
      </c>
      <c r="AC18" s="122">
        <v>155969</v>
      </c>
      <c r="AD18" s="122">
        <v>156997</v>
      </c>
      <c r="AE18" s="122">
        <v>154097</v>
      </c>
      <c r="AF18" s="121"/>
      <c r="AG18" s="123">
        <f t="shared" si="2"/>
        <v>3.9815785631810159</v>
      </c>
      <c r="AH18" s="124">
        <f t="shared" si="0"/>
        <v>2.6512716161488954</v>
      </c>
      <c r="AI18" s="124">
        <f t="shared" si="0"/>
        <v>5.2878577566263472</v>
      </c>
      <c r="AJ18" s="124">
        <f t="shared" si="0"/>
        <v>2.6248785993647794</v>
      </c>
      <c r="AK18" s="124">
        <f t="shared" si="0"/>
        <v>3.2647517809220963</v>
      </c>
      <c r="AL18" s="124">
        <f t="shared" si="0"/>
        <v>2.5976050081824558</v>
      </c>
      <c r="AM18" s="124">
        <f t="shared" si="0"/>
        <v>3.2057652482224035</v>
      </c>
      <c r="AN18" s="124">
        <f t="shared" si="0"/>
        <v>1.9108645388128436</v>
      </c>
      <c r="AO18" s="124">
        <f t="shared" si="0"/>
        <v>1.2978838004633446</v>
      </c>
      <c r="AP18" s="125"/>
      <c r="AQ18" s="124">
        <f t="shared" si="3"/>
        <v>100.20306050672224</v>
      </c>
      <c r="AR18" s="124">
        <f t="shared" si="1"/>
        <v>84.177873812727427</v>
      </c>
      <c r="AS18" s="124">
        <f t="shared" si="1"/>
        <v>73.369026373190565</v>
      </c>
      <c r="AT18" s="124">
        <f t="shared" si="1"/>
        <v>103.0264850250676</v>
      </c>
      <c r="AU18" s="124">
        <f t="shared" si="1"/>
        <v>141.03727693583457</v>
      </c>
      <c r="AV18" s="124">
        <f t="shared" si="1"/>
        <v>90.91617528638595</v>
      </c>
      <c r="AW18" s="124">
        <f t="shared" si="1"/>
        <v>76.297212907693194</v>
      </c>
      <c r="AX18" s="124">
        <f t="shared" si="1"/>
        <v>57.962891010656257</v>
      </c>
      <c r="AY18" s="124">
        <f t="shared" si="1"/>
        <v>50.617468218070435</v>
      </c>
    </row>
    <row r="19" spans="1:51" ht="12" x14ac:dyDescent="0.25">
      <c r="A19" s="176">
        <v>15</v>
      </c>
      <c r="B19" s="120" t="s">
        <v>210</v>
      </c>
      <c r="C19" s="120">
        <v>3</v>
      </c>
      <c r="D19" s="120">
        <v>7</v>
      </c>
      <c r="E19" s="120">
        <v>1</v>
      </c>
      <c r="F19" s="120">
        <v>4</v>
      </c>
      <c r="G19" s="120">
        <v>1</v>
      </c>
      <c r="H19" s="121">
        <v>2</v>
      </c>
      <c r="I19" s="121">
        <v>7</v>
      </c>
      <c r="J19" s="121">
        <v>2</v>
      </c>
      <c r="K19" s="121">
        <v>1</v>
      </c>
      <c r="L19" s="121"/>
      <c r="M19" s="120">
        <v>70</v>
      </c>
      <c r="N19" s="120">
        <v>67</v>
      </c>
      <c r="O19" s="120">
        <v>95</v>
      </c>
      <c r="P19" s="120">
        <v>90</v>
      </c>
      <c r="Q19" s="120">
        <v>112</v>
      </c>
      <c r="R19" s="121">
        <v>73</v>
      </c>
      <c r="S19" s="121">
        <v>67</v>
      </c>
      <c r="T19" s="121">
        <v>48</v>
      </c>
      <c r="U19" s="121">
        <v>78</v>
      </c>
      <c r="V19" s="121"/>
      <c r="W19" s="122">
        <v>114764</v>
      </c>
      <c r="X19" s="122">
        <v>114784</v>
      </c>
      <c r="Y19" s="122">
        <v>115037</v>
      </c>
      <c r="Z19" s="122">
        <v>115702</v>
      </c>
      <c r="AA19" s="122">
        <v>116449</v>
      </c>
      <c r="AB19" s="122">
        <v>116983</v>
      </c>
      <c r="AC19" s="122">
        <v>118544</v>
      </c>
      <c r="AD19" s="122">
        <v>119190</v>
      </c>
      <c r="AE19" s="122">
        <v>116958</v>
      </c>
      <c r="AF19" s="121"/>
      <c r="AG19" s="123">
        <f t="shared" si="2"/>
        <v>2.6140601582377747</v>
      </c>
      <c r="AH19" s="124">
        <f t="shared" si="0"/>
        <v>6.0984109283523837</v>
      </c>
      <c r="AI19" s="124">
        <f t="shared" si="0"/>
        <v>0.86928553421942512</v>
      </c>
      <c r="AJ19" s="124">
        <f t="shared" si="0"/>
        <v>3.4571571796511726</v>
      </c>
      <c r="AK19" s="124">
        <f t="shared" si="0"/>
        <v>0.85874503001313884</v>
      </c>
      <c r="AL19" s="124">
        <f t="shared" si="0"/>
        <v>1.7096501201029211</v>
      </c>
      <c r="AM19" s="124">
        <f t="shared" si="0"/>
        <v>5.9049804292077201</v>
      </c>
      <c r="AN19" s="124">
        <f t="shared" si="0"/>
        <v>1.677993120228207</v>
      </c>
      <c r="AO19" s="124">
        <f t="shared" si="0"/>
        <v>0.85500778057080329</v>
      </c>
      <c r="AP19" s="125"/>
      <c r="AQ19" s="124">
        <f t="shared" si="3"/>
        <v>60.994737025548076</v>
      </c>
      <c r="AR19" s="124">
        <f t="shared" si="1"/>
        <v>58.37050459994424</v>
      </c>
      <c r="AS19" s="124">
        <f t="shared" si="1"/>
        <v>82.582125750845378</v>
      </c>
      <c r="AT19" s="124">
        <f t="shared" si="1"/>
        <v>77.786036542151393</v>
      </c>
      <c r="AU19" s="124">
        <f t="shared" si="1"/>
        <v>96.179443361471556</v>
      </c>
      <c r="AV19" s="124">
        <f t="shared" si="1"/>
        <v>62.402229383756612</v>
      </c>
      <c r="AW19" s="124">
        <f t="shared" si="1"/>
        <v>56.519098393845319</v>
      </c>
      <c r="AX19" s="124">
        <f t="shared" si="1"/>
        <v>40.27183488547697</v>
      </c>
      <c r="AY19" s="124">
        <f t="shared" si="1"/>
        <v>66.690606884522651</v>
      </c>
    </row>
    <row r="20" spans="1:51" ht="12" x14ac:dyDescent="0.25">
      <c r="A20" s="176">
        <v>16</v>
      </c>
      <c r="B20" s="120" t="s">
        <v>211</v>
      </c>
      <c r="C20" s="120">
        <v>2</v>
      </c>
      <c r="D20" s="120">
        <v>3</v>
      </c>
      <c r="E20" s="120">
        <v>3</v>
      </c>
      <c r="F20" s="120">
        <v>2</v>
      </c>
      <c r="G20" s="120">
        <v>4</v>
      </c>
      <c r="H20" s="121">
        <v>3</v>
      </c>
      <c r="I20" s="121">
        <v>2</v>
      </c>
      <c r="J20" s="121">
        <v>1</v>
      </c>
      <c r="K20" s="121">
        <v>0</v>
      </c>
      <c r="L20" s="121"/>
      <c r="M20" s="120">
        <v>125</v>
      </c>
      <c r="N20" s="120">
        <v>125</v>
      </c>
      <c r="O20" s="120">
        <v>112</v>
      </c>
      <c r="P20" s="120">
        <v>79</v>
      </c>
      <c r="Q20" s="120">
        <v>95</v>
      </c>
      <c r="R20" s="121">
        <v>126</v>
      </c>
      <c r="S20" s="121">
        <v>110</v>
      </c>
      <c r="T20" s="121">
        <v>64</v>
      </c>
      <c r="U20" s="121">
        <v>93</v>
      </c>
      <c r="V20" s="121"/>
      <c r="W20" s="122">
        <v>63027</v>
      </c>
      <c r="X20" s="122">
        <v>63808</v>
      </c>
      <c r="Y20" s="122">
        <v>64774</v>
      </c>
      <c r="Z20" s="122">
        <v>66145</v>
      </c>
      <c r="AA20" s="122">
        <v>67825</v>
      </c>
      <c r="AB20" s="122">
        <v>69825</v>
      </c>
      <c r="AC20" s="122">
        <v>71523</v>
      </c>
      <c r="AD20" s="122">
        <v>72896</v>
      </c>
      <c r="AE20" s="122">
        <v>75297</v>
      </c>
      <c r="AF20" s="121"/>
      <c r="AG20" s="123">
        <f t="shared" si="2"/>
        <v>3.1732432132260775</v>
      </c>
      <c r="AH20" s="124">
        <f t="shared" si="0"/>
        <v>4.7016048144433293</v>
      </c>
      <c r="AI20" s="124">
        <f t="shared" si="0"/>
        <v>4.631487942693056</v>
      </c>
      <c r="AJ20" s="124">
        <f t="shared" si="0"/>
        <v>3.0236601406001964</v>
      </c>
      <c r="AK20" s="124">
        <f t="shared" si="0"/>
        <v>5.8975304091411722</v>
      </c>
      <c r="AL20" s="124">
        <f t="shared" si="0"/>
        <v>4.2964554242749724</v>
      </c>
      <c r="AM20" s="124">
        <f t="shared" si="0"/>
        <v>2.7963032870545139</v>
      </c>
      <c r="AN20" s="124">
        <f t="shared" si="0"/>
        <v>1.3718173836698859</v>
      </c>
      <c r="AO20" s="124">
        <f t="shared" si="0"/>
        <v>0</v>
      </c>
      <c r="AP20" s="125"/>
      <c r="AQ20" s="124">
        <f t="shared" si="3"/>
        <v>198.32770082662987</v>
      </c>
      <c r="AR20" s="124">
        <f t="shared" si="1"/>
        <v>195.90020060180541</v>
      </c>
      <c r="AS20" s="124">
        <f t="shared" si="1"/>
        <v>172.90888319387409</v>
      </c>
      <c r="AT20" s="124">
        <f t="shared" si="1"/>
        <v>119.43457555370776</v>
      </c>
      <c r="AU20" s="124">
        <f t="shared" si="1"/>
        <v>140.06634721710284</v>
      </c>
      <c r="AV20" s="124">
        <f t="shared" si="1"/>
        <v>180.45112781954887</v>
      </c>
      <c r="AW20" s="124">
        <f t="shared" si="1"/>
        <v>153.79668078799827</v>
      </c>
      <c r="AX20" s="124">
        <f t="shared" si="1"/>
        <v>87.796312554872699</v>
      </c>
      <c r="AY20" s="124">
        <f t="shared" si="1"/>
        <v>123.51089684848002</v>
      </c>
    </row>
    <row r="21" spans="1:51" ht="12" x14ac:dyDescent="0.25">
      <c r="A21" s="176">
        <v>17</v>
      </c>
      <c r="B21" s="120" t="s">
        <v>212</v>
      </c>
      <c r="C21" s="120">
        <v>3</v>
      </c>
      <c r="D21" s="120">
        <v>5</v>
      </c>
      <c r="E21" s="120">
        <v>3</v>
      </c>
      <c r="F21" s="120">
        <v>4</v>
      </c>
      <c r="G21" s="120">
        <v>5</v>
      </c>
      <c r="H21" s="121">
        <v>1</v>
      </c>
      <c r="I21" s="121">
        <v>1</v>
      </c>
      <c r="J21" s="121">
        <v>1</v>
      </c>
      <c r="K21" s="121">
        <v>5</v>
      </c>
      <c r="L21" s="121"/>
      <c r="M21" s="120">
        <v>100</v>
      </c>
      <c r="N21" s="120">
        <v>113</v>
      </c>
      <c r="O21" s="120">
        <v>76</v>
      </c>
      <c r="P21" s="120">
        <v>107</v>
      </c>
      <c r="Q21" s="120">
        <v>106</v>
      </c>
      <c r="R21" s="121">
        <v>103</v>
      </c>
      <c r="S21" s="121">
        <v>93</v>
      </c>
      <c r="T21" s="121">
        <v>74</v>
      </c>
      <c r="U21" s="121">
        <v>77</v>
      </c>
      <c r="V21" s="121"/>
      <c r="W21" s="122">
        <v>101139</v>
      </c>
      <c r="X21" s="122">
        <v>101464</v>
      </c>
      <c r="Y21" s="122">
        <v>102012</v>
      </c>
      <c r="Z21" s="122">
        <v>102478</v>
      </c>
      <c r="AA21" s="122">
        <v>103005</v>
      </c>
      <c r="AB21" s="122">
        <v>104297</v>
      </c>
      <c r="AC21" s="122">
        <v>106224</v>
      </c>
      <c r="AD21" s="122">
        <v>106932</v>
      </c>
      <c r="AE21" s="122">
        <v>107144</v>
      </c>
      <c r="AF21" s="121"/>
      <c r="AG21" s="123">
        <f t="shared" si="2"/>
        <v>2.9662148132767774</v>
      </c>
      <c r="AH21" s="124">
        <f t="shared" si="2"/>
        <v>4.9278561854450844</v>
      </c>
      <c r="AI21" s="124">
        <f t="shared" si="2"/>
        <v>2.940830490530526</v>
      </c>
      <c r="AJ21" s="124">
        <f t="shared" si="2"/>
        <v>3.9032768008743339</v>
      </c>
      <c r="AK21" s="124">
        <f t="shared" si="2"/>
        <v>4.8541332945002669</v>
      </c>
      <c r="AL21" s="124">
        <f t="shared" si="2"/>
        <v>0.958800349003327</v>
      </c>
      <c r="AM21" s="124">
        <f t="shared" si="2"/>
        <v>0.94140683837927397</v>
      </c>
      <c r="AN21" s="124">
        <f t="shared" si="2"/>
        <v>0.9351737552837317</v>
      </c>
      <c r="AO21" s="124">
        <f t="shared" si="2"/>
        <v>4.6666168894198465</v>
      </c>
      <c r="AP21" s="125"/>
      <c r="AQ21" s="124">
        <f t="shared" si="3"/>
        <v>98.873827109225914</v>
      </c>
      <c r="AR21" s="124">
        <f t="shared" si="3"/>
        <v>111.36954979105889</v>
      </c>
      <c r="AS21" s="124">
        <f t="shared" si="3"/>
        <v>74.501039093439985</v>
      </c>
      <c r="AT21" s="124">
        <f t="shared" si="3"/>
        <v>104.41265442338843</v>
      </c>
      <c r="AU21" s="124">
        <f t="shared" si="3"/>
        <v>102.90762584340565</v>
      </c>
      <c r="AV21" s="124">
        <f t="shared" si="3"/>
        <v>98.756435947342695</v>
      </c>
      <c r="AW21" s="124">
        <f t="shared" si="3"/>
        <v>87.550835969272484</v>
      </c>
      <c r="AX21" s="124">
        <f t="shared" si="3"/>
        <v>69.202857890996142</v>
      </c>
      <c r="AY21" s="124">
        <f t="shared" si="3"/>
        <v>71.865900097065634</v>
      </c>
    </row>
    <row r="22" spans="1:51" ht="12" x14ac:dyDescent="0.25">
      <c r="A22" s="176">
        <v>18</v>
      </c>
      <c r="B22" s="120" t="s">
        <v>213</v>
      </c>
      <c r="C22" s="120">
        <v>6</v>
      </c>
      <c r="D22" s="120">
        <v>7</v>
      </c>
      <c r="E22" s="120">
        <v>7</v>
      </c>
      <c r="F22" s="120">
        <v>5</v>
      </c>
      <c r="G22" s="120">
        <v>12</v>
      </c>
      <c r="H22" s="121">
        <v>9</v>
      </c>
      <c r="I22" s="121">
        <v>2</v>
      </c>
      <c r="J22" s="121">
        <v>4</v>
      </c>
      <c r="K22" s="121">
        <v>7</v>
      </c>
      <c r="L22" s="121"/>
      <c r="M22" s="120">
        <v>424</v>
      </c>
      <c r="N22" s="120">
        <v>354</v>
      </c>
      <c r="O22" s="120">
        <v>322</v>
      </c>
      <c r="P22" s="120">
        <v>362</v>
      </c>
      <c r="Q22" s="120">
        <v>358</v>
      </c>
      <c r="R22" s="121">
        <v>410</v>
      </c>
      <c r="S22" s="121">
        <v>308</v>
      </c>
      <c r="T22" s="121">
        <v>269</v>
      </c>
      <c r="U22" s="121">
        <v>264</v>
      </c>
      <c r="V22" s="121"/>
      <c r="W22" s="122">
        <v>61728</v>
      </c>
      <c r="X22" s="122">
        <v>67222</v>
      </c>
      <c r="Y22" s="122">
        <v>72592</v>
      </c>
      <c r="Z22" s="122">
        <v>76678</v>
      </c>
      <c r="AA22" s="122">
        <v>81144</v>
      </c>
      <c r="AB22" s="122">
        <v>89759</v>
      </c>
      <c r="AC22" s="122">
        <v>93105</v>
      </c>
      <c r="AD22" s="122">
        <v>96552</v>
      </c>
      <c r="AE22" s="122">
        <v>100611</v>
      </c>
      <c r="AF22" s="121"/>
      <c r="AG22" s="123">
        <f t="shared" si="2"/>
        <v>9.720062208398133</v>
      </c>
      <c r="AH22" s="124">
        <f t="shared" si="2"/>
        <v>10.413257564487818</v>
      </c>
      <c r="AI22" s="124">
        <f t="shared" si="2"/>
        <v>9.6429358607009039</v>
      </c>
      <c r="AJ22" s="124">
        <f t="shared" si="2"/>
        <v>6.5207751897545583</v>
      </c>
      <c r="AK22" s="124">
        <f t="shared" si="2"/>
        <v>14.78852410529429</v>
      </c>
      <c r="AL22" s="124">
        <f t="shared" si="2"/>
        <v>10.026849675241481</v>
      </c>
      <c r="AM22" s="124">
        <f t="shared" si="2"/>
        <v>2.1481123462757101</v>
      </c>
      <c r="AN22" s="124">
        <f t="shared" si="2"/>
        <v>4.1428453061562687</v>
      </c>
      <c r="AO22" s="124">
        <f t="shared" si="2"/>
        <v>6.9574897377026375</v>
      </c>
      <c r="AP22" s="125"/>
      <c r="AQ22" s="124">
        <f t="shared" si="3"/>
        <v>686.8843960601348</v>
      </c>
      <c r="AR22" s="124">
        <f t="shared" si="3"/>
        <v>526.61331111838388</v>
      </c>
      <c r="AS22" s="124">
        <f t="shared" si="3"/>
        <v>443.57504959224156</v>
      </c>
      <c r="AT22" s="124">
        <f t="shared" si="3"/>
        <v>472.10412373822999</v>
      </c>
      <c r="AU22" s="124">
        <f t="shared" si="3"/>
        <v>441.19096914127971</v>
      </c>
      <c r="AV22" s="124">
        <f t="shared" si="3"/>
        <v>456.77870742766743</v>
      </c>
      <c r="AW22" s="124">
        <f t="shared" si="3"/>
        <v>330.80930132645938</v>
      </c>
      <c r="AX22" s="124">
        <f t="shared" si="3"/>
        <v>278.60634683900901</v>
      </c>
      <c r="AY22" s="124">
        <f t="shared" si="3"/>
        <v>262.39675582192802</v>
      </c>
    </row>
    <row r="23" spans="1:51" ht="12" x14ac:dyDescent="0.25">
      <c r="A23" s="176">
        <v>19</v>
      </c>
      <c r="B23" s="120" t="s">
        <v>214</v>
      </c>
      <c r="C23" s="120">
        <v>6</v>
      </c>
      <c r="D23" s="120">
        <v>1</v>
      </c>
      <c r="E23" s="120">
        <v>6</v>
      </c>
      <c r="F23" s="120">
        <v>3</v>
      </c>
      <c r="G23" s="120">
        <v>7</v>
      </c>
      <c r="H23" s="121">
        <v>4</v>
      </c>
      <c r="I23" s="121">
        <v>7</v>
      </c>
      <c r="J23" s="121">
        <v>6</v>
      </c>
      <c r="K23" s="121">
        <v>7</v>
      </c>
      <c r="L23" s="121"/>
      <c r="M23" s="120">
        <v>58</v>
      </c>
      <c r="N23" s="120">
        <v>62</v>
      </c>
      <c r="O23" s="120">
        <v>59</v>
      </c>
      <c r="P23" s="120">
        <v>99</v>
      </c>
      <c r="Q23" s="120">
        <v>108</v>
      </c>
      <c r="R23" s="121">
        <v>113</v>
      </c>
      <c r="S23" s="121">
        <v>94</v>
      </c>
      <c r="T23" s="121">
        <v>73</v>
      </c>
      <c r="U23" s="121">
        <v>87</v>
      </c>
      <c r="V23" s="121"/>
      <c r="W23" s="122">
        <v>64769</v>
      </c>
      <c r="X23" s="122">
        <v>70138</v>
      </c>
      <c r="Y23" s="122">
        <v>74676</v>
      </c>
      <c r="Z23" s="122">
        <v>80911</v>
      </c>
      <c r="AA23" s="122">
        <v>85613</v>
      </c>
      <c r="AB23" s="122">
        <v>92465</v>
      </c>
      <c r="AC23" s="122">
        <v>100000</v>
      </c>
      <c r="AD23" s="122">
        <v>107150</v>
      </c>
      <c r="AE23" s="122">
        <v>112168</v>
      </c>
      <c r="AF23" s="121"/>
      <c r="AG23" s="123">
        <f t="shared" si="2"/>
        <v>9.2636909632694646</v>
      </c>
      <c r="AH23" s="124">
        <f t="shared" si="2"/>
        <v>1.4257606433032024</v>
      </c>
      <c r="AI23" s="124">
        <f t="shared" si="2"/>
        <v>8.0347099469709136</v>
      </c>
      <c r="AJ23" s="124">
        <f t="shared" si="2"/>
        <v>3.7077776816502084</v>
      </c>
      <c r="AK23" s="124">
        <f t="shared" si="2"/>
        <v>8.1763283613469913</v>
      </c>
      <c r="AL23" s="124">
        <f t="shared" si="2"/>
        <v>4.3259611744984587</v>
      </c>
      <c r="AM23" s="124">
        <f t="shared" si="2"/>
        <v>6.9999999999999991</v>
      </c>
      <c r="AN23" s="124">
        <f t="shared" si="2"/>
        <v>5.5996266915538966</v>
      </c>
      <c r="AO23" s="124">
        <f t="shared" si="2"/>
        <v>6.2406390414378441</v>
      </c>
      <c r="AP23" s="125"/>
      <c r="AQ23" s="124">
        <f t="shared" si="3"/>
        <v>89.549012644938159</v>
      </c>
      <c r="AR23" s="124">
        <f t="shared" si="3"/>
        <v>88.39715988479854</v>
      </c>
      <c r="AS23" s="124">
        <f t="shared" si="3"/>
        <v>79.007981145213989</v>
      </c>
      <c r="AT23" s="124">
        <f t="shared" si="3"/>
        <v>122.35666349445687</v>
      </c>
      <c r="AU23" s="124">
        <f t="shared" si="3"/>
        <v>126.14906614649645</v>
      </c>
      <c r="AV23" s="124">
        <f t="shared" si="3"/>
        <v>122.20840317958147</v>
      </c>
      <c r="AW23" s="124">
        <f t="shared" si="3"/>
        <v>94</v>
      </c>
      <c r="AX23" s="124">
        <f t="shared" si="3"/>
        <v>68.128791413905731</v>
      </c>
      <c r="AY23" s="124">
        <f t="shared" si="3"/>
        <v>77.562228086441763</v>
      </c>
    </row>
    <row r="24" spans="1:51" ht="12" x14ac:dyDescent="0.25">
      <c r="A24" s="176">
        <v>20</v>
      </c>
      <c r="B24" s="120" t="s">
        <v>215</v>
      </c>
      <c r="C24" s="120">
        <v>7</v>
      </c>
      <c r="D24" s="120">
        <v>10</v>
      </c>
      <c r="E24" s="120">
        <v>4</v>
      </c>
      <c r="F24" s="120">
        <v>5</v>
      </c>
      <c r="G24" s="120">
        <v>6</v>
      </c>
      <c r="H24" s="121">
        <v>3</v>
      </c>
      <c r="I24" s="121">
        <v>9</v>
      </c>
      <c r="J24" s="121">
        <v>1</v>
      </c>
      <c r="K24" s="121">
        <v>5</v>
      </c>
      <c r="L24" s="121"/>
      <c r="M24" s="120">
        <v>225</v>
      </c>
      <c r="N24" s="120">
        <v>220</v>
      </c>
      <c r="O24" s="120">
        <v>171</v>
      </c>
      <c r="P24" s="120">
        <v>228</v>
      </c>
      <c r="Q24" s="120">
        <v>263</v>
      </c>
      <c r="R24" s="121">
        <v>217</v>
      </c>
      <c r="S24" s="121">
        <v>196</v>
      </c>
      <c r="T24" s="121">
        <v>100</v>
      </c>
      <c r="U24" s="121">
        <v>110</v>
      </c>
      <c r="V24" s="121"/>
      <c r="W24" s="122">
        <v>164375</v>
      </c>
      <c r="X24" s="122">
        <v>165369</v>
      </c>
      <c r="Y24" s="122">
        <v>167472</v>
      </c>
      <c r="Z24" s="122">
        <v>169829</v>
      </c>
      <c r="AA24" s="122">
        <v>171478</v>
      </c>
      <c r="AB24" s="122">
        <v>172740</v>
      </c>
      <c r="AC24" s="122">
        <v>176069</v>
      </c>
      <c r="AD24" s="122">
        <v>177726</v>
      </c>
      <c r="AE24" s="122">
        <v>177970</v>
      </c>
      <c r="AF24" s="121"/>
      <c r="AG24" s="123">
        <f t="shared" si="2"/>
        <v>4.2585551330798479</v>
      </c>
      <c r="AH24" s="124">
        <f t="shared" si="2"/>
        <v>6.0470825850068639</v>
      </c>
      <c r="AI24" s="124">
        <f t="shared" si="2"/>
        <v>2.3884589662749596</v>
      </c>
      <c r="AJ24" s="124">
        <f t="shared" si="2"/>
        <v>2.9441379269736028</v>
      </c>
      <c r="AK24" s="124">
        <f t="shared" si="2"/>
        <v>3.4989911242258485</v>
      </c>
      <c r="AL24" s="124">
        <f t="shared" si="2"/>
        <v>1.7367141368530741</v>
      </c>
      <c r="AM24" s="124">
        <f t="shared" si="2"/>
        <v>5.1116323713998488</v>
      </c>
      <c r="AN24" s="124">
        <f t="shared" si="2"/>
        <v>0.56266387585384237</v>
      </c>
      <c r="AO24" s="124">
        <f t="shared" si="2"/>
        <v>2.8094622689217283</v>
      </c>
      <c r="AP24" s="125"/>
      <c r="AQ24" s="124">
        <f t="shared" si="3"/>
        <v>136.88212927756655</v>
      </c>
      <c r="AR24" s="124">
        <f t="shared" si="3"/>
        <v>133.035816870151</v>
      </c>
      <c r="AS24" s="124">
        <f t="shared" si="3"/>
        <v>102.1066208082545</v>
      </c>
      <c r="AT24" s="124">
        <f t="shared" si="3"/>
        <v>134.25268946999628</v>
      </c>
      <c r="AU24" s="124">
        <f t="shared" si="3"/>
        <v>153.37244427856635</v>
      </c>
      <c r="AV24" s="124">
        <f t="shared" si="3"/>
        <v>125.6223225657057</v>
      </c>
      <c r="AW24" s="124">
        <f t="shared" si="3"/>
        <v>111.31999386604116</v>
      </c>
      <c r="AX24" s="124">
        <f t="shared" si="3"/>
        <v>56.266387585384237</v>
      </c>
      <c r="AY24" s="124">
        <f t="shared" si="3"/>
        <v>61.808169916278025</v>
      </c>
    </row>
    <row r="25" spans="1:51" ht="12" x14ac:dyDescent="0.25">
      <c r="A25" s="176">
        <v>21</v>
      </c>
      <c r="B25" s="120" t="s">
        <v>216</v>
      </c>
      <c r="C25" s="120">
        <v>1</v>
      </c>
      <c r="D25" s="120">
        <v>1</v>
      </c>
      <c r="E25" s="120">
        <v>2</v>
      </c>
      <c r="F25" s="120">
        <v>5</v>
      </c>
      <c r="G25" s="120">
        <v>5</v>
      </c>
      <c r="H25" s="121">
        <v>4</v>
      </c>
      <c r="I25" s="121">
        <v>3</v>
      </c>
      <c r="J25" s="121">
        <v>2</v>
      </c>
      <c r="K25" s="121">
        <v>1</v>
      </c>
      <c r="L25" s="121"/>
      <c r="M25" s="120">
        <v>103</v>
      </c>
      <c r="N25" s="120">
        <v>93</v>
      </c>
      <c r="O25" s="120">
        <v>97</v>
      </c>
      <c r="P25" s="120">
        <v>108</v>
      </c>
      <c r="Q25" s="120">
        <v>100</v>
      </c>
      <c r="R25" s="121">
        <v>104</v>
      </c>
      <c r="S25" s="121">
        <v>98</v>
      </c>
      <c r="T25" s="121">
        <v>64</v>
      </c>
      <c r="U25" s="121">
        <v>58</v>
      </c>
      <c r="V25" s="121"/>
      <c r="W25" s="122">
        <v>110315</v>
      </c>
      <c r="X25" s="122">
        <v>110301</v>
      </c>
      <c r="Y25" s="122">
        <v>110724</v>
      </c>
      <c r="Z25" s="122">
        <v>111553</v>
      </c>
      <c r="AA25" s="122">
        <v>112481</v>
      </c>
      <c r="AB25" s="122">
        <v>108909</v>
      </c>
      <c r="AC25" s="122">
        <v>111268</v>
      </c>
      <c r="AD25" s="122">
        <v>112804</v>
      </c>
      <c r="AE25" s="122">
        <v>112270</v>
      </c>
      <c r="AF25" s="121"/>
      <c r="AG25" s="123">
        <f t="shared" si="2"/>
        <v>0.9064950369396727</v>
      </c>
      <c r="AH25" s="124">
        <f t="shared" si="2"/>
        <v>0.90661009419678884</v>
      </c>
      <c r="AI25" s="124">
        <f t="shared" si="2"/>
        <v>1.8062931252483654</v>
      </c>
      <c r="AJ25" s="124">
        <f t="shared" si="2"/>
        <v>4.4821743924412605</v>
      </c>
      <c r="AK25" s="124">
        <f t="shared" si="2"/>
        <v>4.4451951885207279</v>
      </c>
      <c r="AL25" s="124">
        <f t="shared" si="2"/>
        <v>3.6727910457354307</v>
      </c>
      <c r="AM25" s="124">
        <f t="shared" si="2"/>
        <v>2.6961929755185676</v>
      </c>
      <c r="AN25" s="124">
        <f t="shared" si="2"/>
        <v>1.7729867735186695</v>
      </c>
      <c r="AO25" s="124">
        <f t="shared" si="2"/>
        <v>0.89070989578694215</v>
      </c>
      <c r="AP25" s="125"/>
      <c r="AQ25" s="124">
        <f t="shared" si="3"/>
        <v>93.368988804786298</v>
      </c>
      <c r="AR25" s="124">
        <f t="shared" si="3"/>
        <v>84.314738760301353</v>
      </c>
      <c r="AS25" s="124">
        <f t="shared" si="3"/>
        <v>87.605216574545722</v>
      </c>
      <c r="AT25" s="124">
        <f t="shared" si="3"/>
        <v>96.814966876731248</v>
      </c>
      <c r="AU25" s="124">
        <f t="shared" si="3"/>
        <v>88.903903770414558</v>
      </c>
      <c r="AV25" s="124">
        <f t="shared" si="3"/>
        <v>95.492567189121189</v>
      </c>
      <c r="AW25" s="124">
        <f t="shared" si="3"/>
        <v>88.075637200273206</v>
      </c>
      <c r="AX25" s="124">
        <f t="shared" si="3"/>
        <v>56.735576752597424</v>
      </c>
      <c r="AY25" s="124">
        <f t="shared" si="3"/>
        <v>51.661173955642646</v>
      </c>
    </row>
    <row r="26" spans="1:51" ht="12" x14ac:dyDescent="0.25">
      <c r="A26" s="176">
        <v>22</v>
      </c>
      <c r="B26" s="120" t="s">
        <v>217</v>
      </c>
      <c r="C26" s="120">
        <v>2</v>
      </c>
      <c r="D26" s="120">
        <v>2</v>
      </c>
      <c r="E26" s="120">
        <v>4</v>
      </c>
      <c r="F26" s="120">
        <v>3</v>
      </c>
      <c r="G26" s="120">
        <v>4</v>
      </c>
      <c r="H26" s="121">
        <v>5</v>
      </c>
      <c r="I26" s="121">
        <v>2</v>
      </c>
      <c r="J26" s="121">
        <v>7</v>
      </c>
      <c r="K26" s="121">
        <v>3</v>
      </c>
      <c r="L26" s="121"/>
      <c r="M26" s="120">
        <v>133</v>
      </c>
      <c r="N26" s="120">
        <v>152</v>
      </c>
      <c r="O26" s="120">
        <v>138</v>
      </c>
      <c r="P26" s="120">
        <v>166</v>
      </c>
      <c r="Q26" s="120">
        <v>201</v>
      </c>
      <c r="R26" s="121">
        <v>182</v>
      </c>
      <c r="S26" s="121">
        <v>180</v>
      </c>
      <c r="T26" s="121">
        <v>123</v>
      </c>
      <c r="U26" s="121">
        <v>149</v>
      </c>
      <c r="V26" s="121"/>
      <c r="W26" s="122">
        <v>137839</v>
      </c>
      <c r="X26" s="122">
        <v>138977</v>
      </c>
      <c r="Y26" s="122">
        <v>140385</v>
      </c>
      <c r="Z26" s="122">
        <v>142325</v>
      </c>
      <c r="AA26" s="122">
        <v>144015</v>
      </c>
      <c r="AB26" s="122">
        <v>145900</v>
      </c>
      <c r="AC26" s="122">
        <v>149122</v>
      </c>
      <c r="AD26" s="122">
        <v>150838</v>
      </c>
      <c r="AE26" s="122">
        <v>155087</v>
      </c>
      <c r="AF26" s="121"/>
      <c r="AG26" s="123">
        <f t="shared" si="2"/>
        <v>1.4509681585037615</v>
      </c>
      <c r="AH26" s="124">
        <f t="shared" si="2"/>
        <v>1.4390870431798066</v>
      </c>
      <c r="AI26" s="124">
        <f t="shared" si="2"/>
        <v>2.8493072621718847</v>
      </c>
      <c r="AJ26" s="124">
        <f t="shared" si="2"/>
        <v>2.1078517477604075</v>
      </c>
      <c r="AK26" s="124">
        <f t="shared" si="2"/>
        <v>2.7774884560636046</v>
      </c>
      <c r="AL26" s="124">
        <f t="shared" si="2"/>
        <v>3.4270047978067164</v>
      </c>
      <c r="AM26" s="124">
        <f t="shared" si="2"/>
        <v>1.3411837287590027</v>
      </c>
      <c r="AN26" s="124">
        <f t="shared" si="2"/>
        <v>4.640740396982193</v>
      </c>
      <c r="AO26" s="124">
        <f t="shared" si="2"/>
        <v>1.9343981120274427</v>
      </c>
      <c r="AP26" s="125"/>
      <c r="AQ26" s="124">
        <f t="shared" si="3"/>
        <v>96.489382540500145</v>
      </c>
      <c r="AR26" s="124">
        <f t="shared" si="3"/>
        <v>109.37061528166531</v>
      </c>
      <c r="AS26" s="124">
        <f t="shared" si="3"/>
        <v>98.301100544930009</v>
      </c>
      <c r="AT26" s="124">
        <f t="shared" si="3"/>
        <v>116.63446337607589</v>
      </c>
      <c r="AU26" s="124">
        <f t="shared" si="3"/>
        <v>139.56879491719613</v>
      </c>
      <c r="AV26" s="124">
        <f t="shared" si="3"/>
        <v>124.74297464016449</v>
      </c>
      <c r="AW26" s="124">
        <f t="shared" si="3"/>
        <v>120.70653558831025</v>
      </c>
      <c r="AX26" s="124">
        <f t="shared" si="3"/>
        <v>81.544438404115681</v>
      </c>
      <c r="AY26" s="124">
        <f t="shared" si="3"/>
        <v>96.075106230696321</v>
      </c>
    </row>
    <row r="27" spans="1:51" ht="12" x14ac:dyDescent="0.25">
      <c r="A27" s="176">
        <v>23</v>
      </c>
      <c r="B27" s="120" t="s">
        <v>218</v>
      </c>
      <c r="C27" s="120">
        <v>9</v>
      </c>
      <c r="D27" s="120">
        <v>8</v>
      </c>
      <c r="E27" s="120">
        <v>12</v>
      </c>
      <c r="F27" s="120">
        <v>10</v>
      </c>
      <c r="G27" s="120">
        <v>10</v>
      </c>
      <c r="H27" s="121">
        <v>14</v>
      </c>
      <c r="I27" s="121">
        <v>6</v>
      </c>
      <c r="J27" s="121">
        <v>9</v>
      </c>
      <c r="K27" s="121">
        <v>9</v>
      </c>
      <c r="L27" s="121"/>
      <c r="M27" s="120">
        <v>214</v>
      </c>
      <c r="N27" s="120">
        <v>189</v>
      </c>
      <c r="O27" s="120">
        <v>210</v>
      </c>
      <c r="P27" s="120">
        <v>220</v>
      </c>
      <c r="Q27" s="120">
        <v>235</v>
      </c>
      <c r="R27" s="121">
        <v>211</v>
      </c>
      <c r="S27" s="121">
        <v>154</v>
      </c>
      <c r="T27" s="121">
        <v>116</v>
      </c>
      <c r="U27" s="121">
        <v>117</v>
      </c>
      <c r="V27" s="121"/>
      <c r="W27" s="122">
        <v>136879</v>
      </c>
      <c r="X27" s="122">
        <v>137907</v>
      </c>
      <c r="Y27" s="122">
        <v>139245</v>
      </c>
      <c r="Z27" s="122">
        <v>140849</v>
      </c>
      <c r="AA27" s="122">
        <v>142659</v>
      </c>
      <c r="AB27" s="122">
        <v>145356</v>
      </c>
      <c r="AC27" s="122">
        <v>148394</v>
      </c>
      <c r="AD27" s="122">
        <v>150238</v>
      </c>
      <c r="AE27" s="122">
        <v>149156</v>
      </c>
      <c r="AF27" s="121"/>
      <c r="AG27" s="123">
        <f t="shared" si="2"/>
        <v>6.5751503152419293</v>
      </c>
      <c r="AH27" s="124">
        <f t="shared" si="2"/>
        <v>5.8010108261364541</v>
      </c>
      <c r="AI27" s="124">
        <f t="shared" si="2"/>
        <v>8.6179036949262091</v>
      </c>
      <c r="AJ27" s="124">
        <f t="shared" si="2"/>
        <v>7.0998019155265562</v>
      </c>
      <c r="AK27" s="124">
        <f t="shared" si="2"/>
        <v>7.0097224850868152</v>
      </c>
      <c r="AL27" s="124">
        <f t="shared" si="2"/>
        <v>9.631525358430336</v>
      </c>
      <c r="AM27" s="124">
        <f t="shared" si="2"/>
        <v>4.0432901599795139</v>
      </c>
      <c r="AN27" s="124">
        <f t="shared" si="2"/>
        <v>5.9904950811379276</v>
      </c>
      <c r="AO27" s="124">
        <f t="shared" si="2"/>
        <v>6.0339510311351869</v>
      </c>
      <c r="AP27" s="125"/>
      <c r="AQ27" s="124">
        <f t="shared" si="3"/>
        <v>156.3424630513081</v>
      </c>
      <c r="AR27" s="124">
        <f t="shared" si="3"/>
        <v>137.04888076747375</v>
      </c>
      <c r="AS27" s="124">
        <f t="shared" si="3"/>
        <v>150.81331466120866</v>
      </c>
      <c r="AT27" s="124">
        <f t="shared" si="3"/>
        <v>156.19564214158424</v>
      </c>
      <c r="AU27" s="124">
        <f t="shared" si="3"/>
        <v>164.72847839954017</v>
      </c>
      <c r="AV27" s="124">
        <f t="shared" si="3"/>
        <v>145.16084647348578</v>
      </c>
      <c r="AW27" s="124">
        <f t="shared" si="3"/>
        <v>103.77778077280753</v>
      </c>
      <c r="AX27" s="124">
        <f t="shared" si="3"/>
        <v>77.210825490222177</v>
      </c>
      <c r="AY27" s="124">
        <f t="shared" si="3"/>
        <v>78.441363404757439</v>
      </c>
    </row>
    <row r="28" spans="1:51" ht="12" x14ac:dyDescent="0.25">
      <c r="A28" s="176">
        <v>24</v>
      </c>
      <c r="B28" s="120" t="s">
        <v>219</v>
      </c>
      <c r="C28" s="120">
        <v>4</v>
      </c>
      <c r="D28" s="120">
        <v>1</v>
      </c>
      <c r="E28" s="120">
        <v>0</v>
      </c>
      <c r="F28" s="120">
        <v>3</v>
      </c>
      <c r="G28" s="120">
        <v>2</v>
      </c>
      <c r="H28" s="121">
        <v>2</v>
      </c>
      <c r="I28" s="121">
        <v>2</v>
      </c>
      <c r="J28" s="121">
        <v>1</v>
      </c>
      <c r="K28" s="121">
        <v>3</v>
      </c>
      <c r="L28" s="121"/>
      <c r="M28" s="120">
        <v>41</v>
      </c>
      <c r="N28" s="120">
        <v>44</v>
      </c>
      <c r="O28" s="120">
        <v>41</v>
      </c>
      <c r="P28" s="120">
        <v>49</v>
      </c>
      <c r="Q28" s="120">
        <v>44</v>
      </c>
      <c r="R28" s="121">
        <v>47</v>
      </c>
      <c r="S28" s="121">
        <v>55</v>
      </c>
      <c r="T28" s="121">
        <v>30</v>
      </c>
      <c r="U28" s="121">
        <v>46</v>
      </c>
      <c r="V28" s="121"/>
      <c r="W28" s="122">
        <v>60861</v>
      </c>
      <c r="X28" s="122">
        <v>61044</v>
      </c>
      <c r="Y28" s="122">
        <v>61542</v>
      </c>
      <c r="Z28" s="122">
        <v>62022</v>
      </c>
      <c r="AA28" s="122">
        <v>62310</v>
      </c>
      <c r="AB28" s="122">
        <v>63181</v>
      </c>
      <c r="AC28" s="122">
        <v>63827</v>
      </c>
      <c r="AD28" s="122">
        <v>64184</v>
      </c>
      <c r="AE28" s="122">
        <v>62596</v>
      </c>
      <c r="AF28" s="121"/>
      <c r="AG28" s="123">
        <f t="shared" si="2"/>
        <v>6.5723533954420725</v>
      </c>
      <c r="AH28" s="124">
        <f t="shared" si="2"/>
        <v>1.6381626367865803</v>
      </c>
      <c r="AI28" s="124">
        <f t="shared" si="2"/>
        <v>0</v>
      </c>
      <c r="AJ28" s="124">
        <f t="shared" si="2"/>
        <v>4.8369933249492112</v>
      </c>
      <c r="AK28" s="124">
        <f t="shared" si="2"/>
        <v>3.2097576632964211</v>
      </c>
      <c r="AL28" s="124">
        <f t="shared" si="2"/>
        <v>3.165508618097213</v>
      </c>
      <c r="AM28" s="124">
        <f t="shared" si="2"/>
        <v>3.1334701615303868</v>
      </c>
      <c r="AN28" s="124">
        <f t="shared" si="2"/>
        <v>1.5580206905147702</v>
      </c>
      <c r="AO28" s="124">
        <f t="shared" si="2"/>
        <v>4.7926385072528594</v>
      </c>
      <c r="AP28" s="125"/>
      <c r="AQ28" s="124">
        <f t="shared" si="3"/>
        <v>67.366622303281247</v>
      </c>
      <c r="AR28" s="124">
        <f t="shared" si="3"/>
        <v>72.079156018609524</v>
      </c>
      <c r="AS28" s="124">
        <f t="shared" si="3"/>
        <v>66.621169282766246</v>
      </c>
      <c r="AT28" s="124">
        <f t="shared" si="3"/>
        <v>79.00422430750379</v>
      </c>
      <c r="AU28" s="124">
        <f t="shared" si="3"/>
        <v>70.614668592521269</v>
      </c>
      <c r="AV28" s="124">
        <f t="shared" si="3"/>
        <v>74.389452525284497</v>
      </c>
      <c r="AW28" s="124">
        <f t="shared" si="3"/>
        <v>86.170429442085648</v>
      </c>
      <c r="AX28" s="124">
        <f t="shared" si="3"/>
        <v>46.7406207154431</v>
      </c>
      <c r="AY28" s="124">
        <f t="shared" si="3"/>
        <v>73.487123777877187</v>
      </c>
    </row>
    <row r="29" spans="1:51" ht="12" x14ac:dyDescent="0.25">
      <c r="A29" s="176">
        <v>25</v>
      </c>
      <c r="B29" s="120" t="s">
        <v>220</v>
      </c>
      <c r="C29" s="120">
        <v>1</v>
      </c>
      <c r="D29" s="120">
        <v>2</v>
      </c>
      <c r="E29" s="120">
        <v>1</v>
      </c>
      <c r="F29" s="120">
        <v>1</v>
      </c>
      <c r="G29" s="120">
        <v>3</v>
      </c>
      <c r="H29" s="121">
        <v>2</v>
      </c>
      <c r="I29" s="121">
        <v>1</v>
      </c>
      <c r="J29" s="121">
        <v>3</v>
      </c>
      <c r="K29" s="121">
        <v>1</v>
      </c>
      <c r="L29" s="121"/>
      <c r="M29" s="120">
        <v>177</v>
      </c>
      <c r="N29" s="120">
        <v>155</v>
      </c>
      <c r="O29" s="120">
        <v>152</v>
      </c>
      <c r="P29" s="120">
        <v>152</v>
      </c>
      <c r="Q29" s="120">
        <v>182</v>
      </c>
      <c r="R29" s="121">
        <v>152</v>
      </c>
      <c r="S29" s="121">
        <v>113</v>
      </c>
      <c r="T29" s="121">
        <v>88</v>
      </c>
      <c r="U29" s="121">
        <v>108</v>
      </c>
      <c r="V29" s="121"/>
      <c r="W29" s="122">
        <v>84727</v>
      </c>
      <c r="X29" s="122">
        <v>86464</v>
      </c>
      <c r="Y29" s="122">
        <v>88499</v>
      </c>
      <c r="Z29" s="122">
        <v>90458</v>
      </c>
      <c r="AA29" s="122">
        <v>91931</v>
      </c>
      <c r="AB29" s="122">
        <v>93752</v>
      </c>
      <c r="AC29" s="122">
        <v>96110</v>
      </c>
      <c r="AD29" s="122">
        <v>97429</v>
      </c>
      <c r="AE29" s="122">
        <v>97854</v>
      </c>
      <c r="AF29" s="121"/>
      <c r="AG29" s="123">
        <f t="shared" si="2"/>
        <v>1.1802613098540016</v>
      </c>
      <c r="AH29" s="124">
        <f t="shared" si="2"/>
        <v>2.313101406365655</v>
      </c>
      <c r="AI29" s="124">
        <f t="shared" si="2"/>
        <v>1.1299562706923243</v>
      </c>
      <c r="AJ29" s="124">
        <f t="shared" si="2"/>
        <v>1.1054854186473282</v>
      </c>
      <c r="AK29" s="124">
        <f t="shared" si="2"/>
        <v>3.2633170530071465</v>
      </c>
      <c r="AL29" s="124">
        <f t="shared" si="2"/>
        <v>2.1332878231931049</v>
      </c>
      <c r="AM29" s="124">
        <f t="shared" si="2"/>
        <v>1.0404744563520965</v>
      </c>
      <c r="AN29" s="124">
        <f t="shared" si="2"/>
        <v>3.0791653409149227</v>
      </c>
      <c r="AO29" s="124">
        <f t="shared" si="2"/>
        <v>1.0219306313487442</v>
      </c>
      <c r="AP29" s="125"/>
      <c r="AQ29" s="124">
        <f t="shared" si="3"/>
        <v>208.90625184415831</v>
      </c>
      <c r="AR29" s="124">
        <f t="shared" si="3"/>
        <v>179.26535899333828</v>
      </c>
      <c r="AS29" s="124">
        <f t="shared" si="3"/>
        <v>171.75335314523326</v>
      </c>
      <c r="AT29" s="124">
        <f t="shared" si="3"/>
        <v>168.03378363439387</v>
      </c>
      <c r="AU29" s="124">
        <f t="shared" si="3"/>
        <v>197.97456788243355</v>
      </c>
      <c r="AV29" s="124">
        <f t="shared" si="3"/>
        <v>162.12987456267601</v>
      </c>
      <c r="AW29" s="124">
        <f t="shared" si="3"/>
        <v>117.57361356778691</v>
      </c>
      <c r="AX29" s="124">
        <f t="shared" si="3"/>
        <v>90.322183333504398</v>
      </c>
      <c r="AY29" s="124">
        <f t="shared" si="3"/>
        <v>110.36850818566435</v>
      </c>
    </row>
    <row r="30" spans="1:51" ht="12" x14ac:dyDescent="0.25">
      <c r="A30" s="176">
        <v>26</v>
      </c>
      <c r="B30" s="120" t="s">
        <v>221</v>
      </c>
      <c r="C30" s="120">
        <v>1</v>
      </c>
      <c r="D30" s="120">
        <v>3</v>
      </c>
      <c r="E30" s="120">
        <v>2</v>
      </c>
      <c r="F30" s="120">
        <v>0</v>
      </c>
      <c r="G30" s="120">
        <v>3</v>
      </c>
      <c r="H30" s="121">
        <v>0</v>
      </c>
      <c r="I30" s="121">
        <v>0</v>
      </c>
      <c r="J30" s="121">
        <v>0</v>
      </c>
      <c r="K30" s="121">
        <v>2</v>
      </c>
      <c r="L30" s="121"/>
      <c r="M30" s="120">
        <v>115</v>
      </c>
      <c r="N30" s="120">
        <v>130</v>
      </c>
      <c r="O30" s="120">
        <v>88</v>
      </c>
      <c r="P30" s="120">
        <v>105</v>
      </c>
      <c r="Q30" s="120">
        <v>106</v>
      </c>
      <c r="R30" s="121">
        <v>119</v>
      </c>
      <c r="S30" s="121">
        <v>103</v>
      </c>
      <c r="T30" s="121">
        <v>87</v>
      </c>
      <c r="U30" s="121">
        <v>84</v>
      </c>
      <c r="V30" s="121"/>
      <c r="W30" s="122">
        <v>91910</v>
      </c>
      <c r="X30" s="122">
        <v>93485</v>
      </c>
      <c r="Y30" s="122">
        <v>93965</v>
      </c>
      <c r="Z30" s="122">
        <v>95235</v>
      </c>
      <c r="AA30" s="122">
        <v>96221</v>
      </c>
      <c r="AB30" s="122">
        <v>97711</v>
      </c>
      <c r="AC30" s="122">
        <v>99110</v>
      </c>
      <c r="AD30" s="122">
        <v>100351</v>
      </c>
      <c r="AE30" s="122">
        <v>99118</v>
      </c>
      <c r="AF30" s="121"/>
      <c r="AG30" s="123">
        <f t="shared" si="2"/>
        <v>1.0880208900010879</v>
      </c>
      <c r="AH30" s="124">
        <f t="shared" si="2"/>
        <v>3.2090709739530405</v>
      </c>
      <c r="AI30" s="124">
        <f t="shared" si="2"/>
        <v>2.1284520832224767</v>
      </c>
      <c r="AJ30" s="124">
        <f t="shared" si="2"/>
        <v>0</v>
      </c>
      <c r="AK30" s="124">
        <f t="shared" si="2"/>
        <v>3.11782251275709</v>
      </c>
      <c r="AL30" s="124">
        <f t="shared" si="2"/>
        <v>0</v>
      </c>
      <c r="AM30" s="124">
        <f t="shared" si="2"/>
        <v>0</v>
      </c>
      <c r="AN30" s="124">
        <f t="shared" si="2"/>
        <v>0</v>
      </c>
      <c r="AO30" s="124">
        <f t="shared" si="2"/>
        <v>2.0177969692689524</v>
      </c>
      <c r="AP30" s="125"/>
      <c r="AQ30" s="124">
        <f t="shared" si="3"/>
        <v>125.12240235012513</v>
      </c>
      <c r="AR30" s="124">
        <f t="shared" si="3"/>
        <v>139.05974220463176</v>
      </c>
      <c r="AS30" s="124">
        <f t="shared" si="3"/>
        <v>93.651891661788966</v>
      </c>
      <c r="AT30" s="124">
        <f t="shared" si="3"/>
        <v>110.25358324145535</v>
      </c>
      <c r="AU30" s="124">
        <f t="shared" si="3"/>
        <v>110.1630621174172</v>
      </c>
      <c r="AV30" s="124">
        <f t="shared" si="3"/>
        <v>121.78772093213661</v>
      </c>
      <c r="AW30" s="124">
        <f t="shared" si="3"/>
        <v>103.92493189385532</v>
      </c>
      <c r="AX30" s="124">
        <f t="shared" si="3"/>
        <v>86.695698099670167</v>
      </c>
      <c r="AY30" s="124">
        <f t="shared" si="3"/>
        <v>84.747472709295991</v>
      </c>
    </row>
    <row r="31" spans="1:51" ht="12" x14ac:dyDescent="0.25">
      <c r="A31" s="176">
        <v>27</v>
      </c>
      <c r="B31" s="120" t="s">
        <v>222</v>
      </c>
      <c r="C31" s="120">
        <v>6</v>
      </c>
      <c r="D31" s="120">
        <v>0</v>
      </c>
      <c r="E31" s="120">
        <v>2</v>
      </c>
      <c r="F31" s="120">
        <v>3</v>
      </c>
      <c r="G31" s="120">
        <v>3</v>
      </c>
      <c r="H31" s="121">
        <v>3</v>
      </c>
      <c r="I31" s="121">
        <v>5</v>
      </c>
      <c r="J31" s="121">
        <v>5</v>
      </c>
      <c r="K31" s="121">
        <v>5</v>
      </c>
      <c r="L31" s="121"/>
      <c r="M31" s="120">
        <v>140</v>
      </c>
      <c r="N31" s="120">
        <v>123</v>
      </c>
      <c r="O31" s="120">
        <v>135</v>
      </c>
      <c r="P31" s="120">
        <v>168</v>
      </c>
      <c r="Q31" s="120">
        <v>194</v>
      </c>
      <c r="R31" s="121">
        <v>123</v>
      </c>
      <c r="S31" s="121">
        <v>133</v>
      </c>
      <c r="T31" s="121">
        <v>110</v>
      </c>
      <c r="U31" s="121">
        <v>76</v>
      </c>
      <c r="V31" s="121"/>
      <c r="W31" s="122">
        <v>147658</v>
      </c>
      <c r="X31" s="122">
        <v>148261</v>
      </c>
      <c r="Y31" s="122">
        <v>149353</v>
      </c>
      <c r="Z31" s="122">
        <v>151233</v>
      </c>
      <c r="AA31" s="122">
        <v>152368</v>
      </c>
      <c r="AB31" s="122">
        <v>153407</v>
      </c>
      <c r="AC31" s="122">
        <v>155725</v>
      </c>
      <c r="AD31" s="122">
        <v>156797</v>
      </c>
      <c r="AE31" s="122">
        <v>157740</v>
      </c>
      <c r="AF31" s="121"/>
      <c r="AG31" s="123">
        <f t="shared" si="2"/>
        <v>4.0634439041569026</v>
      </c>
      <c r="AH31" s="124">
        <f t="shared" si="2"/>
        <v>0</v>
      </c>
      <c r="AI31" s="124">
        <f t="shared" si="2"/>
        <v>1.339109358365751</v>
      </c>
      <c r="AJ31" s="124">
        <f t="shared" si="2"/>
        <v>1.9836940350320369</v>
      </c>
      <c r="AK31" s="124">
        <f t="shared" si="2"/>
        <v>1.968917357975428</v>
      </c>
      <c r="AL31" s="124">
        <f t="shared" si="2"/>
        <v>1.9555822094167801</v>
      </c>
      <c r="AM31" s="124">
        <f t="shared" si="2"/>
        <v>3.2107882485150103</v>
      </c>
      <c r="AN31" s="124">
        <f t="shared" si="2"/>
        <v>3.1888365211069085</v>
      </c>
      <c r="AO31" s="124">
        <f t="shared" si="2"/>
        <v>3.1697730442500318</v>
      </c>
      <c r="AP31" s="125"/>
      <c r="AQ31" s="124">
        <f t="shared" si="3"/>
        <v>94.813691096994404</v>
      </c>
      <c r="AR31" s="124">
        <f t="shared" si="3"/>
        <v>82.961803845920372</v>
      </c>
      <c r="AS31" s="124">
        <f t="shared" si="3"/>
        <v>90.389881689688195</v>
      </c>
      <c r="AT31" s="124">
        <f t="shared" si="3"/>
        <v>111.08686596179405</v>
      </c>
      <c r="AU31" s="124">
        <f t="shared" si="3"/>
        <v>127.323322482411</v>
      </c>
      <c r="AV31" s="124">
        <f t="shared" si="3"/>
        <v>80.178870586087982</v>
      </c>
      <c r="AW31" s="124">
        <f t="shared" si="3"/>
        <v>85.406967410499277</v>
      </c>
      <c r="AX31" s="124">
        <f t="shared" si="3"/>
        <v>70.154403464352001</v>
      </c>
      <c r="AY31" s="124">
        <f t="shared" si="3"/>
        <v>48.180550272600485</v>
      </c>
    </row>
    <row r="32" spans="1:51" ht="12" x14ac:dyDescent="0.25">
      <c r="A32" s="176">
        <v>28</v>
      </c>
      <c r="B32" s="120" t="s">
        <v>223</v>
      </c>
      <c r="C32" s="120">
        <v>2</v>
      </c>
      <c r="D32" s="120">
        <v>10</v>
      </c>
      <c r="E32" s="120">
        <v>7</v>
      </c>
      <c r="F32" s="120">
        <v>7</v>
      </c>
      <c r="G32" s="120">
        <v>5</v>
      </c>
      <c r="H32" s="121">
        <v>6</v>
      </c>
      <c r="I32" s="121">
        <v>6</v>
      </c>
      <c r="J32" s="121">
        <v>15</v>
      </c>
      <c r="K32" s="121">
        <v>5</v>
      </c>
      <c r="L32" s="121"/>
      <c r="M32" s="120">
        <v>105</v>
      </c>
      <c r="N32" s="120">
        <v>116</v>
      </c>
      <c r="O32" s="120">
        <v>91</v>
      </c>
      <c r="P32" s="120">
        <v>112</v>
      </c>
      <c r="Q32" s="120">
        <v>159</v>
      </c>
      <c r="R32" s="121">
        <v>101</v>
      </c>
      <c r="S32" s="121">
        <v>99</v>
      </c>
      <c r="T32" s="121">
        <v>89</v>
      </c>
      <c r="U32" s="121">
        <v>87</v>
      </c>
      <c r="V32" s="121"/>
      <c r="W32" s="122">
        <v>122948</v>
      </c>
      <c r="X32" s="122">
        <v>124732</v>
      </c>
      <c r="Y32" s="122">
        <v>127309</v>
      </c>
      <c r="Z32" s="122">
        <v>129525</v>
      </c>
      <c r="AA32" s="122">
        <v>133156</v>
      </c>
      <c r="AB32" s="122">
        <v>139250</v>
      </c>
      <c r="AC32" s="122">
        <v>146132</v>
      </c>
      <c r="AD32" s="122">
        <v>155113</v>
      </c>
      <c r="AE32" s="122">
        <v>160371</v>
      </c>
      <c r="AF32" s="121"/>
      <c r="AG32" s="123">
        <f t="shared" si="2"/>
        <v>1.6267039724111005</v>
      </c>
      <c r="AH32" s="124">
        <f t="shared" si="2"/>
        <v>8.0171888529006186</v>
      </c>
      <c r="AI32" s="124">
        <f t="shared" si="2"/>
        <v>5.4984329466102162</v>
      </c>
      <c r="AJ32" s="124">
        <f t="shared" si="2"/>
        <v>5.4043620922601816</v>
      </c>
      <c r="AK32" s="124">
        <f t="shared" si="2"/>
        <v>3.7549941422091382</v>
      </c>
      <c r="AL32" s="124">
        <f t="shared" si="2"/>
        <v>4.3087971274685817</v>
      </c>
      <c r="AM32" s="124">
        <f t="shared" si="2"/>
        <v>4.1058768784386714</v>
      </c>
      <c r="AN32" s="124">
        <f t="shared" si="2"/>
        <v>9.6703693436397984</v>
      </c>
      <c r="AO32" s="124">
        <f t="shared" si="2"/>
        <v>3.1177706692606515</v>
      </c>
      <c r="AP32" s="125"/>
      <c r="AQ32" s="124">
        <f t="shared" si="3"/>
        <v>85.40195855158278</v>
      </c>
      <c r="AR32" s="124">
        <f t="shared" si="3"/>
        <v>92.999390693647186</v>
      </c>
      <c r="AS32" s="124">
        <f t="shared" si="3"/>
        <v>71.479628305932806</v>
      </c>
      <c r="AT32" s="124">
        <f t="shared" si="3"/>
        <v>86.469793476162906</v>
      </c>
      <c r="AU32" s="124">
        <f t="shared" si="3"/>
        <v>119.4088137222506</v>
      </c>
      <c r="AV32" s="124">
        <f t="shared" si="3"/>
        <v>72.5314183123878</v>
      </c>
      <c r="AW32" s="124">
        <f t="shared" si="3"/>
        <v>67.746968494238089</v>
      </c>
      <c r="AX32" s="124">
        <f t="shared" si="3"/>
        <v>57.377524772262802</v>
      </c>
      <c r="AY32" s="124">
        <f t="shared" si="3"/>
        <v>54.249209645135338</v>
      </c>
    </row>
    <row r="33" spans="1:51" ht="12" x14ac:dyDescent="0.25">
      <c r="A33" s="176">
        <v>29</v>
      </c>
      <c r="B33" s="120" t="s">
        <v>224</v>
      </c>
      <c r="C33" s="120">
        <v>4</v>
      </c>
      <c r="D33" s="120">
        <v>6</v>
      </c>
      <c r="E33" s="120">
        <v>7</v>
      </c>
      <c r="F33" s="120">
        <v>6</v>
      </c>
      <c r="G33" s="120">
        <v>3</v>
      </c>
      <c r="H33" s="121">
        <v>8</v>
      </c>
      <c r="I33" s="121">
        <v>9</v>
      </c>
      <c r="J33" s="121">
        <v>4</v>
      </c>
      <c r="K33" s="121">
        <v>9</v>
      </c>
      <c r="L33" s="121"/>
      <c r="M33" s="120">
        <v>105</v>
      </c>
      <c r="N33" s="120">
        <v>111</v>
      </c>
      <c r="O33" s="120">
        <v>97</v>
      </c>
      <c r="P33" s="120">
        <v>154</v>
      </c>
      <c r="Q33" s="120">
        <v>181</v>
      </c>
      <c r="R33" s="121">
        <v>151</v>
      </c>
      <c r="S33" s="121">
        <v>136</v>
      </c>
      <c r="T33" s="121">
        <v>102</v>
      </c>
      <c r="U33" s="121">
        <v>131</v>
      </c>
      <c r="V33" s="121"/>
      <c r="W33" s="122">
        <v>96830</v>
      </c>
      <c r="X33" s="122">
        <v>103684</v>
      </c>
      <c r="Y33" s="122">
        <v>110598</v>
      </c>
      <c r="Z33" s="122">
        <v>116001</v>
      </c>
      <c r="AA33" s="122">
        <v>123163</v>
      </c>
      <c r="AB33" s="122">
        <v>132793</v>
      </c>
      <c r="AC33" s="122">
        <v>143879</v>
      </c>
      <c r="AD33" s="122">
        <v>156573</v>
      </c>
      <c r="AE33" s="122">
        <v>166038</v>
      </c>
      <c r="AF33" s="121"/>
      <c r="AG33" s="123">
        <f t="shared" si="2"/>
        <v>4.1309511515026331</v>
      </c>
      <c r="AH33" s="124">
        <f t="shared" si="2"/>
        <v>5.7868137803325492</v>
      </c>
      <c r="AI33" s="124">
        <f t="shared" si="2"/>
        <v>6.3292283766433393</v>
      </c>
      <c r="AJ33" s="124">
        <f t="shared" si="2"/>
        <v>5.1723692037137612</v>
      </c>
      <c r="AK33" s="124">
        <f t="shared" si="2"/>
        <v>2.4357964648473973</v>
      </c>
      <c r="AL33" s="124">
        <f t="shared" si="2"/>
        <v>6.0244139374816443</v>
      </c>
      <c r="AM33" s="124">
        <f t="shared" si="2"/>
        <v>6.255256152739455</v>
      </c>
      <c r="AN33" s="124">
        <f t="shared" si="2"/>
        <v>2.5547188851206784</v>
      </c>
      <c r="AO33" s="124">
        <f t="shared" si="2"/>
        <v>5.4204459220178514</v>
      </c>
      <c r="AP33" s="125"/>
      <c r="AQ33" s="124">
        <f t="shared" si="3"/>
        <v>108.43746772694412</v>
      </c>
      <c r="AR33" s="124">
        <f t="shared" si="3"/>
        <v>107.05605493615215</v>
      </c>
      <c r="AS33" s="124">
        <f t="shared" si="3"/>
        <v>87.705021790629132</v>
      </c>
      <c r="AT33" s="124">
        <f t="shared" si="3"/>
        <v>132.75747622865322</v>
      </c>
      <c r="AU33" s="124">
        <f t="shared" si="3"/>
        <v>146.95972004579298</v>
      </c>
      <c r="AV33" s="124">
        <f t="shared" si="3"/>
        <v>113.71081306996605</v>
      </c>
      <c r="AW33" s="124">
        <f t="shared" si="3"/>
        <v>94.523870752507321</v>
      </c>
      <c r="AX33" s="124">
        <f t="shared" si="3"/>
        <v>65.145331570577298</v>
      </c>
      <c r="AY33" s="124">
        <f t="shared" si="3"/>
        <v>78.897601753815394</v>
      </c>
    </row>
    <row r="34" spans="1:51" ht="12" x14ac:dyDescent="0.25">
      <c r="A34" s="176">
        <v>30</v>
      </c>
      <c r="B34" s="120" t="s">
        <v>225</v>
      </c>
      <c r="C34" s="120">
        <v>1</v>
      </c>
      <c r="D34" s="120">
        <v>4</v>
      </c>
      <c r="E34" s="120">
        <v>3</v>
      </c>
      <c r="F34" s="120">
        <v>4</v>
      </c>
      <c r="G34" s="120">
        <v>2</v>
      </c>
      <c r="H34" s="121">
        <v>2</v>
      </c>
      <c r="I34" s="121">
        <v>1</v>
      </c>
      <c r="J34" s="121">
        <v>5</v>
      </c>
      <c r="K34" s="121">
        <v>1</v>
      </c>
      <c r="L34" s="121"/>
      <c r="M34" s="120">
        <v>120</v>
      </c>
      <c r="N34" s="120">
        <v>135</v>
      </c>
      <c r="O34" s="120">
        <v>89</v>
      </c>
      <c r="P34" s="120">
        <v>109</v>
      </c>
      <c r="Q34" s="120">
        <v>122</v>
      </c>
      <c r="R34" s="121">
        <v>153</v>
      </c>
      <c r="S34" s="121">
        <v>85</v>
      </c>
      <c r="T34" s="121">
        <v>115</v>
      </c>
      <c r="U34" s="121">
        <v>110</v>
      </c>
      <c r="V34" s="121"/>
      <c r="W34" s="122">
        <v>70595</v>
      </c>
      <c r="X34" s="122">
        <v>71348</v>
      </c>
      <c r="Y34" s="122">
        <v>72230</v>
      </c>
      <c r="Z34" s="122">
        <v>73501</v>
      </c>
      <c r="AA34" s="122">
        <v>74823</v>
      </c>
      <c r="AB34" s="122">
        <v>76402</v>
      </c>
      <c r="AC34" s="122">
        <v>78041</v>
      </c>
      <c r="AD34" s="122">
        <v>79540</v>
      </c>
      <c r="AE34" s="122">
        <v>79015</v>
      </c>
      <c r="AF34" s="121"/>
      <c r="AG34" s="123">
        <f t="shared" si="2"/>
        <v>1.416530915787237</v>
      </c>
      <c r="AH34" s="124">
        <f t="shared" si="2"/>
        <v>5.6063239333968715</v>
      </c>
      <c r="AI34" s="124">
        <f t="shared" si="2"/>
        <v>4.1533988647376443</v>
      </c>
      <c r="AJ34" s="124">
        <f t="shared" si="2"/>
        <v>5.4421028285329447</v>
      </c>
      <c r="AK34" s="124">
        <f t="shared" si="2"/>
        <v>2.6729748874009327</v>
      </c>
      <c r="AL34" s="124">
        <f t="shared" si="2"/>
        <v>2.617732520091097</v>
      </c>
      <c r="AM34" s="124">
        <f t="shared" si="2"/>
        <v>1.2813777373431914</v>
      </c>
      <c r="AN34" s="124">
        <f t="shared" si="2"/>
        <v>6.2861453356801613</v>
      </c>
      <c r="AO34" s="124">
        <f t="shared" si="2"/>
        <v>1.2655824843384167</v>
      </c>
      <c r="AP34" s="125"/>
      <c r="AQ34" s="124">
        <f t="shared" si="3"/>
        <v>169.98370989446846</v>
      </c>
      <c r="AR34" s="124">
        <f t="shared" si="3"/>
        <v>189.21343275214443</v>
      </c>
      <c r="AS34" s="124">
        <f t="shared" si="3"/>
        <v>123.21749965388342</v>
      </c>
      <c r="AT34" s="124">
        <f t="shared" si="3"/>
        <v>148.29730207752274</v>
      </c>
      <c r="AU34" s="124">
        <f t="shared" si="3"/>
        <v>163.05146813145691</v>
      </c>
      <c r="AV34" s="124">
        <f t="shared" si="3"/>
        <v>200.25653778696892</v>
      </c>
      <c r="AW34" s="124">
        <f t="shared" si="3"/>
        <v>108.91710767417128</v>
      </c>
      <c r="AX34" s="124">
        <f t="shared" si="3"/>
        <v>144.5813427206437</v>
      </c>
      <c r="AY34" s="124">
        <f t="shared" si="3"/>
        <v>139.21407327722585</v>
      </c>
    </row>
    <row r="35" spans="1:51" ht="12" x14ac:dyDescent="0.25">
      <c r="A35" s="176">
        <v>31</v>
      </c>
      <c r="B35" s="120" t="s">
        <v>226</v>
      </c>
      <c r="C35" s="120">
        <v>11</v>
      </c>
      <c r="D35" s="120">
        <v>11</v>
      </c>
      <c r="E35" s="120">
        <v>13</v>
      </c>
      <c r="F35" s="120">
        <v>13</v>
      </c>
      <c r="G35" s="120">
        <v>9</v>
      </c>
      <c r="H35" s="121">
        <v>12</v>
      </c>
      <c r="I35" s="121">
        <v>15</v>
      </c>
      <c r="J35" s="121">
        <v>6</v>
      </c>
      <c r="K35" s="121">
        <v>10</v>
      </c>
      <c r="L35" s="121"/>
      <c r="M35" s="120">
        <v>196</v>
      </c>
      <c r="N35" s="120">
        <v>176</v>
      </c>
      <c r="O35" s="120">
        <v>176</v>
      </c>
      <c r="P35" s="120">
        <v>209</v>
      </c>
      <c r="Q35" s="120">
        <v>247</v>
      </c>
      <c r="R35" s="121">
        <v>240</v>
      </c>
      <c r="S35" s="121">
        <v>178</v>
      </c>
      <c r="T35" s="121">
        <v>172</v>
      </c>
      <c r="U35" s="121">
        <v>157</v>
      </c>
      <c r="V35" s="121"/>
      <c r="W35" s="122">
        <v>144330</v>
      </c>
      <c r="X35" s="122">
        <v>144287</v>
      </c>
      <c r="Y35" s="122">
        <v>144428</v>
      </c>
      <c r="Z35" s="122">
        <v>144993</v>
      </c>
      <c r="AA35" s="122">
        <v>145596</v>
      </c>
      <c r="AB35" s="122">
        <v>146886</v>
      </c>
      <c r="AC35" s="122">
        <v>148912</v>
      </c>
      <c r="AD35" s="122">
        <v>150198</v>
      </c>
      <c r="AE35" s="122">
        <v>148754</v>
      </c>
      <c r="AF35" s="121"/>
      <c r="AG35" s="123">
        <f t="shared" si="2"/>
        <v>7.6214231275549089</v>
      </c>
      <c r="AH35" s="124">
        <f t="shared" si="2"/>
        <v>7.6236944423267516</v>
      </c>
      <c r="AI35" s="124">
        <f t="shared" si="2"/>
        <v>9.0010247320464174</v>
      </c>
      <c r="AJ35" s="124">
        <f t="shared" si="2"/>
        <v>8.9659500803487067</v>
      </c>
      <c r="AK35" s="124">
        <f t="shared" si="2"/>
        <v>6.1814885024313861</v>
      </c>
      <c r="AL35" s="124">
        <f t="shared" si="2"/>
        <v>8.1696009149953017</v>
      </c>
      <c r="AM35" s="124">
        <f t="shared" si="2"/>
        <v>10.073063285698936</v>
      </c>
      <c r="AN35" s="124">
        <f t="shared" si="2"/>
        <v>3.9947269604122559</v>
      </c>
      <c r="AO35" s="124">
        <f t="shared" si="2"/>
        <v>6.7225083022977534</v>
      </c>
      <c r="AP35" s="125"/>
      <c r="AQ35" s="124">
        <f t="shared" si="3"/>
        <v>135.79990300006929</v>
      </c>
      <c r="AR35" s="124">
        <f t="shared" si="3"/>
        <v>121.97911107722803</v>
      </c>
      <c r="AS35" s="124">
        <f t="shared" si="3"/>
        <v>121.86002714155151</v>
      </c>
      <c r="AT35" s="124">
        <f t="shared" si="3"/>
        <v>144.14488975329843</v>
      </c>
      <c r="AU35" s="124">
        <f t="shared" si="3"/>
        <v>169.64751778895024</v>
      </c>
      <c r="AV35" s="124">
        <f t="shared" si="3"/>
        <v>163.39201829990606</v>
      </c>
      <c r="AW35" s="124">
        <f t="shared" si="3"/>
        <v>119.53368432362737</v>
      </c>
      <c r="AX35" s="124">
        <f t="shared" si="3"/>
        <v>114.51550619848466</v>
      </c>
      <c r="AY35" s="124">
        <f t="shared" si="3"/>
        <v>105.54338034607473</v>
      </c>
    </row>
    <row r="36" spans="1:51" ht="12" x14ac:dyDescent="0.25">
      <c r="A36" s="176">
        <v>32</v>
      </c>
      <c r="B36" s="121" t="s">
        <v>319</v>
      </c>
      <c r="C36" s="121">
        <v>142</v>
      </c>
      <c r="D36" s="121">
        <v>166</v>
      </c>
      <c r="E36" s="121">
        <v>178</v>
      </c>
      <c r="F36" s="121">
        <v>144</v>
      </c>
      <c r="G36" s="121">
        <v>159</v>
      </c>
      <c r="H36" s="121">
        <v>167</v>
      </c>
      <c r="I36" s="121">
        <v>161</v>
      </c>
      <c r="J36" s="121">
        <v>125</v>
      </c>
      <c r="K36" s="121">
        <v>129</v>
      </c>
      <c r="L36" s="121"/>
      <c r="M36" s="121">
        <v>4636</v>
      </c>
      <c r="N36" s="121">
        <v>4350</v>
      </c>
      <c r="O36" s="121">
        <v>4237</v>
      </c>
      <c r="P36" s="121">
        <v>4964</v>
      </c>
      <c r="Q36" s="121">
        <v>5613</v>
      </c>
      <c r="R36" s="121">
        <v>5203</v>
      </c>
      <c r="S36" s="121">
        <v>4278</v>
      </c>
      <c r="T36" s="121">
        <v>3335</v>
      </c>
      <c r="U36" s="121">
        <v>3312</v>
      </c>
      <c r="V36" s="121"/>
      <c r="W36" s="126">
        <v>3578749</v>
      </c>
      <c r="X36" s="126">
        <v>3627801</v>
      </c>
      <c r="Y36" s="126">
        <v>3682675</v>
      </c>
      <c r="Z36" s="126">
        <v>3744982</v>
      </c>
      <c r="AA36" s="126">
        <v>3806688</v>
      </c>
      <c r="AB36" s="126">
        <v>3893031</v>
      </c>
      <c r="AC36" s="127">
        <v>3996160</v>
      </c>
      <c r="AD36" s="127">
        <v>4077660</v>
      </c>
      <c r="AE36" s="127">
        <v>4108541</v>
      </c>
      <c r="AF36" s="127"/>
      <c r="AG36" s="123">
        <f t="shared" si="2"/>
        <v>3.9678669836861986</v>
      </c>
      <c r="AH36" s="124">
        <f t="shared" si="2"/>
        <v>4.5757746910594044</v>
      </c>
      <c r="AI36" s="124">
        <f t="shared" si="2"/>
        <v>4.8334430814557345</v>
      </c>
      <c r="AJ36" s="124">
        <f t="shared" si="2"/>
        <v>3.8451453171203491</v>
      </c>
      <c r="AK36" s="124">
        <f t="shared" si="2"/>
        <v>4.1768592540286988</v>
      </c>
      <c r="AL36" s="124">
        <f t="shared" si="2"/>
        <v>4.2897166757726826</v>
      </c>
      <c r="AM36" s="124">
        <f t="shared" si="2"/>
        <v>4.0288677130044839</v>
      </c>
      <c r="AN36" s="124">
        <f t="shared" si="2"/>
        <v>3.0654836352221619</v>
      </c>
      <c r="AO36" s="124">
        <f t="shared" si="2"/>
        <v>3.1398007224462408</v>
      </c>
      <c r="AP36" s="125"/>
      <c r="AQ36" s="124">
        <f t="shared" si="3"/>
        <v>129.54247419978321</v>
      </c>
      <c r="AR36" s="124">
        <f t="shared" si="3"/>
        <v>119.90734883197838</v>
      </c>
      <c r="AS36" s="124">
        <f t="shared" si="3"/>
        <v>115.05223784341544</v>
      </c>
      <c r="AT36" s="124">
        <f t="shared" si="3"/>
        <v>132.55070384850981</v>
      </c>
      <c r="AU36" s="124">
        <f t="shared" si="3"/>
        <v>147.45101253373011</v>
      </c>
      <c r="AV36" s="124">
        <f t="shared" si="3"/>
        <v>133.64907703021117</v>
      </c>
      <c r="AW36" s="124">
        <f t="shared" si="3"/>
        <v>107.05277065983344</v>
      </c>
      <c r="AX36" s="124">
        <f t="shared" si="3"/>
        <v>81.787103387727285</v>
      </c>
      <c r="AY36" s="124">
        <f t="shared" si="3"/>
        <v>80.612558083270926</v>
      </c>
    </row>
    <row r="38" spans="1:51" x14ac:dyDescent="0.25">
      <c r="C38" s="116">
        <v>10</v>
      </c>
      <c r="D38" s="116">
        <v>20</v>
      </c>
      <c r="E38" s="116">
        <v>30</v>
      </c>
      <c r="F38" s="116">
        <v>40</v>
      </c>
    </row>
    <row r="39" spans="1:51" x14ac:dyDescent="0.25">
      <c r="A39" s="176">
        <v>1</v>
      </c>
      <c r="B39" s="178">
        <f>VLOOKUP($H39,$A$5:$AY$36,2+$A39+B$38)</f>
        <v>0</v>
      </c>
      <c r="C39" s="178">
        <f>VLOOKUP($H39,$A$5:$AY$36,2+$A39+C$38)</f>
        <v>116</v>
      </c>
      <c r="D39" s="178">
        <f>VLOOKUP($H39,$A$5:$AY$36,2+$A39+D$38)</f>
        <v>118566</v>
      </c>
      <c r="E39" s="178">
        <f>VLOOKUP($H39,$A$5:$AY$36,2+$A39+E$38)</f>
        <v>0</v>
      </c>
      <c r="F39" s="178">
        <f>VLOOKUP($H39,$A$5:$AY$36,2+$A39+F$38)</f>
        <v>97.835804530809838</v>
      </c>
      <c r="H39" s="179">
        <v>1</v>
      </c>
    </row>
    <row r="40" spans="1:51" x14ac:dyDescent="0.25">
      <c r="A40" s="176">
        <v>2</v>
      </c>
      <c r="B40" s="178">
        <f>VLOOKUP($H39,$A$5:$AY$36,2+$A40+B$38)</f>
        <v>3</v>
      </c>
      <c r="C40" s="178">
        <f>VLOOKUP($H39,$A$5:$AY$36,2+$A40+C$38)</f>
        <v>92</v>
      </c>
      <c r="D40" s="178">
        <f>VLOOKUP($H39,$A$5:$AY$36,2+$A40+D$38)</f>
        <v>117949</v>
      </c>
      <c r="E40" s="178">
        <f>VLOOKUP($H39,$A$5:$AY$36,2+$A40+E$38)</f>
        <v>2.5434721786534857</v>
      </c>
      <c r="F40" s="178">
        <f>VLOOKUP($H39,$A$5:$AY$36,2+$A40+F$38)</f>
        <v>77.999813478706898</v>
      </c>
    </row>
    <row r="41" spans="1:51" x14ac:dyDescent="0.25">
      <c r="A41" s="176">
        <v>3</v>
      </c>
      <c r="B41" s="178">
        <f>VLOOKUP($H39,$A$5:$AY$36,2+$A41+B$38)</f>
        <v>3</v>
      </c>
      <c r="C41" s="178">
        <f>VLOOKUP($H39,$A$5:$AY$36,2+$A41+C$38)</f>
        <v>92</v>
      </c>
      <c r="D41" s="178">
        <f>VLOOKUP($H39,$A$5:$AY$36,2+$A41+D$38)</f>
        <v>118524</v>
      </c>
      <c r="E41" s="178">
        <f>VLOOKUP($H39,$A$5:$AY$36,2+$A41+E$38)</f>
        <v>2.5311329351017515</v>
      </c>
      <c r="F41" s="178">
        <f>VLOOKUP($H39,$A$5:$AY$36,2+$A41+F$38)</f>
        <v>77.621410009787041</v>
      </c>
    </row>
    <row r="42" spans="1:51" x14ac:dyDescent="0.25">
      <c r="A42" s="176">
        <v>4</v>
      </c>
      <c r="B42" s="178">
        <f>VLOOKUP($H39,$A$5:$AY$36,2+$A42+B$38)</f>
        <v>3</v>
      </c>
      <c r="C42" s="178">
        <f>VLOOKUP($H39,$A$5:$AY$36,2+$A42+C$38)</f>
        <v>118</v>
      </c>
      <c r="D42" s="178">
        <f>VLOOKUP($H39,$A$5:$AY$36,2+$A42+D$38)</f>
        <v>119347</v>
      </c>
      <c r="E42" s="178">
        <f>VLOOKUP($H39,$A$5:$AY$36,2+$A42+E$38)</f>
        <v>2.5136786010540693</v>
      </c>
      <c r="F42" s="178">
        <f>VLOOKUP($H39,$A$5:$AY$36,2+$A42+F$38)</f>
        <v>98.87135830812673</v>
      </c>
    </row>
    <row r="43" spans="1:51" x14ac:dyDescent="0.25">
      <c r="A43" s="176">
        <v>5</v>
      </c>
      <c r="B43" s="178">
        <f>VLOOKUP($H39,$A$5:$AY$36,2+$A43+B$38)</f>
        <v>1</v>
      </c>
      <c r="C43" s="178">
        <f>VLOOKUP($H39,$A$5:$AY$36,2+$A43+C$38)</f>
        <v>103</v>
      </c>
      <c r="D43" s="178">
        <f>VLOOKUP($H39,$A$5:$AY$36,2+$A43+D$38)</f>
        <v>120349</v>
      </c>
      <c r="E43" s="178">
        <f>VLOOKUP($H39,$A$5:$AY$36,2+$A43+E$38)</f>
        <v>0.8309167504507724</v>
      </c>
      <c r="F43" s="178">
        <f>VLOOKUP($H39,$A$5:$AY$36,2+$A43+F$38)</f>
        <v>85.584425296429544</v>
      </c>
    </row>
    <row r="44" spans="1:51" x14ac:dyDescent="0.25">
      <c r="A44" s="176">
        <v>6</v>
      </c>
      <c r="B44" s="178">
        <f>VLOOKUP($H39,$A$5:$AY$36,2+$A44+B$38)</f>
        <v>2</v>
      </c>
      <c r="C44" s="178">
        <f>VLOOKUP($H39,$A$5:$AY$36,2+$A44+C$38)</f>
        <v>102</v>
      </c>
      <c r="D44" s="178">
        <f>VLOOKUP($H39,$A$5:$AY$36,2+$A44+D$38)</f>
        <v>121409</v>
      </c>
      <c r="E44" s="178">
        <f>VLOOKUP($H39,$A$5:$AY$36,2+$A44+E$38)</f>
        <v>1.6473243334513916</v>
      </c>
      <c r="F44" s="178">
        <f>VLOOKUP($H39,$A$5:$AY$36,2+$A44+F$38)</f>
        <v>84.013541006020972</v>
      </c>
    </row>
    <row r="45" spans="1:51" x14ac:dyDescent="0.25">
      <c r="A45" s="176">
        <v>7</v>
      </c>
      <c r="B45" s="178">
        <f>VLOOKUP($H39,$A$5:$AY$36,2+$A45+B$38)</f>
        <v>2</v>
      </c>
      <c r="C45" s="178">
        <f>VLOOKUP($H39,$A$5:$AY$36,2+$A45+C$38)</f>
        <v>90</v>
      </c>
      <c r="D45" s="178">
        <f>VLOOKUP($H39,$A$5:$AY$36,2+$A45+D$38)</f>
        <v>123521</v>
      </c>
      <c r="E45" s="178">
        <f>VLOOKUP($H39,$A$5:$AY$36,2+$A45+E$38)</f>
        <v>1.6191578759886982</v>
      </c>
      <c r="F45" s="178">
        <f>VLOOKUP($H39,$A$5:$AY$36,2+$A45+F$38)</f>
        <v>72.86210441949143</v>
      </c>
    </row>
    <row r="46" spans="1:51" x14ac:dyDescent="0.25">
      <c r="A46" s="176">
        <v>8</v>
      </c>
      <c r="B46" s="178">
        <f>VLOOKUP($H39,$A$5:$AY$36,2+$A46+B$38)</f>
        <v>3</v>
      </c>
      <c r="C46" s="178">
        <f>VLOOKUP($H39,$A$5:$AY$36,2+$A46+C$38)</f>
        <v>59</v>
      </c>
      <c r="D46" s="178">
        <f>VLOOKUP($H39,$A$5:$AY$36,2+$A46+D$38)</f>
        <v>124249</v>
      </c>
      <c r="E46" s="178">
        <f>VLOOKUP($H39,$A$5:$AY$36,2+$A46+E$38)</f>
        <v>2.4145063541758889</v>
      </c>
      <c r="F46" s="178">
        <f>VLOOKUP($H39,$A$5:$AY$36,2+$A46+F$38)</f>
        <v>47.485291632125815</v>
      </c>
    </row>
    <row r="47" spans="1:51" x14ac:dyDescent="0.25">
      <c r="A47" s="176">
        <v>9</v>
      </c>
      <c r="B47" s="178">
        <f>VLOOKUP($H39,$A$5:$AY$36,2+$A47+B$38)</f>
        <v>2</v>
      </c>
      <c r="C47" s="178">
        <f>VLOOKUP($H39,$A$5:$AY$36,2+$A47+C$38)</f>
        <v>53</v>
      </c>
      <c r="D47" s="178">
        <f>VLOOKUP($H39,$A$5:$AY$36,2+$A47+D$38)</f>
        <v>122722</v>
      </c>
      <c r="E47" s="178">
        <f>VLOOKUP($H39,$A$5:$AY$36,2+$A47+E$38)</f>
        <v>1.6296996463551767</v>
      </c>
      <c r="F47" s="178">
        <f>VLOOKUP($H39,$A$5:$AY$36,2+$A47+F$38)</f>
        <v>43.187040628412184</v>
      </c>
    </row>
    <row r="48" spans="1:51" x14ac:dyDescent="0.25">
      <c r="A48" s="176">
        <v>10</v>
      </c>
    </row>
    <row r="49" spans="1:8" x14ac:dyDescent="0.25">
      <c r="A49" s="176">
        <v>11</v>
      </c>
    </row>
    <row r="50" spans="1:8" x14ac:dyDescent="0.25">
      <c r="A50" s="176">
        <v>12</v>
      </c>
    </row>
    <row r="51" spans="1:8" x14ac:dyDescent="0.25">
      <c r="A51" s="176">
        <v>13</v>
      </c>
    </row>
    <row r="52" spans="1:8" x14ac:dyDescent="0.25">
      <c r="A52" s="176">
        <v>14</v>
      </c>
    </row>
    <row r="53" spans="1:8" x14ac:dyDescent="0.25">
      <c r="A53" s="176">
        <v>15</v>
      </c>
    </row>
    <row r="54" spans="1:8" x14ac:dyDescent="0.25">
      <c r="A54" s="176">
        <v>16</v>
      </c>
    </row>
    <row r="55" spans="1:8" x14ac:dyDescent="0.25">
      <c r="A55" s="176">
        <v>17</v>
      </c>
    </row>
    <row r="56" spans="1:8" x14ac:dyDescent="0.25">
      <c r="A56" s="176">
        <v>18</v>
      </c>
    </row>
    <row r="57" spans="1:8" x14ac:dyDescent="0.25">
      <c r="A57" s="176">
        <v>19</v>
      </c>
    </row>
    <row r="58" spans="1:8" x14ac:dyDescent="0.25">
      <c r="A58" s="176">
        <v>20</v>
      </c>
    </row>
    <row r="59" spans="1:8" x14ac:dyDescent="0.25">
      <c r="A59" s="176">
        <v>1</v>
      </c>
      <c r="B59" s="178">
        <f>VLOOKUP($H59,$A$5:$AY$36,2+$A59+B$38)</f>
        <v>0</v>
      </c>
      <c r="C59" s="178">
        <f>VLOOKUP($H59,$A$5:$AY$36,2+$A59+C$38)</f>
        <v>95</v>
      </c>
      <c r="D59" s="178">
        <f>VLOOKUP($H59,$A$5:$AY$36,2+$A59+D$38)</f>
        <v>89934</v>
      </c>
      <c r="E59" s="178">
        <f>VLOOKUP($H59,$A$5:$AY$36,2+$A59+E$38)</f>
        <v>0</v>
      </c>
      <c r="F59" s="178">
        <f>VLOOKUP($H59,$A$5:$AY$36,2+$A59+F$38)</f>
        <v>105.63301977005359</v>
      </c>
      <c r="H59" s="179">
        <v>2</v>
      </c>
    </row>
    <row r="60" spans="1:8" x14ac:dyDescent="0.25">
      <c r="A60" s="176">
        <v>2</v>
      </c>
      <c r="B60" s="178">
        <f>VLOOKUP($H59,$A$5:$AY$36,2+$A60+B$38)</f>
        <v>2</v>
      </c>
      <c r="C60" s="178">
        <f>VLOOKUP($H59,$A$5:$AY$36,2+$A60+C$38)</f>
        <v>98</v>
      </c>
      <c r="D60" s="178">
        <f>VLOOKUP($H59,$A$5:$AY$36,2+$A60+D$38)</f>
        <v>90151</v>
      </c>
      <c r="E60" s="178">
        <f>VLOOKUP($H59,$A$5:$AY$36,2+$A60+E$38)</f>
        <v>2.2185000721012522</v>
      </c>
      <c r="F60" s="178">
        <f>VLOOKUP($H59,$A$5:$AY$36,2+$A60+F$38)</f>
        <v>108.70650353296136</v>
      </c>
    </row>
    <row r="61" spans="1:8" x14ac:dyDescent="0.25">
      <c r="A61" s="176">
        <v>3</v>
      </c>
      <c r="B61" s="178">
        <f>VLOOKUP($H59,$A$5:$AY$36,2+$A61+B$38)</f>
        <v>2</v>
      </c>
      <c r="C61" s="178">
        <f>VLOOKUP($H59,$A$5:$AY$36,2+$A61+C$38)</f>
        <v>79</v>
      </c>
      <c r="D61" s="178">
        <f>VLOOKUP($H59,$A$5:$AY$36,2+$A61+D$38)</f>
        <v>90778</v>
      </c>
      <c r="E61" s="178">
        <f>VLOOKUP($H59,$A$5:$AY$36,2+$A61+E$38)</f>
        <v>2.2031769812069002</v>
      </c>
      <c r="F61" s="178">
        <f>VLOOKUP($H59,$A$5:$AY$36,2+$A61+F$38)</f>
        <v>87.025490757672571</v>
      </c>
    </row>
    <row r="62" spans="1:8" x14ac:dyDescent="0.25">
      <c r="A62" s="176">
        <v>4</v>
      </c>
      <c r="B62" s="178">
        <f>VLOOKUP($H59,$A$5:$AY$36,2+$A62+B$38)</f>
        <v>2</v>
      </c>
      <c r="C62" s="178">
        <f>VLOOKUP($H59,$A$5:$AY$36,2+$A62+C$38)</f>
        <v>115</v>
      </c>
      <c r="D62" s="178">
        <f>VLOOKUP($H59,$A$5:$AY$36,2+$A62+D$38)</f>
        <v>91726</v>
      </c>
      <c r="E62" s="178">
        <f>VLOOKUP($H59,$A$5:$AY$36,2+$A62+E$38)</f>
        <v>2.1804068639208078</v>
      </c>
      <c r="F62" s="178">
        <f>VLOOKUP($H59,$A$5:$AY$36,2+$A62+F$38)</f>
        <v>125.37339467544645</v>
      </c>
    </row>
    <row r="63" spans="1:8" x14ac:dyDescent="0.25">
      <c r="A63" s="176">
        <v>5</v>
      </c>
      <c r="B63" s="178">
        <f>VLOOKUP($H59,$A$5:$AY$36,2+$A63+B$38)</f>
        <v>3</v>
      </c>
      <c r="C63" s="178">
        <f>VLOOKUP($H59,$A$5:$AY$36,2+$A63+C$38)</f>
        <v>102</v>
      </c>
      <c r="D63" s="178">
        <f>VLOOKUP($H59,$A$5:$AY$36,2+$A63+D$38)</f>
        <v>92801</v>
      </c>
      <c r="E63" s="178">
        <f>VLOOKUP($H59,$A$5:$AY$36,2+$A63+E$38)</f>
        <v>3.2327237853040374</v>
      </c>
      <c r="F63" s="178">
        <f>VLOOKUP($H59,$A$5:$AY$36,2+$A63+F$38)</f>
        <v>109.91260870033727</v>
      </c>
    </row>
    <row r="64" spans="1:8" x14ac:dyDescent="0.25">
      <c r="A64" s="176">
        <v>6</v>
      </c>
      <c r="B64" s="178">
        <f>VLOOKUP($H59,$A$5:$AY$36,2+$A64+B$38)</f>
        <v>3</v>
      </c>
      <c r="C64" s="178">
        <f>VLOOKUP($H59,$A$5:$AY$36,2+$A64+C$38)</f>
        <v>122</v>
      </c>
      <c r="D64" s="178">
        <f>VLOOKUP($H59,$A$5:$AY$36,2+$A64+D$38)</f>
        <v>94618</v>
      </c>
      <c r="E64" s="178">
        <f>VLOOKUP($H59,$A$5:$AY$36,2+$A64+E$38)</f>
        <v>3.170644063497432</v>
      </c>
      <c r="F64" s="178">
        <f>VLOOKUP($H59,$A$5:$AY$36,2+$A64+F$38)</f>
        <v>128.93952524889556</v>
      </c>
    </row>
    <row r="65" spans="1:8" x14ac:dyDescent="0.25">
      <c r="A65" s="176">
        <v>7</v>
      </c>
      <c r="B65" s="178">
        <f>VLOOKUP($H59,$A$5:$AY$36,2+$A65+B$38)</f>
        <v>1</v>
      </c>
      <c r="C65" s="178">
        <f>VLOOKUP($H59,$A$5:$AY$36,2+$A65+C$38)</f>
        <v>94</v>
      </c>
      <c r="D65" s="178">
        <f>VLOOKUP($H59,$A$5:$AY$36,2+$A65+D$38)</f>
        <v>96329</v>
      </c>
      <c r="E65" s="178">
        <f>VLOOKUP($H59,$A$5:$AY$36,2+$A65+E$38)</f>
        <v>1.0381089806807917</v>
      </c>
      <c r="F65" s="178">
        <f>VLOOKUP($H59,$A$5:$AY$36,2+$A65+F$38)</f>
        <v>97.582244183994433</v>
      </c>
    </row>
    <row r="66" spans="1:8" x14ac:dyDescent="0.25">
      <c r="A66" s="176">
        <v>8</v>
      </c>
      <c r="B66" s="178">
        <f>VLOOKUP($H59,$A$5:$AY$36,2+$A66+B$38)</f>
        <v>1</v>
      </c>
      <c r="C66" s="178">
        <f>VLOOKUP($H59,$A$5:$AY$36,2+$A66+C$38)</f>
        <v>84</v>
      </c>
      <c r="D66" s="178">
        <f>VLOOKUP($H59,$A$5:$AY$36,2+$A66+D$38)</f>
        <v>97283</v>
      </c>
      <c r="E66" s="178">
        <f>VLOOKUP($H59,$A$5:$AY$36,2+$A66+E$38)</f>
        <v>1.0279288262080735</v>
      </c>
      <c r="F66" s="178">
        <f>VLOOKUP($H59,$A$5:$AY$36,2+$A66+F$38)</f>
        <v>86.346021401478168</v>
      </c>
    </row>
    <row r="67" spans="1:8" x14ac:dyDescent="0.25">
      <c r="A67" s="176">
        <v>9</v>
      </c>
      <c r="B67" s="178">
        <f>VLOOKUP($H59,$A$5:$AY$36,2+$A67+B$38)</f>
        <v>3</v>
      </c>
      <c r="C67" s="178">
        <f>VLOOKUP($H59,$A$5:$AY$36,2+$A67+C$38)</f>
        <v>70</v>
      </c>
      <c r="D67" s="178">
        <f>VLOOKUP($H59,$A$5:$AY$36,2+$A67+D$38)</f>
        <v>96101</v>
      </c>
      <c r="E67" s="178">
        <f>VLOOKUP($H59,$A$5:$AY$36,2+$A67+E$38)</f>
        <v>3.1217156949459421</v>
      </c>
      <c r="F67" s="178">
        <f>VLOOKUP($H59,$A$5:$AY$36,2+$A67+F$38)</f>
        <v>72.840032882071981</v>
      </c>
    </row>
    <row r="68" spans="1:8" x14ac:dyDescent="0.25">
      <c r="A68" s="176">
        <v>10</v>
      </c>
    </row>
    <row r="69" spans="1:8" x14ac:dyDescent="0.25">
      <c r="A69" s="176">
        <v>11</v>
      </c>
    </row>
    <row r="70" spans="1:8" x14ac:dyDescent="0.25">
      <c r="A70" s="176">
        <v>12</v>
      </c>
    </row>
    <row r="71" spans="1:8" x14ac:dyDescent="0.25">
      <c r="A71" s="176">
        <v>13</v>
      </c>
    </row>
    <row r="72" spans="1:8" x14ac:dyDescent="0.25">
      <c r="A72" s="176">
        <v>14</v>
      </c>
    </row>
    <row r="73" spans="1:8" x14ac:dyDescent="0.25">
      <c r="A73" s="176">
        <v>15</v>
      </c>
    </row>
    <row r="74" spans="1:8" x14ac:dyDescent="0.25">
      <c r="A74" s="176">
        <v>16</v>
      </c>
    </row>
    <row r="75" spans="1:8" x14ac:dyDescent="0.25">
      <c r="A75" s="176">
        <v>17</v>
      </c>
    </row>
    <row r="76" spans="1:8" x14ac:dyDescent="0.25">
      <c r="A76" s="176">
        <v>18</v>
      </c>
    </row>
    <row r="77" spans="1:8" x14ac:dyDescent="0.25">
      <c r="A77" s="176">
        <v>19</v>
      </c>
    </row>
    <row r="78" spans="1:8" x14ac:dyDescent="0.25">
      <c r="A78" s="176">
        <v>20</v>
      </c>
    </row>
    <row r="79" spans="1:8" x14ac:dyDescent="0.25">
      <c r="A79" s="176">
        <v>1</v>
      </c>
      <c r="B79" s="178">
        <f>VLOOKUP($H79,$A$5:$AY$36,2+$A79+B$38)</f>
        <v>2</v>
      </c>
      <c r="C79" s="178">
        <f>VLOOKUP($H79,$A$5:$AY$36,2+$A79+C$38)</f>
        <v>155</v>
      </c>
      <c r="D79" s="178">
        <f>VLOOKUP($H79,$A$5:$AY$36,2+$A79+D$38)</f>
        <v>158995</v>
      </c>
      <c r="E79" s="178">
        <f>VLOOKUP($H79,$A$5:$AY$36,2+$A79+E$38)</f>
        <v>1.2579011918613794</v>
      </c>
      <c r="F79" s="178">
        <f>VLOOKUP($H79,$A$5:$AY$36,2+$A79+F$38)</f>
        <v>97.487342369256893</v>
      </c>
      <c r="H79" s="179">
        <v>3</v>
      </c>
    </row>
    <row r="80" spans="1:8" x14ac:dyDescent="0.25">
      <c r="A80" s="176">
        <v>2</v>
      </c>
      <c r="B80" s="178">
        <f>VLOOKUP($H79,$A$5:$AY$36,2+$A80+B$38)</f>
        <v>4</v>
      </c>
      <c r="C80" s="178">
        <f>VLOOKUP($H79,$A$5:$AY$36,2+$A80+C$38)</f>
        <v>141</v>
      </c>
      <c r="D80" s="178">
        <f>VLOOKUP($H79,$A$5:$AY$36,2+$A80+D$38)</f>
        <v>159969</v>
      </c>
      <c r="E80" s="178">
        <f>VLOOKUP($H79,$A$5:$AY$36,2+$A80+E$38)</f>
        <v>2.5004844688658427</v>
      </c>
      <c r="F80" s="178">
        <f>VLOOKUP($H79,$A$5:$AY$36,2+$A80+F$38)</f>
        <v>88.142077527520954</v>
      </c>
    </row>
    <row r="81" spans="1:6" x14ac:dyDescent="0.25">
      <c r="A81" s="176">
        <v>3</v>
      </c>
      <c r="B81" s="178">
        <f>VLOOKUP($H79,$A$5:$AY$36,2+$A81+B$38)</f>
        <v>5</v>
      </c>
      <c r="C81" s="178">
        <f>VLOOKUP($H79,$A$5:$AY$36,2+$A81+C$38)</f>
        <v>145</v>
      </c>
      <c r="D81" s="178">
        <f>VLOOKUP($H79,$A$5:$AY$36,2+$A81+D$38)</f>
        <v>161146</v>
      </c>
      <c r="E81" s="178">
        <f>VLOOKUP($H79,$A$5:$AY$36,2+$A81+E$38)</f>
        <v>3.1027763642907678</v>
      </c>
      <c r="F81" s="178">
        <f>VLOOKUP($H79,$A$5:$AY$36,2+$A81+F$38)</f>
        <v>89.980514564432255</v>
      </c>
    </row>
    <row r="82" spans="1:6" x14ac:dyDescent="0.25">
      <c r="A82" s="176">
        <v>4</v>
      </c>
      <c r="B82" s="178">
        <f>VLOOKUP($H79,$A$5:$AY$36,2+$A82+B$38)</f>
        <v>4</v>
      </c>
      <c r="C82" s="178">
        <f>VLOOKUP($H79,$A$5:$AY$36,2+$A82+C$38)</f>
        <v>167</v>
      </c>
      <c r="D82" s="178">
        <f>VLOOKUP($H79,$A$5:$AY$36,2+$A82+D$38)</f>
        <v>162285</v>
      </c>
      <c r="E82" s="178">
        <f>VLOOKUP($H79,$A$5:$AY$36,2+$A82+E$38)</f>
        <v>2.4647995809840713</v>
      </c>
      <c r="F82" s="178">
        <f>VLOOKUP($H79,$A$5:$AY$36,2+$A82+F$38)</f>
        <v>102.90538250608498</v>
      </c>
    </row>
    <row r="83" spans="1:6" x14ac:dyDescent="0.25">
      <c r="A83" s="176">
        <v>5</v>
      </c>
      <c r="B83" s="178">
        <f>VLOOKUP($H79,$A$5:$AY$36,2+$A83+B$38)</f>
        <v>4</v>
      </c>
      <c r="C83" s="178">
        <f>VLOOKUP($H79,$A$5:$AY$36,2+$A83+C$38)</f>
        <v>217</v>
      </c>
      <c r="D83" s="178">
        <f>VLOOKUP($H79,$A$5:$AY$36,2+$A83+D$38)</f>
        <v>163890</v>
      </c>
      <c r="E83" s="178">
        <f>VLOOKUP($H79,$A$5:$AY$36,2+$A83+E$38)</f>
        <v>2.4406614192446154</v>
      </c>
      <c r="F83" s="178">
        <f>VLOOKUP($H79,$A$5:$AY$36,2+$A83+F$38)</f>
        <v>132.40588199402038</v>
      </c>
    </row>
    <row r="84" spans="1:6" x14ac:dyDescent="0.25">
      <c r="A84" s="176">
        <v>6</v>
      </c>
      <c r="B84" s="178">
        <f>VLOOKUP($H79,$A$5:$AY$36,2+$A84+B$38)</f>
        <v>7</v>
      </c>
      <c r="C84" s="178">
        <f>VLOOKUP($H79,$A$5:$AY$36,2+$A84+C$38)</f>
        <v>192</v>
      </c>
      <c r="D84" s="178">
        <f>VLOOKUP($H79,$A$5:$AY$36,2+$A84+D$38)</f>
        <v>165393</v>
      </c>
      <c r="E84" s="178">
        <f>VLOOKUP($H79,$A$5:$AY$36,2+$A84+E$38)</f>
        <v>4.2323435695585667</v>
      </c>
      <c r="F84" s="178">
        <f>VLOOKUP($H79,$A$5:$AY$36,2+$A84+F$38)</f>
        <v>116.08713790789211</v>
      </c>
    </row>
    <row r="85" spans="1:6" x14ac:dyDescent="0.25">
      <c r="A85" s="176">
        <v>7</v>
      </c>
      <c r="B85" s="178">
        <f>VLOOKUP($H79,$A$5:$AY$36,2+$A85+B$38)</f>
        <v>9</v>
      </c>
      <c r="C85" s="178">
        <f>VLOOKUP($H79,$A$5:$AY$36,2+$A85+C$38)</f>
        <v>178</v>
      </c>
      <c r="D85" s="178">
        <f>VLOOKUP($H79,$A$5:$AY$36,2+$A85+D$38)</f>
        <v>168090</v>
      </c>
      <c r="E85" s="178">
        <f>VLOOKUP($H79,$A$5:$AY$36,2+$A85+E$38)</f>
        <v>5.3542744958058179</v>
      </c>
      <c r="F85" s="178">
        <f>VLOOKUP($H79,$A$5:$AY$36,2+$A85+F$38)</f>
        <v>105.89565113927064</v>
      </c>
    </row>
    <row r="86" spans="1:6" x14ac:dyDescent="0.25">
      <c r="A86" s="176">
        <v>8</v>
      </c>
      <c r="B86" s="178">
        <f>VLOOKUP($H79,$A$5:$AY$36,2+$A86+B$38)</f>
        <v>1</v>
      </c>
      <c r="C86" s="178">
        <f>VLOOKUP($H79,$A$5:$AY$36,2+$A86+C$38)</f>
        <v>149</v>
      </c>
      <c r="D86" s="178">
        <f>VLOOKUP($H79,$A$5:$AY$36,2+$A86+D$38)</f>
        <v>169507</v>
      </c>
      <c r="E86" s="178">
        <f>VLOOKUP($H79,$A$5:$AY$36,2+$A86+E$38)</f>
        <v>0.58994613791760808</v>
      </c>
      <c r="F86" s="178">
        <f>VLOOKUP($H79,$A$5:$AY$36,2+$A86+F$38)</f>
        <v>87.901974549723604</v>
      </c>
    </row>
    <row r="87" spans="1:6" x14ac:dyDescent="0.25">
      <c r="A87" s="176">
        <v>9</v>
      </c>
      <c r="B87" s="178">
        <f>VLOOKUP($H79,$A$5:$AY$36,2+$A87+B$38)</f>
        <v>3</v>
      </c>
      <c r="C87" s="178">
        <f>VLOOKUP($H79,$A$5:$AY$36,2+$A87+C$38)</f>
        <v>111</v>
      </c>
      <c r="D87" s="178">
        <f>VLOOKUP($H79,$A$5:$AY$36,2+$A87+D$38)</f>
        <v>166818</v>
      </c>
      <c r="E87" s="178">
        <f>VLOOKUP($H79,$A$5:$AY$36,2+$A87+E$38)</f>
        <v>1.7983670826889187</v>
      </c>
      <c r="F87" s="178">
        <f>VLOOKUP($H79,$A$5:$AY$36,2+$A87+F$38)</f>
        <v>66.539582059489987</v>
      </c>
    </row>
    <row r="88" spans="1:6" x14ac:dyDescent="0.25">
      <c r="A88" s="176">
        <v>10</v>
      </c>
    </row>
    <row r="89" spans="1:6" x14ac:dyDescent="0.25">
      <c r="A89" s="176">
        <v>11</v>
      </c>
    </row>
    <row r="90" spans="1:6" x14ac:dyDescent="0.25">
      <c r="A90" s="176">
        <v>12</v>
      </c>
    </row>
    <row r="91" spans="1:6" x14ac:dyDescent="0.25">
      <c r="A91" s="176">
        <v>13</v>
      </c>
    </row>
    <row r="92" spans="1:6" x14ac:dyDescent="0.25">
      <c r="A92" s="176">
        <v>14</v>
      </c>
    </row>
    <row r="93" spans="1:6" x14ac:dyDescent="0.25">
      <c r="A93" s="176">
        <v>15</v>
      </c>
    </row>
    <row r="94" spans="1:6" x14ac:dyDescent="0.25">
      <c r="A94" s="176">
        <v>16</v>
      </c>
    </row>
    <row r="95" spans="1:6" x14ac:dyDescent="0.25">
      <c r="A95" s="176">
        <v>17</v>
      </c>
    </row>
    <row r="96" spans="1:6" x14ac:dyDescent="0.25">
      <c r="A96" s="176">
        <v>18</v>
      </c>
    </row>
    <row r="97" spans="1:8" x14ac:dyDescent="0.25">
      <c r="A97" s="176">
        <v>19</v>
      </c>
    </row>
    <row r="98" spans="1:8" x14ac:dyDescent="0.25">
      <c r="A98" s="176">
        <v>20</v>
      </c>
    </row>
    <row r="99" spans="1:8" x14ac:dyDescent="0.25">
      <c r="A99" s="176">
        <v>1</v>
      </c>
      <c r="B99" s="178">
        <f>VLOOKUP($H99,$A$5:$AY$36,2+$A99+B$38)</f>
        <v>9</v>
      </c>
      <c r="C99" s="178">
        <f>VLOOKUP($H99,$A$5:$AY$36,2+$A99+C$38)</f>
        <v>236</v>
      </c>
      <c r="D99" s="178">
        <f>VLOOKUP($H99,$A$5:$AY$36,2+$A99+D$38)</f>
        <v>171496</v>
      </c>
      <c r="E99" s="178">
        <f>VLOOKUP($H99,$A$5:$AY$36,2+$A99+E$38)</f>
        <v>5.2479358119139805</v>
      </c>
      <c r="F99" s="178">
        <f>VLOOKUP($H99,$A$5:$AY$36,2+$A99+F$38)</f>
        <v>137.61253906796662</v>
      </c>
      <c r="H99" s="179">
        <v>4</v>
      </c>
    </row>
    <row r="100" spans="1:8" x14ac:dyDescent="0.25">
      <c r="A100" s="176">
        <v>2</v>
      </c>
      <c r="B100" s="178">
        <f>VLOOKUP($H99,$A$5:$AY$36,2+$A100+B$38)</f>
        <v>13</v>
      </c>
      <c r="C100" s="178">
        <f>VLOOKUP($H99,$A$5:$AY$36,2+$A100+C$38)</f>
        <v>203</v>
      </c>
      <c r="D100" s="178">
        <f>VLOOKUP($H99,$A$5:$AY$36,2+$A100+D$38)</f>
        <v>172194</v>
      </c>
      <c r="E100" s="178">
        <f>VLOOKUP($H99,$A$5:$AY$36,2+$A100+E$38)</f>
        <v>7.5496242610079332</v>
      </c>
      <c r="F100" s="178">
        <f>VLOOKUP($H99,$A$5:$AY$36,2+$A100+F$38)</f>
        <v>117.89028653727773</v>
      </c>
    </row>
    <row r="101" spans="1:8" x14ac:dyDescent="0.25">
      <c r="A101" s="176">
        <v>3</v>
      </c>
      <c r="B101" s="178">
        <f>VLOOKUP($H99,$A$5:$AY$36,2+$A101+B$38)</f>
        <v>4</v>
      </c>
      <c r="C101" s="178">
        <f>VLOOKUP($H99,$A$5:$AY$36,2+$A101+C$38)</f>
        <v>191</v>
      </c>
      <c r="D101" s="178">
        <f>VLOOKUP($H99,$A$5:$AY$36,2+$A101+D$38)</f>
        <v>173403</v>
      </c>
      <c r="E101" s="178">
        <f>VLOOKUP($H99,$A$5:$AY$36,2+$A101+E$38)</f>
        <v>2.3067651655392352</v>
      </c>
      <c r="F101" s="178">
        <f>VLOOKUP($H99,$A$5:$AY$36,2+$A101+F$38)</f>
        <v>110.14803665449848</v>
      </c>
    </row>
    <row r="102" spans="1:8" x14ac:dyDescent="0.25">
      <c r="A102" s="176">
        <v>4</v>
      </c>
      <c r="B102" s="178">
        <f>VLOOKUP($H99,$A$5:$AY$36,2+$A102+B$38)</f>
        <v>5</v>
      </c>
      <c r="C102" s="178">
        <f>VLOOKUP($H99,$A$5:$AY$36,2+$A102+C$38)</f>
        <v>193</v>
      </c>
      <c r="D102" s="178">
        <f>VLOOKUP($H99,$A$5:$AY$36,2+$A102+D$38)</f>
        <v>174746</v>
      </c>
      <c r="E102" s="178">
        <f>VLOOKUP($H99,$A$5:$AY$36,2+$A102+E$38)</f>
        <v>2.861295823652616</v>
      </c>
      <c r="F102" s="178">
        <f>VLOOKUP($H99,$A$5:$AY$36,2+$A102+F$38)</f>
        <v>110.44601879299097</v>
      </c>
    </row>
    <row r="103" spans="1:8" x14ac:dyDescent="0.25">
      <c r="A103" s="176">
        <v>5</v>
      </c>
      <c r="B103" s="178">
        <f>VLOOKUP($H99,$A$5:$AY$36,2+$A103+B$38)</f>
        <v>6</v>
      </c>
      <c r="C103" s="178">
        <f>VLOOKUP($H99,$A$5:$AY$36,2+$A103+C$38)</f>
        <v>275</v>
      </c>
      <c r="D103" s="178">
        <f>VLOOKUP($H99,$A$5:$AY$36,2+$A103+D$38)</f>
        <v>176249</v>
      </c>
      <c r="E103" s="178">
        <f>VLOOKUP($H99,$A$5:$AY$36,2+$A103+E$38)</f>
        <v>3.4042746341823213</v>
      </c>
      <c r="F103" s="178">
        <f>VLOOKUP($H99,$A$5:$AY$36,2+$A103+F$38)</f>
        <v>156.02925406668973</v>
      </c>
    </row>
    <row r="104" spans="1:8" x14ac:dyDescent="0.25">
      <c r="A104" s="176">
        <v>6</v>
      </c>
      <c r="B104" s="178">
        <f>VLOOKUP($H99,$A$5:$AY$36,2+$A104+B$38)</f>
        <v>9</v>
      </c>
      <c r="C104" s="178">
        <f>VLOOKUP($H99,$A$5:$AY$36,2+$A104+C$38)</f>
        <v>264</v>
      </c>
      <c r="D104" s="178">
        <f>VLOOKUP($H99,$A$5:$AY$36,2+$A104+D$38)</f>
        <v>181115</v>
      </c>
      <c r="E104" s="178">
        <f>VLOOKUP($H99,$A$5:$AY$36,2+$A104+E$38)</f>
        <v>4.9692184523645198</v>
      </c>
      <c r="F104" s="178">
        <f>VLOOKUP($H99,$A$5:$AY$36,2+$A104+F$38)</f>
        <v>145.76374126935926</v>
      </c>
    </row>
    <row r="105" spans="1:8" x14ac:dyDescent="0.25">
      <c r="A105" s="176">
        <v>7</v>
      </c>
      <c r="B105" s="178">
        <f>VLOOKUP($H99,$A$5:$AY$36,2+$A105+B$38)</f>
        <v>6</v>
      </c>
      <c r="C105" s="178">
        <f>VLOOKUP($H99,$A$5:$AY$36,2+$A105+C$38)</f>
        <v>191</v>
      </c>
      <c r="D105" s="178">
        <f>VLOOKUP($H99,$A$5:$AY$36,2+$A105+D$38)</f>
        <v>185890</v>
      </c>
      <c r="E105" s="178">
        <f>VLOOKUP($H99,$A$5:$AY$36,2+$A105+E$38)</f>
        <v>3.227715315509172</v>
      </c>
      <c r="F105" s="178">
        <f>VLOOKUP($H99,$A$5:$AY$36,2+$A105+F$38)</f>
        <v>102.74893754370865</v>
      </c>
    </row>
    <row r="106" spans="1:8" x14ac:dyDescent="0.25">
      <c r="A106" s="176">
        <v>8</v>
      </c>
      <c r="B106" s="178">
        <f>VLOOKUP($H99,$A$5:$AY$36,2+$A106+B$38)</f>
        <v>2</v>
      </c>
      <c r="C106" s="178">
        <f>VLOOKUP($H99,$A$5:$AY$36,2+$A106+C$38)</f>
        <v>161</v>
      </c>
      <c r="D106" s="178">
        <f>VLOOKUP($H99,$A$5:$AY$36,2+$A106+D$38)</f>
        <v>189386</v>
      </c>
      <c r="E106" s="178">
        <f>VLOOKUP($H99,$A$5:$AY$36,2+$A106+E$38)</f>
        <v>1.0560442693757721</v>
      </c>
      <c r="F106" s="178">
        <f>VLOOKUP($H99,$A$5:$AY$36,2+$A106+F$38)</f>
        <v>85.01156368474966</v>
      </c>
    </row>
    <row r="107" spans="1:8" x14ac:dyDescent="0.25">
      <c r="A107" s="176">
        <v>9</v>
      </c>
      <c r="B107" s="178">
        <f>VLOOKUP($H99,$A$5:$AY$36,2+$A107+B$38)</f>
        <v>11</v>
      </c>
      <c r="C107" s="178">
        <f>VLOOKUP($H99,$A$5:$AY$36,2+$A107+C$38)</f>
        <v>164</v>
      </c>
      <c r="D107" s="178">
        <f>VLOOKUP($H99,$A$5:$AY$36,2+$A107+D$38)</f>
        <v>191084</v>
      </c>
      <c r="E107" s="178">
        <f>VLOOKUP($H99,$A$5:$AY$36,2+$A107+E$38)</f>
        <v>5.756630591781625</v>
      </c>
      <c r="F107" s="178">
        <f>VLOOKUP($H99,$A$5:$AY$36,2+$A107+F$38)</f>
        <v>85.826128822926051</v>
      </c>
    </row>
    <row r="108" spans="1:8" x14ac:dyDescent="0.25">
      <c r="A108" s="176">
        <v>10</v>
      </c>
    </row>
    <row r="109" spans="1:8" x14ac:dyDescent="0.25">
      <c r="A109" s="176">
        <v>11</v>
      </c>
    </row>
    <row r="110" spans="1:8" x14ac:dyDescent="0.25">
      <c r="A110" s="176">
        <v>12</v>
      </c>
    </row>
    <row r="111" spans="1:8" x14ac:dyDescent="0.25">
      <c r="A111" s="176">
        <v>13</v>
      </c>
    </row>
    <row r="112" spans="1:8" x14ac:dyDescent="0.25">
      <c r="A112" s="176">
        <v>14</v>
      </c>
    </row>
    <row r="113" spans="1:8" x14ac:dyDescent="0.25">
      <c r="A113" s="176">
        <v>15</v>
      </c>
    </row>
    <row r="114" spans="1:8" x14ac:dyDescent="0.25">
      <c r="A114" s="176">
        <v>16</v>
      </c>
    </row>
    <row r="115" spans="1:8" x14ac:dyDescent="0.25">
      <c r="A115" s="176">
        <v>17</v>
      </c>
    </row>
    <row r="116" spans="1:8" x14ac:dyDescent="0.25">
      <c r="A116" s="176">
        <v>18</v>
      </c>
    </row>
    <row r="117" spans="1:8" x14ac:dyDescent="0.25">
      <c r="A117" s="176">
        <v>19</v>
      </c>
    </row>
    <row r="118" spans="1:8" x14ac:dyDescent="0.25">
      <c r="A118" s="176">
        <v>20</v>
      </c>
    </row>
    <row r="119" spans="1:8" x14ac:dyDescent="0.25">
      <c r="A119" s="176">
        <v>1</v>
      </c>
      <c r="B119" s="178">
        <f>VLOOKUP($H119,$A$5:$AY$36,2+$A119+B$38)</f>
        <v>9</v>
      </c>
      <c r="C119" s="178">
        <f>VLOOKUP($H119,$A$5:$AY$36,2+$A119+C$38)</f>
        <v>89</v>
      </c>
      <c r="D119" s="178">
        <f>VLOOKUP($H119,$A$5:$AY$36,2+$A119+D$38)</f>
        <v>50524</v>
      </c>
      <c r="E119" s="178">
        <f>VLOOKUP($H119,$A$5:$AY$36,2+$A119+E$38)</f>
        <v>17.813316443670335</v>
      </c>
      <c r="F119" s="178">
        <f>VLOOKUP($H119,$A$5:$AY$36,2+$A119+F$38)</f>
        <v>176.1539070540733</v>
      </c>
      <c r="H119" s="179">
        <v>5</v>
      </c>
    </row>
    <row r="120" spans="1:8" x14ac:dyDescent="0.25">
      <c r="A120" s="176">
        <v>2</v>
      </c>
      <c r="B120" s="178">
        <f>VLOOKUP($H119,$A$5:$AY$36,2+$A120+B$38)</f>
        <v>5</v>
      </c>
      <c r="C120" s="178">
        <f>VLOOKUP($H119,$A$5:$AY$36,2+$A120+C$38)</f>
        <v>65</v>
      </c>
      <c r="D120" s="178">
        <f>VLOOKUP($H119,$A$5:$AY$36,2+$A120+D$38)</f>
        <v>53390</v>
      </c>
      <c r="E120" s="178">
        <f>VLOOKUP($H119,$A$5:$AY$36,2+$A120+E$38)</f>
        <v>9.3650496347630643</v>
      </c>
      <c r="F120" s="178">
        <f>VLOOKUP($H119,$A$5:$AY$36,2+$A120+F$38)</f>
        <v>121.74564525191984</v>
      </c>
    </row>
    <row r="121" spans="1:8" x14ac:dyDescent="0.25">
      <c r="A121" s="176">
        <v>3</v>
      </c>
      <c r="B121" s="178">
        <f>VLOOKUP($H119,$A$5:$AY$36,2+$A121+B$38)</f>
        <v>9</v>
      </c>
      <c r="C121" s="178">
        <f>VLOOKUP($H119,$A$5:$AY$36,2+$A121+C$38)</f>
        <v>91</v>
      </c>
      <c r="D121" s="178">
        <f>VLOOKUP($H119,$A$5:$AY$36,2+$A121+D$38)</f>
        <v>55729</v>
      </c>
      <c r="E121" s="178">
        <f>VLOOKUP($H119,$A$5:$AY$36,2+$A121+E$38)</f>
        <v>16.149581008092735</v>
      </c>
      <c r="F121" s="178">
        <f>VLOOKUP($H119,$A$5:$AY$36,2+$A121+F$38)</f>
        <v>163.29020797071541</v>
      </c>
    </row>
    <row r="122" spans="1:8" x14ac:dyDescent="0.25">
      <c r="A122" s="176">
        <v>4</v>
      </c>
      <c r="B122" s="178">
        <f>VLOOKUP($H119,$A$5:$AY$36,2+$A122+B$38)</f>
        <v>5</v>
      </c>
      <c r="C122" s="178">
        <f>VLOOKUP($H119,$A$5:$AY$36,2+$A122+C$38)</f>
        <v>128</v>
      </c>
      <c r="D122" s="178">
        <f>VLOOKUP($H119,$A$5:$AY$36,2+$A122+D$38)</f>
        <v>58559</v>
      </c>
      <c r="E122" s="178">
        <f>VLOOKUP($H119,$A$5:$AY$36,2+$A122+E$38)</f>
        <v>8.5383971720828562</v>
      </c>
      <c r="F122" s="178">
        <f>VLOOKUP($H119,$A$5:$AY$36,2+$A122+F$38)</f>
        <v>218.58296760532116</v>
      </c>
    </row>
    <row r="123" spans="1:8" x14ac:dyDescent="0.25">
      <c r="A123" s="176">
        <v>5</v>
      </c>
      <c r="B123" s="178">
        <f>VLOOKUP($H119,$A$5:$AY$36,2+$A123+B$38)</f>
        <v>4</v>
      </c>
      <c r="C123" s="178">
        <f>VLOOKUP($H119,$A$5:$AY$36,2+$A123+C$38)</f>
        <v>160</v>
      </c>
      <c r="D123" s="178">
        <f>VLOOKUP($H119,$A$5:$AY$36,2+$A123+D$38)</f>
        <v>60753</v>
      </c>
      <c r="E123" s="178">
        <f>VLOOKUP($H119,$A$5:$AY$36,2+$A123+E$38)</f>
        <v>6.5840370022879533</v>
      </c>
      <c r="F123" s="178">
        <f>VLOOKUP($H119,$A$5:$AY$36,2+$A123+F$38)</f>
        <v>263.3614800915181</v>
      </c>
    </row>
    <row r="124" spans="1:8" x14ac:dyDescent="0.25">
      <c r="A124" s="176">
        <v>6</v>
      </c>
      <c r="B124" s="178">
        <f>VLOOKUP($H119,$A$5:$AY$36,2+$A124+B$38)</f>
        <v>4</v>
      </c>
      <c r="C124" s="178">
        <f>VLOOKUP($H119,$A$5:$AY$36,2+$A124+C$38)</f>
        <v>125</v>
      </c>
      <c r="D124" s="178">
        <f>VLOOKUP($H119,$A$5:$AY$36,2+$A124+D$38)</f>
        <v>64310</v>
      </c>
      <c r="E124" s="178">
        <f>VLOOKUP($H119,$A$5:$AY$36,2+$A124+E$38)</f>
        <v>6.2198724926139022</v>
      </c>
      <c r="F124" s="178">
        <f>VLOOKUP($H119,$A$5:$AY$36,2+$A124+F$38)</f>
        <v>194.37101539418444</v>
      </c>
    </row>
    <row r="125" spans="1:8" x14ac:dyDescent="0.25">
      <c r="A125" s="176">
        <v>7</v>
      </c>
      <c r="B125" s="178">
        <f>VLOOKUP($H119,$A$5:$AY$36,2+$A125+B$38)</f>
        <v>4</v>
      </c>
      <c r="C125" s="178">
        <f>VLOOKUP($H119,$A$5:$AY$36,2+$A125+C$38)</f>
        <v>90</v>
      </c>
      <c r="D125" s="178">
        <f>VLOOKUP($H119,$A$5:$AY$36,2+$A125+D$38)</f>
        <v>68641</v>
      </c>
      <c r="E125" s="178">
        <f>VLOOKUP($H119,$A$5:$AY$36,2+$A125+E$38)</f>
        <v>5.8274209291822672</v>
      </c>
      <c r="F125" s="178">
        <f>VLOOKUP($H119,$A$5:$AY$36,2+$A125+F$38)</f>
        <v>131.11697090660101</v>
      </c>
    </row>
    <row r="126" spans="1:8" x14ac:dyDescent="0.25">
      <c r="A126" s="176">
        <v>8</v>
      </c>
      <c r="B126" s="178">
        <f>VLOOKUP($H119,$A$5:$AY$36,2+$A126+B$38)</f>
        <v>7</v>
      </c>
      <c r="C126" s="178">
        <f>VLOOKUP($H119,$A$5:$AY$36,2+$A126+C$38)</f>
        <v>95</v>
      </c>
      <c r="D126" s="178">
        <f>VLOOKUP($H119,$A$5:$AY$36,2+$A126+D$38)</f>
        <v>73318</v>
      </c>
      <c r="E126" s="178">
        <f>VLOOKUP($H119,$A$5:$AY$36,2+$A126+E$38)</f>
        <v>9.5474508306282218</v>
      </c>
      <c r="F126" s="178">
        <f>VLOOKUP($H119,$A$5:$AY$36,2+$A126+F$38)</f>
        <v>129.5725469870973</v>
      </c>
    </row>
    <row r="127" spans="1:8" x14ac:dyDescent="0.25">
      <c r="A127" s="176">
        <v>9</v>
      </c>
      <c r="B127" s="178">
        <f>VLOOKUP($H119,$A$5:$AY$36,2+$A127+B$38)</f>
        <v>9</v>
      </c>
      <c r="C127" s="178">
        <f>VLOOKUP($H119,$A$5:$AY$36,2+$A127+C$38)</f>
        <v>74</v>
      </c>
      <c r="D127" s="178">
        <f>VLOOKUP($H119,$A$5:$AY$36,2+$A127+D$38)</f>
        <v>75573</v>
      </c>
      <c r="E127" s="178">
        <f>VLOOKUP($H119,$A$5:$AY$36,2+$A127+E$38)</f>
        <v>11.909015124449208</v>
      </c>
      <c r="F127" s="178">
        <f>VLOOKUP($H119,$A$5:$AY$36,2+$A127+F$38)</f>
        <v>97.918568801026822</v>
      </c>
    </row>
    <row r="128" spans="1:8" x14ac:dyDescent="0.25">
      <c r="A128" s="176">
        <v>10</v>
      </c>
    </row>
    <row r="129" spans="1:8" x14ac:dyDescent="0.25">
      <c r="A129" s="176">
        <v>11</v>
      </c>
    </row>
    <row r="130" spans="1:8" x14ac:dyDescent="0.25">
      <c r="A130" s="176">
        <v>12</v>
      </c>
    </row>
    <row r="131" spans="1:8" x14ac:dyDescent="0.25">
      <c r="A131" s="176">
        <v>13</v>
      </c>
    </row>
    <row r="132" spans="1:8" x14ac:dyDescent="0.25">
      <c r="A132" s="176">
        <v>14</v>
      </c>
    </row>
    <row r="133" spans="1:8" x14ac:dyDescent="0.25">
      <c r="A133" s="176">
        <v>15</v>
      </c>
    </row>
    <row r="134" spans="1:8" x14ac:dyDescent="0.25">
      <c r="A134" s="176">
        <v>16</v>
      </c>
    </row>
    <row r="135" spans="1:8" x14ac:dyDescent="0.25">
      <c r="A135" s="176">
        <v>17</v>
      </c>
    </row>
    <row r="136" spans="1:8" x14ac:dyDescent="0.25">
      <c r="A136" s="176">
        <v>18</v>
      </c>
    </row>
    <row r="137" spans="1:8" x14ac:dyDescent="0.25">
      <c r="A137" s="176">
        <v>19</v>
      </c>
    </row>
    <row r="138" spans="1:8" x14ac:dyDescent="0.25">
      <c r="A138" s="176">
        <v>20</v>
      </c>
    </row>
    <row r="139" spans="1:8" x14ac:dyDescent="0.25">
      <c r="A139" s="176">
        <v>1</v>
      </c>
      <c r="B139" s="178">
        <f>VLOOKUP($H139,$A$5:$AY$36,2+$A139+B$38)</f>
        <v>6</v>
      </c>
      <c r="C139" s="178">
        <f>VLOOKUP($H139,$A$5:$AY$36,2+$A139+C$38)</f>
        <v>224</v>
      </c>
      <c r="D139" s="178">
        <f>VLOOKUP($H139,$A$5:$AY$36,2+$A139+D$38)</f>
        <v>201119</v>
      </c>
      <c r="E139" s="178">
        <f>VLOOKUP($H139,$A$5:$AY$36,2+$A139+E$38)</f>
        <v>2.9833083895604093</v>
      </c>
      <c r="F139" s="178">
        <f>VLOOKUP($H139,$A$5:$AY$36,2+$A139+F$38)</f>
        <v>111.37684654358863</v>
      </c>
      <c r="H139" s="179">
        <v>6</v>
      </c>
    </row>
    <row r="140" spans="1:8" x14ac:dyDescent="0.25">
      <c r="A140" s="176">
        <v>2</v>
      </c>
      <c r="B140" s="178">
        <f>VLOOKUP($H139,$A$5:$AY$36,2+$A140+B$38)</f>
        <v>14</v>
      </c>
      <c r="C140" s="178">
        <f>VLOOKUP($H139,$A$5:$AY$36,2+$A140+C$38)</f>
        <v>239</v>
      </c>
      <c r="D140" s="178">
        <f>VLOOKUP($H139,$A$5:$AY$36,2+$A140+D$38)</f>
        <v>209202</v>
      </c>
      <c r="E140" s="178">
        <f>VLOOKUP($H139,$A$5:$AY$36,2+$A140+E$38)</f>
        <v>6.6920966338753933</v>
      </c>
      <c r="F140" s="178">
        <f>VLOOKUP($H139,$A$5:$AY$36,2+$A140+F$38)</f>
        <v>114.24364967830135</v>
      </c>
    </row>
    <row r="141" spans="1:8" x14ac:dyDescent="0.25">
      <c r="A141" s="176">
        <v>3</v>
      </c>
      <c r="B141" s="178">
        <f>VLOOKUP($H139,$A$5:$AY$36,2+$A141+B$38)</f>
        <v>16</v>
      </c>
      <c r="C141" s="178">
        <f>VLOOKUP($H139,$A$5:$AY$36,2+$A141+C$38)</f>
        <v>251</v>
      </c>
      <c r="D141" s="178">
        <f>VLOOKUP($H139,$A$5:$AY$36,2+$A141+D$38)</f>
        <v>215923</v>
      </c>
      <c r="E141" s="178">
        <f>VLOOKUP($H139,$A$5:$AY$36,2+$A141+E$38)</f>
        <v>7.4100489526358926</v>
      </c>
      <c r="F141" s="178">
        <f>VLOOKUP($H139,$A$5:$AY$36,2+$A141+F$38)</f>
        <v>116.24514294447557</v>
      </c>
    </row>
    <row r="142" spans="1:8" x14ac:dyDescent="0.25">
      <c r="A142" s="176">
        <v>4</v>
      </c>
      <c r="B142" s="178">
        <f>VLOOKUP($H139,$A$5:$AY$36,2+$A142+B$38)</f>
        <v>12</v>
      </c>
      <c r="C142" s="178">
        <f>VLOOKUP($H139,$A$5:$AY$36,2+$A142+C$38)</f>
        <v>356</v>
      </c>
      <c r="D142" s="178">
        <f>VLOOKUP($H139,$A$5:$AY$36,2+$A142+D$38)</f>
        <v>222236</v>
      </c>
      <c r="E142" s="178">
        <f>VLOOKUP($H139,$A$5:$AY$36,2+$A142+E$38)</f>
        <v>5.3996652207563134</v>
      </c>
      <c r="F142" s="178">
        <f>VLOOKUP($H139,$A$5:$AY$36,2+$A142+F$38)</f>
        <v>160.19006821577062</v>
      </c>
    </row>
    <row r="143" spans="1:8" x14ac:dyDescent="0.25">
      <c r="A143" s="176">
        <v>5</v>
      </c>
      <c r="B143" s="178">
        <f>VLOOKUP($H139,$A$5:$AY$36,2+$A143+B$38)</f>
        <v>15</v>
      </c>
      <c r="C143" s="178">
        <f>VLOOKUP($H139,$A$5:$AY$36,2+$A143+C$38)</f>
        <v>417</v>
      </c>
      <c r="D143" s="178">
        <f>VLOOKUP($H139,$A$5:$AY$36,2+$A143+D$38)</f>
        <v>229080</v>
      </c>
      <c r="E143" s="178">
        <f>VLOOKUP($H139,$A$5:$AY$36,2+$A143+E$38)</f>
        <v>6.5479308538501835</v>
      </c>
      <c r="F143" s="178">
        <f>VLOOKUP($H139,$A$5:$AY$36,2+$A143+F$38)</f>
        <v>182.03247773703509</v>
      </c>
    </row>
    <row r="144" spans="1:8" x14ac:dyDescent="0.25">
      <c r="A144" s="176">
        <v>6</v>
      </c>
      <c r="B144" s="178">
        <f>VLOOKUP($H139,$A$5:$AY$36,2+$A144+B$38)</f>
        <v>12</v>
      </c>
      <c r="C144" s="178">
        <f>VLOOKUP($H139,$A$5:$AY$36,2+$A144+C$38)</f>
        <v>305</v>
      </c>
      <c r="D144" s="178">
        <f>VLOOKUP($H139,$A$5:$AY$36,2+$A144+D$38)</f>
        <v>238336</v>
      </c>
      <c r="E144" s="178">
        <f>VLOOKUP($H139,$A$5:$AY$36,2+$A144+E$38)</f>
        <v>5.0349087003222346</v>
      </c>
      <c r="F144" s="178">
        <f>VLOOKUP($H139,$A$5:$AY$36,2+$A144+F$38)</f>
        <v>127.97059613319011</v>
      </c>
    </row>
    <row r="145" spans="1:8" x14ac:dyDescent="0.25">
      <c r="A145" s="176">
        <v>7</v>
      </c>
      <c r="B145" s="178">
        <f>VLOOKUP($H139,$A$5:$AY$36,2+$A145+B$38)</f>
        <v>11</v>
      </c>
      <c r="C145" s="178">
        <f>VLOOKUP($H139,$A$5:$AY$36,2+$A145+C$38)</f>
        <v>225</v>
      </c>
      <c r="D145" s="178">
        <f>VLOOKUP($H139,$A$5:$AY$36,2+$A145+D$38)</f>
        <v>247357</v>
      </c>
      <c r="E145" s="178">
        <f>VLOOKUP($H139,$A$5:$AY$36,2+$A145+E$38)</f>
        <v>4.4470138302130113</v>
      </c>
      <c r="F145" s="178">
        <f>VLOOKUP($H139,$A$5:$AY$36,2+$A145+F$38)</f>
        <v>90.961646527084341</v>
      </c>
    </row>
    <row r="146" spans="1:8" x14ac:dyDescent="0.25">
      <c r="A146" s="176">
        <v>8</v>
      </c>
      <c r="B146" s="178">
        <f>VLOOKUP($H139,$A$5:$AY$36,2+$A146+B$38)</f>
        <v>13</v>
      </c>
      <c r="C146" s="178">
        <f>VLOOKUP($H139,$A$5:$AY$36,2+$A146+C$38)</f>
        <v>176</v>
      </c>
      <c r="D146" s="178">
        <f>VLOOKUP($H139,$A$5:$AY$36,2+$A146+D$38)</f>
        <v>255659</v>
      </c>
      <c r="E146" s="178">
        <f>VLOOKUP($H139,$A$5:$AY$36,2+$A146+E$38)</f>
        <v>5.0848982433632299</v>
      </c>
      <c r="F146" s="178">
        <f>VLOOKUP($H139,$A$5:$AY$36,2+$A146+F$38)</f>
        <v>68.841699294763728</v>
      </c>
    </row>
    <row r="147" spans="1:8" x14ac:dyDescent="0.25">
      <c r="A147" s="176">
        <v>9</v>
      </c>
      <c r="B147" s="178">
        <f>VLOOKUP($H139,$A$5:$AY$36,2+$A147+B$38)</f>
        <v>4</v>
      </c>
      <c r="C147" s="178">
        <f>VLOOKUP($H139,$A$5:$AY$36,2+$A147+C$38)</f>
        <v>158</v>
      </c>
      <c r="D147" s="178">
        <f>VLOOKUP($H139,$A$5:$AY$36,2+$A147+D$38)</f>
        <v>260404</v>
      </c>
      <c r="E147" s="178">
        <f>VLOOKUP($H139,$A$5:$AY$36,2+$A147+E$38)</f>
        <v>1.5360747146741216</v>
      </c>
      <c r="F147" s="178">
        <f>VLOOKUP($H139,$A$5:$AY$36,2+$A147+F$38)</f>
        <v>60.674951229627808</v>
      </c>
    </row>
    <row r="148" spans="1:8" x14ac:dyDescent="0.25">
      <c r="A148" s="176">
        <v>10</v>
      </c>
    </row>
    <row r="149" spans="1:8" x14ac:dyDescent="0.25">
      <c r="A149" s="176">
        <v>11</v>
      </c>
    </row>
    <row r="150" spans="1:8" x14ac:dyDescent="0.25">
      <c r="A150" s="176">
        <v>12</v>
      </c>
    </row>
    <row r="151" spans="1:8" x14ac:dyDescent="0.25">
      <c r="A151" s="176">
        <v>13</v>
      </c>
    </row>
    <row r="152" spans="1:8" x14ac:dyDescent="0.25">
      <c r="A152" s="176">
        <v>14</v>
      </c>
    </row>
    <row r="153" spans="1:8" x14ac:dyDescent="0.25">
      <c r="A153" s="176">
        <v>15</v>
      </c>
    </row>
    <row r="154" spans="1:8" x14ac:dyDescent="0.25">
      <c r="A154" s="176">
        <v>16</v>
      </c>
    </row>
    <row r="155" spans="1:8" x14ac:dyDescent="0.25">
      <c r="A155" s="176">
        <v>17</v>
      </c>
    </row>
    <row r="156" spans="1:8" x14ac:dyDescent="0.25">
      <c r="A156" s="176">
        <v>18</v>
      </c>
    </row>
    <row r="157" spans="1:8" x14ac:dyDescent="0.25">
      <c r="A157" s="176">
        <v>19</v>
      </c>
    </row>
    <row r="158" spans="1:8" x14ac:dyDescent="0.25">
      <c r="A158" s="176">
        <v>20</v>
      </c>
    </row>
    <row r="159" spans="1:8" x14ac:dyDescent="0.25">
      <c r="A159" s="176">
        <v>1</v>
      </c>
      <c r="B159" s="178">
        <f>VLOOKUP($H159,$A$5:$AY$36,2+$A159+B$38)</f>
        <v>7</v>
      </c>
      <c r="C159" s="178">
        <f>VLOOKUP($H159,$A$5:$AY$36,2+$A159+C$38)</f>
        <v>169</v>
      </c>
      <c r="D159" s="178">
        <f>VLOOKUP($H159,$A$5:$AY$36,2+$A159+D$38)</f>
        <v>128970</v>
      </c>
      <c r="E159" s="178">
        <f>VLOOKUP($H159,$A$5:$AY$36,2+$A159+E$38)</f>
        <v>5.4276188260835854</v>
      </c>
      <c r="F159" s="178">
        <f>VLOOKUP($H159,$A$5:$AY$36,2+$A159+F$38)</f>
        <v>131.038225944018</v>
      </c>
      <c r="H159" s="179">
        <v>7</v>
      </c>
    </row>
    <row r="160" spans="1:8" x14ac:dyDescent="0.25">
      <c r="A160" s="176">
        <v>2</v>
      </c>
      <c r="B160" s="178">
        <f>VLOOKUP($H159,$A$5:$AY$36,2+$A160+B$38)</f>
        <v>1</v>
      </c>
      <c r="C160" s="178">
        <f>VLOOKUP($H159,$A$5:$AY$36,2+$A160+C$38)</f>
        <v>136</v>
      </c>
      <c r="D160" s="178">
        <f>VLOOKUP($H159,$A$5:$AY$36,2+$A160+D$38)</f>
        <v>130027</v>
      </c>
      <c r="E160" s="178">
        <f>VLOOKUP($H159,$A$5:$AY$36,2+$A160+E$38)</f>
        <v>0.7690710390918809</v>
      </c>
      <c r="F160" s="178">
        <f>VLOOKUP($H159,$A$5:$AY$36,2+$A160+F$38)</f>
        <v>104.5936613164958</v>
      </c>
    </row>
    <row r="161" spans="1:6" x14ac:dyDescent="0.25">
      <c r="A161" s="176">
        <v>3</v>
      </c>
      <c r="B161" s="178">
        <f>VLOOKUP($H159,$A$5:$AY$36,2+$A161+B$38)</f>
        <v>5</v>
      </c>
      <c r="C161" s="178">
        <f>VLOOKUP($H159,$A$5:$AY$36,2+$A161+C$38)</f>
        <v>120</v>
      </c>
      <c r="D161" s="178">
        <f>VLOOKUP($H159,$A$5:$AY$36,2+$A161+D$38)</f>
        <v>131615</v>
      </c>
      <c r="E161" s="178">
        <f>VLOOKUP($H159,$A$5:$AY$36,2+$A161+E$38)</f>
        <v>3.7989590852106523</v>
      </c>
      <c r="F161" s="178">
        <f>VLOOKUP($H159,$A$5:$AY$36,2+$A161+F$38)</f>
        <v>91.175018045055651</v>
      </c>
    </row>
    <row r="162" spans="1:6" x14ac:dyDescent="0.25">
      <c r="A162" s="176">
        <v>4</v>
      </c>
      <c r="B162" s="178">
        <f>VLOOKUP($H159,$A$5:$AY$36,2+$A162+B$38)</f>
        <v>3</v>
      </c>
      <c r="C162" s="178">
        <f>VLOOKUP($H159,$A$5:$AY$36,2+$A162+C$38)</f>
        <v>162</v>
      </c>
      <c r="D162" s="178">
        <f>VLOOKUP($H159,$A$5:$AY$36,2+$A162+D$38)</f>
        <v>133816</v>
      </c>
      <c r="E162" s="178">
        <f>VLOOKUP($H159,$A$5:$AY$36,2+$A162+E$38)</f>
        <v>2.2418843785496501</v>
      </c>
      <c r="F162" s="178">
        <f>VLOOKUP($H159,$A$5:$AY$36,2+$A162+F$38)</f>
        <v>121.06175644168113</v>
      </c>
    </row>
    <row r="163" spans="1:6" x14ac:dyDescent="0.25">
      <c r="A163" s="176">
        <v>5</v>
      </c>
      <c r="B163" s="178">
        <f>VLOOKUP($H159,$A$5:$AY$36,2+$A163+B$38)</f>
        <v>5</v>
      </c>
      <c r="C163" s="178">
        <f>VLOOKUP($H159,$A$5:$AY$36,2+$A163+C$38)</f>
        <v>200</v>
      </c>
      <c r="D163" s="178">
        <f>VLOOKUP($H159,$A$5:$AY$36,2+$A163+D$38)</f>
        <v>135262</v>
      </c>
      <c r="E163" s="178">
        <f>VLOOKUP($H159,$A$5:$AY$36,2+$A163+E$38)</f>
        <v>3.6965296979195932</v>
      </c>
      <c r="F163" s="178">
        <f>VLOOKUP($H159,$A$5:$AY$36,2+$A163+F$38)</f>
        <v>147.86118791678371</v>
      </c>
    </row>
    <row r="164" spans="1:6" x14ac:dyDescent="0.25">
      <c r="A164" s="176">
        <v>6</v>
      </c>
      <c r="B164" s="178">
        <f>VLOOKUP($H159,$A$5:$AY$36,2+$A164+B$38)</f>
        <v>4</v>
      </c>
      <c r="C164" s="178">
        <f>VLOOKUP($H159,$A$5:$AY$36,2+$A164+C$38)</f>
        <v>128</v>
      </c>
      <c r="D164" s="178">
        <f>VLOOKUP($H159,$A$5:$AY$36,2+$A164+D$38)</f>
        <v>137360</v>
      </c>
      <c r="E164" s="178">
        <f>VLOOKUP($H159,$A$5:$AY$36,2+$A164+E$38)</f>
        <v>2.9120559114735003</v>
      </c>
      <c r="F164" s="178">
        <f>VLOOKUP($H159,$A$5:$AY$36,2+$A164+F$38)</f>
        <v>93.185789167152009</v>
      </c>
    </row>
    <row r="165" spans="1:6" x14ac:dyDescent="0.25">
      <c r="A165" s="176">
        <v>7</v>
      </c>
      <c r="B165" s="178">
        <f>VLOOKUP($H159,$A$5:$AY$36,2+$A165+B$38)</f>
        <v>5</v>
      </c>
      <c r="C165" s="178">
        <f>VLOOKUP($H159,$A$5:$AY$36,2+$A165+C$38)</f>
        <v>135</v>
      </c>
      <c r="D165" s="178">
        <f>VLOOKUP($H159,$A$5:$AY$36,2+$A165+D$38)</f>
        <v>139608</v>
      </c>
      <c r="E165" s="178">
        <f>VLOOKUP($H159,$A$5:$AY$36,2+$A165+E$38)</f>
        <v>3.5814566500487075</v>
      </c>
      <c r="F165" s="178">
        <f>VLOOKUP($H159,$A$5:$AY$36,2+$A165+F$38)</f>
        <v>96.699329551315117</v>
      </c>
    </row>
    <row r="166" spans="1:6" x14ac:dyDescent="0.25">
      <c r="A166" s="176">
        <v>8</v>
      </c>
      <c r="B166" s="178">
        <f>VLOOKUP($H159,$A$5:$AY$36,2+$A166+B$38)</f>
        <v>3</v>
      </c>
      <c r="C166" s="178">
        <f>VLOOKUP($H159,$A$5:$AY$36,2+$A166+C$38)</f>
        <v>126</v>
      </c>
      <c r="D166" s="178">
        <f>VLOOKUP($H159,$A$5:$AY$36,2+$A166+D$38)</f>
        <v>141139</v>
      </c>
      <c r="E166" s="178">
        <f>VLOOKUP($H159,$A$5:$AY$36,2+$A166+E$38)</f>
        <v>2.1255641601541742</v>
      </c>
      <c r="F166" s="178">
        <f>VLOOKUP($H159,$A$5:$AY$36,2+$A166+F$38)</f>
        <v>89.273694726475313</v>
      </c>
    </row>
    <row r="167" spans="1:6" x14ac:dyDescent="0.25">
      <c r="A167" s="176">
        <v>9</v>
      </c>
      <c r="B167" s="178">
        <f>VLOOKUP($H159,$A$5:$AY$36,2+$A167+B$38)</f>
        <v>2</v>
      </c>
      <c r="C167" s="178">
        <f>VLOOKUP($H159,$A$5:$AY$36,2+$A167+C$38)</f>
        <v>80</v>
      </c>
      <c r="D167" s="178">
        <f>VLOOKUP($H159,$A$5:$AY$36,2+$A167+D$38)</f>
        <v>143057</v>
      </c>
      <c r="E167" s="178">
        <f>VLOOKUP($H159,$A$5:$AY$36,2+$A167+E$38)</f>
        <v>1.3980441362533815</v>
      </c>
      <c r="F167" s="178">
        <f>VLOOKUP($H159,$A$5:$AY$36,2+$A167+F$38)</f>
        <v>55.921765450135261</v>
      </c>
    </row>
    <row r="168" spans="1:6" x14ac:dyDescent="0.25">
      <c r="A168" s="176">
        <v>10</v>
      </c>
    </row>
    <row r="169" spans="1:6" x14ac:dyDescent="0.25">
      <c r="A169" s="176">
        <v>11</v>
      </c>
    </row>
    <row r="170" spans="1:6" x14ac:dyDescent="0.25">
      <c r="A170" s="176">
        <v>12</v>
      </c>
    </row>
    <row r="171" spans="1:6" x14ac:dyDescent="0.25">
      <c r="A171" s="176">
        <v>13</v>
      </c>
    </row>
    <row r="172" spans="1:6" x14ac:dyDescent="0.25">
      <c r="A172" s="176">
        <v>14</v>
      </c>
    </row>
    <row r="173" spans="1:6" x14ac:dyDescent="0.25">
      <c r="A173" s="176">
        <v>15</v>
      </c>
    </row>
    <row r="174" spans="1:6" x14ac:dyDescent="0.25">
      <c r="A174" s="176">
        <v>16</v>
      </c>
    </row>
    <row r="175" spans="1:6" x14ac:dyDescent="0.25">
      <c r="A175" s="176">
        <v>17</v>
      </c>
    </row>
    <row r="176" spans="1:6" x14ac:dyDescent="0.25">
      <c r="A176" s="176">
        <v>18</v>
      </c>
    </row>
    <row r="177" spans="1:8" x14ac:dyDescent="0.25">
      <c r="A177" s="176">
        <v>19</v>
      </c>
    </row>
    <row r="178" spans="1:8" x14ac:dyDescent="0.25">
      <c r="A178" s="176">
        <v>20</v>
      </c>
    </row>
    <row r="179" spans="1:8" x14ac:dyDescent="0.25">
      <c r="A179" s="176">
        <v>1</v>
      </c>
      <c r="B179" s="178">
        <f>VLOOKUP($H179,$A$5:$AY$36,2+$A179+B$38)</f>
        <v>4</v>
      </c>
      <c r="C179" s="178">
        <f>VLOOKUP($H179,$A$5:$AY$36,2+$A179+C$38)</f>
        <v>158</v>
      </c>
      <c r="D179" s="178">
        <f>VLOOKUP($H179,$A$5:$AY$36,2+$A179+D$38)</f>
        <v>116634</v>
      </c>
      <c r="E179" s="178">
        <f>VLOOKUP($H179,$A$5:$AY$36,2+$A179+E$38)</f>
        <v>3.4295316974467136</v>
      </c>
      <c r="F179" s="178">
        <f>VLOOKUP($H179,$A$5:$AY$36,2+$A179+F$38)</f>
        <v>135.46650204914519</v>
      </c>
      <c r="H179" s="179">
        <v>8</v>
      </c>
    </row>
    <row r="180" spans="1:8" x14ac:dyDescent="0.25">
      <c r="A180" s="176">
        <v>2</v>
      </c>
      <c r="B180" s="178">
        <f>VLOOKUP($H179,$A$5:$AY$36,2+$A180+B$38)</f>
        <v>8</v>
      </c>
      <c r="C180" s="178">
        <f>VLOOKUP($H179,$A$5:$AY$36,2+$A180+C$38)</f>
        <v>160</v>
      </c>
      <c r="D180" s="178">
        <f>VLOOKUP($H179,$A$5:$AY$36,2+$A180+D$38)</f>
        <v>118291</v>
      </c>
      <c r="E180" s="178">
        <f>VLOOKUP($H179,$A$5:$AY$36,2+$A180+E$38)</f>
        <v>6.7629828135699253</v>
      </c>
      <c r="F180" s="178">
        <f>VLOOKUP($H179,$A$5:$AY$36,2+$A180+F$38)</f>
        <v>135.25965627139848</v>
      </c>
    </row>
    <row r="181" spans="1:8" x14ac:dyDescent="0.25">
      <c r="A181" s="176">
        <v>3</v>
      </c>
      <c r="B181" s="178">
        <f>VLOOKUP($H179,$A$5:$AY$36,2+$A181+B$38)</f>
        <v>9</v>
      </c>
      <c r="C181" s="178">
        <f>VLOOKUP($H179,$A$5:$AY$36,2+$A181+C$38)</f>
        <v>189</v>
      </c>
      <c r="D181" s="178">
        <f>VLOOKUP($H179,$A$5:$AY$36,2+$A181+D$38)</f>
        <v>119950</v>
      </c>
      <c r="E181" s="178">
        <f>VLOOKUP($H179,$A$5:$AY$36,2+$A181+E$38)</f>
        <v>7.5031263026260948</v>
      </c>
      <c r="F181" s="178">
        <f>VLOOKUP($H179,$A$5:$AY$36,2+$A181+F$38)</f>
        <v>157.56565235514799</v>
      </c>
    </row>
    <row r="182" spans="1:8" x14ac:dyDescent="0.25">
      <c r="A182" s="176">
        <v>4</v>
      </c>
      <c r="B182" s="178">
        <f>VLOOKUP($H179,$A$5:$AY$36,2+$A182+B$38)</f>
        <v>2</v>
      </c>
      <c r="C182" s="178">
        <f>VLOOKUP($H179,$A$5:$AY$36,2+$A182+C$38)</f>
        <v>190</v>
      </c>
      <c r="D182" s="178">
        <f>VLOOKUP($H179,$A$5:$AY$36,2+$A182+D$38)</f>
        <v>121587</v>
      </c>
      <c r="E182" s="178">
        <f>VLOOKUP($H179,$A$5:$AY$36,2+$A182+E$38)</f>
        <v>1.6449126962586462</v>
      </c>
      <c r="F182" s="178">
        <f>VLOOKUP($H179,$A$5:$AY$36,2+$A182+F$38)</f>
        <v>156.26670614457137</v>
      </c>
    </row>
    <row r="183" spans="1:8" x14ac:dyDescent="0.25">
      <c r="A183" s="176">
        <v>5</v>
      </c>
      <c r="B183" s="178">
        <f>VLOOKUP($H179,$A$5:$AY$36,2+$A183+B$38)</f>
        <v>1</v>
      </c>
      <c r="C183" s="178">
        <f>VLOOKUP($H179,$A$5:$AY$36,2+$A183+C$38)</f>
        <v>175</v>
      </c>
      <c r="D183" s="178">
        <f>VLOOKUP($H179,$A$5:$AY$36,2+$A183+D$38)</f>
        <v>123315</v>
      </c>
      <c r="E183" s="178">
        <f>VLOOKUP($H179,$A$5:$AY$36,2+$A183+E$38)</f>
        <v>0.810931354660828</v>
      </c>
      <c r="F183" s="178">
        <f>VLOOKUP($H179,$A$5:$AY$36,2+$A183+F$38)</f>
        <v>141.9129870656449</v>
      </c>
    </row>
    <row r="184" spans="1:8" x14ac:dyDescent="0.25">
      <c r="A184" s="176">
        <v>6</v>
      </c>
      <c r="B184" s="178">
        <f>VLOOKUP($H179,$A$5:$AY$36,2+$A184+B$38)</f>
        <v>11</v>
      </c>
      <c r="C184" s="178">
        <f>VLOOKUP($H179,$A$5:$AY$36,2+$A184+C$38)</f>
        <v>222</v>
      </c>
      <c r="D184" s="178">
        <f>VLOOKUP($H179,$A$5:$AY$36,2+$A184+D$38)</f>
        <v>125728</v>
      </c>
      <c r="E184" s="178">
        <f>VLOOKUP($H179,$A$5:$AY$36,2+$A184+E$38)</f>
        <v>8.749045558666328</v>
      </c>
      <c r="F184" s="178">
        <f>VLOOKUP($H179,$A$5:$AY$36,2+$A184+F$38)</f>
        <v>176.57164672944771</v>
      </c>
    </row>
    <row r="185" spans="1:8" x14ac:dyDescent="0.25">
      <c r="A185" s="176">
        <v>7</v>
      </c>
      <c r="B185" s="178">
        <f>VLOOKUP($H179,$A$5:$AY$36,2+$A185+B$38)</f>
        <v>15</v>
      </c>
      <c r="C185" s="178">
        <f>VLOOKUP($H179,$A$5:$AY$36,2+$A185+C$38)</f>
        <v>135</v>
      </c>
      <c r="D185" s="178">
        <f>VLOOKUP($H179,$A$5:$AY$36,2+$A185+D$38)</f>
        <v>128576</v>
      </c>
      <c r="E185" s="178">
        <f>VLOOKUP($H179,$A$5:$AY$36,2+$A185+E$38)</f>
        <v>11.666251866600298</v>
      </c>
      <c r="F185" s="178">
        <f>VLOOKUP($H179,$A$5:$AY$36,2+$A185+F$38)</f>
        <v>104.99626679940269</v>
      </c>
    </row>
    <row r="186" spans="1:8" x14ac:dyDescent="0.25">
      <c r="A186" s="176">
        <v>8</v>
      </c>
      <c r="B186" s="178">
        <f>VLOOKUP($H179,$A$5:$AY$36,2+$A186+B$38)</f>
        <v>5</v>
      </c>
      <c r="C186" s="178">
        <f>VLOOKUP($H179,$A$5:$AY$36,2+$A186+C$38)</f>
        <v>108</v>
      </c>
      <c r="D186" s="178">
        <f>VLOOKUP($H179,$A$5:$AY$36,2+$A186+D$38)</f>
        <v>130462</v>
      </c>
      <c r="E186" s="178">
        <f>VLOOKUP($H179,$A$5:$AY$36,2+$A186+E$38)</f>
        <v>3.8325336113197714</v>
      </c>
      <c r="F186" s="178">
        <f>VLOOKUP($H179,$A$5:$AY$36,2+$A186+F$38)</f>
        <v>82.782726004507055</v>
      </c>
    </row>
    <row r="187" spans="1:8" x14ac:dyDescent="0.25">
      <c r="A187" s="176">
        <v>9</v>
      </c>
      <c r="B187" s="178">
        <f>VLOOKUP($H179,$A$5:$AY$36,2+$A187+B$38)</f>
        <v>4</v>
      </c>
      <c r="C187" s="178">
        <f>VLOOKUP($H179,$A$5:$AY$36,2+$A187+C$38)</f>
        <v>98</v>
      </c>
      <c r="D187" s="178">
        <f>VLOOKUP($H179,$A$5:$AY$36,2+$A187+D$38)</f>
        <v>130055</v>
      </c>
      <c r="E187" s="178">
        <f>VLOOKUP($H179,$A$5:$AY$36,2+$A187+E$38)</f>
        <v>3.0756218522932608</v>
      </c>
      <c r="F187" s="178">
        <f>VLOOKUP($H179,$A$5:$AY$36,2+$A187+F$38)</f>
        <v>75.352735381184871</v>
      </c>
    </row>
    <row r="188" spans="1:8" x14ac:dyDescent="0.25">
      <c r="A188" s="176">
        <v>10</v>
      </c>
    </row>
    <row r="189" spans="1:8" x14ac:dyDescent="0.25">
      <c r="A189" s="176">
        <v>11</v>
      </c>
    </row>
    <row r="190" spans="1:8" x14ac:dyDescent="0.25">
      <c r="A190" s="176">
        <v>12</v>
      </c>
    </row>
    <row r="191" spans="1:8" x14ac:dyDescent="0.25">
      <c r="A191" s="176">
        <v>13</v>
      </c>
    </row>
    <row r="192" spans="1:8" x14ac:dyDescent="0.25">
      <c r="A192" s="176">
        <v>14</v>
      </c>
    </row>
    <row r="193" spans="1:8" x14ac:dyDescent="0.25">
      <c r="A193" s="176">
        <v>15</v>
      </c>
    </row>
    <row r="194" spans="1:8" x14ac:dyDescent="0.25">
      <c r="A194" s="176">
        <v>16</v>
      </c>
    </row>
    <row r="195" spans="1:8" x14ac:dyDescent="0.25">
      <c r="A195" s="176">
        <v>17</v>
      </c>
    </row>
    <row r="196" spans="1:8" x14ac:dyDescent="0.25">
      <c r="A196" s="176">
        <v>18</v>
      </c>
    </row>
    <row r="197" spans="1:8" x14ac:dyDescent="0.25">
      <c r="A197" s="176">
        <v>19</v>
      </c>
    </row>
    <row r="198" spans="1:8" x14ac:dyDescent="0.25">
      <c r="A198" s="176">
        <v>20</v>
      </c>
    </row>
    <row r="199" spans="1:8" x14ac:dyDescent="0.25">
      <c r="A199" s="176">
        <v>1</v>
      </c>
      <c r="B199" s="178">
        <f>VLOOKUP($H199,$A$5:$AY$36,2+$A199+B$38)</f>
        <v>3</v>
      </c>
      <c r="C199" s="178">
        <f>VLOOKUP($H199,$A$5:$AY$36,2+$A199+C$38)</f>
        <v>124</v>
      </c>
      <c r="D199" s="178">
        <f>VLOOKUP($H199,$A$5:$AY$36,2+$A199+D$38)</f>
        <v>124973</v>
      </c>
      <c r="E199" s="178">
        <f>VLOOKUP($H199,$A$5:$AY$36,2+$A199+E$38)</f>
        <v>2.4005185119985919</v>
      </c>
      <c r="F199" s="178">
        <f>VLOOKUP($H199,$A$5:$AY$36,2+$A199+F$38)</f>
        <v>99.221431829275119</v>
      </c>
      <c r="H199" s="179">
        <v>9</v>
      </c>
    </row>
    <row r="200" spans="1:8" x14ac:dyDescent="0.25">
      <c r="A200" s="176">
        <v>2</v>
      </c>
      <c r="B200" s="178">
        <f>VLOOKUP($H199,$A$5:$AY$36,2+$A200+B$38)</f>
        <v>6</v>
      </c>
      <c r="C200" s="178">
        <f>VLOOKUP($H199,$A$5:$AY$36,2+$A200+C$38)</f>
        <v>98</v>
      </c>
      <c r="D200" s="178">
        <f>VLOOKUP($H199,$A$5:$AY$36,2+$A200+D$38)</f>
        <v>126223</v>
      </c>
      <c r="E200" s="178">
        <f>VLOOKUP($H199,$A$5:$AY$36,2+$A200+E$38)</f>
        <v>4.7534918358777718</v>
      </c>
      <c r="F200" s="178">
        <f>VLOOKUP($H199,$A$5:$AY$36,2+$A200+F$38)</f>
        <v>77.640366652670266</v>
      </c>
    </row>
    <row r="201" spans="1:8" x14ac:dyDescent="0.25">
      <c r="A201" s="176">
        <v>3</v>
      </c>
      <c r="B201" s="178">
        <f>VLOOKUP($H199,$A$5:$AY$36,2+$A201+B$38)</f>
        <v>3</v>
      </c>
      <c r="C201" s="178">
        <f>VLOOKUP($H199,$A$5:$AY$36,2+$A201+C$38)</f>
        <v>111</v>
      </c>
      <c r="D201" s="178">
        <f>VLOOKUP($H199,$A$5:$AY$36,2+$A201+D$38)</f>
        <v>127635</v>
      </c>
      <c r="E201" s="178">
        <f>VLOOKUP($H199,$A$5:$AY$36,2+$A201+E$38)</f>
        <v>2.350452462098954</v>
      </c>
      <c r="F201" s="178">
        <f>VLOOKUP($H199,$A$5:$AY$36,2+$A201+F$38)</f>
        <v>86.966741097661298</v>
      </c>
    </row>
    <row r="202" spans="1:8" x14ac:dyDescent="0.25">
      <c r="A202" s="176">
        <v>4</v>
      </c>
      <c r="B202" s="178">
        <f>VLOOKUP($H199,$A$5:$AY$36,2+$A202+B$38)</f>
        <v>6</v>
      </c>
      <c r="C202" s="178">
        <f>VLOOKUP($H199,$A$5:$AY$36,2+$A202+C$38)</f>
        <v>156</v>
      </c>
      <c r="D202" s="178">
        <f>VLOOKUP($H199,$A$5:$AY$36,2+$A202+D$38)</f>
        <v>129576</v>
      </c>
      <c r="E202" s="178">
        <f>VLOOKUP($H199,$A$5:$AY$36,2+$A202+E$38)</f>
        <v>4.6304871272457859</v>
      </c>
      <c r="F202" s="178">
        <f>VLOOKUP($H199,$A$5:$AY$36,2+$A202+F$38)</f>
        <v>120.39266530839043</v>
      </c>
    </row>
    <row r="203" spans="1:8" x14ac:dyDescent="0.25">
      <c r="A203" s="176">
        <v>5</v>
      </c>
      <c r="B203" s="178">
        <f>VLOOKUP($H199,$A$5:$AY$36,2+$A203+B$38)</f>
        <v>2</v>
      </c>
      <c r="C203" s="178">
        <f>VLOOKUP($H199,$A$5:$AY$36,2+$A203+C$38)</f>
        <v>138</v>
      </c>
      <c r="D203" s="178">
        <f>VLOOKUP($H199,$A$5:$AY$36,2+$A203+D$38)</f>
        <v>131144</v>
      </c>
      <c r="E203" s="178">
        <f>VLOOKUP($H199,$A$5:$AY$36,2+$A203+E$38)</f>
        <v>1.525041176111755</v>
      </c>
      <c r="F203" s="178">
        <f>VLOOKUP($H199,$A$5:$AY$36,2+$A203+F$38)</f>
        <v>105.2278411517111</v>
      </c>
    </row>
    <row r="204" spans="1:8" x14ac:dyDescent="0.25">
      <c r="A204" s="176">
        <v>6</v>
      </c>
      <c r="B204" s="178">
        <f>VLOOKUP($H199,$A$5:$AY$36,2+$A204+B$38)</f>
        <v>4</v>
      </c>
      <c r="C204" s="178">
        <f>VLOOKUP($H199,$A$5:$AY$36,2+$A204+C$38)</f>
        <v>173</v>
      </c>
      <c r="D204" s="178">
        <f>VLOOKUP($H199,$A$5:$AY$36,2+$A204+D$38)</f>
        <v>133807</v>
      </c>
      <c r="E204" s="178">
        <f>VLOOKUP($H199,$A$5:$AY$36,2+$A204+E$38)</f>
        <v>2.98938022674449</v>
      </c>
      <c r="F204" s="178">
        <f>VLOOKUP($H199,$A$5:$AY$36,2+$A204+F$38)</f>
        <v>129.29069480669921</v>
      </c>
    </row>
    <row r="205" spans="1:8" x14ac:dyDescent="0.25">
      <c r="A205" s="176">
        <v>7</v>
      </c>
      <c r="B205" s="178">
        <f>VLOOKUP($H199,$A$5:$AY$36,2+$A205+B$38)</f>
        <v>5</v>
      </c>
      <c r="C205" s="178">
        <f>VLOOKUP($H199,$A$5:$AY$36,2+$A205+C$38)</f>
        <v>115</v>
      </c>
      <c r="D205" s="178">
        <f>VLOOKUP($H199,$A$5:$AY$36,2+$A205+D$38)</f>
        <v>136354</v>
      </c>
      <c r="E205" s="178">
        <f>VLOOKUP($H199,$A$5:$AY$36,2+$A205+E$38)</f>
        <v>3.6669257960895902</v>
      </c>
      <c r="F205" s="178">
        <f>VLOOKUP($H199,$A$5:$AY$36,2+$A205+F$38)</f>
        <v>84.339293310060583</v>
      </c>
    </row>
    <row r="206" spans="1:8" x14ac:dyDescent="0.25">
      <c r="A206" s="176">
        <v>8</v>
      </c>
      <c r="B206" s="178">
        <f>VLOOKUP($H199,$A$5:$AY$36,2+$A206+B$38)</f>
        <v>2</v>
      </c>
      <c r="C206" s="178">
        <f>VLOOKUP($H199,$A$5:$AY$36,2+$A206+C$38)</f>
        <v>83</v>
      </c>
      <c r="D206" s="178">
        <f>VLOOKUP($H199,$A$5:$AY$36,2+$A206+D$38)</f>
        <v>137712</v>
      </c>
      <c r="E206" s="178">
        <f>VLOOKUP($H199,$A$5:$AY$36,2+$A206+E$38)</f>
        <v>1.4523062623446032</v>
      </c>
      <c r="F206" s="178">
        <f>VLOOKUP($H199,$A$5:$AY$36,2+$A206+F$38)</f>
        <v>60.270709887301031</v>
      </c>
    </row>
    <row r="207" spans="1:8" x14ac:dyDescent="0.25">
      <c r="A207" s="176">
        <v>9</v>
      </c>
      <c r="B207" s="178">
        <f>VLOOKUP($H199,$A$5:$AY$36,2+$A207+B$38)</f>
        <v>2</v>
      </c>
      <c r="C207" s="178">
        <f>VLOOKUP($H199,$A$5:$AY$36,2+$A207+C$38)</f>
        <v>100</v>
      </c>
      <c r="D207" s="178">
        <f>VLOOKUP($H199,$A$5:$AY$36,2+$A207+D$38)</f>
        <v>137566</v>
      </c>
      <c r="E207" s="178">
        <f>VLOOKUP($H199,$A$5:$AY$36,2+$A207+E$38)</f>
        <v>1.4538476076937616</v>
      </c>
      <c r="F207" s="178">
        <f>VLOOKUP($H199,$A$5:$AY$36,2+$A207+F$38)</f>
        <v>72.692380384688079</v>
      </c>
    </row>
    <row r="208" spans="1:8" x14ac:dyDescent="0.25">
      <c r="A208" s="176">
        <v>10</v>
      </c>
    </row>
    <row r="209" spans="1:8" x14ac:dyDescent="0.25">
      <c r="A209" s="176">
        <v>11</v>
      </c>
    </row>
    <row r="210" spans="1:8" x14ac:dyDescent="0.25">
      <c r="A210" s="176">
        <v>12</v>
      </c>
    </row>
    <row r="211" spans="1:8" x14ac:dyDescent="0.25">
      <c r="A211" s="176">
        <v>13</v>
      </c>
    </row>
    <row r="212" spans="1:8" x14ac:dyDescent="0.25">
      <c r="A212" s="176">
        <v>14</v>
      </c>
    </row>
    <row r="213" spans="1:8" x14ac:dyDescent="0.25">
      <c r="A213" s="176">
        <v>15</v>
      </c>
    </row>
    <row r="214" spans="1:8" x14ac:dyDescent="0.25">
      <c r="A214" s="176">
        <v>16</v>
      </c>
    </row>
    <row r="215" spans="1:8" x14ac:dyDescent="0.25">
      <c r="A215" s="176">
        <v>17</v>
      </c>
    </row>
    <row r="216" spans="1:8" x14ac:dyDescent="0.25">
      <c r="A216" s="176">
        <v>18</v>
      </c>
    </row>
    <row r="217" spans="1:8" x14ac:dyDescent="0.25">
      <c r="A217" s="176">
        <v>19</v>
      </c>
    </row>
    <row r="218" spans="1:8" x14ac:dyDescent="0.25">
      <c r="A218" s="176">
        <v>20</v>
      </c>
    </row>
    <row r="219" spans="1:8" x14ac:dyDescent="0.25">
      <c r="A219" s="176">
        <v>1</v>
      </c>
      <c r="B219" s="178">
        <f>VLOOKUP($H219,$A$5:$AY$36,2+$A219+B$38)</f>
        <v>5</v>
      </c>
      <c r="C219" s="178">
        <f>VLOOKUP($H219,$A$5:$AY$36,2+$A219+C$38)</f>
        <v>227</v>
      </c>
      <c r="D219" s="178">
        <f>VLOOKUP($H219,$A$5:$AY$36,2+$A219+D$38)</f>
        <v>127981</v>
      </c>
      <c r="E219" s="178">
        <f>VLOOKUP($H219,$A$5:$AY$36,2+$A219+E$38)</f>
        <v>3.9068299200662597</v>
      </c>
      <c r="F219" s="178">
        <f>VLOOKUP($H219,$A$5:$AY$36,2+$A219+F$38)</f>
        <v>177.37007837100819</v>
      </c>
      <c r="H219" s="179">
        <v>10</v>
      </c>
    </row>
    <row r="220" spans="1:8" x14ac:dyDescent="0.25">
      <c r="A220" s="176">
        <v>2</v>
      </c>
      <c r="B220" s="178">
        <f>VLOOKUP($H219,$A$5:$AY$36,2+$A220+B$38)</f>
        <v>9</v>
      </c>
      <c r="C220" s="178">
        <f>VLOOKUP($H219,$A$5:$AY$36,2+$A220+C$38)</f>
        <v>218</v>
      </c>
      <c r="D220" s="178">
        <f>VLOOKUP($H219,$A$5:$AY$36,2+$A220+D$38)</f>
        <v>128147</v>
      </c>
      <c r="E220" s="178">
        <f>VLOOKUP($H219,$A$5:$AY$36,2+$A220+E$38)</f>
        <v>7.023184311766955</v>
      </c>
      <c r="F220" s="178">
        <f>VLOOKUP($H219,$A$5:$AY$36,2+$A220+F$38)</f>
        <v>170.11713110724401</v>
      </c>
    </row>
    <row r="221" spans="1:8" x14ac:dyDescent="0.25">
      <c r="A221" s="176">
        <v>3</v>
      </c>
      <c r="B221" s="178">
        <f>VLOOKUP($H219,$A$5:$AY$36,2+$A221+B$38)</f>
        <v>13</v>
      </c>
      <c r="C221" s="178">
        <f>VLOOKUP($H219,$A$5:$AY$36,2+$A221+C$38)</f>
        <v>243</v>
      </c>
      <c r="D221" s="178">
        <f>VLOOKUP($H219,$A$5:$AY$36,2+$A221+D$38)</f>
        <v>128830</v>
      </c>
      <c r="E221" s="178">
        <f>VLOOKUP($H219,$A$5:$AY$36,2+$A221+E$38)</f>
        <v>10.090817356205854</v>
      </c>
      <c r="F221" s="178">
        <f>VLOOKUP($H219,$A$5:$AY$36,2+$A221+F$38)</f>
        <v>188.62066288907863</v>
      </c>
    </row>
    <row r="222" spans="1:8" x14ac:dyDescent="0.25">
      <c r="A222" s="176">
        <v>4</v>
      </c>
      <c r="B222" s="178">
        <f>VLOOKUP($H219,$A$5:$AY$36,2+$A222+B$38)</f>
        <v>6</v>
      </c>
      <c r="C222" s="178">
        <f>VLOOKUP($H219,$A$5:$AY$36,2+$A222+C$38)</f>
        <v>262</v>
      </c>
      <c r="D222" s="178">
        <f>VLOOKUP($H219,$A$5:$AY$36,2+$A222+D$38)</f>
        <v>130751</v>
      </c>
      <c r="E222" s="178">
        <f>VLOOKUP($H219,$A$5:$AY$36,2+$A222+E$38)</f>
        <v>4.5888750372846099</v>
      </c>
      <c r="F222" s="178">
        <f>VLOOKUP($H219,$A$5:$AY$36,2+$A222+F$38)</f>
        <v>200.38087662809463</v>
      </c>
    </row>
    <row r="223" spans="1:8" x14ac:dyDescent="0.25">
      <c r="A223" s="176">
        <v>5</v>
      </c>
      <c r="B223" s="178">
        <f>VLOOKUP($H219,$A$5:$AY$36,2+$A223+B$38)</f>
        <v>9</v>
      </c>
      <c r="C223" s="178">
        <f>VLOOKUP($H219,$A$5:$AY$36,2+$A223+C$38)</f>
        <v>283</v>
      </c>
      <c r="D223" s="178">
        <f>VLOOKUP($H219,$A$5:$AY$36,2+$A223+D$38)</f>
        <v>132237</v>
      </c>
      <c r="E223" s="178">
        <f>VLOOKUP($H219,$A$5:$AY$36,2+$A223+E$38)</f>
        <v>6.8059620227319133</v>
      </c>
      <c r="F223" s="178">
        <f>VLOOKUP($H219,$A$5:$AY$36,2+$A223+F$38)</f>
        <v>214.00969471479237</v>
      </c>
    </row>
    <row r="224" spans="1:8" x14ac:dyDescent="0.25">
      <c r="A224" s="176">
        <v>6</v>
      </c>
      <c r="B224" s="178">
        <f>VLOOKUP($H219,$A$5:$AY$36,2+$A224+B$38)</f>
        <v>8</v>
      </c>
      <c r="C224" s="178">
        <f>VLOOKUP($H219,$A$5:$AY$36,2+$A224+C$38)</f>
        <v>283</v>
      </c>
      <c r="D224" s="178">
        <f>VLOOKUP($H219,$A$5:$AY$36,2+$A224+D$38)</f>
        <v>135243</v>
      </c>
      <c r="E224" s="178">
        <f>VLOOKUP($H219,$A$5:$AY$36,2+$A224+E$38)</f>
        <v>5.9152784247613548</v>
      </c>
      <c r="F224" s="178">
        <f>VLOOKUP($H219,$A$5:$AY$36,2+$A224+F$38)</f>
        <v>209.25297427593293</v>
      </c>
    </row>
    <row r="225" spans="1:8" x14ac:dyDescent="0.25">
      <c r="A225" s="176">
        <v>7</v>
      </c>
      <c r="B225" s="178">
        <f>VLOOKUP($H219,$A$5:$AY$36,2+$A225+B$38)</f>
        <v>7</v>
      </c>
      <c r="C225" s="178">
        <f>VLOOKUP($H219,$A$5:$AY$36,2+$A225+C$38)</f>
        <v>273</v>
      </c>
      <c r="D225" s="178">
        <f>VLOOKUP($H219,$A$5:$AY$36,2+$A225+D$38)</f>
        <v>137600</v>
      </c>
      <c r="E225" s="178">
        <f>VLOOKUP($H219,$A$5:$AY$36,2+$A225+E$38)</f>
        <v>5.087209302325582</v>
      </c>
      <c r="F225" s="178">
        <f>VLOOKUP($H219,$A$5:$AY$36,2+$A225+F$38)</f>
        <v>198.40116279069767</v>
      </c>
    </row>
    <row r="226" spans="1:8" x14ac:dyDescent="0.25">
      <c r="A226" s="176">
        <v>8</v>
      </c>
      <c r="B226" s="178">
        <f>VLOOKUP($H219,$A$5:$AY$36,2+$A226+B$38)</f>
        <v>4</v>
      </c>
      <c r="C226" s="178">
        <f>VLOOKUP($H219,$A$5:$AY$36,2+$A226+C$38)</f>
        <v>167</v>
      </c>
      <c r="D226" s="178">
        <f>VLOOKUP($H219,$A$5:$AY$36,2+$A226+D$38)</f>
        <v>138558</v>
      </c>
      <c r="E226" s="178">
        <f>VLOOKUP($H219,$A$5:$AY$36,2+$A226+E$38)</f>
        <v>2.8868776974263484</v>
      </c>
      <c r="F226" s="178">
        <f>VLOOKUP($H219,$A$5:$AY$36,2+$A226+F$38)</f>
        <v>120.52714386755007</v>
      </c>
    </row>
    <row r="227" spans="1:8" x14ac:dyDescent="0.25">
      <c r="A227" s="176">
        <v>9</v>
      </c>
      <c r="B227" s="178">
        <f>VLOOKUP($H219,$A$5:$AY$36,2+$A227+B$38)</f>
        <v>4</v>
      </c>
      <c r="C227" s="178">
        <f>VLOOKUP($H219,$A$5:$AY$36,2+$A227+C$38)</f>
        <v>170</v>
      </c>
      <c r="D227" s="178">
        <f>VLOOKUP($H219,$A$5:$AY$36,2+$A227+D$38)</f>
        <v>142591</v>
      </c>
      <c r="E227" s="178">
        <f>VLOOKUP($H219,$A$5:$AY$36,2+$A227+E$38)</f>
        <v>2.8052261362919118</v>
      </c>
      <c r="F227" s="178">
        <f>VLOOKUP($H219,$A$5:$AY$36,2+$A227+F$38)</f>
        <v>119.22211079240626</v>
      </c>
    </row>
    <row r="228" spans="1:8" x14ac:dyDescent="0.25">
      <c r="A228" s="176">
        <v>10</v>
      </c>
    </row>
    <row r="229" spans="1:8" x14ac:dyDescent="0.25">
      <c r="A229" s="176">
        <v>11</v>
      </c>
    </row>
    <row r="230" spans="1:8" x14ac:dyDescent="0.25">
      <c r="A230" s="176">
        <v>12</v>
      </c>
    </row>
    <row r="231" spans="1:8" x14ac:dyDescent="0.25">
      <c r="A231" s="176">
        <v>13</v>
      </c>
    </row>
    <row r="232" spans="1:8" x14ac:dyDescent="0.25">
      <c r="A232" s="176">
        <v>14</v>
      </c>
    </row>
    <row r="233" spans="1:8" x14ac:dyDescent="0.25">
      <c r="A233" s="176">
        <v>15</v>
      </c>
    </row>
    <row r="234" spans="1:8" x14ac:dyDescent="0.25">
      <c r="A234" s="176">
        <v>16</v>
      </c>
    </row>
    <row r="235" spans="1:8" x14ac:dyDescent="0.25">
      <c r="A235" s="176">
        <v>17</v>
      </c>
    </row>
    <row r="236" spans="1:8" x14ac:dyDescent="0.25">
      <c r="A236" s="176">
        <v>18</v>
      </c>
    </row>
    <row r="237" spans="1:8" x14ac:dyDescent="0.25">
      <c r="A237" s="176">
        <v>19</v>
      </c>
    </row>
    <row r="238" spans="1:8" x14ac:dyDescent="0.25">
      <c r="A238" s="176">
        <v>20</v>
      </c>
    </row>
    <row r="239" spans="1:8" x14ac:dyDescent="0.25">
      <c r="A239" s="176">
        <v>1</v>
      </c>
      <c r="B239" s="178">
        <f>VLOOKUP($H239,$A$5:$AY$36,2+$A239+B$38)</f>
        <v>9</v>
      </c>
      <c r="C239" s="178">
        <f>VLOOKUP($H239,$A$5:$AY$36,2+$A239+C$38)</f>
        <v>86</v>
      </c>
      <c r="D239" s="178">
        <f>VLOOKUP($H239,$A$5:$AY$36,2+$A239+D$38)</f>
        <v>84252</v>
      </c>
      <c r="E239" s="178">
        <f>VLOOKUP($H239,$A$5:$AY$36,2+$A239+E$38)</f>
        <v>10.682238997293833</v>
      </c>
      <c r="F239" s="178">
        <f>VLOOKUP($H239,$A$5:$AY$36,2+$A239+F$38)</f>
        <v>102.0747281963633</v>
      </c>
      <c r="H239" s="179">
        <v>11</v>
      </c>
    </row>
    <row r="240" spans="1:8" x14ac:dyDescent="0.25">
      <c r="A240" s="176">
        <v>2</v>
      </c>
      <c r="B240" s="178">
        <f>VLOOKUP($H239,$A$5:$AY$36,2+$A240+B$38)</f>
        <v>3</v>
      </c>
      <c r="C240" s="178">
        <f>VLOOKUP($H239,$A$5:$AY$36,2+$A240+C$38)</f>
        <v>73</v>
      </c>
      <c r="D240" s="178">
        <f>VLOOKUP($H239,$A$5:$AY$36,2+$A240+D$38)</f>
        <v>83802</v>
      </c>
      <c r="E240" s="178">
        <f>VLOOKUP($H239,$A$5:$AY$36,2+$A240+E$38)</f>
        <v>3.5798668289539632</v>
      </c>
      <c r="F240" s="178">
        <f>VLOOKUP($H239,$A$5:$AY$36,2+$A240+F$38)</f>
        <v>87.110092837879762</v>
      </c>
    </row>
    <row r="241" spans="1:6" x14ac:dyDescent="0.25">
      <c r="A241" s="176">
        <v>3</v>
      </c>
      <c r="B241" s="178">
        <f>VLOOKUP($H239,$A$5:$AY$36,2+$A241+B$38)</f>
        <v>6</v>
      </c>
      <c r="C241" s="178">
        <f>VLOOKUP($H239,$A$5:$AY$36,2+$A241+C$38)</f>
        <v>93</v>
      </c>
      <c r="D241" s="178">
        <f>VLOOKUP($H239,$A$5:$AY$36,2+$A241+D$38)</f>
        <v>84259</v>
      </c>
      <c r="E241" s="178">
        <f>VLOOKUP($H239,$A$5:$AY$36,2+$A241+E$38)</f>
        <v>7.1209010313438323</v>
      </c>
      <c r="F241" s="178">
        <f>VLOOKUP($H239,$A$5:$AY$36,2+$A241+F$38)</f>
        <v>110.37396598582941</v>
      </c>
    </row>
    <row r="242" spans="1:6" x14ac:dyDescent="0.25">
      <c r="A242" s="176">
        <v>4</v>
      </c>
      <c r="B242" s="178">
        <f>VLOOKUP($H239,$A$5:$AY$36,2+$A242+B$38)</f>
        <v>3</v>
      </c>
      <c r="C242" s="178">
        <f>VLOOKUP($H239,$A$5:$AY$36,2+$A242+C$38)</f>
        <v>71</v>
      </c>
      <c r="D242" s="178">
        <f>VLOOKUP($H239,$A$5:$AY$36,2+$A242+D$38)</f>
        <v>84820</v>
      </c>
      <c r="E242" s="178">
        <f>VLOOKUP($H239,$A$5:$AY$36,2+$A242+E$38)</f>
        <v>3.5369016741334591</v>
      </c>
      <c r="F242" s="178">
        <f>VLOOKUP($H239,$A$5:$AY$36,2+$A242+F$38)</f>
        <v>83.706672954491864</v>
      </c>
    </row>
    <row r="243" spans="1:6" x14ac:dyDescent="0.25">
      <c r="A243" s="176">
        <v>5</v>
      </c>
      <c r="B243" s="178">
        <f>VLOOKUP($H239,$A$5:$AY$36,2+$A243+B$38)</f>
        <v>8</v>
      </c>
      <c r="C243" s="178">
        <f>VLOOKUP($H239,$A$5:$AY$36,2+$A243+C$38)</f>
        <v>76</v>
      </c>
      <c r="D243" s="178">
        <f>VLOOKUP($H239,$A$5:$AY$36,2+$A243+D$38)</f>
        <v>85525</v>
      </c>
      <c r="E243" s="178">
        <f>VLOOKUP($H239,$A$5:$AY$36,2+$A243+E$38)</f>
        <v>9.3539900613855593</v>
      </c>
      <c r="F243" s="178">
        <f>VLOOKUP($H239,$A$5:$AY$36,2+$A243+F$38)</f>
        <v>88.862905583162828</v>
      </c>
    </row>
    <row r="244" spans="1:6" x14ac:dyDescent="0.25">
      <c r="A244" s="176">
        <v>6</v>
      </c>
      <c r="B244" s="178">
        <f>VLOOKUP($H239,$A$5:$AY$36,2+$A244+B$38)</f>
        <v>3</v>
      </c>
      <c r="C244" s="178">
        <f>VLOOKUP($H239,$A$5:$AY$36,2+$A244+C$38)</f>
        <v>95</v>
      </c>
      <c r="D244" s="178">
        <f>VLOOKUP($H239,$A$5:$AY$36,2+$A244+D$38)</f>
        <v>86121</v>
      </c>
      <c r="E244" s="178">
        <f>VLOOKUP($H239,$A$5:$AY$36,2+$A244+E$38)</f>
        <v>3.4834709304350855</v>
      </c>
      <c r="F244" s="178">
        <f>VLOOKUP($H239,$A$5:$AY$36,2+$A244+F$38)</f>
        <v>110.30991279711104</v>
      </c>
    </row>
    <row r="245" spans="1:6" x14ac:dyDescent="0.25">
      <c r="A245" s="176">
        <v>7</v>
      </c>
      <c r="B245" s="178">
        <f>VLOOKUP($H239,$A$5:$AY$36,2+$A245+B$38)</f>
        <v>1</v>
      </c>
      <c r="C245" s="178">
        <f>VLOOKUP($H239,$A$5:$AY$36,2+$A245+C$38)</f>
        <v>92</v>
      </c>
      <c r="D245" s="178">
        <f>VLOOKUP($H239,$A$5:$AY$36,2+$A245+D$38)</f>
        <v>87486</v>
      </c>
      <c r="E245" s="178">
        <f>VLOOKUP($H239,$A$5:$AY$36,2+$A245+E$38)</f>
        <v>1.1430400292618248</v>
      </c>
      <c r="F245" s="178">
        <f>VLOOKUP($H239,$A$5:$AY$36,2+$A245+F$38)</f>
        <v>105.15968269208787</v>
      </c>
    </row>
    <row r="246" spans="1:6" x14ac:dyDescent="0.25">
      <c r="A246" s="176">
        <v>8</v>
      </c>
      <c r="B246" s="178">
        <f>VLOOKUP($H239,$A$5:$AY$36,2+$A246+B$38)</f>
        <v>1</v>
      </c>
      <c r="C246" s="178">
        <f>VLOOKUP($H239,$A$5:$AY$36,2+$A246+C$38)</f>
        <v>59</v>
      </c>
      <c r="D246" s="178">
        <f>VLOOKUP($H239,$A$5:$AY$36,2+$A246+D$38)</f>
        <v>88053</v>
      </c>
      <c r="E246" s="178">
        <f>VLOOKUP($H239,$A$5:$AY$36,2+$A246+E$38)</f>
        <v>1.1356796474850375</v>
      </c>
      <c r="F246" s="178">
        <f>VLOOKUP($H239,$A$5:$AY$36,2+$A246+F$38)</f>
        <v>67.005099201617199</v>
      </c>
    </row>
    <row r="247" spans="1:6" x14ac:dyDescent="0.25">
      <c r="A247" s="176">
        <v>9</v>
      </c>
      <c r="B247" s="178">
        <f>VLOOKUP($H239,$A$5:$AY$36,2+$A247+B$38)</f>
        <v>1</v>
      </c>
      <c r="C247" s="178">
        <f>VLOOKUP($H239,$A$5:$AY$36,2+$A247+C$38)</f>
        <v>71</v>
      </c>
      <c r="D247" s="178">
        <f>VLOOKUP($H239,$A$5:$AY$36,2+$A247+D$38)</f>
        <v>87348</v>
      </c>
      <c r="E247" s="178">
        <f>VLOOKUP($H239,$A$5:$AY$36,2+$A247+E$38)</f>
        <v>1.1448459037413563</v>
      </c>
      <c r="F247" s="178">
        <f>VLOOKUP($H239,$A$5:$AY$36,2+$A247+F$38)</f>
        <v>81.284059165636307</v>
      </c>
    </row>
    <row r="248" spans="1:6" x14ac:dyDescent="0.25">
      <c r="A248" s="176">
        <v>10</v>
      </c>
    </row>
    <row r="249" spans="1:6" x14ac:dyDescent="0.25">
      <c r="A249" s="176">
        <v>11</v>
      </c>
    </row>
    <row r="250" spans="1:6" x14ac:dyDescent="0.25">
      <c r="A250" s="176">
        <v>12</v>
      </c>
    </row>
    <row r="251" spans="1:6" x14ac:dyDescent="0.25">
      <c r="A251" s="176">
        <v>13</v>
      </c>
    </row>
    <row r="252" spans="1:6" x14ac:dyDescent="0.25">
      <c r="A252" s="176">
        <v>14</v>
      </c>
    </row>
    <row r="253" spans="1:6" x14ac:dyDescent="0.25">
      <c r="A253" s="176">
        <v>15</v>
      </c>
    </row>
    <row r="254" spans="1:6" x14ac:dyDescent="0.25">
      <c r="A254" s="176">
        <v>16</v>
      </c>
    </row>
    <row r="255" spans="1:6" x14ac:dyDescent="0.25">
      <c r="A255" s="176">
        <v>17</v>
      </c>
    </row>
    <row r="256" spans="1:6" x14ac:dyDescent="0.25">
      <c r="A256" s="176">
        <v>18</v>
      </c>
    </row>
    <row r="257" spans="1:8" x14ac:dyDescent="0.25">
      <c r="A257" s="176">
        <v>19</v>
      </c>
    </row>
    <row r="258" spans="1:8" x14ac:dyDescent="0.25">
      <c r="A258" s="176">
        <v>20</v>
      </c>
    </row>
    <row r="259" spans="1:8" x14ac:dyDescent="0.25">
      <c r="A259" s="176">
        <v>1</v>
      </c>
      <c r="B259" s="178">
        <f>VLOOKUP($H259,$A$5:$AY$36,2+$A259+B$38)</f>
        <v>11</v>
      </c>
      <c r="C259" s="178">
        <f>VLOOKUP($H259,$A$5:$AY$36,2+$A259+C$38)</f>
        <v>180</v>
      </c>
      <c r="D259" s="178">
        <f>VLOOKUP($H259,$A$5:$AY$36,2+$A259+D$38)</f>
        <v>143249</v>
      </c>
      <c r="E259" s="178">
        <f>VLOOKUP($H259,$A$5:$AY$36,2+$A259+E$38)</f>
        <v>7.6789366766958231</v>
      </c>
      <c r="F259" s="178">
        <f>VLOOKUP($H259,$A$5:$AY$36,2+$A259+F$38)</f>
        <v>125.65532743684075</v>
      </c>
      <c r="H259" s="179">
        <v>12</v>
      </c>
    </row>
    <row r="260" spans="1:8" x14ac:dyDescent="0.25">
      <c r="A260" s="176">
        <v>2</v>
      </c>
      <c r="B260" s="178">
        <f>VLOOKUP($H259,$A$5:$AY$36,2+$A260+B$38)</f>
        <v>7</v>
      </c>
      <c r="C260" s="178">
        <f>VLOOKUP($H259,$A$5:$AY$36,2+$A260+C$38)</f>
        <v>172</v>
      </c>
      <c r="D260" s="178">
        <f>VLOOKUP($H259,$A$5:$AY$36,2+$A260+D$38)</f>
        <v>146605</v>
      </c>
      <c r="E260" s="178">
        <f>VLOOKUP($H259,$A$5:$AY$36,2+$A260+E$38)</f>
        <v>4.7747348316905978</v>
      </c>
      <c r="F260" s="178">
        <f>VLOOKUP($H259,$A$5:$AY$36,2+$A260+F$38)</f>
        <v>117.32205586439753</v>
      </c>
    </row>
    <row r="261" spans="1:8" x14ac:dyDescent="0.25">
      <c r="A261" s="176">
        <v>3</v>
      </c>
      <c r="B261" s="178">
        <f>VLOOKUP($H259,$A$5:$AY$36,2+$A261+B$38)</f>
        <v>10</v>
      </c>
      <c r="C261" s="178">
        <f>VLOOKUP($H259,$A$5:$AY$36,2+$A261+C$38)</f>
        <v>190</v>
      </c>
      <c r="D261" s="178">
        <f>VLOOKUP($H259,$A$5:$AY$36,2+$A261+D$38)</f>
        <v>150091</v>
      </c>
      <c r="E261" s="178">
        <f>VLOOKUP($H259,$A$5:$AY$36,2+$A261+E$38)</f>
        <v>6.6626246743642197</v>
      </c>
      <c r="F261" s="178">
        <f>VLOOKUP($H259,$A$5:$AY$36,2+$A261+F$38)</f>
        <v>126.58986881292014</v>
      </c>
    </row>
    <row r="262" spans="1:8" x14ac:dyDescent="0.25">
      <c r="A262" s="176">
        <v>4</v>
      </c>
      <c r="B262" s="178">
        <f>VLOOKUP($H259,$A$5:$AY$36,2+$A262+B$38)</f>
        <v>6</v>
      </c>
      <c r="C262" s="178">
        <f>VLOOKUP($H259,$A$5:$AY$36,2+$A262+C$38)</f>
        <v>184</v>
      </c>
      <c r="D262" s="178">
        <f>VLOOKUP($H259,$A$5:$AY$36,2+$A262+D$38)</f>
        <v>153729</v>
      </c>
      <c r="E262" s="178">
        <f>VLOOKUP($H259,$A$5:$AY$36,2+$A262+E$38)</f>
        <v>3.902972113264251</v>
      </c>
      <c r="F262" s="178">
        <f>VLOOKUP($H259,$A$5:$AY$36,2+$A262+F$38)</f>
        <v>119.69114480677035</v>
      </c>
    </row>
    <row r="263" spans="1:8" x14ac:dyDescent="0.25">
      <c r="A263" s="176">
        <v>5</v>
      </c>
      <c r="B263" s="178">
        <f>VLOOKUP($H259,$A$5:$AY$36,2+$A263+B$38)</f>
        <v>7</v>
      </c>
      <c r="C263" s="178">
        <f>VLOOKUP($H259,$A$5:$AY$36,2+$A263+C$38)</f>
        <v>226</v>
      </c>
      <c r="D263" s="178">
        <f>VLOOKUP($H259,$A$5:$AY$36,2+$A263+D$38)</f>
        <v>157145</v>
      </c>
      <c r="E263" s="178">
        <f>VLOOKUP($H259,$A$5:$AY$36,2+$A263+E$38)</f>
        <v>4.4544847115721149</v>
      </c>
      <c r="F263" s="178">
        <f>VLOOKUP($H259,$A$5:$AY$36,2+$A263+F$38)</f>
        <v>143.81622068789969</v>
      </c>
    </row>
    <row r="264" spans="1:8" x14ac:dyDescent="0.25">
      <c r="A264" s="176">
        <v>6</v>
      </c>
      <c r="B264" s="178">
        <f>VLOOKUP($H259,$A$5:$AY$36,2+$A264+B$38)</f>
        <v>8</v>
      </c>
      <c r="C264" s="178">
        <f>VLOOKUP($H259,$A$5:$AY$36,2+$A264+C$38)</f>
        <v>217</v>
      </c>
      <c r="D264" s="178">
        <f>VLOOKUP($H259,$A$5:$AY$36,2+$A264+D$38)</f>
        <v>162260</v>
      </c>
      <c r="E264" s="178">
        <f>VLOOKUP($H259,$A$5:$AY$36,2+$A264+E$38)</f>
        <v>4.930358683594231</v>
      </c>
      <c r="F264" s="178">
        <f>VLOOKUP($H259,$A$5:$AY$36,2+$A264+F$38)</f>
        <v>133.73597929249354</v>
      </c>
    </row>
    <row r="265" spans="1:8" x14ac:dyDescent="0.25">
      <c r="A265" s="176">
        <v>7</v>
      </c>
      <c r="B265" s="178">
        <f>VLOOKUP($H259,$A$5:$AY$36,2+$A265+B$38)</f>
        <v>8</v>
      </c>
      <c r="C265" s="178">
        <f>VLOOKUP($H259,$A$5:$AY$36,2+$A265+C$38)</f>
        <v>195</v>
      </c>
      <c r="D265" s="178">
        <f>VLOOKUP($H259,$A$5:$AY$36,2+$A265+D$38)</f>
        <v>167540</v>
      </c>
      <c r="E265" s="178">
        <f>VLOOKUP($H259,$A$5:$AY$36,2+$A265+E$38)</f>
        <v>4.774979109466396</v>
      </c>
      <c r="F265" s="178">
        <f>VLOOKUP($H259,$A$5:$AY$36,2+$A265+F$38)</f>
        <v>116.3901157932434</v>
      </c>
    </row>
    <row r="266" spans="1:8" x14ac:dyDescent="0.25">
      <c r="A266" s="176">
        <v>8</v>
      </c>
      <c r="B266" s="178">
        <f>VLOOKUP($H259,$A$5:$AY$36,2+$A266+B$38)</f>
        <v>5</v>
      </c>
      <c r="C266" s="178">
        <f>VLOOKUP($H259,$A$5:$AY$36,2+$A266+C$38)</f>
        <v>142</v>
      </c>
      <c r="D266" s="178">
        <f>VLOOKUP($H259,$A$5:$AY$36,2+$A266+D$38)</f>
        <v>171996</v>
      </c>
      <c r="E266" s="178">
        <f>VLOOKUP($H259,$A$5:$AY$36,2+$A266+E$38)</f>
        <v>2.9070443498686016</v>
      </c>
      <c r="F266" s="178">
        <f>VLOOKUP($H259,$A$5:$AY$36,2+$A266+F$38)</f>
        <v>82.560059536268284</v>
      </c>
    </row>
    <row r="267" spans="1:8" x14ac:dyDescent="0.25">
      <c r="A267" s="176">
        <v>9</v>
      </c>
      <c r="B267" s="178">
        <f>VLOOKUP($H259,$A$5:$AY$36,2+$A267+B$38)</f>
        <v>5</v>
      </c>
      <c r="C267" s="178">
        <f>VLOOKUP($H259,$A$5:$AY$36,2+$A267+C$38)</f>
        <v>146</v>
      </c>
      <c r="D267" s="178">
        <f>VLOOKUP($H259,$A$5:$AY$36,2+$A267+D$38)</f>
        <v>175063</v>
      </c>
      <c r="E267" s="178">
        <f>VLOOKUP($H259,$A$5:$AY$36,2+$A267+E$38)</f>
        <v>2.8561146558667452</v>
      </c>
      <c r="F267" s="178">
        <f>VLOOKUP($H259,$A$5:$AY$36,2+$A267+F$38)</f>
        <v>83.398547951308956</v>
      </c>
    </row>
    <row r="268" spans="1:8" x14ac:dyDescent="0.25">
      <c r="A268" s="176">
        <v>10</v>
      </c>
    </row>
    <row r="269" spans="1:8" x14ac:dyDescent="0.25">
      <c r="A269" s="176">
        <v>11</v>
      </c>
    </row>
    <row r="270" spans="1:8" x14ac:dyDescent="0.25">
      <c r="A270" s="176">
        <v>12</v>
      </c>
    </row>
    <row r="271" spans="1:8" x14ac:dyDescent="0.25">
      <c r="A271" s="176">
        <v>13</v>
      </c>
    </row>
    <row r="272" spans="1:8" x14ac:dyDescent="0.25">
      <c r="A272" s="176">
        <v>14</v>
      </c>
    </row>
    <row r="273" spans="1:8" x14ac:dyDescent="0.25">
      <c r="A273" s="176">
        <v>15</v>
      </c>
    </row>
    <row r="274" spans="1:8" x14ac:dyDescent="0.25">
      <c r="A274" s="176">
        <v>16</v>
      </c>
    </row>
    <row r="275" spans="1:8" x14ac:dyDescent="0.25">
      <c r="A275" s="176">
        <v>17</v>
      </c>
    </row>
    <row r="276" spans="1:8" x14ac:dyDescent="0.25">
      <c r="A276" s="176">
        <v>18</v>
      </c>
    </row>
    <row r="277" spans="1:8" x14ac:dyDescent="0.25">
      <c r="A277" s="176">
        <v>19</v>
      </c>
    </row>
    <row r="278" spans="1:8" x14ac:dyDescent="0.25">
      <c r="A278" s="176">
        <v>20</v>
      </c>
    </row>
    <row r="279" spans="1:8" x14ac:dyDescent="0.25">
      <c r="A279" s="176">
        <v>1</v>
      </c>
      <c r="B279" s="178">
        <f>VLOOKUP($H279,$A$5:$AY$36,2+$A279+B$38)</f>
        <v>2</v>
      </c>
      <c r="C279" s="178">
        <f>VLOOKUP($H279,$A$5:$AY$36,2+$A279+C$38)</f>
        <v>175</v>
      </c>
      <c r="D279" s="178">
        <f>VLOOKUP($H279,$A$5:$AY$36,2+$A279+D$38)</f>
        <v>136668</v>
      </c>
      <c r="E279" s="178">
        <f>VLOOKUP($H279,$A$5:$AY$36,2+$A279+E$38)</f>
        <v>1.4634003570696872</v>
      </c>
      <c r="F279" s="178">
        <f>VLOOKUP($H279,$A$5:$AY$36,2+$A279+F$38)</f>
        <v>128.04753124359763</v>
      </c>
      <c r="H279" s="179">
        <v>13</v>
      </c>
    </row>
    <row r="280" spans="1:8" x14ac:dyDescent="0.25">
      <c r="A280" s="176">
        <v>2</v>
      </c>
      <c r="B280" s="178">
        <f>VLOOKUP($H279,$A$5:$AY$36,2+$A280+B$38)</f>
        <v>6</v>
      </c>
      <c r="C280" s="178">
        <f>VLOOKUP($H279,$A$5:$AY$36,2+$A280+C$38)</f>
        <v>163</v>
      </c>
      <c r="D280" s="178">
        <f>VLOOKUP($H279,$A$5:$AY$36,2+$A280+D$38)</f>
        <v>137705</v>
      </c>
      <c r="E280" s="178">
        <f>VLOOKUP($H279,$A$5:$AY$36,2+$A280+E$38)</f>
        <v>4.3571402636069854</v>
      </c>
      <c r="F280" s="178">
        <f>VLOOKUP($H279,$A$5:$AY$36,2+$A280+F$38)</f>
        <v>118.36897716132312</v>
      </c>
    </row>
    <row r="281" spans="1:8" x14ac:dyDescent="0.25">
      <c r="A281" s="176">
        <v>3</v>
      </c>
      <c r="B281" s="178">
        <f>VLOOKUP($H279,$A$5:$AY$36,2+$A281+B$38)</f>
        <v>8</v>
      </c>
      <c r="C281" s="178">
        <f>VLOOKUP($H279,$A$5:$AY$36,2+$A281+C$38)</f>
        <v>182</v>
      </c>
      <c r="D281" s="178">
        <f>VLOOKUP($H279,$A$5:$AY$36,2+$A281+D$38)</f>
        <v>138661</v>
      </c>
      <c r="E281" s="178">
        <f>VLOOKUP($H279,$A$5:$AY$36,2+$A281+E$38)</f>
        <v>5.7694665406999803</v>
      </c>
      <c r="F281" s="178">
        <f>VLOOKUP($H279,$A$5:$AY$36,2+$A281+F$38)</f>
        <v>131.25536380092456</v>
      </c>
    </row>
    <row r="282" spans="1:8" x14ac:dyDescent="0.25">
      <c r="A282" s="176">
        <v>4</v>
      </c>
      <c r="B282" s="178">
        <f>VLOOKUP($H279,$A$5:$AY$36,2+$A282+B$38)</f>
        <v>5</v>
      </c>
      <c r="C282" s="178">
        <f>VLOOKUP($H279,$A$5:$AY$36,2+$A282+C$38)</f>
        <v>188</v>
      </c>
      <c r="D282" s="178">
        <f>VLOOKUP($H279,$A$5:$AY$36,2+$A282+D$38)</f>
        <v>139978</v>
      </c>
      <c r="E282" s="178">
        <f>VLOOKUP($H279,$A$5:$AY$36,2+$A282+E$38)</f>
        <v>3.5719898841246485</v>
      </c>
      <c r="F282" s="178">
        <f>VLOOKUP($H279,$A$5:$AY$36,2+$A282+F$38)</f>
        <v>134.30681964308675</v>
      </c>
    </row>
    <row r="283" spans="1:8" x14ac:dyDescent="0.25">
      <c r="A283" s="176">
        <v>5</v>
      </c>
      <c r="B283" s="178">
        <f>VLOOKUP($H279,$A$5:$AY$36,2+$A283+B$38)</f>
        <v>5</v>
      </c>
      <c r="C283" s="178">
        <f>VLOOKUP($H279,$A$5:$AY$36,2+$A283+C$38)</f>
        <v>212</v>
      </c>
      <c r="D283" s="178">
        <f>VLOOKUP($H279,$A$5:$AY$36,2+$A283+D$38)</f>
        <v>141550</v>
      </c>
      <c r="E283" s="178">
        <f>VLOOKUP($H279,$A$5:$AY$36,2+$A283+E$38)</f>
        <v>3.5323207347227128</v>
      </c>
      <c r="F283" s="178">
        <f>VLOOKUP($H279,$A$5:$AY$36,2+$A283+F$38)</f>
        <v>149.77039915224304</v>
      </c>
    </row>
    <row r="284" spans="1:8" x14ac:dyDescent="0.25">
      <c r="A284" s="176">
        <v>6</v>
      </c>
      <c r="B284" s="178">
        <f>VLOOKUP($H279,$A$5:$AY$36,2+$A284+B$38)</f>
        <v>8</v>
      </c>
      <c r="C284" s="178">
        <f>VLOOKUP($H279,$A$5:$AY$36,2+$A284+C$38)</f>
        <v>210</v>
      </c>
      <c r="D284" s="178">
        <f>VLOOKUP($H279,$A$5:$AY$36,2+$A284+D$38)</f>
        <v>143727</v>
      </c>
      <c r="E284" s="178">
        <f>VLOOKUP($H279,$A$5:$AY$36,2+$A284+E$38)</f>
        <v>5.5661079685793204</v>
      </c>
      <c r="F284" s="178">
        <f>VLOOKUP($H279,$A$5:$AY$36,2+$A284+F$38)</f>
        <v>146.11033417520716</v>
      </c>
    </row>
    <row r="285" spans="1:8" x14ac:dyDescent="0.25">
      <c r="A285" s="176">
        <v>7</v>
      </c>
      <c r="B285" s="178">
        <f>VLOOKUP($H279,$A$5:$AY$36,2+$A285+B$38)</f>
        <v>4</v>
      </c>
      <c r="C285" s="178">
        <f>VLOOKUP($H279,$A$5:$AY$36,2+$A285+C$38)</f>
        <v>144</v>
      </c>
      <c r="D285" s="178">
        <f>VLOOKUP($H279,$A$5:$AY$36,2+$A285+D$38)</f>
        <v>147214</v>
      </c>
      <c r="E285" s="178">
        <f>VLOOKUP($H279,$A$5:$AY$36,2+$A285+E$38)</f>
        <v>2.7171328813835642</v>
      </c>
      <c r="F285" s="178">
        <f>VLOOKUP($H279,$A$5:$AY$36,2+$A285+F$38)</f>
        <v>97.816783729808307</v>
      </c>
    </row>
    <row r="286" spans="1:8" x14ac:dyDescent="0.25">
      <c r="A286" s="176">
        <v>8</v>
      </c>
      <c r="B286" s="178">
        <f>VLOOKUP($H279,$A$5:$AY$36,2+$A286+B$38)</f>
        <v>3</v>
      </c>
      <c r="C286" s="178">
        <f>VLOOKUP($H279,$A$5:$AY$36,2+$A286+C$38)</f>
        <v>111</v>
      </c>
      <c r="D286" s="178">
        <f>VLOOKUP($H279,$A$5:$AY$36,2+$A286+D$38)</f>
        <v>148830</v>
      </c>
      <c r="E286" s="178">
        <f>VLOOKUP($H279,$A$5:$AY$36,2+$A286+E$38)</f>
        <v>2.0157226365652088</v>
      </c>
      <c r="F286" s="178">
        <f>VLOOKUP($H279,$A$5:$AY$36,2+$A286+F$38)</f>
        <v>74.581737552912713</v>
      </c>
    </row>
    <row r="287" spans="1:8" x14ac:dyDescent="0.25">
      <c r="A287" s="176">
        <v>9</v>
      </c>
      <c r="B287" s="178">
        <f>VLOOKUP($H279,$A$5:$AY$36,2+$A287+B$38)</f>
        <v>3</v>
      </c>
      <c r="C287" s="178">
        <f>VLOOKUP($H279,$A$5:$AY$36,2+$A287+C$38)</f>
        <v>107</v>
      </c>
      <c r="D287" s="178">
        <f>VLOOKUP($H279,$A$5:$AY$36,2+$A287+D$38)</f>
        <v>147915</v>
      </c>
      <c r="E287" s="178">
        <f>VLOOKUP($H279,$A$5:$AY$36,2+$A287+E$38)</f>
        <v>2.0281918669506136</v>
      </c>
      <c r="F287" s="178">
        <f>VLOOKUP($H279,$A$5:$AY$36,2+$A287+F$38)</f>
        <v>72.338843254571884</v>
      </c>
    </row>
    <row r="288" spans="1:8" x14ac:dyDescent="0.25">
      <c r="A288" s="176">
        <v>10</v>
      </c>
    </row>
    <row r="289" spans="1:8" x14ac:dyDescent="0.25">
      <c r="A289" s="176">
        <v>11</v>
      </c>
    </row>
    <row r="290" spans="1:8" x14ac:dyDescent="0.25">
      <c r="A290" s="176">
        <v>12</v>
      </c>
    </row>
    <row r="291" spans="1:8" x14ac:dyDescent="0.25">
      <c r="A291" s="176">
        <v>13</v>
      </c>
    </row>
    <row r="292" spans="1:8" x14ac:dyDescent="0.25">
      <c r="A292" s="176">
        <v>14</v>
      </c>
    </row>
    <row r="293" spans="1:8" x14ac:dyDescent="0.25">
      <c r="A293" s="176">
        <v>15</v>
      </c>
    </row>
    <row r="294" spans="1:8" x14ac:dyDescent="0.25">
      <c r="A294" s="176">
        <v>16</v>
      </c>
    </row>
    <row r="295" spans="1:8" x14ac:dyDescent="0.25">
      <c r="A295" s="176">
        <v>17</v>
      </c>
    </row>
    <row r="296" spans="1:8" x14ac:dyDescent="0.25">
      <c r="A296" s="176">
        <v>18</v>
      </c>
    </row>
    <row r="297" spans="1:8" x14ac:dyDescent="0.25">
      <c r="A297" s="176">
        <v>19</v>
      </c>
    </row>
    <row r="298" spans="1:8" x14ac:dyDescent="0.25">
      <c r="A298" s="176">
        <v>20</v>
      </c>
    </row>
    <row r="299" spans="1:8" x14ac:dyDescent="0.25">
      <c r="A299" s="176">
        <v>1</v>
      </c>
      <c r="B299" s="178">
        <f>VLOOKUP($H299,$A$5:$AY$36,2+$A299+B$38)</f>
        <v>6</v>
      </c>
      <c r="C299" s="178">
        <f>VLOOKUP($H299,$A$5:$AY$36,2+$A299+C$38)</f>
        <v>151</v>
      </c>
      <c r="D299" s="178">
        <f>VLOOKUP($H299,$A$5:$AY$36,2+$A299+D$38)</f>
        <v>150694</v>
      </c>
      <c r="E299" s="178">
        <f>VLOOKUP($H299,$A$5:$AY$36,2+$A299+E$38)</f>
        <v>3.9815785631810159</v>
      </c>
      <c r="F299" s="178">
        <f>VLOOKUP($H299,$A$5:$AY$36,2+$A299+F$38)</f>
        <v>100.20306050672224</v>
      </c>
      <c r="H299" s="179">
        <v>14</v>
      </c>
    </row>
    <row r="300" spans="1:8" x14ac:dyDescent="0.25">
      <c r="A300" s="176">
        <v>2</v>
      </c>
      <c r="B300" s="178">
        <f>VLOOKUP($H299,$A$5:$AY$36,2+$A300+B$38)</f>
        <v>4</v>
      </c>
      <c r="C300" s="178">
        <f>VLOOKUP($H299,$A$5:$AY$36,2+$A300+C$38)</f>
        <v>127</v>
      </c>
      <c r="D300" s="178">
        <f>VLOOKUP($H299,$A$5:$AY$36,2+$A300+D$38)</f>
        <v>150871</v>
      </c>
      <c r="E300" s="178">
        <f>VLOOKUP($H299,$A$5:$AY$36,2+$A300+E$38)</f>
        <v>2.6512716161488954</v>
      </c>
      <c r="F300" s="178">
        <f>VLOOKUP($H299,$A$5:$AY$36,2+$A300+F$38)</f>
        <v>84.177873812727427</v>
      </c>
    </row>
    <row r="301" spans="1:8" x14ac:dyDescent="0.25">
      <c r="A301" s="176">
        <v>3</v>
      </c>
      <c r="B301" s="178">
        <f>VLOOKUP($H299,$A$5:$AY$36,2+$A301+B$38)</f>
        <v>8</v>
      </c>
      <c r="C301" s="178">
        <f>VLOOKUP($H299,$A$5:$AY$36,2+$A301+C$38)</f>
        <v>111</v>
      </c>
      <c r="D301" s="178">
        <f>VLOOKUP($H299,$A$5:$AY$36,2+$A301+D$38)</f>
        <v>151290</v>
      </c>
      <c r="E301" s="178">
        <f>VLOOKUP($H299,$A$5:$AY$36,2+$A301+E$38)</f>
        <v>5.2878577566263472</v>
      </c>
      <c r="F301" s="178">
        <f>VLOOKUP($H299,$A$5:$AY$36,2+$A301+F$38)</f>
        <v>73.369026373190565</v>
      </c>
    </row>
    <row r="302" spans="1:8" x14ac:dyDescent="0.25">
      <c r="A302" s="176">
        <v>4</v>
      </c>
      <c r="B302" s="178">
        <f>VLOOKUP($H299,$A$5:$AY$36,2+$A302+B$38)</f>
        <v>4</v>
      </c>
      <c r="C302" s="178">
        <f>VLOOKUP($H299,$A$5:$AY$36,2+$A302+C$38)</f>
        <v>157</v>
      </c>
      <c r="D302" s="178">
        <f>VLOOKUP($H299,$A$5:$AY$36,2+$A302+D$38)</f>
        <v>152388</v>
      </c>
      <c r="E302" s="178">
        <f>VLOOKUP($H299,$A$5:$AY$36,2+$A302+E$38)</f>
        <v>2.6248785993647794</v>
      </c>
      <c r="F302" s="178">
        <f>VLOOKUP($H299,$A$5:$AY$36,2+$A302+F$38)</f>
        <v>103.0264850250676</v>
      </c>
    </row>
    <row r="303" spans="1:8" x14ac:dyDescent="0.25">
      <c r="A303" s="176">
        <v>5</v>
      </c>
      <c r="B303" s="178">
        <f>VLOOKUP($H299,$A$5:$AY$36,2+$A303+B$38)</f>
        <v>5</v>
      </c>
      <c r="C303" s="178">
        <f>VLOOKUP($H299,$A$5:$AY$36,2+$A303+C$38)</f>
        <v>216</v>
      </c>
      <c r="D303" s="178">
        <f>VLOOKUP($H299,$A$5:$AY$36,2+$A303+D$38)</f>
        <v>153151</v>
      </c>
      <c r="E303" s="178">
        <f>VLOOKUP($H299,$A$5:$AY$36,2+$A303+E$38)</f>
        <v>3.2647517809220963</v>
      </c>
      <c r="F303" s="178">
        <f>VLOOKUP($H299,$A$5:$AY$36,2+$A303+F$38)</f>
        <v>141.03727693583457</v>
      </c>
    </row>
    <row r="304" spans="1:8" x14ac:dyDescent="0.25">
      <c r="A304" s="176">
        <v>6</v>
      </c>
      <c r="B304" s="178">
        <f>VLOOKUP($H299,$A$5:$AY$36,2+$A304+B$38)</f>
        <v>4</v>
      </c>
      <c r="C304" s="178">
        <f>VLOOKUP($H299,$A$5:$AY$36,2+$A304+C$38)</f>
        <v>140</v>
      </c>
      <c r="D304" s="178">
        <f>VLOOKUP($H299,$A$5:$AY$36,2+$A304+D$38)</f>
        <v>153988</v>
      </c>
      <c r="E304" s="178">
        <f>VLOOKUP($H299,$A$5:$AY$36,2+$A304+E$38)</f>
        <v>2.5976050081824558</v>
      </c>
      <c r="F304" s="178">
        <f>VLOOKUP($H299,$A$5:$AY$36,2+$A304+F$38)</f>
        <v>90.91617528638595</v>
      </c>
    </row>
    <row r="305" spans="1:8" x14ac:dyDescent="0.25">
      <c r="A305" s="176">
        <v>7</v>
      </c>
      <c r="B305" s="178">
        <f>VLOOKUP($H299,$A$5:$AY$36,2+$A305+B$38)</f>
        <v>5</v>
      </c>
      <c r="C305" s="178">
        <f>VLOOKUP($H299,$A$5:$AY$36,2+$A305+C$38)</f>
        <v>119</v>
      </c>
      <c r="D305" s="178">
        <f>VLOOKUP($H299,$A$5:$AY$36,2+$A305+D$38)</f>
        <v>155969</v>
      </c>
      <c r="E305" s="178">
        <f>VLOOKUP($H299,$A$5:$AY$36,2+$A305+E$38)</f>
        <v>3.2057652482224035</v>
      </c>
      <c r="F305" s="178">
        <f>VLOOKUP($H299,$A$5:$AY$36,2+$A305+F$38)</f>
        <v>76.297212907693194</v>
      </c>
    </row>
    <row r="306" spans="1:8" x14ac:dyDescent="0.25">
      <c r="A306" s="176">
        <v>8</v>
      </c>
      <c r="B306" s="178">
        <f>VLOOKUP($H299,$A$5:$AY$36,2+$A306+B$38)</f>
        <v>3</v>
      </c>
      <c r="C306" s="178">
        <f>VLOOKUP($H299,$A$5:$AY$36,2+$A306+C$38)</f>
        <v>91</v>
      </c>
      <c r="D306" s="178">
        <f>VLOOKUP($H299,$A$5:$AY$36,2+$A306+D$38)</f>
        <v>156997</v>
      </c>
      <c r="E306" s="178">
        <f>VLOOKUP($H299,$A$5:$AY$36,2+$A306+E$38)</f>
        <v>1.9108645388128436</v>
      </c>
      <c r="F306" s="178">
        <f>VLOOKUP($H299,$A$5:$AY$36,2+$A306+F$38)</f>
        <v>57.962891010656257</v>
      </c>
    </row>
    <row r="307" spans="1:8" x14ac:dyDescent="0.25">
      <c r="A307" s="176">
        <v>9</v>
      </c>
      <c r="B307" s="178">
        <f>VLOOKUP($H299,$A$5:$AY$36,2+$A307+B$38)</f>
        <v>2</v>
      </c>
      <c r="C307" s="178">
        <f>VLOOKUP($H299,$A$5:$AY$36,2+$A307+C$38)</f>
        <v>78</v>
      </c>
      <c r="D307" s="178">
        <f>VLOOKUP($H299,$A$5:$AY$36,2+$A307+D$38)</f>
        <v>154097</v>
      </c>
      <c r="E307" s="178">
        <f>VLOOKUP($H299,$A$5:$AY$36,2+$A307+E$38)</f>
        <v>1.2978838004633446</v>
      </c>
      <c r="F307" s="178">
        <f>VLOOKUP($H299,$A$5:$AY$36,2+$A307+F$38)</f>
        <v>50.617468218070435</v>
      </c>
    </row>
    <row r="308" spans="1:8" x14ac:dyDescent="0.25">
      <c r="A308" s="176">
        <v>10</v>
      </c>
    </row>
    <row r="309" spans="1:8" x14ac:dyDescent="0.25">
      <c r="A309" s="176">
        <v>11</v>
      </c>
    </row>
    <row r="310" spans="1:8" x14ac:dyDescent="0.25">
      <c r="A310" s="176">
        <v>12</v>
      </c>
    </row>
    <row r="311" spans="1:8" x14ac:dyDescent="0.25">
      <c r="A311" s="176">
        <v>13</v>
      </c>
    </row>
    <row r="312" spans="1:8" x14ac:dyDescent="0.25">
      <c r="A312" s="176">
        <v>14</v>
      </c>
    </row>
    <row r="313" spans="1:8" x14ac:dyDescent="0.25">
      <c r="A313" s="176">
        <v>15</v>
      </c>
    </row>
    <row r="314" spans="1:8" x14ac:dyDescent="0.25">
      <c r="A314" s="176">
        <v>16</v>
      </c>
    </row>
    <row r="315" spans="1:8" x14ac:dyDescent="0.25">
      <c r="A315" s="176">
        <v>17</v>
      </c>
    </row>
    <row r="316" spans="1:8" x14ac:dyDescent="0.25">
      <c r="A316" s="176">
        <v>18</v>
      </c>
    </row>
    <row r="317" spans="1:8" x14ac:dyDescent="0.25">
      <c r="A317" s="176">
        <v>19</v>
      </c>
    </row>
    <row r="318" spans="1:8" x14ac:dyDescent="0.25">
      <c r="A318" s="176">
        <v>20</v>
      </c>
    </row>
    <row r="319" spans="1:8" x14ac:dyDescent="0.25">
      <c r="A319" s="176">
        <v>1</v>
      </c>
      <c r="B319" s="178">
        <f>VLOOKUP($H319,$A$5:$AY$36,2+$A319+B$38)</f>
        <v>3</v>
      </c>
      <c r="C319" s="178">
        <f>VLOOKUP($H319,$A$5:$AY$36,2+$A319+C$38)</f>
        <v>70</v>
      </c>
      <c r="D319" s="178">
        <f>VLOOKUP($H319,$A$5:$AY$36,2+$A319+D$38)</f>
        <v>114764</v>
      </c>
      <c r="E319" s="178">
        <f>VLOOKUP($H319,$A$5:$AY$36,2+$A319+E$38)</f>
        <v>2.6140601582377747</v>
      </c>
      <c r="F319" s="178">
        <f>VLOOKUP($H319,$A$5:$AY$36,2+$A319+F$38)</f>
        <v>60.994737025548076</v>
      </c>
      <c r="H319" s="179">
        <v>15</v>
      </c>
    </row>
    <row r="320" spans="1:8" x14ac:dyDescent="0.25">
      <c r="A320" s="176">
        <v>2</v>
      </c>
      <c r="B320" s="178">
        <f>VLOOKUP($H319,$A$5:$AY$36,2+$A320+B$38)</f>
        <v>7</v>
      </c>
      <c r="C320" s="178">
        <f>VLOOKUP($H319,$A$5:$AY$36,2+$A320+C$38)</f>
        <v>67</v>
      </c>
      <c r="D320" s="178">
        <f>VLOOKUP($H319,$A$5:$AY$36,2+$A320+D$38)</f>
        <v>114784</v>
      </c>
      <c r="E320" s="178">
        <f>VLOOKUP($H319,$A$5:$AY$36,2+$A320+E$38)</f>
        <v>6.0984109283523837</v>
      </c>
      <c r="F320" s="178">
        <f>VLOOKUP($H319,$A$5:$AY$36,2+$A320+F$38)</f>
        <v>58.37050459994424</v>
      </c>
    </row>
    <row r="321" spans="1:6" x14ac:dyDescent="0.25">
      <c r="A321" s="176">
        <v>3</v>
      </c>
      <c r="B321" s="178">
        <f>VLOOKUP($H319,$A$5:$AY$36,2+$A321+B$38)</f>
        <v>1</v>
      </c>
      <c r="C321" s="178">
        <f>VLOOKUP($H319,$A$5:$AY$36,2+$A321+C$38)</f>
        <v>95</v>
      </c>
      <c r="D321" s="178">
        <f>VLOOKUP($H319,$A$5:$AY$36,2+$A321+D$38)</f>
        <v>115037</v>
      </c>
      <c r="E321" s="178">
        <f>VLOOKUP($H319,$A$5:$AY$36,2+$A321+E$38)</f>
        <v>0.86928553421942512</v>
      </c>
      <c r="F321" s="178">
        <f>VLOOKUP($H319,$A$5:$AY$36,2+$A321+F$38)</f>
        <v>82.582125750845378</v>
      </c>
    </row>
    <row r="322" spans="1:6" x14ac:dyDescent="0.25">
      <c r="A322" s="176">
        <v>4</v>
      </c>
      <c r="B322" s="178">
        <f>VLOOKUP($H319,$A$5:$AY$36,2+$A322+B$38)</f>
        <v>4</v>
      </c>
      <c r="C322" s="178">
        <f>VLOOKUP($H319,$A$5:$AY$36,2+$A322+C$38)</f>
        <v>90</v>
      </c>
      <c r="D322" s="178">
        <f>VLOOKUP($H319,$A$5:$AY$36,2+$A322+D$38)</f>
        <v>115702</v>
      </c>
      <c r="E322" s="178">
        <f>VLOOKUP($H319,$A$5:$AY$36,2+$A322+E$38)</f>
        <v>3.4571571796511726</v>
      </c>
      <c r="F322" s="178">
        <f>VLOOKUP($H319,$A$5:$AY$36,2+$A322+F$38)</f>
        <v>77.786036542151393</v>
      </c>
    </row>
    <row r="323" spans="1:6" x14ac:dyDescent="0.25">
      <c r="A323" s="176">
        <v>5</v>
      </c>
      <c r="B323" s="178">
        <f>VLOOKUP($H319,$A$5:$AY$36,2+$A323+B$38)</f>
        <v>1</v>
      </c>
      <c r="C323" s="178">
        <f>VLOOKUP($H319,$A$5:$AY$36,2+$A323+C$38)</f>
        <v>112</v>
      </c>
      <c r="D323" s="178">
        <f>VLOOKUP($H319,$A$5:$AY$36,2+$A323+D$38)</f>
        <v>116449</v>
      </c>
      <c r="E323" s="178">
        <f>VLOOKUP($H319,$A$5:$AY$36,2+$A323+E$38)</f>
        <v>0.85874503001313884</v>
      </c>
      <c r="F323" s="178">
        <f>VLOOKUP($H319,$A$5:$AY$36,2+$A323+F$38)</f>
        <v>96.179443361471556</v>
      </c>
    </row>
    <row r="324" spans="1:6" x14ac:dyDescent="0.25">
      <c r="A324" s="176">
        <v>6</v>
      </c>
      <c r="B324" s="178">
        <f>VLOOKUP($H319,$A$5:$AY$36,2+$A324+B$38)</f>
        <v>2</v>
      </c>
      <c r="C324" s="178">
        <f>VLOOKUP($H319,$A$5:$AY$36,2+$A324+C$38)</f>
        <v>73</v>
      </c>
      <c r="D324" s="178">
        <f>VLOOKUP($H319,$A$5:$AY$36,2+$A324+D$38)</f>
        <v>116983</v>
      </c>
      <c r="E324" s="178">
        <f>VLOOKUP($H319,$A$5:$AY$36,2+$A324+E$38)</f>
        <v>1.7096501201029211</v>
      </c>
      <c r="F324" s="178">
        <f>VLOOKUP($H319,$A$5:$AY$36,2+$A324+F$38)</f>
        <v>62.402229383756612</v>
      </c>
    </row>
    <row r="325" spans="1:6" x14ac:dyDescent="0.25">
      <c r="A325" s="176">
        <v>7</v>
      </c>
      <c r="B325" s="178">
        <f>VLOOKUP($H319,$A$5:$AY$36,2+$A325+B$38)</f>
        <v>7</v>
      </c>
      <c r="C325" s="178">
        <f>VLOOKUP($H319,$A$5:$AY$36,2+$A325+C$38)</f>
        <v>67</v>
      </c>
      <c r="D325" s="178">
        <f>VLOOKUP($H319,$A$5:$AY$36,2+$A325+D$38)</f>
        <v>118544</v>
      </c>
      <c r="E325" s="178">
        <f>VLOOKUP($H319,$A$5:$AY$36,2+$A325+E$38)</f>
        <v>5.9049804292077201</v>
      </c>
      <c r="F325" s="178">
        <f>VLOOKUP($H319,$A$5:$AY$36,2+$A325+F$38)</f>
        <v>56.519098393845319</v>
      </c>
    </row>
    <row r="326" spans="1:6" x14ac:dyDescent="0.25">
      <c r="A326" s="176">
        <v>8</v>
      </c>
      <c r="B326" s="178">
        <f>VLOOKUP($H319,$A$5:$AY$36,2+$A326+B$38)</f>
        <v>2</v>
      </c>
      <c r="C326" s="178">
        <f>VLOOKUP($H319,$A$5:$AY$36,2+$A326+C$38)</f>
        <v>48</v>
      </c>
      <c r="D326" s="178">
        <f>VLOOKUP($H319,$A$5:$AY$36,2+$A326+D$38)</f>
        <v>119190</v>
      </c>
      <c r="E326" s="178">
        <f>VLOOKUP($H319,$A$5:$AY$36,2+$A326+E$38)</f>
        <v>1.677993120228207</v>
      </c>
      <c r="F326" s="178">
        <f>VLOOKUP($H319,$A$5:$AY$36,2+$A326+F$38)</f>
        <v>40.27183488547697</v>
      </c>
    </row>
    <row r="327" spans="1:6" x14ac:dyDescent="0.25">
      <c r="A327" s="176">
        <v>9</v>
      </c>
      <c r="B327" s="178">
        <f>VLOOKUP($H319,$A$5:$AY$36,2+$A327+B$38)</f>
        <v>1</v>
      </c>
      <c r="C327" s="178">
        <f>VLOOKUP($H319,$A$5:$AY$36,2+$A327+C$38)</f>
        <v>78</v>
      </c>
      <c r="D327" s="178">
        <f>VLOOKUP($H319,$A$5:$AY$36,2+$A327+D$38)</f>
        <v>116958</v>
      </c>
      <c r="E327" s="178">
        <f>VLOOKUP($H319,$A$5:$AY$36,2+$A327+E$38)</f>
        <v>0.85500778057080329</v>
      </c>
      <c r="F327" s="178">
        <f>VLOOKUP($H319,$A$5:$AY$36,2+$A327+F$38)</f>
        <v>66.690606884522651</v>
      </c>
    </row>
    <row r="328" spans="1:6" x14ac:dyDescent="0.25">
      <c r="A328" s="176">
        <v>10</v>
      </c>
    </row>
    <row r="329" spans="1:6" x14ac:dyDescent="0.25">
      <c r="A329" s="176">
        <v>11</v>
      </c>
    </row>
    <row r="330" spans="1:6" x14ac:dyDescent="0.25">
      <c r="A330" s="176">
        <v>12</v>
      </c>
    </row>
    <row r="331" spans="1:6" x14ac:dyDescent="0.25">
      <c r="A331" s="176">
        <v>13</v>
      </c>
    </row>
    <row r="332" spans="1:6" x14ac:dyDescent="0.25">
      <c r="A332" s="176">
        <v>14</v>
      </c>
    </row>
    <row r="333" spans="1:6" x14ac:dyDescent="0.25">
      <c r="A333" s="176">
        <v>15</v>
      </c>
    </row>
    <row r="334" spans="1:6" x14ac:dyDescent="0.25">
      <c r="A334" s="176">
        <v>16</v>
      </c>
    </row>
    <row r="335" spans="1:6" x14ac:dyDescent="0.25">
      <c r="A335" s="176">
        <v>17</v>
      </c>
    </row>
    <row r="336" spans="1:6" x14ac:dyDescent="0.25">
      <c r="A336" s="176">
        <v>18</v>
      </c>
    </row>
    <row r="337" spans="1:8" x14ac:dyDescent="0.25">
      <c r="A337" s="176">
        <v>19</v>
      </c>
    </row>
    <row r="338" spans="1:8" x14ac:dyDescent="0.25">
      <c r="A338" s="176">
        <v>20</v>
      </c>
    </row>
    <row r="339" spans="1:8" x14ac:dyDescent="0.25">
      <c r="A339" s="176">
        <v>1</v>
      </c>
      <c r="B339" s="178">
        <f>VLOOKUP($H339,$A$5:$AY$36,2+$A339+B$38)</f>
        <v>2</v>
      </c>
      <c r="C339" s="178">
        <f>VLOOKUP($H339,$A$5:$AY$36,2+$A339+C$38)</f>
        <v>125</v>
      </c>
      <c r="D339" s="178">
        <f>VLOOKUP($H339,$A$5:$AY$36,2+$A339+D$38)</f>
        <v>63027</v>
      </c>
      <c r="E339" s="178">
        <f>VLOOKUP($H339,$A$5:$AY$36,2+$A339+E$38)</f>
        <v>3.1732432132260775</v>
      </c>
      <c r="F339" s="178">
        <f>VLOOKUP($H339,$A$5:$AY$36,2+$A339+F$38)</f>
        <v>198.32770082662987</v>
      </c>
      <c r="H339" s="179">
        <v>16</v>
      </c>
    </row>
    <row r="340" spans="1:8" x14ac:dyDescent="0.25">
      <c r="A340" s="176">
        <v>2</v>
      </c>
      <c r="B340" s="178">
        <f>VLOOKUP($H339,$A$5:$AY$36,2+$A340+B$38)</f>
        <v>3</v>
      </c>
      <c r="C340" s="178">
        <f>VLOOKUP($H339,$A$5:$AY$36,2+$A340+C$38)</f>
        <v>125</v>
      </c>
      <c r="D340" s="178">
        <f>VLOOKUP($H339,$A$5:$AY$36,2+$A340+D$38)</f>
        <v>63808</v>
      </c>
      <c r="E340" s="178">
        <f>VLOOKUP($H339,$A$5:$AY$36,2+$A340+E$38)</f>
        <v>4.7016048144433293</v>
      </c>
      <c r="F340" s="178">
        <f>VLOOKUP($H339,$A$5:$AY$36,2+$A340+F$38)</f>
        <v>195.90020060180541</v>
      </c>
    </row>
    <row r="341" spans="1:8" x14ac:dyDescent="0.25">
      <c r="A341" s="176">
        <v>3</v>
      </c>
      <c r="B341" s="178">
        <f>VLOOKUP($H339,$A$5:$AY$36,2+$A341+B$38)</f>
        <v>3</v>
      </c>
      <c r="C341" s="178">
        <f>VLOOKUP($H339,$A$5:$AY$36,2+$A341+C$38)</f>
        <v>112</v>
      </c>
      <c r="D341" s="178">
        <f>VLOOKUP($H339,$A$5:$AY$36,2+$A341+D$38)</f>
        <v>64774</v>
      </c>
      <c r="E341" s="178">
        <f>VLOOKUP($H339,$A$5:$AY$36,2+$A341+E$38)</f>
        <v>4.631487942693056</v>
      </c>
      <c r="F341" s="178">
        <f>VLOOKUP($H339,$A$5:$AY$36,2+$A341+F$38)</f>
        <v>172.90888319387409</v>
      </c>
    </row>
    <row r="342" spans="1:8" x14ac:dyDescent="0.25">
      <c r="A342" s="176">
        <v>4</v>
      </c>
      <c r="B342" s="178">
        <f>VLOOKUP($H339,$A$5:$AY$36,2+$A342+B$38)</f>
        <v>2</v>
      </c>
      <c r="C342" s="178">
        <f>VLOOKUP($H339,$A$5:$AY$36,2+$A342+C$38)</f>
        <v>79</v>
      </c>
      <c r="D342" s="178">
        <f>VLOOKUP($H339,$A$5:$AY$36,2+$A342+D$38)</f>
        <v>66145</v>
      </c>
      <c r="E342" s="178">
        <f>VLOOKUP($H339,$A$5:$AY$36,2+$A342+E$38)</f>
        <v>3.0236601406001964</v>
      </c>
      <c r="F342" s="178">
        <f>VLOOKUP($H339,$A$5:$AY$36,2+$A342+F$38)</f>
        <v>119.43457555370776</v>
      </c>
    </row>
    <row r="343" spans="1:8" x14ac:dyDescent="0.25">
      <c r="A343" s="176">
        <v>5</v>
      </c>
      <c r="B343" s="178">
        <f>VLOOKUP($H339,$A$5:$AY$36,2+$A343+B$38)</f>
        <v>4</v>
      </c>
      <c r="C343" s="178">
        <f>VLOOKUP($H339,$A$5:$AY$36,2+$A343+C$38)</f>
        <v>95</v>
      </c>
      <c r="D343" s="178">
        <f>VLOOKUP($H339,$A$5:$AY$36,2+$A343+D$38)</f>
        <v>67825</v>
      </c>
      <c r="E343" s="178">
        <f>VLOOKUP($H339,$A$5:$AY$36,2+$A343+E$38)</f>
        <v>5.8975304091411722</v>
      </c>
      <c r="F343" s="178">
        <f>VLOOKUP($H339,$A$5:$AY$36,2+$A343+F$38)</f>
        <v>140.06634721710284</v>
      </c>
    </row>
    <row r="344" spans="1:8" x14ac:dyDescent="0.25">
      <c r="A344" s="176">
        <v>6</v>
      </c>
      <c r="B344" s="178">
        <f>VLOOKUP($H339,$A$5:$AY$36,2+$A344+B$38)</f>
        <v>3</v>
      </c>
      <c r="C344" s="178">
        <f>VLOOKUP($H339,$A$5:$AY$36,2+$A344+C$38)</f>
        <v>126</v>
      </c>
      <c r="D344" s="178">
        <f>VLOOKUP($H339,$A$5:$AY$36,2+$A344+D$38)</f>
        <v>69825</v>
      </c>
      <c r="E344" s="178">
        <f>VLOOKUP($H339,$A$5:$AY$36,2+$A344+E$38)</f>
        <v>4.2964554242749724</v>
      </c>
      <c r="F344" s="178">
        <f>VLOOKUP($H339,$A$5:$AY$36,2+$A344+F$38)</f>
        <v>180.45112781954887</v>
      </c>
    </row>
    <row r="345" spans="1:8" x14ac:dyDescent="0.25">
      <c r="A345" s="176">
        <v>7</v>
      </c>
      <c r="B345" s="178">
        <f>VLOOKUP($H339,$A$5:$AY$36,2+$A345+B$38)</f>
        <v>2</v>
      </c>
      <c r="C345" s="178">
        <f>VLOOKUP($H339,$A$5:$AY$36,2+$A345+C$38)</f>
        <v>110</v>
      </c>
      <c r="D345" s="178">
        <f>VLOOKUP($H339,$A$5:$AY$36,2+$A345+D$38)</f>
        <v>71523</v>
      </c>
      <c r="E345" s="178">
        <f>VLOOKUP($H339,$A$5:$AY$36,2+$A345+E$38)</f>
        <v>2.7963032870545139</v>
      </c>
      <c r="F345" s="178">
        <f>VLOOKUP($H339,$A$5:$AY$36,2+$A345+F$38)</f>
        <v>153.79668078799827</v>
      </c>
    </row>
    <row r="346" spans="1:8" x14ac:dyDescent="0.25">
      <c r="A346" s="176">
        <v>8</v>
      </c>
      <c r="B346" s="178">
        <f>VLOOKUP($H339,$A$5:$AY$36,2+$A346+B$38)</f>
        <v>1</v>
      </c>
      <c r="C346" s="178">
        <f>VLOOKUP($H339,$A$5:$AY$36,2+$A346+C$38)</f>
        <v>64</v>
      </c>
      <c r="D346" s="178">
        <f>VLOOKUP($H339,$A$5:$AY$36,2+$A346+D$38)</f>
        <v>72896</v>
      </c>
      <c r="E346" s="178">
        <f>VLOOKUP($H339,$A$5:$AY$36,2+$A346+E$38)</f>
        <v>1.3718173836698859</v>
      </c>
      <c r="F346" s="178">
        <f>VLOOKUP($H339,$A$5:$AY$36,2+$A346+F$38)</f>
        <v>87.796312554872699</v>
      </c>
    </row>
    <row r="347" spans="1:8" x14ac:dyDescent="0.25">
      <c r="A347" s="176">
        <v>9</v>
      </c>
      <c r="B347" s="178">
        <f>VLOOKUP($H339,$A$5:$AY$36,2+$A347+B$38)</f>
        <v>0</v>
      </c>
      <c r="C347" s="178">
        <f>VLOOKUP($H339,$A$5:$AY$36,2+$A347+C$38)</f>
        <v>93</v>
      </c>
      <c r="D347" s="178">
        <f>VLOOKUP($H339,$A$5:$AY$36,2+$A347+D$38)</f>
        <v>75297</v>
      </c>
      <c r="E347" s="178">
        <f>VLOOKUP($H339,$A$5:$AY$36,2+$A347+E$38)</f>
        <v>0</v>
      </c>
      <c r="F347" s="178">
        <f>VLOOKUP($H339,$A$5:$AY$36,2+$A347+F$38)</f>
        <v>123.51089684848002</v>
      </c>
    </row>
    <row r="348" spans="1:8" x14ac:dyDescent="0.25">
      <c r="A348" s="176">
        <v>10</v>
      </c>
    </row>
    <row r="349" spans="1:8" x14ac:dyDescent="0.25">
      <c r="A349" s="176">
        <v>11</v>
      </c>
    </row>
    <row r="350" spans="1:8" x14ac:dyDescent="0.25">
      <c r="A350" s="176">
        <v>12</v>
      </c>
    </row>
    <row r="351" spans="1:8" x14ac:dyDescent="0.25">
      <c r="A351" s="176">
        <v>13</v>
      </c>
    </row>
    <row r="352" spans="1:8" x14ac:dyDescent="0.25">
      <c r="A352" s="176">
        <v>14</v>
      </c>
    </row>
    <row r="353" spans="1:8" x14ac:dyDescent="0.25">
      <c r="A353" s="176">
        <v>15</v>
      </c>
    </row>
    <row r="354" spans="1:8" x14ac:dyDescent="0.25">
      <c r="A354" s="176">
        <v>16</v>
      </c>
    </row>
    <row r="355" spans="1:8" x14ac:dyDescent="0.25">
      <c r="A355" s="176">
        <v>17</v>
      </c>
    </row>
    <row r="356" spans="1:8" x14ac:dyDescent="0.25">
      <c r="A356" s="176">
        <v>18</v>
      </c>
    </row>
    <row r="357" spans="1:8" x14ac:dyDescent="0.25">
      <c r="A357" s="176">
        <v>19</v>
      </c>
    </row>
    <row r="358" spans="1:8" x14ac:dyDescent="0.25">
      <c r="A358" s="176">
        <v>20</v>
      </c>
    </row>
    <row r="359" spans="1:8" x14ac:dyDescent="0.25">
      <c r="A359" s="176">
        <v>1</v>
      </c>
      <c r="B359" s="178">
        <f>VLOOKUP($H359,$A$5:$AY$36,2+$A359+B$38)</f>
        <v>3</v>
      </c>
      <c r="C359" s="178">
        <f>VLOOKUP($H359,$A$5:$AY$36,2+$A359+C$38)</f>
        <v>100</v>
      </c>
      <c r="D359" s="178">
        <f>VLOOKUP($H359,$A$5:$AY$36,2+$A359+D$38)</f>
        <v>101139</v>
      </c>
      <c r="E359" s="178">
        <f>VLOOKUP($H359,$A$5:$AY$36,2+$A359+E$38)</f>
        <v>2.9662148132767774</v>
      </c>
      <c r="F359" s="178">
        <f>VLOOKUP($H359,$A$5:$AY$36,2+$A359+F$38)</f>
        <v>98.873827109225914</v>
      </c>
      <c r="H359" s="179">
        <v>17</v>
      </c>
    </row>
    <row r="360" spans="1:8" x14ac:dyDescent="0.25">
      <c r="A360" s="176">
        <v>2</v>
      </c>
      <c r="B360" s="178">
        <f>VLOOKUP($H359,$A$5:$AY$36,2+$A360+B$38)</f>
        <v>5</v>
      </c>
      <c r="C360" s="178">
        <f>VLOOKUP($H359,$A$5:$AY$36,2+$A360+C$38)</f>
        <v>113</v>
      </c>
      <c r="D360" s="178">
        <f>VLOOKUP($H359,$A$5:$AY$36,2+$A360+D$38)</f>
        <v>101464</v>
      </c>
      <c r="E360" s="178">
        <f>VLOOKUP($H359,$A$5:$AY$36,2+$A360+E$38)</f>
        <v>4.9278561854450844</v>
      </c>
      <c r="F360" s="178">
        <f>VLOOKUP($H359,$A$5:$AY$36,2+$A360+F$38)</f>
        <v>111.36954979105889</v>
      </c>
    </row>
    <row r="361" spans="1:8" x14ac:dyDescent="0.25">
      <c r="A361" s="176">
        <v>3</v>
      </c>
      <c r="B361" s="178">
        <f>VLOOKUP($H359,$A$5:$AY$36,2+$A361+B$38)</f>
        <v>3</v>
      </c>
      <c r="C361" s="178">
        <f>VLOOKUP($H359,$A$5:$AY$36,2+$A361+C$38)</f>
        <v>76</v>
      </c>
      <c r="D361" s="178">
        <f>VLOOKUP($H359,$A$5:$AY$36,2+$A361+D$38)</f>
        <v>102012</v>
      </c>
      <c r="E361" s="178">
        <f>VLOOKUP($H359,$A$5:$AY$36,2+$A361+E$38)</f>
        <v>2.940830490530526</v>
      </c>
      <c r="F361" s="178">
        <f>VLOOKUP($H359,$A$5:$AY$36,2+$A361+F$38)</f>
        <v>74.501039093439985</v>
      </c>
    </row>
    <row r="362" spans="1:8" x14ac:dyDescent="0.25">
      <c r="A362" s="176">
        <v>4</v>
      </c>
      <c r="B362" s="178">
        <f>VLOOKUP($H359,$A$5:$AY$36,2+$A362+B$38)</f>
        <v>4</v>
      </c>
      <c r="C362" s="178">
        <f>VLOOKUP($H359,$A$5:$AY$36,2+$A362+C$38)</f>
        <v>107</v>
      </c>
      <c r="D362" s="178">
        <f>VLOOKUP($H359,$A$5:$AY$36,2+$A362+D$38)</f>
        <v>102478</v>
      </c>
      <c r="E362" s="178">
        <f>VLOOKUP($H359,$A$5:$AY$36,2+$A362+E$38)</f>
        <v>3.9032768008743339</v>
      </c>
      <c r="F362" s="178">
        <f>VLOOKUP($H359,$A$5:$AY$36,2+$A362+F$38)</f>
        <v>104.41265442338843</v>
      </c>
    </row>
    <row r="363" spans="1:8" x14ac:dyDescent="0.25">
      <c r="A363" s="176">
        <v>5</v>
      </c>
      <c r="B363" s="178">
        <f>VLOOKUP($H359,$A$5:$AY$36,2+$A363+B$38)</f>
        <v>5</v>
      </c>
      <c r="C363" s="178">
        <f>VLOOKUP($H359,$A$5:$AY$36,2+$A363+C$38)</f>
        <v>106</v>
      </c>
      <c r="D363" s="178">
        <f>VLOOKUP($H359,$A$5:$AY$36,2+$A363+D$38)</f>
        <v>103005</v>
      </c>
      <c r="E363" s="178">
        <f>VLOOKUP($H359,$A$5:$AY$36,2+$A363+E$38)</f>
        <v>4.8541332945002669</v>
      </c>
      <c r="F363" s="178">
        <f>VLOOKUP($H359,$A$5:$AY$36,2+$A363+F$38)</f>
        <v>102.90762584340565</v>
      </c>
    </row>
    <row r="364" spans="1:8" x14ac:dyDescent="0.25">
      <c r="A364" s="176">
        <v>6</v>
      </c>
      <c r="B364" s="178">
        <f>VLOOKUP($H359,$A$5:$AY$36,2+$A364+B$38)</f>
        <v>1</v>
      </c>
      <c r="C364" s="178">
        <f>VLOOKUP($H359,$A$5:$AY$36,2+$A364+C$38)</f>
        <v>103</v>
      </c>
      <c r="D364" s="178">
        <f>VLOOKUP($H359,$A$5:$AY$36,2+$A364+D$38)</f>
        <v>104297</v>
      </c>
      <c r="E364" s="178">
        <f>VLOOKUP($H359,$A$5:$AY$36,2+$A364+E$38)</f>
        <v>0.958800349003327</v>
      </c>
      <c r="F364" s="178">
        <f>VLOOKUP($H359,$A$5:$AY$36,2+$A364+F$38)</f>
        <v>98.756435947342695</v>
      </c>
    </row>
    <row r="365" spans="1:8" x14ac:dyDescent="0.25">
      <c r="A365" s="176">
        <v>7</v>
      </c>
      <c r="B365" s="178">
        <f>VLOOKUP($H359,$A$5:$AY$36,2+$A365+B$38)</f>
        <v>1</v>
      </c>
      <c r="C365" s="178">
        <f>VLOOKUP($H359,$A$5:$AY$36,2+$A365+C$38)</f>
        <v>93</v>
      </c>
      <c r="D365" s="178">
        <f>VLOOKUP($H359,$A$5:$AY$36,2+$A365+D$38)</f>
        <v>106224</v>
      </c>
      <c r="E365" s="178">
        <f>VLOOKUP($H359,$A$5:$AY$36,2+$A365+E$38)</f>
        <v>0.94140683837927397</v>
      </c>
      <c r="F365" s="178">
        <f>VLOOKUP($H359,$A$5:$AY$36,2+$A365+F$38)</f>
        <v>87.550835969272484</v>
      </c>
    </row>
    <row r="366" spans="1:8" x14ac:dyDescent="0.25">
      <c r="A366" s="176">
        <v>8</v>
      </c>
      <c r="B366" s="178">
        <f>VLOOKUP($H359,$A$5:$AY$36,2+$A366+B$38)</f>
        <v>1</v>
      </c>
      <c r="C366" s="178">
        <f>VLOOKUP($H359,$A$5:$AY$36,2+$A366+C$38)</f>
        <v>74</v>
      </c>
      <c r="D366" s="178">
        <f>VLOOKUP($H359,$A$5:$AY$36,2+$A366+D$38)</f>
        <v>106932</v>
      </c>
      <c r="E366" s="178">
        <f>VLOOKUP($H359,$A$5:$AY$36,2+$A366+E$38)</f>
        <v>0.9351737552837317</v>
      </c>
      <c r="F366" s="178">
        <f>VLOOKUP($H359,$A$5:$AY$36,2+$A366+F$38)</f>
        <v>69.202857890996142</v>
      </c>
    </row>
    <row r="367" spans="1:8" x14ac:dyDescent="0.25">
      <c r="A367" s="176">
        <v>9</v>
      </c>
      <c r="B367" s="178">
        <f>VLOOKUP($H359,$A$5:$AY$36,2+$A367+B$38)</f>
        <v>5</v>
      </c>
      <c r="C367" s="178">
        <f>VLOOKUP($H359,$A$5:$AY$36,2+$A367+C$38)</f>
        <v>77</v>
      </c>
      <c r="D367" s="178">
        <f>VLOOKUP($H359,$A$5:$AY$36,2+$A367+D$38)</f>
        <v>107144</v>
      </c>
      <c r="E367" s="178">
        <f>VLOOKUP($H359,$A$5:$AY$36,2+$A367+E$38)</f>
        <v>4.6666168894198465</v>
      </c>
      <c r="F367" s="178">
        <f>VLOOKUP($H359,$A$5:$AY$36,2+$A367+F$38)</f>
        <v>71.865900097065634</v>
      </c>
    </row>
    <row r="368" spans="1:8" x14ac:dyDescent="0.25">
      <c r="A368" s="176">
        <v>10</v>
      </c>
    </row>
    <row r="369" spans="1:8" x14ac:dyDescent="0.25">
      <c r="A369" s="176">
        <v>11</v>
      </c>
    </row>
    <row r="370" spans="1:8" x14ac:dyDescent="0.25">
      <c r="A370" s="176">
        <v>12</v>
      </c>
    </row>
    <row r="371" spans="1:8" x14ac:dyDescent="0.25">
      <c r="A371" s="176">
        <v>13</v>
      </c>
    </row>
    <row r="372" spans="1:8" x14ac:dyDescent="0.25">
      <c r="A372" s="176">
        <v>14</v>
      </c>
    </row>
    <row r="373" spans="1:8" x14ac:dyDescent="0.25">
      <c r="A373" s="176">
        <v>15</v>
      </c>
    </row>
    <row r="374" spans="1:8" x14ac:dyDescent="0.25">
      <c r="A374" s="176">
        <v>16</v>
      </c>
    </row>
    <row r="375" spans="1:8" x14ac:dyDescent="0.25">
      <c r="A375" s="176">
        <v>17</v>
      </c>
    </row>
    <row r="376" spans="1:8" x14ac:dyDescent="0.25">
      <c r="A376" s="176">
        <v>18</v>
      </c>
    </row>
    <row r="377" spans="1:8" x14ac:dyDescent="0.25">
      <c r="A377" s="176">
        <v>19</v>
      </c>
    </row>
    <row r="378" spans="1:8" x14ac:dyDescent="0.25">
      <c r="A378" s="176">
        <v>20</v>
      </c>
    </row>
    <row r="379" spans="1:8" x14ac:dyDescent="0.25">
      <c r="A379" s="176">
        <v>1</v>
      </c>
      <c r="B379" s="178">
        <f>VLOOKUP($H379,$A$5:$AY$36,2+$A379+B$38)</f>
        <v>6</v>
      </c>
      <c r="C379" s="178">
        <f>VLOOKUP($H379,$A$5:$AY$36,2+$A379+C$38)</f>
        <v>424</v>
      </c>
      <c r="D379" s="178">
        <f>VLOOKUP($H379,$A$5:$AY$36,2+$A379+D$38)</f>
        <v>61728</v>
      </c>
      <c r="E379" s="178">
        <f>VLOOKUP($H379,$A$5:$AY$36,2+$A379+E$38)</f>
        <v>9.720062208398133</v>
      </c>
      <c r="F379" s="178">
        <f>VLOOKUP($H379,$A$5:$AY$36,2+$A379+F$38)</f>
        <v>686.8843960601348</v>
      </c>
      <c r="H379" s="179">
        <v>18</v>
      </c>
    </row>
    <row r="380" spans="1:8" x14ac:dyDescent="0.25">
      <c r="A380" s="176">
        <v>2</v>
      </c>
      <c r="B380" s="178">
        <f>VLOOKUP($H379,$A$5:$AY$36,2+$A380+B$38)</f>
        <v>7</v>
      </c>
      <c r="C380" s="178">
        <f>VLOOKUP($H379,$A$5:$AY$36,2+$A380+C$38)</f>
        <v>354</v>
      </c>
      <c r="D380" s="178">
        <f>VLOOKUP($H379,$A$5:$AY$36,2+$A380+D$38)</f>
        <v>67222</v>
      </c>
      <c r="E380" s="178">
        <f>VLOOKUP($H379,$A$5:$AY$36,2+$A380+E$38)</f>
        <v>10.413257564487818</v>
      </c>
      <c r="F380" s="178">
        <f>VLOOKUP($H379,$A$5:$AY$36,2+$A380+F$38)</f>
        <v>526.61331111838388</v>
      </c>
    </row>
    <row r="381" spans="1:8" x14ac:dyDescent="0.25">
      <c r="A381" s="176">
        <v>3</v>
      </c>
      <c r="B381" s="178">
        <f>VLOOKUP($H379,$A$5:$AY$36,2+$A381+B$38)</f>
        <v>7</v>
      </c>
      <c r="C381" s="178">
        <f>VLOOKUP($H379,$A$5:$AY$36,2+$A381+C$38)</f>
        <v>322</v>
      </c>
      <c r="D381" s="178">
        <f>VLOOKUP($H379,$A$5:$AY$36,2+$A381+D$38)</f>
        <v>72592</v>
      </c>
      <c r="E381" s="178">
        <f>VLOOKUP($H379,$A$5:$AY$36,2+$A381+E$38)</f>
        <v>9.6429358607009039</v>
      </c>
      <c r="F381" s="178">
        <f>VLOOKUP($H379,$A$5:$AY$36,2+$A381+F$38)</f>
        <v>443.57504959224156</v>
      </c>
    </row>
    <row r="382" spans="1:8" x14ac:dyDescent="0.25">
      <c r="A382" s="176">
        <v>4</v>
      </c>
      <c r="B382" s="178">
        <f>VLOOKUP($H379,$A$5:$AY$36,2+$A382+B$38)</f>
        <v>5</v>
      </c>
      <c r="C382" s="178">
        <f>VLOOKUP($H379,$A$5:$AY$36,2+$A382+C$38)</f>
        <v>362</v>
      </c>
      <c r="D382" s="178">
        <f>VLOOKUP($H379,$A$5:$AY$36,2+$A382+D$38)</f>
        <v>76678</v>
      </c>
      <c r="E382" s="178">
        <f>VLOOKUP($H379,$A$5:$AY$36,2+$A382+E$38)</f>
        <v>6.5207751897545583</v>
      </c>
      <c r="F382" s="178">
        <f>VLOOKUP($H379,$A$5:$AY$36,2+$A382+F$38)</f>
        <v>472.10412373822999</v>
      </c>
    </row>
    <row r="383" spans="1:8" x14ac:dyDescent="0.25">
      <c r="A383" s="176">
        <v>5</v>
      </c>
      <c r="B383" s="178">
        <f>VLOOKUP($H379,$A$5:$AY$36,2+$A383+B$38)</f>
        <v>12</v>
      </c>
      <c r="C383" s="178">
        <f>VLOOKUP($H379,$A$5:$AY$36,2+$A383+C$38)</f>
        <v>358</v>
      </c>
      <c r="D383" s="178">
        <f>VLOOKUP($H379,$A$5:$AY$36,2+$A383+D$38)</f>
        <v>81144</v>
      </c>
      <c r="E383" s="178">
        <f>VLOOKUP($H379,$A$5:$AY$36,2+$A383+E$38)</f>
        <v>14.78852410529429</v>
      </c>
      <c r="F383" s="178">
        <f>VLOOKUP($H379,$A$5:$AY$36,2+$A383+F$38)</f>
        <v>441.19096914127971</v>
      </c>
    </row>
    <row r="384" spans="1:8" x14ac:dyDescent="0.25">
      <c r="A384" s="176">
        <v>6</v>
      </c>
      <c r="B384" s="178">
        <f>VLOOKUP($H379,$A$5:$AY$36,2+$A384+B$38)</f>
        <v>9</v>
      </c>
      <c r="C384" s="178">
        <f>VLOOKUP($H379,$A$5:$AY$36,2+$A384+C$38)</f>
        <v>410</v>
      </c>
      <c r="D384" s="178">
        <f>VLOOKUP($H379,$A$5:$AY$36,2+$A384+D$38)</f>
        <v>89759</v>
      </c>
      <c r="E384" s="178">
        <f>VLOOKUP($H379,$A$5:$AY$36,2+$A384+E$38)</f>
        <v>10.026849675241481</v>
      </c>
      <c r="F384" s="178">
        <f>VLOOKUP($H379,$A$5:$AY$36,2+$A384+F$38)</f>
        <v>456.77870742766743</v>
      </c>
    </row>
    <row r="385" spans="1:8" x14ac:dyDescent="0.25">
      <c r="A385" s="176">
        <v>7</v>
      </c>
      <c r="B385" s="178">
        <f>VLOOKUP($H379,$A$5:$AY$36,2+$A385+B$38)</f>
        <v>2</v>
      </c>
      <c r="C385" s="178">
        <f>VLOOKUP($H379,$A$5:$AY$36,2+$A385+C$38)</f>
        <v>308</v>
      </c>
      <c r="D385" s="178">
        <f>VLOOKUP($H379,$A$5:$AY$36,2+$A385+D$38)</f>
        <v>93105</v>
      </c>
      <c r="E385" s="178">
        <f>VLOOKUP($H379,$A$5:$AY$36,2+$A385+E$38)</f>
        <v>2.1481123462757101</v>
      </c>
      <c r="F385" s="178">
        <f>VLOOKUP($H379,$A$5:$AY$36,2+$A385+F$38)</f>
        <v>330.80930132645938</v>
      </c>
    </row>
    <row r="386" spans="1:8" x14ac:dyDescent="0.25">
      <c r="A386" s="176">
        <v>8</v>
      </c>
      <c r="B386" s="178">
        <f>VLOOKUP($H379,$A$5:$AY$36,2+$A386+B$38)</f>
        <v>4</v>
      </c>
      <c r="C386" s="178">
        <f>VLOOKUP($H379,$A$5:$AY$36,2+$A386+C$38)</f>
        <v>269</v>
      </c>
      <c r="D386" s="178">
        <f>VLOOKUP($H379,$A$5:$AY$36,2+$A386+D$38)</f>
        <v>96552</v>
      </c>
      <c r="E386" s="178">
        <f>VLOOKUP($H379,$A$5:$AY$36,2+$A386+E$38)</f>
        <v>4.1428453061562687</v>
      </c>
      <c r="F386" s="178">
        <f>VLOOKUP($H379,$A$5:$AY$36,2+$A386+F$38)</f>
        <v>278.60634683900901</v>
      </c>
    </row>
    <row r="387" spans="1:8" x14ac:dyDescent="0.25">
      <c r="A387" s="176">
        <v>9</v>
      </c>
      <c r="B387" s="178">
        <f>VLOOKUP($H379,$A$5:$AY$36,2+$A387+B$38)</f>
        <v>7</v>
      </c>
      <c r="C387" s="178">
        <f>VLOOKUP($H379,$A$5:$AY$36,2+$A387+C$38)</f>
        <v>264</v>
      </c>
      <c r="D387" s="178">
        <f>VLOOKUP($H379,$A$5:$AY$36,2+$A387+D$38)</f>
        <v>100611</v>
      </c>
      <c r="E387" s="178">
        <f>VLOOKUP($H379,$A$5:$AY$36,2+$A387+E$38)</f>
        <v>6.9574897377026375</v>
      </c>
      <c r="F387" s="178">
        <f>VLOOKUP($H379,$A$5:$AY$36,2+$A387+F$38)</f>
        <v>262.39675582192802</v>
      </c>
    </row>
    <row r="388" spans="1:8" x14ac:dyDescent="0.25">
      <c r="A388" s="176">
        <v>10</v>
      </c>
    </row>
    <row r="389" spans="1:8" x14ac:dyDescent="0.25">
      <c r="A389" s="176">
        <v>11</v>
      </c>
    </row>
    <row r="390" spans="1:8" x14ac:dyDescent="0.25">
      <c r="A390" s="176">
        <v>12</v>
      </c>
    </row>
    <row r="391" spans="1:8" x14ac:dyDescent="0.25">
      <c r="A391" s="176">
        <v>13</v>
      </c>
    </row>
    <row r="392" spans="1:8" x14ac:dyDescent="0.25">
      <c r="A392" s="176">
        <v>14</v>
      </c>
    </row>
    <row r="393" spans="1:8" x14ac:dyDescent="0.25">
      <c r="A393" s="176">
        <v>15</v>
      </c>
    </row>
    <row r="394" spans="1:8" x14ac:dyDescent="0.25">
      <c r="A394" s="176">
        <v>16</v>
      </c>
    </row>
    <row r="395" spans="1:8" x14ac:dyDescent="0.25">
      <c r="A395" s="176">
        <v>17</v>
      </c>
    </row>
    <row r="396" spans="1:8" x14ac:dyDescent="0.25">
      <c r="A396" s="176">
        <v>18</v>
      </c>
    </row>
    <row r="397" spans="1:8" x14ac:dyDescent="0.25">
      <c r="A397" s="176">
        <v>19</v>
      </c>
    </row>
    <row r="398" spans="1:8" x14ac:dyDescent="0.25">
      <c r="A398" s="176">
        <v>20</v>
      </c>
    </row>
    <row r="399" spans="1:8" x14ac:dyDescent="0.25">
      <c r="A399" s="176">
        <v>1</v>
      </c>
      <c r="B399" s="178">
        <f>VLOOKUP($H399,$A$5:$AY$36,2+$A399+B$38)</f>
        <v>6</v>
      </c>
      <c r="C399" s="178">
        <f>VLOOKUP($H399,$A$5:$AY$36,2+$A399+C$38)</f>
        <v>58</v>
      </c>
      <c r="D399" s="178">
        <f>VLOOKUP($H399,$A$5:$AY$36,2+$A399+D$38)</f>
        <v>64769</v>
      </c>
      <c r="E399" s="178">
        <f>VLOOKUP($H399,$A$5:$AY$36,2+$A399+E$38)</f>
        <v>9.2636909632694646</v>
      </c>
      <c r="F399" s="178">
        <f>VLOOKUP($H399,$A$5:$AY$36,2+$A399+F$38)</f>
        <v>89.549012644938159</v>
      </c>
      <c r="H399" s="179">
        <v>19</v>
      </c>
    </row>
    <row r="400" spans="1:8" x14ac:dyDescent="0.25">
      <c r="A400" s="176">
        <v>2</v>
      </c>
      <c r="B400" s="178">
        <f>VLOOKUP($H399,$A$5:$AY$36,2+$A400+B$38)</f>
        <v>1</v>
      </c>
      <c r="C400" s="178">
        <f>VLOOKUP($H399,$A$5:$AY$36,2+$A400+C$38)</f>
        <v>62</v>
      </c>
      <c r="D400" s="178">
        <f>VLOOKUP($H399,$A$5:$AY$36,2+$A400+D$38)</f>
        <v>70138</v>
      </c>
      <c r="E400" s="178">
        <f>VLOOKUP($H399,$A$5:$AY$36,2+$A400+E$38)</f>
        <v>1.4257606433032024</v>
      </c>
      <c r="F400" s="178">
        <f>VLOOKUP($H399,$A$5:$AY$36,2+$A400+F$38)</f>
        <v>88.39715988479854</v>
      </c>
    </row>
    <row r="401" spans="1:6" x14ac:dyDescent="0.25">
      <c r="A401" s="176">
        <v>3</v>
      </c>
      <c r="B401" s="178">
        <f>VLOOKUP($H399,$A$5:$AY$36,2+$A401+B$38)</f>
        <v>6</v>
      </c>
      <c r="C401" s="178">
        <f>VLOOKUP($H399,$A$5:$AY$36,2+$A401+C$38)</f>
        <v>59</v>
      </c>
      <c r="D401" s="178">
        <f>VLOOKUP($H399,$A$5:$AY$36,2+$A401+D$38)</f>
        <v>74676</v>
      </c>
      <c r="E401" s="178">
        <f>VLOOKUP($H399,$A$5:$AY$36,2+$A401+E$38)</f>
        <v>8.0347099469709136</v>
      </c>
      <c r="F401" s="178">
        <f>VLOOKUP($H399,$A$5:$AY$36,2+$A401+F$38)</f>
        <v>79.007981145213989</v>
      </c>
    </row>
    <row r="402" spans="1:6" x14ac:dyDescent="0.25">
      <c r="A402" s="176">
        <v>4</v>
      </c>
      <c r="B402" s="178">
        <f>VLOOKUP($H399,$A$5:$AY$36,2+$A402+B$38)</f>
        <v>3</v>
      </c>
      <c r="C402" s="178">
        <f>VLOOKUP($H399,$A$5:$AY$36,2+$A402+C$38)</f>
        <v>99</v>
      </c>
      <c r="D402" s="178">
        <f>VLOOKUP($H399,$A$5:$AY$36,2+$A402+D$38)</f>
        <v>80911</v>
      </c>
      <c r="E402" s="178">
        <f>VLOOKUP($H399,$A$5:$AY$36,2+$A402+E$38)</f>
        <v>3.7077776816502084</v>
      </c>
      <c r="F402" s="178">
        <f>VLOOKUP($H399,$A$5:$AY$36,2+$A402+F$38)</f>
        <v>122.35666349445687</v>
      </c>
    </row>
    <row r="403" spans="1:6" x14ac:dyDescent="0.25">
      <c r="A403" s="176">
        <v>5</v>
      </c>
      <c r="B403" s="178">
        <f>VLOOKUP($H399,$A$5:$AY$36,2+$A403+B$38)</f>
        <v>7</v>
      </c>
      <c r="C403" s="178">
        <f>VLOOKUP($H399,$A$5:$AY$36,2+$A403+C$38)</f>
        <v>108</v>
      </c>
      <c r="D403" s="178">
        <f>VLOOKUP($H399,$A$5:$AY$36,2+$A403+D$38)</f>
        <v>85613</v>
      </c>
      <c r="E403" s="178">
        <f>VLOOKUP($H399,$A$5:$AY$36,2+$A403+E$38)</f>
        <v>8.1763283613469913</v>
      </c>
      <c r="F403" s="178">
        <f>VLOOKUP($H399,$A$5:$AY$36,2+$A403+F$38)</f>
        <v>126.14906614649645</v>
      </c>
    </row>
    <row r="404" spans="1:6" x14ac:dyDescent="0.25">
      <c r="A404" s="176">
        <v>6</v>
      </c>
      <c r="B404" s="178">
        <f>VLOOKUP($H399,$A$5:$AY$36,2+$A404+B$38)</f>
        <v>4</v>
      </c>
      <c r="C404" s="178">
        <f>VLOOKUP($H399,$A$5:$AY$36,2+$A404+C$38)</f>
        <v>113</v>
      </c>
      <c r="D404" s="178">
        <f>VLOOKUP($H399,$A$5:$AY$36,2+$A404+D$38)</f>
        <v>92465</v>
      </c>
      <c r="E404" s="178">
        <f>VLOOKUP($H399,$A$5:$AY$36,2+$A404+E$38)</f>
        <v>4.3259611744984587</v>
      </c>
      <c r="F404" s="178">
        <f>VLOOKUP($H399,$A$5:$AY$36,2+$A404+F$38)</f>
        <v>122.20840317958147</v>
      </c>
    </row>
    <row r="405" spans="1:6" x14ac:dyDescent="0.25">
      <c r="A405" s="176">
        <v>7</v>
      </c>
      <c r="B405" s="178">
        <f>VLOOKUP($H399,$A$5:$AY$36,2+$A405+B$38)</f>
        <v>7</v>
      </c>
      <c r="C405" s="178">
        <f>VLOOKUP($H399,$A$5:$AY$36,2+$A405+C$38)</f>
        <v>94</v>
      </c>
      <c r="D405" s="178">
        <f>VLOOKUP($H399,$A$5:$AY$36,2+$A405+D$38)</f>
        <v>100000</v>
      </c>
      <c r="E405" s="178">
        <f>VLOOKUP($H399,$A$5:$AY$36,2+$A405+E$38)</f>
        <v>6.9999999999999991</v>
      </c>
      <c r="F405" s="178">
        <f>VLOOKUP($H399,$A$5:$AY$36,2+$A405+F$38)</f>
        <v>94</v>
      </c>
    </row>
    <row r="406" spans="1:6" x14ac:dyDescent="0.25">
      <c r="A406" s="176">
        <v>8</v>
      </c>
      <c r="B406" s="178">
        <f>VLOOKUP($H399,$A$5:$AY$36,2+$A406+B$38)</f>
        <v>6</v>
      </c>
      <c r="C406" s="178">
        <f>VLOOKUP($H399,$A$5:$AY$36,2+$A406+C$38)</f>
        <v>73</v>
      </c>
      <c r="D406" s="178">
        <f>VLOOKUP($H399,$A$5:$AY$36,2+$A406+D$38)</f>
        <v>107150</v>
      </c>
      <c r="E406" s="178">
        <f>VLOOKUP($H399,$A$5:$AY$36,2+$A406+E$38)</f>
        <v>5.5996266915538966</v>
      </c>
      <c r="F406" s="178">
        <f>VLOOKUP($H399,$A$5:$AY$36,2+$A406+F$38)</f>
        <v>68.128791413905731</v>
      </c>
    </row>
    <row r="407" spans="1:6" x14ac:dyDescent="0.25">
      <c r="A407" s="176">
        <v>9</v>
      </c>
      <c r="B407" s="178">
        <f>VLOOKUP($H399,$A$5:$AY$36,2+$A407+B$38)</f>
        <v>7</v>
      </c>
      <c r="C407" s="178">
        <f>VLOOKUP($H399,$A$5:$AY$36,2+$A407+C$38)</f>
        <v>87</v>
      </c>
      <c r="D407" s="178">
        <f>VLOOKUP($H399,$A$5:$AY$36,2+$A407+D$38)</f>
        <v>112168</v>
      </c>
      <c r="E407" s="178">
        <f>VLOOKUP($H399,$A$5:$AY$36,2+$A407+E$38)</f>
        <v>6.2406390414378441</v>
      </c>
      <c r="F407" s="178">
        <f>VLOOKUP($H399,$A$5:$AY$36,2+$A407+F$38)</f>
        <v>77.562228086441763</v>
      </c>
    </row>
    <row r="408" spans="1:6" x14ac:dyDescent="0.25">
      <c r="A408" s="176">
        <v>10</v>
      </c>
    </row>
    <row r="409" spans="1:6" x14ac:dyDescent="0.25">
      <c r="A409" s="176">
        <v>11</v>
      </c>
    </row>
    <row r="410" spans="1:6" x14ac:dyDescent="0.25">
      <c r="A410" s="176">
        <v>12</v>
      </c>
    </row>
    <row r="411" spans="1:6" x14ac:dyDescent="0.25">
      <c r="A411" s="176">
        <v>13</v>
      </c>
    </row>
    <row r="412" spans="1:6" x14ac:dyDescent="0.25">
      <c r="A412" s="176">
        <v>14</v>
      </c>
    </row>
    <row r="413" spans="1:6" x14ac:dyDescent="0.25">
      <c r="A413" s="176">
        <v>15</v>
      </c>
    </row>
    <row r="414" spans="1:6" x14ac:dyDescent="0.25">
      <c r="A414" s="176">
        <v>16</v>
      </c>
    </row>
    <row r="415" spans="1:6" x14ac:dyDescent="0.25">
      <c r="A415" s="176">
        <v>17</v>
      </c>
    </row>
    <row r="416" spans="1:6" x14ac:dyDescent="0.25">
      <c r="A416" s="176">
        <v>18</v>
      </c>
    </row>
    <row r="417" spans="1:8" x14ac:dyDescent="0.25">
      <c r="A417" s="176">
        <v>19</v>
      </c>
    </row>
    <row r="418" spans="1:8" x14ac:dyDescent="0.25">
      <c r="A418" s="176">
        <v>20</v>
      </c>
    </row>
    <row r="419" spans="1:8" x14ac:dyDescent="0.25">
      <c r="A419" s="176">
        <v>1</v>
      </c>
      <c r="B419" s="178">
        <f>VLOOKUP($H419,$A$5:$AY$36,2+$A419+B$38)</f>
        <v>7</v>
      </c>
      <c r="C419" s="178">
        <f>VLOOKUP($H419,$A$5:$AY$36,2+$A419+C$38)</f>
        <v>225</v>
      </c>
      <c r="D419" s="178">
        <f>VLOOKUP($H419,$A$5:$AY$36,2+$A419+D$38)</f>
        <v>164375</v>
      </c>
      <c r="E419" s="178">
        <f>VLOOKUP($H419,$A$5:$AY$36,2+$A419+E$38)</f>
        <v>4.2585551330798479</v>
      </c>
      <c r="F419" s="178">
        <f>VLOOKUP($H419,$A$5:$AY$36,2+$A419+F$38)</f>
        <v>136.88212927756655</v>
      </c>
      <c r="H419" s="179">
        <v>20</v>
      </c>
    </row>
    <row r="420" spans="1:8" x14ac:dyDescent="0.25">
      <c r="A420" s="176">
        <v>2</v>
      </c>
      <c r="B420" s="178">
        <f>VLOOKUP($H419,$A$5:$AY$36,2+$A420+B$38)</f>
        <v>10</v>
      </c>
      <c r="C420" s="178">
        <f>VLOOKUP($H419,$A$5:$AY$36,2+$A420+C$38)</f>
        <v>220</v>
      </c>
      <c r="D420" s="178">
        <f>VLOOKUP($H419,$A$5:$AY$36,2+$A420+D$38)</f>
        <v>165369</v>
      </c>
      <c r="E420" s="178">
        <f>VLOOKUP($H419,$A$5:$AY$36,2+$A420+E$38)</f>
        <v>6.0470825850068639</v>
      </c>
      <c r="F420" s="178">
        <f>VLOOKUP($H419,$A$5:$AY$36,2+$A420+F$38)</f>
        <v>133.035816870151</v>
      </c>
    </row>
    <row r="421" spans="1:8" x14ac:dyDescent="0.25">
      <c r="A421" s="176">
        <v>3</v>
      </c>
      <c r="B421" s="178">
        <f>VLOOKUP($H419,$A$5:$AY$36,2+$A421+B$38)</f>
        <v>4</v>
      </c>
      <c r="C421" s="178">
        <f>VLOOKUP($H419,$A$5:$AY$36,2+$A421+C$38)</f>
        <v>171</v>
      </c>
      <c r="D421" s="178">
        <f>VLOOKUP($H419,$A$5:$AY$36,2+$A421+D$38)</f>
        <v>167472</v>
      </c>
      <c r="E421" s="178">
        <f>VLOOKUP($H419,$A$5:$AY$36,2+$A421+E$38)</f>
        <v>2.3884589662749596</v>
      </c>
      <c r="F421" s="178">
        <f>VLOOKUP($H419,$A$5:$AY$36,2+$A421+F$38)</f>
        <v>102.1066208082545</v>
      </c>
    </row>
    <row r="422" spans="1:8" x14ac:dyDescent="0.25">
      <c r="A422" s="176">
        <v>4</v>
      </c>
      <c r="B422" s="178">
        <f>VLOOKUP($H419,$A$5:$AY$36,2+$A422+B$38)</f>
        <v>5</v>
      </c>
      <c r="C422" s="178">
        <f>VLOOKUP($H419,$A$5:$AY$36,2+$A422+C$38)</f>
        <v>228</v>
      </c>
      <c r="D422" s="178">
        <f>VLOOKUP($H419,$A$5:$AY$36,2+$A422+D$38)</f>
        <v>169829</v>
      </c>
      <c r="E422" s="178">
        <f>VLOOKUP($H419,$A$5:$AY$36,2+$A422+E$38)</f>
        <v>2.9441379269736028</v>
      </c>
      <c r="F422" s="178">
        <f>VLOOKUP($H419,$A$5:$AY$36,2+$A422+F$38)</f>
        <v>134.25268946999628</v>
      </c>
    </row>
    <row r="423" spans="1:8" x14ac:dyDescent="0.25">
      <c r="A423" s="176">
        <v>5</v>
      </c>
      <c r="B423" s="178">
        <f>VLOOKUP($H419,$A$5:$AY$36,2+$A423+B$38)</f>
        <v>6</v>
      </c>
      <c r="C423" s="178">
        <f>VLOOKUP($H419,$A$5:$AY$36,2+$A423+C$38)</f>
        <v>263</v>
      </c>
      <c r="D423" s="178">
        <f>VLOOKUP($H419,$A$5:$AY$36,2+$A423+D$38)</f>
        <v>171478</v>
      </c>
      <c r="E423" s="178">
        <f>VLOOKUP($H419,$A$5:$AY$36,2+$A423+E$38)</f>
        <v>3.4989911242258485</v>
      </c>
      <c r="F423" s="178">
        <f>VLOOKUP($H419,$A$5:$AY$36,2+$A423+F$38)</f>
        <v>153.37244427856635</v>
      </c>
    </row>
    <row r="424" spans="1:8" x14ac:dyDescent="0.25">
      <c r="A424" s="176">
        <v>6</v>
      </c>
      <c r="B424" s="178">
        <f>VLOOKUP($H419,$A$5:$AY$36,2+$A424+B$38)</f>
        <v>3</v>
      </c>
      <c r="C424" s="178">
        <f>VLOOKUP($H419,$A$5:$AY$36,2+$A424+C$38)</f>
        <v>217</v>
      </c>
      <c r="D424" s="178">
        <f>VLOOKUP($H419,$A$5:$AY$36,2+$A424+D$38)</f>
        <v>172740</v>
      </c>
      <c r="E424" s="178">
        <f>VLOOKUP($H419,$A$5:$AY$36,2+$A424+E$38)</f>
        <v>1.7367141368530741</v>
      </c>
      <c r="F424" s="178">
        <f>VLOOKUP($H419,$A$5:$AY$36,2+$A424+F$38)</f>
        <v>125.6223225657057</v>
      </c>
    </row>
    <row r="425" spans="1:8" x14ac:dyDescent="0.25">
      <c r="A425" s="176">
        <v>7</v>
      </c>
      <c r="B425" s="178">
        <f>VLOOKUP($H419,$A$5:$AY$36,2+$A425+B$38)</f>
        <v>9</v>
      </c>
      <c r="C425" s="178">
        <f>VLOOKUP($H419,$A$5:$AY$36,2+$A425+C$38)</f>
        <v>196</v>
      </c>
      <c r="D425" s="178">
        <f>VLOOKUP($H419,$A$5:$AY$36,2+$A425+D$38)</f>
        <v>176069</v>
      </c>
      <c r="E425" s="178">
        <f>VLOOKUP($H419,$A$5:$AY$36,2+$A425+E$38)</f>
        <v>5.1116323713998488</v>
      </c>
      <c r="F425" s="178">
        <f>VLOOKUP($H419,$A$5:$AY$36,2+$A425+F$38)</f>
        <v>111.31999386604116</v>
      </c>
    </row>
    <row r="426" spans="1:8" x14ac:dyDescent="0.25">
      <c r="A426" s="176">
        <v>8</v>
      </c>
      <c r="B426" s="178">
        <f>VLOOKUP($H419,$A$5:$AY$36,2+$A426+B$38)</f>
        <v>1</v>
      </c>
      <c r="C426" s="178">
        <f>VLOOKUP($H419,$A$5:$AY$36,2+$A426+C$38)</f>
        <v>100</v>
      </c>
      <c r="D426" s="178">
        <f>VLOOKUP($H419,$A$5:$AY$36,2+$A426+D$38)</f>
        <v>177726</v>
      </c>
      <c r="E426" s="178">
        <f>VLOOKUP($H419,$A$5:$AY$36,2+$A426+E$38)</f>
        <v>0.56266387585384237</v>
      </c>
      <c r="F426" s="178">
        <f>VLOOKUP($H419,$A$5:$AY$36,2+$A426+F$38)</f>
        <v>56.266387585384237</v>
      </c>
    </row>
    <row r="427" spans="1:8" x14ac:dyDescent="0.25">
      <c r="A427" s="176">
        <v>9</v>
      </c>
      <c r="B427" s="178">
        <f>VLOOKUP($H419,$A$5:$AY$36,2+$A427+B$38)</f>
        <v>5</v>
      </c>
      <c r="C427" s="178">
        <f>VLOOKUP($H419,$A$5:$AY$36,2+$A427+C$38)</f>
        <v>110</v>
      </c>
      <c r="D427" s="178">
        <f>VLOOKUP($H419,$A$5:$AY$36,2+$A427+D$38)</f>
        <v>177970</v>
      </c>
      <c r="E427" s="178">
        <f>VLOOKUP($H419,$A$5:$AY$36,2+$A427+E$38)</f>
        <v>2.8094622689217283</v>
      </c>
      <c r="F427" s="178">
        <f>VLOOKUP($H419,$A$5:$AY$36,2+$A427+F$38)</f>
        <v>61.808169916278025</v>
      </c>
    </row>
    <row r="428" spans="1:8" x14ac:dyDescent="0.25">
      <c r="A428" s="176">
        <v>10</v>
      </c>
    </row>
    <row r="429" spans="1:8" x14ac:dyDescent="0.25">
      <c r="A429" s="176">
        <v>11</v>
      </c>
    </row>
    <row r="430" spans="1:8" x14ac:dyDescent="0.25">
      <c r="A430" s="176">
        <v>12</v>
      </c>
    </row>
    <row r="431" spans="1:8" x14ac:dyDescent="0.25">
      <c r="A431" s="176">
        <v>13</v>
      </c>
    </row>
    <row r="432" spans="1:8" x14ac:dyDescent="0.25">
      <c r="A432" s="176">
        <v>14</v>
      </c>
    </row>
    <row r="433" spans="1:8" x14ac:dyDescent="0.25">
      <c r="A433" s="176">
        <v>15</v>
      </c>
    </row>
    <row r="434" spans="1:8" x14ac:dyDescent="0.25">
      <c r="A434" s="176">
        <v>16</v>
      </c>
    </row>
    <row r="435" spans="1:8" x14ac:dyDescent="0.25">
      <c r="A435" s="176">
        <v>17</v>
      </c>
    </row>
    <row r="436" spans="1:8" x14ac:dyDescent="0.25">
      <c r="A436" s="176">
        <v>18</v>
      </c>
    </row>
    <row r="437" spans="1:8" x14ac:dyDescent="0.25">
      <c r="A437" s="176">
        <v>19</v>
      </c>
    </row>
    <row r="438" spans="1:8" x14ac:dyDescent="0.25">
      <c r="A438" s="176">
        <v>20</v>
      </c>
    </row>
    <row r="439" spans="1:8" x14ac:dyDescent="0.25">
      <c r="A439" s="176">
        <v>1</v>
      </c>
      <c r="B439" s="178">
        <f>VLOOKUP($H439,$A$5:$AY$36,2+$A439+B$38)</f>
        <v>1</v>
      </c>
      <c r="C439" s="178">
        <f>VLOOKUP($H439,$A$5:$AY$36,2+$A439+C$38)</f>
        <v>103</v>
      </c>
      <c r="D439" s="178">
        <f>VLOOKUP($H439,$A$5:$AY$36,2+$A439+D$38)</f>
        <v>110315</v>
      </c>
      <c r="E439" s="178">
        <f>VLOOKUP($H439,$A$5:$AY$36,2+$A439+E$38)</f>
        <v>0.9064950369396727</v>
      </c>
      <c r="F439" s="178">
        <f>VLOOKUP($H439,$A$5:$AY$36,2+$A439+F$38)</f>
        <v>93.368988804786298</v>
      </c>
      <c r="H439" s="179">
        <v>21</v>
      </c>
    </row>
    <row r="440" spans="1:8" x14ac:dyDescent="0.25">
      <c r="A440" s="176">
        <v>2</v>
      </c>
      <c r="B440" s="178">
        <f>VLOOKUP($H439,$A$5:$AY$36,2+$A440+B$38)</f>
        <v>1</v>
      </c>
      <c r="C440" s="178">
        <f>VLOOKUP($H439,$A$5:$AY$36,2+$A440+C$38)</f>
        <v>93</v>
      </c>
      <c r="D440" s="178">
        <f>VLOOKUP($H439,$A$5:$AY$36,2+$A440+D$38)</f>
        <v>110301</v>
      </c>
      <c r="E440" s="178">
        <f>VLOOKUP($H439,$A$5:$AY$36,2+$A440+E$38)</f>
        <v>0.90661009419678884</v>
      </c>
      <c r="F440" s="178">
        <f>VLOOKUP($H439,$A$5:$AY$36,2+$A440+F$38)</f>
        <v>84.314738760301353</v>
      </c>
    </row>
    <row r="441" spans="1:8" x14ac:dyDescent="0.25">
      <c r="A441" s="176">
        <v>3</v>
      </c>
      <c r="B441" s="178">
        <f>VLOOKUP($H439,$A$5:$AY$36,2+$A441+B$38)</f>
        <v>2</v>
      </c>
      <c r="C441" s="178">
        <f>VLOOKUP($H439,$A$5:$AY$36,2+$A441+C$38)</f>
        <v>97</v>
      </c>
      <c r="D441" s="178">
        <f>VLOOKUP($H439,$A$5:$AY$36,2+$A441+D$38)</f>
        <v>110724</v>
      </c>
      <c r="E441" s="178">
        <f>VLOOKUP($H439,$A$5:$AY$36,2+$A441+E$38)</f>
        <v>1.8062931252483654</v>
      </c>
      <c r="F441" s="178">
        <f>VLOOKUP($H439,$A$5:$AY$36,2+$A441+F$38)</f>
        <v>87.605216574545722</v>
      </c>
    </row>
    <row r="442" spans="1:8" x14ac:dyDescent="0.25">
      <c r="A442" s="176">
        <v>4</v>
      </c>
      <c r="B442" s="178">
        <f>VLOOKUP($H439,$A$5:$AY$36,2+$A442+B$38)</f>
        <v>5</v>
      </c>
      <c r="C442" s="178">
        <f>VLOOKUP($H439,$A$5:$AY$36,2+$A442+C$38)</f>
        <v>108</v>
      </c>
      <c r="D442" s="178">
        <f>VLOOKUP($H439,$A$5:$AY$36,2+$A442+D$38)</f>
        <v>111553</v>
      </c>
      <c r="E442" s="178">
        <f>VLOOKUP($H439,$A$5:$AY$36,2+$A442+E$38)</f>
        <v>4.4821743924412605</v>
      </c>
      <c r="F442" s="178">
        <f>VLOOKUP($H439,$A$5:$AY$36,2+$A442+F$38)</f>
        <v>96.814966876731248</v>
      </c>
    </row>
    <row r="443" spans="1:8" x14ac:dyDescent="0.25">
      <c r="A443" s="176">
        <v>5</v>
      </c>
      <c r="B443" s="178">
        <f>VLOOKUP($H439,$A$5:$AY$36,2+$A443+B$38)</f>
        <v>5</v>
      </c>
      <c r="C443" s="178">
        <f>VLOOKUP($H439,$A$5:$AY$36,2+$A443+C$38)</f>
        <v>100</v>
      </c>
      <c r="D443" s="178">
        <f>VLOOKUP($H439,$A$5:$AY$36,2+$A443+D$38)</f>
        <v>112481</v>
      </c>
      <c r="E443" s="178">
        <f>VLOOKUP($H439,$A$5:$AY$36,2+$A443+E$38)</f>
        <v>4.4451951885207279</v>
      </c>
      <c r="F443" s="178">
        <f>VLOOKUP($H439,$A$5:$AY$36,2+$A443+F$38)</f>
        <v>88.903903770414558</v>
      </c>
    </row>
    <row r="444" spans="1:8" x14ac:dyDescent="0.25">
      <c r="A444" s="176">
        <v>6</v>
      </c>
      <c r="B444" s="178">
        <f>VLOOKUP($H439,$A$5:$AY$36,2+$A444+B$38)</f>
        <v>4</v>
      </c>
      <c r="C444" s="178">
        <f>VLOOKUP($H439,$A$5:$AY$36,2+$A444+C$38)</f>
        <v>104</v>
      </c>
      <c r="D444" s="178">
        <f>VLOOKUP($H439,$A$5:$AY$36,2+$A444+D$38)</f>
        <v>108909</v>
      </c>
      <c r="E444" s="178">
        <f>VLOOKUP($H439,$A$5:$AY$36,2+$A444+E$38)</f>
        <v>3.6727910457354307</v>
      </c>
      <c r="F444" s="178">
        <f>VLOOKUP($H439,$A$5:$AY$36,2+$A444+F$38)</f>
        <v>95.492567189121189</v>
      </c>
    </row>
    <row r="445" spans="1:8" x14ac:dyDescent="0.25">
      <c r="A445" s="176">
        <v>7</v>
      </c>
      <c r="B445" s="178">
        <f>VLOOKUP($H439,$A$5:$AY$36,2+$A445+B$38)</f>
        <v>3</v>
      </c>
      <c r="C445" s="178">
        <f>VLOOKUP($H439,$A$5:$AY$36,2+$A445+C$38)</f>
        <v>98</v>
      </c>
      <c r="D445" s="178">
        <f>VLOOKUP($H439,$A$5:$AY$36,2+$A445+D$38)</f>
        <v>111268</v>
      </c>
      <c r="E445" s="178">
        <f>VLOOKUP($H439,$A$5:$AY$36,2+$A445+E$38)</f>
        <v>2.6961929755185676</v>
      </c>
      <c r="F445" s="178">
        <f>VLOOKUP($H439,$A$5:$AY$36,2+$A445+F$38)</f>
        <v>88.075637200273206</v>
      </c>
    </row>
    <row r="446" spans="1:8" x14ac:dyDescent="0.25">
      <c r="A446" s="176">
        <v>8</v>
      </c>
      <c r="B446" s="178">
        <f>VLOOKUP($H439,$A$5:$AY$36,2+$A446+B$38)</f>
        <v>2</v>
      </c>
      <c r="C446" s="178">
        <f>VLOOKUP($H439,$A$5:$AY$36,2+$A446+C$38)</f>
        <v>64</v>
      </c>
      <c r="D446" s="178">
        <f>VLOOKUP($H439,$A$5:$AY$36,2+$A446+D$38)</f>
        <v>112804</v>
      </c>
      <c r="E446" s="178">
        <f>VLOOKUP($H439,$A$5:$AY$36,2+$A446+E$38)</f>
        <v>1.7729867735186695</v>
      </c>
      <c r="F446" s="178">
        <f>VLOOKUP($H439,$A$5:$AY$36,2+$A446+F$38)</f>
        <v>56.735576752597424</v>
      </c>
    </row>
    <row r="447" spans="1:8" x14ac:dyDescent="0.25">
      <c r="A447" s="176">
        <v>9</v>
      </c>
      <c r="B447" s="178">
        <f>VLOOKUP($H439,$A$5:$AY$36,2+$A447+B$38)</f>
        <v>1</v>
      </c>
      <c r="C447" s="178">
        <f>VLOOKUP($H439,$A$5:$AY$36,2+$A447+C$38)</f>
        <v>58</v>
      </c>
      <c r="D447" s="178">
        <f>VLOOKUP($H439,$A$5:$AY$36,2+$A447+D$38)</f>
        <v>112270</v>
      </c>
      <c r="E447" s="178">
        <f>VLOOKUP($H439,$A$5:$AY$36,2+$A447+E$38)</f>
        <v>0.89070989578694215</v>
      </c>
      <c r="F447" s="178">
        <f>VLOOKUP($H439,$A$5:$AY$36,2+$A447+F$38)</f>
        <v>51.661173955642646</v>
      </c>
    </row>
    <row r="448" spans="1:8" x14ac:dyDescent="0.25">
      <c r="A448" s="176">
        <v>10</v>
      </c>
    </row>
    <row r="449" spans="1:8" x14ac:dyDescent="0.25">
      <c r="A449" s="176">
        <v>11</v>
      </c>
    </row>
    <row r="450" spans="1:8" x14ac:dyDescent="0.25">
      <c r="A450" s="176">
        <v>12</v>
      </c>
    </row>
    <row r="451" spans="1:8" x14ac:dyDescent="0.25">
      <c r="A451" s="176">
        <v>13</v>
      </c>
    </row>
    <row r="452" spans="1:8" x14ac:dyDescent="0.25">
      <c r="A452" s="176">
        <v>14</v>
      </c>
    </row>
    <row r="453" spans="1:8" x14ac:dyDescent="0.25">
      <c r="A453" s="176">
        <v>15</v>
      </c>
    </row>
    <row r="454" spans="1:8" x14ac:dyDescent="0.25">
      <c r="A454" s="176">
        <v>16</v>
      </c>
    </row>
    <row r="455" spans="1:8" x14ac:dyDescent="0.25">
      <c r="A455" s="176">
        <v>17</v>
      </c>
    </row>
    <row r="456" spans="1:8" x14ac:dyDescent="0.25">
      <c r="A456" s="176">
        <v>18</v>
      </c>
    </row>
    <row r="457" spans="1:8" x14ac:dyDescent="0.25">
      <c r="A457" s="176">
        <v>19</v>
      </c>
    </row>
    <row r="458" spans="1:8" x14ac:dyDescent="0.25">
      <c r="A458" s="176">
        <v>20</v>
      </c>
    </row>
    <row r="459" spans="1:8" x14ac:dyDescent="0.25">
      <c r="A459" s="176">
        <v>1</v>
      </c>
      <c r="B459" s="178">
        <f>VLOOKUP($H459,$A$5:$AY$36,2+$A459+B$38)</f>
        <v>2</v>
      </c>
      <c r="C459" s="178">
        <f>VLOOKUP($H459,$A$5:$AY$36,2+$A459+C$38)</f>
        <v>133</v>
      </c>
      <c r="D459" s="178">
        <f>VLOOKUP($H459,$A$5:$AY$36,2+$A459+D$38)</f>
        <v>137839</v>
      </c>
      <c r="E459" s="178">
        <f>VLOOKUP($H459,$A$5:$AY$36,2+$A459+E$38)</f>
        <v>1.4509681585037615</v>
      </c>
      <c r="F459" s="178">
        <f>VLOOKUP($H459,$A$5:$AY$36,2+$A459+F$38)</f>
        <v>96.489382540500145</v>
      </c>
      <c r="H459" s="179">
        <v>22</v>
      </c>
    </row>
    <row r="460" spans="1:8" x14ac:dyDescent="0.25">
      <c r="A460" s="176">
        <v>2</v>
      </c>
      <c r="B460" s="178">
        <f>VLOOKUP($H459,$A$5:$AY$36,2+$A460+B$38)</f>
        <v>2</v>
      </c>
      <c r="C460" s="178">
        <f>VLOOKUP($H459,$A$5:$AY$36,2+$A460+C$38)</f>
        <v>152</v>
      </c>
      <c r="D460" s="178">
        <f>VLOOKUP($H459,$A$5:$AY$36,2+$A460+D$38)</f>
        <v>138977</v>
      </c>
      <c r="E460" s="178">
        <f>VLOOKUP($H459,$A$5:$AY$36,2+$A460+E$38)</f>
        <v>1.4390870431798066</v>
      </c>
      <c r="F460" s="178">
        <f>VLOOKUP($H459,$A$5:$AY$36,2+$A460+F$38)</f>
        <v>109.37061528166531</v>
      </c>
    </row>
    <row r="461" spans="1:8" x14ac:dyDescent="0.25">
      <c r="A461" s="176">
        <v>3</v>
      </c>
      <c r="B461" s="178">
        <f>VLOOKUP($H459,$A$5:$AY$36,2+$A461+B$38)</f>
        <v>4</v>
      </c>
      <c r="C461" s="178">
        <f>VLOOKUP($H459,$A$5:$AY$36,2+$A461+C$38)</f>
        <v>138</v>
      </c>
      <c r="D461" s="178">
        <f>VLOOKUP($H459,$A$5:$AY$36,2+$A461+D$38)</f>
        <v>140385</v>
      </c>
      <c r="E461" s="178">
        <f>VLOOKUP($H459,$A$5:$AY$36,2+$A461+E$38)</f>
        <v>2.8493072621718847</v>
      </c>
      <c r="F461" s="178">
        <f>VLOOKUP($H459,$A$5:$AY$36,2+$A461+F$38)</f>
        <v>98.301100544930009</v>
      </c>
    </row>
    <row r="462" spans="1:8" x14ac:dyDescent="0.25">
      <c r="A462" s="176">
        <v>4</v>
      </c>
      <c r="B462" s="178">
        <f>VLOOKUP($H459,$A$5:$AY$36,2+$A462+B$38)</f>
        <v>3</v>
      </c>
      <c r="C462" s="178">
        <f>VLOOKUP($H459,$A$5:$AY$36,2+$A462+C$38)</f>
        <v>166</v>
      </c>
      <c r="D462" s="178">
        <f>VLOOKUP($H459,$A$5:$AY$36,2+$A462+D$38)</f>
        <v>142325</v>
      </c>
      <c r="E462" s="178">
        <f>VLOOKUP($H459,$A$5:$AY$36,2+$A462+E$38)</f>
        <v>2.1078517477604075</v>
      </c>
      <c r="F462" s="178">
        <f>VLOOKUP($H459,$A$5:$AY$36,2+$A462+F$38)</f>
        <v>116.63446337607589</v>
      </c>
    </row>
    <row r="463" spans="1:8" x14ac:dyDescent="0.25">
      <c r="A463" s="176">
        <v>5</v>
      </c>
      <c r="B463" s="178">
        <f>VLOOKUP($H459,$A$5:$AY$36,2+$A463+B$38)</f>
        <v>4</v>
      </c>
      <c r="C463" s="178">
        <f>VLOOKUP($H459,$A$5:$AY$36,2+$A463+C$38)</f>
        <v>201</v>
      </c>
      <c r="D463" s="178">
        <f>VLOOKUP($H459,$A$5:$AY$36,2+$A463+D$38)</f>
        <v>144015</v>
      </c>
      <c r="E463" s="178">
        <f>VLOOKUP($H459,$A$5:$AY$36,2+$A463+E$38)</f>
        <v>2.7774884560636046</v>
      </c>
      <c r="F463" s="178">
        <f>VLOOKUP($H459,$A$5:$AY$36,2+$A463+F$38)</f>
        <v>139.56879491719613</v>
      </c>
    </row>
    <row r="464" spans="1:8" x14ac:dyDescent="0.25">
      <c r="A464" s="176">
        <v>6</v>
      </c>
      <c r="B464" s="178">
        <f>VLOOKUP($H459,$A$5:$AY$36,2+$A464+B$38)</f>
        <v>5</v>
      </c>
      <c r="C464" s="178">
        <f>VLOOKUP($H459,$A$5:$AY$36,2+$A464+C$38)</f>
        <v>182</v>
      </c>
      <c r="D464" s="178">
        <f>VLOOKUP($H459,$A$5:$AY$36,2+$A464+D$38)</f>
        <v>145900</v>
      </c>
      <c r="E464" s="178">
        <f>VLOOKUP($H459,$A$5:$AY$36,2+$A464+E$38)</f>
        <v>3.4270047978067164</v>
      </c>
      <c r="F464" s="178">
        <f>VLOOKUP($H459,$A$5:$AY$36,2+$A464+F$38)</f>
        <v>124.74297464016449</v>
      </c>
    </row>
    <row r="465" spans="1:8" x14ac:dyDescent="0.25">
      <c r="A465" s="176">
        <v>7</v>
      </c>
      <c r="B465" s="178">
        <f>VLOOKUP($H459,$A$5:$AY$36,2+$A465+B$38)</f>
        <v>2</v>
      </c>
      <c r="C465" s="178">
        <f>VLOOKUP($H459,$A$5:$AY$36,2+$A465+C$38)</f>
        <v>180</v>
      </c>
      <c r="D465" s="178">
        <f>VLOOKUP($H459,$A$5:$AY$36,2+$A465+D$38)</f>
        <v>149122</v>
      </c>
      <c r="E465" s="178">
        <f>VLOOKUP($H459,$A$5:$AY$36,2+$A465+E$38)</f>
        <v>1.3411837287590027</v>
      </c>
      <c r="F465" s="178">
        <f>VLOOKUP($H459,$A$5:$AY$36,2+$A465+F$38)</f>
        <v>120.70653558831025</v>
      </c>
    </row>
    <row r="466" spans="1:8" x14ac:dyDescent="0.25">
      <c r="A466" s="176">
        <v>8</v>
      </c>
      <c r="B466" s="178">
        <f>VLOOKUP($H459,$A$5:$AY$36,2+$A466+B$38)</f>
        <v>7</v>
      </c>
      <c r="C466" s="178">
        <f>VLOOKUP($H459,$A$5:$AY$36,2+$A466+C$38)</f>
        <v>123</v>
      </c>
      <c r="D466" s="178">
        <f>VLOOKUP($H459,$A$5:$AY$36,2+$A466+D$38)</f>
        <v>150838</v>
      </c>
      <c r="E466" s="178">
        <f>VLOOKUP($H459,$A$5:$AY$36,2+$A466+E$38)</f>
        <v>4.640740396982193</v>
      </c>
      <c r="F466" s="178">
        <f>VLOOKUP($H459,$A$5:$AY$36,2+$A466+F$38)</f>
        <v>81.544438404115681</v>
      </c>
    </row>
    <row r="467" spans="1:8" x14ac:dyDescent="0.25">
      <c r="A467" s="176">
        <v>9</v>
      </c>
      <c r="B467" s="178">
        <f>VLOOKUP($H459,$A$5:$AY$36,2+$A467+B$38)</f>
        <v>3</v>
      </c>
      <c r="C467" s="178">
        <f>VLOOKUP($H459,$A$5:$AY$36,2+$A467+C$38)</f>
        <v>149</v>
      </c>
      <c r="D467" s="178">
        <f>VLOOKUP($H459,$A$5:$AY$36,2+$A467+D$38)</f>
        <v>155087</v>
      </c>
      <c r="E467" s="178">
        <f>VLOOKUP($H459,$A$5:$AY$36,2+$A467+E$38)</f>
        <v>1.9343981120274427</v>
      </c>
      <c r="F467" s="178">
        <f>VLOOKUP($H459,$A$5:$AY$36,2+$A467+F$38)</f>
        <v>96.075106230696321</v>
      </c>
    </row>
    <row r="468" spans="1:8" x14ac:dyDescent="0.25">
      <c r="A468" s="176">
        <v>10</v>
      </c>
    </row>
    <row r="469" spans="1:8" x14ac:dyDescent="0.25">
      <c r="A469" s="176">
        <v>11</v>
      </c>
    </row>
    <row r="470" spans="1:8" x14ac:dyDescent="0.25">
      <c r="A470" s="176">
        <v>12</v>
      </c>
    </row>
    <row r="471" spans="1:8" x14ac:dyDescent="0.25">
      <c r="A471" s="176">
        <v>13</v>
      </c>
    </row>
    <row r="472" spans="1:8" x14ac:dyDescent="0.25">
      <c r="A472" s="176">
        <v>14</v>
      </c>
    </row>
    <row r="473" spans="1:8" x14ac:dyDescent="0.25">
      <c r="A473" s="176">
        <v>15</v>
      </c>
    </row>
    <row r="474" spans="1:8" x14ac:dyDescent="0.25">
      <c r="A474" s="176">
        <v>16</v>
      </c>
    </row>
    <row r="475" spans="1:8" x14ac:dyDescent="0.25">
      <c r="A475" s="176">
        <v>17</v>
      </c>
    </row>
    <row r="476" spans="1:8" x14ac:dyDescent="0.25">
      <c r="A476" s="176">
        <v>18</v>
      </c>
    </row>
    <row r="477" spans="1:8" x14ac:dyDescent="0.25">
      <c r="A477" s="176">
        <v>19</v>
      </c>
    </row>
    <row r="478" spans="1:8" x14ac:dyDescent="0.25">
      <c r="A478" s="176">
        <v>20</v>
      </c>
    </row>
    <row r="479" spans="1:8" x14ac:dyDescent="0.25">
      <c r="A479" s="176">
        <v>1</v>
      </c>
      <c r="B479" s="178">
        <f>VLOOKUP($H479,$A$5:$AY$36,2+$A479+B$38)</f>
        <v>9</v>
      </c>
      <c r="C479" s="178">
        <f>VLOOKUP($H479,$A$5:$AY$36,2+$A479+C$38)</f>
        <v>214</v>
      </c>
      <c r="D479" s="178">
        <f>VLOOKUP($H479,$A$5:$AY$36,2+$A479+D$38)</f>
        <v>136879</v>
      </c>
      <c r="E479" s="178">
        <f>VLOOKUP($H479,$A$5:$AY$36,2+$A479+E$38)</f>
        <v>6.5751503152419293</v>
      </c>
      <c r="F479" s="178">
        <f>VLOOKUP($H479,$A$5:$AY$36,2+$A479+F$38)</f>
        <v>156.3424630513081</v>
      </c>
      <c r="H479" s="179">
        <v>23</v>
      </c>
    </row>
    <row r="480" spans="1:8" x14ac:dyDescent="0.25">
      <c r="A480" s="176">
        <v>2</v>
      </c>
      <c r="B480" s="178">
        <f>VLOOKUP($H479,$A$5:$AY$36,2+$A480+B$38)</f>
        <v>8</v>
      </c>
      <c r="C480" s="178">
        <f>VLOOKUP($H479,$A$5:$AY$36,2+$A480+C$38)</f>
        <v>189</v>
      </c>
      <c r="D480" s="178">
        <f>VLOOKUP($H479,$A$5:$AY$36,2+$A480+D$38)</f>
        <v>137907</v>
      </c>
      <c r="E480" s="178">
        <f>VLOOKUP($H479,$A$5:$AY$36,2+$A480+E$38)</f>
        <v>5.8010108261364541</v>
      </c>
      <c r="F480" s="178">
        <f>VLOOKUP($H479,$A$5:$AY$36,2+$A480+F$38)</f>
        <v>137.04888076747375</v>
      </c>
    </row>
    <row r="481" spans="1:6" x14ac:dyDescent="0.25">
      <c r="A481" s="176">
        <v>3</v>
      </c>
      <c r="B481" s="178">
        <f>VLOOKUP($H479,$A$5:$AY$36,2+$A481+B$38)</f>
        <v>12</v>
      </c>
      <c r="C481" s="178">
        <f>VLOOKUP($H479,$A$5:$AY$36,2+$A481+C$38)</f>
        <v>210</v>
      </c>
      <c r="D481" s="178">
        <f>VLOOKUP($H479,$A$5:$AY$36,2+$A481+D$38)</f>
        <v>139245</v>
      </c>
      <c r="E481" s="178">
        <f>VLOOKUP($H479,$A$5:$AY$36,2+$A481+E$38)</f>
        <v>8.6179036949262091</v>
      </c>
      <c r="F481" s="178">
        <f>VLOOKUP($H479,$A$5:$AY$36,2+$A481+F$38)</f>
        <v>150.81331466120866</v>
      </c>
    </row>
    <row r="482" spans="1:6" x14ac:dyDescent="0.25">
      <c r="A482" s="176">
        <v>4</v>
      </c>
      <c r="B482" s="178">
        <f>VLOOKUP($H479,$A$5:$AY$36,2+$A482+B$38)</f>
        <v>10</v>
      </c>
      <c r="C482" s="178">
        <f>VLOOKUP($H479,$A$5:$AY$36,2+$A482+C$38)</f>
        <v>220</v>
      </c>
      <c r="D482" s="178">
        <f>VLOOKUP($H479,$A$5:$AY$36,2+$A482+D$38)</f>
        <v>140849</v>
      </c>
      <c r="E482" s="178">
        <f>VLOOKUP($H479,$A$5:$AY$36,2+$A482+E$38)</f>
        <v>7.0998019155265562</v>
      </c>
      <c r="F482" s="178">
        <f>VLOOKUP($H479,$A$5:$AY$36,2+$A482+F$38)</f>
        <v>156.19564214158424</v>
      </c>
    </row>
    <row r="483" spans="1:6" x14ac:dyDescent="0.25">
      <c r="A483" s="176">
        <v>5</v>
      </c>
      <c r="B483" s="178">
        <f>VLOOKUP($H479,$A$5:$AY$36,2+$A483+B$38)</f>
        <v>10</v>
      </c>
      <c r="C483" s="178">
        <f>VLOOKUP($H479,$A$5:$AY$36,2+$A483+C$38)</f>
        <v>235</v>
      </c>
      <c r="D483" s="178">
        <f>VLOOKUP($H479,$A$5:$AY$36,2+$A483+D$38)</f>
        <v>142659</v>
      </c>
      <c r="E483" s="178">
        <f>VLOOKUP($H479,$A$5:$AY$36,2+$A483+E$38)</f>
        <v>7.0097224850868152</v>
      </c>
      <c r="F483" s="178">
        <f>VLOOKUP($H479,$A$5:$AY$36,2+$A483+F$38)</f>
        <v>164.72847839954017</v>
      </c>
    </row>
    <row r="484" spans="1:6" x14ac:dyDescent="0.25">
      <c r="A484" s="176">
        <v>6</v>
      </c>
      <c r="B484" s="178">
        <f>VLOOKUP($H479,$A$5:$AY$36,2+$A484+B$38)</f>
        <v>14</v>
      </c>
      <c r="C484" s="178">
        <f>VLOOKUP($H479,$A$5:$AY$36,2+$A484+C$38)</f>
        <v>211</v>
      </c>
      <c r="D484" s="178">
        <f>VLOOKUP($H479,$A$5:$AY$36,2+$A484+D$38)</f>
        <v>145356</v>
      </c>
      <c r="E484" s="178">
        <f>VLOOKUP($H479,$A$5:$AY$36,2+$A484+E$38)</f>
        <v>9.631525358430336</v>
      </c>
      <c r="F484" s="178">
        <f>VLOOKUP($H479,$A$5:$AY$36,2+$A484+F$38)</f>
        <v>145.16084647348578</v>
      </c>
    </row>
    <row r="485" spans="1:6" x14ac:dyDescent="0.25">
      <c r="A485" s="176">
        <v>7</v>
      </c>
      <c r="B485" s="178">
        <f>VLOOKUP($H479,$A$5:$AY$36,2+$A485+B$38)</f>
        <v>6</v>
      </c>
      <c r="C485" s="178">
        <f>VLOOKUP($H479,$A$5:$AY$36,2+$A485+C$38)</f>
        <v>154</v>
      </c>
      <c r="D485" s="178">
        <f>VLOOKUP($H479,$A$5:$AY$36,2+$A485+D$38)</f>
        <v>148394</v>
      </c>
      <c r="E485" s="178">
        <f>VLOOKUP($H479,$A$5:$AY$36,2+$A485+E$38)</f>
        <v>4.0432901599795139</v>
      </c>
      <c r="F485" s="178">
        <f>VLOOKUP($H479,$A$5:$AY$36,2+$A485+F$38)</f>
        <v>103.77778077280753</v>
      </c>
    </row>
    <row r="486" spans="1:6" x14ac:dyDescent="0.25">
      <c r="A486" s="176">
        <v>8</v>
      </c>
      <c r="B486" s="178">
        <f>VLOOKUP($H479,$A$5:$AY$36,2+$A486+B$38)</f>
        <v>9</v>
      </c>
      <c r="C486" s="178">
        <f>VLOOKUP($H479,$A$5:$AY$36,2+$A486+C$38)</f>
        <v>116</v>
      </c>
      <c r="D486" s="178">
        <f>VLOOKUP($H479,$A$5:$AY$36,2+$A486+D$38)</f>
        <v>150238</v>
      </c>
      <c r="E486" s="178">
        <f>VLOOKUP($H479,$A$5:$AY$36,2+$A486+E$38)</f>
        <v>5.9904950811379276</v>
      </c>
      <c r="F486" s="178">
        <f>VLOOKUP($H479,$A$5:$AY$36,2+$A486+F$38)</f>
        <v>77.210825490222177</v>
      </c>
    </row>
    <row r="487" spans="1:6" x14ac:dyDescent="0.25">
      <c r="A487" s="176">
        <v>9</v>
      </c>
      <c r="B487" s="178">
        <f>VLOOKUP($H479,$A$5:$AY$36,2+$A487+B$38)</f>
        <v>9</v>
      </c>
      <c r="C487" s="178">
        <f>VLOOKUP($H479,$A$5:$AY$36,2+$A487+C$38)</f>
        <v>117</v>
      </c>
      <c r="D487" s="178">
        <f>VLOOKUP($H479,$A$5:$AY$36,2+$A487+D$38)</f>
        <v>149156</v>
      </c>
      <c r="E487" s="178">
        <f>VLOOKUP($H479,$A$5:$AY$36,2+$A487+E$38)</f>
        <v>6.0339510311351869</v>
      </c>
      <c r="F487" s="178">
        <f>VLOOKUP($H479,$A$5:$AY$36,2+$A487+F$38)</f>
        <v>78.441363404757439</v>
      </c>
    </row>
    <row r="488" spans="1:6" x14ac:dyDescent="0.25">
      <c r="A488" s="176">
        <v>10</v>
      </c>
    </row>
    <row r="489" spans="1:6" x14ac:dyDescent="0.25">
      <c r="A489" s="176">
        <v>11</v>
      </c>
    </row>
    <row r="490" spans="1:6" x14ac:dyDescent="0.25">
      <c r="A490" s="176">
        <v>12</v>
      </c>
    </row>
    <row r="491" spans="1:6" x14ac:dyDescent="0.25">
      <c r="A491" s="176">
        <v>13</v>
      </c>
    </row>
    <row r="492" spans="1:6" x14ac:dyDescent="0.25">
      <c r="A492" s="176">
        <v>14</v>
      </c>
    </row>
    <row r="493" spans="1:6" x14ac:dyDescent="0.25">
      <c r="A493" s="176">
        <v>15</v>
      </c>
    </row>
    <row r="494" spans="1:6" x14ac:dyDescent="0.25">
      <c r="A494" s="176">
        <v>16</v>
      </c>
    </row>
    <row r="495" spans="1:6" x14ac:dyDescent="0.25">
      <c r="A495" s="176">
        <v>17</v>
      </c>
    </row>
    <row r="496" spans="1:6" x14ac:dyDescent="0.25">
      <c r="A496" s="176">
        <v>18</v>
      </c>
    </row>
    <row r="497" spans="1:8" x14ac:dyDescent="0.25">
      <c r="A497" s="176">
        <v>19</v>
      </c>
    </row>
    <row r="498" spans="1:8" x14ac:dyDescent="0.25">
      <c r="A498" s="176">
        <v>20</v>
      </c>
    </row>
    <row r="499" spans="1:8" x14ac:dyDescent="0.25">
      <c r="A499" s="176">
        <v>1</v>
      </c>
      <c r="B499" s="178">
        <f>VLOOKUP($H499,$A$5:$AY$36,2+$A499+B$38)</f>
        <v>4</v>
      </c>
      <c r="C499" s="178">
        <f>VLOOKUP($H499,$A$5:$AY$36,2+$A499+C$38)</f>
        <v>41</v>
      </c>
      <c r="D499" s="178">
        <f>VLOOKUP($H499,$A$5:$AY$36,2+$A499+D$38)</f>
        <v>60861</v>
      </c>
      <c r="E499" s="178">
        <f>VLOOKUP($H499,$A$5:$AY$36,2+$A499+E$38)</f>
        <v>6.5723533954420725</v>
      </c>
      <c r="F499" s="178">
        <f>VLOOKUP($H499,$A$5:$AY$36,2+$A499+F$38)</f>
        <v>67.366622303281247</v>
      </c>
      <c r="H499" s="179">
        <v>24</v>
      </c>
    </row>
    <row r="500" spans="1:8" x14ac:dyDescent="0.25">
      <c r="A500" s="176">
        <v>2</v>
      </c>
      <c r="B500" s="178">
        <f>VLOOKUP($H499,$A$5:$AY$36,2+$A500+B$38)</f>
        <v>1</v>
      </c>
      <c r="C500" s="178">
        <f>VLOOKUP($H499,$A$5:$AY$36,2+$A500+C$38)</f>
        <v>44</v>
      </c>
      <c r="D500" s="178">
        <f>VLOOKUP($H499,$A$5:$AY$36,2+$A500+D$38)</f>
        <v>61044</v>
      </c>
      <c r="E500" s="178">
        <f>VLOOKUP($H499,$A$5:$AY$36,2+$A500+E$38)</f>
        <v>1.6381626367865803</v>
      </c>
      <c r="F500" s="178">
        <f>VLOOKUP($H499,$A$5:$AY$36,2+$A500+F$38)</f>
        <v>72.079156018609524</v>
      </c>
    </row>
    <row r="501" spans="1:8" x14ac:dyDescent="0.25">
      <c r="A501" s="176">
        <v>3</v>
      </c>
      <c r="B501" s="178">
        <f>VLOOKUP($H499,$A$5:$AY$36,2+$A501+B$38)</f>
        <v>0</v>
      </c>
      <c r="C501" s="178">
        <f>VLOOKUP($H499,$A$5:$AY$36,2+$A501+C$38)</f>
        <v>41</v>
      </c>
      <c r="D501" s="178">
        <f>VLOOKUP($H499,$A$5:$AY$36,2+$A501+D$38)</f>
        <v>61542</v>
      </c>
      <c r="E501" s="178">
        <f>VLOOKUP($H499,$A$5:$AY$36,2+$A501+E$38)</f>
        <v>0</v>
      </c>
      <c r="F501" s="178">
        <f>VLOOKUP($H499,$A$5:$AY$36,2+$A501+F$38)</f>
        <v>66.621169282766246</v>
      </c>
    </row>
    <row r="502" spans="1:8" x14ac:dyDescent="0.25">
      <c r="A502" s="176">
        <v>4</v>
      </c>
      <c r="B502" s="178">
        <f>VLOOKUP($H499,$A$5:$AY$36,2+$A502+B$38)</f>
        <v>3</v>
      </c>
      <c r="C502" s="178">
        <f>VLOOKUP($H499,$A$5:$AY$36,2+$A502+C$38)</f>
        <v>49</v>
      </c>
      <c r="D502" s="178">
        <f>VLOOKUP($H499,$A$5:$AY$36,2+$A502+D$38)</f>
        <v>62022</v>
      </c>
      <c r="E502" s="178">
        <f>VLOOKUP($H499,$A$5:$AY$36,2+$A502+E$38)</f>
        <v>4.8369933249492112</v>
      </c>
      <c r="F502" s="178">
        <f>VLOOKUP($H499,$A$5:$AY$36,2+$A502+F$38)</f>
        <v>79.00422430750379</v>
      </c>
    </row>
    <row r="503" spans="1:8" x14ac:dyDescent="0.25">
      <c r="A503" s="176">
        <v>5</v>
      </c>
      <c r="B503" s="178">
        <f>VLOOKUP($H499,$A$5:$AY$36,2+$A503+B$38)</f>
        <v>2</v>
      </c>
      <c r="C503" s="178">
        <f>VLOOKUP($H499,$A$5:$AY$36,2+$A503+C$38)</f>
        <v>44</v>
      </c>
      <c r="D503" s="178">
        <f>VLOOKUP($H499,$A$5:$AY$36,2+$A503+D$38)</f>
        <v>62310</v>
      </c>
      <c r="E503" s="178">
        <f>VLOOKUP($H499,$A$5:$AY$36,2+$A503+E$38)</f>
        <v>3.2097576632964211</v>
      </c>
      <c r="F503" s="178">
        <f>VLOOKUP($H499,$A$5:$AY$36,2+$A503+F$38)</f>
        <v>70.614668592521269</v>
      </c>
    </row>
    <row r="504" spans="1:8" x14ac:dyDescent="0.25">
      <c r="A504" s="176">
        <v>6</v>
      </c>
      <c r="B504" s="178">
        <f>VLOOKUP($H499,$A$5:$AY$36,2+$A504+B$38)</f>
        <v>2</v>
      </c>
      <c r="C504" s="178">
        <f>VLOOKUP($H499,$A$5:$AY$36,2+$A504+C$38)</f>
        <v>47</v>
      </c>
      <c r="D504" s="178">
        <f>VLOOKUP($H499,$A$5:$AY$36,2+$A504+D$38)</f>
        <v>63181</v>
      </c>
      <c r="E504" s="178">
        <f>VLOOKUP($H499,$A$5:$AY$36,2+$A504+E$38)</f>
        <v>3.165508618097213</v>
      </c>
      <c r="F504" s="178">
        <f>VLOOKUP($H499,$A$5:$AY$36,2+$A504+F$38)</f>
        <v>74.389452525284497</v>
      </c>
    </row>
    <row r="505" spans="1:8" x14ac:dyDescent="0.25">
      <c r="A505" s="176">
        <v>7</v>
      </c>
      <c r="B505" s="178">
        <f>VLOOKUP($H499,$A$5:$AY$36,2+$A505+B$38)</f>
        <v>2</v>
      </c>
      <c r="C505" s="178">
        <f>VLOOKUP($H499,$A$5:$AY$36,2+$A505+C$38)</f>
        <v>55</v>
      </c>
      <c r="D505" s="178">
        <f>VLOOKUP($H499,$A$5:$AY$36,2+$A505+D$38)</f>
        <v>63827</v>
      </c>
      <c r="E505" s="178">
        <f>VLOOKUP($H499,$A$5:$AY$36,2+$A505+E$38)</f>
        <v>3.1334701615303868</v>
      </c>
      <c r="F505" s="178">
        <f>VLOOKUP($H499,$A$5:$AY$36,2+$A505+F$38)</f>
        <v>86.170429442085648</v>
      </c>
    </row>
    <row r="506" spans="1:8" x14ac:dyDescent="0.25">
      <c r="A506" s="176">
        <v>8</v>
      </c>
      <c r="B506" s="178">
        <f>VLOOKUP($H499,$A$5:$AY$36,2+$A506+B$38)</f>
        <v>1</v>
      </c>
      <c r="C506" s="178">
        <f>VLOOKUP($H499,$A$5:$AY$36,2+$A506+C$38)</f>
        <v>30</v>
      </c>
      <c r="D506" s="178">
        <f>VLOOKUP($H499,$A$5:$AY$36,2+$A506+D$38)</f>
        <v>64184</v>
      </c>
      <c r="E506" s="178">
        <f>VLOOKUP($H499,$A$5:$AY$36,2+$A506+E$38)</f>
        <v>1.5580206905147702</v>
      </c>
      <c r="F506" s="178">
        <f>VLOOKUP($H499,$A$5:$AY$36,2+$A506+F$38)</f>
        <v>46.7406207154431</v>
      </c>
    </row>
    <row r="507" spans="1:8" x14ac:dyDescent="0.25">
      <c r="A507" s="176">
        <v>9</v>
      </c>
      <c r="B507" s="178">
        <f>VLOOKUP($H499,$A$5:$AY$36,2+$A507+B$38)</f>
        <v>3</v>
      </c>
      <c r="C507" s="178">
        <f>VLOOKUP($H499,$A$5:$AY$36,2+$A507+C$38)</f>
        <v>46</v>
      </c>
      <c r="D507" s="178">
        <f>VLOOKUP($H499,$A$5:$AY$36,2+$A507+D$38)</f>
        <v>62596</v>
      </c>
      <c r="E507" s="178">
        <f>VLOOKUP($H499,$A$5:$AY$36,2+$A507+E$38)</f>
        <v>4.7926385072528594</v>
      </c>
      <c r="F507" s="178">
        <f>VLOOKUP($H499,$A$5:$AY$36,2+$A507+F$38)</f>
        <v>73.487123777877187</v>
      </c>
    </row>
    <row r="508" spans="1:8" x14ac:dyDescent="0.25">
      <c r="A508" s="176">
        <v>10</v>
      </c>
    </row>
    <row r="509" spans="1:8" x14ac:dyDescent="0.25">
      <c r="A509" s="176">
        <v>11</v>
      </c>
    </row>
    <row r="510" spans="1:8" x14ac:dyDescent="0.25">
      <c r="A510" s="176">
        <v>12</v>
      </c>
    </row>
    <row r="511" spans="1:8" x14ac:dyDescent="0.25">
      <c r="A511" s="176">
        <v>13</v>
      </c>
    </row>
    <row r="512" spans="1:8" x14ac:dyDescent="0.25">
      <c r="A512" s="176">
        <v>14</v>
      </c>
    </row>
    <row r="513" spans="1:8" x14ac:dyDescent="0.25">
      <c r="A513" s="176">
        <v>15</v>
      </c>
    </row>
    <row r="514" spans="1:8" x14ac:dyDescent="0.25">
      <c r="A514" s="176">
        <v>16</v>
      </c>
    </row>
    <row r="515" spans="1:8" x14ac:dyDescent="0.25">
      <c r="A515" s="176">
        <v>17</v>
      </c>
    </row>
    <row r="516" spans="1:8" x14ac:dyDescent="0.25">
      <c r="A516" s="176">
        <v>18</v>
      </c>
    </row>
    <row r="517" spans="1:8" x14ac:dyDescent="0.25">
      <c r="A517" s="176">
        <v>19</v>
      </c>
    </row>
    <row r="518" spans="1:8" x14ac:dyDescent="0.25">
      <c r="A518" s="176">
        <v>20</v>
      </c>
    </row>
    <row r="519" spans="1:8" x14ac:dyDescent="0.25">
      <c r="A519" s="176">
        <v>1</v>
      </c>
      <c r="B519" s="178">
        <f>VLOOKUP($H519,$A$5:$AY$36,2+$A519+B$38)</f>
        <v>1</v>
      </c>
      <c r="C519" s="178">
        <f>VLOOKUP($H519,$A$5:$AY$36,2+$A519+C$38)</f>
        <v>177</v>
      </c>
      <c r="D519" s="178">
        <f>VLOOKUP($H519,$A$5:$AY$36,2+$A519+D$38)</f>
        <v>84727</v>
      </c>
      <c r="E519" s="178">
        <f>VLOOKUP($H519,$A$5:$AY$36,2+$A519+E$38)</f>
        <v>1.1802613098540016</v>
      </c>
      <c r="F519" s="178">
        <f>VLOOKUP($H519,$A$5:$AY$36,2+$A519+F$38)</f>
        <v>208.90625184415831</v>
      </c>
      <c r="H519" s="179">
        <v>25</v>
      </c>
    </row>
    <row r="520" spans="1:8" x14ac:dyDescent="0.25">
      <c r="A520" s="176">
        <v>2</v>
      </c>
      <c r="B520" s="178">
        <f>VLOOKUP($H519,$A$5:$AY$36,2+$A520+B$38)</f>
        <v>2</v>
      </c>
      <c r="C520" s="178">
        <f>VLOOKUP($H519,$A$5:$AY$36,2+$A520+C$38)</f>
        <v>155</v>
      </c>
      <c r="D520" s="178">
        <f>VLOOKUP($H519,$A$5:$AY$36,2+$A520+D$38)</f>
        <v>86464</v>
      </c>
      <c r="E520" s="178">
        <f>VLOOKUP($H519,$A$5:$AY$36,2+$A520+E$38)</f>
        <v>2.313101406365655</v>
      </c>
      <c r="F520" s="178">
        <f>VLOOKUP($H519,$A$5:$AY$36,2+$A520+F$38)</f>
        <v>179.26535899333828</v>
      </c>
    </row>
    <row r="521" spans="1:8" x14ac:dyDescent="0.25">
      <c r="A521" s="176">
        <v>3</v>
      </c>
      <c r="B521" s="178">
        <f>VLOOKUP($H519,$A$5:$AY$36,2+$A521+B$38)</f>
        <v>1</v>
      </c>
      <c r="C521" s="178">
        <f>VLOOKUP($H519,$A$5:$AY$36,2+$A521+C$38)</f>
        <v>152</v>
      </c>
      <c r="D521" s="178">
        <f>VLOOKUP($H519,$A$5:$AY$36,2+$A521+D$38)</f>
        <v>88499</v>
      </c>
      <c r="E521" s="178">
        <f>VLOOKUP($H519,$A$5:$AY$36,2+$A521+E$38)</f>
        <v>1.1299562706923243</v>
      </c>
      <c r="F521" s="178">
        <f>VLOOKUP($H519,$A$5:$AY$36,2+$A521+F$38)</f>
        <v>171.75335314523326</v>
      </c>
    </row>
    <row r="522" spans="1:8" x14ac:dyDescent="0.25">
      <c r="A522" s="176">
        <v>4</v>
      </c>
      <c r="B522" s="178">
        <f>VLOOKUP($H519,$A$5:$AY$36,2+$A522+B$38)</f>
        <v>1</v>
      </c>
      <c r="C522" s="178">
        <f>VLOOKUP($H519,$A$5:$AY$36,2+$A522+C$38)</f>
        <v>152</v>
      </c>
      <c r="D522" s="178">
        <f>VLOOKUP($H519,$A$5:$AY$36,2+$A522+D$38)</f>
        <v>90458</v>
      </c>
      <c r="E522" s="178">
        <f>VLOOKUP($H519,$A$5:$AY$36,2+$A522+E$38)</f>
        <v>1.1054854186473282</v>
      </c>
      <c r="F522" s="178">
        <f>VLOOKUP($H519,$A$5:$AY$36,2+$A522+F$38)</f>
        <v>168.03378363439387</v>
      </c>
    </row>
    <row r="523" spans="1:8" x14ac:dyDescent="0.25">
      <c r="A523" s="176">
        <v>5</v>
      </c>
      <c r="B523" s="178">
        <f>VLOOKUP($H519,$A$5:$AY$36,2+$A523+B$38)</f>
        <v>3</v>
      </c>
      <c r="C523" s="178">
        <f>VLOOKUP($H519,$A$5:$AY$36,2+$A523+C$38)</f>
        <v>182</v>
      </c>
      <c r="D523" s="178">
        <f>VLOOKUP($H519,$A$5:$AY$36,2+$A523+D$38)</f>
        <v>91931</v>
      </c>
      <c r="E523" s="178">
        <f>VLOOKUP($H519,$A$5:$AY$36,2+$A523+E$38)</f>
        <v>3.2633170530071465</v>
      </c>
      <c r="F523" s="178">
        <f>VLOOKUP($H519,$A$5:$AY$36,2+$A523+F$38)</f>
        <v>197.97456788243355</v>
      </c>
    </row>
    <row r="524" spans="1:8" x14ac:dyDescent="0.25">
      <c r="A524" s="176">
        <v>6</v>
      </c>
      <c r="B524" s="178">
        <f>VLOOKUP($H519,$A$5:$AY$36,2+$A524+B$38)</f>
        <v>2</v>
      </c>
      <c r="C524" s="178">
        <f>VLOOKUP($H519,$A$5:$AY$36,2+$A524+C$38)</f>
        <v>152</v>
      </c>
      <c r="D524" s="178">
        <f>VLOOKUP($H519,$A$5:$AY$36,2+$A524+D$38)</f>
        <v>93752</v>
      </c>
      <c r="E524" s="178">
        <f>VLOOKUP($H519,$A$5:$AY$36,2+$A524+E$38)</f>
        <v>2.1332878231931049</v>
      </c>
      <c r="F524" s="178">
        <f>VLOOKUP($H519,$A$5:$AY$36,2+$A524+F$38)</f>
        <v>162.12987456267601</v>
      </c>
    </row>
    <row r="525" spans="1:8" x14ac:dyDescent="0.25">
      <c r="A525" s="176">
        <v>7</v>
      </c>
      <c r="B525" s="178">
        <f>VLOOKUP($H519,$A$5:$AY$36,2+$A525+B$38)</f>
        <v>1</v>
      </c>
      <c r="C525" s="178">
        <f>VLOOKUP($H519,$A$5:$AY$36,2+$A525+C$38)</f>
        <v>113</v>
      </c>
      <c r="D525" s="178">
        <f>VLOOKUP($H519,$A$5:$AY$36,2+$A525+D$38)</f>
        <v>96110</v>
      </c>
      <c r="E525" s="178">
        <f>VLOOKUP($H519,$A$5:$AY$36,2+$A525+E$38)</f>
        <v>1.0404744563520965</v>
      </c>
      <c r="F525" s="178">
        <f>VLOOKUP($H519,$A$5:$AY$36,2+$A525+F$38)</f>
        <v>117.57361356778691</v>
      </c>
    </row>
    <row r="526" spans="1:8" x14ac:dyDescent="0.25">
      <c r="A526" s="176">
        <v>8</v>
      </c>
      <c r="B526" s="178">
        <f>VLOOKUP($H519,$A$5:$AY$36,2+$A526+B$38)</f>
        <v>3</v>
      </c>
      <c r="C526" s="178">
        <f>VLOOKUP($H519,$A$5:$AY$36,2+$A526+C$38)</f>
        <v>88</v>
      </c>
      <c r="D526" s="178">
        <f>VLOOKUP($H519,$A$5:$AY$36,2+$A526+D$38)</f>
        <v>97429</v>
      </c>
      <c r="E526" s="178">
        <f>VLOOKUP($H519,$A$5:$AY$36,2+$A526+E$38)</f>
        <v>3.0791653409149227</v>
      </c>
      <c r="F526" s="178">
        <f>VLOOKUP($H519,$A$5:$AY$36,2+$A526+F$38)</f>
        <v>90.322183333504398</v>
      </c>
    </row>
    <row r="527" spans="1:8" x14ac:dyDescent="0.25">
      <c r="A527" s="176">
        <v>9</v>
      </c>
      <c r="B527" s="178">
        <f>VLOOKUP($H519,$A$5:$AY$36,2+$A527+B$38)</f>
        <v>1</v>
      </c>
      <c r="C527" s="178">
        <f>VLOOKUP($H519,$A$5:$AY$36,2+$A527+C$38)</f>
        <v>108</v>
      </c>
      <c r="D527" s="178">
        <f>VLOOKUP($H519,$A$5:$AY$36,2+$A527+D$38)</f>
        <v>97854</v>
      </c>
      <c r="E527" s="178">
        <f>VLOOKUP($H519,$A$5:$AY$36,2+$A527+E$38)</f>
        <v>1.0219306313487442</v>
      </c>
      <c r="F527" s="178">
        <f>VLOOKUP($H519,$A$5:$AY$36,2+$A527+F$38)</f>
        <v>110.36850818566435</v>
      </c>
    </row>
    <row r="528" spans="1:8" x14ac:dyDescent="0.25">
      <c r="A528" s="176">
        <v>10</v>
      </c>
    </row>
    <row r="529" spans="1:8" x14ac:dyDescent="0.25">
      <c r="A529" s="176">
        <v>11</v>
      </c>
    </row>
    <row r="530" spans="1:8" x14ac:dyDescent="0.25">
      <c r="A530" s="176">
        <v>12</v>
      </c>
    </row>
    <row r="531" spans="1:8" x14ac:dyDescent="0.25">
      <c r="A531" s="176">
        <v>13</v>
      </c>
    </row>
    <row r="532" spans="1:8" x14ac:dyDescent="0.25">
      <c r="A532" s="176">
        <v>14</v>
      </c>
    </row>
    <row r="533" spans="1:8" x14ac:dyDescent="0.25">
      <c r="A533" s="176">
        <v>15</v>
      </c>
    </row>
    <row r="534" spans="1:8" x14ac:dyDescent="0.25">
      <c r="A534" s="176">
        <v>16</v>
      </c>
    </row>
    <row r="535" spans="1:8" x14ac:dyDescent="0.25">
      <c r="A535" s="176">
        <v>17</v>
      </c>
    </row>
    <row r="536" spans="1:8" x14ac:dyDescent="0.25">
      <c r="A536" s="176">
        <v>18</v>
      </c>
    </row>
    <row r="537" spans="1:8" x14ac:dyDescent="0.25">
      <c r="A537" s="176">
        <v>19</v>
      </c>
    </row>
    <row r="538" spans="1:8" x14ac:dyDescent="0.25">
      <c r="A538" s="176">
        <v>20</v>
      </c>
    </row>
    <row r="539" spans="1:8" x14ac:dyDescent="0.25">
      <c r="A539" s="176">
        <v>1</v>
      </c>
      <c r="B539" s="178">
        <f>VLOOKUP($H539,$A$5:$AY$36,2+$A539+B$38)</f>
        <v>1</v>
      </c>
      <c r="C539" s="178">
        <f>VLOOKUP($H539,$A$5:$AY$36,2+$A539+C$38)</f>
        <v>115</v>
      </c>
      <c r="D539" s="178">
        <f>VLOOKUP($H539,$A$5:$AY$36,2+$A539+D$38)</f>
        <v>91910</v>
      </c>
      <c r="E539" s="178">
        <f>VLOOKUP($H539,$A$5:$AY$36,2+$A539+E$38)</f>
        <v>1.0880208900010879</v>
      </c>
      <c r="F539" s="178">
        <f>VLOOKUP($H539,$A$5:$AY$36,2+$A539+F$38)</f>
        <v>125.12240235012513</v>
      </c>
      <c r="H539" s="179">
        <v>26</v>
      </c>
    </row>
    <row r="540" spans="1:8" x14ac:dyDescent="0.25">
      <c r="A540" s="176">
        <v>2</v>
      </c>
      <c r="B540" s="178">
        <f>VLOOKUP($H539,$A$5:$AY$36,2+$A540+B$38)</f>
        <v>3</v>
      </c>
      <c r="C540" s="178">
        <f>VLOOKUP($H539,$A$5:$AY$36,2+$A540+C$38)</f>
        <v>130</v>
      </c>
      <c r="D540" s="178">
        <f>VLOOKUP($H539,$A$5:$AY$36,2+$A540+D$38)</f>
        <v>93485</v>
      </c>
      <c r="E540" s="178">
        <f>VLOOKUP($H539,$A$5:$AY$36,2+$A540+E$38)</f>
        <v>3.2090709739530405</v>
      </c>
      <c r="F540" s="178">
        <f>VLOOKUP($H539,$A$5:$AY$36,2+$A540+F$38)</f>
        <v>139.05974220463176</v>
      </c>
    </row>
    <row r="541" spans="1:8" x14ac:dyDescent="0.25">
      <c r="A541" s="176">
        <v>3</v>
      </c>
      <c r="B541" s="178">
        <f>VLOOKUP($H539,$A$5:$AY$36,2+$A541+B$38)</f>
        <v>2</v>
      </c>
      <c r="C541" s="178">
        <f>VLOOKUP($H539,$A$5:$AY$36,2+$A541+C$38)</f>
        <v>88</v>
      </c>
      <c r="D541" s="178">
        <f>VLOOKUP($H539,$A$5:$AY$36,2+$A541+D$38)</f>
        <v>93965</v>
      </c>
      <c r="E541" s="178">
        <f>VLOOKUP($H539,$A$5:$AY$36,2+$A541+E$38)</f>
        <v>2.1284520832224767</v>
      </c>
      <c r="F541" s="178">
        <f>VLOOKUP($H539,$A$5:$AY$36,2+$A541+F$38)</f>
        <v>93.651891661788966</v>
      </c>
    </row>
    <row r="542" spans="1:8" x14ac:dyDescent="0.25">
      <c r="A542" s="176">
        <v>4</v>
      </c>
      <c r="B542" s="178">
        <f>VLOOKUP($H539,$A$5:$AY$36,2+$A542+B$38)</f>
        <v>0</v>
      </c>
      <c r="C542" s="178">
        <f>VLOOKUP($H539,$A$5:$AY$36,2+$A542+C$38)</f>
        <v>105</v>
      </c>
      <c r="D542" s="178">
        <f>VLOOKUP($H539,$A$5:$AY$36,2+$A542+D$38)</f>
        <v>95235</v>
      </c>
      <c r="E542" s="178">
        <f>VLOOKUP($H539,$A$5:$AY$36,2+$A542+E$38)</f>
        <v>0</v>
      </c>
      <c r="F542" s="178">
        <f>VLOOKUP($H539,$A$5:$AY$36,2+$A542+F$38)</f>
        <v>110.25358324145535</v>
      </c>
    </row>
    <row r="543" spans="1:8" x14ac:dyDescent="0.25">
      <c r="A543" s="176">
        <v>5</v>
      </c>
      <c r="B543" s="178">
        <f>VLOOKUP($H539,$A$5:$AY$36,2+$A543+B$38)</f>
        <v>3</v>
      </c>
      <c r="C543" s="178">
        <f>VLOOKUP($H539,$A$5:$AY$36,2+$A543+C$38)</f>
        <v>106</v>
      </c>
      <c r="D543" s="178">
        <f>VLOOKUP($H539,$A$5:$AY$36,2+$A543+D$38)</f>
        <v>96221</v>
      </c>
      <c r="E543" s="178">
        <f>VLOOKUP($H539,$A$5:$AY$36,2+$A543+E$38)</f>
        <v>3.11782251275709</v>
      </c>
      <c r="F543" s="178">
        <f>VLOOKUP($H539,$A$5:$AY$36,2+$A543+F$38)</f>
        <v>110.1630621174172</v>
      </c>
    </row>
    <row r="544" spans="1:8" x14ac:dyDescent="0.25">
      <c r="A544" s="176">
        <v>6</v>
      </c>
      <c r="B544" s="178">
        <f>VLOOKUP($H539,$A$5:$AY$36,2+$A544+B$38)</f>
        <v>0</v>
      </c>
      <c r="C544" s="178">
        <f>VLOOKUP($H539,$A$5:$AY$36,2+$A544+C$38)</f>
        <v>119</v>
      </c>
      <c r="D544" s="178">
        <f>VLOOKUP($H539,$A$5:$AY$36,2+$A544+D$38)</f>
        <v>97711</v>
      </c>
      <c r="E544" s="178">
        <f>VLOOKUP($H539,$A$5:$AY$36,2+$A544+E$38)</f>
        <v>0</v>
      </c>
      <c r="F544" s="178">
        <f>VLOOKUP($H539,$A$5:$AY$36,2+$A544+F$38)</f>
        <v>121.78772093213661</v>
      </c>
    </row>
    <row r="545" spans="1:8" x14ac:dyDescent="0.25">
      <c r="A545" s="176">
        <v>7</v>
      </c>
      <c r="B545" s="178">
        <f>VLOOKUP($H539,$A$5:$AY$36,2+$A545+B$38)</f>
        <v>0</v>
      </c>
      <c r="C545" s="178">
        <f>VLOOKUP($H539,$A$5:$AY$36,2+$A545+C$38)</f>
        <v>103</v>
      </c>
      <c r="D545" s="178">
        <f>VLOOKUP($H539,$A$5:$AY$36,2+$A545+D$38)</f>
        <v>99110</v>
      </c>
      <c r="E545" s="178">
        <f>VLOOKUP($H539,$A$5:$AY$36,2+$A545+E$38)</f>
        <v>0</v>
      </c>
      <c r="F545" s="178">
        <f>VLOOKUP($H539,$A$5:$AY$36,2+$A545+F$38)</f>
        <v>103.92493189385532</v>
      </c>
    </row>
    <row r="546" spans="1:8" x14ac:dyDescent="0.25">
      <c r="A546" s="176">
        <v>8</v>
      </c>
      <c r="B546" s="178">
        <f>VLOOKUP($H539,$A$5:$AY$36,2+$A546+B$38)</f>
        <v>0</v>
      </c>
      <c r="C546" s="178">
        <f>VLOOKUP($H539,$A$5:$AY$36,2+$A546+C$38)</f>
        <v>87</v>
      </c>
      <c r="D546" s="178">
        <f>VLOOKUP($H539,$A$5:$AY$36,2+$A546+D$38)</f>
        <v>100351</v>
      </c>
      <c r="E546" s="178">
        <f>VLOOKUP($H539,$A$5:$AY$36,2+$A546+E$38)</f>
        <v>0</v>
      </c>
      <c r="F546" s="178">
        <f>VLOOKUP($H539,$A$5:$AY$36,2+$A546+F$38)</f>
        <v>86.695698099670167</v>
      </c>
    </row>
    <row r="547" spans="1:8" x14ac:dyDescent="0.25">
      <c r="A547" s="176">
        <v>9</v>
      </c>
      <c r="B547" s="178">
        <f>VLOOKUP($H539,$A$5:$AY$36,2+$A547+B$38)</f>
        <v>2</v>
      </c>
      <c r="C547" s="178">
        <f>VLOOKUP($H539,$A$5:$AY$36,2+$A547+C$38)</f>
        <v>84</v>
      </c>
      <c r="D547" s="178">
        <f>VLOOKUP($H539,$A$5:$AY$36,2+$A547+D$38)</f>
        <v>99118</v>
      </c>
      <c r="E547" s="178">
        <f>VLOOKUP($H539,$A$5:$AY$36,2+$A547+E$38)</f>
        <v>2.0177969692689524</v>
      </c>
      <c r="F547" s="178">
        <f>VLOOKUP($H539,$A$5:$AY$36,2+$A547+F$38)</f>
        <v>84.747472709295991</v>
      </c>
    </row>
    <row r="548" spans="1:8" x14ac:dyDescent="0.25">
      <c r="A548" s="176">
        <v>10</v>
      </c>
    </row>
    <row r="549" spans="1:8" x14ac:dyDescent="0.25">
      <c r="A549" s="176">
        <v>11</v>
      </c>
    </row>
    <row r="550" spans="1:8" x14ac:dyDescent="0.25">
      <c r="A550" s="176">
        <v>12</v>
      </c>
    </row>
    <row r="551" spans="1:8" x14ac:dyDescent="0.25">
      <c r="A551" s="176">
        <v>13</v>
      </c>
    </row>
    <row r="552" spans="1:8" x14ac:dyDescent="0.25">
      <c r="A552" s="176">
        <v>14</v>
      </c>
    </row>
    <row r="553" spans="1:8" x14ac:dyDescent="0.25">
      <c r="A553" s="176">
        <v>15</v>
      </c>
    </row>
    <row r="554" spans="1:8" x14ac:dyDescent="0.25">
      <c r="A554" s="176">
        <v>16</v>
      </c>
    </row>
    <row r="555" spans="1:8" x14ac:dyDescent="0.25">
      <c r="A555" s="176">
        <v>17</v>
      </c>
    </row>
    <row r="556" spans="1:8" x14ac:dyDescent="0.25">
      <c r="A556" s="176">
        <v>18</v>
      </c>
    </row>
    <row r="557" spans="1:8" x14ac:dyDescent="0.25">
      <c r="A557" s="176">
        <v>19</v>
      </c>
    </row>
    <row r="558" spans="1:8" x14ac:dyDescent="0.25">
      <c r="A558" s="176">
        <v>20</v>
      </c>
    </row>
    <row r="559" spans="1:8" x14ac:dyDescent="0.25">
      <c r="A559" s="176">
        <v>1</v>
      </c>
      <c r="B559" s="178">
        <f>VLOOKUP($H559,$A$5:$AY$36,2+$A559+B$38)</f>
        <v>6</v>
      </c>
      <c r="C559" s="178">
        <f>VLOOKUP($H559,$A$5:$AY$36,2+$A559+C$38)</f>
        <v>140</v>
      </c>
      <c r="D559" s="178">
        <f>VLOOKUP($H559,$A$5:$AY$36,2+$A559+D$38)</f>
        <v>147658</v>
      </c>
      <c r="E559" s="178">
        <f>VLOOKUP($H559,$A$5:$AY$36,2+$A559+E$38)</f>
        <v>4.0634439041569026</v>
      </c>
      <c r="F559" s="178">
        <f>VLOOKUP($H559,$A$5:$AY$36,2+$A559+F$38)</f>
        <v>94.813691096994404</v>
      </c>
      <c r="H559" s="179">
        <v>27</v>
      </c>
    </row>
    <row r="560" spans="1:8" x14ac:dyDescent="0.25">
      <c r="A560" s="176">
        <v>2</v>
      </c>
      <c r="B560" s="178">
        <f>VLOOKUP($H559,$A$5:$AY$36,2+$A560+B$38)</f>
        <v>0</v>
      </c>
      <c r="C560" s="178">
        <f>VLOOKUP($H559,$A$5:$AY$36,2+$A560+C$38)</f>
        <v>123</v>
      </c>
      <c r="D560" s="178">
        <f>VLOOKUP($H559,$A$5:$AY$36,2+$A560+D$38)</f>
        <v>148261</v>
      </c>
      <c r="E560" s="178">
        <f>VLOOKUP($H559,$A$5:$AY$36,2+$A560+E$38)</f>
        <v>0</v>
      </c>
      <c r="F560" s="178">
        <f>VLOOKUP($H559,$A$5:$AY$36,2+$A560+F$38)</f>
        <v>82.961803845920372</v>
      </c>
    </row>
    <row r="561" spans="1:6" x14ac:dyDescent="0.25">
      <c r="A561" s="176">
        <v>3</v>
      </c>
      <c r="B561" s="178">
        <f>VLOOKUP($H559,$A$5:$AY$36,2+$A561+B$38)</f>
        <v>2</v>
      </c>
      <c r="C561" s="178">
        <f>VLOOKUP($H559,$A$5:$AY$36,2+$A561+C$38)</f>
        <v>135</v>
      </c>
      <c r="D561" s="178">
        <f>VLOOKUP($H559,$A$5:$AY$36,2+$A561+D$38)</f>
        <v>149353</v>
      </c>
      <c r="E561" s="178">
        <f>VLOOKUP($H559,$A$5:$AY$36,2+$A561+E$38)</f>
        <v>1.339109358365751</v>
      </c>
      <c r="F561" s="178">
        <f>VLOOKUP($H559,$A$5:$AY$36,2+$A561+F$38)</f>
        <v>90.389881689688195</v>
      </c>
    </row>
    <row r="562" spans="1:6" x14ac:dyDescent="0.25">
      <c r="A562" s="176">
        <v>4</v>
      </c>
      <c r="B562" s="178">
        <f>VLOOKUP($H559,$A$5:$AY$36,2+$A562+B$38)</f>
        <v>3</v>
      </c>
      <c r="C562" s="178">
        <f>VLOOKUP($H559,$A$5:$AY$36,2+$A562+C$38)</f>
        <v>168</v>
      </c>
      <c r="D562" s="178">
        <f>VLOOKUP($H559,$A$5:$AY$36,2+$A562+D$38)</f>
        <v>151233</v>
      </c>
      <c r="E562" s="178">
        <f>VLOOKUP($H559,$A$5:$AY$36,2+$A562+E$38)</f>
        <v>1.9836940350320369</v>
      </c>
      <c r="F562" s="178">
        <f>VLOOKUP($H559,$A$5:$AY$36,2+$A562+F$38)</f>
        <v>111.08686596179405</v>
      </c>
    </row>
    <row r="563" spans="1:6" x14ac:dyDescent="0.25">
      <c r="A563" s="176">
        <v>5</v>
      </c>
      <c r="B563" s="178">
        <f>VLOOKUP($H559,$A$5:$AY$36,2+$A563+B$38)</f>
        <v>3</v>
      </c>
      <c r="C563" s="178">
        <f>VLOOKUP($H559,$A$5:$AY$36,2+$A563+C$38)</f>
        <v>194</v>
      </c>
      <c r="D563" s="178">
        <f>VLOOKUP($H559,$A$5:$AY$36,2+$A563+D$38)</f>
        <v>152368</v>
      </c>
      <c r="E563" s="178">
        <f>VLOOKUP($H559,$A$5:$AY$36,2+$A563+E$38)</f>
        <v>1.968917357975428</v>
      </c>
      <c r="F563" s="178">
        <f>VLOOKUP($H559,$A$5:$AY$36,2+$A563+F$38)</f>
        <v>127.323322482411</v>
      </c>
    </row>
    <row r="564" spans="1:6" x14ac:dyDescent="0.25">
      <c r="A564" s="176">
        <v>6</v>
      </c>
      <c r="B564" s="178">
        <f>VLOOKUP($H559,$A$5:$AY$36,2+$A564+B$38)</f>
        <v>3</v>
      </c>
      <c r="C564" s="178">
        <f>VLOOKUP($H559,$A$5:$AY$36,2+$A564+C$38)</f>
        <v>123</v>
      </c>
      <c r="D564" s="178">
        <f>VLOOKUP($H559,$A$5:$AY$36,2+$A564+D$38)</f>
        <v>153407</v>
      </c>
      <c r="E564" s="178">
        <f>VLOOKUP($H559,$A$5:$AY$36,2+$A564+E$38)</f>
        <v>1.9555822094167801</v>
      </c>
      <c r="F564" s="178">
        <f>VLOOKUP($H559,$A$5:$AY$36,2+$A564+F$38)</f>
        <v>80.178870586087982</v>
      </c>
    </row>
    <row r="565" spans="1:6" x14ac:dyDescent="0.25">
      <c r="A565" s="176">
        <v>7</v>
      </c>
      <c r="B565" s="178">
        <f>VLOOKUP($H559,$A$5:$AY$36,2+$A565+B$38)</f>
        <v>5</v>
      </c>
      <c r="C565" s="178">
        <f>VLOOKUP($H559,$A$5:$AY$36,2+$A565+C$38)</f>
        <v>133</v>
      </c>
      <c r="D565" s="178">
        <f>VLOOKUP($H559,$A$5:$AY$36,2+$A565+D$38)</f>
        <v>155725</v>
      </c>
      <c r="E565" s="178">
        <f>VLOOKUP($H559,$A$5:$AY$36,2+$A565+E$38)</f>
        <v>3.2107882485150103</v>
      </c>
      <c r="F565" s="178">
        <f>VLOOKUP($H559,$A$5:$AY$36,2+$A565+F$38)</f>
        <v>85.406967410499277</v>
      </c>
    </row>
    <row r="566" spans="1:6" x14ac:dyDescent="0.25">
      <c r="A566" s="176">
        <v>8</v>
      </c>
      <c r="B566" s="178">
        <f>VLOOKUP($H559,$A$5:$AY$36,2+$A566+B$38)</f>
        <v>5</v>
      </c>
      <c r="C566" s="178">
        <f>VLOOKUP($H559,$A$5:$AY$36,2+$A566+C$38)</f>
        <v>110</v>
      </c>
      <c r="D566" s="178">
        <f>VLOOKUP($H559,$A$5:$AY$36,2+$A566+D$38)</f>
        <v>156797</v>
      </c>
      <c r="E566" s="178">
        <f>VLOOKUP($H559,$A$5:$AY$36,2+$A566+E$38)</f>
        <v>3.1888365211069085</v>
      </c>
      <c r="F566" s="178">
        <f>VLOOKUP($H559,$A$5:$AY$36,2+$A566+F$38)</f>
        <v>70.154403464352001</v>
      </c>
    </row>
    <row r="567" spans="1:6" x14ac:dyDescent="0.25">
      <c r="A567" s="176">
        <v>9</v>
      </c>
      <c r="B567" s="178">
        <f>VLOOKUP($H559,$A$5:$AY$36,2+$A567+B$38)</f>
        <v>5</v>
      </c>
      <c r="C567" s="178">
        <f>VLOOKUP($H559,$A$5:$AY$36,2+$A567+C$38)</f>
        <v>76</v>
      </c>
      <c r="D567" s="178">
        <f>VLOOKUP($H559,$A$5:$AY$36,2+$A567+D$38)</f>
        <v>157740</v>
      </c>
      <c r="E567" s="178">
        <f>VLOOKUP($H559,$A$5:$AY$36,2+$A567+E$38)</f>
        <v>3.1697730442500318</v>
      </c>
      <c r="F567" s="178">
        <f>VLOOKUP($H559,$A$5:$AY$36,2+$A567+F$38)</f>
        <v>48.180550272600485</v>
      </c>
    </row>
    <row r="568" spans="1:6" x14ac:dyDescent="0.25">
      <c r="A568" s="176">
        <v>10</v>
      </c>
    </row>
    <row r="569" spans="1:6" x14ac:dyDescent="0.25">
      <c r="A569" s="176">
        <v>11</v>
      </c>
    </row>
    <row r="570" spans="1:6" x14ac:dyDescent="0.25">
      <c r="A570" s="176">
        <v>12</v>
      </c>
    </row>
    <row r="571" spans="1:6" x14ac:dyDescent="0.25">
      <c r="A571" s="176">
        <v>13</v>
      </c>
    </row>
    <row r="572" spans="1:6" x14ac:dyDescent="0.25">
      <c r="A572" s="176">
        <v>14</v>
      </c>
    </row>
    <row r="573" spans="1:6" x14ac:dyDescent="0.25">
      <c r="A573" s="176">
        <v>15</v>
      </c>
    </row>
    <row r="574" spans="1:6" x14ac:dyDescent="0.25">
      <c r="A574" s="176">
        <v>16</v>
      </c>
    </row>
    <row r="575" spans="1:6" x14ac:dyDescent="0.25">
      <c r="A575" s="176">
        <v>17</v>
      </c>
    </row>
    <row r="576" spans="1:6" x14ac:dyDescent="0.25">
      <c r="A576" s="176">
        <v>18</v>
      </c>
    </row>
    <row r="577" spans="1:8" x14ac:dyDescent="0.25">
      <c r="A577" s="176">
        <v>19</v>
      </c>
    </row>
    <row r="578" spans="1:8" x14ac:dyDescent="0.25">
      <c r="A578" s="176">
        <v>20</v>
      </c>
    </row>
    <row r="579" spans="1:8" x14ac:dyDescent="0.25">
      <c r="A579" s="176">
        <v>1</v>
      </c>
      <c r="B579" s="178">
        <f>VLOOKUP($H579,$A$5:$AY$36,2+$A579+B$38)</f>
        <v>2</v>
      </c>
      <c r="C579" s="178">
        <f>VLOOKUP($H579,$A$5:$AY$36,2+$A579+C$38)</f>
        <v>105</v>
      </c>
      <c r="D579" s="178">
        <f>VLOOKUP($H579,$A$5:$AY$36,2+$A579+D$38)</f>
        <v>122948</v>
      </c>
      <c r="E579" s="178">
        <f>VLOOKUP($H579,$A$5:$AY$36,2+$A579+E$38)</f>
        <v>1.6267039724111005</v>
      </c>
      <c r="F579" s="178">
        <f>VLOOKUP($H579,$A$5:$AY$36,2+$A579+F$38)</f>
        <v>85.40195855158278</v>
      </c>
      <c r="H579" s="179">
        <v>28</v>
      </c>
    </row>
    <row r="580" spans="1:8" x14ac:dyDescent="0.25">
      <c r="A580" s="176">
        <v>2</v>
      </c>
      <c r="B580" s="178">
        <f>VLOOKUP($H579,$A$5:$AY$36,2+$A580+B$38)</f>
        <v>10</v>
      </c>
      <c r="C580" s="178">
        <f>VLOOKUP($H579,$A$5:$AY$36,2+$A580+C$38)</f>
        <v>116</v>
      </c>
      <c r="D580" s="178">
        <f>VLOOKUP($H579,$A$5:$AY$36,2+$A580+D$38)</f>
        <v>124732</v>
      </c>
      <c r="E580" s="178">
        <f>VLOOKUP($H579,$A$5:$AY$36,2+$A580+E$38)</f>
        <v>8.0171888529006186</v>
      </c>
      <c r="F580" s="178">
        <f>VLOOKUP($H579,$A$5:$AY$36,2+$A580+F$38)</f>
        <v>92.999390693647186</v>
      </c>
    </row>
    <row r="581" spans="1:8" x14ac:dyDescent="0.25">
      <c r="A581" s="176">
        <v>3</v>
      </c>
      <c r="B581" s="178">
        <f>VLOOKUP($H579,$A$5:$AY$36,2+$A581+B$38)</f>
        <v>7</v>
      </c>
      <c r="C581" s="178">
        <f>VLOOKUP($H579,$A$5:$AY$36,2+$A581+C$38)</f>
        <v>91</v>
      </c>
      <c r="D581" s="178">
        <f>VLOOKUP($H579,$A$5:$AY$36,2+$A581+D$38)</f>
        <v>127309</v>
      </c>
      <c r="E581" s="178">
        <f>VLOOKUP($H579,$A$5:$AY$36,2+$A581+E$38)</f>
        <v>5.4984329466102162</v>
      </c>
      <c r="F581" s="178">
        <f>VLOOKUP($H579,$A$5:$AY$36,2+$A581+F$38)</f>
        <v>71.479628305932806</v>
      </c>
    </row>
    <row r="582" spans="1:8" x14ac:dyDescent="0.25">
      <c r="A582" s="176">
        <v>4</v>
      </c>
      <c r="B582" s="178">
        <f>VLOOKUP($H579,$A$5:$AY$36,2+$A582+B$38)</f>
        <v>7</v>
      </c>
      <c r="C582" s="178">
        <f>VLOOKUP($H579,$A$5:$AY$36,2+$A582+C$38)</f>
        <v>112</v>
      </c>
      <c r="D582" s="178">
        <f>VLOOKUP($H579,$A$5:$AY$36,2+$A582+D$38)</f>
        <v>129525</v>
      </c>
      <c r="E582" s="178">
        <f>VLOOKUP($H579,$A$5:$AY$36,2+$A582+E$38)</f>
        <v>5.4043620922601816</v>
      </c>
      <c r="F582" s="178">
        <f>VLOOKUP($H579,$A$5:$AY$36,2+$A582+F$38)</f>
        <v>86.469793476162906</v>
      </c>
    </row>
    <row r="583" spans="1:8" x14ac:dyDescent="0.25">
      <c r="A583" s="176">
        <v>5</v>
      </c>
      <c r="B583" s="178">
        <f>VLOOKUP($H579,$A$5:$AY$36,2+$A583+B$38)</f>
        <v>5</v>
      </c>
      <c r="C583" s="178">
        <f>VLOOKUP($H579,$A$5:$AY$36,2+$A583+C$38)</f>
        <v>159</v>
      </c>
      <c r="D583" s="178">
        <f>VLOOKUP($H579,$A$5:$AY$36,2+$A583+D$38)</f>
        <v>133156</v>
      </c>
      <c r="E583" s="178">
        <f>VLOOKUP($H579,$A$5:$AY$36,2+$A583+E$38)</f>
        <v>3.7549941422091382</v>
      </c>
      <c r="F583" s="178">
        <f>VLOOKUP($H579,$A$5:$AY$36,2+$A583+F$38)</f>
        <v>119.4088137222506</v>
      </c>
    </row>
    <row r="584" spans="1:8" x14ac:dyDescent="0.25">
      <c r="A584" s="176">
        <v>6</v>
      </c>
      <c r="B584" s="178">
        <f>VLOOKUP($H579,$A$5:$AY$36,2+$A584+B$38)</f>
        <v>6</v>
      </c>
      <c r="C584" s="178">
        <f>VLOOKUP($H579,$A$5:$AY$36,2+$A584+C$38)</f>
        <v>101</v>
      </c>
      <c r="D584" s="178">
        <f>VLOOKUP($H579,$A$5:$AY$36,2+$A584+D$38)</f>
        <v>139250</v>
      </c>
      <c r="E584" s="178">
        <f>VLOOKUP($H579,$A$5:$AY$36,2+$A584+E$38)</f>
        <v>4.3087971274685817</v>
      </c>
      <c r="F584" s="178">
        <f>VLOOKUP($H579,$A$5:$AY$36,2+$A584+F$38)</f>
        <v>72.5314183123878</v>
      </c>
    </row>
    <row r="585" spans="1:8" x14ac:dyDescent="0.25">
      <c r="A585" s="176">
        <v>7</v>
      </c>
      <c r="B585" s="178">
        <f>VLOOKUP($H579,$A$5:$AY$36,2+$A585+B$38)</f>
        <v>6</v>
      </c>
      <c r="C585" s="178">
        <f>VLOOKUP($H579,$A$5:$AY$36,2+$A585+C$38)</f>
        <v>99</v>
      </c>
      <c r="D585" s="178">
        <f>VLOOKUP($H579,$A$5:$AY$36,2+$A585+D$38)</f>
        <v>146132</v>
      </c>
      <c r="E585" s="178">
        <f>VLOOKUP($H579,$A$5:$AY$36,2+$A585+E$38)</f>
        <v>4.1058768784386714</v>
      </c>
      <c r="F585" s="178">
        <f>VLOOKUP($H579,$A$5:$AY$36,2+$A585+F$38)</f>
        <v>67.746968494238089</v>
      </c>
    </row>
    <row r="586" spans="1:8" x14ac:dyDescent="0.25">
      <c r="A586" s="176">
        <v>8</v>
      </c>
      <c r="B586" s="178">
        <f>VLOOKUP($H579,$A$5:$AY$36,2+$A586+B$38)</f>
        <v>15</v>
      </c>
      <c r="C586" s="178">
        <f>VLOOKUP($H579,$A$5:$AY$36,2+$A586+C$38)</f>
        <v>89</v>
      </c>
      <c r="D586" s="178">
        <f>VLOOKUP($H579,$A$5:$AY$36,2+$A586+D$38)</f>
        <v>155113</v>
      </c>
      <c r="E586" s="178">
        <f>VLOOKUP($H579,$A$5:$AY$36,2+$A586+E$38)</f>
        <v>9.6703693436397984</v>
      </c>
      <c r="F586" s="178">
        <f>VLOOKUP($H579,$A$5:$AY$36,2+$A586+F$38)</f>
        <v>57.377524772262802</v>
      </c>
    </row>
    <row r="587" spans="1:8" x14ac:dyDescent="0.25">
      <c r="A587" s="176">
        <v>9</v>
      </c>
      <c r="B587" s="178">
        <f>VLOOKUP($H579,$A$5:$AY$36,2+$A587+B$38)</f>
        <v>5</v>
      </c>
      <c r="C587" s="178">
        <f>VLOOKUP($H579,$A$5:$AY$36,2+$A587+C$38)</f>
        <v>87</v>
      </c>
      <c r="D587" s="178">
        <f>VLOOKUP($H579,$A$5:$AY$36,2+$A587+D$38)</f>
        <v>160371</v>
      </c>
      <c r="E587" s="178">
        <f>VLOOKUP($H579,$A$5:$AY$36,2+$A587+E$38)</f>
        <v>3.1177706692606515</v>
      </c>
      <c r="F587" s="178">
        <f>VLOOKUP($H579,$A$5:$AY$36,2+$A587+F$38)</f>
        <v>54.249209645135338</v>
      </c>
    </row>
    <row r="588" spans="1:8" x14ac:dyDescent="0.25">
      <c r="A588" s="176">
        <v>10</v>
      </c>
    </row>
    <row r="589" spans="1:8" x14ac:dyDescent="0.25">
      <c r="A589" s="176">
        <v>11</v>
      </c>
    </row>
    <row r="590" spans="1:8" x14ac:dyDescent="0.25">
      <c r="A590" s="176">
        <v>12</v>
      </c>
    </row>
    <row r="591" spans="1:8" x14ac:dyDescent="0.25">
      <c r="A591" s="176">
        <v>13</v>
      </c>
    </row>
    <row r="592" spans="1:8" x14ac:dyDescent="0.25">
      <c r="A592" s="176">
        <v>14</v>
      </c>
    </row>
    <row r="593" spans="1:8" x14ac:dyDescent="0.25">
      <c r="A593" s="176">
        <v>15</v>
      </c>
    </row>
    <row r="594" spans="1:8" x14ac:dyDescent="0.25">
      <c r="A594" s="176">
        <v>16</v>
      </c>
    </row>
    <row r="595" spans="1:8" x14ac:dyDescent="0.25">
      <c r="A595" s="176">
        <v>17</v>
      </c>
    </row>
    <row r="596" spans="1:8" x14ac:dyDescent="0.25">
      <c r="A596" s="176">
        <v>18</v>
      </c>
    </row>
    <row r="597" spans="1:8" x14ac:dyDescent="0.25">
      <c r="A597" s="176">
        <v>19</v>
      </c>
    </row>
    <row r="598" spans="1:8" x14ac:dyDescent="0.25">
      <c r="A598" s="176">
        <v>20</v>
      </c>
    </row>
    <row r="599" spans="1:8" x14ac:dyDescent="0.25">
      <c r="A599" s="176">
        <v>1</v>
      </c>
      <c r="B599" s="178">
        <f>VLOOKUP($H599,$A$5:$AY$36,2+$A599+B$38)</f>
        <v>4</v>
      </c>
      <c r="C599" s="178">
        <f>VLOOKUP($H599,$A$5:$AY$36,2+$A599+C$38)</f>
        <v>105</v>
      </c>
      <c r="D599" s="178">
        <f>VLOOKUP($H599,$A$5:$AY$36,2+$A599+D$38)</f>
        <v>96830</v>
      </c>
      <c r="E599" s="178">
        <f>VLOOKUP($H599,$A$5:$AY$36,2+$A599+E$38)</f>
        <v>4.1309511515026331</v>
      </c>
      <c r="F599" s="178">
        <f>VLOOKUP($H599,$A$5:$AY$36,2+$A599+F$38)</f>
        <v>108.43746772694412</v>
      </c>
      <c r="H599" s="179">
        <v>29</v>
      </c>
    </row>
    <row r="600" spans="1:8" x14ac:dyDescent="0.25">
      <c r="A600" s="176">
        <v>2</v>
      </c>
      <c r="B600" s="178">
        <f>VLOOKUP($H599,$A$5:$AY$36,2+$A600+B$38)</f>
        <v>6</v>
      </c>
      <c r="C600" s="178">
        <f>VLOOKUP($H599,$A$5:$AY$36,2+$A600+C$38)</f>
        <v>111</v>
      </c>
      <c r="D600" s="178">
        <f>VLOOKUP($H599,$A$5:$AY$36,2+$A600+D$38)</f>
        <v>103684</v>
      </c>
      <c r="E600" s="178">
        <f>VLOOKUP($H599,$A$5:$AY$36,2+$A600+E$38)</f>
        <v>5.7868137803325492</v>
      </c>
      <c r="F600" s="178">
        <f>VLOOKUP($H599,$A$5:$AY$36,2+$A600+F$38)</f>
        <v>107.05605493615215</v>
      </c>
    </row>
    <row r="601" spans="1:8" x14ac:dyDescent="0.25">
      <c r="A601" s="176">
        <v>3</v>
      </c>
      <c r="B601" s="178">
        <f>VLOOKUP($H599,$A$5:$AY$36,2+$A601+B$38)</f>
        <v>7</v>
      </c>
      <c r="C601" s="178">
        <f>VLOOKUP($H599,$A$5:$AY$36,2+$A601+C$38)</f>
        <v>97</v>
      </c>
      <c r="D601" s="178">
        <f>VLOOKUP($H599,$A$5:$AY$36,2+$A601+D$38)</f>
        <v>110598</v>
      </c>
      <c r="E601" s="178">
        <f>VLOOKUP($H599,$A$5:$AY$36,2+$A601+E$38)</f>
        <v>6.3292283766433393</v>
      </c>
      <c r="F601" s="178">
        <f>VLOOKUP($H599,$A$5:$AY$36,2+$A601+F$38)</f>
        <v>87.705021790629132</v>
      </c>
    </row>
    <row r="602" spans="1:8" x14ac:dyDescent="0.25">
      <c r="A602" s="176">
        <v>4</v>
      </c>
      <c r="B602" s="178">
        <f>VLOOKUP($H599,$A$5:$AY$36,2+$A602+B$38)</f>
        <v>6</v>
      </c>
      <c r="C602" s="178">
        <f>VLOOKUP($H599,$A$5:$AY$36,2+$A602+C$38)</f>
        <v>154</v>
      </c>
      <c r="D602" s="178">
        <f>VLOOKUP($H599,$A$5:$AY$36,2+$A602+D$38)</f>
        <v>116001</v>
      </c>
      <c r="E602" s="178">
        <f>VLOOKUP($H599,$A$5:$AY$36,2+$A602+E$38)</f>
        <v>5.1723692037137612</v>
      </c>
      <c r="F602" s="178">
        <f>VLOOKUP($H599,$A$5:$AY$36,2+$A602+F$38)</f>
        <v>132.75747622865322</v>
      </c>
    </row>
    <row r="603" spans="1:8" x14ac:dyDescent="0.25">
      <c r="A603" s="176">
        <v>5</v>
      </c>
      <c r="B603" s="178">
        <f>VLOOKUP($H599,$A$5:$AY$36,2+$A603+B$38)</f>
        <v>3</v>
      </c>
      <c r="C603" s="178">
        <f>VLOOKUP($H599,$A$5:$AY$36,2+$A603+C$38)</f>
        <v>181</v>
      </c>
      <c r="D603" s="178">
        <f>VLOOKUP($H599,$A$5:$AY$36,2+$A603+D$38)</f>
        <v>123163</v>
      </c>
      <c r="E603" s="178">
        <f>VLOOKUP($H599,$A$5:$AY$36,2+$A603+E$38)</f>
        <v>2.4357964648473973</v>
      </c>
      <c r="F603" s="178">
        <f>VLOOKUP($H599,$A$5:$AY$36,2+$A603+F$38)</f>
        <v>146.95972004579298</v>
      </c>
    </row>
    <row r="604" spans="1:8" x14ac:dyDescent="0.25">
      <c r="A604" s="176">
        <v>6</v>
      </c>
      <c r="B604" s="178">
        <f>VLOOKUP($H599,$A$5:$AY$36,2+$A604+B$38)</f>
        <v>8</v>
      </c>
      <c r="C604" s="178">
        <f>VLOOKUP($H599,$A$5:$AY$36,2+$A604+C$38)</f>
        <v>151</v>
      </c>
      <c r="D604" s="178">
        <f>VLOOKUP($H599,$A$5:$AY$36,2+$A604+D$38)</f>
        <v>132793</v>
      </c>
      <c r="E604" s="178">
        <f>VLOOKUP($H599,$A$5:$AY$36,2+$A604+E$38)</f>
        <v>6.0244139374816443</v>
      </c>
      <c r="F604" s="178">
        <f>VLOOKUP($H599,$A$5:$AY$36,2+$A604+F$38)</f>
        <v>113.71081306996605</v>
      </c>
    </row>
    <row r="605" spans="1:8" x14ac:dyDescent="0.25">
      <c r="A605" s="176">
        <v>7</v>
      </c>
      <c r="B605" s="178">
        <f>VLOOKUP($H599,$A$5:$AY$36,2+$A605+B$38)</f>
        <v>9</v>
      </c>
      <c r="C605" s="178">
        <f>VLOOKUP($H599,$A$5:$AY$36,2+$A605+C$38)</f>
        <v>136</v>
      </c>
      <c r="D605" s="178">
        <f>VLOOKUP($H599,$A$5:$AY$36,2+$A605+D$38)</f>
        <v>143879</v>
      </c>
      <c r="E605" s="178">
        <f>VLOOKUP($H599,$A$5:$AY$36,2+$A605+E$38)</f>
        <v>6.255256152739455</v>
      </c>
      <c r="F605" s="178">
        <f>VLOOKUP($H599,$A$5:$AY$36,2+$A605+F$38)</f>
        <v>94.523870752507321</v>
      </c>
    </row>
    <row r="606" spans="1:8" x14ac:dyDescent="0.25">
      <c r="A606" s="176">
        <v>8</v>
      </c>
      <c r="B606" s="178">
        <f>VLOOKUP($H599,$A$5:$AY$36,2+$A606+B$38)</f>
        <v>4</v>
      </c>
      <c r="C606" s="178">
        <f>VLOOKUP($H599,$A$5:$AY$36,2+$A606+C$38)</f>
        <v>102</v>
      </c>
      <c r="D606" s="178">
        <f>VLOOKUP($H599,$A$5:$AY$36,2+$A606+D$38)</f>
        <v>156573</v>
      </c>
      <c r="E606" s="178">
        <f>VLOOKUP($H599,$A$5:$AY$36,2+$A606+E$38)</f>
        <v>2.5547188851206784</v>
      </c>
      <c r="F606" s="178">
        <f>VLOOKUP($H599,$A$5:$AY$36,2+$A606+F$38)</f>
        <v>65.145331570577298</v>
      </c>
    </row>
    <row r="607" spans="1:8" x14ac:dyDescent="0.25">
      <c r="A607" s="176">
        <v>9</v>
      </c>
      <c r="B607" s="178">
        <f>VLOOKUP($H599,$A$5:$AY$36,2+$A607+B$38)</f>
        <v>9</v>
      </c>
      <c r="C607" s="178">
        <f>VLOOKUP($H599,$A$5:$AY$36,2+$A607+C$38)</f>
        <v>131</v>
      </c>
      <c r="D607" s="178">
        <f>VLOOKUP($H599,$A$5:$AY$36,2+$A607+D$38)</f>
        <v>166038</v>
      </c>
      <c r="E607" s="178">
        <f>VLOOKUP($H599,$A$5:$AY$36,2+$A607+E$38)</f>
        <v>5.4204459220178514</v>
      </c>
      <c r="F607" s="178">
        <f>VLOOKUP($H599,$A$5:$AY$36,2+$A607+F$38)</f>
        <v>78.897601753815394</v>
      </c>
    </row>
    <row r="608" spans="1:8" x14ac:dyDescent="0.25">
      <c r="A608" s="176">
        <v>10</v>
      </c>
    </row>
    <row r="609" spans="1:8" x14ac:dyDescent="0.25">
      <c r="A609" s="176">
        <v>11</v>
      </c>
    </row>
    <row r="610" spans="1:8" x14ac:dyDescent="0.25">
      <c r="A610" s="176">
        <v>12</v>
      </c>
    </row>
    <row r="611" spans="1:8" x14ac:dyDescent="0.25">
      <c r="A611" s="176">
        <v>13</v>
      </c>
    </row>
    <row r="612" spans="1:8" x14ac:dyDescent="0.25">
      <c r="A612" s="176">
        <v>14</v>
      </c>
    </row>
    <row r="613" spans="1:8" x14ac:dyDescent="0.25">
      <c r="A613" s="176">
        <v>15</v>
      </c>
    </row>
    <row r="614" spans="1:8" x14ac:dyDescent="0.25">
      <c r="A614" s="176">
        <v>16</v>
      </c>
    </row>
    <row r="615" spans="1:8" x14ac:dyDescent="0.25">
      <c r="A615" s="176">
        <v>17</v>
      </c>
    </row>
    <row r="616" spans="1:8" x14ac:dyDescent="0.25">
      <c r="A616" s="176">
        <v>18</v>
      </c>
    </row>
    <row r="617" spans="1:8" x14ac:dyDescent="0.25">
      <c r="A617" s="176">
        <v>19</v>
      </c>
    </row>
    <row r="618" spans="1:8" x14ac:dyDescent="0.25">
      <c r="A618" s="176">
        <v>20</v>
      </c>
    </row>
    <row r="619" spans="1:8" x14ac:dyDescent="0.25">
      <c r="A619" s="176">
        <v>1</v>
      </c>
      <c r="B619" s="178">
        <f>VLOOKUP($H619,$A$5:$AY$36,2+$A619+B$38)</f>
        <v>1</v>
      </c>
      <c r="C619" s="178">
        <f>VLOOKUP($H619,$A$5:$AY$36,2+$A619+C$38)</f>
        <v>120</v>
      </c>
      <c r="D619" s="178">
        <f>VLOOKUP($H619,$A$5:$AY$36,2+$A619+D$38)</f>
        <v>70595</v>
      </c>
      <c r="E619" s="178">
        <f>VLOOKUP($H619,$A$5:$AY$36,2+$A619+E$38)</f>
        <v>1.416530915787237</v>
      </c>
      <c r="F619" s="178">
        <f>VLOOKUP($H619,$A$5:$AY$36,2+$A619+F$38)</f>
        <v>169.98370989446846</v>
      </c>
      <c r="H619" s="179">
        <v>30</v>
      </c>
    </row>
    <row r="620" spans="1:8" x14ac:dyDescent="0.25">
      <c r="A620" s="176">
        <v>2</v>
      </c>
      <c r="B620" s="178">
        <f>VLOOKUP($H619,$A$5:$AY$36,2+$A620+B$38)</f>
        <v>4</v>
      </c>
      <c r="C620" s="178">
        <f>VLOOKUP($H619,$A$5:$AY$36,2+$A620+C$38)</f>
        <v>135</v>
      </c>
      <c r="D620" s="178">
        <f>VLOOKUP($H619,$A$5:$AY$36,2+$A620+D$38)</f>
        <v>71348</v>
      </c>
      <c r="E620" s="178">
        <f>VLOOKUP($H619,$A$5:$AY$36,2+$A620+E$38)</f>
        <v>5.6063239333968715</v>
      </c>
      <c r="F620" s="178">
        <f>VLOOKUP($H619,$A$5:$AY$36,2+$A620+F$38)</f>
        <v>189.21343275214443</v>
      </c>
    </row>
    <row r="621" spans="1:8" x14ac:dyDescent="0.25">
      <c r="A621" s="176">
        <v>3</v>
      </c>
      <c r="B621" s="178">
        <f>VLOOKUP($H619,$A$5:$AY$36,2+$A621+B$38)</f>
        <v>3</v>
      </c>
      <c r="C621" s="178">
        <f>VLOOKUP($H619,$A$5:$AY$36,2+$A621+C$38)</f>
        <v>89</v>
      </c>
      <c r="D621" s="178">
        <f>VLOOKUP($H619,$A$5:$AY$36,2+$A621+D$38)</f>
        <v>72230</v>
      </c>
      <c r="E621" s="178">
        <f>VLOOKUP($H619,$A$5:$AY$36,2+$A621+E$38)</f>
        <v>4.1533988647376443</v>
      </c>
      <c r="F621" s="178">
        <f>VLOOKUP($H619,$A$5:$AY$36,2+$A621+F$38)</f>
        <v>123.21749965388342</v>
      </c>
    </row>
    <row r="622" spans="1:8" x14ac:dyDescent="0.25">
      <c r="A622" s="176">
        <v>4</v>
      </c>
      <c r="B622" s="178">
        <f>VLOOKUP($H619,$A$5:$AY$36,2+$A622+B$38)</f>
        <v>4</v>
      </c>
      <c r="C622" s="178">
        <f>VLOOKUP($H619,$A$5:$AY$36,2+$A622+C$38)</f>
        <v>109</v>
      </c>
      <c r="D622" s="178">
        <f>VLOOKUP($H619,$A$5:$AY$36,2+$A622+D$38)</f>
        <v>73501</v>
      </c>
      <c r="E622" s="178">
        <f>VLOOKUP($H619,$A$5:$AY$36,2+$A622+E$38)</f>
        <v>5.4421028285329447</v>
      </c>
      <c r="F622" s="178">
        <f>VLOOKUP($H619,$A$5:$AY$36,2+$A622+F$38)</f>
        <v>148.29730207752274</v>
      </c>
    </row>
    <row r="623" spans="1:8" x14ac:dyDescent="0.25">
      <c r="A623" s="176">
        <v>5</v>
      </c>
      <c r="B623" s="178">
        <f>VLOOKUP($H619,$A$5:$AY$36,2+$A623+B$38)</f>
        <v>2</v>
      </c>
      <c r="C623" s="178">
        <f>VLOOKUP($H619,$A$5:$AY$36,2+$A623+C$38)</f>
        <v>122</v>
      </c>
      <c r="D623" s="178">
        <f>VLOOKUP($H619,$A$5:$AY$36,2+$A623+D$38)</f>
        <v>74823</v>
      </c>
      <c r="E623" s="178">
        <f>VLOOKUP($H619,$A$5:$AY$36,2+$A623+E$38)</f>
        <v>2.6729748874009327</v>
      </c>
      <c r="F623" s="178">
        <f>VLOOKUP($H619,$A$5:$AY$36,2+$A623+F$38)</f>
        <v>163.05146813145691</v>
      </c>
    </row>
    <row r="624" spans="1:8" x14ac:dyDescent="0.25">
      <c r="A624" s="176">
        <v>6</v>
      </c>
      <c r="B624" s="178">
        <f>VLOOKUP($H619,$A$5:$AY$36,2+$A624+B$38)</f>
        <v>2</v>
      </c>
      <c r="C624" s="178">
        <f>VLOOKUP($H619,$A$5:$AY$36,2+$A624+C$38)</f>
        <v>153</v>
      </c>
      <c r="D624" s="178">
        <f>VLOOKUP($H619,$A$5:$AY$36,2+$A624+D$38)</f>
        <v>76402</v>
      </c>
      <c r="E624" s="178">
        <f>VLOOKUP($H619,$A$5:$AY$36,2+$A624+E$38)</f>
        <v>2.617732520091097</v>
      </c>
      <c r="F624" s="178">
        <f>VLOOKUP($H619,$A$5:$AY$36,2+$A624+F$38)</f>
        <v>200.25653778696892</v>
      </c>
    </row>
    <row r="625" spans="1:8" x14ac:dyDescent="0.25">
      <c r="A625" s="176">
        <v>7</v>
      </c>
      <c r="B625" s="178">
        <f>VLOOKUP($H619,$A$5:$AY$36,2+$A625+B$38)</f>
        <v>1</v>
      </c>
      <c r="C625" s="178">
        <f>VLOOKUP($H619,$A$5:$AY$36,2+$A625+C$38)</f>
        <v>85</v>
      </c>
      <c r="D625" s="178">
        <f>VLOOKUP($H619,$A$5:$AY$36,2+$A625+D$38)</f>
        <v>78041</v>
      </c>
      <c r="E625" s="178">
        <f>VLOOKUP($H619,$A$5:$AY$36,2+$A625+E$38)</f>
        <v>1.2813777373431914</v>
      </c>
      <c r="F625" s="178">
        <f>VLOOKUP($H619,$A$5:$AY$36,2+$A625+F$38)</f>
        <v>108.91710767417128</v>
      </c>
    </row>
    <row r="626" spans="1:8" x14ac:dyDescent="0.25">
      <c r="A626" s="176">
        <v>8</v>
      </c>
      <c r="B626" s="178">
        <f>VLOOKUP($H619,$A$5:$AY$36,2+$A626+B$38)</f>
        <v>5</v>
      </c>
      <c r="C626" s="178">
        <f>VLOOKUP($H619,$A$5:$AY$36,2+$A626+C$38)</f>
        <v>115</v>
      </c>
      <c r="D626" s="178">
        <f>VLOOKUP($H619,$A$5:$AY$36,2+$A626+D$38)</f>
        <v>79540</v>
      </c>
      <c r="E626" s="178">
        <f>VLOOKUP($H619,$A$5:$AY$36,2+$A626+E$38)</f>
        <v>6.2861453356801613</v>
      </c>
      <c r="F626" s="178">
        <f>VLOOKUP($H619,$A$5:$AY$36,2+$A626+F$38)</f>
        <v>144.5813427206437</v>
      </c>
    </row>
    <row r="627" spans="1:8" x14ac:dyDescent="0.25">
      <c r="A627" s="176">
        <v>9</v>
      </c>
      <c r="B627" s="178">
        <f>VLOOKUP($H619,$A$5:$AY$36,2+$A627+B$38)</f>
        <v>1</v>
      </c>
      <c r="C627" s="178">
        <f>VLOOKUP($H619,$A$5:$AY$36,2+$A627+C$38)</f>
        <v>110</v>
      </c>
      <c r="D627" s="178">
        <f>VLOOKUP($H619,$A$5:$AY$36,2+$A627+D$38)</f>
        <v>79015</v>
      </c>
      <c r="E627" s="178">
        <f>VLOOKUP($H619,$A$5:$AY$36,2+$A627+E$38)</f>
        <v>1.2655824843384167</v>
      </c>
      <c r="F627" s="178">
        <f>VLOOKUP($H619,$A$5:$AY$36,2+$A627+F$38)</f>
        <v>139.21407327722585</v>
      </c>
    </row>
    <row r="628" spans="1:8" x14ac:dyDescent="0.25">
      <c r="A628" s="176">
        <v>10</v>
      </c>
    </row>
    <row r="629" spans="1:8" x14ac:dyDescent="0.25">
      <c r="A629" s="176">
        <v>11</v>
      </c>
    </row>
    <row r="630" spans="1:8" x14ac:dyDescent="0.25">
      <c r="A630" s="176">
        <v>12</v>
      </c>
    </row>
    <row r="631" spans="1:8" x14ac:dyDescent="0.25">
      <c r="A631" s="176">
        <v>13</v>
      </c>
    </row>
    <row r="632" spans="1:8" x14ac:dyDescent="0.25">
      <c r="A632" s="176">
        <v>14</v>
      </c>
    </row>
    <row r="633" spans="1:8" x14ac:dyDescent="0.25">
      <c r="A633" s="176">
        <v>15</v>
      </c>
    </row>
    <row r="634" spans="1:8" x14ac:dyDescent="0.25">
      <c r="A634" s="176">
        <v>16</v>
      </c>
    </row>
    <row r="635" spans="1:8" x14ac:dyDescent="0.25">
      <c r="A635" s="176">
        <v>17</v>
      </c>
    </row>
    <row r="636" spans="1:8" x14ac:dyDescent="0.25">
      <c r="A636" s="176">
        <v>18</v>
      </c>
    </row>
    <row r="637" spans="1:8" x14ac:dyDescent="0.25">
      <c r="A637" s="176">
        <v>19</v>
      </c>
    </row>
    <row r="638" spans="1:8" x14ac:dyDescent="0.25">
      <c r="A638" s="176">
        <v>20</v>
      </c>
    </row>
    <row r="639" spans="1:8" x14ac:dyDescent="0.25">
      <c r="A639" s="176">
        <v>1</v>
      </c>
      <c r="B639" s="178">
        <f>VLOOKUP($H639,$A$5:$AY$36,2+$A639+B$38)</f>
        <v>11</v>
      </c>
      <c r="C639" s="178">
        <f>VLOOKUP($H639,$A$5:$AY$36,2+$A639+C$38)</f>
        <v>196</v>
      </c>
      <c r="D639" s="178">
        <f>VLOOKUP($H639,$A$5:$AY$36,2+$A639+D$38)</f>
        <v>144330</v>
      </c>
      <c r="E639" s="178">
        <f>VLOOKUP($H639,$A$5:$AY$36,2+$A639+E$38)</f>
        <v>7.6214231275549089</v>
      </c>
      <c r="F639" s="178">
        <f>VLOOKUP($H639,$A$5:$AY$36,2+$A639+F$38)</f>
        <v>135.79990300006929</v>
      </c>
      <c r="H639" s="179">
        <v>31</v>
      </c>
    </row>
    <row r="640" spans="1:8" x14ac:dyDescent="0.25">
      <c r="A640" s="176">
        <v>2</v>
      </c>
      <c r="B640" s="178">
        <f>VLOOKUP($H639,$A$5:$AY$36,2+$A640+B$38)</f>
        <v>11</v>
      </c>
      <c r="C640" s="178">
        <f>VLOOKUP($H639,$A$5:$AY$36,2+$A640+C$38)</f>
        <v>176</v>
      </c>
      <c r="D640" s="178">
        <f>VLOOKUP($H639,$A$5:$AY$36,2+$A640+D$38)</f>
        <v>144287</v>
      </c>
      <c r="E640" s="178">
        <f>VLOOKUP($H639,$A$5:$AY$36,2+$A640+E$38)</f>
        <v>7.6236944423267516</v>
      </c>
      <c r="F640" s="178">
        <f>VLOOKUP($H639,$A$5:$AY$36,2+$A640+F$38)</f>
        <v>121.97911107722803</v>
      </c>
    </row>
    <row r="641" spans="1:6" x14ac:dyDescent="0.25">
      <c r="A641" s="176">
        <v>3</v>
      </c>
      <c r="B641" s="178">
        <f>VLOOKUP($H639,$A$5:$AY$36,2+$A641+B$38)</f>
        <v>13</v>
      </c>
      <c r="C641" s="178">
        <f>VLOOKUP($H639,$A$5:$AY$36,2+$A641+C$38)</f>
        <v>176</v>
      </c>
      <c r="D641" s="178">
        <f>VLOOKUP($H639,$A$5:$AY$36,2+$A641+D$38)</f>
        <v>144428</v>
      </c>
      <c r="E641" s="178">
        <f>VLOOKUP($H639,$A$5:$AY$36,2+$A641+E$38)</f>
        <v>9.0010247320464174</v>
      </c>
      <c r="F641" s="178">
        <f>VLOOKUP($H639,$A$5:$AY$36,2+$A641+F$38)</f>
        <v>121.86002714155151</v>
      </c>
    </row>
    <row r="642" spans="1:6" x14ac:dyDescent="0.25">
      <c r="A642" s="176">
        <v>4</v>
      </c>
      <c r="B642" s="178">
        <f>VLOOKUP($H639,$A$5:$AY$36,2+$A642+B$38)</f>
        <v>13</v>
      </c>
      <c r="C642" s="178">
        <f>VLOOKUP($H639,$A$5:$AY$36,2+$A642+C$38)</f>
        <v>209</v>
      </c>
      <c r="D642" s="178">
        <f>VLOOKUP($H639,$A$5:$AY$36,2+$A642+D$38)</f>
        <v>144993</v>
      </c>
      <c r="E642" s="178">
        <f>VLOOKUP($H639,$A$5:$AY$36,2+$A642+E$38)</f>
        <v>8.9659500803487067</v>
      </c>
      <c r="F642" s="178">
        <f>VLOOKUP($H639,$A$5:$AY$36,2+$A642+F$38)</f>
        <v>144.14488975329843</v>
      </c>
    </row>
    <row r="643" spans="1:6" x14ac:dyDescent="0.25">
      <c r="A643" s="176">
        <v>5</v>
      </c>
      <c r="B643" s="178">
        <f>VLOOKUP($H639,$A$5:$AY$36,2+$A643+B$38)</f>
        <v>9</v>
      </c>
      <c r="C643" s="178">
        <f>VLOOKUP($H639,$A$5:$AY$36,2+$A643+C$38)</f>
        <v>247</v>
      </c>
      <c r="D643" s="178">
        <f>VLOOKUP($H639,$A$5:$AY$36,2+$A643+D$38)</f>
        <v>145596</v>
      </c>
      <c r="E643" s="178">
        <f>VLOOKUP($H639,$A$5:$AY$36,2+$A643+E$38)</f>
        <v>6.1814885024313861</v>
      </c>
      <c r="F643" s="178">
        <f>VLOOKUP($H639,$A$5:$AY$36,2+$A643+F$38)</f>
        <v>169.64751778895024</v>
      </c>
    </row>
    <row r="644" spans="1:6" x14ac:dyDescent="0.25">
      <c r="A644" s="176">
        <v>6</v>
      </c>
      <c r="B644" s="178">
        <f>VLOOKUP($H639,$A$5:$AY$36,2+$A644+B$38)</f>
        <v>12</v>
      </c>
      <c r="C644" s="178">
        <f>VLOOKUP($H639,$A$5:$AY$36,2+$A644+C$38)</f>
        <v>240</v>
      </c>
      <c r="D644" s="178">
        <f>VLOOKUP($H639,$A$5:$AY$36,2+$A644+D$38)</f>
        <v>146886</v>
      </c>
      <c r="E644" s="178">
        <f>VLOOKUP($H639,$A$5:$AY$36,2+$A644+E$38)</f>
        <v>8.1696009149953017</v>
      </c>
      <c r="F644" s="178">
        <f>VLOOKUP($H639,$A$5:$AY$36,2+$A644+F$38)</f>
        <v>163.39201829990606</v>
      </c>
    </row>
    <row r="645" spans="1:6" x14ac:dyDescent="0.25">
      <c r="A645" s="176">
        <v>7</v>
      </c>
      <c r="B645" s="178">
        <f>VLOOKUP($H639,$A$5:$AY$36,2+$A645+B$38)</f>
        <v>15</v>
      </c>
      <c r="C645" s="178">
        <f>VLOOKUP($H639,$A$5:$AY$36,2+$A645+C$38)</f>
        <v>178</v>
      </c>
      <c r="D645" s="178">
        <f>VLOOKUP($H639,$A$5:$AY$36,2+$A645+D$38)</f>
        <v>148912</v>
      </c>
      <c r="E645" s="178">
        <f>VLOOKUP($H639,$A$5:$AY$36,2+$A645+E$38)</f>
        <v>10.073063285698936</v>
      </c>
      <c r="F645" s="178">
        <f>VLOOKUP($H639,$A$5:$AY$36,2+$A645+F$38)</f>
        <v>119.53368432362737</v>
      </c>
    </row>
    <row r="646" spans="1:6" x14ac:dyDescent="0.25">
      <c r="A646" s="176">
        <v>8</v>
      </c>
      <c r="B646" s="178">
        <f>VLOOKUP($H639,$A$5:$AY$36,2+$A646+B$38)</f>
        <v>6</v>
      </c>
      <c r="C646" s="178">
        <f>VLOOKUP($H639,$A$5:$AY$36,2+$A646+C$38)</f>
        <v>172</v>
      </c>
      <c r="D646" s="178">
        <f>VLOOKUP($H639,$A$5:$AY$36,2+$A646+D$38)</f>
        <v>150198</v>
      </c>
      <c r="E646" s="178">
        <f>VLOOKUP($H639,$A$5:$AY$36,2+$A646+E$38)</f>
        <v>3.9947269604122559</v>
      </c>
      <c r="F646" s="178">
        <f>VLOOKUP($H639,$A$5:$AY$36,2+$A646+F$38)</f>
        <v>114.51550619848466</v>
      </c>
    </row>
    <row r="647" spans="1:6" x14ac:dyDescent="0.25">
      <c r="A647" s="176">
        <v>9</v>
      </c>
      <c r="B647" s="178">
        <f>VLOOKUP($H639,$A$5:$AY$36,2+$A647+B$38)</f>
        <v>10</v>
      </c>
      <c r="C647" s="178">
        <f>VLOOKUP($H639,$A$5:$AY$36,2+$A647+C$38)</f>
        <v>157</v>
      </c>
      <c r="D647" s="178">
        <f>VLOOKUP($H639,$A$5:$AY$36,2+$A647+D$38)</f>
        <v>148754</v>
      </c>
      <c r="E647" s="178">
        <f>VLOOKUP($H639,$A$5:$AY$36,2+$A647+E$38)</f>
        <v>6.7225083022977534</v>
      </c>
      <c r="F647" s="178">
        <f>VLOOKUP($H639,$A$5:$AY$36,2+$A647+F$38)</f>
        <v>105.54338034607473</v>
      </c>
    </row>
    <row r="648" spans="1:6" x14ac:dyDescent="0.25">
      <c r="A648" s="176">
        <v>10</v>
      </c>
    </row>
    <row r="649" spans="1:6" x14ac:dyDescent="0.25">
      <c r="A649" s="176">
        <v>11</v>
      </c>
    </row>
    <row r="650" spans="1:6" x14ac:dyDescent="0.25">
      <c r="A650" s="176">
        <v>12</v>
      </c>
    </row>
    <row r="651" spans="1:6" x14ac:dyDescent="0.25">
      <c r="A651" s="176">
        <v>13</v>
      </c>
    </row>
    <row r="652" spans="1:6" x14ac:dyDescent="0.25">
      <c r="A652" s="176">
        <v>14</v>
      </c>
    </row>
    <row r="653" spans="1:6" x14ac:dyDescent="0.25">
      <c r="A653" s="176">
        <v>15</v>
      </c>
    </row>
    <row r="654" spans="1:6" x14ac:dyDescent="0.25">
      <c r="A654" s="176">
        <v>16</v>
      </c>
    </row>
    <row r="655" spans="1:6" x14ac:dyDescent="0.25">
      <c r="A655" s="176">
        <v>17</v>
      </c>
    </row>
    <row r="656" spans="1:6" x14ac:dyDescent="0.25">
      <c r="A656" s="176">
        <v>18</v>
      </c>
    </row>
    <row r="657" spans="1:8" x14ac:dyDescent="0.25">
      <c r="A657" s="176">
        <v>19</v>
      </c>
    </row>
    <row r="658" spans="1:8" x14ac:dyDescent="0.25">
      <c r="A658" s="176">
        <v>20</v>
      </c>
    </row>
    <row r="659" spans="1:8" x14ac:dyDescent="0.25">
      <c r="A659" s="176">
        <v>1</v>
      </c>
      <c r="B659" s="178">
        <f>VLOOKUP($H659,$A$5:$AY$36,2+$A659+B$38)</f>
        <v>142</v>
      </c>
      <c r="C659" s="178">
        <f>VLOOKUP($H659,$A$5:$AY$36,2+$A659+C$38)</f>
        <v>4636</v>
      </c>
      <c r="D659" s="178">
        <f>VLOOKUP($H659,$A$5:$AY$36,2+$A659+D$38)</f>
        <v>3578749</v>
      </c>
      <c r="E659" s="178">
        <f>VLOOKUP($H659,$A$5:$AY$36,2+$A659+E$38)</f>
        <v>3.9678669836861986</v>
      </c>
      <c r="F659" s="178">
        <f>VLOOKUP($H659,$A$5:$AY$36,2+$A659+F$38)</f>
        <v>129.54247419978321</v>
      </c>
      <c r="H659" s="179">
        <v>32</v>
      </c>
    </row>
    <row r="660" spans="1:8" x14ac:dyDescent="0.25">
      <c r="A660" s="176">
        <v>2</v>
      </c>
      <c r="B660" s="178">
        <f>VLOOKUP($H659,$A$5:$AY$36,2+$A660+B$38)</f>
        <v>166</v>
      </c>
      <c r="C660" s="178">
        <f>VLOOKUP($H659,$A$5:$AY$36,2+$A660+C$38)</f>
        <v>4350</v>
      </c>
      <c r="D660" s="178">
        <f>VLOOKUP($H659,$A$5:$AY$36,2+$A660+D$38)</f>
        <v>3627801</v>
      </c>
      <c r="E660" s="178">
        <f>VLOOKUP($H659,$A$5:$AY$36,2+$A660+E$38)</f>
        <v>4.5757746910594044</v>
      </c>
      <c r="F660" s="178">
        <f>VLOOKUP($H659,$A$5:$AY$36,2+$A660+F$38)</f>
        <v>119.90734883197838</v>
      </c>
    </row>
    <row r="661" spans="1:8" x14ac:dyDescent="0.25">
      <c r="A661" s="176">
        <v>3</v>
      </c>
      <c r="B661" s="178">
        <f>VLOOKUP($H659,$A$5:$AY$36,2+$A661+B$38)</f>
        <v>178</v>
      </c>
      <c r="C661" s="178">
        <f>VLOOKUP($H659,$A$5:$AY$36,2+$A661+C$38)</f>
        <v>4237</v>
      </c>
      <c r="D661" s="178">
        <f>VLOOKUP($H659,$A$5:$AY$36,2+$A661+D$38)</f>
        <v>3682675</v>
      </c>
      <c r="E661" s="178">
        <f>VLOOKUP($H659,$A$5:$AY$36,2+$A661+E$38)</f>
        <v>4.8334430814557345</v>
      </c>
      <c r="F661" s="178">
        <f>VLOOKUP($H659,$A$5:$AY$36,2+$A661+F$38)</f>
        <v>115.05223784341544</v>
      </c>
    </row>
    <row r="662" spans="1:8" x14ac:dyDescent="0.25">
      <c r="A662" s="176">
        <v>4</v>
      </c>
      <c r="B662" s="178">
        <f>VLOOKUP($H659,$A$5:$AY$36,2+$A662+B$38)</f>
        <v>144</v>
      </c>
      <c r="C662" s="178">
        <f>VLOOKUP($H659,$A$5:$AY$36,2+$A662+C$38)</f>
        <v>4964</v>
      </c>
      <c r="D662" s="178">
        <f>VLOOKUP($H659,$A$5:$AY$36,2+$A662+D$38)</f>
        <v>3744982</v>
      </c>
      <c r="E662" s="178">
        <f>VLOOKUP($H659,$A$5:$AY$36,2+$A662+E$38)</f>
        <v>3.8451453171203491</v>
      </c>
      <c r="F662" s="178">
        <f>VLOOKUP($H659,$A$5:$AY$36,2+$A662+F$38)</f>
        <v>132.55070384850981</v>
      </c>
    </row>
    <row r="663" spans="1:8" x14ac:dyDescent="0.25">
      <c r="A663" s="176">
        <v>5</v>
      </c>
      <c r="B663" s="178">
        <f>VLOOKUP($H659,$A$5:$AY$36,2+$A663+B$38)</f>
        <v>159</v>
      </c>
      <c r="C663" s="178">
        <f>VLOOKUP($H659,$A$5:$AY$36,2+$A663+C$38)</f>
        <v>5613</v>
      </c>
      <c r="D663" s="178">
        <f>VLOOKUP($H659,$A$5:$AY$36,2+$A663+D$38)</f>
        <v>3806688</v>
      </c>
      <c r="E663" s="178">
        <f>VLOOKUP($H659,$A$5:$AY$36,2+$A663+E$38)</f>
        <v>4.1768592540286988</v>
      </c>
      <c r="F663" s="178">
        <f>VLOOKUP($H659,$A$5:$AY$36,2+$A663+F$38)</f>
        <v>147.45101253373011</v>
      </c>
    </row>
    <row r="664" spans="1:8" x14ac:dyDescent="0.25">
      <c r="A664" s="176">
        <v>6</v>
      </c>
      <c r="B664" s="178">
        <f>VLOOKUP($H659,$A$5:$AY$36,2+$A664+B$38)</f>
        <v>167</v>
      </c>
      <c r="C664" s="178">
        <f>VLOOKUP($H659,$A$5:$AY$36,2+$A664+C$38)</f>
        <v>5203</v>
      </c>
      <c r="D664" s="178">
        <f>VLOOKUP($H659,$A$5:$AY$36,2+$A664+D$38)</f>
        <v>3893031</v>
      </c>
      <c r="E664" s="178">
        <f>VLOOKUP($H659,$A$5:$AY$36,2+$A664+E$38)</f>
        <v>4.2897166757726826</v>
      </c>
      <c r="F664" s="178">
        <f>VLOOKUP($H659,$A$5:$AY$36,2+$A664+F$38)</f>
        <v>133.64907703021117</v>
      </c>
    </row>
    <row r="665" spans="1:8" x14ac:dyDescent="0.25">
      <c r="A665" s="176">
        <v>7</v>
      </c>
      <c r="B665" s="178">
        <f>VLOOKUP($H659,$A$5:$AY$36,2+$A665+B$38)</f>
        <v>161</v>
      </c>
      <c r="C665" s="178">
        <f>VLOOKUP($H659,$A$5:$AY$36,2+$A665+C$38)</f>
        <v>4278</v>
      </c>
      <c r="D665" s="178">
        <f>VLOOKUP($H659,$A$5:$AY$36,2+$A665+D$38)</f>
        <v>3996160</v>
      </c>
      <c r="E665" s="178">
        <f>VLOOKUP($H659,$A$5:$AY$36,2+$A665+E$38)</f>
        <v>4.0288677130044839</v>
      </c>
      <c r="F665" s="178">
        <f>VLOOKUP($H659,$A$5:$AY$36,2+$A665+F$38)</f>
        <v>107.05277065983344</v>
      </c>
    </row>
    <row r="666" spans="1:8" x14ac:dyDescent="0.25">
      <c r="A666" s="176">
        <v>8</v>
      </c>
      <c r="B666" s="178">
        <f>VLOOKUP($H659,$A$5:$AY$36,2+$A666+B$38)</f>
        <v>125</v>
      </c>
      <c r="C666" s="178">
        <f>VLOOKUP($H659,$A$5:$AY$36,2+$A666+C$38)</f>
        <v>3335</v>
      </c>
      <c r="D666" s="178">
        <f>VLOOKUP($H659,$A$5:$AY$36,2+$A666+D$38)</f>
        <v>4077660</v>
      </c>
      <c r="E666" s="178">
        <f>VLOOKUP($H659,$A$5:$AY$36,2+$A666+E$38)</f>
        <v>3.0654836352221619</v>
      </c>
      <c r="F666" s="178">
        <f>VLOOKUP($H659,$A$5:$AY$36,2+$A666+F$38)</f>
        <v>81.787103387727285</v>
      </c>
    </row>
    <row r="667" spans="1:8" x14ac:dyDescent="0.25">
      <c r="A667" s="176">
        <v>9</v>
      </c>
      <c r="B667" s="178">
        <f>VLOOKUP($H659,$A$5:$AY$36,2+$A667+B$38)</f>
        <v>129</v>
      </c>
      <c r="C667" s="178">
        <f>VLOOKUP($H659,$A$5:$AY$36,2+$A667+C$38)</f>
        <v>3312</v>
      </c>
      <c r="D667" s="178">
        <f>VLOOKUP($H659,$A$5:$AY$36,2+$A667+D$38)</f>
        <v>4108541</v>
      </c>
      <c r="E667" s="178">
        <f>VLOOKUP($H659,$A$5:$AY$36,2+$A667+E$38)</f>
        <v>3.1398007224462408</v>
      </c>
      <c r="F667" s="178">
        <f>VLOOKUP($H659,$A$5:$AY$36,2+$A667+F$38)</f>
        <v>80.612558083270926</v>
      </c>
    </row>
    <row r="668" spans="1:8" x14ac:dyDescent="0.25">
      <c r="A668" s="176">
        <v>10</v>
      </c>
    </row>
    <row r="669" spans="1:8" x14ac:dyDescent="0.25">
      <c r="A669" s="176">
        <v>11</v>
      </c>
    </row>
    <row r="670" spans="1:8" x14ac:dyDescent="0.25">
      <c r="A670" s="176">
        <v>12</v>
      </c>
    </row>
    <row r="671" spans="1:8" x14ac:dyDescent="0.25">
      <c r="A671" s="176">
        <v>13</v>
      </c>
    </row>
    <row r="672" spans="1:8" x14ac:dyDescent="0.25">
      <c r="A672" s="176">
        <v>14</v>
      </c>
    </row>
    <row r="673" spans="1:8" x14ac:dyDescent="0.25">
      <c r="A673" s="176">
        <v>15</v>
      </c>
    </row>
    <row r="674" spans="1:8" x14ac:dyDescent="0.25">
      <c r="A674" s="176">
        <v>16</v>
      </c>
    </row>
    <row r="675" spans="1:8" x14ac:dyDescent="0.25">
      <c r="A675" s="176">
        <v>17</v>
      </c>
    </row>
    <row r="676" spans="1:8" x14ac:dyDescent="0.25">
      <c r="A676" s="176">
        <v>18</v>
      </c>
    </row>
    <row r="677" spans="1:8" x14ac:dyDescent="0.25">
      <c r="A677" s="176">
        <v>19</v>
      </c>
    </row>
    <row r="678" spans="1:8" x14ac:dyDescent="0.25">
      <c r="A678" s="176">
        <v>20</v>
      </c>
    </row>
    <row r="679" spans="1:8" x14ac:dyDescent="0.25">
      <c r="B679" s="178"/>
      <c r="C679" s="178"/>
      <c r="D679" s="178"/>
      <c r="E679" s="178"/>
      <c r="F679" s="178"/>
      <c r="H679" s="179"/>
    </row>
    <row r="680" spans="1:8" x14ac:dyDescent="0.25">
      <c r="B680" s="178"/>
      <c r="C680" s="178"/>
      <c r="D680" s="178"/>
      <c r="E680" s="178"/>
      <c r="F680" s="178"/>
    </row>
    <row r="681" spans="1:8" x14ac:dyDescent="0.25">
      <c r="B681" s="178"/>
      <c r="C681" s="178"/>
      <c r="D681" s="178"/>
      <c r="E681" s="178"/>
      <c r="F681" s="178"/>
    </row>
    <row r="682" spans="1:8" x14ac:dyDescent="0.25">
      <c r="B682" s="178"/>
      <c r="C682" s="178"/>
      <c r="D682" s="178"/>
      <c r="E682" s="178"/>
      <c r="F682" s="178"/>
    </row>
    <row r="683" spans="1:8" x14ac:dyDescent="0.25">
      <c r="B683" s="178"/>
      <c r="C683" s="178"/>
      <c r="D683" s="178"/>
      <c r="E683" s="178"/>
      <c r="F683" s="178"/>
    </row>
    <row r="684" spans="1:8" x14ac:dyDescent="0.25">
      <c r="B684" s="178"/>
      <c r="C684" s="178"/>
      <c r="D684" s="178"/>
      <c r="E684" s="178"/>
      <c r="F684" s="178"/>
    </row>
    <row r="685" spans="1:8" x14ac:dyDescent="0.25">
      <c r="B685" s="178"/>
      <c r="C685" s="178"/>
      <c r="D685" s="178"/>
      <c r="E685" s="178"/>
      <c r="F685" s="178"/>
    </row>
    <row r="686" spans="1:8" x14ac:dyDescent="0.25">
      <c r="B686" s="178"/>
      <c r="C686" s="178"/>
      <c r="D686" s="178"/>
      <c r="E686" s="178"/>
      <c r="F686" s="178"/>
    </row>
    <row r="687" spans="1:8" x14ac:dyDescent="0.25">
      <c r="B687" s="178"/>
      <c r="C687" s="178"/>
      <c r="D687" s="178"/>
      <c r="E687" s="178"/>
      <c r="F687" s="178"/>
    </row>
    <row r="699" spans="2:8" x14ac:dyDescent="0.25">
      <c r="B699" s="178"/>
      <c r="C699" s="178"/>
      <c r="D699" s="178"/>
      <c r="E699" s="178"/>
      <c r="F699" s="178"/>
      <c r="H699" s="179"/>
    </row>
    <row r="700" spans="2:8" x14ac:dyDescent="0.25">
      <c r="B700" s="178"/>
      <c r="C700" s="178"/>
      <c r="D700" s="178"/>
      <c r="E700" s="178"/>
      <c r="F700" s="178"/>
    </row>
    <row r="701" spans="2:8" x14ac:dyDescent="0.25">
      <c r="B701" s="178"/>
      <c r="C701" s="178"/>
      <c r="D701" s="178"/>
      <c r="E701" s="178"/>
      <c r="F701" s="178"/>
    </row>
    <row r="702" spans="2:8" x14ac:dyDescent="0.25">
      <c r="B702" s="178"/>
      <c r="C702" s="178"/>
      <c r="D702" s="178"/>
      <c r="E702" s="178"/>
      <c r="F702" s="178"/>
    </row>
    <row r="703" spans="2:8" x14ac:dyDescent="0.25">
      <c r="B703" s="178"/>
      <c r="C703" s="178"/>
      <c r="D703" s="178"/>
      <c r="E703" s="178"/>
      <c r="F703" s="178"/>
    </row>
    <row r="704" spans="2:8" x14ac:dyDescent="0.25">
      <c r="B704" s="178"/>
      <c r="C704" s="178"/>
      <c r="D704" s="178"/>
      <c r="E704" s="178"/>
      <c r="F704" s="178"/>
    </row>
    <row r="705" spans="2:8" x14ac:dyDescent="0.25">
      <c r="B705" s="178"/>
      <c r="C705" s="178"/>
      <c r="D705" s="178"/>
      <c r="E705" s="178"/>
      <c r="F705" s="178"/>
    </row>
    <row r="706" spans="2:8" x14ac:dyDescent="0.25">
      <c r="B706" s="178"/>
      <c r="C706" s="178"/>
      <c r="D706" s="178"/>
      <c r="E706" s="178"/>
      <c r="F706" s="178"/>
    </row>
    <row r="707" spans="2:8" x14ac:dyDescent="0.25">
      <c r="B707" s="178"/>
      <c r="C707" s="178"/>
      <c r="D707" s="178"/>
      <c r="E707" s="178"/>
      <c r="F707" s="178"/>
    </row>
    <row r="719" spans="2:8" x14ac:dyDescent="0.25">
      <c r="B719" s="178"/>
      <c r="C719" s="178"/>
      <c r="D719" s="178"/>
      <c r="E719" s="178"/>
      <c r="F719" s="178"/>
      <c r="H719" s="179"/>
    </row>
    <row r="720" spans="2:8" x14ac:dyDescent="0.25">
      <c r="B720" s="178"/>
      <c r="C720" s="178"/>
      <c r="D720" s="178"/>
      <c r="E720" s="178"/>
      <c r="F720" s="178"/>
    </row>
    <row r="721" spans="2:6" x14ac:dyDescent="0.25">
      <c r="B721" s="178"/>
      <c r="C721" s="178"/>
      <c r="D721" s="178"/>
      <c r="E721" s="178"/>
      <c r="F721" s="178"/>
    </row>
    <row r="722" spans="2:6" x14ac:dyDescent="0.25">
      <c r="B722" s="178"/>
      <c r="C722" s="178"/>
      <c r="D722" s="178"/>
      <c r="E722" s="178"/>
      <c r="F722" s="178"/>
    </row>
    <row r="723" spans="2:6" x14ac:dyDescent="0.25">
      <c r="B723" s="178"/>
      <c r="C723" s="178"/>
      <c r="D723" s="178"/>
      <c r="E723" s="178"/>
      <c r="F723" s="178"/>
    </row>
    <row r="724" spans="2:6" x14ac:dyDescent="0.25">
      <c r="B724" s="178"/>
      <c r="C724" s="178"/>
      <c r="D724" s="178"/>
      <c r="E724" s="178"/>
      <c r="F724" s="178"/>
    </row>
    <row r="725" spans="2:6" x14ac:dyDescent="0.25">
      <c r="B725" s="178"/>
      <c r="C725" s="178"/>
      <c r="D725" s="178"/>
      <c r="E725" s="178"/>
      <c r="F725" s="178"/>
    </row>
    <row r="726" spans="2:6" x14ac:dyDescent="0.25">
      <c r="B726" s="178"/>
      <c r="C726" s="178"/>
      <c r="D726" s="178"/>
      <c r="E726" s="178"/>
      <c r="F726" s="178"/>
    </row>
    <row r="727" spans="2:6" x14ac:dyDescent="0.25">
      <c r="B727" s="178"/>
      <c r="C727" s="178"/>
      <c r="D727" s="178"/>
      <c r="E727" s="178"/>
      <c r="F727" s="178"/>
    </row>
  </sheetData>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DO2078"/>
  <sheetViews>
    <sheetView topLeftCell="A20" zoomScale="55" zoomScaleNormal="55" workbookViewId="0">
      <selection activeCell="DG13" sqref="DG13:DL19"/>
    </sheetView>
  </sheetViews>
  <sheetFormatPr defaultColWidth="9.81640625" defaultRowHeight="18" x14ac:dyDescent="0.4"/>
  <cols>
    <col min="1" max="1" width="5.81640625" style="180" customWidth="1"/>
    <col min="2" max="2" width="28.81640625" style="132" customWidth="1"/>
    <col min="3" max="8" width="9.81640625" style="132" customWidth="1"/>
    <col min="9" max="13" width="9.81640625" style="133" customWidth="1"/>
    <col min="14" max="45" width="9.81640625" style="132" customWidth="1"/>
    <col min="46" max="46" width="9.81640625" style="33"/>
    <col min="47" max="47" width="11.81640625" style="33" customWidth="1"/>
    <col min="48" max="57" width="9.81640625" style="33" customWidth="1"/>
    <col min="58" max="82" width="9.81640625" style="132" customWidth="1"/>
    <col min="83" max="83" width="36.36328125" style="134" bestFit="1" customWidth="1"/>
    <col min="84" max="118" width="9.81640625" style="132" customWidth="1"/>
    <col min="119" max="119" width="36.36328125" style="134" bestFit="1" customWidth="1"/>
    <col min="120" max="256" width="9.81640625" style="132"/>
    <col min="257" max="257" width="5.81640625" style="132" customWidth="1"/>
    <col min="258" max="258" width="18.1796875" style="132" customWidth="1"/>
    <col min="259" max="301" width="9.81640625" style="132" customWidth="1"/>
    <col min="302" max="302" width="9.81640625" style="132"/>
    <col min="303" max="303" width="11.81640625" style="132" customWidth="1"/>
    <col min="304" max="338" width="9.81640625" style="132" customWidth="1"/>
    <col min="339" max="339" width="36.36328125" style="132" bestFit="1" customWidth="1"/>
    <col min="340" max="374" width="9.81640625" style="132" customWidth="1"/>
    <col min="375" max="375" width="36.36328125" style="132" bestFit="1" customWidth="1"/>
    <col min="376" max="512" width="9.81640625" style="132"/>
    <col min="513" max="513" width="5.81640625" style="132" customWidth="1"/>
    <col min="514" max="514" width="18.1796875" style="132" customWidth="1"/>
    <col min="515" max="557" width="9.81640625" style="132" customWidth="1"/>
    <col min="558" max="558" width="9.81640625" style="132"/>
    <col min="559" max="559" width="11.81640625" style="132" customWidth="1"/>
    <col min="560" max="594" width="9.81640625" style="132" customWidth="1"/>
    <col min="595" max="595" width="36.36328125" style="132" bestFit="1" customWidth="1"/>
    <col min="596" max="630" width="9.81640625" style="132" customWidth="1"/>
    <col min="631" max="631" width="36.36328125" style="132" bestFit="1" customWidth="1"/>
    <col min="632" max="768" width="9.81640625" style="132"/>
    <col min="769" max="769" width="5.81640625" style="132" customWidth="1"/>
    <col min="770" max="770" width="18.1796875" style="132" customWidth="1"/>
    <col min="771" max="813" width="9.81640625" style="132" customWidth="1"/>
    <col min="814" max="814" width="9.81640625" style="132"/>
    <col min="815" max="815" width="11.81640625" style="132" customWidth="1"/>
    <col min="816" max="850" width="9.81640625" style="132" customWidth="1"/>
    <col min="851" max="851" width="36.36328125" style="132" bestFit="1" customWidth="1"/>
    <col min="852" max="886" width="9.81640625" style="132" customWidth="1"/>
    <col min="887" max="887" width="36.36328125" style="132" bestFit="1" customWidth="1"/>
    <col min="888" max="1024" width="9.81640625" style="132"/>
    <col min="1025" max="1025" width="5.81640625" style="132" customWidth="1"/>
    <col min="1026" max="1026" width="18.1796875" style="132" customWidth="1"/>
    <col min="1027" max="1069" width="9.81640625" style="132" customWidth="1"/>
    <col min="1070" max="1070" width="9.81640625" style="132"/>
    <col min="1071" max="1071" width="11.81640625" style="132" customWidth="1"/>
    <col min="1072" max="1106" width="9.81640625" style="132" customWidth="1"/>
    <col min="1107" max="1107" width="36.36328125" style="132" bestFit="1" customWidth="1"/>
    <col min="1108" max="1142" width="9.81640625" style="132" customWidth="1"/>
    <col min="1143" max="1143" width="36.36328125" style="132" bestFit="1" customWidth="1"/>
    <col min="1144" max="1280" width="9.81640625" style="132"/>
    <col min="1281" max="1281" width="5.81640625" style="132" customWidth="1"/>
    <col min="1282" max="1282" width="18.1796875" style="132" customWidth="1"/>
    <col min="1283" max="1325" width="9.81640625" style="132" customWidth="1"/>
    <col min="1326" max="1326" width="9.81640625" style="132"/>
    <col min="1327" max="1327" width="11.81640625" style="132" customWidth="1"/>
    <col min="1328" max="1362" width="9.81640625" style="132" customWidth="1"/>
    <col min="1363" max="1363" width="36.36328125" style="132" bestFit="1" customWidth="1"/>
    <col min="1364" max="1398" width="9.81640625" style="132" customWidth="1"/>
    <col min="1399" max="1399" width="36.36328125" style="132" bestFit="1" customWidth="1"/>
    <col min="1400" max="1536" width="9.81640625" style="132"/>
    <col min="1537" max="1537" width="5.81640625" style="132" customWidth="1"/>
    <col min="1538" max="1538" width="18.1796875" style="132" customWidth="1"/>
    <col min="1539" max="1581" width="9.81640625" style="132" customWidth="1"/>
    <col min="1582" max="1582" width="9.81640625" style="132"/>
    <col min="1583" max="1583" width="11.81640625" style="132" customWidth="1"/>
    <col min="1584" max="1618" width="9.81640625" style="132" customWidth="1"/>
    <col min="1619" max="1619" width="36.36328125" style="132" bestFit="1" customWidth="1"/>
    <col min="1620" max="1654" width="9.81640625" style="132" customWidth="1"/>
    <col min="1655" max="1655" width="36.36328125" style="132" bestFit="1" customWidth="1"/>
    <col min="1656" max="1792" width="9.81640625" style="132"/>
    <col min="1793" max="1793" width="5.81640625" style="132" customWidth="1"/>
    <col min="1794" max="1794" width="18.1796875" style="132" customWidth="1"/>
    <col min="1795" max="1837" width="9.81640625" style="132" customWidth="1"/>
    <col min="1838" max="1838" width="9.81640625" style="132"/>
    <col min="1839" max="1839" width="11.81640625" style="132" customWidth="1"/>
    <col min="1840" max="1874" width="9.81640625" style="132" customWidth="1"/>
    <col min="1875" max="1875" width="36.36328125" style="132" bestFit="1" customWidth="1"/>
    <col min="1876" max="1910" width="9.81640625" style="132" customWidth="1"/>
    <col min="1911" max="1911" width="36.36328125" style="132" bestFit="1" customWidth="1"/>
    <col min="1912" max="2048" width="9.81640625" style="132"/>
    <col min="2049" max="2049" width="5.81640625" style="132" customWidth="1"/>
    <col min="2050" max="2050" width="18.1796875" style="132" customWidth="1"/>
    <col min="2051" max="2093" width="9.81640625" style="132" customWidth="1"/>
    <col min="2094" max="2094" width="9.81640625" style="132"/>
    <col min="2095" max="2095" width="11.81640625" style="132" customWidth="1"/>
    <col min="2096" max="2130" width="9.81640625" style="132" customWidth="1"/>
    <col min="2131" max="2131" width="36.36328125" style="132" bestFit="1" customWidth="1"/>
    <col min="2132" max="2166" width="9.81640625" style="132" customWidth="1"/>
    <col min="2167" max="2167" width="36.36328125" style="132" bestFit="1" customWidth="1"/>
    <col min="2168" max="2304" width="9.81640625" style="132"/>
    <col min="2305" max="2305" width="5.81640625" style="132" customWidth="1"/>
    <col min="2306" max="2306" width="18.1796875" style="132" customWidth="1"/>
    <col min="2307" max="2349" width="9.81640625" style="132" customWidth="1"/>
    <col min="2350" max="2350" width="9.81640625" style="132"/>
    <col min="2351" max="2351" width="11.81640625" style="132" customWidth="1"/>
    <col min="2352" max="2386" width="9.81640625" style="132" customWidth="1"/>
    <col min="2387" max="2387" width="36.36328125" style="132" bestFit="1" customWidth="1"/>
    <col min="2388" max="2422" width="9.81640625" style="132" customWidth="1"/>
    <col min="2423" max="2423" width="36.36328125" style="132" bestFit="1" customWidth="1"/>
    <col min="2424" max="2560" width="9.81640625" style="132"/>
    <col min="2561" max="2561" width="5.81640625" style="132" customWidth="1"/>
    <col min="2562" max="2562" width="18.1796875" style="132" customWidth="1"/>
    <col min="2563" max="2605" width="9.81640625" style="132" customWidth="1"/>
    <col min="2606" max="2606" width="9.81640625" style="132"/>
    <col min="2607" max="2607" width="11.81640625" style="132" customWidth="1"/>
    <col min="2608" max="2642" width="9.81640625" style="132" customWidth="1"/>
    <col min="2643" max="2643" width="36.36328125" style="132" bestFit="1" customWidth="1"/>
    <col min="2644" max="2678" width="9.81640625" style="132" customWidth="1"/>
    <col min="2679" max="2679" width="36.36328125" style="132" bestFit="1" customWidth="1"/>
    <col min="2680" max="2816" width="9.81640625" style="132"/>
    <col min="2817" max="2817" width="5.81640625" style="132" customWidth="1"/>
    <col min="2818" max="2818" width="18.1796875" style="132" customWidth="1"/>
    <col min="2819" max="2861" width="9.81640625" style="132" customWidth="1"/>
    <col min="2862" max="2862" width="9.81640625" style="132"/>
    <col min="2863" max="2863" width="11.81640625" style="132" customWidth="1"/>
    <col min="2864" max="2898" width="9.81640625" style="132" customWidth="1"/>
    <col min="2899" max="2899" width="36.36328125" style="132" bestFit="1" customWidth="1"/>
    <col min="2900" max="2934" width="9.81640625" style="132" customWidth="1"/>
    <col min="2935" max="2935" width="36.36328125" style="132" bestFit="1" customWidth="1"/>
    <col min="2936" max="3072" width="9.81640625" style="132"/>
    <col min="3073" max="3073" width="5.81640625" style="132" customWidth="1"/>
    <col min="3074" max="3074" width="18.1796875" style="132" customWidth="1"/>
    <col min="3075" max="3117" width="9.81640625" style="132" customWidth="1"/>
    <col min="3118" max="3118" width="9.81640625" style="132"/>
    <col min="3119" max="3119" width="11.81640625" style="132" customWidth="1"/>
    <col min="3120" max="3154" width="9.81640625" style="132" customWidth="1"/>
    <col min="3155" max="3155" width="36.36328125" style="132" bestFit="1" customWidth="1"/>
    <col min="3156" max="3190" width="9.81640625" style="132" customWidth="1"/>
    <col min="3191" max="3191" width="36.36328125" style="132" bestFit="1" customWidth="1"/>
    <col min="3192" max="3328" width="9.81640625" style="132"/>
    <col min="3329" max="3329" width="5.81640625" style="132" customWidth="1"/>
    <col min="3330" max="3330" width="18.1796875" style="132" customWidth="1"/>
    <col min="3331" max="3373" width="9.81640625" style="132" customWidth="1"/>
    <col min="3374" max="3374" width="9.81640625" style="132"/>
    <col min="3375" max="3375" width="11.81640625" style="132" customWidth="1"/>
    <col min="3376" max="3410" width="9.81640625" style="132" customWidth="1"/>
    <col min="3411" max="3411" width="36.36328125" style="132" bestFit="1" customWidth="1"/>
    <col min="3412" max="3446" width="9.81640625" style="132" customWidth="1"/>
    <col min="3447" max="3447" width="36.36328125" style="132" bestFit="1" customWidth="1"/>
    <col min="3448" max="3584" width="9.81640625" style="132"/>
    <col min="3585" max="3585" width="5.81640625" style="132" customWidth="1"/>
    <col min="3586" max="3586" width="18.1796875" style="132" customWidth="1"/>
    <col min="3587" max="3629" width="9.81640625" style="132" customWidth="1"/>
    <col min="3630" max="3630" width="9.81640625" style="132"/>
    <col min="3631" max="3631" width="11.81640625" style="132" customWidth="1"/>
    <col min="3632" max="3666" width="9.81640625" style="132" customWidth="1"/>
    <col min="3667" max="3667" width="36.36328125" style="132" bestFit="1" customWidth="1"/>
    <col min="3668" max="3702" width="9.81640625" style="132" customWidth="1"/>
    <col min="3703" max="3703" width="36.36328125" style="132" bestFit="1" customWidth="1"/>
    <col min="3704" max="3840" width="9.81640625" style="132"/>
    <col min="3841" max="3841" width="5.81640625" style="132" customWidth="1"/>
    <col min="3842" max="3842" width="18.1796875" style="132" customWidth="1"/>
    <col min="3843" max="3885" width="9.81640625" style="132" customWidth="1"/>
    <col min="3886" max="3886" width="9.81640625" style="132"/>
    <col min="3887" max="3887" width="11.81640625" style="132" customWidth="1"/>
    <col min="3888" max="3922" width="9.81640625" style="132" customWidth="1"/>
    <col min="3923" max="3923" width="36.36328125" style="132" bestFit="1" customWidth="1"/>
    <col min="3924" max="3958" width="9.81640625" style="132" customWidth="1"/>
    <col min="3959" max="3959" width="36.36328125" style="132" bestFit="1" customWidth="1"/>
    <col min="3960" max="4096" width="9.81640625" style="132"/>
    <col min="4097" max="4097" width="5.81640625" style="132" customWidth="1"/>
    <col min="4098" max="4098" width="18.1796875" style="132" customWidth="1"/>
    <col min="4099" max="4141" width="9.81640625" style="132" customWidth="1"/>
    <col min="4142" max="4142" width="9.81640625" style="132"/>
    <col min="4143" max="4143" width="11.81640625" style="132" customWidth="1"/>
    <col min="4144" max="4178" width="9.81640625" style="132" customWidth="1"/>
    <col min="4179" max="4179" width="36.36328125" style="132" bestFit="1" customWidth="1"/>
    <col min="4180" max="4214" width="9.81640625" style="132" customWidth="1"/>
    <col min="4215" max="4215" width="36.36328125" style="132" bestFit="1" customWidth="1"/>
    <col min="4216" max="4352" width="9.81640625" style="132"/>
    <col min="4353" max="4353" width="5.81640625" style="132" customWidth="1"/>
    <col min="4354" max="4354" width="18.1796875" style="132" customWidth="1"/>
    <col min="4355" max="4397" width="9.81640625" style="132" customWidth="1"/>
    <col min="4398" max="4398" width="9.81640625" style="132"/>
    <col min="4399" max="4399" width="11.81640625" style="132" customWidth="1"/>
    <col min="4400" max="4434" width="9.81640625" style="132" customWidth="1"/>
    <col min="4435" max="4435" width="36.36328125" style="132" bestFit="1" customWidth="1"/>
    <col min="4436" max="4470" width="9.81640625" style="132" customWidth="1"/>
    <col min="4471" max="4471" width="36.36328125" style="132" bestFit="1" customWidth="1"/>
    <col min="4472" max="4608" width="9.81640625" style="132"/>
    <col min="4609" max="4609" width="5.81640625" style="132" customWidth="1"/>
    <col min="4610" max="4610" width="18.1796875" style="132" customWidth="1"/>
    <col min="4611" max="4653" width="9.81640625" style="132" customWidth="1"/>
    <col min="4654" max="4654" width="9.81640625" style="132"/>
    <col min="4655" max="4655" width="11.81640625" style="132" customWidth="1"/>
    <col min="4656" max="4690" width="9.81640625" style="132" customWidth="1"/>
    <col min="4691" max="4691" width="36.36328125" style="132" bestFit="1" customWidth="1"/>
    <col min="4692" max="4726" width="9.81640625" style="132" customWidth="1"/>
    <col min="4727" max="4727" width="36.36328125" style="132" bestFit="1" customWidth="1"/>
    <col min="4728" max="4864" width="9.81640625" style="132"/>
    <col min="4865" max="4865" width="5.81640625" style="132" customWidth="1"/>
    <col min="4866" max="4866" width="18.1796875" style="132" customWidth="1"/>
    <col min="4867" max="4909" width="9.81640625" style="132" customWidth="1"/>
    <col min="4910" max="4910" width="9.81640625" style="132"/>
    <col min="4911" max="4911" width="11.81640625" style="132" customWidth="1"/>
    <col min="4912" max="4946" width="9.81640625" style="132" customWidth="1"/>
    <col min="4947" max="4947" width="36.36328125" style="132" bestFit="1" customWidth="1"/>
    <col min="4948" max="4982" width="9.81640625" style="132" customWidth="1"/>
    <col min="4983" max="4983" width="36.36328125" style="132" bestFit="1" customWidth="1"/>
    <col min="4984" max="5120" width="9.81640625" style="132"/>
    <col min="5121" max="5121" width="5.81640625" style="132" customWidth="1"/>
    <col min="5122" max="5122" width="18.1796875" style="132" customWidth="1"/>
    <col min="5123" max="5165" width="9.81640625" style="132" customWidth="1"/>
    <col min="5166" max="5166" width="9.81640625" style="132"/>
    <col min="5167" max="5167" width="11.81640625" style="132" customWidth="1"/>
    <col min="5168" max="5202" width="9.81640625" style="132" customWidth="1"/>
    <col min="5203" max="5203" width="36.36328125" style="132" bestFit="1" customWidth="1"/>
    <col min="5204" max="5238" width="9.81640625" style="132" customWidth="1"/>
    <col min="5239" max="5239" width="36.36328125" style="132" bestFit="1" customWidth="1"/>
    <col min="5240" max="5376" width="9.81640625" style="132"/>
    <col min="5377" max="5377" width="5.81640625" style="132" customWidth="1"/>
    <col min="5378" max="5378" width="18.1796875" style="132" customWidth="1"/>
    <col min="5379" max="5421" width="9.81640625" style="132" customWidth="1"/>
    <col min="5422" max="5422" width="9.81640625" style="132"/>
    <col min="5423" max="5423" width="11.81640625" style="132" customWidth="1"/>
    <col min="5424" max="5458" width="9.81640625" style="132" customWidth="1"/>
    <col min="5459" max="5459" width="36.36328125" style="132" bestFit="1" customWidth="1"/>
    <col min="5460" max="5494" width="9.81640625" style="132" customWidth="1"/>
    <col min="5495" max="5495" width="36.36328125" style="132" bestFit="1" customWidth="1"/>
    <col min="5496" max="5632" width="9.81640625" style="132"/>
    <col min="5633" max="5633" width="5.81640625" style="132" customWidth="1"/>
    <col min="5634" max="5634" width="18.1796875" style="132" customWidth="1"/>
    <col min="5635" max="5677" width="9.81640625" style="132" customWidth="1"/>
    <col min="5678" max="5678" width="9.81640625" style="132"/>
    <col min="5679" max="5679" width="11.81640625" style="132" customWidth="1"/>
    <col min="5680" max="5714" width="9.81640625" style="132" customWidth="1"/>
    <col min="5715" max="5715" width="36.36328125" style="132" bestFit="1" customWidth="1"/>
    <col min="5716" max="5750" width="9.81640625" style="132" customWidth="1"/>
    <col min="5751" max="5751" width="36.36328125" style="132" bestFit="1" customWidth="1"/>
    <col min="5752" max="5888" width="9.81640625" style="132"/>
    <col min="5889" max="5889" width="5.81640625" style="132" customWidth="1"/>
    <col min="5890" max="5890" width="18.1796875" style="132" customWidth="1"/>
    <col min="5891" max="5933" width="9.81640625" style="132" customWidth="1"/>
    <col min="5934" max="5934" width="9.81640625" style="132"/>
    <col min="5935" max="5935" width="11.81640625" style="132" customWidth="1"/>
    <col min="5936" max="5970" width="9.81640625" style="132" customWidth="1"/>
    <col min="5971" max="5971" width="36.36328125" style="132" bestFit="1" customWidth="1"/>
    <col min="5972" max="6006" width="9.81640625" style="132" customWidth="1"/>
    <col min="6007" max="6007" width="36.36328125" style="132" bestFit="1" customWidth="1"/>
    <col min="6008" max="6144" width="9.81640625" style="132"/>
    <col min="6145" max="6145" width="5.81640625" style="132" customWidth="1"/>
    <col min="6146" max="6146" width="18.1796875" style="132" customWidth="1"/>
    <col min="6147" max="6189" width="9.81640625" style="132" customWidth="1"/>
    <col min="6190" max="6190" width="9.81640625" style="132"/>
    <col min="6191" max="6191" width="11.81640625" style="132" customWidth="1"/>
    <col min="6192" max="6226" width="9.81640625" style="132" customWidth="1"/>
    <col min="6227" max="6227" width="36.36328125" style="132" bestFit="1" customWidth="1"/>
    <col min="6228" max="6262" width="9.81640625" style="132" customWidth="1"/>
    <col min="6263" max="6263" width="36.36328125" style="132" bestFit="1" customWidth="1"/>
    <col min="6264" max="6400" width="9.81640625" style="132"/>
    <col min="6401" max="6401" width="5.81640625" style="132" customWidth="1"/>
    <col min="6402" max="6402" width="18.1796875" style="132" customWidth="1"/>
    <col min="6403" max="6445" width="9.81640625" style="132" customWidth="1"/>
    <col min="6446" max="6446" width="9.81640625" style="132"/>
    <col min="6447" max="6447" width="11.81640625" style="132" customWidth="1"/>
    <col min="6448" max="6482" width="9.81640625" style="132" customWidth="1"/>
    <col min="6483" max="6483" width="36.36328125" style="132" bestFit="1" customWidth="1"/>
    <col min="6484" max="6518" width="9.81640625" style="132" customWidth="1"/>
    <col min="6519" max="6519" width="36.36328125" style="132" bestFit="1" customWidth="1"/>
    <col min="6520" max="6656" width="9.81640625" style="132"/>
    <col min="6657" max="6657" width="5.81640625" style="132" customWidth="1"/>
    <col min="6658" max="6658" width="18.1796875" style="132" customWidth="1"/>
    <col min="6659" max="6701" width="9.81640625" style="132" customWidth="1"/>
    <col min="6702" max="6702" width="9.81640625" style="132"/>
    <col min="6703" max="6703" width="11.81640625" style="132" customWidth="1"/>
    <col min="6704" max="6738" width="9.81640625" style="132" customWidth="1"/>
    <col min="6739" max="6739" width="36.36328125" style="132" bestFit="1" customWidth="1"/>
    <col min="6740" max="6774" width="9.81640625" style="132" customWidth="1"/>
    <col min="6775" max="6775" width="36.36328125" style="132" bestFit="1" customWidth="1"/>
    <col min="6776" max="6912" width="9.81640625" style="132"/>
    <col min="6913" max="6913" width="5.81640625" style="132" customWidth="1"/>
    <col min="6914" max="6914" width="18.1796875" style="132" customWidth="1"/>
    <col min="6915" max="6957" width="9.81640625" style="132" customWidth="1"/>
    <col min="6958" max="6958" width="9.81640625" style="132"/>
    <col min="6959" max="6959" width="11.81640625" style="132" customWidth="1"/>
    <col min="6960" max="6994" width="9.81640625" style="132" customWidth="1"/>
    <col min="6995" max="6995" width="36.36328125" style="132" bestFit="1" customWidth="1"/>
    <col min="6996" max="7030" width="9.81640625" style="132" customWidth="1"/>
    <col min="7031" max="7031" width="36.36328125" style="132" bestFit="1" customWidth="1"/>
    <col min="7032" max="7168" width="9.81640625" style="132"/>
    <col min="7169" max="7169" width="5.81640625" style="132" customWidth="1"/>
    <col min="7170" max="7170" width="18.1796875" style="132" customWidth="1"/>
    <col min="7171" max="7213" width="9.81640625" style="132" customWidth="1"/>
    <col min="7214" max="7214" width="9.81640625" style="132"/>
    <col min="7215" max="7215" width="11.81640625" style="132" customWidth="1"/>
    <col min="7216" max="7250" width="9.81640625" style="132" customWidth="1"/>
    <col min="7251" max="7251" width="36.36328125" style="132" bestFit="1" customWidth="1"/>
    <col min="7252" max="7286" width="9.81640625" style="132" customWidth="1"/>
    <col min="7287" max="7287" width="36.36328125" style="132" bestFit="1" customWidth="1"/>
    <col min="7288" max="7424" width="9.81640625" style="132"/>
    <col min="7425" max="7425" width="5.81640625" style="132" customWidth="1"/>
    <col min="7426" max="7426" width="18.1796875" style="132" customWidth="1"/>
    <col min="7427" max="7469" width="9.81640625" style="132" customWidth="1"/>
    <col min="7470" max="7470" width="9.81640625" style="132"/>
    <col min="7471" max="7471" width="11.81640625" style="132" customWidth="1"/>
    <col min="7472" max="7506" width="9.81640625" style="132" customWidth="1"/>
    <col min="7507" max="7507" width="36.36328125" style="132" bestFit="1" customWidth="1"/>
    <col min="7508" max="7542" width="9.81640625" style="132" customWidth="1"/>
    <col min="7543" max="7543" width="36.36328125" style="132" bestFit="1" customWidth="1"/>
    <col min="7544" max="7680" width="9.81640625" style="132"/>
    <col min="7681" max="7681" width="5.81640625" style="132" customWidth="1"/>
    <col min="7682" max="7682" width="18.1796875" style="132" customWidth="1"/>
    <col min="7683" max="7725" width="9.81640625" style="132" customWidth="1"/>
    <col min="7726" max="7726" width="9.81640625" style="132"/>
    <col min="7727" max="7727" width="11.81640625" style="132" customWidth="1"/>
    <col min="7728" max="7762" width="9.81640625" style="132" customWidth="1"/>
    <col min="7763" max="7763" width="36.36328125" style="132" bestFit="1" customWidth="1"/>
    <col min="7764" max="7798" width="9.81640625" style="132" customWidth="1"/>
    <col min="7799" max="7799" width="36.36328125" style="132" bestFit="1" customWidth="1"/>
    <col min="7800" max="7936" width="9.81640625" style="132"/>
    <col min="7937" max="7937" width="5.81640625" style="132" customWidth="1"/>
    <col min="7938" max="7938" width="18.1796875" style="132" customWidth="1"/>
    <col min="7939" max="7981" width="9.81640625" style="132" customWidth="1"/>
    <col min="7982" max="7982" width="9.81640625" style="132"/>
    <col min="7983" max="7983" width="11.81640625" style="132" customWidth="1"/>
    <col min="7984" max="8018" width="9.81640625" style="132" customWidth="1"/>
    <col min="8019" max="8019" width="36.36328125" style="132" bestFit="1" customWidth="1"/>
    <col min="8020" max="8054" width="9.81640625" style="132" customWidth="1"/>
    <col min="8055" max="8055" width="36.36328125" style="132" bestFit="1" customWidth="1"/>
    <col min="8056" max="8192" width="9.81640625" style="132"/>
    <col min="8193" max="8193" width="5.81640625" style="132" customWidth="1"/>
    <col min="8194" max="8194" width="18.1796875" style="132" customWidth="1"/>
    <col min="8195" max="8237" width="9.81640625" style="132" customWidth="1"/>
    <col min="8238" max="8238" width="9.81640625" style="132"/>
    <col min="8239" max="8239" width="11.81640625" style="132" customWidth="1"/>
    <col min="8240" max="8274" width="9.81640625" style="132" customWidth="1"/>
    <col min="8275" max="8275" width="36.36328125" style="132" bestFit="1" customWidth="1"/>
    <col min="8276" max="8310" width="9.81640625" style="132" customWidth="1"/>
    <col min="8311" max="8311" width="36.36328125" style="132" bestFit="1" customWidth="1"/>
    <col min="8312" max="8448" width="9.81640625" style="132"/>
    <col min="8449" max="8449" width="5.81640625" style="132" customWidth="1"/>
    <col min="8450" max="8450" width="18.1796875" style="132" customWidth="1"/>
    <col min="8451" max="8493" width="9.81640625" style="132" customWidth="1"/>
    <col min="8494" max="8494" width="9.81640625" style="132"/>
    <col min="8495" max="8495" width="11.81640625" style="132" customWidth="1"/>
    <col min="8496" max="8530" width="9.81640625" style="132" customWidth="1"/>
    <col min="8531" max="8531" width="36.36328125" style="132" bestFit="1" customWidth="1"/>
    <col min="8532" max="8566" width="9.81640625" style="132" customWidth="1"/>
    <col min="8567" max="8567" width="36.36328125" style="132" bestFit="1" customWidth="1"/>
    <col min="8568" max="8704" width="9.81640625" style="132"/>
    <col min="8705" max="8705" width="5.81640625" style="132" customWidth="1"/>
    <col min="8706" max="8706" width="18.1796875" style="132" customWidth="1"/>
    <col min="8707" max="8749" width="9.81640625" style="132" customWidth="1"/>
    <col min="8750" max="8750" width="9.81640625" style="132"/>
    <col min="8751" max="8751" width="11.81640625" style="132" customWidth="1"/>
    <col min="8752" max="8786" width="9.81640625" style="132" customWidth="1"/>
    <col min="8787" max="8787" width="36.36328125" style="132" bestFit="1" customWidth="1"/>
    <col min="8788" max="8822" width="9.81640625" style="132" customWidth="1"/>
    <col min="8823" max="8823" width="36.36328125" style="132" bestFit="1" customWidth="1"/>
    <col min="8824" max="8960" width="9.81640625" style="132"/>
    <col min="8961" max="8961" width="5.81640625" style="132" customWidth="1"/>
    <col min="8962" max="8962" width="18.1796875" style="132" customWidth="1"/>
    <col min="8963" max="9005" width="9.81640625" style="132" customWidth="1"/>
    <col min="9006" max="9006" width="9.81640625" style="132"/>
    <col min="9007" max="9007" width="11.81640625" style="132" customWidth="1"/>
    <col min="9008" max="9042" width="9.81640625" style="132" customWidth="1"/>
    <col min="9043" max="9043" width="36.36328125" style="132" bestFit="1" customWidth="1"/>
    <col min="9044" max="9078" width="9.81640625" style="132" customWidth="1"/>
    <col min="9079" max="9079" width="36.36328125" style="132" bestFit="1" customWidth="1"/>
    <col min="9080" max="9216" width="9.81640625" style="132"/>
    <col min="9217" max="9217" width="5.81640625" style="132" customWidth="1"/>
    <col min="9218" max="9218" width="18.1796875" style="132" customWidth="1"/>
    <col min="9219" max="9261" width="9.81640625" style="132" customWidth="1"/>
    <col min="9262" max="9262" width="9.81640625" style="132"/>
    <col min="9263" max="9263" width="11.81640625" style="132" customWidth="1"/>
    <col min="9264" max="9298" width="9.81640625" style="132" customWidth="1"/>
    <col min="9299" max="9299" width="36.36328125" style="132" bestFit="1" customWidth="1"/>
    <col min="9300" max="9334" width="9.81640625" style="132" customWidth="1"/>
    <col min="9335" max="9335" width="36.36328125" style="132" bestFit="1" customWidth="1"/>
    <col min="9336" max="9472" width="9.81640625" style="132"/>
    <col min="9473" max="9473" width="5.81640625" style="132" customWidth="1"/>
    <col min="9474" max="9474" width="18.1796875" style="132" customWidth="1"/>
    <col min="9475" max="9517" width="9.81640625" style="132" customWidth="1"/>
    <col min="9518" max="9518" width="9.81640625" style="132"/>
    <col min="9519" max="9519" width="11.81640625" style="132" customWidth="1"/>
    <col min="9520" max="9554" width="9.81640625" style="132" customWidth="1"/>
    <col min="9555" max="9555" width="36.36328125" style="132" bestFit="1" customWidth="1"/>
    <col min="9556" max="9590" width="9.81640625" style="132" customWidth="1"/>
    <col min="9591" max="9591" width="36.36328125" style="132" bestFit="1" customWidth="1"/>
    <col min="9592" max="9728" width="9.81640625" style="132"/>
    <col min="9729" max="9729" width="5.81640625" style="132" customWidth="1"/>
    <col min="9730" max="9730" width="18.1796875" style="132" customWidth="1"/>
    <col min="9731" max="9773" width="9.81640625" style="132" customWidth="1"/>
    <col min="9774" max="9774" width="9.81640625" style="132"/>
    <col min="9775" max="9775" width="11.81640625" style="132" customWidth="1"/>
    <col min="9776" max="9810" width="9.81640625" style="132" customWidth="1"/>
    <col min="9811" max="9811" width="36.36328125" style="132" bestFit="1" customWidth="1"/>
    <col min="9812" max="9846" width="9.81640625" style="132" customWidth="1"/>
    <col min="9847" max="9847" width="36.36328125" style="132" bestFit="1" customWidth="1"/>
    <col min="9848" max="9984" width="9.81640625" style="132"/>
    <col min="9985" max="9985" width="5.81640625" style="132" customWidth="1"/>
    <col min="9986" max="9986" width="18.1796875" style="132" customWidth="1"/>
    <col min="9987" max="10029" width="9.81640625" style="132" customWidth="1"/>
    <col min="10030" max="10030" width="9.81640625" style="132"/>
    <col min="10031" max="10031" width="11.81640625" style="132" customWidth="1"/>
    <col min="10032" max="10066" width="9.81640625" style="132" customWidth="1"/>
    <col min="10067" max="10067" width="36.36328125" style="132" bestFit="1" customWidth="1"/>
    <col min="10068" max="10102" width="9.81640625" style="132" customWidth="1"/>
    <col min="10103" max="10103" width="36.36328125" style="132" bestFit="1" customWidth="1"/>
    <col min="10104" max="10240" width="9.81640625" style="132"/>
    <col min="10241" max="10241" width="5.81640625" style="132" customWidth="1"/>
    <col min="10242" max="10242" width="18.1796875" style="132" customWidth="1"/>
    <col min="10243" max="10285" width="9.81640625" style="132" customWidth="1"/>
    <col min="10286" max="10286" width="9.81640625" style="132"/>
    <col min="10287" max="10287" width="11.81640625" style="132" customWidth="1"/>
    <col min="10288" max="10322" width="9.81640625" style="132" customWidth="1"/>
    <col min="10323" max="10323" width="36.36328125" style="132" bestFit="1" customWidth="1"/>
    <col min="10324" max="10358" width="9.81640625" style="132" customWidth="1"/>
    <col min="10359" max="10359" width="36.36328125" style="132" bestFit="1" customWidth="1"/>
    <col min="10360" max="10496" width="9.81640625" style="132"/>
    <col min="10497" max="10497" width="5.81640625" style="132" customWidth="1"/>
    <col min="10498" max="10498" width="18.1796875" style="132" customWidth="1"/>
    <col min="10499" max="10541" width="9.81640625" style="132" customWidth="1"/>
    <col min="10542" max="10542" width="9.81640625" style="132"/>
    <col min="10543" max="10543" width="11.81640625" style="132" customWidth="1"/>
    <col min="10544" max="10578" width="9.81640625" style="132" customWidth="1"/>
    <col min="10579" max="10579" width="36.36328125" style="132" bestFit="1" customWidth="1"/>
    <col min="10580" max="10614" width="9.81640625" style="132" customWidth="1"/>
    <col min="10615" max="10615" width="36.36328125" style="132" bestFit="1" customWidth="1"/>
    <col min="10616" max="10752" width="9.81640625" style="132"/>
    <col min="10753" max="10753" width="5.81640625" style="132" customWidth="1"/>
    <col min="10754" max="10754" width="18.1796875" style="132" customWidth="1"/>
    <col min="10755" max="10797" width="9.81640625" style="132" customWidth="1"/>
    <col min="10798" max="10798" width="9.81640625" style="132"/>
    <col min="10799" max="10799" width="11.81640625" style="132" customWidth="1"/>
    <col min="10800" max="10834" width="9.81640625" style="132" customWidth="1"/>
    <col min="10835" max="10835" width="36.36328125" style="132" bestFit="1" customWidth="1"/>
    <col min="10836" max="10870" width="9.81640625" style="132" customWidth="1"/>
    <col min="10871" max="10871" width="36.36328125" style="132" bestFit="1" customWidth="1"/>
    <col min="10872" max="11008" width="9.81640625" style="132"/>
    <col min="11009" max="11009" width="5.81640625" style="132" customWidth="1"/>
    <col min="11010" max="11010" width="18.1796875" style="132" customWidth="1"/>
    <col min="11011" max="11053" width="9.81640625" style="132" customWidth="1"/>
    <col min="11054" max="11054" width="9.81640625" style="132"/>
    <col min="11055" max="11055" width="11.81640625" style="132" customWidth="1"/>
    <col min="11056" max="11090" width="9.81640625" style="132" customWidth="1"/>
    <col min="11091" max="11091" width="36.36328125" style="132" bestFit="1" customWidth="1"/>
    <col min="11092" max="11126" width="9.81640625" style="132" customWidth="1"/>
    <col min="11127" max="11127" width="36.36328125" style="132" bestFit="1" customWidth="1"/>
    <col min="11128" max="11264" width="9.81640625" style="132"/>
    <col min="11265" max="11265" width="5.81640625" style="132" customWidth="1"/>
    <col min="11266" max="11266" width="18.1796875" style="132" customWidth="1"/>
    <col min="11267" max="11309" width="9.81640625" style="132" customWidth="1"/>
    <col min="11310" max="11310" width="9.81640625" style="132"/>
    <col min="11311" max="11311" width="11.81640625" style="132" customWidth="1"/>
    <col min="11312" max="11346" width="9.81640625" style="132" customWidth="1"/>
    <col min="11347" max="11347" width="36.36328125" style="132" bestFit="1" customWidth="1"/>
    <col min="11348" max="11382" width="9.81640625" style="132" customWidth="1"/>
    <col min="11383" max="11383" width="36.36328125" style="132" bestFit="1" customWidth="1"/>
    <col min="11384" max="11520" width="9.81640625" style="132"/>
    <col min="11521" max="11521" width="5.81640625" style="132" customWidth="1"/>
    <col min="11522" max="11522" width="18.1796875" style="132" customWidth="1"/>
    <col min="11523" max="11565" width="9.81640625" style="132" customWidth="1"/>
    <col min="11566" max="11566" width="9.81640625" style="132"/>
    <col min="11567" max="11567" width="11.81640625" style="132" customWidth="1"/>
    <col min="11568" max="11602" width="9.81640625" style="132" customWidth="1"/>
    <col min="11603" max="11603" width="36.36328125" style="132" bestFit="1" customWidth="1"/>
    <col min="11604" max="11638" width="9.81640625" style="132" customWidth="1"/>
    <col min="11639" max="11639" width="36.36328125" style="132" bestFit="1" customWidth="1"/>
    <col min="11640" max="11776" width="9.81640625" style="132"/>
    <col min="11777" max="11777" width="5.81640625" style="132" customWidth="1"/>
    <col min="11778" max="11778" width="18.1796875" style="132" customWidth="1"/>
    <col min="11779" max="11821" width="9.81640625" style="132" customWidth="1"/>
    <col min="11822" max="11822" width="9.81640625" style="132"/>
    <col min="11823" max="11823" width="11.81640625" style="132" customWidth="1"/>
    <col min="11824" max="11858" width="9.81640625" style="132" customWidth="1"/>
    <col min="11859" max="11859" width="36.36328125" style="132" bestFit="1" customWidth="1"/>
    <col min="11860" max="11894" width="9.81640625" style="132" customWidth="1"/>
    <col min="11895" max="11895" width="36.36328125" style="132" bestFit="1" customWidth="1"/>
    <col min="11896" max="12032" width="9.81640625" style="132"/>
    <col min="12033" max="12033" width="5.81640625" style="132" customWidth="1"/>
    <col min="12034" max="12034" width="18.1796875" style="132" customWidth="1"/>
    <col min="12035" max="12077" width="9.81640625" style="132" customWidth="1"/>
    <col min="12078" max="12078" width="9.81640625" style="132"/>
    <col min="12079" max="12079" width="11.81640625" style="132" customWidth="1"/>
    <col min="12080" max="12114" width="9.81640625" style="132" customWidth="1"/>
    <col min="12115" max="12115" width="36.36328125" style="132" bestFit="1" customWidth="1"/>
    <col min="12116" max="12150" width="9.81640625" style="132" customWidth="1"/>
    <col min="12151" max="12151" width="36.36328125" style="132" bestFit="1" customWidth="1"/>
    <col min="12152" max="12288" width="9.81640625" style="132"/>
    <col min="12289" max="12289" width="5.81640625" style="132" customWidth="1"/>
    <col min="12290" max="12290" width="18.1796875" style="132" customWidth="1"/>
    <col min="12291" max="12333" width="9.81640625" style="132" customWidth="1"/>
    <col min="12334" max="12334" width="9.81640625" style="132"/>
    <col min="12335" max="12335" width="11.81640625" style="132" customWidth="1"/>
    <col min="12336" max="12370" width="9.81640625" style="132" customWidth="1"/>
    <col min="12371" max="12371" width="36.36328125" style="132" bestFit="1" customWidth="1"/>
    <col min="12372" max="12406" width="9.81640625" style="132" customWidth="1"/>
    <col min="12407" max="12407" width="36.36328125" style="132" bestFit="1" customWidth="1"/>
    <col min="12408" max="12544" width="9.81640625" style="132"/>
    <col min="12545" max="12545" width="5.81640625" style="132" customWidth="1"/>
    <col min="12546" max="12546" width="18.1796875" style="132" customWidth="1"/>
    <col min="12547" max="12589" width="9.81640625" style="132" customWidth="1"/>
    <col min="12590" max="12590" width="9.81640625" style="132"/>
    <col min="12591" max="12591" width="11.81640625" style="132" customWidth="1"/>
    <col min="12592" max="12626" width="9.81640625" style="132" customWidth="1"/>
    <col min="12627" max="12627" width="36.36328125" style="132" bestFit="1" customWidth="1"/>
    <col min="12628" max="12662" width="9.81640625" style="132" customWidth="1"/>
    <col min="12663" max="12663" width="36.36328125" style="132" bestFit="1" customWidth="1"/>
    <col min="12664" max="12800" width="9.81640625" style="132"/>
    <col min="12801" max="12801" width="5.81640625" style="132" customWidth="1"/>
    <col min="12802" max="12802" width="18.1796875" style="132" customWidth="1"/>
    <col min="12803" max="12845" width="9.81640625" style="132" customWidth="1"/>
    <col min="12846" max="12846" width="9.81640625" style="132"/>
    <col min="12847" max="12847" width="11.81640625" style="132" customWidth="1"/>
    <col min="12848" max="12882" width="9.81640625" style="132" customWidth="1"/>
    <col min="12883" max="12883" width="36.36328125" style="132" bestFit="1" customWidth="1"/>
    <col min="12884" max="12918" width="9.81640625" style="132" customWidth="1"/>
    <col min="12919" max="12919" width="36.36328125" style="132" bestFit="1" customWidth="1"/>
    <col min="12920" max="13056" width="9.81640625" style="132"/>
    <col min="13057" max="13057" width="5.81640625" style="132" customWidth="1"/>
    <col min="13058" max="13058" width="18.1796875" style="132" customWidth="1"/>
    <col min="13059" max="13101" width="9.81640625" style="132" customWidth="1"/>
    <col min="13102" max="13102" width="9.81640625" style="132"/>
    <col min="13103" max="13103" width="11.81640625" style="132" customWidth="1"/>
    <col min="13104" max="13138" width="9.81640625" style="132" customWidth="1"/>
    <col min="13139" max="13139" width="36.36328125" style="132" bestFit="1" customWidth="1"/>
    <col min="13140" max="13174" width="9.81640625" style="132" customWidth="1"/>
    <col min="13175" max="13175" width="36.36328125" style="132" bestFit="1" customWidth="1"/>
    <col min="13176" max="13312" width="9.81640625" style="132"/>
    <col min="13313" max="13313" width="5.81640625" style="132" customWidth="1"/>
    <col min="13314" max="13314" width="18.1796875" style="132" customWidth="1"/>
    <col min="13315" max="13357" width="9.81640625" style="132" customWidth="1"/>
    <col min="13358" max="13358" width="9.81640625" style="132"/>
    <col min="13359" max="13359" width="11.81640625" style="132" customWidth="1"/>
    <col min="13360" max="13394" width="9.81640625" style="132" customWidth="1"/>
    <col min="13395" max="13395" width="36.36328125" style="132" bestFit="1" customWidth="1"/>
    <col min="13396" max="13430" width="9.81640625" style="132" customWidth="1"/>
    <col min="13431" max="13431" width="36.36328125" style="132" bestFit="1" customWidth="1"/>
    <col min="13432" max="13568" width="9.81640625" style="132"/>
    <col min="13569" max="13569" width="5.81640625" style="132" customWidth="1"/>
    <col min="13570" max="13570" width="18.1796875" style="132" customWidth="1"/>
    <col min="13571" max="13613" width="9.81640625" style="132" customWidth="1"/>
    <col min="13614" max="13614" width="9.81640625" style="132"/>
    <col min="13615" max="13615" width="11.81640625" style="132" customWidth="1"/>
    <col min="13616" max="13650" width="9.81640625" style="132" customWidth="1"/>
    <col min="13651" max="13651" width="36.36328125" style="132" bestFit="1" customWidth="1"/>
    <col min="13652" max="13686" width="9.81640625" style="132" customWidth="1"/>
    <col min="13687" max="13687" width="36.36328125" style="132" bestFit="1" customWidth="1"/>
    <col min="13688" max="13824" width="9.81640625" style="132"/>
    <col min="13825" max="13825" width="5.81640625" style="132" customWidth="1"/>
    <col min="13826" max="13826" width="18.1796875" style="132" customWidth="1"/>
    <col min="13827" max="13869" width="9.81640625" style="132" customWidth="1"/>
    <col min="13870" max="13870" width="9.81640625" style="132"/>
    <col min="13871" max="13871" width="11.81640625" style="132" customWidth="1"/>
    <col min="13872" max="13906" width="9.81640625" style="132" customWidth="1"/>
    <col min="13907" max="13907" width="36.36328125" style="132" bestFit="1" customWidth="1"/>
    <col min="13908" max="13942" width="9.81640625" style="132" customWidth="1"/>
    <col min="13943" max="13943" width="36.36328125" style="132" bestFit="1" customWidth="1"/>
    <col min="13944" max="14080" width="9.81640625" style="132"/>
    <col min="14081" max="14081" width="5.81640625" style="132" customWidth="1"/>
    <col min="14082" max="14082" width="18.1796875" style="132" customWidth="1"/>
    <col min="14083" max="14125" width="9.81640625" style="132" customWidth="1"/>
    <col min="14126" max="14126" width="9.81640625" style="132"/>
    <col min="14127" max="14127" width="11.81640625" style="132" customWidth="1"/>
    <col min="14128" max="14162" width="9.81640625" style="132" customWidth="1"/>
    <col min="14163" max="14163" width="36.36328125" style="132" bestFit="1" customWidth="1"/>
    <col min="14164" max="14198" width="9.81640625" style="132" customWidth="1"/>
    <col min="14199" max="14199" width="36.36328125" style="132" bestFit="1" customWidth="1"/>
    <col min="14200" max="14336" width="9.81640625" style="132"/>
    <col min="14337" max="14337" width="5.81640625" style="132" customWidth="1"/>
    <col min="14338" max="14338" width="18.1796875" style="132" customWidth="1"/>
    <col min="14339" max="14381" width="9.81640625" style="132" customWidth="1"/>
    <col min="14382" max="14382" width="9.81640625" style="132"/>
    <col min="14383" max="14383" width="11.81640625" style="132" customWidth="1"/>
    <col min="14384" max="14418" width="9.81640625" style="132" customWidth="1"/>
    <col min="14419" max="14419" width="36.36328125" style="132" bestFit="1" customWidth="1"/>
    <col min="14420" max="14454" width="9.81640625" style="132" customWidth="1"/>
    <col min="14455" max="14455" width="36.36328125" style="132" bestFit="1" customWidth="1"/>
    <col min="14456" max="14592" width="9.81640625" style="132"/>
    <col min="14593" max="14593" width="5.81640625" style="132" customWidth="1"/>
    <col min="14594" max="14594" width="18.1796875" style="132" customWidth="1"/>
    <col min="14595" max="14637" width="9.81640625" style="132" customWidth="1"/>
    <col min="14638" max="14638" width="9.81640625" style="132"/>
    <col min="14639" max="14639" width="11.81640625" style="132" customWidth="1"/>
    <col min="14640" max="14674" width="9.81640625" style="132" customWidth="1"/>
    <col min="14675" max="14675" width="36.36328125" style="132" bestFit="1" customWidth="1"/>
    <col min="14676" max="14710" width="9.81640625" style="132" customWidth="1"/>
    <col min="14711" max="14711" width="36.36328125" style="132" bestFit="1" customWidth="1"/>
    <col min="14712" max="14848" width="9.81640625" style="132"/>
    <col min="14849" max="14849" width="5.81640625" style="132" customWidth="1"/>
    <col min="14850" max="14850" width="18.1796875" style="132" customWidth="1"/>
    <col min="14851" max="14893" width="9.81640625" style="132" customWidth="1"/>
    <col min="14894" max="14894" width="9.81640625" style="132"/>
    <col min="14895" max="14895" width="11.81640625" style="132" customWidth="1"/>
    <col min="14896" max="14930" width="9.81640625" style="132" customWidth="1"/>
    <col min="14931" max="14931" width="36.36328125" style="132" bestFit="1" customWidth="1"/>
    <col min="14932" max="14966" width="9.81640625" style="132" customWidth="1"/>
    <col min="14967" max="14967" width="36.36328125" style="132" bestFit="1" customWidth="1"/>
    <col min="14968" max="15104" width="9.81640625" style="132"/>
    <col min="15105" max="15105" width="5.81640625" style="132" customWidth="1"/>
    <col min="15106" max="15106" width="18.1796875" style="132" customWidth="1"/>
    <col min="15107" max="15149" width="9.81640625" style="132" customWidth="1"/>
    <col min="15150" max="15150" width="9.81640625" style="132"/>
    <col min="15151" max="15151" width="11.81640625" style="132" customWidth="1"/>
    <col min="15152" max="15186" width="9.81640625" style="132" customWidth="1"/>
    <col min="15187" max="15187" width="36.36328125" style="132" bestFit="1" customWidth="1"/>
    <col min="15188" max="15222" width="9.81640625" style="132" customWidth="1"/>
    <col min="15223" max="15223" width="36.36328125" style="132" bestFit="1" customWidth="1"/>
    <col min="15224" max="15360" width="9.81640625" style="132"/>
    <col min="15361" max="15361" width="5.81640625" style="132" customWidth="1"/>
    <col min="15362" max="15362" width="18.1796875" style="132" customWidth="1"/>
    <col min="15363" max="15405" width="9.81640625" style="132" customWidth="1"/>
    <col min="15406" max="15406" width="9.81640625" style="132"/>
    <col min="15407" max="15407" width="11.81640625" style="132" customWidth="1"/>
    <col min="15408" max="15442" width="9.81640625" style="132" customWidth="1"/>
    <col min="15443" max="15443" width="36.36328125" style="132" bestFit="1" customWidth="1"/>
    <col min="15444" max="15478" width="9.81640625" style="132" customWidth="1"/>
    <col min="15479" max="15479" width="36.36328125" style="132" bestFit="1" customWidth="1"/>
    <col min="15480" max="15616" width="9.81640625" style="132"/>
    <col min="15617" max="15617" width="5.81640625" style="132" customWidth="1"/>
    <col min="15618" max="15618" width="18.1796875" style="132" customWidth="1"/>
    <col min="15619" max="15661" width="9.81640625" style="132" customWidth="1"/>
    <col min="15662" max="15662" width="9.81640625" style="132"/>
    <col min="15663" max="15663" width="11.81640625" style="132" customWidth="1"/>
    <col min="15664" max="15698" width="9.81640625" style="132" customWidth="1"/>
    <col min="15699" max="15699" width="36.36328125" style="132" bestFit="1" customWidth="1"/>
    <col min="15700" max="15734" width="9.81640625" style="132" customWidth="1"/>
    <col min="15735" max="15735" width="36.36328125" style="132" bestFit="1" customWidth="1"/>
    <col min="15736" max="15872" width="9.81640625" style="132"/>
    <col min="15873" max="15873" width="5.81640625" style="132" customWidth="1"/>
    <col min="15874" max="15874" width="18.1796875" style="132" customWidth="1"/>
    <col min="15875" max="15917" width="9.81640625" style="132" customWidth="1"/>
    <col min="15918" max="15918" width="9.81640625" style="132"/>
    <col min="15919" max="15919" width="11.81640625" style="132" customWidth="1"/>
    <col min="15920" max="15954" width="9.81640625" style="132" customWidth="1"/>
    <col min="15955" max="15955" width="36.36328125" style="132" bestFit="1" customWidth="1"/>
    <col min="15956" max="15990" width="9.81640625" style="132" customWidth="1"/>
    <col min="15991" max="15991" width="36.36328125" style="132" bestFit="1" customWidth="1"/>
    <col min="15992" max="16128" width="9.81640625" style="132"/>
    <col min="16129" max="16129" width="5.81640625" style="132" customWidth="1"/>
    <col min="16130" max="16130" width="18.1796875" style="132" customWidth="1"/>
    <col min="16131" max="16173" width="9.81640625" style="132" customWidth="1"/>
    <col min="16174" max="16174" width="9.81640625" style="132"/>
    <col min="16175" max="16175" width="11.81640625" style="132" customWidth="1"/>
    <col min="16176" max="16210" width="9.81640625" style="132" customWidth="1"/>
    <col min="16211" max="16211" width="36.36328125" style="132" bestFit="1" customWidth="1"/>
    <col min="16212" max="16246" width="9.81640625" style="132" customWidth="1"/>
    <col min="16247" max="16247" width="36.36328125" style="132" bestFit="1" customWidth="1"/>
    <col min="16248" max="16384" width="9.81640625" style="132"/>
  </cols>
  <sheetData>
    <row r="1" spans="1:48" s="33" customFormat="1" ht="22.5" customHeight="1" x14ac:dyDescent="0.25">
      <c r="A1" s="158"/>
    </row>
    <row r="2" spans="1:48" s="33" customFormat="1" ht="22.5" customHeight="1" x14ac:dyDescent="0.25">
      <c r="A2" s="158">
        <v>1</v>
      </c>
      <c r="B2" s="158">
        <v>2</v>
      </c>
      <c r="C2" s="158">
        <v>3</v>
      </c>
      <c r="D2" s="158">
        <v>4</v>
      </c>
      <c r="E2" s="158">
        <v>5</v>
      </c>
      <c r="F2" s="158">
        <v>6</v>
      </c>
      <c r="G2" s="158">
        <v>7</v>
      </c>
      <c r="H2" s="158">
        <v>8</v>
      </c>
      <c r="I2" s="158">
        <v>9</v>
      </c>
      <c r="J2" s="158">
        <v>10</v>
      </c>
      <c r="K2" s="158">
        <v>11</v>
      </c>
      <c r="L2" s="158">
        <v>12</v>
      </c>
      <c r="M2" s="158">
        <v>13</v>
      </c>
      <c r="N2" s="158">
        <v>14</v>
      </c>
      <c r="O2" s="158">
        <v>15</v>
      </c>
      <c r="P2" s="158">
        <v>16</v>
      </c>
      <c r="Q2" s="158">
        <v>17</v>
      </c>
      <c r="R2" s="158">
        <v>18</v>
      </c>
      <c r="S2" s="158">
        <v>19</v>
      </c>
      <c r="T2" s="158">
        <v>20</v>
      </c>
      <c r="U2" s="158">
        <v>21</v>
      </c>
      <c r="V2" s="158">
        <v>22</v>
      </c>
      <c r="W2" s="158">
        <v>23</v>
      </c>
      <c r="X2" s="158">
        <v>24</v>
      </c>
      <c r="Y2" s="158">
        <v>25</v>
      </c>
      <c r="Z2" s="158">
        <v>26</v>
      </c>
      <c r="AA2" s="158">
        <v>27</v>
      </c>
      <c r="AB2" s="158">
        <v>28</v>
      </c>
      <c r="AC2" s="158">
        <v>29</v>
      </c>
      <c r="AD2" s="158">
        <v>30</v>
      </c>
      <c r="AE2" s="158">
        <v>31</v>
      </c>
      <c r="AF2" s="158">
        <v>32</v>
      </c>
      <c r="AG2" s="158">
        <v>33</v>
      </c>
      <c r="AH2" s="158">
        <v>34</v>
      </c>
      <c r="AI2" s="158">
        <v>35</v>
      </c>
      <c r="AJ2" s="158">
        <v>36</v>
      </c>
      <c r="AK2" s="158">
        <v>37</v>
      </c>
      <c r="AL2" s="158">
        <v>38</v>
      </c>
      <c r="AM2" s="158">
        <v>39</v>
      </c>
      <c r="AN2" s="158">
        <v>40</v>
      </c>
      <c r="AO2" s="158">
        <v>41</v>
      </c>
      <c r="AP2" s="158">
        <v>42</v>
      </c>
      <c r="AQ2" s="158">
        <v>43</v>
      </c>
      <c r="AR2" s="158">
        <v>44</v>
      </c>
      <c r="AS2" s="158">
        <v>45</v>
      </c>
      <c r="AT2" s="158">
        <v>46</v>
      </c>
      <c r="AU2" s="158">
        <v>47</v>
      </c>
      <c r="AV2" s="158">
        <v>48</v>
      </c>
    </row>
    <row r="3" spans="1:48" s="33" customFormat="1" ht="22.5" customHeight="1" x14ac:dyDescent="0.3">
      <c r="A3" s="158"/>
      <c r="B3" s="128" t="s">
        <v>240</v>
      </c>
      <c r="C3" s="129" t="s">
        <v>307</v>
      </c>
      <c r="D3" s="129" t="s">
        <v>308</v>
      </c>
      <c r="E3" s="129" t="s">
        <v>309</v>
      </c>
      <c r="F3" s="129" t="s">
        <v>310</v>
      </c>
      <c r="G3" s="129" t="s">
        <v>311</v>
      </c>
      <c r="H3" s="129" t="s">
        <v>312</v>
      </c>
      <c r="I3" s="129" t="s">
        <v>235</v>
      </c>
      <c r="J3" s="129" t="s">
        <v>236</v>
      </c>
      <c r="K3" s="129" t="s">
        <v>237</v>
      </c>
      <c r="L3" s="129" t="s">
        <v>320</v>
      </c>
      <c r="M3" s="130"/>
      <c r="N3" s="128" t="s">
        <v>321</v>
      </c>
      <c r="O3" s="129" t="s">
        <v>307</v>
      </c>
      <c r="P3" s="129" t="s">
        <v>308</v>
      </c>
      <c r="Q3" s="129" t="s">
        <v>309</v>
      </c>
      <c r="R3" s="129" t="s">
        <v>310</v>
      </c>
      <c r="S3" s="129" t="s">
        <v>311</v>
      </c>
      <c r="T3" s="129" t="s">
        <v>312</v>
      </c>
      <c r="U3" s="129" t="s">
        <v>235</v>
      </c>
      <c r="V3" s="129" t="s">
        <v>236</v>
      </c>
      <c r="W3" s="129" t="s">
        <v>237</v>
      </c>
      <c r="X3" s="129" t="s">
        <v>320</v>
      </c>
      <c r="Y3" s="130"/>
      <c r="Z3" s="128" t="s">
        <v>322</v>
      </c>
      <c r="AA3" s="129" t="s">
        <v>307</v>
      </c>
      <c r="AB3" s="129" t="s">
        <v>308</v>
      </c>
      <c r="AC3" s="129" t="s">
        <v>309</v>
      </c>
      <c r="AD3" s="129" t="s">
        <v>310</v>
      </c>
      <c r="AE3" s="129" t="s">
        <v>311</v>
      </c>
      <c r="AF3" s="129" t="s">
        <v>312</v>
      </c>
      <c r="AG3" s="129" t="s">
        <v>235</v>
      </c>
      <c r="AH3" s="129" t="s">
        <v>236</v>
      </c>
      <c r="AI3" s="129" t="s">
        <v>237</v>
      </c>
      <c r="AJ3" s="129" t="s">
        <v>320</v>
      </c>
      <c r="AK3" s="130"/>
      <c r="AL3" s="128" t="s">
        <v>323</v>
      </c>
      <c r="AM3" s="129" t="s">
        <v>307</v>
      </c>
      <c r="AN3" s="129" t="s">
        <v>308</v>
      </c>
      <c r="AO3" s="129" t="s">
        <v>309</v>
      </c>
      <c r="AP3" s="129" t="s">
        <v>310</v>
      </c>
      <c r="AQ3" s="129" t="s">
        <v>311</v>
      </c>
      <c r="AR3" s="129" t="s">
        <v>312</v>
      </c>
      <c r="AS3" s="129" t="s">
        <v>324</v>
      </c>
      <c r="AT3" s="129" t="s">
        <v>236</v>
      </c>
      <c r="AU3" s="129" t="s">
        <v>237</v>
      </c>
      <c r="AV3" s="129" t="s">
        <v>320</v>
      </c>
    </row>
    <row r="4" spans="1:48" s="33" customFormat="1" ht="22.5" customHeight="1" x14ac:dyDescent="0.25">
      <c r="A4" s="158">
        <v>1</v>
      </c>
      <c r="B4" s="131" t="s">
        <v>325</v>
      </c>
      <c r="C4" s="131">
        <v>492</v>
      </c>
      <c r="D4" s="131">
        <v>661</v>
      </c>
      <c r="E4" s="131">
        <v>518</v>
      </c>
      <c r="F4" s="131">
        <v>481</v>
      </c>
      <c r="G4" s="131">
        <v>383</v>
      </c>
      <c r="H4" s="131">
        <v>464</v>
      </c>
      <c r="I4" s="131">
        <v>509</v>
      </c>
      <c r="J4" s="131">
        <v>589</v>
      </c>
      <c r="K4" s="131">
        <v>476</v>
      </c>
      <c r="L4" s="131">
        <v>342</v>
      </c>
      <c r="N4" s="131" t="s">
        <v>325</v>
      </c>
      <c r="O4" s="131">
        <v>160</v>
      </c>
      <c r="P4" s="131">
        <v>232</v>
      </c>
      <c r="Q4" s="131">
        <v>194</v>
      </c>
      <c r="R4" s="131">
        <v>224</v>
      </c>
      <c r="S4" s="131">
        <v>136</v>
      </c>
      <c r="T4" s="131">
        <v>151</v>
      </c>
      <c r="U4" s="131">
        <v>189</v>
      </c>
      <c r="V4" s="131">
        <v>198</v>
      </c>
      <c r="W4" s="131">
        <v>159</v>
      </c>
      <c r="X4" s="131">
        <v>151</v>
      </c>
      <c r="Z4" s="131" t="s">
        <v>325</v>
      </c>
      <c r="AA4" s="131">
        <v>33</v>
      </c>
      <c r="AB4" s="131">
        <v>21</v>
      </c>
      <c r="AC4" s="131">
        <v>22</v>
      </c>
      <c r="AD4" s="131">
        <v>14</v>
      </c>
      <c r="AE4" s="131">
        <v>13</v>
      </c>
      <c r="AF4" s="131">
        <v>26</v>
      </c>
      <c r="AG4" s="131">
        <v>19</v>
      </c>
      <c r="AH4" s="131">
        <v>26</v>
      </c>
      <c r="AI4" s="131">
        <v>24</v>
      </c>
      <c r="AJ4" s="131">
        <v>15</v>
      </c>
      <c r="AL4" s="131" t="s">
        <v>325</v>
      </c>
      <c r="AM4" s="131">
        <v>299</v>
      </c>
      <c r="AN4" s="131">
        <v>408</v>
      </c>
      <c r="AO4" s="131">
        <v>302</v>
      </c>
      <c r="AP4" s="131">
        <v>243</v>
      </c>
      <c r="AQ4" s="131">
        <v>234</v>
      </c>
      <c r="AR4" s="131">
        <v>287</v>
      </c>
      <c r="AS4" s="131">
        <v>301</v>
      </c>
      <c r="AT4" s="131">
        <v>360</v>
      </c>
      <c r="AU4" s="131">
        <v>253</v>
      </c>
      <c r="AV4" s="131">
        <v>52</v>
      </c>
    </row>
    <row r="5" spans="1:48" s="33" customFormat="1" ht="22.5" customHeight="1" x14ac:dyDescent="0.25">
      <c r="A5" s="158">
        <v>2</v>
      </c>
      <c r="B5" s="131" t="s">
        <v>326</v>
      </c>
      <c r="C5" s="131">
        <v>512</v>
      </c>
      <c r="D5" s="131">
        <v>586</v>
      </c>
      <c r="E5" s="131">
        <v>462</v>
      </c>
      <c r="F5" s="131">
        <v>405</v>
      </c>
      <c r="G5" s="131">
        <v>278</v>
      </c>
      <c r="H5" s="131">
        <v>423</v>
      </c>
      <c r="I5" s="131">
        <v>397</v>
      </c>
      <c r="J5" s="131">
        <v>477</v>
      </c>
      <c r="K5" s="131">
        <v>329</v>
      </c>
      <c r="L5" s="131">
        <v>288</v>
      </c>
      <c r="N5" s="131" t="s">
        <v>326</v>
      </c>
      <c r="O5" s="131">
        <v>130</v>
      </c>
      <c r="P5" s="131">
        <v>169</v>
      </c>
      <c r="Q5" s="131">
        <v>147</v>
      </c>
      <c r="R5" s="131">
        <v>149</v>
      </c>
      <c r="S5" s="131">
        <v>114</v>
      </c>
      <c r="T5" s="131">
        <v>134</v>
      </c>
      <c r="U5" s="131">
        <v>125</v>
      </c>
      <c r="V5" s="131">
        <v>139</v>
      </c>
      <c r="W5" s="131">
        <v>100</v>
      </c>
      <c r="X5" s="131">
        <v>79</v>
      </c>
      <c r="Z5" s="131" t="s">
        <v>326</v>
      </c>
      <c r="AA5" s="131">
        <v>2</v>
      </c>
      <c r="AB5" s="131">
        <v>3</v>
      </c>
      <c r="AC5" s="131">
        <v>5</v>
      </c>
      <c r="AD5" s="131">
        <v>7</v>
      </c>
      <c r="AE5" s="131">
        <v>4</v>
      </c>
      <c r="AF5" s="131">
        <v>5</v>
      </c>
      <c r="AG5" s="131">
        <v>1</v>
      </c>
      <c r="AH5" s="131">
        <v>0</v>
      </c>
      <c r="AI5" s="131">
        <v>0</v>
      </c>
      <c r="AJ5" s="131">
        <v>1</v>
      </c>
      <c r="AL5" s="131" t="s">
        <v>326</v>
      </c>
      <c r="AM5" s="131">
        <v>380</v>
      </c>
      <c r="AN5" s="131">
        <v>414</v>
      </c>
      <c r="AO5" s="131">
        <v>310</v>
      </c>
      <c r="AP5" s="131">
        <v>249</v>
      </c>
      <c r="AQ5" s="131">
        <v>160</v>
      </c>
      <c r="AR5" s="131">
        <v>284</v>
      </c>
      <c r="AS5" s="131">
        <v>271</v>
      </c>
      <c r="AT5" s="131">
        <v>313</v>
      </c>
      <c r="AU5" s="131">
        <v>124</v>
      </c>
      <c r="AV5" s="131">
        <v>47</v>
      </c>
    </row>
    <row r="6" spans="1:48" s="33" customFormat="1" ht="22.5" customHeight="1" x14ac:dyDescent="0.25">
      <c r="A6" s="158">
        <v>3</v>
      </c>
      <c r="B6" s="131" t="s">
        <v>327</v>
      </c>
      <c r="C6" s="131">
        <v>1538</v>
      </c>
      <c r="D6" s="131">
        <v>1630</v>
      </c>
      <c r="E6" s="131">
        <v>1514</v>
      </c>
      <c r="F6" s="131">
        <v>1284</v>
      </c>
      <c r="G6" s="131">
        <v>851</v>
      </c>
      <c r="H6" s="131">
        <v>1043</v>
      </c>
      <c r="I6" s="131">
        <v>1115</v>
      </c>
      <c r="J6" s="131">
        <v>1326</v>
      </c>
      <c r="K6" s="131">
        <v>1016</v>
      </c>
      <c r="L6" s="131">
        <v>812</v>
      </c>
      <c r="N6" s="131" t="s">
        <v>327</v>
      </c>
      <c r="O6" s="131">
        <v>342</v>
      </c>
      <c r="P6" s="131">
        <v>342</v>
      </c>
      <c r="Q6" s="131">
        <v>369</v>
      </c>
      <c r="R6" s="131">
        <v>358</v>
      </c>
      <c r="S6" s="131">
        <v>309</v>
      </c>
      <c r="T6" s="131">
        <v>314</v>
      </c>
      <c r="U6" s="131">
        <v>311</v>
      </c>
      <c r="V6" s="131">
        <v>388</v>
      </c>
      <c r="W6" s="131">
        <v>332</v>
      </c>
      <c r="X6" s="131">
        <v>288</v>
      </c>
      <c r="Z6" s="131" t="s">
        <v>327</v>
      </c>
      <c r="AA6" s="131">
        <v>20</v>
      </c>
      <c r="AB6" s="131">
        <v>11</v>
      </c>
      <c r="AC6" s="131">
        <v>12</v>
      </c>
      <c r="AD6" s="131">
        <v>10</v>
      </c>
      <c r="AE6" s="131">
        <v>11</v>
      </c>
      <c r="AF6" s="131">
        <v>10</v>
      </c>
      <c r="AG6" s="131">
        <v>11</v>
      </c>
      <c r="AH6" s="131">
        <v>18</v>
      </c>
      <c r="AI6" s="131">
        <v>6</v>
      </c>
      <c r="AJ6" s="131">
        <v>0</v>
      </c>
      <c r="AL6" s="131" t="s">
        <v>327</v>
      </c>
      <c r="AM6" s="131">
        <v>1176</v>
      </c>
      <c r="AN6" s="131">
        <v>1277</v>
      </c>
      <c r="AO6" s="131">
        <v>1133</v>
      </c>
      <c r="AP6" s="131">
        <v>916</v>
      </c>
      <c r="AQ6" s="131">
        <v>531</v>
      </c>
      <c r="AR6" s="131">
        <v>719</v>
      </c>
      <c r="AS6" s="131">
        <v>793</v>
      </c>
      <c r="AT6" s="131">
        <v>899</v>
      </c>
      <c r="AU6" s="131">
        <v>542</v>
      </c>
      <c r="AV6" s="131">
        <v>259</v>
      </c>
    </row>
    <row r="7" spans="1:48" s="33" customFormat="1" ht="22.5" customHeight="1" x14ac:dyDescent="0.25">
      <c r="A7" s="158">
        <v>4</v>
      </c>
      <c r="B7" s="131" t="s">
        <v>328</v>
      </c>
      <c r="C7" s="131">
        <v>2115</v>
      </c>
      <c r="D7" s="131">
        <v>2507</v>
      </c>
      <c r="E7" s="131">
        <v>2217</v>
      </c>
      <c r="F7" s="131">
        <v>2042</v>
      </c>
      <c r="G7" s="131">
        <v>1497</v>
      </c>
      <c r="H7" s="131">
        <v>1555</v>
      </c>
      <c r="I7" s="131">
        <v>1593</v>
      </c>
      <c r="J7" s="131">
        <v>1851</v>
      </c>
      <c r="K7" s="131">
        <v>1162</v>
      </c>
      <c r="L7" s="131">
        <v>1015</v>
      </c>
      <c r="N7" s="131" t="s">
        <v>328</v>
      </c>
      <c r="O7" s="131">
        <v>807</v>
      </c>
      <c r="P7" s="131">
        <v>848</v>
      </c>
      <c r="Q7" s="131">
        <v>849</v>
      </c>
      <c r="R7" s="131">
        <v>912</v>
      </c>
      <c r="S7" s="131">
        <v>695</v>
      </c>
      <c r="T7" s="131">
        <v>751</v>
      </c>
      <c r="U7" s="131">
        <v>869</v>
      </c>
      <c r="V7" s="131">
        <v>812</v>
      </c>
      <c r="W7" s="131">
        <v>538</v>
      </c>
      <c r="X7" s="131">
        <v>593</v>
      </c>
      <c r="Z7" s="131" t="s">
        <v>328</v>
      </c>
      <c r="AA7" s="131">
        <v>523</v>
      </c>
      <c r="AB7" s="131">
        <v>774</v>
      </c>
      <c r="AC7" s="131">
        <v>504</v>
      </c>
      <c r="AD7" s="131">
        <v>376</v>
      </c>
      <c r="AE7" s="131">
        <v>180</v>
      </c>
      <c r="AF7" s="131">
        <v>283</v>
      </c>
      <c r="AG7" s="131">
        <v>338</v>
      </c>
      <c r="AH7" s="131">
        <v>495</v>
      </c>
      <c r="AI7" s="131">
        <v>390</v>
      </c>
      <c r="AJ7" s="131">
        <v>208</v>
      </c>
      <c r="AL7" s="131" t="s">
        <v>328</v>
      </c>
      <c r="AM7" s="131">
        <v>785</v>
      </c>
      <c r="AN7" s="131">
        <v>885</v>
      </c>
      <c r="AO7" s="131">
        <v>864</v>
      </c>
      <c r="AP7" s="131">
        <v>754</v>
      </c>
      <c r="AQ7" s="131">
        <v>622</v>
      </c>
      <c r="AR7" s="131">
        <v>521</v>
      </c>
      <c r="AS7" s="131">
        <v>386</v>
      </c>
      <c r="AT7" s="131">
        <v>539</v>
      </c>
      <c r="AU7" s="131">
        <v>209</v>
      </c>
      <c r="AV7" s="131">
        <v>104</v>
      </c>
    </row>
    <row r="8" spans="1:48" s="33" customFormat="1" ht="22.5" customHeight="1" x14ac:dyDescent="0.25">
      <c r="A8" s="158">
        <v>5</v>
      </c>
      <c r="B8" s="131" t="s">
        <v>329</v>
      </c>
      <c r="C8" s="131">
        <v>117</v>
      </c>
      <c r="D8" s="131">
        <v>141</v>
      </c>
      <c r="E8" s="131">
        <v>151</v>
      </c>
      <c r="F8" s="131">
        <v>116</v>
      </c>
      <c r="G8" s="131">
        <v>88</v>
      </c>
      <c r="H8" s="131">
        <v>115</v>
      </c>
      <c r="I8" s="131">
        <v>106</v>
      </c>
      <c r="J8" s="131">
        <v>170</v>
      </c>
      <c r="K8" s="131">
        <v>149</v>
      </c>
      <c r="L8" s="131">
        <v>150</v>
      </c>
      <c r="N8" s="131" t="s">
        <v>329</v>
      </c>
      <c r="O8" s="131">
        <v>43</v>
      </c>
      <c r="P8" s="131">
        <v>53</v>
      </c>
      <c r="Q8" s="131">
        <v>43</v>
      </c>
      <c r="R8" s="131">
        <v>61</v>
      </c>
      <c r="S8" s="131">
        <v>38</v>
      </c>
      <c r="T8" s="131">
        <v>50</v>
      </c>
      <c r="U8" s="131">
        <v>69</v>
      </c>
      <c r="V8" s="131">
        <v>90</v>
      </c>
      <c r="W8" s="131">
        <v>66</v>
      </c>
      <c r="X8" s="131">
        <v>89</v>
      </c>
      <c r="Z8" s="131" t="s">
        <v>329</v>
      </c>
      <c r="AA8" s="131">
        <v>1</v>
      </c>
      <c r="AB8" s="131">
        <v>1</v>
      </c>
      <c r="AC8" s="131">
        <v>6</v>
      </c>
      <c r="AD8" s="131">
        <v>1</v>
      </c>
      <c r="AE8" s="131"/>
      <c r="AF8" s="131"/>
      <c r="AG8" s="131">
        <v>2</v>
      </c>
      <c r="AH8" s="131">
        <v>2</v>
      </c>
      <c r="AI8" s="131">
        <v>5</v>
      </c>
      <c r="AJ8" s="131">
        <v>4</v>
      </c>
      <c r="AL8" s="131" t="s">
        <v>329</v>
      </c>
      <c r="AM8" s="131">
        <v>73</v>
      </c>
      <c r="AN8" s="131">
        <v>87</v>
      </c>
      <c r="AO8" s="131">
        <v>102</v>
      </c>
      <c r="AP8" s="131">
        <v>54</v>
      </c>
      <c r="AQ8" s="131">
        <v>50</v>
      </c>
      <c r="AR8" s="131">
        <v>65</v>
      </c>
      <c r="AS8" s="131">
        <v>35</v>
      </c>
      <c r="AT8" s="131">
        <v>73</v>
      </c>
      <c r="AU8" s="131">
        <v>72</v>
      </c>
      <c r="AV8" s="131">
        <v>22</v>
      </c>
    </row>
    <row r="9" spans="1:48" s="33" customFormat="1" ht="22.5" customHeight="1" x14ac:dyDescent="0.25">
      <c r="A9" s="158">
        <v>6</v>
      </c>
      <c r="B9" s="131" t="s">
        <v>330</v>
      </c>
      <c r="C9" s="131">
        <v>1937</v>
      </c>
      <c r="D9" s="131">
        <v>2023</v>
      </c>
      <c r="E9" s="131">
        <v>2125</v>
      </c>
      <c r="F9" s="131">
        <v>1717</v>
      </c>
      <c r="G9" s="131">
        <v>1423</v>
      </c>
      <c r="H9" s="131">
        <v>1577</v>
      </c>
      <c r="I9" s="131">
        <v>1654</v>
      </c>
      <c r="J9" s="131">
        <v>1897</v>
      </c>
      <c r="K9" s="131">
        <v>1427</v>
      </c>
      <c r="L9" s="131">
        <v>1798</v>
      </c>
      <c r="N9" s="131" t="s">
        <v>330</v>
      </c>
      <c r="O9" s="131">
        <v>576</v>
      </c>
      <c r="P9" s="131">
        <v>744</v>
      </c>
      <c r="Q9" s="131">
        <v>751</v>
      </c>
      <c r="R9" s="131">
        <v>591</v>
      </c>
      <c r="S9" s="131">
        <v>512</v>
      </c>
      <c r="T9" s="131">
        <v>599</v>
      </c>
      <c r="U9" s="131">
        <v>680</v>
      </c>
      <c r="V9" s="131">
        <v>761</v>
      </c>
      <c r="W9" s="131">
        <v>714</v>
      </c>
      <c r="X9" s="131">
        <v>985</v>
      </c>
      <c r="Z9" s="131" t="s">
        <v>330</v>
      </c>
      <c r="AA9" s="131">
        <v>254</v>
      </c>
      <c r="AB9" s="131">
        <v>252</v>
      </c>
      <c r="AC9" s="131">
        <v>270</v>
      </c>
      <c r="AD9" s="131">
        <v>192</v>
      </c>
      <c r="AE9" s="131">
        <v>143</v>
      </c>
      <c r="AF9" s="131">
        <v>141</v>
      </c>
      <c r="AG9" s="131">
        <v>344</v>
      </c>
      <c r="AH9" s="131">
        <v>395</v>
      </c>
      <c r="AI9" s="131">
        <v>228</v>
      </c>
      <c r="AJ9" s="131">
        <v>274</v>
      </c>
      <c r="AL9" s="131" t="s">
        <v>330</v>
      </c>
      <c r="AM9" s="131">
        <v>1107</v>
      </c>
      <c r="AN9" s="131">
        <v>1027</v>
      </c>
      <c r="AO9" s="131">
        <v>1104</v>
      </c>
      <c r="AP9" s="131">
        <v>934</v>
      </c>
      <c r="AQ9" s="131">
        <v>768</v>
      </c>
      <c r="AR9" s="131">
        <v>837</v>
      </c>
      <c r="AS9" s="131">
        <v>630</v>
      </c>
      <c r="AT9" s="131">
        <v>740</v>
      </c>
      <c r="AU9" s="131">
        <v>399</v>
      </c>
      <c r="AV9" s="131">
        <v>210</v>
      </c>
    </row>
    <row r="10" spans="1:48" s="33" customFormat="1" ht="22.5" customHeight="1" x14ac:dyDescent="0.25">
      <c r="A10" s="158">
        <v>7</v>
      </c>
      <c r="B10" s="131" t="s">
        <v>331</v>
      </c>
      <c r="C10" s="131">
        <v>1215</v>
      </c>
      <c r="D10" s="131">
        <v>1352</v>
      </c>
      <c r="E10" s="131">
        <v>1232</v>
      </c>
      <c r="F10" s="131">
        <v>1012</v>
      </c>
      <c r="G10" s="131">
        <v>680</v>
      </c>
      <c r="H10" s="131">
        <v>895</v>
      </c>
      <c r="I10" s="131">
        <v>827</v>
      </c>
      <c r="J10" s="131">
        <v>926</v>
      </c>
      <c r="K10" s="131">
        <v>769</v>
      </c>
      <c r="L10" s="131">
        <v>681</v>
      </c>
      <c r="N10" s="131" t="s">
        <v>331</v>
      </c>
      <c r="O10" s="131">
        <v>397</v>
      </c>
      <c r="P10" s="131">
        <v>398</v>
      </c>
      <c r="Q10" s="131">
        <v>417</v>
      </c>
      <c r="R10" s="131">
        <v>454</v>
      </c>
      <c r="S10" s="131">
        <v>344</v>
      </c>
      <c r="T10" s="131">
        <v>419</v>
      </c>
      <c r="U10" s="131">
        <v>384</v>
      </c>
      <c r="V10" s="131">
        <v>395</v>
      </c>
      <c r="W10" s="131">
        <v>360</v>
      </c>
      <c r="X10" s="131">
        <v>341</v>
      </c>
      <c r="Z10" s="131" t="s">
        <v>331</v>
      </c>
      <c r="AA10" s="131">
        <v>161</v>
      </c>
      <c r="AB10" s="131">
        <v>174</v>
      </c>
      <c r="AC10" s="131">
        <v>80</v>
      </c>
      <c r="AD10" s="131">
        <v>42</v>
      </c>
      <c r="AE10" s="131">
        <v>46</v>
      </c>
      <c r="AF10" s="131">
        <v>46</v>
      </c>
      <c r="AG10" s="131">
        <v>66</v>
      </c>
      <c r="AH10" s="131">
        <v>81</v>
      </c>
      <c r="AI10" s="131">
        <v>59</v>
      </c>
      <c r="AJ10" s="131">
        <v>35</v>
      </c>
      <c r="AL10" s="131" t="s">
        <v>331</v>
      </c>
      <c r="AM10" s="131">
        <v>657</v>
      </c>
      <c r="AN10" s="131">
        <v>780</v>
      </c>
      <c r="AO10" s="131">
        <v>735</v>
      </c>
      <c r="AP10" s="131">
        <v>516</v>
      </c>
      <c r="AQ10" s="131">
        <v>290</v>
      </c>
      <c r="AR10" s="131">
        <v>430</v>
      </c>
      <c r="AS10" s="131">
        <v>376</v>
      </c>
      <c r="AT10" s="131">
        <v>443</v>
      </c>
      <c r="AU10" s="131">
        <v>274</v>
      </c>
      <c r="AV10" s="131">
        <v>144</v>
      </c>
    </row>
    <row r="11" spans="1:48" s="33" customFormat="1" ht="22.5" customHeight="1" x14ac:dyDescent="0.25">
      <c r="A11" s="158">
        <v>8</v>
      </c>
      <c r="B11" s="131" t="s">
        <v>332</v>
      </c>
      <c r="C11" s="131">
        <v>467</v>
      </c>
      <c r="D11" s="131">
        <v>409</v>
      </c>
      <c r="E11" s="131">
        <v>487</v>
      </c>
      <c r="F11" s="131">
        <v>418</v>
      </c>
      <c r="G11" s="131">
        <v>314</v>
      </c>
      <c r="H11" s="131">
        <v>327</v>
      </c>
      <c r="I11" s="131">
        <v>301</v>
      </c>
      <c r="J11" s="131">
        <v>337</v>
      </c>
      <c r="K11" s="131">
        <v>270</v>
      </c>
      <c r="L11" s="131">
        <v>201</v>
      </c>
      <c r="N11" s="131" t="s">
        <v>332</v>
      </c>
      <c r="O11" s="131">
        <v>175</v>
      </c>
      <c r="P11" s="131">
        <v>188</v>
      </c>
      <c r="Q11" s="131">
        <v>164</v>
      </c>
      <c r="R11" s="131">
        <v>156</v>
      </c>
      <c r="S11" s="131">
        <v>139</v>
      </c>
      <c r="T11" s="131">
        <v>128</v>
      </c>
      <c r="U11" s="131">
        <v>145</v>
      </c>
      <c r="V11" s="131">
        <v>157</v>
      </c>
      <c r="W11" s="131">
        <v>145</v>
      </c>
      <c r="X11" s="131">
        <v>124</v>
      </c>
      <c r="Z11" s="131" t="s">
        <v>332</v>
      </c>
      <c r="AA11" s="131">
        <v>24</v>
      </c>
      <c r="AB11" s="131">
        <v>36</v>
      </c>
      <c r="AC11" s="131">
        <v>17</v>
      </c>
      <c r="AD11" s="131">
        <v>29</v>
      </c>
      <c r="AE11" s="131">
        <v>12</v>
      </c>
      <c r="AF11" s="131">
        <v>15</v>
      </c>
      <c r="AG11" s="131">
        <v>19</v>
      </c>
      <c r="AH11" s="131">
        <v>10</v>
      </c>
      <c r="AI11" s="131">
        <v>5</v>
      </c>
      <c r="AJ11" s="131">
        <v>1</v>
      </c>
      <c r="AL11" s="131" t="s">
        <v>332</v>
      </c>
      <c r="AM11" s="131">
        <v>268</v>
      </c>
      <c r="AN11" s="131">
        <v>185</v>
      </c>
      <c r="AO11" s="131">
        <v>306</v>
      </c>
      <c r="AP11" s="131">
        <v>233</v>
      </c>
      <c r="AQ11" s="131">
        <v>163</v>
      </c>
      <c r="AR11" s="131">
        <v>184</v>
      </c>
      <c r="AS11" s="131">
        <v>137</v>
      </c>
      <c r="AT11" s="131">
        <v>168</v>
      </c>
      <c r="AU11" s="131">
        <v>75</v>
      </c>
      <c r="AV11" s="131">
        <v>19</v>
      </c>
    </row>
    <row r="12" spans="1:48" s="33" customFormat="1" ht="22.5" customHeight="1" x14ac:dyDescent="0.25">
      <c r="A12" s="158">
        <v>9</v>
      </c>
      <c r="B12" s="131" t="s">
        <v>333</v>
      </c>
      <c r="C12" s="131">
        <v>1547</v>
      </c>
      <c r="D12" s="131">
        <v>1641</v>
      </c>
      <c r="E12" s="131">
        <v>1621</v>
      </c>
      <c r="F12" s="131">
        <v>1321</v>
      </c>
      <c r="G12" s="131">
        <v>786</v>
      </c>
      <c r="H12" s="131">
        <v>868</v>
      </c>
      <c r="I12" s="131">
        <v>1039</v>
      </c>
      <c r="J12" s="131">
        <v>1218</v>
      </c>
      <c r="K12" s="131">
        <v>880</v>
      </c>
      <c r="L12" s="131">
        <v>852</v>
      </c>
      <c r="N12" s="131" t="s">
        <v>333</v>
      </c>
      <c r="O12" s="131">
        <v>364</v>
      </c>
      <c r="P12" s="131">
        <v>423</v>
      </c>
      <c r="Q12" s="131">
        <v>415</v>
      </c>
      <c r="R12" s="131">
        <v>471</v>
      </c>
      <c r="S12" s="131">
        <v>354</v>
      </c>
      <c r="T12" s="131">
        <v>338</v>
      </c>
      <c r="U12" s="131">
        <v>356</v>
      </c>
      <c r="V12" s="131">
        <v>413</v>
      </c>
      <c r="W12" s="131">
        <v>352</v>
      </c>
      <c r="X12" s="131">
        <v>289</v>
      </c>
      <c r="Z12" s="131" t="s">
        <v>333</v>
      </c>
      <c r="AA12" s="131">
        <v>12</v>
      </c>
      <c r="AB12" s="131">
        <v>16</v>
      </c>
      <c r="AC12" s="131">
        <v>13</v>
      </c>
      <c r="AD12" s="131">
        <v>13</v>
      </c>
      <c r="AE12" s="131">
        <v>3</v>
      </c>
      <c r="AF12" s="131">
        <v>9</v>
      </c>
      <c r="AG12" s="131">
        <v>15</v>
      </c>
      <c r="AH12" s="131">
        <v>2</v>
      </c>
      <c r="AI12" s="131">
        <v>1</v>
      </c>
      <c r="AJ12" s="131">
        <v>1</v>
      </c>
      <c r="AL12" s="131" t="s">
        <v>333</v>
      </c>
      <c r="AM12" s="131">
        <v>1171</v>
      </c>
      <c r="AN12" s="131">
        <v>1202</v>
      </c>
      <c r="AO12" s="131">
        <v>1193</v>
      </c>
      <c r="AP12" s="131">
        <v>837</v>
      </c>
      <c r="AQ12" s="131">
        <v>429</v>
      </c>
      <c r="AR12" s="131">
        <v>521</v>
      </c>
      <c r="AS12" s="131">
        <v>668</v>
      </c>
      <c r="AT12" s="131">
        <v>779</v>
      </c>
      <c r="AU12" s="131">
        <v>401</v>
      </c>
      <c r="AV12" s="131">
        <v>230</v>
      </c>
    </row>
    <row r="13" spans="1:48" s="33" customFormat="1" ht="22.5" customHeight="1" x14ac:dyDescent="0.25">
      <c r="A13" s="158">
        <v>10</v>
      </c>
      <c r="B13" s="131" t="s">
        <v>334</v>
      </c>
      <c r="C13" s="131">
        <v>2488</v>
      </c>
      <c r="D13" s="131">
        <v>2729</v>
      </c>
      <c r="E13" s="131">
        <v>2752</v>
      </c>
      <c r="F13" s="131">
        <v>2943</v>
      </c>
      <c r="G13" s="131">
        <v>2248</v>
      </c>
      <c r="H13" s="131">
        <v>2470</v>
      </c>
      <c r="I13" s="131">
        <v>2367</v>
      </c>
      <c r="J13" s="131">
        <v>2737</v>
      </c>
      <c r="K13" s="131">
        <v>2244</v>
      </c>
      <c r="L13" s="131">
        <v>2087</v>
      </c>
      <c r="N13" s="131" t="s">
        <v>334</v>
      </c>
      <c r="O13" s="131">
        <v>798</v>
      </c>
      <c r="P13" s="131">
        <v>952</v>
      </c>
      <c r="Q13" s="131">
        <v>1023</v>
      </c>
      <c r="R13" s="131">
        <v>1039</v>
      </c>
      <c r="S13" s="131">
        <v>955</v>
      </c>
      <c r="T13" s="131">
        <v>974</v>
      </c>
      <c r="U13" s="131">
        <v>1008</v>
      </c>
      <c r="V13" s="131">
        <v>1034</v>
      </c>
      <c r="W13" s="131">
        <v>1041</v>
      </c>
      <c r="X13" s="131">
        <v>1071</v>
      </c>
      <c r="Z13" s="131" t="s">
        <v>334</v>
      </c>
      <c r="AA13" s="131">
        <v>904</v>
      </c>
      <c r="AB13" s="131">
        <v>872</v>
      </c>
      <c r="AC13" s="131">
        <v>784</v>
      </c>
      <c r="AD13" s="131">
        <v>866</v>
      </c>
      <c r="AE13" s="131">
        <v>482</v>
      </c>
      <c r="AF13" s="131">
        <v>551</v>
      </c>
      <c r="AG13" s="131">
        <v>753</v>
      </c>
      <c r="AH13" s="131">
        <v>908</v>
      </c>
      <c r="AI13" s="131">
        <v>721</v>
      </c>
      <c r="AJ13" s="131">
        <v>642</v>
      </c>
      <c r="AL13" s="131" t="s">
        <v>334</v>
      </c>
      <c r="AM13" s="131">
        <v>786</v>
      </c>
      <c r="AN13" s="131">
        <v>905</v>
      </c>
      <c r="AO13" s="131">
        <v>945</v>
      </c>
      <c r="AP13" s="131">
        <v>1038</v>
      </c>
      <c r="AQ13" s="131">
        <v>811</v>
      </c>
      <c r="AR13" s="131">
        <v>945</v>
      </c>
      <c r="AS13" s="131">
        <v>606</v>
      </c>
      <c r="AT13" s="131">
        <v>789</v>
      </c>
      <c r="AU13" s="131">
        <v>436</v>
      </c>
      <c r="AV13" s="131">
        <v>175</v>
      </c>
    </row>
    <row r="14" spans="1:48" s="33" customFormat="1" ht="22.5" customHeight="1" x14ac:dyDescent="0.25">
      <c r="A14" s="158">
        <v>11</v>
      </c>
      <c r="B14" s="131" t="s">
        <v>335</v>
      </c>
      <c r="C14" s="131">
        <v>584</v>
      </c>
      <c r="D14" s="131">
        <v>661</v>
      </c>
      <c r="E14" s="131">
        <v>634</v>
      </c>
      <c r="F14" s="131">
        <v>630</v>
      </c>
      <c r="G14" s="131">
        <v>537</v>
      </c>
      <c r="H14" s="131">
        <v>506</v>
      </c>
      <c r="I14" s="131">
        <v>469</v>
      </c>
      <c r="J14" s="131">
        <v>618</v>
      </c>
      <c r="K14" s="131">
        <v>426</v>
      </c>
      <c r="L14" s="131">
        <v>432</v>
      </c>
      <c r="N14" s="131" t="s">
        <v>335</v>
      </c>
      <c r="O14" s="131">
        <v>220</v>
      </c>
      <c r="P14" s="131">
        <v>269</v>
      </c>
      <c r="Q14" s="131">
        <v>242</v>
      </c>
      <c r="R14" s="131">
        <v>211</v>
      </c>
      <c r="S14" s="131">
        <v>196</v>
      </c>
      <c r="T14" s="131">
        <v>178</v>
      </c>
      <c r="U14" s="131">
        <v>221</v>
      </c>
      <c r="V14" s="131">
        <v>224</v>
      </c>
      <c r="W14" s="131">
        <v>187</v>
      </c>
      <c r="X14" s="131">
        <v>173</v>
      </c>
      <c r="Z14" s="131" t="s">
        <v>335</v>
      </c>
      <c r="AA14" s="131">
        <v>83</v>
      </c>
      <c r="AB14" s="131">
        <v>100</v>
      </c>
      <c r="AC14" s="131">
        <v>85</v>
      </c>
      <c r="AD14" s="131">
        <v>133</v>
      </c>
      <c r="AE14" s="131">
        <v>160</v>
      </c>
      <c r="AF14" s="131">
        <v>95</v>
      </c>
      <c r="AG14" s="131">
        <v>24</v>
      </c>
      <c r="AH14" s="131">
        <v>84</v>
      </c>
      <c r="AI14" s="131">
        <v>62</v>
      </c>
      <c r="AJ14" s="131">
        <v>83</v>
      </c>
      <c r="AL14" s="131" t="s">
        <v>335</v>
      </c>
      <c r="AM14" s="131">
        <v>281</v>
      </c>
      <c r="AN14" s="131">
        <v>292</v>
      </c>
      <c r="AO14" s="131">
        <v>307</v>
      </c>
      <c r="AP14" s="131">
        <v>286</v>
      </c>
      <c r="AQ14" s="131">
        <v>181</v>
      </c>
      <c r="AR14" s="131">
        <v>233</v>
      </c>
      <c r="AS14" s="131">
        <v>224</v>
      </c>
      <c r="AT14" s="131">
        <v>300</v>
      </c>
      <c r="AU14" s="131">
        <v>123</v>
      </c>
      <c r="AV14" s="131">
        <v>39</v>
      </c>
    </row>
    <row r="15" spans="1:48" s="33" customFormat="1" ht="22.5" customHeight="1" x14ac:dyDescent="0.25">
      <c r="A15" s="158">
        <v>12</v>
      </c>
      <c r="B15" s="131" t="s">
        <v>336</v>
      </c>
      <c r="C15" s="131">
        <v>1173</v>
      </c>
      <c r="D15" s="131">
        <v>1122</v>
      </c>
      <c r="E15" s="131">
        <v>1189</v>
      </c>
      <c r="F15" s="131">
        <v>1156</v>
      </c>
      <c r="G15" s="131">
        <v>856</v>
      </c>
      <c r="H15" s="131">
        <v>1285</v>
      </c>
      <c r="I15" s="131">
        <v>1410</v>
      </c>
      <c r="J15" s="131">
        <v>1233</v>
      </c>
      <c r="K15" s="131">
        <v>1389</v>
      </c>
      <c r="L15" s="131">
        <v>1542</v>
      </c>
      <c r="N15" s="131" t="s">
        <v>336</v>
      </c>
      <c r="O15" s="131">
        <v>453</v>
      </c>
      <c r="P15" s="131">
        <v>462</v>
      </c>
      <c r="Q15" s="131">
        <v>438</v>
      </c>
      <c r="R15" s="131">
        <v>440</v>
      </c>
      <c r="S15" s="131">
        <v>384</v>
      </c>
      <c r="T15" s="131">
        <v>402</v>
      </c>
      <c r="U15" s="131">
        <v>443</v>
      </c>
      <c r="V15" s="131">
        <v>472</v>
      </c>
      <c r="W15" s="131">
        <v>425</v>
      </c>
      <c r="X15" s="131">
        <v>445</v>
      </c>
      <c r="Z15" s="131" t="s">
        <v>336</v>
      </c>
      <c r="AA15" s="131">
        <v>337</v>
      </c>
      <c r="AB15" s="131">
        <v>327</v>
      </c>
      <c r="AC15" s="131">
        <v>369</v>
      </c>
      <c r="AD15" s="131">
        <v>384</v>
      </c>
      <c r="AE15" s="131">
        <v>225</v>
      </c>
      <c r="AF15" s="131">
        <v>578</v>
      </c>
      <c r="AG15" s="131">
        <v>688</v>
      </c>
      <c r="AH15" s="131">
        <v>470</v>
      </c>
      <c r="AI15" s="131">
        <v>708</v>
      </c>
      <c r="AJ15" s="131">
        <v>846</v>
      </c>
      <c r="AL15" s="131" t="s">
        <v>336</v>
      </c>
      <c r="AM15" s="131">
        <v>383</v>
      </c>
      <c r="AN15" s="131">
        <v>333</v>
      </c>
      <c r="AO15" s="131">
        <v>382</v>
      </c>
      <c r="AP15" s="131">
        <v>332</v>
      </c>
      <c r="AQ15" s="131">
        <v>247</v>
      </c>
      <c r="AR15" s="131">
        <v>305</v>
      </c>
      <c r="AS15" s="131">
        <v>279</v>
      </c>
      <c r="AT15" s="131">
        <v>288</v>
      </c>
      <c r="AU15" s="131">
        <v>222</v>
      </c>
      <c r="AV15" s="131">
        <v>128</v>
      </c>
    </row>
    <row r="16" spans="1:48" s="33" customFormat="1" ht="22.5" customHeight="1" x14ac:dyDescent="0.25">
      <c r="A16" s="158">
        <v>13</v>
      </c>
      <c r="B16" s="131" t="s">
        <v>337</v>
      </c>
      <c r="C16" s="131">
        <v>928</v>
      </c>
      <c r="D16" s="131">
        <v>1176</v>
      </c>
      <c r="E16" s="131">
        <v>987</v>
      </c>
      <c r="F16" s="131">
        <v>968</v>
      </c>
      <c r="G16" s="131">
        <v>635</v>
      </c>
      <c r="H16" s="131">
        <v>670</v>
      </c>
      <c r="I16" s="131">
        <v>663</v>
      </c>
      <c r="J16" s="131">
        <v>783</v>
      </c>
      <c r="K16" s="131">
        <v>613</v>
      </c>
      <c r="L16" s="131">
        <v>551</v>
      </c>
      <c r="N16" s="131" t="s">
        <v>337</v>
      </c>
      <c r="O16" s="131">
        <v>300</v>
      </c>
      <c r="P16" s="131">
        <v>371</v>
      </c>
      <c r="Q16" s="131">
        <v>312</v>
      </c>
      <c r="R16" s="131">
        <v>320</v>
      </c>
      <c r="S16" s="131">
        <v>259</v>
      </c>
      <c r="T16" s="131">
        <v>272</v>
      </c>
      <c r="U16" s="131">
        <v>285</v>
      </c>
      <c r="V16" s="131">
        <v>335</v>
      </c>
      <c r="W16" s="131">
        <v>277</v>
      </c>
      <c r="X16" s="131">
        <v>265</v>
      </c>
      <c r="Z16" s="131" t="s">
        <v>337</v>
      </c>
      <c r="AA16" s="131">
        <v>39</v>
      </c>
      <c r="AB16" s="131">
        <v>51</v>
      </c>
      <c r="AC16" s="131">
        <v>33</v>
      </c>
      <c r="AD16" s="131">
        <v>53</v>
      </c>
      <c r="AE16" s="131">
        <v>3</v>
      </c>
      <c r="AF16" s="131">
        <v>4</v>
      </c>
      <c r="AG16" s="131">
        <v>11</v>
      </c>
      <c r="AH16" s="131">
        <v>8</v>
      </c>
      <c r="AI16" s="131">
        <v>5</v>
      </c>
      <c r="AJ16" s="131">
        <v>11</v>
      </c>
      <c r="AL16" s="131" t="s">
        <v>337</v>
      </c>
      <c r="AM16" s="131">
        <v>589</v>
      </c>
      <c r="AN16" s="131">
        <v>754</v>
      </c>
      <c r="AO16" s="131">
        <v>642</v>
      </c>
      <c r="AP16" s="131">
        <v>595</v>
      </c>
      <c r="AQ16" s="131">
        <v>373</v>
      </c>
      <c r="AR16" s="131">
        <v>394</v>
      </c>
      <c r="AS16" s="131">
        <v>367</v>
      </c>
      <c r="AT16" s="131">
        <v>435</v>
      </c>
      <c r="AU16" s="131">
        <v>256</v>
      </c>
      <c r="AV16" s="131">
        <v>95</v>
      </c>
    </row>
    <row r="17" spans="1:48" s="33" customFormat="1" ht="22.5" customHeight="1" x14ac:dyDescent="0.25">
      <c r="A17" s="158">
        <v>14</v>
      </c>
      <c r="B17" s="131" t="s">
        <v>338</v>
      </c>
      <c r="C17" s="131">
        <v>916</v>
      </c>
      <c r="D17" s="131">
        <v>910</v>
      </c>
      <c r="E17" s="131">
        <v>834</v>
      </c>
      <c r="F17" s="131">
        <v>715</v>
      </c>
      <c r="G17" s="131">
        <v>469</v>
      </c>
      <c r="H17" s="131">
        <v>553</v>
      </c>
      <c r="I17" s="131">
        <v>541</v>
      </c>
      <c r="J17" s="131">
        <v>613</v>
      </c>
      <c r="K17" s="131">
        <v>524</v>
      </c>
      <c r="L17" s="131">
        <v>445</v>
      </c>
      <c r="N17" s="131" t="s">
        <v>338</v>
      </c>
      <c r="O17" s="131">
        <v>250</v>
      </c>
      <c r="P17" s="131">
        <v>272</v>
      </c>
      <c r="Q17" s="131">
        <v>280</v>
      </c>
      <c r="R17" s="131">
        <v>278</v>
      </c>
      <c r="S17" s="131">
        <v>208</v>
      </c>
      <c r="T17" s="131">
        <v>239</v>
      </c>
      <c r="U17" s="131">
        <v>242</v>
      </c>
      <c r="V17" s="131">
        <v>267</v>
      </c>
      <c r="W17" s="131">
        <v>223</v>
      </c>
      <c r="X17" s="131">
        <v>247</v>
      </c>
      <c r="Z17" s="131" t="s">
        <v>338</v>
      </c>
      <c r="AA17" s="131">
        <v>55</v>
      </c>
      <c r="AB17" s="131">
        <v>53</v>
      </c>
      <c r="AC17" s="131">
        <v>22</v>
      </c>
      <c r="AD17" s="131">
        <v>11</v>
      </c>
      <c r="AE17" s="131">
        <v>22</v>
      </c>
      <c r="AF17" s="131">
        <v>24</v>
      </c>
      <c r="AG17" s="131">
        <v>33</v>
      </c>
      <c r="AH17" s="131">
        <v>31</v>
      </c>
      <c r="AI17" s="131">
        <v>35</v>
      </c>
      <c r="AJ17" s="131">
        <v>27</v>
      </c>
      <c r="AL17" s="131" t="s">
        <v>338</v>
      </c>
      <c r="AM17" s="131">
        <v>611</v>
      </c>
      <c r="AN17" s="131">
        <v>585</v>
      </c>
      <c r="AO17" s="131">
        <v>532</v>
      </c>
      <c r="AP17" s="131">
        <v>426</v>
      </c>
      <c r="AQ17" s="131">
        <v>239</v>
      </c>
      <c r="AR17" s="131">
        <v>290</v>
      </c>
      <c r="AS17" s="131">
        <v>266</v>
      </c>
      <c r="AT17" s="131">
        <v>309</v>
      </c>
      <c r="AU17" s="131">
        <v>218</v>
      </c>
      <c r="AV17" s="131">
        <v>67</v>
      </c>
    </row>
    <row r="18" spans="1:48" s="33" customFormat="1" ht="22.5" customHeight="1" x14ac:dyDescent="0.25">
      <c r="A18" s="158">
        <v>15</v>
      </c>
      <c r="B18" s="131" t="s">
        <v>339</v>
      </c>
      <c r="C18" s="131">
        <v>1088</v>
      </c>
      <c r="D18" s="131">
        <v>1038</v>
      </c>
      <c r="E18" s="131">
        <v>881</v>
      </c>
      <c r="F18" s="131">
        <v>835</v>
      </c>
      <c r="G18" s="131">
        <v>536</v>
      </c>
      <c r="H18" s="131">
        <v>713</v>
      </c>
      <c r="I18" s="131">
        <v>688</v>
      </c>
      <c r="J18" s="131">
        <v>758</v>
      </c>
      <c r="K18" s="131">
        <v>721</v>
      </c>
      <c r="L18" s="131">
        <v>640</v>
      </c>
      <c r="N18" s="131" t="s">
        <v>339</v>
      </c>
      <c r="O18" s="131">
        <v>270</v>
      </c>
      <c r="P18" s="131">
        <v>288</v>
      </c>
      <c r="Q18" s="131">
        <v>248</v>
      </c>
      <c r="R18" s="131">
        <v>258</v>
      </c>
      <c r="S18" s="131">
        <v>217</v>
      </c>
      <c r="T18" s="131">
        <v>250</v>
      </c>
      <c r="U18" s="131">
        <v>269</v>
      </c>
      <c r="V18" s="131">
        <v>287</v>
      </c>
      <c r="W18" s="131">
        <v>298</v>
      </c>
      <c r="X18" s="131">
        <v>269</v>
      </c>
      <c r="Z18" s="131" t="s">
        <v>339</v>
      </c>
      <c r="AA18" s="131">
        <v>23</v>
      </c>
      <c r="AB18" s="131">
        <v>30</v>
      </c>
      <c r="AC18" s="131">
        <v>5</v>
      </c>
      <c r="AD18" s="131">
        <v>7</v>
      </c>
      <c r="AE18" s="131">
        <v>4</v>
      </c>
      <c r="AF18" s="131">
        <v>5</v>
      </c>
      <c r="AG18" s="131">
        <v>21</v>
      </c>
      <c r="AH18" s="131">
        <v>31</v>
      </c>
      <c r="AI18" s="131">
        <v>41</v>
      </c>
      <c r="AJ18" s="131">
        <v>32</v>
      </c>
      <c r="AL18" s="131" t="s">
        <v>339</v>
      </c>
      <c r="AM18" s="131">
        <v>795</v>
      </c>
      <c r="AN18" s="131">
        <v>720</v>
      </c>
      <c r="AO18" s="131">
        <v>628</v>
      </c>
      <c r="AP18" s="131">
        <v>570</v>
      </c>
      <c r="AQ18" s="131">
        <v>315</v>
      </c>
      <c r="AR18" s="131">
        <v>458</v>
      </c>
      <c r="AS18" s="131">
        <v>396</v>
      </c>
      <c r="AT18" s="131">
        <v>435</v>
      </c>
      <c r="AU18" s="131">
        <v>344</v>
      </c>
      <c r="AV18" s="131">
        <v>183</v>
      </c>
    </row>
    <row r="19" spans="1:48" s="33" customFormat="1" ht="22.5" customHeight="1" x14ac:dyDescent="0.25">
      <c r="A19" s="158">
        <v>16</v>
      </c>
      <c r="B19" s="131" t="s">
        <v>340</v>
      </c>
      <c r="C19" s="131">
        <v>1039</v>
      </c>
      <c r="D19" s="131">
        <v>1095</v>
      </c>
      <c r="E19" s="131">
        <v>977</v>
      </c>
      <c r="F19" s="131">
        <v>1071</v>
      </c>
      <c r="G19" s="131">
        <v>673</v>
      </c>
      <c r="H19" s="131">
        <v>795</v>
      </c>
      <c r="I19" s="131">
        <v>724</v>
      </c>
      <c r="J19" s="131">
        <v>926</v>
      </c>
      <c r="K19" s="131">
        <v>715</v>
      </c>
      <c r="L19" s="131">
        <v>545</v>
      </c>
      <c r="N19" s="131" t="s">
        <v>340</v>
      </c>
      <c r="O19" s="131">
        <v>294</v>
      </c>
      <c r="P19" s="131">
        <v>301</v>
      </c>
      <c r="Q19" s="131">
        <v>286</v>
      </c>
      <c r="R19" s="131">
        <v>398</v>
      </c>
      <c r="S19" s="131">
        <v>297</v>
      </c>
      <c r="T19" s="131">
        <v>344</v>
      </c>
      <c r="U19" s="131">
        <v>323</v>
      </c>
      <c r="V19" s="131">
        <v>362</v>
      </c>
      <c r="W19" s="131">
        <v>319</v>
      </c>
      <c r="X19" s="131">
        <v>276</v>
      </c>
      <c r="Z19" s="131" t="s">
        <v>340</v>
      </c>
      <c r="AA19" s="131">
        <v>230</v>
      </c>
      <c r="AB19" s="131">
        <v>289</v>
      </c>
      <c r="AC19" s="131">
        <v>128</v>
      </c>
      <c r="AD19" s="131">
        <v>239</v>
      </c>
      <c r="AE19" s="131">
        <v>148</v>
      </c>
      <c r="AF19" s="131">
        <v>138</v>
      </c>
      <c r="AG19" s="131">
        <v>174</v>
      </c>
      <c r="AH19" s="131">
        <v>242</v>
      </c>
      <c r="AI19" s="131">
        <v>200</v>
      </c>
      <c r="AJ19" s="131">
        <v>67</v>
      </c>
      <c r="AL19" s="131" t="s">
        <v>340</v>
      </c>
      <c r="AM19" s="131">
        <v>515</v>
      </c>
      <c r="AN19" s="131">
        <v>505</v>
      </c>
      <c r="AO19" s="131">
        <v>563</v>
      </c>
      <c r="AP19" s="131">
        <v>434</v>
      </c>
      <c r="AQ19" s="131">
        <v>228</v>
      </c>
      <c r="AR19" s="131">
        <v>313</v>
      </c>
      <c r="AS19" s="131">
        <v>227</v>
      </c>
      <c r="AT19" s="131">
        <v>316</v>
      </c>
      <c r="AU19" s="131">
        <v>152</v>
      </c>
      <c r="AV19" s="131">
        <v>120</v>
      </c>
    </row>
    <row r="20" spans="1:48" s="33" customFormat="1" ht="22.5" customHeight="1" x14ac:dyDescent="0.25">
      <c r="A20" s="158">
        <v>17</v>
      </c>
      <c r="B20" s="131" t="s">
        <v>341</v>
      </c>
      <c r="C20" s="131">
        <v>303</v>
      </c>
      <c r="D20" s="131">
        <v>434</v>
      </c>
      <c r="E20" s="131">
        <v>434</v>
      </c>
      <c r="F20" s="131">
        <v>484</v>
      </c>
      <c r="G20" s="131">
        <v>403</v>
      </c>
      <c r="H20" s="131">
        <v>500</v>
      </c>
      <c r="I20" s="131">
        <v>413</v>
      </c>
      <c r="J20" s="131">
        <v>666</v>
      </c>
      <c r="K20" s="131">
        <v>666</v>
      </c>
      <c r="L20" s="131">
        <v>492</v>
      </c>
      <c r="N20" s="131" t="s">
        <v>341</v>
      </c>
      <c r="O20" s="131">
        <v>120</v>
      </c>
      <c r="P20" s="131">
        <v>128</v>
      </c>
      <c r="Q20" s="131">
        <v>140</v>
      </c>
      <c r="R20" s="131">
        <v>129</v>
      </c>
      <c r="S20" s="131">
        <v>117</v>
      </c>
      <c r="T20" s="131">
        <v>137</v>
      </c>
      <c r="U20" s="131">
        <v>136</v>
      </c>
      <c r="V20" s="131">
        <v>159</v>
      </c>
      <c r="W20" s="131">
        <v>147</v>
      </c>
      <c r="X20" s="131">
        <v>158</v>
      </c>
      <c r="Z20" s="131" t="s">
        <v>341</v>
      </c>
      <c r="AA20" s="131">
        <v>28</v>
      </c>
      <c r="AB20" s="131">
        <v>114</v>
      </c>
      <c r="AC20" s="131">
        <v>117</v>
      </c>
      <c r="AD20" s="131">
        <v>212</v>
      </c>
      <c r="AE20" s="131">
        <v>198</v>
      </c>
      <c r="AF20" s="131">
        <v>203</v>
      </c>
      <c r="AG20" s="131">
        <v>110</v>
      </c>
      <c r="AH20" s="131">
        <v>310</v>
      </c>
      <c r="AI20" s="131">
        <v>394</v>
      </c>
      <c r="AJ20" s="131">
        <v>244</v>
      </c>
      <c r="AL20" s="131" t="s">
        <v>341</v>
      </c>
      <c r="AM20" s="131">
        <v>155</v>
      </c>
      <c r="AN20" s="131">
        <v>192</v>
      </c>
      <c r="AO20" s="131">
        <v>177</v>
      </c>
      <c r="AP20" s="131">
        <v>143</v>
      </c>
      <c r="AQ20" s="131">
        <v>88</v>
      </c>
      <c r="AR20" s="131">
        <v>160</v>
      </c>
      <c r="AS20" s="131">
        <v>167</v>
      </c>
      <c r="AT20" s="131">
        <v>190</v>
      </c>
      <c r="AU20" s="131">
        <v>106</v>
      </c>
      <c r="AV20" s="131">
        <v>40</v>
      </c>
    </row>
    <row r="21" spans="1:48" s="33" customFormat="1" ht="22.5" customHeight="1" x14ac:dyDescent="0.25">
      <c r="A21" s="158">
        <v>18</v>
      </c>
      <c r="B21" s="131" t="s">
        <v>342</v>
      </c>
      <c r="C21" s="131">
        <v>1458</v>
      </c>
      <c r="D21" s="131">
        <v>1610</v>
      </c>
      <c r="E21" s="131">
        <v>1654</v>
      </c>
      <c r="F21" s="131">
        <v>1448</v>
      </c>
      <c r="G21" s="131">
        <v>636</v>
      </c>
      <c r="H21" s="131">
        <v>996</v>
      </c>
      <c r="I21" s="131">
        <v>1411</v>
      </c>
      <c r="J21" s="131">
        <v>1998</v>
      </c>
      <c r="K21" s="131">
        <v>1651</v>
      </c>
      <c r="L21" s="131">
        <v>537</v>
      </c>
      <c r="N21" s="131" t="s">
        <v>342</v>
      </c>
      <c r="O21" s="131">
        <v>231</v>
      </c>
      <c r="P21" s="131">
        <v>281</v>
      </c>
      <c r="Q21" s="131">
        <v>320</v>
      </c>
      <c r="R21" s="131">
        <v>335</v>
      </c>
      <c r="S21" s="131">
        <v>189</v>
      </c>
      <c r="T21" s="131">
        <v>284</v>
      </c>
      <c r="U21" s="131">
        <v>341</v>
      </c>
      <c r="V21" s="131">
        <v>407</v>
      </c>
      <c r="W21" s="131">
        <v>426</v>
      </c>
      <c r="X21" s="131">
        <v>366</v>
      </c>
      <c r="Z21" s="131" t="s">
        <v>342</v>
      </c>
      <c r="AA21" s="131">
        <v>49</v>
      </c>
      <c r="AB21" s="131">
        <v>33</v>
      </c>
      <c r="AC21" s="131">
        <v>23</v>
      </c>
      <c r="AD21" s="131">
        <v>7</v>
      </c>
      <c r="AE21" s="131">
        <v>5</v>
      </c>
      <c r="AF21" s="131">
        <v>31</v>
      </c>
      <c r="AG21" s="131">
        <v>18</v>
      </c>
      <c r="AH21" s="131">
        <v>23</v>
      </c>
      <c r="AI21" s="131">
        <v>14</v>
      </c>
      <c r="AJ21" s="131">
        <v>11</v>
      </c>
      <c r="AL21" s="131" t="s">
        <v>342</v>
      </c>
      <c r="AM21" s="131">
        <v>1178</v>
      </c>
      <c r="AN21" s="131">
        <v>1296</v>
      </c>
      <c r="AO21" s="131">
        <v>1311</v>
      </c>
      <c r="AP21" s="131">
        <v>1106</v>
      </c>
      <c r="AQ21" s="131">
        <v>442</v>
      </c>
      <c r="AR21" s="131">
        <v>681</v>
      </c>
      <c r="AS21" s="131">
        <v>1052</v>
      </c>
      <c r="AT21" s="131">
        <v>1534</v>
      </c>
      <c r="AU21" s="131">
        <v>872</v>
      </c>
      <c r="AV21" s="131">
        <v>1</v>
      </c>
    </row>
    <row r="22" spans="1:48" s="33" customFormat="1" ht="22.5" customHeight="1" x14ac:dyDescent="0.25">
      <c r="A22" s="158">
        <v>19</v>
      </c>
      <c r="B22" s="131" t="s">
        <v>343</v>
      </c>
      <c r="C22" s="131">
        <v>78</v>
      </c>
      <c r="D22" s="131">
        <v>59</v>
      </c>
      <c r="E22" s="131">
        <v>100</v>
      </c>
      <c r="F22" s="131">
        <v>72</v>
      </c>
      <c r="G22" s="131">
        <v>63</v>
      </c>
      <c r="H22" s="131">
        <v>339</v>
      </c>
      <c r="I22" s="131">
        <v>329</v>
      </c>
      <c r="J22" s="131">
        <v>416</v>
      </c>
      <c r="K22" s="131">
        <v>714</v>
      </c>
      <c r="L22" s="131">
        <v>793</v>
      </c>
      <c r="N22" s="131" t="s">
        <v>343</v>
      </c>
      <c r="O22" s="131">
        <v>40</v>
      </c>
      <c r="P22" s="131">
        <v>24</v>
      </c>
      <c r="Q22" s="131">
        <v>40</v>
      </c>
      <c r="R22" s="131">
        <v>43</v>
      </c>
      <c r="S22" s="131">
        <v>42</v>
      </c>
      <c r="T22" s="131">
        <v>151</v>
      </c>
      <c r="U22" s="131">
        <v>189</v>
      </c>
      <c r="V22" s="131">
        <v>190</v>
      </c>
      <c r="W22" s="131">
        <v>371</v>
      </c>
      <c r="X22" s="131">
        <v>390</v>
      </c>
      <c r="Z22" s="131" t="s">
        <v>343</v>
      </c>
      <c r="AA22" s="131">
        <v>6</v>
      </c>
      <c r="AB22" s="131">
        <v>15</v>
      </c>
      <c r="AC22" s="131">
        <v>15</v>
      </c>
      <c r="AD22" s="131">
        <v>9</v>
      </c>
      <c r="AE22" s="131">
        <v>12</v>
      </c>
      <c r="AF22" s="131">
        <v>15</v>
      </c>
      <c r="AG22" s="131">
        <v>26</v>
      </c>
      <c r="AH22" s="131">
        <v>40</v>
      </c>
      <c r="AI22" s="131">
        <v>49</v>
      </c>
      <c r="AJ22" s="131">
        <v>122</v>
      </c>
      <c r="AL22" s="131" t="s">
        <v>343</v>
      </c>
      <c r="AM22" s="131">
        <v>32</v>
      </c>
      <c r="AN22" s="131">
        <v>20</v>
      </c>
      <c r="AO22" s="131">
        <v>45</v>
      </c>
      <c r="AP22" s="131">
        <v>20</v>
      </c>
      <c r="AQ22" s="131">
        <v>9</v>
      </c>
      <c r="AR22" s="131">
        <v>173</v>
      </c>
      <c r="AS22" s="131">
        <v>114</v>
      </c>
      <c r="AT22" s="131">
        <v>180</v>
      </c>
      <c r="AU22" s="131">
        <v>209</v>
      </c>
      <c r="AV22" s="131">
        <v>87</v>
      </c>
    </row>
    <row r="23" spans="1:48" s="33" customFormat="1" ht="22.5" customHeight="1" x14ac:dyDescent="0.25">
      <c r="A23" s="158">
        <v>20</v>
      </c>
      <c r="B23" s="131" t="s">
        <v>344</v>
      </c>
      <c r="C23" s="131">
        <v>2545</v>
      </c>
      <c r="D23" s="131">
        <v>2757</v>
      </c>
      <c r="E23" s="131">
        <v>2703</v>
      </c>
      <c r="F23" s="131">
        <v>2179</v>
      </c>
      <c r="G23" s="131">
        <v>1375</v>
      </c>
      <c r="H23" s="131">
        <v>1762</v>
      </c>
      <c r="I23" s="131">
        <v>1870</v>
      </c>
      <c r="J23" s="131">
        <v>2291</v>
      </c>
      <c r="K23" s="131">
        <v>1824</v>
      </c>
      <c r="L23" s="131">
        <v>1630</v>
      </c>
      <c r="N23" s="131" t="s">
        <v>344</v>
      </c>
      <c r="O23" s="131">
        <v>443</v>
      </c>
      <c r="P23" s="131">
        <v>474</v>
      </c>
      <c r="Q23" s="131">
        <v>488</v>
      </c>
      <c r="R23" s="131">
        <v>535</v>
      </c>
      <c r="S23" s="131">
        <v>423</v>
      </c>
      <c r="T23" s="131">
        <v>480</v>
      </c>
      <c r="U23" s="131">
        <v>594</v>
      </c>
      <c r="V23" s="131">
        <v>606</v>
      </c>
      <c r="W23" s="131">
        <v>622</v>
      </c>
      <c r="X23" s="131">
        <v>544</v>
      </c>
      <c r="Z23" s="131" t="s">
        <v>344</v>
      </c>
      <c r="AA23" s="131">
        <v>55</v>
      </c>
      <c r="AB23" s="131">
        <v>47</v>
      </c>
      <c r="AC23" s="131">
        <v>25</v>
      </c>
      <c r="AD23" s="131">
        <v>35</v>
      </c>
      <c r="AE23" s="131">
        <v>8</v>
      </c>
      <c r="AF23" s="131">
        <v>28</v>
      </c>
      <c r="AG23" s="131">
        <v>32</v>
      </c>
      <c r="AH23" s="131">
        <v>32</v>
      </c>
      <c r="AI23" s="131">
        <v>7</v>
      </c>
      <c r="AJ23" s="131">
        <v>9</v>
      </c>
      <c r="AL23" s="131" t="s">
        <v>344</v>
      </c>
      <c r="AM23" s="131">
        <v>2047</v>
      </c>
      <c r="AN23" s="131">
        <v>2236</v>
      </c>
      <c r="AO23" s="131">
        <v>2190</v>
      </c>
      <c r="AP23" s="131">
        <v>1609</v>
      </c>
      <c r="AQ23" s="131">
        <v>944</v>
      </c>
      <c r="AR23" s="131">
        <v>1254</v>
      </c>
      <c r="AS23" s="131">
        <v>1244</v>
      </c>
      <c r="AT23" s="131">
        <v>1647</v>
      </c>
      <c r="AU23" s="131">
        <v>1011</v>
      </c>
      <c r="AV23" s="131">
        <v>568</v>
      </c>
    </row>
    <row r="24" spans="1:48" s="33" customFormat="1" ht="22.5" customHeight="1" x14ac:dyDescent="0.25">
      <c r="A24" s="158">
        <v>21</v>
      </c>
      <c r="B24" s="131" t="s">
        <v>345</v>
      </c>
      <c r="C24" s="131">
        <v>820</v>
      </c>
      <c r="D24" s="131">
        <v>926</v>
      </c>
      <c r="E24" s="131">
        <v>919</v>
      </c>
      <c r="F24" s="131">
        <v>804</v>
      </c>
      <c r="G24" s="131">
        <v>526</v>
      </c>
      <c r="H24" s="131">
        <v>621</v>
      </c>
      <c r="I24" s="131">
        <v>738</v>
      </c>
      <c r="J24" s="131">
        <v>806</v>
      </c>
      <c r="K24" s="131">
        <v>523</v>
      </c>
      <c r="L24" s="131">
        <v>432</v>
      </c>
      <c r="N24" s="131" t="s">
        <v>345</v>
      </c>
      <c r="O24" s="131">
        <v>277</v>
      </c>
      <c r="P24" s="131">
        <v>318</v>
      </c>
      <c r="Q24" s="131">
        <v>314</v>
      </c>
      <c r="R24" s="131">
        <v>365</v>
      </c>
      <c r="S24" s="131">
        <v>288</v>
      </c>
      <c r="T24" s="131">
        <v>310</v>
      </c>
      <c r="U24" s="131">
        <v>360</v>
      </c>
      <c r="V24" s="131">
        <v>364</v>
      </c>
      <c r="W24" s="131">
        <v>236</v>
      </c>
      <c r="X24" s="131">
        <v>227</v>
      </c>
      <c r="Z24" s="131" t="s">
        <v>345</v>
      </c>
      <c r="AA24" s="131">
        <v>87</v>
      </c>
      <c r="AB24" s="131">
        <v>110</v>
      </c>
      <c r="AC24" s="131">
        <v>62</v>
      </c>
      <c r="AD24" s="131">
        <v>43</v>
      </c>
      <c r="AE24" s="131">
        <v>21</v>
      </c>
      <c r="AF24" s="131">
        <v>34</v>
      </c>
      <c r="AG24" s="131">
        <v>26</v>
      </c>
      <c r="AH24" s="131">
        <v>47</v>
      </c>
      <c r="AI24" s="131">
        <v>15</v>
      </c>
      <c r="AJ24" s="131">
        <v>18</v>
      </c>
      <c r="AL24" s="131" t="s">
        <v>345</v>
      </c>
      <c r="AM24" s="131">
        <v>456</v>
      </c>
      <c r="AN24" s="131">
        <v>498</v>
      </c>
      <c r="AO24" s="131">
        <v>543</v>
      </c>
      <c r="AP24" s="131">
        <v>396</v>
      </c>
      <c r="AQ24" s="131">
        <v>217</v>
      </c>
      <c r="AR24" s="131">
        <v>277</v>
      </c>
      <c r="AS24" s="131">
        <v>352</v>
      </c>
      <c r="AT24" s="131">
        <v>384</v>
      </c>
      <c r="AU24" s="131">
        <v>214</v>
      </c>
      <c r="AV24" s="131">
        <v>83</v>
      </c>
    </row>
    <row r="25" spans="1:48" s="33" customFormat="1" ht="22.5" customHeight="1" x14ac:dyDescent="0.25">
      <c r="A25" s="158">
        <v>22</v>
      </c>
      <c r="B25" s="131" t="s">
        <v>346</v>
      </c>
      <c r="C25" s="131">
        <v>1208</v>
      </c>
      <c r="D25" s="131">
        <v>1364</v>
      </c>
      <c r="E25" s="131">
        <v>1371</v>
      </c>
      <c r="F25" s="131">
        <v>1241</v>
      </c>
      <c r="G25" s="131">
        <v>737</v>
      </c>
      <c r="H25" s="131">
        <v>976</v>
      </c>
      <c r="I25" s="131">
        <v>1020</v>
      </c>
      <c r="J25" s="131">
        <v>1163</v>
      </c>
      <c r="K25" s="131">
        <v>933</v>
      </c>
      <c r="L25" s="131">
        <v>878</v>
      </c>
      <c r="N25" s="131" t="s">
        <v>346</v>
      </c>
      <c r="O25" s="131">
        <v>410</v>
      </c>
      <c r="P25" s="131">
        <v>457</v>
      </c>
      <c r="Q25" s="131">
        <v>491</v>
      </c>
      <c r="R25" s="131">
        <v>503</v>
      </c>
      <c r="S25" s="131">
        <v>367</v>
      </c>
      <c r="T25" s="131">
        <v>424</v>
      </c>
      <c r="U25" s="131">
        <v>411</v>
      </c>
      <c r="V25" s="131">
        <v>442</v>
      </c>
      <c r="W25" s="131">
        <v>389</v>
      </c>
      <c r="X25" s="131">
        <v>359</v>
      </c>
      <c r="Z25" s="131" t="s">
        <v>346</v>
      </c>
      <c r="AA25" s="131">
        <v>79</v>
      </c>
      <c r="AB25" s="131">
        <v>84</v>
      </c>
      <c r="AC25" s="131">
        <v>82</v>
      </c>
      <c r="AD25" s="131">
        <v>82</v>
      </c>
      <c r="AE25" s="131">
        <v>31</v>
      </c>
      <c r="AF25" s="131">
        <v>85</v>
      </c>
      <c r="AG25" s="131">
        <v>127</v>
      </c>
      <c r="AH25" s="131">
        <v>67</v>
      </c>
      <c r="AI25" s="131">
        <v>59</v>
      </c>
      <c r="AJ25" s="131">
        <v>75</v>
      </c>
      <c r="AL25" s="131" t="s">
        <v>346</v>
      </c>
      <c r="AM25" s="131">
        <v>719</v>
      </c>
      <c r="AN25" s="131">
        <v>823</v>
      </c>
      <c r="AO25" s="131">
        <v>798</v>
      </c>
      <c r="AP25" s="131">
        <v>656</v>
      </c>
      <c r="AQ25" s="131">
        <v>339</v>
      </c>
      <c r="AR25" s="131">
        <v>467</v>
      </c>
      <c r="AS25" s="131">
        <v>482</v>
      </c>
      <c r="AT25" s="131">
        <v>647</v>
      </c>
      <c r="AU25" s="131">
        <v>369</v>
      </c>
      <c r="AV25" s="131">
        <v>214</v>
      </c>
    </row>
    <row r="26" spans="1:48" s="33" customFormat="1" ht="22.5" customHeight="1" x14ac:dyDescent="0.25">
      <c r="A26" s="158">
        <v>23</v>
      </c>
      <c r="B26" s="131" t="s">
        <v>347</v>
      </c>
      <c r="C26" s="131">
        <v>386</v>
      </c>
      <c r="D26" s="131">
        <v>495</v>
      </c>
      <c r="E26" s="131">
        <v>461</v>
      </c>
      <c r="F26" s="131">
        <v>391</v>
      </c>
      <c r="G26" s="131">
        <v>318</v>
      </c>
      <c r="H26" s="131">
        <v>292</v>
      </c>
      <c r="I26" s="131">
        <v>251</v>
      </c>
      <c r="J26" s="131">
        <v>263</v>
      </c>
      <c r="K26" s="131">
        <v>195</v>
      </c>
      <c r="L26" s="131">
        <v>174</v>
      </c>
      <c r="N26" s="131" t="s">
        <v>347</v>
      </c>
      <c r="O26" s="131">
        <v>136</v>
      </c>
      <c r="P26" s="131">
        <v>172</v>
      </c>
      <c r="Q26" s="131">
        <v>148</v>
      </c>
      <c r="R26" s="131">
        <v>127</v>
      </c>
      <c r="S26" s="131">
        <v>109</v>
      </c>
      <c r="T26" s="131">
        <v>104</v>
      </c>
      <c r="U26" s="131">
        <v>132</v>
      </c>
      <c r="V26" s="131">
        <v>126</v>
      </c>
      <c r="W26" s="131">
        <v>92</v>
      </c>
      <c r="X26" s="131">
        <v>83</v>
      </c>
      <c r="Z26" s="131" t="s">
        <v>347</v>
      </c>
      <c r="AA26" s="131">
        <v>6</v>
      </c>
      <c r="AB26" s="131">
        <v>1</v>
      </c>
      <c r="AC26" s="131"/>
      <c r="AD26" s="131">
        <v>3</v>
      </c>
      <c r="AE26" s="131"/>
      <c r="AF26" s="131"/>
      <c r="AG26" s="131">
        <v>0</v>
      </c>
      <c r="AH26" s="131">
        <v>4</v>
      </c>
      <c r="AI26" s="131">
        <v>1</v>
      </c>
      <c r="AJ26" s="131">
        <v>4</v>
      </c>
      <c r="AL26" s="131" t="s">
        <v>347</v>
      </c>
      <c r="AM26" s="131">
        <v>244</v>
      </c>
      <c r="AN26" s="131">
        <v>322</v>
      </c>
      <c r="AO26" s="131">
        <v>313</v>
      </c>
      <c r="AP26" s="131">
        <v>261</v>
      </c>
      <c r="AQ26" s="131">
        <v>209</v>
      </c>
      <c r="AR26" s="131">
        <v>188</v>
      </c>
      <c r="AS26" s="131">
        <v>119</v>
      </c>
      <c r="AT26" s="131">
        <v>133</v>
      </c>
      <c r="AU26" s="131">
        <v>75</v>
      </c>
      <c r="AV26" s="131">
        <v>20</v>
      </c>
    </row>
    <row r="27" spans="1:48" s="33" customFormat="1" ht="22.5" customHeight="1" x14ac:dyDescent="0.25">
      <c r="A27" s="158">
        <v>24</v>
      </c>
      <c r="B27" s="131" t="s">
        <v>348</v>
      </c>
      <c r="C27" s="131">
        <v>171</v>
      </c>
      <c r="D27" s="131">
        <v>149</v>
      </c>
      <c r="E27" s="131">
        <v>126</v>
      </c>
      <c r="F27" s="131">
        <v>103</v>
      </c>
      <c r="G27" s="131">
        <v>69</v>
      </c>
      <c r="H27" s="131">
        <v>56</v>
      </c>
      <c r="I27" s="131">
        <v>85</v>
      </c>
      <c r="J27" s="131">
        <v>87</v>
      </c>
      <c r="K27" s="131">
        <v>74</v>
      </c>
      <c r="L27" s="131">
        <v>44</v>
      </c>
      <c r="N27" s="131" t="s">
        <v>348</v>
      </c>
      <c r="O27" s="131">
        <v>55</v>
      </c>
      <c r="P27" s="131">
        <v>42</v>
      </c>
      <c r="Q27" s="131">
        <v>55</v>
      </c>
      <c r="R27" s="131">
        <v>44</v>
      </c>
      <c r="S27" s="131">
        <v>32</v>
      </c>
      <c r="T27" s="131">
        <v>28</v>
      </c>
      <c r="U27" s="131">
        <v>32</v>
      </c>
      <c r="V27" s="131">
        <v>43</v>
      </c>
      <c r="W27" s="131">
        <v>36</v>
      </c>
      <c r="X27" s="131">
        <v>35</v>
      </c>
      <c r="Z27" s="131" t="s">
        <v>348</v>
      </c>
      <c r="AA27" s="131">
        <v>1</v>
      </c>
      <c r="AB27" s="131"/>
      <c r="AC27" s="131">
        <v>1</v>
      </c>
      <c r="AD27" s="131"/>
      <c r="AE27" s="131"/>
      <c r="AF27" s="131"/>
      <c r="AG27" s="131">
        <v>1</v>
      </c>
      <c r="AH27" s="131">
        <v>1</v>
      </c>
      <c r="AI27" s="131">
        <v>4</v>
      </c>
      <c r="AJ27" s="131">
        <v>0</v>
      </c>
      <c r="AL27" s="131" t="s">
        <v>348</v>
      </c>
      <c r="AM27" s="131">
        <v>115</v>
      </c>
      <c r="AN27" s="131">
        <v>107</v>
      </c>
      <c r="AO27" s="131">
        <v>70</v>
      </c>
      <c r="AP27" s="131">
        <v>59</v>
      </c>
      <c r="AQ27" s="131">
        <v>37</v>
      </c>
      <c r="AR27" s="131">
        <v>28</v>
      </c>
      <c r="AS27" s="131">
        <v>52</v>
      </c>
      <c r="AT27" s="131">
        <v>42</v>
      </c>
      <c r="AU27" s="131">
        <v>22</v>
      </c>
      <c r="AV27" s="131">
        <v>9</v>
      </c>
    </row>
    <row r="28" spans="1:48" s="33" customFormat="1" ht="22.5" customHeight="1" x14ac:dyDescent="0.25">
      <c r="A28" s="158">
        <v>25</v>
      </c>
      <c r="B28" s="131" t="s">
        <v>349</v>
      </c>
      <c r="C28" s="131">
        <v>977</v>
      </c>
      <c r="D28" s="131">
        <v>1012</v>
      </c>
      <c r="E28" s="131">
        <v>1018</v>
      </c>
      <c r="F28" s="131">
        <v>944</v>
      </c>
      <c r="G28" s="131">
        <v>552</v>
      </c>
      <c r="H28" s="131">
        <v>749</v>
      </c>
      <c r="I28" s="131">
        <v>788</v>
      </c>
      <c r="J28" s="131">
        <v>1017</v>
      </c>
      <c r="K28" s="131">
        <v>792</v>
      </c>
      <c r="L28" s="131">
        <v>678</v>
      </c>
      <c r="N28" s="131" t="s">
        <v>349</v>
      </c>
      <c r="O28" s="131">
        <v>330</v>
      </c>
      <c r="P28" s="131">
        <v>373</v>
      </c>
      <c r="Q28" s="131">
        <v>392</v>
      </c>
      <c r="R28" s="131">
        <v>420</v>
      </c>
      <c r="S28" s="131">
        <v>250</v>
      </c>
      <c r="T28" s="131">
        <v>297</v>
      </c>
      <c r="U28" s="131">
        <v>275</v>
      </c>
      <c r="V28" s="131">
        <v>312</v>
      </c>
      <c r="W28" s="131">
        <v>229</v>
      </c>
      <c r="X28" s="131">
        <v>198</v>
      </c>
      <c r="Z28" s="131" t="s">
        <v>349</v>
      </c>
      <c r="AA28" s="131">
        <v>17</v>
      </c>
      <c r="AB28" s="131">
        <v>5</v>
      </c>
      <c r="AC28" s="131">
        <v>14</v>
      </c>
      <c r="AD28" s="131">
        <v>6</v>
      </c>
      <c r="AE28" s="131">
        <v>4</v>
      </c>
      <c r="AF28" s="131">
        <v>3</v>
      </c>
      <c r="AG28" s="131">
        <v>6</v>
      </c>
      <c r="AH28" s="131">
        <v>8</v>
      </c>
      <c r="AI28" s="131">
        <v>6</v>
      </c>
      <c r="AJ28" s="131">
        <v>3</v>
      </c>
      <c r="AL28" s="131" t="s">
        <v>349</v>
      </c>
      <c r="AM28" s="131">
        <v>630</v>
      </c>
      <c r="AN28" s="131">
        <v>634</v>
      </c>
      <c r="AO28" s="131">
        <v>612</v>
      </c>
      <c r="AP28" s="131">
        <v>518</v>
      </c>
      <c r="AQ28" s="131">
        <v>298</v>
      </c>
      <c r="AR28" s="131">
        <v>449</v>
      </c>
      <c r="AS28" s="131">
        <v>507</v>
      </c>
      <c r="AT28" s="131">
        <v>676</v>
      </c>
      <c r="AU28" s="131">
        <v>279</v>
      </c>
      <c r="AV28" s="131">
        <v>108</v>
      </c>
    </row>
    <row r="29" spans="1:48" s="33" customFormat="1" ht="22.5" customHeight="1" x14ac:dyDescent="0.25">
      <c r="A29" s="158">
        <v>26</v>
      </c>
      <c r="B29" s="131" t="s">
        <v>350</v>
      </c>
      <c r="C29" s="131">
        <v>983</v>
      </c>
      <c r="D29" s="131">
        <v>1012</v>
      </c>
      <c r="E29" s="131">
        <v>1039</v>
      </c>
      <c r="F29" s="131">
        <v>796</v>
      </c>
      <c r="G29" s="131">
        <v>440</v>
      </c>
      <c r="H29" s="131">
        <v>585</v>
      </c>
      <c r="I29" s="131">
        <v>706</v>
      </c>
      <c r="J29" s="131">
        <v>755</v>
      </c>
      <c r="K29" s="131">
        <v>619</v>
      </c>
      <c r="L29" s="131">
        <v>558</v>
      </c>
      <c r="N29" s="131" t="s">
        <v>350</v>
      </c>
      <c r="O29" s="131">
        <v>220</v>
      </c>
      <c r="P29" s="131">
        <v>262</v>
      </c>
      <c r="Q29" s="131">
        <v>285</v>
      </c>
      <c r="R29" s="131">
        <v>284</v>
      </c>
      <c r="S29" s="131">
        <v>190</v>
      </c>
      <c r="T29" s="131">
        <v>230</v>
      </c>
      <c r="U29" s="131">
        <v>244</v>
      </c>
      <c r="V29" s="131">
        <v>260</v>
      </c>
      <c r="W29" s="131">
        <v>218</v>
      </c>
      <c r="X29" s="131">
        <v>135</v>
      </c>
      <c r="Z29" s="131" t="s">
        <v>350</v>
      </c>
      <c r="AA29" s="131">
        <v>9</v>
      </c>
      <c r="AB29" s="131">
        <v>9</v>
      </c>
      <c r="AC29" s="131">
        <v>8</v>
      </c>
      <c r="AD29" s="131">
        <v>7</v>
      </c>
      <c r="AE29" s="131">
        <v>3</v>
      </c>
      <c r="AF29" s="131">
        <v>5</v>
      </c>
      <c r="AG29" s="131">
        <v>2</v>
      </c>
      <c r="AH29" s="131">
        <v>5</v>
      </c>
      <c r="AI29" s="131">
        <v>2</v>
      </c>
      <c r="AJ29" s="131">
        <v>1</v>
      </c>
      <c r="AL29" s="131" t="s">
        <v>350</v>
      </c>
      <c r="AM29" s="131">
        <v>754</v>
      </c>
      <c r="AN29" s="131">
        <v>741</v>
      </c>
      <c r="AO29" s="131">
        <v>746</v>
      </c>
      <c r="AP29" s="131">
        <v>505</v>
      </c>
      <c r="AQ29" s="131">
        <v>247</v>
      </c>
      <c r="AR29" s="131">
        <v>350</v>
      </c>
      <c r="AS29" s="131">
        <v>460</v>
      </c>
      <c r="AT29" s="131">
        <v>483</v>
      </c>
      <c r="AU29" s="131">
        <v>229</v>
      </c>
      <c r="AV29" s="131">
        <v>151</v>
      </c>
    </row>
    <row r="30" spans="1:48" s="33" customFormat="1" ht="22.5" customHeight="1" x14ac:dyDescent="0.25">
      <c r="A30" s="158">
        <v>27</v>
      </c>
      <c r="B30" s="131" t="s">
        <v>351</v>
      </c>
      <c r="C30" s="131">
        <v>1822</v>
      </c>
      <c r="D30" s="131">
        <v>1850</v>
      </c>
      <c r="E30" s="131">
        <v>1673</v>
      </c>
      <c r="F30" s="131">
        <v>1621</v>
      </c>
      <c r="G30" s="131">
        <v>900</v>
      </c>
      <c r="H30" s="131">
        <v>1254</v>
      </c>
      <c r="I30" s="131">
        <v>1338</v>
      </c>
      <c r="J30" s="131">
        <v>1686</v>
      </c>
      <c r="K30" s="131">
        <v>1406</v>
      </c>
      <c r="L30" s="131">
        <v>1305</v>
      </c>
      <c r="N30" s="131" t="s">
        <v>351</v>
      </c>
      <c r="O30" s="131">
        <v>432</v>
      </c>
      <c r="P30" s="131">
        <v>428</v>
      </c>
      <c r="Q30" s="131">
        <v>427</v>
      </c>
      <c r="R30" s="131">
        <v>486</v>
      </c>
      <c r="S30" s="131">
        <v>353</v>
      </c>
      <c r="T30" s="131">
        <v>409</v>
      </c>
      <c r="U30" s="131">
        <v>489</v>
      </c>
      <c r="V30" s="131">
        <v>496</v>
      </c>
      <c r="W30" s="131">
        <v>528</v>
      </c>
      <c r="X30" s="131">
        <v>543</v>
      </c>
      <c r="Z30" s="131" t="s">
        <v>351</v>
      </c>
      <c r="AA30" s="131">
        <v>85</v>
      </c>
      <c r="AB30" s="131">
        <v>98</v>
      </c>
      <c r="AC30" s="131">
        <v>68</v>
      </c>
      <c r="AD30" s="131">
        <v>43</v>
      </c>
      <c r="AE30" s="131">
        <v>30</v>
      </c>
      <c r="AF30" s="131">
        <v>25</v>
      </c>
      <c r="AG30" s="131">
        <v>48</v>
      </c>
      <c r="AH30" s="131">
        <v>68</v>
      </c>
      <c r="AI30" s="131">
        <v>34</v>
      </c>
      <c r="AJ30" s="131">
        <v>14</v>
      </c>
      <c r="AL30" s="131" t="s">
        <v>351</v>
      </c>
      <c r="AM30" s="131">
        <v>1305</v>
      </c>
      <c r="AN30" s="131">
        <v>1324</v>
      </c>
      <c r="AO30" s="131">
        <v>1178</v>
      </c>
      <c r="AP30" s="131">
        <v>1092</v>
      </c>
      <c r="AQ30" s="131">
        <v>517</v>
      </c>
      <c r="AR30" s="131">
        <v>820</v>
      </c>
      <c r="AS30" s="131">
        <v>801</v>
      </c>
      <c r="AT30" s="131">
        <v>1106</v>
      </c>
      <c r="AU30" s="131">
        <v>733</v>
      </c>
      <c r="AV30" s="131">
        <v>455</v>
      </c>
    </row>
    <row r="31" spans="1:48" s="33" customFormat="1" ht="22.5" customHeight="1" x14ac:dyDescent="0.25">
      <c r="A31" s="158">
        <v>28</v>
      </c>
      <c r="B31" s="131" t="s">
        <v>352</v>
      </c>
      <c r="C31" s="131">
        <v>945</v>
      </c>
      <c r="D31" s="131">
        <v>968</v>
      </c>
      <c r="E31" s="131">
        <v>1017</v>
      </c>
      <c r="F31" s="131">
        <v>946</v>
      </c>
      <c r="G31" s="131">
        <v>653</v>
      </c>
      <c r="H31" s="131">
        <v>839</v>
      </c>
      <c r="I31" s="131">
        <v>952</v>
      </c>
      <c r="J31" s="131">
        <v>1167</v>
      </c>
      <c r="K31" s="131">
        <v>1049</v>
      </c>
      <c r="L31" s="131">
        <v>953</v>
      </c>
      <c r="N31" s="131" t="s">
        <v>352</v>
      </c>
      <c r="O31" s="131">
        <v>353</v>
      </c>
      <c r="P31" s="131">
        <v>346</v>
      </c>
      <c r="Q31" s="131">
        <v>406</v>
      </c>
      <c r="R31" s="131">
        <v>366</v>
      </c>
      <c r="S31" s="131">
        <v>306</v>
      </c>
      <c r="T31" s="131">
        <v>354</v>
      </c>
      <c r="U31" s="131">
        <v>455</v>
      </c>
      <c r="V31" s="131">
        <v>496</v>
      </c>
      <c r="W31" s="131">
        <v>493</v>
      </c>
      <c r="X31" s="131">
        <v>484</v>
      </c>
      <c r="Z31" s="131" t="s">
        <v>352</v>
      </c>
      <c r="AA31" s="131">
        <v>102</v>
      </c>
      <c r="AB31" s="131">
        <v>129</v>
      </c>
      <c r="AC31" s="131">
        <v>107</v>
      </c>
      <c r="AD31" s="131">
        <v>102</v>
      </c>
      <c r="AE31" s="131">
        <v>65</v>
      </c>
      <c r="AF31" s="131">
        <v>101</v>
      </c>
      <c r="AG31" s="131">
        <v>137</v>
      </c>
      <c r="AH31" s="131">
        <v>200</v>
      </c>
      <c r="AI31" s="131">
        <v>139</v>
      </c>
      <c r="AJ31" s="131">
        <v>95</v>
      </c>
      <c r="AL31" s="131" t="s">
        <v>352</v>
      </c>
      <c r="AM31" s="131">
        <v>490</v>
      </c>
      <c r="AN31" s="131">
        <v>493</v>
      </c>
      <c r="AO31" s="131">
        <v>504</v>
      </c>
      <c r="AP31" s="131">
        <v>478</v>
      </c>
      <c r="AQ31" s="131">
        <v>282</v>
      </c>
      <c r="AR31" s="131">
        <v>384</v>
      </c>
      <c r="AS31" s="131">
        <v>360</v>
      </c>
      <c r="AT31" s="131">
        <v>465</v>
      </c>
      <c r="AU31" s="131">
        <v>340</v>
      </c>
      <c r="AV31" s="131">
        <v>146</v>
      </c>
    </row>
    <row r="32" spans="1:48" s="33" customFormat="1" ht="22.5" customHeight="1" x14ac:dyDescent="0.25">
      <c r="A32" s="158">
        <v>29</v>
      </c>
      <c r="B32" s="131" t="s">
        <v>353</v>
      </c>
      <c r="C32" s="131">
        <v>1000</v>
      </c>
      <c r="D32" s="131">
        <v>1047</v>
      </c>
      <c r="E32" s="131">
        <v>1218</v>
      </c>
      <c r="F32" s="131">
        <v>1335</v>
      </c>
      <c r="G32" s="131">
        <v>1076</v>
      </c>
      <c r="H32" s="131">
        <v>1166</v>
      </c>
      <c r="I32" s="131">
        <v>1391</v>
      </c>
      <c r="J32" s="131">
        <v>1904</v>
      </c>
      <c r="K32" s="131">
        <v>1605</v>
      </c>
      <c r="L32" s="131">
        <v>1533</v>
      </c>
      <c r="N32" s="131" t="s">
        <v>353</v>
      </c>
      <c r="O32" s="131">
        <v>300</v>
      </c>
      <c r="P32" s="131">
        <v>339</v>
      </c>
      <c r="Q32" s="131">
        <v>320</v>
      </c>
      <c r="R32" s="131">
        <v>311</v>
      </c>
      <c r="S32" s="131">
        <v>266</v>
      </c>
      <c r="T32" s="131">
        <v>345</v>
      </c>
      <c r="U32" s="131">
        <v>612</v>
      </c>
      <c r="V32" s="131">
        <v>689</v>
      </c>
      <c r="W32" s="131">
        <v>602</v>
      </c>
      <c r="X32" s="131">
        <v>644</v>
      </c>
      <c r="Z32" s="131" t="s">
        <v>353</v>
      </c>
      <c r="AA32" s="131">
        <v>57</v>
      </c>
      <c r="AB32" s="131">
        <v>70</v>
      </c>
      <c r="AC32" s="131">
        <v>278</v>
      </c>
      <c r="AD32" s="131">
        <v>433</v>
      </c>
      <c r="AE32" s="131">
        <v>335</v>
      </c>
      <c r="AF32" s="131">
        <v>250</v>
      </c>
      <c r="AG32" s="131">
        <v>124</v>
      </c>
      <c r="AH32" s="131">
        <v>304</v>
      </c>
      <c r="AI32" s="131">
        <v>227</v>
      </c>
      <c r="AJ32" s="131">
        <v>265</v>
      </c>
      <c r="AL32" s="131" t="s">
        <v>353</v>
      </c>
      <c r="AM32" s="131">
        <v>643</v>
      </c>
      <c r="AN32" s="131">
        <v>638</v>
      </c>
      <c r="AO32" s="131">
        <v>620</v>
      </c>
      <c r="AP32" s="131">
        <v>591</v>
      </c>
      <c r="AQ32" s="131">
        <v>475</v>
      </c>
      <c r="AR32" s="131">
        <v>571</v>
      </c>
      <c r="AS32" s="131">
        <v>655</v>
      </c>
      <c r="AT32" s="131">
        <v>909</v>
      </c>
      <c r="AU32" s="131">
        <v>654</v>
      </c>
      <c r="AV32" s="131">
        <v>223</v>
      </c>
    </row>
    <row r="33" spans="1:48" s="33" customFormat="1" ht="22.5" customHeight="1" x14ac:dyDescent="0.25">
      <c r="A33" s="158">
        <v>30</v>
      </c>
      <c r="B33" s="131" t="s">
        <v>354</v>
      </c>
      <c r="C33" s="131">
        <v>699</v>
      </c>
      <c r="D33" s="131">
        <v>745</v>
      </c>
      <c r="E33" s="131">
        <v>741</v>
      </c>
      <c r="F33" s="131">
        <v>625</v>
      </c>
      <c r="G33" s="131">
        <v>349</v>
      </c>
      <c r="H33" s="131">
        <v>484</v>
      </c>
      <c r="I33" s="131">
        <v>509</v>
      </c>
      <c r="J33" s="131">
        <v>522</v>
      </c>
      <c r="K33" s="131">
        <v>398</v>
      </c>
      <c r="L33" s="131">
        <v>370</v>
      </c>
      <c r="N33" s="131" t="s">
        <v>354</v>
      </c>
      <c r="O33" s="131">
        <v>294</v>
      </c>
      <c r="P33" s="131">
        <v>305</v>
      </c>
      <c r="Q33" s="131">
        <v>329</v>
      </c>
      <c r="R33" s="131">
        <v>312</v>
      </c>
      <c r="S33" s="131">
        <v>199</v>
      </c>
      <c r="T33" s="131">
        <v>218</v>
      </c>
      <c r="U33" s="131">
        <v>275</v>
      </c>
      <c r="V33" s="131">
        <v>235</v>
      </c>
      <c r="W33" s="131">
        <v>180</v>
      </c>
      <c r="X33" s="131">
        <v>183</v>
      </c>
      <c r="Z33" s="131" t="s">
        <v>354</v>
      </c>
      <c r="AA33" s="131">
        <v>114</v>
      </c>
      <c r="AB33" s="131">
        <v>136</v>
      </c>
      <c r="AC33" s="131">
        <v>103</v>
      </c>
      <c r="AD33" s="131">
        <v>76</v>
      </c>
      <c r="AE33" s="131">
        <v>19</v>
      </c>
      <c r="AF33" s="131">
        <v>62</v>
      </c>
      <c r="AG33" s="131">
        <v>10</v>
      </c>
      <c r="AH33" s="131">
        <v>15</v>
      </c>
      <c r="AI33" s="131">
        <v>16</v>
      </c>
      <c r="AJ33" s="131">
        <v>10</v>
      </c>
      <c r="AL33" s="131" t="s">
        <v>354</v>
      </c>
      <c r="AM33" s="131">
        <v>291</v>
      </c>
      <c r="AN33" s="131">
        <v>304</v>
      </c>
      <c r="AO33" s="131">
        <v>309</v>
      </c>
      <c r="AP33" s="131">
        <v>237</v>
      </c>
      <c r="AQ33" s="131">
        <v>131</v>
      </c>
      <c r="AR33" s="131">
        <v>204</v>
      </c>
      <c r="AS33" s="131">
        <v>224</v>
      </c>
      <c r="AT33" s="131">
        <v>265</v>
      </c>
      <c r="AU33" s="131">
        <v>112</v>
      </c>
      <c r="AV33" s="131">
        <v>47</v>
      </c>
    </row>
    <row r="34" spans="1:48" s="33" customFormat="1" ht="22.5" customHeight="1" x14ac:dyDescent="0.25">
      <c r="A34" s="158">
        <v>31</v>
      </c>
      <c r="B34" s="131" t="s">
        <v>355</v>
      </c>
      <c r="C34" s="131">
        <v>334</v>
      </c>
      <c r="D34" s="131">
        <v>305</v>
      </c>
      <c r="E34" s="131">
        <v>260</v>
      </c>
      <c r="F34" s="131">
        <v>273</v>
      </c>
      <c r="G34" s="131">
        <v>169</v>
      </c>
      <c r="H34" s="131">
        <v>206</v>
      </c>
      <c r="I34" s="131">
        <v>221</v>
      </c>
      <c r="J34" s="131">
        <v>224</v>
      </c>
      <c r="K34" s="131">
        <v>193</v>
      </c>
      <c r="L34" s="131">
        <v>183</v>
      </c>
      <c r="N34" s="131" t="s">
        <v>355</v>
      </c>
      <c r="O34" s="131">
        <v>148</v>
      </c>
      <c r="P34" s="131">
        <v>153</v>
      </c>
      <c r="Q34" s="131">
        <v>123</v>
      </c>
      <c r="R34" s="131">
        <v>134</v>
      </c>
      <c r="S34" s="131">
        <v>88</v>
      </c>
      <c r="T34" s="131">
        <v>94</v>
      </c>
      <c r="U34" s="131">
        <v>109</v>
      </c>
      <c r="V34" s="131">
        <v>98</v>
      </c>
      <c r="W34" s="131">
        <v>79</v>
      </c>
      <c r="X34" s="131">
        <v>87</v>
      </c>
      <c r="Z34" s="131" t="s">
        <v>355</v>
      </c>
      <c r="AA34" s="131">
        <v>15</v>
      </c>
      <c r="AB34" s="131">
        <v>15</v>
      </c>
      <c r="AC34" s="131">
        <v>16</v>
      </c>
      <c r="AD34" s="131">
        <v>19</v>
      </c>
      <c r="AE34" s="131">
        <v>34</v>
      </c>
      <c r="AF34" s="131">
        <v>42</v>
      </c>
      <c r="AG34" s="131">
        <v>33</v>
      </c>
      <c r="AH34" s="131">
        <v>77</v>
      </c>
      <c r="AI34" s="131">
        <v>76</v>
      </c>
      <c r="AJ34" s="131">
        <v>61</v>
      </c>
      <c r="AL34" s="131" t="s">
        <v>355</v>
      </c>
      <c r="AM34" s="131">
        <v>171</v>
      </c>
      <c r="AN34" s="131">
        <v>137</v>
      </c>
      <c r="AO34" s="131">
        <v>121</v>
      </c>
      <c r="AP34" s="131">
        <v>120</v>
      </c>
      <c r="AQ34" s="131">
        <v>47</v>
      </c>
      <c r="AR34" s="131">
        <v>70</v>
      </c>
      <c r="AS34" s="131">
        <v>79</v>
      </c>
      <c r="AT34" s="131">
        <v>49</v>
      </c>
      <c r="AU34" s="131">
        <v>36</v>
      </c>
      <c r="AV34" s="131">
        <v>21</v>
      </c>
    </row>
    <row r="35" spans="1:48" s="33" customFormat="1" ht="22.5" customHeight="1" x14ac:dyDescent="0.3">
      <c r="A35" s="158">
        <v>32</v>
      </c>
      <c r="B35" s="131" t="s">
        <v>356</v>
      </c>
      <c r="C35" s="131">
        <v>32072</v>
      </c>
      <c r="D35" s="131">
        <v>34611</v>
      </c>
      <c r="E35" s="131">
        <v>33558</v>
      </c>
      <c r="F35" s="131">
        <v>30800</v>
      </c>
      <c r="G35" s="131">
        <v>21236</v>
      </c>
      <c r="H35" s="131">
        <v>25084</v>
      </c>
      <c r="I35" s="131">
        <v>26425</v>
      </c>
      <c r="J35" s="131">
        <v>31424</v>
      </c>
      <c r="K35" s="131">
        <v>25228</v>
      </c>
      <c r="L35" s="131">
        <v>22941</v>
      </c>
      <c r="N35" s="131" t="s">
        <v>356</v>
      </c>
      <c r="O35" s="129">
        <v>9396</v>
      </c>
      <c r="P35" s="129">
        <v>10432</v>
      </c>
      <c r="Q35" s="129">
        <v>10501</v>
      </c>
      <c r="R35" s="129">
        <v>10796</v>
      </c>
      <c r="S35" s="129">
        <v>8507</v>
      </c>
      <c r="T35" s="129">
        <v>9408</v>
      </c>
      <c r="U35" s="129">
        <v>10573</v>
      </c>
      <c r="V35" s="129">
        <v>11257</v>
      </c>
      <c r="W35" s="129">
        <v>9961</v>
      </c>
      <c r="X35" s="129">
        <v>9136</v>
      </c>
      <c r="Z35" s="131" t="s">
        <v>356</v>
      </c>
      <c r="AA35" s="129">
        <v>3412</v>
      </c>
      <c r="AB35" s="129">
        <v>3880</v>
      </c>
      <c r="AC35" s="129">
        <v>3275</v>
      </c>
      <c r="AD35" s="129">
        <v>3460</v>
      </c>
      <c r="AE35" s="129">
        <v>2266</v>
      </c>
      <c r="AF35" s="129">
        <v>2814</v>
      </c>
      <c r="AG35" s="129">
        <v>3219</v>
      </c>
      <c r="AH35" s="129">
        <v>4004</v>
      </c>
      <c r="AI35" s="129">
        <v>3498</v>
      </c>
      <c r="AJ35" s="129">
        <v>3179</v>
      </c>
      <c r="AL35" s="131" t="s">
        <v>356</v>
      </c>
      <c r="AM35" s="129">
        <v>19264</v>
      </c>
      <c r="AN35" s="129">
        <v>20299</v>
      </c>
      <c r="AO35" s="129">
        <v>19782</v>
      </c>
      <c r="AP35" s="129">
        <v>16544</v>
      </c>
      <c r="AQ35" s="129">
        <v>10463</v>
      </c>
      <c r="AR35" s="129">
        <v>12862</v>
      </c>
      <c r="AS35" s="129">
        <v>12630</v>
      </c>
      <c r="AT35" s="129">
        <v>15112</v>
      </c>
      <c r="AU35" s="129">
        <v>9143</v>
      </c>
      <c r="AV35" s="129">
        <v>4067</v>
      </c>
    </row>
    <row r="36" spans="1:48" s="33" customFormat="1" ht="22.5" customHeight="1" x14ac:dyDescent="0.25">
      <c r="A36" s="158"/>
    </row>
    <row r="37" spans="1:48" s="33" customFormat="1" ht="24.75" customHeight="1" x14ac:dyDescent="0.3">
      <c r="A37" s="151"/>
      <c r="B37" s="130"/>
      <c r="C37" s="130">
        <v>12</v>
      </c>
      <c r="D37" s="130">
        <v>24</v>
      </c>
      <c r="E37" s="130">
        <v>36</v>
      </c>
      <c r="F37" s="130"/>
      <c r="G37" s="130"/>
      <c r="H37" s="130"/>
      <c r="I37" s="130"/>
      <c r="J37" s="130"/>
    </row>
    <row r="38" spans="1:48" s="33" customFormat="1" ht="24.75" customHeight="1" x14ac:dyDescent="0.3">
      <c r="A38" s="151">
        <v>1</v>
      </c>
      <c r="B38" s="130">
        <f>VLOOKUP(H38,$A$4:$AV$35,2+$A38+B$37)</f>
        <v>492</v>
      </c>
      <c r="C38" s="130">
        <f>VLOOKUP($H38,$A$4:$AV$35,2+$A38+C$37)</f>
        <v>160</v>
      </c>
      <c r="D38" s="130">
        <f>VLOOKUP($H38,$A$4:$AV$35,2+$A38+D$37)</f>
        <v>33</v>
      </c>
      <c r="E38" s="130">
        <f>VLOOKUP($H38,$A$4:$AV$35,2+$A38+E$37)</f>
        <v>299</v>
      </c>
      <c r="F38" s="130"/>
      <c r="G38" s="130"/>
      <c r="H38" s="181">
        <v>1</v>
      </c>
      <c r="I38" s="130"/>
      <c r="J38" s="130"/>
    </row>
    <row r="39" spans="1:48" s="33" customFormat="1" ht="24.75" customHeight="1" x14ac:dyDescent="0.3">
      <c r="A39" s="151">
        <v>2</v>
      </c>
      <c r="B39" s="130">
        <f>VLOOKUP(H38,$A$4:$AV$35,2+$A39+B$37)</f>
        <v>661</v>
      </c>
      <c r="C39" s="130">
        <f>VLOOKUP($H38,$A$4:$AV$35,2+$A39+C$37)</f>
        <v>232</v>
      </c>
      <c r="D39" s="130">
        <f>VLOOKUP($H38,$A$4:$AV$35,2+$A39+D$37)</f>
        <v>21</v>
      </c>
      <c r="E39" s="130">
        <f>VLOOKUP($H38,$A$4:$AV$35,2+$A39+E$37)</f>
        <v>408</v>
      </c>
      <c r="F39" s="130"/>
      <c r="G39" s="130"/>
      <c r="H39" s="130"/>
      <c r="I39" s="130"/>
      <c r="J39" s="130"/>
    </row>
    <row r="40" spans="1:48" s="33" customFormat="1" ht="24.75" customHeight="1" x14ac:dyDescent="0.3">
      <c r="A40" s="151">
        <v>3</v>
      </c>
      <c r="B40" s="130">
        <f>VLOOKUP(H38,$A$4:$AV$35,2+$A40+B$37)</f>
        <v>518</v>
      </c>
      <c r="C40" s="130">
        <f>VLOOKUP($H38,$A$4:$AV$35,2+$A40+C$37)</f>
        <v>194</v>
      </c>
      <c r="D40" s="130">
        <f>VLOOKUP($H38,$A$4:$AV$35,2+$A40+D$37)</f>
        <v>22</v>
      </c>
      <c r="E40" s="130">
        <f>VLOOKUP($H38,$A$4:$AV$35,2+$A40+E$37)</f>
        <v>302</v>
      </c>
      <c r="F40" s="130"/>
      <c r="G40" s="130"/>
      <c r="H40" s="130"/>
      <c r="I40" s="130"/>
      <c r="J40" s="130"/>
    </row>
    <row r="41" spans="1:48" s="33" customFormat="1" ht="25.5" customHeight="1" x14ac:dyDescent="0.3">
      <c r="A41" s="151">
        <v>4</v>
      </c>
      <c r="B41" s="130">
        <f>VLOOKUP(H38,$A$4:$AV$35,2+$A41+B$37)</f>
        <v>481</v>
      </c>
      <c r="C41" s="130">
        <f>VLOOKUP($H38,$A$4:$AV$35,2+$A41+C$37)</f>
        <v>224</v>
      </c>
      <c r="D41" s="130">
        <f>VLOOKUP($H38,$A$4:$AV$35,2+$A41+D$37)</f>
        <v>14</v>
      </c>
      <c r="E41" s="130">
        <f>VLOOKUP($H38,$A$4:$AV$35,2+$A41+E$37)</f>
        <v>243</v>
      </c>
      <c r="F41" s="130"/>
      <c r="G41" s="130"/>
      <c r="H41" s="130"/>
      <c r="I41" s="130"/>
      <c r="J41" s="130"/>
    </row>
    <row r="42" spans="1:48" s="33" customFormat="1" ht="25.5" customHeight="1" x14ac:dyDescent="0.3">
      <c r="A42" s="151">
        <v>5</v>
      </c>
      <c r="B42" s="130">
        <f>VLOOKUP(H38,$A$4:$AV$35,2+$A42+B$37)</f>
        <v>383</v>
      </c>
      <c r="C42" s="130">
        <f>VLOOKUP($H38,$A$4:$AV$35,2+$A42+C$37)</f>
        <v>136</v>
      </c>
      <c r="D42" s="130">
        <f>VLOOKUP($H38,$A$4:$AV$35,2+$A42+D$37)</f>
        <v>13</v>
      </c>
      <c r="E42" s="130">
        <f>VLOOKUP($H38,$A$4:$AV$35,2+$A42+E$37)</f>
        <v>234</v>
      </c>
      <c r="F42" s="130"/>
      <c r="G42" s="130"/>
      <c r="H42" s="130"/>
      <c r="I42" s="130"/>
      <c r="J42" s="130"/>
    </row>
    <row r="43" spans="1:48" s="33" customFormat="1" ht="25.5" customHeight="1" x14ac:dyDescent="0.3">
      <c r="A43" s="151">
        <v>6</v>
      </c>
      <c r="B43" s="130">
        <f>VLOOKUP(H38,$A$4:$AV$35,2+$A43+B$37)</f>
        <v>464</v>
      </c>
      <c r="C43" s="130">
        <f>VLOOKUP($H38,$A$4:$AV$35,2+$A43+C$37)</f>
        <v>151</v>
      </c>
      <c r="D43" s="130">
        <f>VLOOKUP($H38,$A$4:$AV$35,2+$A43+D$37)</f>
        <v>26</v>
      </c>
      <c r="E43" s="130">
        <f>VLOOKUP($H38,$A$4:$AV$35,2+$A43+E$37)</f>
        <v>287</v>
      </c>
      <c r="F43" s="130"/>
      <c r="G43" s="130"/>
      <c r="H43" s="130"/>
      <c r="I43" s="130"/>
      <c r="J43" s="130"/>
    </row>
    <row r="44" spans="1:48" s="33" customFormat="1" ht="25.5" customHeight="1" x14ac:dyDescent="0.3">
      <c r="A44" s="151">
        <v>7</v>
      </c>
      <c r="B44" s="130">
        <f>VLOOKUP(H38,$A$4:$AV$35,2+$A44+B$37)</f>
        <v>509</v>
      </c>
      <c r="C44" s="130">
        <f>VLOOKUP($H38,$A$4:$AV$35,2+$A44+C$37)</f>
        <v>189</v>
      </c>
      <c r="D44" s="130">
        <f>VLOOKUP($H38,$A$4:$AV$35,2+$A44+D$37)</f>
        <v>19</v>
      </c>
      <c r="E44" s="130">
        <f>VLOOKUP($H38,$A$4:$AV$35,2+$A44+E$37)</f>
        <v>301</v>
      </c>
      <c r="F44" s="130"/>
      <c r="G44" s="130"/>
      <c r="H44" s="130"/>
      <c r="I44" s="130"/>
      <c r="J44" s="130"/>
    </row>
    <row r="45" spans="1:48" s="33" customFormat="1" ht="25.5" customHeight="1" x14ac:dyDescent="0.3">
      <c r="A45" s="151">
        <v>8</v>
      </c>
      <c r="B45" s="130">
        <f>VLOOKUP(H38,$A$4:$AV$35,2+$A45+B$37)</f>
        <v>589</v>
      </c>
      <c r="C45" s="130">
        <f>VLOOKUP($H38,$A$4:$AV$35,2+$A45+C$37)</f>
        <v>198</v>
      </c>
      <c r="D45" s="130">
        <f>VLOOKUP($H38,$A$4:$AV$35,2+$A45+D$37)</f>
        <v>26</v>
      </c>
      <c r="E45" s="130">
        <f>VLOOKUP($H38,$A$4:$AV$35,2+$A45+E$37)</f>
        <v>360</v>
      </c>
      <c r="F45" s="130"/>
      <c r="G45" s="130"/>
      <c r="H45" s="130"/>
      <c r="I45" s="130"/>
      <c r="J45" s="130"/>
    </row>
    <row r="46" spans="1:48" s="33" customFormat="1" ht="25.5" customHeight="1" x14ac:dyDescent="0.3">
      <c r="A46" s="151">
        <v>9</v>
      </c>
      <c r="B46" s="130">
        <f>VLOOKUP(H38,$A$4:$AV$35,2+$A46+B$37)</f>
        <v>476</v>
      </c>
      <c r="C46" s="130">
        <f>VLOOKUP($H38,$A$4:$AV$35,2+$A46+C$37)</f>
        <v>159</v>
      </c>
      <c r="D46" s="130">
        <f>VLOOKUP($H38,$A$4:$AV$35,2+$A46+D$37)</f>
        <v>24</v>
      </c>
      <c r="E46" s="130">
        <f>VLOOKUP($H38,$A$4:$AV$35,2+$A46+E$37)</f>
        <v>253</v>
      </c>
      <c r="F46" s="130"/>
      <c r="G46" s="130"/>
      <c r="H46" s="130"/>
      <c r="I46" s="130"/>
      <c r="J46" s="130"/>
    </row>
    <row r="47" spans="1:48" s="33" customFormat="1" ht="25.5" customHeight="1" x14ac:dyDescent="0.3">
      <c r="A47" s="151">
        <v>10</v>
      </c>
      <c r="B47" s="130">
        <f>VLOOKUP(H38,$A$4:$AV$35,2+$A47+B$37)</f>
        <v>342</v>
      </c>
      <c r="C47" s="130">
        <f>VLOOKUP($H38,$A$4:$AV$35,2+$A47+C$37)</f>
        <v>151</v>
      </c>
      <c r="D47" s="130">
        <f>VLOOKUP($H38,$A$4:$AV$35,2+$A47+D$37)</f>
        <v>15</v>
      </c>
      <c r="E47" s="130">
        <f>VLOOKUP($H38,$A$4:$AV$35,2+$A47+E$37)</f>
        <v>52</v>
      </c>
      <c r="F47" s="130"/>
      <c r="G47" s="130"/>
      <c r="H47" s="130"/>
      <c r="I47" s="130"/>
      <c r="J47" s="130"/>
    </row>
    <row r="48" spans="1:48" s="33" customFormat="1" ht="25.5" customHeight="1" x14ac:dyDescent="0.3">
      <c r="A48" s="151">
        <v>11</v>
      </c>
    </row>
    <row r="49" spans="1:8" s="33" customFormat="1" ht="25.5" customHeight="1" x14ac:dyDescent="0.3">
      <c r="A49" s="151">
        <v>12</v>
      </c>
    </row>
    <row r="50" spans="1:8" s="33" customFormat="1" ht="25.5" customHeight="1" x14ac:dyDescent="0.3">
      <c r="A50" s="151">
        <v>13</v>
      </c>
    </row>
    <row r="51" spans="1:8" s="33" customFormat="1" ht="25.5" customHeight="1" x14ac:dyDescent="0.3">
      <c r="A51" s="151">
        <v>14</v>
      </c>
    </row>
    <row r="52" spans="1:8" s="33" customFormat="1" ht="25.5" customHeight="1" x14ac:dyDescent="0.3">
      <c r="A52" s="151">
        <v>15</v>
      </c>
    </row>
    <row r="53" spans="1:8" s="33" customFormat="1" ht="25.5" customHeight="1" x14ac:dyDescent="0.3">
      <c r="A53" s="151">
        <v>16</v>
      </c>
    </row>
    <row r="54" spans="1:8" s="33" customFormat="1" ht="25.5" customHeight="1" x14ac:dyDescent="0.3">
      <c r="A54" s="151">
        <v>17</v>
      </c>
    </row>
    <row r="55" spans="1:8" s="33" customFormat="1" ht="25.5" customHeight="1" x14ac:dyDescent="0.3">
      <c r="A55" s="151">
        <v>18</v>
      </c>
    </row>
    <row r="56" spans="1:8" s="33" customFormat="1" ht="25.5" customHeight="1" x14ac:dyDescent="0.3">
      <c r="A56" s="151">
        <v>19</v>
      </c>
    </row>
    <row r="57" spans="1:8" s="33" customFormat="1" ht="25.5" customHeight="1" x14ac:dyDescent="0.3">
      <c r="A57" s="151">
        <v>20</v>
      </c>
    </row>
    <row r="58" spans="1:8" s="33" customFormat="1" ht="25.5" customHeight="1" x14ac:dyDescent="0.3">
      <c r="A58" s="151">
        <v>1</v>
      </c>
      <c r="B58" s="130">
        <f>VLOOKUP(H58,$A$4:$AV$35,2+$A58+B$37)</f>
        <v>512</v>
      </c>
      <c r="C58" s="130">
        <f>VLOOKUP($H58,$A$4:$AV$35,2+$A58+C$37)</f>
        <v>130</v>
      </c>
      <c r="D58" s="130">
        <f>VLOOKUP($H58,$A$4:$AV$35,2+$A58+D$37)</f>
        <v>2</v>
      </c>
      <c r="E58" s="130">
        <f>VLOOKUP($H58,$A$4:$AV$35,2+$A58+E$37)</f>
        <v>380</v>
      </c>
      <c r="F58" s="130"/>
      <c r="G58" s="130"/>
      <c r="H58" s="181">
        <v>2</v>
      </c>
    </row>
    <row r="59" spans="1:8" s="33" customFormat="1" ht="25.5" customHeight="1" x14ac:dyDescent="0.3">
      <c r="A59" s="151">
        <v>2</v>
      </c>
      <c r="B59" s="130">
        <f>VLOOKUP(H58,$A$4:$AV$35,2+$A59+B$37)</f>
        <v>586</v>
      </c>
      <c r="C59" s="130">
        <f>VLOOKUP($H58,$A$4:$AV$35,2+$A59+C$37)</f>
        <v>169</v>
      </c>
      <c r="D59" s="130">
        <f>VLOOKUP($H58,$A$4:$AV$35,2+$A59+D$37)</f>
        <v>3</v>
      </c>
      <c r="E59" s="130">
        <f>VLOOKUP($H58,$A$4:$AV$35,2+$A59+E$37)</f>
        <v>414</v>
      </c>
      <c r="F59" s="130"/>
      <c r="G59" s="130"/>
      <c r="H59" s="130"/>
    </row>
    <row r="60" spans="1:8" s="33" customFormat="1" ht="25.5" customHeight="1" x14ac:dyDescent="0.3">
      <c r="A60" s="151">
        <v>3</v>
      </c>
      <c r="B60" s="130">
        <f>VLOOKUP(H58,$A$4:$AV$35,2+$A60+B$37)</f>
        <v>462</v>
      </c>
      <c r="C60" s="130">
        <f>VLOOKUP($H58,$A$4:$AV$35,2+$A60+C$37)</f>
        <v>147</v>
      </c>
      <c r="D60" s="130">
        <f>VLOOKUP($H58,$A$4:$AV$35,2+$A60+D$37)</f>
        <v>5</v>
      </c>
      <c r="E60" s="130">
        <f>VLOOKUP($H58,$A$4:$AV$35,2+$A60+E$37)</f>
        <v>310</v>
      </c>
      <c r="F60" s="130"/>
      <c r="G60" s="130"/>
      <c r="H60" s="130"/>
    </row>
    <row r="61" spans="1:8" s="33" customFormat="1" ht="25.5" customHeight="1" x14ac:dyDescent="0.3">
      <c r="A61" s="151">
        <v>4</v>
      </c>
      <c r="B61" s="130">
        <f>VLOOKUP(H58,$A$4:$AV$35,2+$A61+B$37)</f>
        <v>405</v>
      </c>
      <c r="C61" s="130">
        <f>VLOOKUP($H58,$A$4:$AV$35,2+$A61+C$37)</f>
        <v>149</v>
      </c>
      <c r="D61" s="130">
        <f>VLOOKUP($H58,$A$4:$AV$35,2+$A61+D$37)</f>
        <v>7</v>
      </c>
      <c r="E61" s="130">
        <f>VLOOKUP($H58,$A$4:$AV$35,2+$A61+E$37)</f>
        <v>249</v>
      </c>
      <c r="F61" s="130"/>
      <c r="G61" s="130"/>
      <c r="H61" s="130"/>
    </row>
    <row r="62" spans="1:8" s="33" customFormat="1" ht="25.5" customHeight="1" x14ac:dyDescent="0.3">
      <c r="A62" s="151">
        <v>5</v>
      </c>
      <c r="B62" s="130">
        <f>VLOOKUP(H58,$A$4:$AV$35,2+$A62+B$37)</f>
        <v>278</v>
      </c>
      <c r="C62" s="130">
        <f>VLOOKUP($H58,$A$4:$AV$35,2+$A62+C$37)</f>
        <v>114</v>
      </c>
      <c r="D62" s="130">
        <f>VLOOKUP($H58,$A$4:$AV$35,2+$A62+D$37)</f>
        <v>4</v>
      </c>
      <c r="E62" s="130">
        <f>VLOOKUP($H58,$A$4:$AV$35,2+$A62+E$37)</f>
        <v>160</v>
      </c>
      <c r="F62" s="130"/>
      <c r="G62" s="130"/>
      <c r="H62" s="130"/>
    </row>
    <row r="63" spans="1:8" s="33" customFormat="1" ht="25.5" customHeight="1" x14ac:dyDescent="0.3">
      <c r="A63" s="151">
        <v>6</v>
      </c>
      <c r="B63" s="130">
        <f>VLOOKUP(H58,$A$4:$AV$35,2+$A63+B$37)</f>
        <v>423</v>
      </c>
      <c r="C63" s="130">
        <f>VLOOKUP($H58,$A$4:$AV$35,2+$A63+C$37)</f>
        <v>134</v>
      </c>
      <c r="D63" s="130">
        <f>VLOOKUP($H58,$A$4:$AV$35,2+$A63+D$37)</f>
        <v>5</v>
      </c>
      <c r="E63" s="130">
        <f>VLOOKUP($H58,$A$4:$AV$35,2+$A63+E$37)</f>
        <v>284</v>
      </c>
      <c r="F63" s="130"/>
      <c r="G63" s="130"/>
      <c r="H63" s="130"/>
    </row>
    <row r="64" spans="1:8" s="33" customFormat="1" ht="25.5" customHeight="1" x14ac:dyDescent="0.3">
      <c r="A64" s="151">
        <v>7</v>
      </c>
      <c r="B64" s="130">
        <f>VLOOKUP(H58,$A$4:$AV$35,2+$A64+B$37)</f>
        <v>397</v>
      </c>
      <c r="C64" s="130">
        <f>VLOOKUP($H58,$A$4:$AV$35,2+$A64+C$37)</f>
        <v>125</v>
      </c>
      <c r="D64" s="130">
        <f>VLOOKUP($H58,$A$4:$AV$35,2+$A64+D$37)</f>
        <v>1</v>
      </c>
      <c r="E64" s="130">
        <f>VLOOKUP($H58,$A$4:$AV$35,2+$A64+E$37)</f>
        <v>271</v>
      </c>
      <c r="F64" s="130"/>
      <c r="G64" s="130"/>
      <c r="H64" s="130"/>
    </row>
    <row r="65" spans="1:8" s="33" customFormat="1" ht="25.5" customHeight="1" x14ac:dyDescent="0.3">
      <c r="A65" s="151">
        <v>8</v>
      </c>
      <c r="B65" s="130">
        <f>VLOOKUP(H58,$A$4:$AV$35,2+$A65+B$37)</f>
        <v>477</v>
      </c>
      <c r="C65" s="130">
        <f>VLOOKUP($H58,$A$4:$AV$35,2+$A65+C$37)</f>
        <v>139</v>
      </c>
      <c r="D65" s="130">
        <f>VLOOKUP($H58,$A$4:$AV$35,2+$A65+D$37)</f>
        <v>0</v>
      </c>
      <c r="E65" s="130">
        <f>VLOOKUP($H58,$A$4:$AV$35,2+$A65+E$37)</f>
        <v>313</v>
      </c>
      <c r="F65" s="130"/>
      <c r="G65" s="130"/>
      <c r="H65" s="130"/>
    </row>
    <row r="66" spans="1:8" s="33" customFormat="1" ht="25.5" customHeight="1" x14ac:dyDescent="0.3">
      <c r="A66" s="151">
        <v>9</v>
      </c>
      <c r="B66" s="130">
        <f>VLOOKUP(H58,$A$4:$AV$35,2+$A66+B$37)</f>
        <v>329</v>
      </c>
      <c r="C66" s="130">
        <f>VLOOKUP($H58,$A$4:$AV$35,2+$A66+C$37)</f>
        <v>100</v>
      </c>
      <c r="D66" s="130">
        <f>VLOOKUP($H58,$A$4:$AV$35,2+$A66+D$37)</f>
        <v>0</v>
      </c>
      <c r="E66" s="130">
        <f>VLOOKUP($H58,$A$4:$AV$35,2+$A66+E$37)</f>
        <v>124</v>
      </c>
      <c r="F66" s="130"/>
      <c r="G66" s="130"/>
      <c r="H66" s="130"/>
    </row>
    <row r="67" spans="1:8" s="33" customFormat="1" ht="25.5" customHeight="1" x14ac:dyDescent="0.3">
      <c r="A67" s="151">
        <v>10</v>
      </c>
      <c r="B67" s="130">
        <f>VLOOKUP(H58,$A$4:$AV$35,2+$A67+B$37)</f>
        <v>288</v>
      </c>
      <c r="C67" s="130">
        <f>VLOOKUP($H58,$A$4:$AV$35,2+$A67+C$37)</f>
        <v>79</v>
      </c>
      <c r="D67" s="130">
        <f>VLOOKUP($H58,$A$4:$AV$35,2+$A67+D$37)</f>
        <v>1</v>
      </c>
      <c r="E67" s="130">
        <f>VLOOKUP($H58,$A$4:$AV$35,2+$A67+E$37)</f>
        <v>47</v>
      </c>
      <c r="F67" s="130"/>
      <c r="G67" s="130"/>
      <c r="H67" s="130"/>
    </row>
    <row r="68" spans="1:8" s="33" customFormat="1" ht="25.5" customHeight="1" x14ac:dyDescent="0.3">
      <c r="A68" s="151">
        <v>11</v>
      </c>
    </row>
    <row r="69" spans="1:8" s="33" customFormat="1" ht="25.5" customHeight="1" x14ac:dyDescent="0.3">
      <c r="A69" s="151">
        <v>12</v>
      </c>
    </row>
    <row r="70" spans="1:8" s="33" customFormat="1" ht="25.5" customHeight="1" x14ac:dyDescent="0.3">
      <c r="A70" s="151">
        <v>13</v>
      </c>
    </row>
    <row r="71" spans="1:8" s="33" customFormat="1" ht="25.5" customHeight="1" x14ac:dyDescent="0.3">
      <c r="A71" s="151">
        <v>14</v>
      </c>
    </row>
    <row r="72" spans="1:8" s="33" customFormat="1" ht="25.5" customHeight="1" x14ac:dyDescent="0.3">
      <c r="A72" s="151">
        <v>15</v>
      </c>
    </row>
    <row r="73" spans="1:8" s="33" customFormat="1" ht="25.5" customHeight="1" x14ac:dyDescent="0.3">
      <c r="A73" s="151">
        <v>16</v>
      </c>
    </row>
    <row r="74" spans="1:8" s="33" customFormat="1" ht="25.5" customHeight="1" x14ac:dyDescent="0.3">
      <c r="A74" s="151">
        <v>17</v>
      </c>
    </row>
    <row r="75" spans="1:8" s="33" customFormat="1" ht="25.5" customHeight="1" x14ac:dyDescent="0.3">
      <c r="A75" s="151">
        <v>18</v>
      </c>
    </row>
    <row r="76" spans="1:8" s="33" customFormat="1" ht="25.5" customHeight="1" x14ac:dyDescent="0.3">
      <c r="A76" s="151">
        <v>19</v>
      </c>
    </row>
    <row r="77" spans="1:8" s="33" customFormat="1" ht="25.5" customHeight="1" x14ac:dyDescent="0.3">
      <c r="A77" s="151">
        <v>20</v>
      </c>
    </row>
    <row r="78" spans="1:8" s="33" customFormat="1" ht="25.5" customHeight="1" x14ac:dyDescent="0.3">
      <c r="A78" s="151">
        <v>1</v>
      </c>
      <c r="B78" s="130">
        <f>VLOOKUP(H78,$A$4:$AV$35,2+$A78+B$37)</f>
        <v>1538</v>
      </c>
      <c r="C78" s="130">
        <f>VLOOKUP($H78,$A$4:$AV$35,2+$A78+C$37)</f>
        <v>342</v>
      </c>
      <c r="D78" s="130">
        <f>VLOOKUP($H78,$A$4:$AV$35,2+$A78+D$37)</f>
        <v>20</v>
      </c>
      <c r="E78" s="130">
        <f>VLOOKUP($H78,$A$4:$AV$35,2+$A78+E$37)</f>
        <v>1176</v>
      </c>
      <c r="F78" s="130"/>
      <c r="G78" s="130"/>
      <c r="H78" s="181">
        <v>3</v>
      </c>
    </row>
    <row r="79" spans="1:8" s="33" customFormat="1" ht="25.5" customHeight="1" x14ac:dyDescent="0.3">
      <c r="A79" s="151">
        <v>2</v>
      </c>
      <c r="B79" s="130">
        <f>VLOOKUP(H78,$A$4:$AV$35,2+$A79+B$37)</f>
        <v>1630</v>
      </c>
      <c r="C79" s="130">
        <f>VLOOKUP($H78,$A$4:$AV$35,2+$A79+C$37)</f>
        <v>342</v>
      </c>
      <c r="D79" s="130">
        <f>VLOOKUP($H78,$A$4:$AV$35,2+$A79+D$37)</f>
        <v>11</v>
      </c>
      <c r="E79" s="130">
        <f>VLOOKUP($H78,$A$4:$AV$35,2+$A79+E$37)</f>
        <v>1277</v>
      </c>
      <c r="F79" s="130"/>
      <c r="G79" s="130"/>
      <c r="H79" s="130"/>
    </row>
    <row r="80" spans="1:8" s="33" customFormat="1" ht="25.5" customHeight="1" x14ac:dyDescent="0.3">
      <c r="A80" s="151">
        <v>3</v>
      </c>
      <c r="B80" s="130">
        <f>VLOOKUP(H78,$A$4:$AV$35,2+$A80+B$37)</f>
        <v>1514</v>
      </c>
      <c r="C80" s="130">
        <f>VLOOKUP($H78,$A$4:$AV$35,2+$A80+C$37)</f>
        <v>369</v>
      </c>
      <c r="D80" s="130">
        <f>VLOOKUP($H78,$A$4:$AV$35,2+$A80+D$37)</f>
        <v>12</v>
      </c>
      <c r="E80" s="130">
        <f>VLOOKUP($H78,$A$4:$AV$35,2+$A80+E$37)</f>
        <v>1133</v>
      </c>
      <c r="F80" s="130"/>
      <c r="G80" s="130"/>
      <c r="H80" s="130"/>
    </row>
    <row r="81" spans="1:8" s="33" customFormat="1" ht="25.5" customHeight="1" x14ac:dyDescent="0.3">
      <c r="A81" s="151">
        <v>4</v>
      </c>
      <c r="B81" s="130">
        <f>VLOOKUP(H78,$A$4:$AV$35,2+$A81+B$37)</f>
        <v>1284</v>
      </c>
      <c r="C81" s="130">
        <f>VLOOKUP($H78,$A$4:$AV$35,2+$A81+C$37)</f>
        <v>358</v>
      </c>
      <c r="D81" s="130">
        <f>VLOOKUP($H78,$A$4:$AV$35,2+$A81+D$37)</f>
        <v>10</v>
      </c>
      <c r="E81" s="130">
        <f>VLOOKUP($H78,$A$4:$AV$35,2+$A81+E$37)</f>
        <v>916</v>
      </c>
      <c r="F81" s="130"/>
      <c r="G81" s="130"/>
      <c r="H81" s="130"/>
    </row>
    <row r="82" spans="1:8" s="33" customFormat="1" ht="25.5" customHeight="1" x14ac:dyDescent="0.3">
      <c r="A82" s="151">
        <v>5</v>
      </c>
      <c r="B82" s="130">
        <f>VLOOKUP(H78,$A$4:$AV$35,2+$A82+B$37)</f>
        <v>851</v>
      </c>
      <c r="C82" s="130">
        <f>VLOOKUP($H78,$A$4:$AV$35,2+$A82+C$37)</f>
        <v>309</v>
      </c>
      <c r="D82" s="130">
        <f>VLOOKUP($H78,$A$4:$AV$35,2+$A82+D$37)</f>
        <v>11</v>
      </c>
      <c r="E82" s="130">
        <f>VLOOKUP($H78,$A$4:$AV$35,2+$A82+E$37)</f>
        <v>531</v>
      </c>
      <c r="F82" s="130"/>
      <c r="G82" s="130"/>
      <c r="H82" s="130"/>
    </row>
    <row r="83" spans="1:8" s="33" customFormat="1" ht="25.5" customHeight="1" x14ac:dyDescent="0.3">
      <c r="A83" s="151">
        <v>6</v>
      </c>
      <c r="B83" s="130">
        <f>VLOOKUP(H78,$A$4:$AV$35,2+$A83+B$37)</f>
        <v>1043</v>
      </c>
      <c r="C83" s="130">
        <f>VLOOKUP($H78,$A$4:$AV$35,2+$A83+C$37)</f>
        <v>314</v>
      </c>
      <c r="D83" s="130">
        <f>VLOOKUP($H78,$A$4:$AV$35,2+$A83+D$37)</f>
        <v>10</v>
      </c>
      <c r="E83" s="130">
        <f>VLOOKUP($H78,$A$4:$AV$35,2+$A83+E$37)</f>
        <v>719</v>
      </c>
      <c r="F83" s="130"/>
      <c r="G83" s="130"/>
      <c r="H83" s="130"/>
    </row>
    <row r="84" spans="1:8" s="33" customFormat="1" ht="25.5" customHeight="1" x14ac:dyDescent="0.3">
      <c r="A84" s="151">
        <v>7</v>
      </c>
      <c r="B84" s="130">
        <f>VLOOKUP(H78,$A$4:$AV$35,2+$A84+B$37)</f>
        <v>1115</v>
      </c>
      <c r="C84" s="130">
        <f>VLOOKUP($H78,$A$4:$AV$35,2+$A84+C$37)</f>
        <v>311</v>
      </c>
      <c r="D84" s="130">
        <f>VLOOKUP($H78,$A$4:$AV$35,2+$A84+D$37)</f>
        <v>11</v>
      </c>
      <c r="E84" s="130">
        <f>VLOOKUP($H78,$A$4:$AV$35,2+$A84+E$37)</f>
        <v>793</v>
      </c>
      <c r="F84" s="130"/>
      <c r="G84" s="130"/>
      <c r="H84" s="130"/>
    </row>
    <row r="85" spans="1:8" s="33" customFormat="1" ht="25.5" customHeight="1" x14ac:dyDescent="0.3">
      <c r="A85" s="151">
        <v>8</v>
      </c>
      <c r="B85" s="130">
        <f>VLOOKUP(H78,$A$4:$AV$35,2+$A85+B$37)</f>
        <v>1326</v>
      </c>
      <c r="C85" s="130">
        <f>VLOOKUP($H78,$A$4:$AV$35,2+$A85+C$37)</f>
        <v>388</v>
      </c>
      <c r="D85" s="130">
        <f>VLOOKUP($H78,$A$4:$AV$35,2+$A85+D$37)</f>
        <v>18</v>
      </c>
      <c r="E85" s="130">
        <f>VLOOKUP($H78,$A$4:$AV$35,2+$A85+E$37)</f>
        <v>899</v>
      </c>
      <c r="F85" s="130"/>
      <c r="G85" s="130"/>
      <c r="H85" s="130"/>
    </row>
    <row r="86" spans="1:8" s="33" customFormat="1" ht="25.5" customHeight="1" x14ac:dyDescent="0.3">
      <c r="A86" s="151">
        <v>9</v>
      </c>
      <c r="B86" s="130">
        <f>VLOOKUP(H78,$A$4:$AV$35,2+$A86+B$37)</f>
        <v>1016</v>
      </c>
      <c r="C86" s="130">
        <f>VLOOKUP($H78,$A$4:$AV$35,2+$A86+C$37)</f>
        <v>332</v>
      </c>
      <c r="D86" s="130">
        <f>VLOOKUP($H78,$A$4:$AV$35,2+$A86+D$37)</f>
        <v>6</v>
      </c>
      <c r="E86" s="130">
        <f>VLOOKUP($H78,$A$4:$AV$35,2+$A86+E$37)</f>
        <v>542</v>
      </c>
      <c r="F86" s="130"/>
      <c r="G86" s="130"/>
      <c r="H86" s="130"/>
    </row>
    <row r="87" spans="1:8" s="33" customFormat="1" ht="25.5" customHeight="1" x14ac:dyDescent="0.3">
      <c r="A87" s="151">
        <v>10</v>
      </c>
      <c r="B87" s="130">
        <f>VLOOKUP(H78,$A$4:$AV$35,2+$A87+B$37)</f>
        <v>812</v>
      </c>
      <c r="C87" s="130">
        <f>VLOOKUP($H78,$A$4:$AV$35,2+$A87+C$37)</f>
        <v>288</v>
      </c>
      <c r="D87" s="130">
        <f>VLOOKUP($H78,$A$4:$AV$35,2+$A87+D$37)</f>
        <v>0</v>
      </c>
      <c r="E87" s="130">
        <f>VLOOKUP($H78,$A$4:$AV$35,2+$A87+E$37)</f>
        <v>259</v>
      </c>
      <c r="F87" s="130"/>
      <c r="G87" s="130"/>
      <c r="H87" s="130"/>
    </row>
    <row r="88" spans="1:8" s="33" customFormat="1" ht="25.5" customHeight="1" x14ac:dyDescent="0.3">
      <c r="A88" s="151">
        <v>11</v>
      </c>
    </row>
    <row r="89" spans="1:8" s="33" customFormat="1" ht="25.5" customHeight="1" x14ac:dyDescent="0.3">
      <c r="A89" s="151">
        <v>12</v>
      </c>
    </row>
    <row r="90" spans="1:8" s="33" customFormat="1" ht="25.5" customHeight="1" x14ac:dyDescent="0.3">
      <c r="A90" s="151">
        <v>13</v>
      </c>
    </row>
    <row r="91" spans="1:8" s="33" customFormat="1" ht="25.5" customHeight="1" x14ac:dyDescent="0.3">
      <c r="A91" s="151">
        <v>14</v>
      </c>
    </row>
    <row r="92" spans="1:8" s="33" customFormat="1" ht="25.5" customHeight="1" x14ac:dyDescent="0.3">
      <c r="A92" s="151">
        <v>15</v>
      </c>
    </row>
    <row r="93" spans="1:8" s="33" customFormat="1" ht="25.5" customHeight="1" x14ac:dyDescent="0.3">
      <c r="A93" s="151">
        <v>16</v>
      </c>
    </row>
    <row r="94" spans="1:8" s="33" customFormat="1" ht="25.5" customHeight="1" x14ac:dyDescent="0.3">
      <c r="A94" s="151">
        <v>17</v>
      </c>
    </row>
    <row r="95" spans="1:8" s="33" customFormat="1" ht="25.5" customHeight="1" x14ac:dyDescent="0.3">
      <c r="A95" s="151">
        <v>18</v>
      </c>
    </row>
    <row r="96" spans="1:8" s="33" customFormat="1" ht="25.5" customHeight="1" x14ac:dyDescent="0.3">
      <c r="A96" s="151">
        <v>19</v>
      </c>
    </row>
    <row r="97" spans="1:8" s="33" customFormat="1" ht="25.5" customHeight="1" x14ac:dyDescent="0.3">
      <c r="A97" s="151">
        <v>20</v>
      </c>
    </row>
    <row r="98" spans="1:8" s="33" customFormat="1" ht="25.5" customHeight="1" x14ac:dyDescent="0.3">
      <c r="A98" s="151">
        <v>1</v>
      </c>
      <c r="B98" s="130">
        <f>VLOOKUP(H98,$A$4:$AV$35,2+$A98+B$37)</f>
        <v>2115</v>
      </c>
      <c r="C98" s="130">
        <f>VLOOKUP($H98,$A$4:$AV$35,2+$A98+C$37)</f>
        <v>807</v>
      </c>
      <c r="D98" s="130">
        <f>VLOOKUP($H98,$A$4:$AV$35,2+$A98+D$37)</f>
        <v>523</v>
      </c>
      <c r="E98" s="130">
        <f>VLOOKUP($H98,$A$4:$AV$35,2+$A98+E$37)</f>
        <v>785</v>
      </c>
      <c r="F98" s="130"/>
      <c r="G98" s="130"/>
      <c r="H98" s="181">
        <v>4</v>
      </c>
    </row>
    <row r="99" spans="1:8" s="33" customFormat="1" ht="25.5" customHeight="1" x14ac:dyDescent="0.3">
      <c r="A99" s="151">
        <v>2</v>
      </c>
      <c r="B99" s="130">
        <f>VLOOKUP(H98,$A$4:$AV$35,2+$A99+B$37)</f>
        <v>2507</v>
      </c>
      <c r="C99" s="130">
        <f>VLOOKUP($H98,$A$4:$AV$35,2+$A99+C$37)</f>
        <v>848</v>
      </c>
      <c r="D99" s="130">
        <f>VLOOKUP($H98,$A$4:$AV$35,2+$A99+D$37)</f>
        <v>774</v>
      </c>
      <c r="E99" s="130">
        <f>VLOOKUP($H98,$A$4:$AV$35,2+$A99+E$37)</f>
        <v>885</v>
      </c>
      <c r="F99" s="130"/>
      <c r="G99" s="130"/>
      <c r="H99" s="130"/>
    </row>
    <row r="100" spans="1:8" s="33" customFormat="1" ht="25.5" customHeight="1" x14ac:dyDescent="0.3">
      <c r="A100" s="151">
        <v>3</v>
      </c>
      <c r="B100" s="130">
        <f>VLOOKUP(H98,$A$4:$AV$35,2+$A100+B$37)</f>
        <v>2217</v>
      </c>
      <c r="C100" s="130">
        <f>VLOOKUP($H98,$A$4:$AV$35,2+$A100+C$37)</f>
        <v>849</v>
      </c>
      <c r="D100" s="130">
        <f>VLOOKUP($H98,$A$4:$AV$35,2+$A100+D$37)</f>
        <v>504</v>
      </c>
      <c r="E100" s="130">
        <f>VLOOKUP($H98,$A$4:$AV$35,2+$A100+E$37)</f>
        <v>864</v>
      </c>
      <c r="F100" s="130"/>
      <c r="G100" s="130"/>
      <c r="H100" s="130"/>
    </row>
    <row r="101" spans="1:8" s="33" customFormat="1" ht="25.5" customHeight="1" x14ac:dyDescent="0.3">
      <c r="A101" s="151">
        <v>4</v>
      </c>
      <c r="B101" s="130">
        <f>VLOOKUP(H98,$A$4:$AV$35,2+$A101+B$37)</f>
        <v>2042</v>
      </c>
      <c r="C101" s="130">
        <f>VLOOKUP($H98,$A$4:$AV$35,2+$A101+C$37)</f>
        <v>912</v>
      </c>
      <c r="D101" s="130">
        <f>VLOOKUP($H98,$A$4:$AV$35,2+$A101+D$37)</f>
        <v>376</v>
      </c>
      <c r="E101" s="130">
        <f>VLOOKUP($H98,$A$4:$AV$35,2+$A101+E$37)</f>
        <v>754</v>
      </c>
      <c r="F101" s="130"/>
      <c r="G101" s="130"/>
      <c r="H101" s="130"/>
    </row>
    <row r="102" spans="1:8" s="33" customFormat="1" ht="25.5" customHeight="1" x14ac:dyDescent="0.3">
      <c r="A102" s="151">
        <v>5</v>
      </c>
      <c r="B102" s="130">
        <f>VLOOKUP(H98,$A$4:$AV$35,2+$A102+B$37)</f>
        <v>1497</v>
      </c>
      <c r="C102" s="130">
        <f>VLOOKUP($H98,$A$4:$AV$35,2+$A102+C$37)</f>
        <v>695</v>
      </c>
      <c r="D102" s="130">
        <f>VLOOKUP($H98,$A$4:$AV$35,2+$A102+D$37)</f>
        <v>180</v>
      </c>
      <c r="E102" s="130">
        <f>VLOOKUP($H98,$A$4:$AV$35,2+$A102+E$37)</f>
        <v>622</v>
      </c>
      <c r="F102" s="130"/>
      <c r="G102" s="130"/>
      <c r="H102" s="130"/>
    </row>
    <row r="103" spans="1:8" s="33" customFormat="1" ht="25.5" customHeight="1" x14ac:dyDescent="0.3">
      <c r="A103" s="151">
        <v>6</v>
      </c>
      <c r="B103" s="130">
        <f>VLOOKUP(H98,$A$4:$AV$35,2+$A103+B$37)</f>
        <v>1555</v>
      </c>
      <c r="C103" s="130">
        <f>VLOOKUP($H98,$A$4:$AV$35,2+$A103+C$37)</f>
        <v>751</v>
      </c>
      <c r="D103" s="130">
        <f>VLOOKUP($H98,$A$4:$AV$35,2+$A103+D$37)</f>
        <v>283</v>
      </c>
      <c r="E103" s="130">
        <f>VLOOKUP($H98,$A$4:$AV$35,2+$A103+E$37)</f>
        <v>521</v>
      </c>
      <c r="F103" s="130"/>
      <c r="G103" s="130"/>
      <c r="H103" s="130"/>
    </row>
    <row r="104" spans="1:8" s="33" customFormat="1" ht="25.5" customHeight="1" x14ac:dyDescent="0.3">
      <c r="A104" s="151">
        <v>7</v>
      </c>
      <c r="B104" s="130">
        <f>VLOOKUP(H98,$A$4:$AV$35,2+$A104+B$37)</f>
        <v>1593</v>
      </c>
      <c r="C104" s="130">
        <f>VLOOKUP($H98,$A$4:$AV$35,2+$A104+C$37)</f>
        <v>869</v>
      </c>
      <c r="D104" s="130">
        <f>VLOOKUP($H98,$A$4:$AV$35,2+$A104+D$37)</f>
        <v>338</v>
      </c>
      <c r="E104" s="130">
        <f>VLOOKUP($H98,$A$4:$AV$35,2+$A104+E$37)</f>
        <v>386</v>
      </c>
      <c r="F104" s="130"/>
      <c r="G104" s="130"/>
      <c r="H104" s="130"/>
    </row>
    <row r="105" spans="1:8" s="33" customFormat="1" ht="25.5" customHeight="1" x14ac:dyDescent="0.3">
      <c r="A105" s="151">
        <v>8</v>
      </c>
      <c r="B105" s="130">
        <f>VLOOKUP(H98,$A$4:$AV$35,2+$A105+B$37)</f>
        <v>1851</v>
      </c>
      <c r="C105" s="130">
        <f>VLOOKUP($H98,$A$4:$AV$35,2+$A105+C$37)</f>
        <v>812</v>
      </c>
      <c r="D105" s="130">
        <f>VLOOKUP($H98,$A$4:$AV$35,2+$A105+D$37)</f>
        <v>495</v>
      </c>
      <c r="E105" s="130">
        <f>VLOOKUP($H98,$A$4:$AV$35,2+$A105+E$37)</f>
        <v>539</v>
      </c>
      <c r="F105" s="130"/>
      <c r="G105" s="130"/>
      <c r="H105" s="130"/>
    </row>
    <row r="106" spans="1:8" s="33" customFormat="1" ht="25.5" customHeight="1" x14ac:dyDescent="0.3">
      <c r="A106" s="151">
        <v>9</v>
      </c>
      <c r="B106" s="130">
        <f>VLOOKUP(H98,$A$4:$AV$35,2+$A106+B$37)</f>
        <v>1162</v>
      </c>
      <c r="C106" s="130">
        <f>VLOOKUP($H98,$A$4:$AV$35,2+$A106+C$37)</f>
        <v>538</v>
      </c>
      <c r="D106" s="130">
        <f>VLOOKUP($H98,$A$4:$AV$35,2+$A106+D$37)</f>
        <v>390</v>
      </c>
      <c r="E106" s="130">
        <f>VLOOKUP($H98,$A$4:$AV$35,2+$A106+E$37)</f>
        <v>209</v>
      </c>
      <c r="F106" s="130"/>
      <c r="G106" s="130"/>
      <c r="H106" s="130"/>
    </row>
    <row r="107" spans="1:8" s="33" customFormat="1" ht="25.5" customHeight="1" x14ac:dyDescent="0.3">
      <c r="A107" s="151">
        <v>10</v>
      </c>
      <c r="B107" s="130">
        <f>VLOOKUP(H98,$A$4:$AV$35,2+$A107+B$37)</f>
        <v>1015</v>
      </c>
      <c r="C107" s="130">
        <f>VLOOKUP($H98,$A$4:$AV$35,2+$A107+C$37)</f>
        <v>593</v>
      </c>
      <c r="D107" s="130">
        <f>VLOOKUP($H98,$A$4:$AV$35,2+$A107+D$37)</f>
        <v>208</v>
      </c>
      <c r="E107" s="130">
        <f>VLOOKUP($H98,$A$4:$AV$35,2+$A107+E$37)</f>
        <v>104</v>
      </c>
      <c r="F107" s="130"/>
      <c r="G107" s="130"/>
      <c r="H107" s="130"/>
    </row>
    <row r="108" spans="1:8" s="33" customFormat="1" ht="25.5" customHeight="1" x14ac:dyDescent="0.3">
      <c r="A108" s="151">
        <v>11</v>
      </c>
    </row>
    <row r="109" spans="1:8" s="33" customFormat="1" ht="25.5" customHeight="1" x14ac:dyDescent="0.3">
      <c r="A109" s="151">
        <v>12</v>
      </c>
    </row>
    <row r="110" spans="1:8" s="33" customFormat="1" ht="25.5" customHeight="1" x14ac:dyDescent="0.3">
      <c r="A110" s="151">
        <v>13</v>
      </c>
    </row>
    <row r="111" spans="1:8" s="33" customFormat="1" ht="25.5" customHeight="1" x14ac:dyDescent="0.3">
      <c r="A111" s="151">
        <v>14</v>
      </c>
    </row>
    <row r="112" spans="1:8" s="33" customFormat="1" ht="25.5" customHeight="1" x14ac:dyDescent="0.3">
      <c r="A112" s="151">
        <v>15</v>
      </c>
    </row>
    <row r="113" spans="1:8" s="33" customFormat="1" ht="25.5" customHeight="1" x14ac:dyDescent="0.3">
      <c r="A113" s="151">
        <v>16</v>
      </c>
    </row>
    <row r="114" spans="1:8" s="33" customFormat="1" ht="25.5" customHeight="1" x14ac:dyDescent="0.3">
      <c r="A114" s="151">
        <v>17</v>
      </c>
    </row>
    <row r="115" spans="1:8" s="33" customFormat="1" ht="25.5" customHeight="1" x14ac:dyDescent="0.3">
      <c r="A115" s="151">
        <v>18</v>
      </c>
    </row>
    <row r="116" spans="1:8" s="33" customFormat="1" ht="25.5" customHeight="1" x14ac:dyDescent="0.3">
      <c r="A116" s="151">
        <v>19</v>
      </c>
    </row>
    <row r="117" spans="1:8" s="33" customFormat="1" ht="25.5" customHeight="1" x14ac:dyDescent="0.3">
      <c r="A117" s="151">
        <v>20</v>
      </c>
    </row>
    <row r="118" spans="1:8" s="33" customFormat="1" ht="25.5" customHeight="1" x14ac:dyDescent="0.3">
      <c r="A118" s="151">
        <v>1</v>
      </c>
      <c r="B118" s="130">
        <f>VLOOKUP(H118,$A$4:$AV$35,2+$A118+B$37)</f>
        <v>117</v>
      </c>
      <c r="C118" s="130">
        <f>VLOOKUP($H118,$A$4:$AV$35,2+$A118+C$37)</f>
        <v>43</v>
      </c>
      <c r="D118" s="130">
        <f>VLOOKUP($H118,$A$4:$AV$35,2+$A118+D$37)</f>
        <v>1</v>
      </c>
      <c r="E118" s="130">
        <f>VLOOKUP($H118,$A$4:$AV$35,2+$A118+E$37)</f>
        <v>73</v>
      </c>
      <c r="F118" s="130"/>
      <c r="G118" s="130"/>
      <c r="H118" s="181">
        <v>5</v>
      </c>
    </row>
    <row r="119" spans="1:8" s="33" customFormat="1" ht="25.5" customHeight="1" x14ac:dyDescent="0.3">
      <c r="A119" s="151">
        <v>2</v>
      </c>
      <c r="B119" s="130">
        <f>VLOOKUP(H118,$A$4:$AV$35,2+$A119+B$37)</f>
        <v>141</v>
      </c>
      <c r="C119" s="130">
        <f>VLOOKUP($H118,$A$4:$AV$35,2+$A119+C$37)</f>
        <v>53</v>
      </c>
      <c r="D119" s="130">
        <f>VLOOKUP($H118,$A$4:$AV$35,2+$A119+D$37)</f>
        <v>1</v>
      </c>
      <c r="E119" s="130">
        <f>VLOOKUP($H118,$A$4:$AV$35,2+$A119+E$37)</f>
        <v>87</v>
      </c>
      <c r="F119" s="130"/>
      <c r="G119" s="130"/>
      <c r="H119" s="130"/>
    </row>
    <row r="120" spans="1:8" s="33" customFormat="1" ht="25.5" customHeight="1" x14ac:dyDescent="0.3">
      <c r="A120" s="151">
        <v>3</v>
      </c>
      <c r="B120" s="130">
        <f>VLOOKUP(H118,$A$4:$AV$35,2+$A120+B$37)</f>
        <v>151</v>
      </c>
      <c r="C120" s="130">
        <f>VLOOKUP($H118,$A$4:$AV$35,2+$A120+C$37)</f>
        <v>43</v>
      </c>
      <c r="D120" s="130">
        <f>VLOOKUP($H118,$A$4:$AV$35,2+$A120+D$37)</f>
        <v>6</v>
      </c>
      <c r="E120" s="130">
        <f>VLOOKUP($H118,$A$4:$AV$35,2+$A120+E$37)</f>
        <v>102</v>
      </c>
      <c r="F120" s="130"/>
      <c r="G120" s="130"/>
      <c r="H120" s="130"/>
    </row>
    <row r="121" spans="1:8" s="33" customFormat="1" ht="25.5" customHeight="1" x14ac:dyDescent="0.3">
      <c r="A121" s="151">
        <v>4</v>
      </c>
      <c r="B121" s="130">
        <f>VLOOKUP(H118,$A$4:$AV$35,2+$A121+B$37)</f>
        <v>116</v>
      </c>
      <c r="C121" s="130">
        <f>VLOOKUP($H118,$A$4:$AV$35,2+$A121+C$37)</f>
        <v>61</v>
      </c>
      <c r="D121" s="130">
        <f>VLOOKUP($H118,$A$4:$AV$35,2+$A121+D$37)</f>
        <v>1</v>
      </c>
      <c r="E121" s="130">
        <f>VLOOKUP($H118,$A$4:$AV$35,2+$A121+E$37)</f>
        <v>54</v>
      </c>
      <c r="F121" s="130"/>
      <c r="G121" s="130"/>
      <c r="H121" s="130"/>
    </row>
    <row r="122" spans="1:8" s="33" customFormat="1" ht="25.5" customHeight="1" x14ac:dyDescent="0.3">
      <c r="A122" s="151">
        <v>5</v>
      </c>
      <c r="B122" s="130">
        <f>VLOOKUP(H118,$A$4:$AV$35,2+$A122+B$37)</f>
        <v>88</v>
      </c>
      <c r="C122" s="130">
        <f>VLOOKUP($H118,$A$4:$AV$35,2+$A122+C$37)</f>
        <v>38</v>
      </c>
      <c r="D122" s="130">
        <f>VLOOKUP($H118,$A$4:$AV$35,2+$A122+D$37)</f>
        <v>0</v>
      </c>
      <c r="E122" s="130">
        <f>VLOOKUP($H118,$A$4:$AV$35,2+$A122+E$37)</f>
        <v>50</v>
      </c>
      <c r="F122" s="130"/>
      <c r="G122" s="130"/>
      <c r="H122" s="130"/>
    </row>
    <row r="123" spans="1:8" s="33" customFormat="1" ht="25.5" customHeight="1" x14ac:dyDescent="0.3">
      <c r="A123" s="151">
        <v>6</v>
      </c>
      <c r="B123" s="130">
        <f>VLOOKUP(H118,$A$4:$AV$35,2+$A123+B$37)</f>
        <v>115</v>
      </c>
      <c r="C123" s="130">
        <f>VLOOKUP($H118,$A$4:$AV$35,2+$A123+C$37)</f>
        <v>50</v>
      </c>
      <c r="D123" s="130">
        <f>VLOOKUP($H118,$A$4:$AV$35,2+$A123+D$37)</f>
        <v>0</v>
      </c>
      <c r="E123" s="130">
        <f>VLOOKUP($H118,$A$4:$AV$35,2+$A123+E$37)</f>
        <v>65</v>
      </c>
      <c r="F123" s="130"/>
      <c r="G123" s="130"/>
      <c r="H123" s="130"/>
    </row>
    <row r="124" spans="1:8" s="33" customFormat="1" ht="25.5" customHeight="1" x14ac:dyDescent="0.3">
      <c r="A124" s="151">
        <v>7</v>
      </c>
      <c r="B124" s="130">
        <f>VLOOKUP(H118,$A$4:$AV$35,2+$A124+B$37)</f>
        <v>106</v>
      </c>
      <c r="C124" s="130">
        <f>VLOOKUP($H118,$A$4:$AV$35,2+$A124+C$37)</f>
        <v>69</v>
      </c>
      <c r="D124" s="130">
        <f>VLOOKUP($H118,$A$4:$AV$35,2+$A124+D$37)</f>
        <v>2</v>
      </c>
      <c r="E124" s="130">
        <f>VLOOKUP($H118,$A$4:$AV$35,2+$A124+E$37)</f>
        <v>35</v>
      </c>
      <c r="F124" s="130"/>
      <c r="G124" s="130"/>
      <c r="H124" s="130"/>
    </row>
    <row r="125" spans="1:8" s="33" customFormat="1" ht="25.5" customHeight="1" x14ac:dyDescent="0.3">
      <c r="A125" s="151">
        <v>8</v>
      </c>
      <c r="B125" s="130">
        <f>VLOOKUP(H118,$A$4:$AV$35,2+$A125+B$37)</f>
        <v>170</v>
      </c>
      <c r="C125" s="130">
        <f>VLOOKUP($H118,$A$4:$AV$35,2+$A125+C$37)</f>
        <v>90</v>
      </c>
      <c r="D125" s="130">
        <f>VLOOKUP($H118,$A$4:$AV$35,2+$A125+D$37)</f>
        <v>2</v>
      </c>
      <c r="E125" s="130">
        <f>VLOOKUP($H118,$A$4:$AV$35,2+$A125+E$37)</f>
        <v>73</v>
      </c>
      <c r="F125" s="130"/>
      <c r="G125" s="130"/>
      <c r="H125" s="130"/>
    </row>
    <row r="126" spans="1:8" s="33" customFormat="1" ht="25.5" customHeight="1" x14ac:dyDescent="0.3">
      <c r="A126" s="151">
        <v>9</v>
      </c>
      <c r="B126" s="130">
        <f>VLOOKUP(H118,$A$4:$AV$35,2+$A126+B$37)</f>
        <v>149</v>
      </c>
      <c r="C126" s="130">
        <f>VLOOKUP($H118,$A$4:$AV$35,2+$A126+C$37)</f>
        <v>66</v>
      </c>
      <c r="D126" s="130">
        <f>VLOOKUP($H118,$A$4:$AV$35,2+$A126+D$37)</f>
        <v>5</v>
      </c>
      <c r="E126" s="130">
        <f>VLOOKUP($H118,$A$4:$AV$35,2+$A126+E$37)</f>
        <v>72</v>
      </c>
      <c r="F126" s="130"/>
      <c r="G126" s="130"/>
      <c r="H126" s="130"/>
    </row>
    <row r="127" spans="1:8" s="33" customFormat="1" ht="25.5" customHeight="1" x14ac:dyDescent="0.3">
      <c r="A127" s="151">
        <v>10</v>
      </c>
      <c r="B127" s="130">
        <f>VLOOKUP(H118,$A$4:$AV$35,2+$A127+B$37)</f>
        <v>150</v>
      </c>
      <c r="C127" s="130">
        <f>VLOOKUP($H118,$A$4:$AV$35,2+$A127+C$37)</f>
        <v>89</v>
      </c>
      <c r="D127" s="130">
        <f>VLOOKUP($H118,$A$4:$AV$35,2+$A127+D$37)</f>
        <v>4</v>
      </c>
      <c r="E127" s="130">
        <f>VLOOKUP($H118,$A$4:$AV$35,2+$A127+E$37)</f>
        <v>22</v>
      </c>
      <c r="F127" s="130"/>
      <c r="G127" s="130"/>
      <c r="H127" s="130"/>
    </row>
    <row r="128" spans="1:8" s="33" customFormat="1" ht="25.5" customHeight="1" x14ac:dyDescent="0.3">
      <c r="A128" s="151">
        <v>11</v>
      </c>
    </row>
    <row r="129" spans="1:8" s="33" customFormat="1" ht="25.5" customHeight="1" x14ac:dyDescent="0.3">
      <c r="A129" s="151">
        <v>12</v>
      </c>
    </row>
    <row r="130" spans="1:8" s="33" customFormat="1" ht="25.5" customHeight="1" x14ac:dyDescent="0.3">
      <c r="A130" s="151">
        <v>13</v>
      </c>
    </row>
    <row r="131" spans="1:8" s="33" customFormat="1" ht="25.5" customHeight="1" x14ac:dyDescent="0.3">
      <c r="A131" s="151">
        <v>14</v>
      </c>
    </row>
    <row r="132" spans="1:8" s="33" customFormat="1" ht="25.5" customHeight="1" x14ac:dyDescent="0.3">
      <c r="A132" s="151">
        <v>15</v>
      </c>
    </row>
    <row r="133" spans="1:8" s="33" customFormat="1" ht="25.5" customHeight="1" x14ac:dyDescent="0.3">
      <c r="A133" s="151">
        <v>16</v>
      </c>
    </row>
    <row r="134" spans="1:8" s="33" customFormat="1" ht="25.5" customHeight="1" x14ac:dyDescent="0.3">
      <c r="A134" s="151">
        <v>17</v>
      </c>
    </row>
    <row r="135" spans="1:8" s="33" customFormat="1" ht="25.5" customHeight="1" x14ac:dyDescent="0.3">
      <c r="A135" s="151">
        <v>18</v>
      </c>
    </row>
    <row r="136" spans="1:8" s="33" customFormat="1" ht="25.5" customHeight="1" x14ac:dyDescent="0.3">
      <c r="A136" s="151">
        <v>19</v>
      </c>
    </row>
    <row r="137" spans="1:8" s="33" customFormat="1" ht="25.5" customHeight="1" x14ac:dyDescent="0.3">
      <c r="A137" s="151">
        <v>20</v>
      </c>
    </row>
    <row r="138" spans="1:8" s="33" customFormat="1" ht="25.5" customHeight="1" x14ac:dyDescent="0.3">
      <c r="A138" s="151">
        <v>1</v>
      </c>
      <c r="B138" s="130">
        <f>VLOOKUP(H138,$A$4:$AV$35,2+$A138+B$37)</f>
        <v>1937</v>
      </c>
      <c r="C138" s="130">
        <f>VLOOKUP($H138,$A$4:$AV$35,2+$A138+C$37)</f>
        <v>576</v>
      </c>
      <c r="D138" s="130">
        <f>VLOOKUP($H138,$A$4:$AV$35,2+$A138+D$37)</f>
        <v>254</v>
      </c>
      <c r="E138" s="130">
        <f>VLOOKUP($H138,$A$4:$AV$35,2+$A138+E$37)</f>
        <v>1107</v>
      </c>
      <c r="F138" s="130"/>
      <c r="G138" s="130"/>
      <c r="H138" s="181">
        <v>6</v>
      </c>
    </row>
    <row r="139" spans="1:8" s="33" customFormat="1" ht="25.5" customHeight="1" x14ac:dyDescent="0.3">
      <c r="A139" s="151">
        <v>2</v>
      </c>
      <c r="B139" s="130">
        <f>VLOOKUP(H138,$A$4:$AV$35,2+$A139+B$37)</f>
        <v>2023</v>
      </c>
      <c r="C139" s="130">
        <f>VLOOKUP($H138,$A$4:$AV$35,2+$A139+C$37)</f>
        <v>744</v>
      </c>
      <c r="D139" s="130">
        <f>VLOOKUP($H138,$A$4:$AV$35,2+$A139+D$37)</f>
        <v>252</v>
      </c>
      <c r="E139" s="130">
        <f>VLOOKUP($H138,$A$4:$AV$35,2+$A139+E$37)</f>
        <v>1027</v>
      </c>
      <c r="F139" s="130"/>
      <c r="G139" s="130"/>
      <c r="H139" s="130"/>
    </row>
    <row r="140" spans="1:8" s="33" customFormat="1" ht="25.5" customHeight="1" x14ac:dyDescent="0.3">
      <c r="A140" s="151">
        <v>3</v>
      </c>
      <c r="B140" s="130">
        <f>VLOOKUP(H138,$A$4:$AV$35,2+$A140+B$37)</f>
        <v>2125</v>
      </c>
      <c r="C140" s="130">
        <f>VLOOKUP($H138,$A$4:$AV$35,2+$A140+C$37)</f>
        <v>751</v>
      </c>
      <c r="D140" s="130">
        <f>VLOOKUP($H138,$A$4:$AV$35,2+$A140+D$37)</f>
        <v>270</v>
      </c>
      <c r="E140" s="130">
        <f>VLOOKUP($H138,$A$4:$AV$35,2+$A140+E$37)</f>
        <v>1104</v>
      </c>
      <c r="F140" s="130"/>
      <c r="G140" s="130"/>
      <c r="H140" s="130"/>
    </row>
    <row r="141" spans="1:8" s="33" customFormat="1" ht="25.5" customHeight="1" x14ac:dyDescent="0.3">
      <c r="A141" s="151">
        <v>4</v>
      </c>
      <c r="B141" s="130">
        <f>VLOOKUP(H138,$A$4:$AV$35,2+$A141+B$37)</f>
        <v>1717</v>
      </c>
      <c r="C141" s="130">
        <f>VLOOKUP($H138,$A$4:$AV$35,2+$A141+C$37)</f>
        <v>591</v>
      </c>
      <c r="D141" s="130">
        <f>VLOOKUP($H138,$A$4:$AV$35,2+$A141+D$37)</f>
        <v>192</v>
      </c>
      <c r="E141" s="130">
        <f>VLOOKUP($H138,$A$4:$AV$35,2+$A141+E$37)</f>
        <v>934</v>
      </c>
      <c r="F141" s="130"/>
      <c r="G141" s="130"/>
      <c r="H141" s="130"/>
    </row>
    <row r="142" spans="1:8" s="33" customFormat="1" ht="25.5" customHeight="1" x14ac:dyDescent="0.3">
      <c r="A142" s="151">
        <v>5</v>
      </c>
      <c r="B142" s="130">
        <f>VLOOKUP(H138,$A$4:$AV$35,2+$A142+B$37)</f>
        <v>1423</v>
      </c>
      <c r="C142" s="130">
        <f>VLOOKUP($H138,$A$4:$AV$35,2+$A142+C$37)</f>
        <v>512</v>
      </c>
      <c r="D142" s="130">
        <f>VLOOKUP($H138,$A$4:$AV$35,2+$A142+D$37)</f>
        <v>143</v>
      </c>
      <c r="E142" s="130">
        <f>VLOOKUP($H138,$A$4:$AV$35,2+$A142+E$37)</f>
        <v>768</v>
      </c>
      <c r="F142" s="130"/>
      <c r="G142" s="130"/>
      <c r="H142" s="130"/>
    </row>
    <row r="143" spans="1:8" s="33" customFormat="1" ht="25.5" customHeight="1" x14ac:dyDescent="0.3">
      <c r="A143" s="151">
        <v>6</v>
      </c>
      <c r="B143" s="130">
        <f>VLOOKUP(H138,$A$4:$AV$35,2+$A143+B$37)</f>
        <v>1577</v>
      </c>
      <c r="C143" s="130">
        <f>VLOOKUP($H138,$A$4:$AV$35,2+$A143+C$37)</f>
        <v>599</v>
      </c>
      <c r="D143" s="130">
        <f>VLOOKUP($H138,$A$4:$AV$35,2+$A143+D$37)</f>
        <v>141</v>
      </c>
      <c r="E143" s="130">
        <f>VLOOKUP($H138,$A$4:$AV$35,2+$A143+E$37)</f>
        <v>837</v>
      </c>
      <c r="F143" s="130"/>
      <c r="G143" s="130"/>
      <c r="H143" s="130"/>
    </row>
    <row r="144" spans="1:8" s="33" customFormat="1" ht="25.5" customHeight="1" x14ac:dyDescent="0.3">
      <c r="A144" s="151">
        <v>7</v>
      </c>
      <c r="B144" s="130">
        <f>VLOOKUP(H138,$A$4:$AV$35,2+$A144+B$37)</f>
        <v>1654</v>
      </c>
      <c r="C144" s="130">
        <f>VLOOKUP($H138,$A$4:$AV$35,2+$A144+C$37)</f>
        <v>680</v>
      </c>
      <c r="D144" s="130">
        <f>VLOOKUP($H138,$A$4:$AV$35,2+$A144+D$37)</f>
        <v>344</v>
      </c>
      <c r="E144" s="130">
        <f>VLOOKUP($H138,$A$4:$AV$35,2+$A144+E$37)</f>
        <v>630</v>
      </c>
      <c r="F144" s="130"/>
      <c r="G144" s="130"/>
      <c r="H144" s="130"/>
    </row>
    <row r="145" spans="1:9" s="33" customFormat="1" ht="25.5" customHeight="1" x14ac:dyDescent="0.3">
      <c r="A145" s="151">
        <v>8</v>
      </c>
      <c r="B145" s="130">
        <f>VLOOKUP(H138,$A$4:$AV$35,2+$A145+B$37)</f>
        <v>1897</v>
      </c>
      <c r="C145" s="130">
        <f>VLOOKUP($H138,$A$4:$AV$35,2+$A145+C$37)</f>
        <v>761</v>
      </c>
      <c r="D145" s="130">
        <f>VLOOKUP($H138,$A$4:$AV$35,2+$A145+D$37)</f>
        <v>395</v>
      </c>
      <c r="E145" s="130">
        <f>VLOOKUP($H138,$A$4:$AV$35,2+$A145+E$37)</f>
        <v>740</v>
      </c>
      <c r="F145" s="130"/>
      <c r="G145" s="130"/>
      <c r="H145" s="130"/>
    </row>
    <row r="146" spans="1:9" s="33" customFormat="1" ht="25.5" customHeight="1" x14ac:dyDescent="0.3">
      <c r="A146" s="151">
        <v>9</v>
      </c>
      <c r="B146" s="130">
        <f>VLOOKUP(H138,$A$4:$AV$35,2+$A146+B$37)</f>
        <v>1427</v>
      </c>
      <c r="C146" s="130">
        <f>VLOOKUP($H138,$A$4:$AV$35,2+$A146+C$37)</f>
        <v>714</v>
      </c>
      <c r="D146" s="130">
        <f>VLOOKUP($H138,$A$4:$AV$35,2+$A146+D$37)</f>
        <v>228</v>
      </c>
      <c r="E146" s="130">
        <f>VLOOKUP($H138,$A$4:$AV$35,2+$A146+E$37)</f>
        <v>399</v>
      </c>
      <c r="F146" s="130"/>
      <c r="G146" s="130"/>
      <c r="H146" s="130"/>
    </row>
    <row r="147" spans="1:9" s="33" customFormat="1" ht="25.5" customHeight="1" x14ac:dyDescent="0.3">
      <c r="A147" s="151">
        <v>10</v>
      </c>
      <c r="B147" s="130">
        <f>VLOOKUP(H138,$A$4:$AV$35,2+$A147+B$37)</f>
        <v>1798</v>
      </c>
      <c r="C147" s="130">
        <f>VLOOKUP($H138,$A$4:$AV$35,2+$A147+C$37)</f>
        <v>985</v>
      </c>
      <c r="D147" s="130">
        <f>VLOOKUP($H138,$A$4:$AV$35,2+$A147+D$37)</f>
        <v>274</v>
      </c>
      <c r="E147" s="130">
        <f>VLOOKUP($H138,$A$4:$AV$35,2+$A147+E$37)</f>
        <v>210</v>
      </c>
      <c r="F147" s="130"/>
      <c r="G147" s="130"/>
      <c r="H147" s="130"/>
    </row>
    <row r="148" spans="1:9" s="33" customFormat="1" ht="25.5" customHeight="1" x14ac:dyDescent="0.3">
      <c r="A148" s="151">
        <v>11</v>
      </c>
    </row>
    <row r="149" spans="1:9" s="33" customFormat="1" ht="25.5" customHeight="1" x14ac:dyDescent="0.3">
      <c r="A149" s="151">
        <v>12</v>
      </c>
    </row>
    <row r="150" spans="1:9" s="33" customFormat="1" ht="25.5" customHeight="1" x14ac:dyDescent="0.3">
      <c r="A150" s="151">
        <v>13</v>
      </c>
    </row>
    <row r="151" spans="1:9" s="33" customFormat="1" ht="25.5" customHeight="1" x14ac:dyDescent="0.3">
      <c r="A151" s="151">
        <v>14</v>
      </c>
    </row>
    <row r="152" spans="1:9" s="33" customFormat="1" ht="25.5" customHeight="1" x14ac:dyDescent="0.3">
      <c r="A152" s="151">
        <v>15</v>
      </c>
    </row>
    <row r="153" spans="1:9" s="33" customFormat="1" ht="25.5" customHeight="1" x14ac:dyDescent="0.3">
      <c r="A153" s="151">
        <v>16</v>
      </c>
    </row>
    <row r="154" spans="1:9" s="33" customFormat="1" ht="25.5" customHeight="1" x14ac:dyDescent="0.3">
      <c r="A154" s="151">
        <v>17</v>
      </c>
    </row>
    <row r="155" spans="1:9" s="33" customFormat="1" ht="25.5" customHeight="1" x14ac:dyDescent="0.3">
      <c r="A155" s="151">
        <v>18</v>
      </c>
    </row>
    <row r="156" spans="1:9" s="33" customFormat="1" ht="25.5" customHeight="1" x14ac:dyDescent="0.3">
      <c r="A156" s="151">
        <v>19</v>
      </c>
    </row>
    <row r="157" spans="1:9" s="33" customFormat="1" ht="25.5" customHeight="1" x14ac:dyDescent="0.3">
      <c r="A157" s="151">
        <v>20</v>
      </c>
    </row>
    <row r="158" spans="1:9" s="33" customFormat="1" ht="25.5" customHeight="1" x14ac:dyDescent="0.3">
      <c r="A158" s="151">
        <v>1</v>
      </c>
      <c r="B158" s="130">
        <f>VLOOKUP(H158,$A$4:$AV$35,2+$A158+B$37)</f>
        <v>1215</v>
      </c>
      <c r="C158" s="130">
        <f>VLOOKUP($H158,$A$4:$AV$35,2+$A158+C$37)</f>
        <v>397</v>
      </c>
      <c r="D158" s="130">
        <f>VLOOKUP($H158,$A$4:$AV$35,2+$A158+D$37)</f>
        <v>161</v>
      </c>
      <c r="E158" s="130">
        <f>VLOOKUP($H158,$A$4:$AV$35,2+$A158+E$37)</f>
        <v>657</v>
      </c>
      <c r="F158" s="130"/>
      <c r="G158" s="130"/>
      <c r="H158" s="181">
        <v>7</v>
      </c>
      <c r="I158" s="33">
        <v>7</v>
      </c>
    </row>
    <row r="159" spans="1:9" s="33" customFormat="1" ht="25.5" customHeight="1" x14ac:dyDescent="0.3">
      <c r="A159" s="151">
        <v>2</v>
      </c>
      <c r="B159" s="130">
        <f>VLOOKUP(H158,$A$4:$AV$35,2+$A159+B$37)</f>
        <v>1352</v>
      </c>
      <c r="C159" s="130">
        <f>VLOOKUP($H158,$A$4:$AV$35,2+$A159+C$37)</f>
        <v>398</v>
      </c>
      <c r="D159" s="130">
        <f>VLOOKUP($H158,$A$4:$AV$35,2+$A159+D$37)</f>
        <v>174</v>
      </c>
      <c r="E159" s="130">
        <f>VLOOKUP($H158,$A$4:$AV$35,2+$A159+E$37)</f>
        <v>780</v>
      </c>
      <c r="F159" s="130"/>
      <c r="G159" s="130"/>
      <c r="H159" s="130"/>
    </row>
    <row r="160" spans="1:9" s="33" customFormat="1" ht="25.5" customHeight="1" x14ac:dyDescent="0.3">
      <c r="A160" s="151">
        <v>3</v>
      </c>
      <c r="B160" s="130">
        <f>VLOOKUP(H158,$A$4:$AV$35,2+$A160+B$37)</f>
        <v>1232</v>
      </c>
      <c r="C160" s="130">
        <f>VLOOKUP($H158,$A$4:$AV$35,2+$A160+C$37)</f>
        <v>417</v>
      </c>
      <c r="D160" s="130">
        <f>VLOOKUP($H158,$A$4:$AV$35,2+$A160+D$37)</f>
        <v>80</v>
      </c>
      <c r="E160" s="130">
        <f>VLOOKUP($H158,$A$4:$AV$35,2+$A160+E$37)</f>
        <v>735</v>
      </c>
      <c r="F160" s="130"/>
      <c r="G160" s="130"/>
      <c r="H160" s="130"/>
    </row>
    <row r="161" spans="1:8" s="33" customFormat="1" ht="25.5" customHeight="1" x14ac:dyDescent="0.3">
      <c r="A161" s="151">
        <v>4</v>
      </c>
      <c r="B161" s="130">
        <f>VLOOKUP(H158,$A$4:$AV$35,2+$A161+B$37)</f>
        <v>1012</v>
      </c>
      <c r="C161" s="130">
        <f>VLOOKUP($H158,$A$4:$AV$35,2+$A161+C$37)</f>
        <v>454</v>
      </c>
      <c r="D161" s="130">
        <f>VLOOKUP($H158,$A$4:$AV$35,2+$A161+D$37)</f>
        <v>42</v>
      </c>
      <c r="E161" s="130">
        <f>VLOOKUP($H158,$A$4:$AV$35,2+$A161+E$37)</f>
        <v>516</v>
      </c>
      <c r="F161" s="130"/>
      <c r="G161" s="130"/>
      <c r="H161" s="130"/>
    </row>
    <row r="162" spans="1:8" s="33" customFormat="1" ht="25.5" customHeight="1" x14ac:dyDescent="0.3">
      <c r="A162" s="151">
        <v>5</v>
      </c>
      <c r="B162" s="130">
        <f>VLOOKUP(H158,$A$4:$AV$35,2+$A162+B$37)</f>
        <v>680</v>
      </c>
      <c r="C162" s="130">
        <f>VLOOKUP($H158,$A$4:$AV$35,2+$A162+C$37)</f>
        <v>344</v>
      </c>
      <c r="D162" s="130">
        <f>VLOOKUP($H158,$A$4:$AV$35,2+$A162+D$37)</f>
        <v>46</v>
      </c>
      <c r="E162" s="130">
        <f>VLOOKUP($H158,$A$4:$AV$35,2+$A162+E$37)</f>
        <v>290</v>
      </c>
      <c r="F162" s="130"/>
      <c r="G162" s="130"/>
      <c r="H162" s="130"/>
    </row>
    <row r="163" spans="1:8" s="33" customFormat="1" ht="25.5" customHeight="1" x14ac:dyDescent="0.3">
      <c r="A163" s="151">
        <v>6</v>
      </c>
      <c r="B163" s="130">
        <f>VLOOKUP(H158,$A$4:$AV$35,2+$A163+B$37)</f>
        <v>895</v>
      </c>
      <c r="C163" s="130">
        <f>VLOOKUP($H158,$A$4:$AV$35,2+$A163+C$37)</f>
        <v>419</v>
      </c>
      <c r="D163" s="130">
        <f>VLOOKUP($H158,$A$4:$AV$35,2+$A163+D$37)</f>
        <v>46</v>
      </c>
      <c r="E163" s="130">
        <f>VLOOKUP($H158,$A$4:$AV$35,2+$A163+E$37)</f>
        <v>430</v>
      </c>
      <c r="F163" s="130"/>
      <c r="G163" s="130"/>
      <c r="H163" s="130"/>
    </row>
    <row r="164" spans="1:8" s="33" customFormat="1" ht="25.5" customHeight="1" x14ac:dyDescent="0.3">
      <c r="A164" s="151">
        <v>7</v>
      </c>
      <c r="B164" s="130">
        <f>VLOOKUP(H158,$A$4:$AV$35,2+$A164+B$37)</f>
        <v>827</v>
      </c>
      <c r="C164" s="130">
        <f>VLOOKUP($H158,$A$4:$AV$35,2+$A164+C$37)</f>
        <v>384</v>
      </c>
      <c r="D164" s="130">
        <f>VLOOKUP($H158,$A$4:$AV$35,2+$A164+D$37)</f>
        <v>66</v>
      </c>
      <c r="E164" s="130">
        <f>VLOOKUP($H158,$A$4:$AV$35,2+$A164+E$37)</f>
        <v>376</v>
      </c>
      <c r="F164" s="130"/>
      <c r="G164" s="130"/>
      <c r="H164" s="130"/>
    </row>
    <row r="165" spans="1:8" s="33" customFormat="1" ht="25.5" customHeight="1" x14ac:dyDescent="0.3">
      <c r="A165" s="151">
        <v>8</v>
      </c>
      <c r="B165" s="130">
        <f>VLOOKUP(H158,$A$4:$AV$35,2+$A165+B$37)</f>
        <v>926</v>
      </c>
      <c r="C165" s="130">
        <f>VLOOKUP($H158,$A$4:$AV$35,2+$A165+C$37)</f>
        <v>395</v>
      </c>
      <c r="D165" s="130">
        <f>VLOOKUP($H158,$A$4:$AV$35,2+$A165+D$37)</f>
        <v>81</v>
      </c>
      <c r="E165" s="130">
        <f>VLOOKUP($H158,$A$4:$AV$35,2+$A165+E$37)</f>
        <v>443</v>
      </c>
      <c r="F165" s="130"/>
      <c r="G165" s="130"/>
      <c r="H165" s="130"/>
    </row>
    <row r="166" spans="1:8" s="33" customFormat="1" ht="25.5" customHeight="1" x14ac:dyDescent="0.3">
      <c r="A166" s="151">
        <v>9</v>
      </c>
      <c r="B166" s="130">
        <f>VLOOKUP(H158,$A$4:$AV$35,2+$A166+B$37)</f>
        <v>769</v>
      </c>
      <c r="C166" s="130">
        <f>VLOOKUP($H158,$A$4:$AV$35,2+$A166+C$37)</f>
        <v>360</v>
      </c>
      <c r="D166" s="130">
        <f>VLOOKUP($H158,$A$4:$AV$35,2+$A166+D$37)</f>
        <v>59</v>
      </c>
      <c r="E166" s="130">
        <f>VLOOKUP($H158,$A$4:$AV$35,2+$A166+E$37)</f>
        <v>274</v>
      </c>
      <c r="F166" s="130"/>
      <c r="G166" s="130"/>
      <c r="H166" s="130"/>
    </row>
    <row r="167" spans="1:8" s="33" customFormat="1" ht="25.5" customHeight="1" x14ac:dyDescent="0.3">
      <c r="A167" s="151">
        <v>10</v>
      </c>
      <c r="B167" s="130">
        <f>VLOOKUP(H158,$A$4:$AV$35,2+$A167+B$37)</f>
        <v>681</v>
      </c>
      <c r="C167" s="130">
        <f>VLOOKUP($H158,$A$4:$AV$35,2+$A167+C$37)</f>
        <v>341</v>
      </c>
      <c r="D167" s="130">
        <f>VLOOKUP($H158,$A$4:$AV$35,2+$A167+D$37)</f>
        <v>35</v>
      </c>
      <c r="E167" s="130">
        <f>VLOOKUP($H158,$A$4:$AV$35,2+$A167+E$37)</f>
        <v>144</v>
      </c>
      <c r="F167" s="130"/>
      <c r="G167" s="130"/>
      <c r="H167" s="130"/>
    </row>
    <row r="168" spans="1:8" s="33" customFormat="1" ht="25.5" customHeight="1" x14ac:dyDescent="0.3">
      <c r="A168" s="151">
        <v>11</v>
      </c>
    </row>
    <row r="169" spans="1:8" s="33" customFormat="1" ht="25.5" customHeight="1" x14ac:dyDescent="0.3">
      <c r="A169" s="151">
        <v>12</v>
      </c>
    </row>
    <row r="170" spans="1:8" s="33" customFormat="1" ht="25.5" customHeight="1" x14ac:dyDescent="0.3">
      <c r="A170" s="151">
        <v>13</v>
      </c>
    </row>
    <row r="171" spans="1:8" s="33" customFormat="1" ht="25.5" customHeight="1" x14ac:dyDescent="0.3">
      <c r="A171" s="151">
        <v>14</v>
      </c>
    </row>
    <row r="172" spans="1:8" s="33" customFormat="1" ht="25.5" customHeight="1" x14ac:dyDescent="0.3">
      <c r="A172" s="151">
        <v>15</v>
      </c>
    </row>
    <row r="173" spans="1:8" s="33" customFormat="1" ht="25.5" customHeight="1" x14ac:dyDescent="0.3">
      <c r="A173" s="151">
        <v>16</v>
      </c>
    </row>
    <row r="174" spans="1:8" s="33" customFormat="1" ht="25.5" customHeight="1" x14ac:dyDescent="0.3">
      <c r="A174" s="151">
        <v>17</v>
      </c>
    </row>
    <row r="175" spans="1:8" s="33" customFormat="1" ht="25.5" customHeight="1" x14ac:dyDescent="0.3">
      <c r="A175" s="151">
        <v>18</v>
      </c>
    </row>
    <row r="176" spans="1:8" s="33" customFormat="1" ht="25.5" customHeight="1" x14ac:dyDescent="0.3">
      <c r="A176" s="151">
        <v>19</v>
      </c>
    </row>
    <row r="177" spans="1:8" s="33" customFormat="1" ht="25.5" customHeight="1" x14ac:dyDescent="0.3">
      <c r="A177" s="151">
        <v>20</v>
      </c>
    </row>
    <row r="178" spans="1:8" s="33" customFormat="1" ht="25.5" customHeight="1" x14ac:dyDescent="0.3">
      <c r="A178" s="151">
        <v>1</v>
      </c>
      <c r="B178" s="130">
        <f>VLOOKUP(H178,$A$4:$AV$35,2+$A178+B$37)</f>
        <v>467</v>
      </c>
      <c r="C178" s="130">
        <f>VLOOKUP($H178,$A$4:$AV$35,2+$A178+C$37)</f>
        <v>175</v>
      </c>
      <c r="D178" s="130">
        <f>VLOOKUP($H178,$A$4:$AV$35,2+$A178+D$37)</f>
        <v>24</v>
      </c>
      <c r="E178" s="130">
        <f>VLOOKUP($H178,$A$4:$AV$35,2+$A178+E$37)</f>
        <v>268</v>
      </c>
      <c r="F178" s="130"/>
      <c r="G178" s="130"/>
      <c r="H178" s="181">
        <v>8</v>
      </c>
    </row>
    <row r="179" spans="1:8" s="33" customFormat="1" ht="25.5" customHeight="1" x14ac:dyDescent="0.3">
      <c r="A179" s="151">
        <v>2</v>
      </c>
      <c r="B179" s="130">
        <f>VLOOKUP(H178,$A$4:$AV$35,2+$A179+B$37)</f>
        <v>409</v>
      </c>
      <c r="C179" s="130">
        <f>VLOOKUP($H178,$A$4:$AV$35,2+$A179+C$37)</f>
        <v>188</v>
      </c>
      <c r="D179" s="130">
        <f>VLOOKUP($H178,$A$4:$AV$35,2+$A179+D$37)</f>
        <v>36</v>
      </c>
      <c r="E179" s="130">
        <f>VLOOKUP($H178,$A$4:$AV$35,2+$A179+E$37)</f>
        <v>185</v>
      </c>
      <c r="F179" s="130"/>
      <c r="G179" s="130"/>
      <c r="H179" s="130"/>
    </row>
    <row r="180" spans="1:8" s="33" customFormat="1" ht="25.5" customHeight="1" x14ac:dyDescent="0.3">
      <c r="A180" s="151">
        <v>3</v>
      </c>
      <c r="B180" s="130">
        <f>VLOOKUP(H178,$A$4:$AV$35,2+$A180+B$37)</f>
        <v>487</v>
      </c>
      <c r="C180" s="130">
        <f>VLOOKUP($H178,$A$4:$AV$35,2+$A180+C$37)</f>
        <v>164</v>
      </c>
      <c r="D180" s="130">
        <f>VLOOKUP($H178,$A$4:$AV$35,2+$A180+D$37)</f>
        <v>17</v>
      </c>
      <c r="E180" s="130">
        <f>VLOOKUP($H178,$A$4:$AV$35,2+$A180+E$37)</f>
        <v>306</v>
      </c>
      <c r="F180" s="130"/>
      <c r="G180" s="130"/>
      <c r="H180" s="130"/>
    </row>
    <row r="181" spans="1:8" s="33" customFormat="1" ht="25.5" customHeight="1" x14ac:dyDescent="0.3">
      <c r="A181" s="151">
        <v>4</v>
      </c>
      <c r="B181" s="130">
        <f>VLOOKUP(H178,$A$4:$AV$35,2+$A181+B$37)</f>
        <v>418</v>
      </c>
      <c r="C181" s="130">
        <f>VLOOKUP($H178,$A$4:$AV$35,2+$A181+C$37)</f>
        <v>156</v>
      </c>
      <c r="D181" s="130">
        <f>VLOOKUP($H178,$A$4:$AV$35,2+$A181+D$37)</f>
        <v>29</v>
      </c>
      <c r="E181" s="130">
        <f>VLOOKUP($H178,$A$4:$AV$35,2+$A181+E$37)</f>
        <v>233</v>
      </c>
      <c r="F181" s="130"/>
      <c r="G181" s="130"/>
      <c r="H181" s="130"/>
    </row>
    <row r="182" spans="1:8" s="33" customFormat="1" ht="25.5" customHeight="1" x14ac:dyDescent="0.3">
      <c r="A182" s="151">
        <v>5</v>
      </c>
      <c r="B182" s="130">
        <f>VLOOKUP(H178,$A$4:$AV$35,2+$A182+B$37)</f>
        <v>314</v>
      </c>
      <c r="C182" s="130">
        <f>VLOOKUP($H178,$A$4:$AV$35,2+$A182+C$37)</f>
        <v>139</v>
      </c>
      <c r="D182" s="130">
        <f>VLOOKUP($H178,$A$4:$AV$35,2+$A182+D$37)</f>
        <v>12</v>
      </c>
      <c r="E182" s="130">
        <f>VLOOKUP($H178,$A$4:$AV$35,2+$A182+E$37)</f>
        <v>163</v>
      </c>
      <c r="F182" s="130"/>
      <c r="G182" s="130"/>
      <c r="H182" s="130"/>
    </row>
    <row r="183" spans="1:8" s="33" customFormat="1" ht="25.5" customHeight="1" x14ac:dyDescent="0.3">
      <c r="A183" s="151">
        <v>6</v>
      </c>
      <c r="B183" s="130">
        <f>VLOOKUP(H178,$A$4:$AV$35,2+$A183+B$37)</f>
        <v>327</v>
      </c>
      <c r="C183" s="130">
        <f>VLOOKUP($H178,$A$4:$AV$35,2+$A183+C$37)</f>
        <v>128</v>
      </c>
      <c r="D183" s="130">
        <f>VLOOKUP($H178,$A$4:$AV$35,2+$A183+D$37)</f>
        <v>15</v>
      </c>
      <c r="E183" s="130">
        <f>VLOOKUP($H178,$A$4:$AV$35,2+$A183+E$37)</f>
        <v>184</v>
      </c>
      <c r="F183" s="130"/>
      <c r="G183" s="130"/>
      <c r="H183" s="130"/>
    </row>
    <row r="184" spans="1:8" s="33" customFormat="1" ht="25.5" customHeight="1" x14ac:dyDescent="0.3">
      <c r="A184" s="151">
        <v>7</v>
      </c>
      <c r="B184" s="130">
        <f>VLOOKUP(H178,$A$4:$AV$35,2+$A184+B$37)</f>
        <v>301</v>
      </c>
      <c r="C184" s="130">
        <f>VLOOKUP($H178,$A$4:$AV$35,2+$A184+C$37)</f>
        <v>145</v>
      </c>
      <c r="D184" s="130">
        <f>VLOOKUP($H178,$A$4:$AV$35,2+$A184+D$37)</f>
        <v>19</v>
      </c>
      <c r="E184" s="130">
        <f>VLOOKUP($H178,$A$4:$AV$35,2+$A184+E$37)</f>
        <v>137</v>
      </c>
      <c r="F184" s="130"/>
      <c r="G184" s="130"/>
      <c r="H184" s="130"/>
    </row>
    <row r="185" spans="1:8" s="33" customFormat="1" ht="25.5" customHeight="1" x14ac:dyDescent="0.3">
      <c r="A185" s="151">
        <v>8</v>
      </c>
      <c r="B185" s="130">
        <f>VLOOKUP(H178,$A$4:$AV$35,2+$A185+B$37)</f>
        <v>337</v>
      </c>
      <c r="C185" s="130">
        <f>VLOOKUP($H178,$A$4:$AV$35,2+$A185+C$37)</f>
        <v>157</v>
      </c>
      <c r="D185" s="130">
        <f>VLOOKUP($H178,$A$4:$AV$35,2+$A185+D$37)</f>
        <v>10</v>
      </c>
      <c r="E185" s="130">
        <f>VLOOKUP($H178,$A$4:$AV$35,2+$A185+E$37)</f>
        <v>168</v>
      </c>
      <c r="F185" s="130"/>
      <c r="G185" s="130"/>
      <c r="H185" s="130"/>
    </row>
    <row r="186" spans="1:8" s="33" customFormat="1" ht="25.5" customHeight="1" x14ac:dyDescent="0.3">
      <c r="A186" s="151">
        <v>9</v>
      </c>
      <c r="B186" s="130">
        <f>VLOOKUP(H178,$A$4:$AV$35,2+$A186+B$37)</f>
        <v>270</v>
      </c>
      <c r="C186" s="130">
        <f>VLOOKUP($H178,$A$4:$AV$35,2+$A186+C$37)</f>
        <v>145</v>
      </c>
      <c r="D186" s="130">
        <f>VLOOKUP($H178,$A$4:$AV$35,2+$A186+D$37)</f>
        <v>5</v>
      </c>
      <c r="E186" s="130">
        <f>VLOOKUP($H178,$A$4:$AV$35,2+$A186+E$37)</f>
        <v>75</v>
      </c>
      <c r="F186" s="130"/>
      <c r="G186" s="130"/>
      <c r="H186" s="130"/>
    </row>
    <row r="187" spans="1:8" s="33" customFormat="1" ht="25.5" customHeight="1" x14ac:dyDescent="0.3">
      <c r="A187" s="151">
        <v>10</v>
      </c>
      <c r="B187" s="130">
        <f>VLOOKUP(H178,$A$4:$AV$35,2+$A187+B$37)</f>
        <v>201</v>
      </c>
      <c r="C187" s="130">
        <f>VLOOKUP($H178,$A$4:$AV$35,2+$A187+C$37)</f>
        <v>124</v>
      </c>
      <c r="D187" s="130">
        <f>VLOOKUP($H178,$A$4:$AV$35,2+$A187+D$37)</f>
        <v>1</v>
      </c>
      <c r="E187" s="130">
        <f>VLOOKUP($H178,$A$4:$AV$35,2+$A187+E$37)</f>
        <v>19</v>
      </c>
      <c r="F187" s="130"/>
      <c r="G187" s="130"/>
      <c r="H187" s="130"/>
    </row>
    <row r="188" spans="1:8" s="33" customFormat="1" ht="25.5" customHeight="1" x14ac:dyDescent="0.3">
      <c r="A188" s="151">
        <v>11</v>
      </c>
    </row>
    <row r="189" spans="1:8" s="33" customFormat="1" ht="25.5" customHeight="1" x14ac:dyDescent="0.3">
      <c r="A189" s="151">
        <v>12</v>
      </c>
    </row>
    <row r="190" spans="1:8" s="33" customFormat="1" ht="25.5" customHeight="1" x14ac:dyDescent="0.3">
      <c r="A190" s="151">
        <v>13</v>
      </c>
    </row>
    <row r="191" spans="1:8" s="33" customFormat="1" ht="25.5" customHeight="1" x14ac:dyDescent="0.3">
      <c r="A191" s="151">
        <v>14</v>
      </c>
    </row>
    <row r="192" spans="1:8" s="33" customFormat="1" ht="25.5" customHeight="1" x14ac:dyDescent="0.3">
      <c r="A192" s="151">
        <v>15</v>
      </c>
    </row>
    <row r="193" spans="1:8" s="33" customFormat="1" ht="25.5" customHeight="1" x14ac:dyDescent="0.3">
      <c r="A193" s="151">
        <v>16</v>
      </c>
    </row>
    <row r="194" spans="1:8" s="33" customFormat="1" ht="25.5" customHeight="1" x14ac:dyDescent="0.3">
      <c r="A194" s="151">
        <v>17</v>
      </c>
    </row>
    <row r="195" spans="1:8" s="33" customFormat="1" ht="25.5" customHeight="1" x14ac:dyDescent="0.3">
      <c r="A195" s="151">
        <v>18</v>
      </c>
    </row>
    <row r="196" spans="1:8" s="33" customFormat="1" ht="25.5" customHeight="1" x14ac:dyDescent="0.3">
      <c r="A196" s="151">
        <v>19</v>
      </c>
    </row>
    <row r="197" spans="1:8" s="33" customFormat="1" ht="25.5" customHeight="1" x14ac:dyDescent="0.3">
      <c r="A197" s="151">
        <v>20</v>
      </c>
    </row>
    <row r="198" spans="1:8" s="33" customFormat="1" ht="25.5" customHeight="1" x14ac:dyDescent="0.3">
      <c r="A198" s="151">
        <v>1</v>
      </c>
      <c r="B198" s="130">
        <f>VLOOKUP(H198,$A$4:$AV$35,2+$A198+B$37)</f>
        <v>1547</v>
      </c>
      <c r="C198" s="130">
        <f>VLOOKUP($H198,$A$4:$AV$35,2+$A198+C$37)</f>
        <v>364</v>
      </c>
      <c r="D198" s="130">
        <f>VLOOKUP($H198,$A$4:$AV$35,2+$A198+D$37)</f>
        <v>12</v>
      </c>
      <c r="E198" s="130">
        <f>VLOOKUP($H198,$A$4:$AV$35,2+$A198+E$37)</f>
        <v>1171</v>
      </c>
      <c r="F198" s="130"/>
      <c r="G198" s="130"/>
      <c r="H198" s="181">
        <v>9</v>
      </c>
    </row>
    <row r="199" spans="1:8" s="33" customFormat="1" ht="25.5" customHeight="1" x14ac:dyDescent="0.3">
      <c r="A199" s="151">
        <v>2</v>
      </c>
      <c r="B199" s="130">
        <f>VLOOKUP(H198,$A$4:$AV$35,2+$A199+B$37)</f>
        <v>1641</v>
      </c>
      <c r="C199" s="130">
        <f>VLOOKUP($H198,$A$4:$AV$35,2+$A199+C$37)</f>
        <v>423</v>
      </c>
      <c r="D199" s="130">
        <f>VLOOKUP($H198,$A$4:$AV$35,2+$A199+D$37)</f>
        <v>16</v>
      </c>
      <c r="E199" s="130">
        <f>VLOOKUP($H198,$A$4:$AV$35,2+$A199+E$37)</f>
        <v>1202</v>
      </c>
      <c r="F199" s="130"/>
      <c r="G199" s="130"/>
      <c r="H199" s="130"/>
    </row>
    <row r="200" spans="1:8" s="33" customFormat="1" ht="25.5" customHeight="1" x14ac:dyDescent="0.3">
      <c r="A200" s="151">
        <v>3</v>
      </c>
      <c r="B200" s="130">
        <f>VLOOKUP(H198,$A$4:$AV$35,2+$A200+B$37)</f>
        <v>1621</v>
      </c>
      <c r="C200" s="130">
        <f>VLOOKUP($H198,$A$4:$AV$35,2+$A200+C$37)</f>
        <v>415</v>
      </c>
      <c r="D200" s="130">
        <f>VLOOKUP($H198,$A$4:$AV$35,2+$A200+D$37)</f>
        <v>13</v>
      </c>
      <c r="E200" s="130">
        <f>VLOOKUP($H198,$A$4:$AV$35,2+$A200+E$37)</f>
        <v>1193</v>
      </c>
      <c r="F200" s="130"/>
      <c r="G200" s="130"/>
      <c r="H200" s="130"/>
    </row>
    <row r="201" spans="1:8" s="33" customFormat="1" ht="25.5" customHeight="1" x14ac:dyDescent="0.3">
      <c r="A201" s="151">
        <v>4</v>
      </c>
      <c r="B201" s="130">
        <f>VLOOKUP(H198,$A$4:$AV$35,2+$A201+B$37)</f>
        <v>1321</v>
      </c>
      <c r="C201" s="130">
        <f>VLOOKUP($H198,$A$4:$AV$35,2+$A201+C$37)</f>
        <v>471</v>
      </c>
      <c r="D201" s="130">
        <f>VLOOKUP($H198,$A$4:$AV$35,2+$A201+D$37)</f>
        <v>13</v>
      </c>
      <c r="E201" s="130">
        <f>VLOOKUP($H198,$A$4:$AV$35,2+$A201+E$37)</f>
        <v>837</v>
      </c>
      <c r="F201" s="130"/>
      <c r="G201" s="130"/>
      <c r="H201" s="130"/>
    </row>
    <row r="202" spans="1:8" s="33" customFormat="1" ht="25.5" customHeight="1" x14ac:dyDescent="0.3">
      <c r="A202" s="151">
        <v>5</v>
      </c>
      <c r="B202" s="130">
        <f>VLOOKUP(H198,$A$4:$AV$35,2+$A202+B$37)</f>
        <v>786</v>
      </c>
      <c r="C202" s="130">
        <f>VLOOKUP($H198,$A$4:$AV$35,2+$A202+C$37)</f>
        <v>354</v>
      </c>
      <c r="D202" s="130">
        <f>VLOOKUP($H198,$A$4:$AV$35,2+$A202+D$37)</f>
        <v>3</v>
      </c>
      <c r="E202" s="130">
        <f>VLOOKUP($H198,$A$4:$AV$35,2+$A202+E$37)</f>
        <v>429</v>
      </c>
      <c r="F202" s="130"/>
      <c r="G202" s="130"/>
      <c r="H202" s="130"/>
    </row>
    <row r="203" spans="1:8" s="33" customFormat="1" ht="25.5" customHeight="1" x14ac:dyDescent="0.3">
      <c r="A203" s="151">
        <v>6</v>
      </c>
      <c r="B203" s="130">
        <f>VLOOKUP(H198,$A$4:$AV$35,2+$A203+B$37)</f>
        <v>868</v>
      </c>
      <c r="C203" s="130">
        <f>VLOOKUP($H198,$A$4:$AV$35,2+$A203+C$37)</f>
        <v>338</v>
      </c>
      <c r="D203" s="130">
        <f>VLOOKUP($H198,$A$4:$AV$35,2+$A203+D$37)</f>
        <v>9</v>
      </c>
      <c r="E203" s="130">
        <f>VLOOKUP($H198,$A$4:$AV$35,2+$A203+E$37)</f>
        <v>521</v>
      </c>
      <c r="F203" s="130"/>
      <c r="G203" s="130"/>
      <c r="H203" s="130"/>
    </row>
    <row r="204" spans="1:8" s="33" customFormat="1" ht="25.5" customHeight="1" x14ac:dyDescent="0.3">
      <c r="A204" s="151">
        <v>7</v>
      </c>
      <c r="B204" s="130">
        <f>VLOOKUP(H198,$A$4:$AV$35,2+$A204+B$37)</f>
        <v>1039</v>
      </c>
      <c r="C204" s="130">
        <f>VLOOKUP($H198,$A$4:$AV$35,2+$A204+C$37)</f>
        <v>356</v>
      </c>
      <c r="D204" s="130">
        <f>VLOOKUP($H198,$A$4:$AV$35,2+$A204+D$37)</f>
        <v>15</v>
      </c>
      <c r="E204" s="130">
        <f>VLOOKUP($H198,$A$4:$AV$35,2+$A204+E$37)</f>
        <v>668</v>
      </c>
      <c r="F204" s="130"/>
      <c r="G204" s="130"/>
      <c r="H204" s="130"/>
    </row>
    <row r="205" spans="1:8" s="33" customFormat="1" ht="25.5" customHeight="1" x14ac:dyDescent="0.3">
      <c r="A205" s="151">
        <v>8</v>
      </c>
      <c r="B205" s="130">
        <f>VLOOKUP(H198,$A$4:$AV$35,2+$A205+B$37)</f>
        <v>1218</v>
      </c>
      <c r="C205" s="130">
        <f>VLOOKUP($H198,$A$4:$AV$35,2+$A205+C$37)</f>
        <v>413</v>
      </c>
      <c r="D205" s="130">
        <f>VLOOKUP($H198,$A$4:$AV$35,2+$A205+D$37)</f>
        <v>2</v>
      </c>
      <c r="E205" s="130">
        <f>VLOOKUP($H198,$A$4:$AV$35,2+$A205+E$37)</f>
        <v>779</v>
      </c>
      <c r="F205" s="130"/>
      <c r="G205" s="130"/>
      <c r="H205" s="130"/>
    </row>
    <row r="206" spans="1:8" s="33" customFormat="1" ht="25.5" customHeight="1" x14ac:dyDescent="0.3">
      <c r="A206" s="151">
        <v>9</v>
      </c>
      <c r="B206" s="130">
        <f>VLOOKUP(H198,$A$4:$AV$35,2+$A206+B$37)</f>
        <v>880</v>
      </c>
      <c r="C206" s="130">
        <f>VLOOKUP($H198,$A$4:$AV$35,2+$A206+C$37)</f>
        <v>352</v>
      </c>
      <c r="D206" s="130">
        <f>VLOOKUP($H198,$A$4:$AV$35,2+$A206+D$37)</f>
        <v>1</v>
      </c>
      <c r="E206" s="130">
        <f>VLOOKUP($H198,$A$4:$AV$35,2+$A206+E$37)</f>
        <v>401</v>
      </c>
      <c r="F206" s="130"/>
      <c r="G206" s="130"/>
      <c r="H206" s="130"/>
    </row>
    <row r="207" spans="1:8" s="33" customFormat="1" ht="25.5" customHeight="1" x14ac:dyDescent="0.3">
      <c r="A207" s="151">
        <v>10</v>
      </c>
      <c r="B207" s="130">
        <f>VLOOKUP(H198,$A$4:$AV$35,2+$A207+B$37)</f>
        <v>852</v>
      </c>
      <c r="C207" s="130">
        <f>VLOOKUP($H198,$A$4:$AV$35,2+$A207+C$37)</f>
        <v>289</v>
      </c>
      <c r="D207" s="130">
        <f>VLOOKUP($H198,$A$4:$AV$35,2+$A207+D$37)</f>
        <v>1</v>
      </c>
      <c r="E207" s="130">
        <f>VLOOKUP($H198,$A$4:$AV$35,2+$A207+E$37)</f>
        <v>230</v>
      </c>
      <c r="F207" s="130"/>
      <c r="G207" s="130"/>
      <c r="H207" s="130"/>
    </row>
    <row r="208" spans="1:8" s="33" customFormat="1" ht="25.5" customHeight="1" x14ac:dyDescent="0.3">
      <c r="A208" s="151">
        <v>11</v>
      </c>
    </row>
    <row r="209" spans="1:8" s="33" customFormat="1" ht="25.5" customHeight="1" x14ac:dyDescent="0.3">
      <c r="A209" s="151">
        <v>12</v>
      </c>
    </row>
    <row r="210" spans="1:8" s="33" customFormat="1" ht="25.5" customHeight="1" x14ac:dyDescent="0.3">
      <c r="A210" s="151">
        <v>13</v>
      </c>
    </row>
    <row r="211" spans="1:8" s="33" customFormat="1" ht="25.5" customHeight="1" x14ac:dyDescent="0.3">
      <c r="A211" s="151">
        <v>14</v>
      </c>
    </row>
    <row r="212" spans="1:8" s="33" customFormat="1" ht="25.5" customHeight="1" x14ac:dyDescent="0.3">
      <c r="A212" s="151">
        <v>15</v>
      </c>
    </row>
    <row r="213" spans="1:8" s="33" customFormat="1" ht="25.5" customHeight="1" x14ac:dyDescent="0.3">
      <c r="A213" s="151">
        <v>16</v>
      </c>
    </row>
    <row r="214" spans="1:8" s="33" customFormat="1" ht="25.5" customHeight="1" x14ac:dyDescent="0.3">
      <c r="A214" s="151">
        <v>17</v>
      </c>
    </row>
    <row r="215" spans="1:8" s="33" customFormat="1" ht="25.5" customHeight="1" x14ac:dyDescent="0.3">
      <c r="A215" s="151">
        <v>18</v>
      </c>
    </row>
    <row r="216" spans="1:8" s="33" customFormat="1" ht="25.5" customHeight="1" x14ac:dyDescent="0.3">
      <c r="A216" s="151">
        <v>19</v>
      </c>
    </row>
    <row r="217" spans="1:8" s="33" customFormat="1" ht="25.5" customHeight="1" x14ac:dyDescent="0.3">
      <c r="A217" s="151">
        <v>20</v>
      </c>
    </row>
    <row r="218" spans="1:8" s="33" customFormat="1" ht="25.5" customHeight="1" x14ac:dyDescent="0.3">
      <c r="A218" s="151">
        <v>1</v>
      </c>
      <c r="B218" s="130">
        <f>VLOOKUP(H218,$A$4:$AV$35,2+$A218+B$37)</f>
        <v>2488</v>
      </c>
      <c r="C218" s="130">
        <f>VLOOKUP($H218,$A$4:$AV$35,2+$A218+C$37)</f>
        <v>798</v>
      </c>
      <c r="D218" s="130">
        <f>VLOOKUP($H218,$A$4:$AV$35,2+$A218+D$37)</f>
        <v>904</v>
      </c>
      <c r="E218" s="130">
        <f>VLOOKUP($H218,$A$4:$AV$35,2+$A218+E$37)</f>
        <v>786</v>
      </c>
      <c r="F218" s="130"/>
      <c r="G218" s="130"/>
      <c r="H218" s="181">
        <v>10</v>
      </c>
    </row>
    <row r="219" spans="1:8" s="33" customFormat="1" ht="25.5" customHeight="1" x14ac:dyDescent="0.3">
      <c r="A219" s="151">
        <v>2</v>
      </c>
      <c r="B219" s="130">
        <f>VLOOKUP(H218,$A$4:$AV$35,2+$A219+B$37)</f>
        <v>2729</v>
      </c>
      <c r="C219" s="130">
        <f>VLOOKUP($H218,$A$4:$AV$35,2+$A219+C$37)</f>
        <v>952</v>
      </c>
      <c r="D219" s="130">
        <f>VLOOKUP($H218,$A$4:$AV$35,2+$A219+D$37)</f>
        <v>872</v>
      </c>
      <c r="E219" s="130">
        <f>VLOOKUP($H218,$A$4:$AV$35,2+$A219+E$37)</f>
        <v>905</v>
      </c>
      <c r="F219" s="130"/>
      <c r="G219" s="130"/>
      <c r="H219" s="130"/>
    </row>
    <row r="220" spans="1:8" s="33" customFormat="1" ht="25.5" customHeight="1" x14ac:dyDescent="0.3">
      <c r="A220" s="151">
        <v>3</v>
      </c>
      <c r="B220" s="130">
        <f>VLOOKUP(H218,$A$4:$AV$35,2+$A220+B$37)</f>
        <v>2752</v>
      </c>
      <c r="C220" s="130">
        <f>VLOOKUP($H218,$A$4:$AV$35,2+$A220+C$37)</f>
        <v>1023</v>
      </c>
      <c r="D220" s="130">
        <f>VLOOKUP($H218,$A$4:$AV$35,2+$A220+D$37)</f>
        <v>784</v>
      </c>
      <c r="E220" s="130">
        <f>VLOOKUP($H218,$A$4:$AV$35,2+$A220+E$37)</f>
        <v>945</v>
      </c>
      <c r="F220" s="130"/>
      <c r="G220" s="130"/>
      <c r="H220" s="130"/>
    </row>
    <row r="221" spans="1:8" s="33" customFormat="1" ht="25.5" customHeight="1" x14ac:dyDescent="0.3">
      <c r="A221" s="151">
        <v>4</v>
      </c>
      <c r="B221" s="130">
        <f>VLOOKUP(H218,$A$4:$AV$35,2+$A221+B$37)</f>
        <v>2943</v>
      </c>
      <c r="C221" s="130">
        <f>VLOOKUP($H218,$A$4:$AV$35,2+$A221+C$37)</f>
        <v>1039</v>
      </c>
      <c r="D221" s="130">
        <f>VLOOKUP($H218,$A$4:$AV$35,2+$A221+D$37)</f>
        <v>866</v>
      </c>
      <c r="E221" s="130">
        <f>VLOOKUP($H218,$A$4:$AV$35,2+$A221+E$37)</f>
        <v>1038</v>
      </c>
      <c r="F221" s="130"/>
      <c r="G221" s="130"/>
      <c r="H221" s="130"/>
    </row>
    <row r="222" spans="1:8" s="33" customFormat="1" ht="25.5" customHeight="1" x14ac:dyDescent="0.3">
      <c r="A222" s="151">
        <v>5</v>
      </c>
      <c r="B222" s="130">
        <f>VLOOKUP(H218,$A$4:$AV$35,2+$A222+B$37)</f>
        <v>2248</v>
      </c>
      <c r="C222" s="130">
        <f>VLOOKUP($H218,$A$4:$AV$35,2+$A222+C$37)</f>
        <v>955</v>
      </c>
      <c r="D222" s="130">
        <f>VLOOKUP($H218,$A$4:$AV$35,2+$A222+D$37)</f>
        <v>482</v>
      </c>
      <c r="E222" s="130">
        <f>VLOOKUP($H218,$A$4:$AV$35,2+$A222+E$37)</f>
        <v>811</v>
      </c>
      <c r="F222" s="130"/>
      <c r="G222" s="130"/>
      <c r="H222" s="130"/>
    </row>
    <row r="223" spans="1:8" s="33" customFormat="1" ht="25.5" customHeight="1" x14ac:dyDescent="0.3">
      <c r="A223" s="151">
        <v>6</v>
      </c>
      <c r="B223" s="130">
        <f>VLOOKUP(H218,$A$4:$AV$35,2+$A223+B$37)</f>
        <v>2470</v>
      </c>
      <c r="C223" s="130">
        <f>VLOOKUP($H218,$A$4:$AV$35,2+$A223+C$37)</f>
        <v>974</v>
      </c>
      <c r="D223" s="130">
        <f>VLOOKUP($H218,$A$4:$AV$35,2+$A223+D$37)</f>
        <v>551</v>
      </c>
      <c r="E223" s="130">
        <f>VLOOKUP($H218,$A$4:$AV$35,2+$A223+E$37)</f>
        <v>945</v>
      </c>
      <c r="F223" s="130"/>
      <c r="G223" s="130"/>
      <c r="H223" s="130"/>
    </row>
    <row r="224" spans="1:8" s="33" customFormat="1" ht="25.5" customHeight="1" x14ac:dyDescent="0.3">
      <c r="A224" s="151">
        <v>7</v>
      </c>
      <c r="B224" s="130">
        <f>VLOOKUP(H218,$A$4:$AV$35,2+$A224+B$37)</f>
        <v>2367</v>
      </c>
      <c r="C224" s="130">
        <f>VLOOKUP($H218,$A$4:$AV$35,2+$A224+C$37)</f>
        <v>1008</v>
      </c>
      <c r="D224" s="130">
        <f>VLOOKUP($H218,$A$4:$AV$35,2+$A224+D$37)</f>
        <v>753</v>
      </c>
      <c r="E224" s="130">
        <f>VLOOKUP($H218,$A$4:$AV$35,2+$A224+E$37)</f>
        <v>606</v>
      </c>
      <c r="F224" s="130"/>
      <c r="G224" s="130"/>
      <c r="H224" s="130"/>
    </row>
    <row r="225" spans="1:8" s="33" customFormat="1" ht="25.5" customHeight="1" x14ac:dyDescent="0.3">
      <c r="A225" s="151">
        <v>8</v>
      </c>
      <c r="B225" s="130">
        <f>VLOOKUP(H218,$A$4:$AV$35,2+$A225+B$37)</f>
        <v>2737</v>
      </c>
      <c r="C225" s="130">
        <f>VLOOKUP($H218,$A$4:$AV$35,2+$A225+C$37)</f>
        <v>1034</v>
      </c>
      <c r="D225" s="130">
        <f>VLOOKUP($H218,$A$4:$AV$35,2+$A225+D$37)</f>
        <v>908</v>
      </c>
      <c r="E225" s="130">
        <f>VLOOKUP($H218,$A$4:$AV$35,2+$A225+E$37)</f>
        <v>789</v>
      </c>
      <c r="F225" s="130"/>
      <c r="G225" s="130"/>
      <c r="H225" s="130"/>
    </row>
    <row r="226" spans="1:8" s="33" customFormat="1" ht="25.5" customHeight="1" x14ac:dyDescent="0.3">
      <c r="A226" s="151">
        <v>9</v>
      </c>
      <c r="B226" s="130">
        <f>VLOOKUP(H218,$A$4:$AV$35,2+$A226+B$37)</f>
        <v>2244</v>
      </c>
      <c r="C226" s="130">
        <f>VLOOKUP($H218,$A$4:$AV$35,2+$A226+C$37)</f>
        <v>1041</v>
      </c>
      <c r="D226" s="130">
        <f>VLOOKUP($H218,$A$4:$AV$35,2+$A226+D$37)</f>
        <v>721</v>
      </c>
      <c r="E226" s="130">
        <f>VLOOKUP($H218,$A$4:$AV$35,2+$A226+E$37)</f>
        <v>436</v>
      </c>
      <c r="F226" s="130"/>
      <c r="G226" s="130"/>
      <c r="H226" s="130"/>
    </row>
    <row r="227" spans="1:8" s="33" customFormat="1" ht="25.5" customHeight="1" x14ac:dyDescent="0.3">
      <c r="A227" s="151">
        <v>10</v>
      </c>
      <c r="B227" s="130">
        <f>VLOOKUP(H218,$A$4:$AV$35,2+$A227+B$37)</f>
        <v>2087</v>
      </c>
      <c r="C227" s="130">
        <f>VLOOKUP($H218,$A$4:$AV$35,2+$A227+C$37)</f>
        <v>1071</v>
      </c>
      <c r="D227" s="130">
        <f>VLOOKUP($H218,$A$4:$AV$35,2+$A227+D$37)</f>
        <v>642</v>
      </c>
      <c r="E227" s="130">
        <f>VLOOKUP($H218,$A$4:$AV$35,2+$A227+E$37)</f>
        <v>175</v>
      </c>
      <c r="F227" s="130"/>
      <c r="G227" s="130"/>
      <c r="H227" s="130"/>
    </row>
    <row r="228" spans="1:8" s="33" customFormat="1" ht="25.5" customHeight="1" x14ac:dyDescent="0.3">
      <c r="A228" s="151">
        <v>11</v>
      </c>
    </row>
    <row r="229" spans="1:8" s="33" customFormat="1" ht="25.5" customHeight="1" x14ac:dyDescent="0.3">
      <c r="A229" s="151">
        <v>12</v>
      </c>
    </row>
    <row r="230" spans="1:8" s="33" customFormat="1" ht="25.5" customHeight="1" x14ac:dyDescent="0.3">
      <c r="A230" s="151">
        <v>13</v>
      </c>
    </row>
    <row r="231" spans="1:8" s="33" customFormat="1" ht="25.5" customHeight="1" x14ac:dyDescent="0.3">
      <c r="A231" s="151">
        <v>14</v>
      </c>
    </row>
    <row r="232" spans="1:8" s="33" customFormat="1" ht="25.5" customHeight="1" x14ac:dyDescent="0.3">
      <c r="A232" s="151">
        <v>15</v>
      </c>
    </row>
    <row r="233" spans="1:8" s="33" customFormat="1" ht="25.5" customHeight="1" x14ac:dyDescent="0.3">
      <c r="A233" s="151">
        <v>16</v>
      </c>
    </row>
    <row r="234" spans="1:8" s="33" customFormat="1" ht="25.5" customHeight="1" x14ac:dyDescent="0.3">
      <c r="A234" s="151">
        <v>17</v>
      </c>
    </row>
    <row r="235" spans="1:8" s="33" customFormat="1" ht="25.5" customHeight="1" x14ac:dyDescent="0.3">
      <c r="A235" s="151">
        <v>18</v>
      </c>
    </row>
    <row r="236" spans="1:8" s="33" customFormat="1" ht="25.5" customHeight="1" x14ac:dyDescent="0.3">
      <c r="A236" s="151">
        <v>19</v>
      </c>
    </row>
    <row r="237" spans="1:8" s="33" customFormat="1" ht="25.5" customHeight="1" x14ac:dyDescent="0.3">
      <c r="A237" s="151">
        <v>20</v>
      </c>
    </row>
    <row r="238" spans="1:8" s="33" customFormat="1" ht="25.5" customHeight="1" x14ac:dyDescent="0.3">
      <c r="A238" s="151">
        <v>1</v>
      </c>
      <c r="B238" s="130">
        <f>VLOOKUP(H238,$A$4:$AV$35,2+$A238+B$37)</f>
        <v>584</v>
      </c>
      <c r="C238" s="130">
        <f>VLOOKUP($H238,$A$4:$AV$35,2+$A238+C$37)</f>
        <v>220</v>
      </c>
      <c r="D238" s="130">
        <f>VLOOKUP($H238,$A$4:$AV$35,2+$A238+D$37)</f>
        <v>83</v>
      </c>
      <c r="E238" s="130">
        <f>VLOOKUP($H238,$A$4:$AV$35,2+$A238+E$37)</f>
        <v>281</v>
      </c>
      <c r="F238" s="130"/>
      <c r="G238" s="130"/>
      <c r="H238" s="181">
        <v>11</v>
      </c>
    </row>
    <row r="239" spans="1:8" s="33" customFormat="1" ht="25.5" customHeight="1" x14ac:dyDescent="0.3">
      <c r="A239" s="151">
        <v>2</v>
      </c>
      <c r="B239" s="130">
        <f>VLOOKUP(H238,$A$4:$AV$35,2+$A239+B$37)</f>
        <v>661</v>
      </c>
      <c r="C239" s="130">
        <f>VLOOKUP($H238,$A$4:$AV$35,2+$A239+C$37)</f>
        <v>269</v>
      </c>
      <c r="D239" s="130">
        <f>VLOOKUP($H238,$A$4:$AV$35,2+$A239+D$37)</f>
        <v>100</v>
      </c>
      <c r="E239" s="130">
        <f>VLOOKUP($H238,$A$4:$AV$35,2+$A239+E$37)</f>
        <v>292</v>
      </c>
      <c r="F239" s="130"/>
      <c r="G239" s="130"/>
      <c r="H239" s="130"/>
    </row>
    <row r="240" spans="1:8" s="33" customFormat="1" ht="25.5" customHeight="1" x14ac:dyDescent="0.3">
      <c r="A240" s="151">
        <v>3</v>
      </c>
      <c r="B240" s="130">
        <f>VLOOKUP(H238,$A$4:$AV$35,2+$A240+B$37)</f>
        <v>634</v>
      </c>
      <c r="C240" s="130">
        <f>VLOOKUP($H238,$A$4:$AV$35,2+$A240+C$37)</f>
        <v>242</v>
      </c>
      <c r="D240" s="130">
        <f>VLOOKUP($H238,$A$4:$AV$35,2+$A240+D$37)</f>
        <v>85</v>
      </c>
      <c r="E240" s="130">
        <f>VLOOKUP($H238,$A$4:$AV$35,2+$A240+E$37)</f>
        <v>307</v>
      </c>
      <c r="F240" s="130"/>
      <c r="G240" s="130"/>
      <c r="H240" s="130"/>
    </row>
    <row r="241" spans="1:8" s="33" customFormat="1" ht="25.5" customHeight="1" x14ac:dyDescent="0.3">
      <c r="A241" s="151">
        <v>4</v>
      </c>
      <c r="B241" s="130">
        <f>VLOOKUP(H238,$A$4:$AV$35,2+$A241+B$37)</f>
        <v>630</v>
      </c>
      <c r="C241" s="130">
        <f>VLOOKUP($H238,$A$4:$AV$35,2+$A241+C$37)</f>
        <v>211</v>
      </c>
      <c r="D241" s="130">
        <f>VLOOKUP($H238,$A$4:$AV$35,2+$A241+D$37)</f>
        <v>133</v>
      </c>
      <c r="E241" s="130">
        <f>VLOOKUP($H238,$A$4:$AV$35,2+$A241+E$37)</f>
        <v>286</v>
      </c>
      <c r="F241" s="130"/>
      <c r="G241" s="130"/>
      <c r="H241" s="130"/>
    </row>
    <row r="242" spans="1:8" s="33" customFormat="1" ht="25.5" customHeight="1" x14ac:dyDescent="0.3">
      <c r="A242" s="151">
        <v>5</v>
      </c>
      <c r="B242" s="130">
        <f>VLOOKUP(H238,$A$4:$AV$35,2+$A242+B$37)</f>
        <v>537</v>
      </c>
      <c r="C242" s="130">
        <f>VLOOKUP($H238,$A$4:$AV$35,2+$A242+C$37)</f>
        <v>196</v>
      </c>
      <c r="D242" s="130">
        <f>VLOOKUP($H238,$A$4:$AV$35,2+$A242+D$37)</f>
        <v>160</v>
      </c>
      <c r="E242" s="130">
        <f>VLOOKUP($H238,$A$4:$AV$35,2+$A242+E$37)</f>
        <v>181</v>
      </c>
      <c r="F242" s="130"/>
      <c r="G242" s="130"/>
      <c r="H242" s="130"/>
    </row>
    <row r="243" spans="1:8" s="33" customFormat="1" ht="25.5" customHeight="1" x14ac:dyDescent="0.3">
      <c r="A243" s="151">
        <v>6</v>
      </c>
      <c r="B243" s="130">
        <f>VLOOKUP(H238,$A$4:$AV$35,2+$A243+B$37)</f>
        <v>506</v>
      </c>
      <c r="C243" s="130">
        <f>VLOOKUP($H238,$A$4:$AV$35,2+$A243+C$37)</f>
        <v>178</v>
      </c>
      <c r="D243" s="130">
        <f>VLOOKUP($H238,$A$4:$AV$35,2+$A243+D$37)</f>
        <v>95</v>
      </c>
      <c r="E243" s="130">
        <f>VLOOKUP($H238,$A$4:$AV$35,2+$A243+E$37)</f>
        <v>233</v>
      </c>
      <c r="F243" s="130"/>
      <c r="G243" s="130"/>
      <c r="H243" s="130"/>
    </row>
    <row r="244" spans="1:8" s="33" customFormat="1" ht="25.5" customHeight="1" x14ac:dyDescent="0.3">
      <c r="A244" s="151">
        <v>7</v>
      </c>
      <c r="B244" s="130">
        <f>VLOOKUP(H238,$A$4:$AV$35,2+$A244+B$37)</f>
        <v>469</v>
      </c>
      <c r="C244" s="130">
        <f>VLOOKUP($H238,$A$4:$AV$35,2+$A244+C$37)</f>
        <v>221</v>
      </c>
      <c r="D244" s="130">
        <f>VLOOKUP($H238,$A$4:$AV$35,2+$A244+D$37)</f>
        <v>24</v>
      </c>
      <c r="E244" s="130">
        <f>VLOOKUP($H238,$A$4:$AV$35,2+$A244+E$37)</f>
        <v>224</v>
      </c>
      <c r="F244" s="130"/>
      <c r="G244" s="130"/>
      <c r="H244" s="130"/>
    </row>
    <row r="245" spans="1:8" s="33" customFormat="1" ht="25.5" customHeight="1" x14ac:dyDescent="0.3">
      <c r="A245" s="151">
        <v>8</v>
      </c>
      <c r="B245" s="130">
        <f>VLOOKUP(H238,$A$4:$AV$35,2+$A245+B$37)</f>
        <v>618</v>
      </c>
      <c r="C245" s="130">
        <f>VLOOKUP($H238,$A$4:$AV$35,2+$A245+C$37)</f>
        <v>224</v>
      </c>
      <c r="D245" s="130">
        <f>VLOOKUP($H238,$A$4:$AV$35,2+$A245+D$37)</f>
        <v>84</v>
      </c>
      <c r="E245" s="130">
        <f>VLOOKUP($H238,$A$4:$AV$35,2+$A245+E$37)</f>
        <v>300</v>
      </c>
      <c r="F245" s="130"/>
      <c r="G245" s="130"/>
      <c r="H245" s="130"/>
    </row>
    <row r="246" spans="1:8" s="33" customFormat="1" ht="25.5" customHeight="1" x14ac:dyDescent="0.3">
      <c r="A246" s="151">
        <v>9</v>
      </c>
      <c r="B246" s="130">
        <f>VLOOKUP(H238,$A$4:$AV$35,2+$A246+B$37)</f>
        <v>426</v>
      </c>
      <c r="C246" s="130">
        <f>VLOOKUP($H238,$A$4:$AV$35,2+$A246+C$37)</f>
        <v>187</v>
      </c>
      <c r="D246" s="130">
        <f>VLOOKUP($H238,$A$4:$AV$35,2+$A246+D$37)</f>
        <v>62</v>
      </c>
      <c r="E246" s="130">
        <f>VLOOKUP($H238,$A$4:$AV$35,2+$A246+E$37)</f>
        <v>123</v>
      </c>
      <c r="F246" s="130"/>
      <c r="G246" s="130"/>
      <c r="H246" s="130"/>
    </row>
    <row r="247" spans="1:8" s="33" customFormat="1" ht="25.5" customHeight="1" x14ac:dyDescent="0.3">
      <c r="A247" s="151">
        <v>10</v>
      </c>
      <c r="B247" s="130">
        <f>VLOOKUP(H238,$A$4:$AV$35,2+$A247+B$37)</f>
        <v>432</v>
      </c>
      <c r="C247" s="130">
        <f>VLOOKUP($H238,$A$4:$AV$35,2+$A247+C$37)</f>
        <v>173</v>
      </c>
      <c r="D247" s="130">
        <f>VLOOKUP($H238,$A$4:$AV$35,2+$A247+D$37)</f>
        <v>83</v>
      </c>
      <c r="E247" s="130">
        <f>VLOOKUP($H238,$A$4:$AV$35,2+$A247+E$37)</f>
        <v>39</v>
      </c>
      <c r="F247" s="130"/>
      <c r="G247" s="130"/>
      <c r="H247" s="130"/>
    </row>
    <row r="248" spans="1:8" s="33" customFormat="1" ht="25.5" customHeight="1" x14ac:dyDescent="0.3">
      <c r="A248" s="151">
        <v>11</v>
      </c>
    </row>
    <row r="249" spans="1:8" s="33" customFormat="1" ht="25.5" customHeight="1" x14ac:dyDescent="0.3">
      <c r="A249" s="151">
        <v>12</v>
      </c>
    </row>
    <row r="250" spans="1:8" s="33" customFormat="1" ht="25.5" customHeight="1" x14ac:dyDescent="0.3">
      <c r="A250" s="151">
        <v>13</v>
      </c>
    </row>
    <row r="251" spans="1:8" s="33" customFormat="1" ht="25.5" customHeight="1" x14ac:dyDescent="0.3">
      <c r="A251" s="151">
        <v>14</v>
      </c>
    </row>
    <row r="252" spans="1:8" s="33" customFormat="1" ht="25.5" customHeight="1" x14ac:dyDescent="0.3">
      <c r="A252" s="151">
        <v>15</v>
      </c>
    </row>
    <row r="253" spans="1:8" s="33" customFormat="1" ht="25.5" customHeight="1" x14ac:dyDescent="0.3">
      <c r="A253" s="151">
        <v>16</v>
      </c>
    </row>
    <row r="254" spans="1:8" s="33" customFormat="1" ht="25.5" customHeight="1" x14ac:dyDescent="0.3">
      <c r="A254" s="151">
        <v>17</v>
      </c>
    </row>
    <row r="255" spans="1:8" s="33" customFormat="1" ht="25.5" customHeight="1" x14ac:dyDescent="0.3">
      <c r="A255" s="151">
        <v>18</v>
      </c>
    </row>
    <row r="256" spans="1:8" s="33" customFormat="1" ht="25.5" customHeight="1" x14ac:dyDescent="0.3">
      <c r="A256" s="151">
        <v>19</v>
      </c>
    </row>
    <row r="257" spans="1:8" s="33" customFormat="1" ht="25.5" customHeight="1" x14ac:dyDescent="0.3">
      <c r="A257" s="151">
        <v>20</v>
      </c>
    </row>
    <row r="258" spans="1:8" s="33" customFormat="1" ht="25.5" customHeight="1" x14ac:dyDescent="0.3">
      <c r="A258" s="151">
        <v>1</v>
      </c>
      <c r="B258" s="130">
        <f>VLOOKUP(H258,$A$4:$AV$35,2+$A258+B$37)</f>
        <v>1173</v>
      </c>
      <c r="C258" s="130">
        <f>VLOOKUP($H258,$A$4:$AV$35,2+$A258+C$37)</f>
        <v>453</v>
      </c>
      <c r="D258" s="130">
        <f>VLOOKUP($H258,$A$4:$AV$35,2+$A258+D$37)</f>
        <v>337</v>
      </c>
      <c r="E258" s="130">
        <f>VLOOKUP($H258,$A$4:$AV$35,2+$A258+E$37)</f>
        <v>383</v>
      </c>
      <c r="F258" s="130"/>
      <c r="G258" s="130"/>
      <c r="H258" s="181">
        <v>12</v>
      </c>
    </row>
    <row r="259" spans="1:8" s="33" customFormat="1" ht="25.5" customHeight="1" x14ac:dyDescent="0.3">
      <c r="A259" s="151">
        <v>2</v>
      </c>
      <c r="B259" s="130">
        <f>VLOOKUP(H258,$A$4:$AV$35,2+$A259+B$37)</f>
        <v>1122</v>
      </c>
      <c r="C259" s="130">
        <f>VLOOKUP($H258,$A$4:$AV$35,2+$A259+C$37)</f>
        <v>462</v>
      </c>
      <c r="D259" s="130">
        <f>VLOOKUP($H258,$A$4:$AV$35,2+$A259+D$37)</f>
        <v>327</v>
      </c>
      <c r="E259" s="130">
        <f>VLOOKUP($H258,$A$4:$AV$35,2+$A259+E$37)</f>
        <v>333</v>
      </c>
      <c r="F259" s="130"/>
      <c r="G259" s="130"/>
      <c r="H259" s="130"/>
    </row>
    <row r="260" spans="1:8" s="33" customFormat="1" ht="25.5" customHeight="1" x14ac:dyDescent="0.3">
      <c r="A260" s="151">
        <v>3</v>
      </c>
      <c r="B260" s="130">
        <f>VLOOKUP(H258,$A$4:$AV$35,2+$A260+B$37)</f>
        <v>1189</v>
      </c>
      <c r="C260" s="130">
        <f>VLOOKUP($H258,$A$4:$AV$35,2+$A260+C$37)</f>
        <v>438</v>
      </c>
      <c r="D260" s="130">
        <f>VLOOKUP($H258,$A$4:$AV$35,2+$A260+D$37)</f>
        <v>369</v>
      </c>
      <c r="E260" s="130">
        <f>VLOOKUP($H258,$A$4:$AV$35,2+$A260+E$37)</f>
        <v>382</v>
      </c>
      <c r="F260" s="130"/>
      <c r="G260" s="130"/>
      <c r="H260" s="130"/>
    </row>
    <row r="261" spans="1:8" s="33" customFormat="1" ht="25.5" customHeight="1" x14ac:dyDescent="0.3">
      <c r="A261" s="151">
        <v>4</v>
      </c>
      <c r="B261" s="130">
        <f>VLOOKUP(H258,$A$4:$AV$35,2+$A261+B$37)</f>
        <v>1156</v>
      </c>
      <c r="C261" s="130">
        <f>VLOOKUP($H258,$A$4:$AV$35,2+$A261+C$37)</f>
        <v>440</v>
      </c>
      <c r="D261" s="130">
        <f>VLOOKUP($H258,$A$4:$AV$35,2+$A261+D$37)</f>
        <v>384</v>
      </c>
      <c r="E261" s="130">
        <f>VLOOKUP($H258,$A$4:$AV$35,2+$A261+E$37)</f>
        <v>332</v>
      </c>
      <c r="F261" s="130"/>
      <c r="G261" s="130"/>
      <c r="H261" s="130"/>
    </row>
    <row r="262" spans="1:8" s="33" customFormat="1" ht="25.5" customHeight="1" x14ac:dyDescent="0.3">
      <c r="A262" s="151">
        <v>5</v>
      </c>
      <c r="B262" s="130">
        <f>VLOOKUP(H258,$A$4:$AV$35,2+$A262+B$37)</f>
        <v>856</v>
      </c>
      <c r="C262" s="130">
        <f>VLOOKUP($H258,$A$4:$AV$35,2+$A262+C$37)</f>
        <v>384</v>
      </c>
      <c r="D262" s="130">
        <f>VLOOKUP($H258,$A$4:$AV$35,2+$A262+D$37)</f>
        <v>225</v>
      </c>
      <c r="E262" s="130">
        <f>VLOOKUP($H258,$A$4:$AV$35,2+$A262+E$37)</f>
        <v>247</v>
      </c>
      <c r="F262" s="130"/>
      <c r="G262" s="130"/>
      <c r="H262" s="130"/>
    </row>
    <row r="263" spans="1:8" s="33" customFormat="1" ht="25.5" customHeight="1" x14ac:dyDescent="0.3">
      <c r="A263" s="151">
        <v>6</v>
      </c>
      <c r="B263" s="130">
        <f>VLOOKUP(H258,$A$4:$AV$35,2+$A263+B$37)</f>
        <v>1285</v>
      </c>
      <c r="C263" s="130">
        <f>VLOOKUP($H258,$A$4:$AV$35,2+$A263+C$37)</f>
        <v>402</v>
      </c>
      <c r="D263" s="130">
        <f>VLOOKUP($H258,$A$4:$AV$35,2+$A263+D$37)</f>
        <v>578</v>
      </c>
      <c r="E263" s="130">
        <f>VLOOKUP($H258,$A$4:$AV$35,2+$A263+E$37)</f>
        <v>305</v>
      </c>
      <c r="F263" s="130"/>
      <c r="G263" s="130"/>
      <c r="H263" s="130"/>
    </row>
    <row r="264" spans="1:8" s="33" customFormat="1" ht="25.5" customHeight="1" x14ac:dyDescent="0.3">
      <c r="A264" s="151">
        <v>7</v>
      </c>
      <c r="B264" s="130">
        <f>VLOOKUP(H258,$A$4:$AV$35,2+$A264+B$37)</f>
        <v>1410</v>
      </c>
      <c r="C264" s="130">
        <f>VLOOKUP($H258,$A$4:$AV$35,2+$A264+C$37)</f>
        <v>443</v>
      </c>
      <c r="D264" s="130">
        <f>VLOOKUP($H258,$A$4:$AV$35,2+$A264+D$37)</f>
        <v>688</v>
      </c>
      <c r="E264" s="130">
        <f>VLOOKUP($H258,$A$4:$AV$35,2+$A264+E$37)</f>
        <v>279</v>
      </c>
      <c r="F264" s="130"/>
      <c r="G264" s="130"/>
      <c r="H264" s="130"/>
    </row>
    <row r="265" spans="1:8" s="33" customFormat="1" ht="25.5" customHeight="1" x14ac:dyDescent="0.3">
      <c r="A265" s="151">
        <v>8</v>
      </c>
      <c r="B265" s="130">
        <f>VLOOKUP(H258,$A$4:$AV$35,2+$A265+B$37)</f>
        <v>1233</v>
      </c>
      <c r="C265" s="130">
        <f>VLOOKUP($H258,$A$4:$AV$35,2+$A265+C$37)</f>
        <v>472</v>
      </c>
      <c r="D265" s="130">
        <f>VLOOKUP($H258,$A$4:$AV$35,2+$A265+D$37)</f>
        <v>470</v>
      </c>
      <c r="E265" s="130">
        <f>VLOOKUP($H258,$A$4:$AV$35,2+$A265+E$37)</f>
        <v>288</v>
      </c>
      <c r="F265" s="130"/>
      <c r="G265" s="130"/>
      <c r="H265" s="130"/>
    </row>
    <row r="266" spans="1:8" s="33" customFormat="1" ht="25.5" customHeight="1" x14ac:dyDescent="0.3">
      <c r="A266" s="151">
        <v>9</v>
      </c>
      <c r="B266" s="130">
        <f>VLOOKUP(H258,$A$4:$AV$35,2+$A266+B$37)</f>
        <v>1389</v>
      </c>
      <c r="C266" s="130">
        <f>VLOOKUP($H258,$A$4:$AV$35,2+$A266+C$37)</f>
        <v>425</v>
      </c>
      <c r="D266" s="130">
        <f>VLOOKUP($H258,$A$4:$AV$35,2+$A266+D$37)</f>
        <v>708</v>
      </c>
      <c r="E266" s="130">
        <f>VLOOKUP($H258,$A$4:$AV$35,2+$A266+E$37)</f>
        <v>222</v>
      </c>
      <c r="F266" s="130"/>
      <c r="G266" s="130"/>
      <c r="H266" s="130"/>
    </row>
    <row r="267" spans="1:8" s="33" customFormat="1" ht="25.5" customHeight="1" x14ac:dyDescent="0.3">
      <c r="A267" s="151">
        <v>10</v>
      </c>
      <c r="B267" s="130">
        <f>VLOOKUP(H258,$A$4:$AV$35,2+$A267+B$37)</f>
        <v>1542</v>
      </c>
      <c r="C267" s="130">
        <f>VLOOKUP($H258,$A$4:$AV$35,2+$A267+C$37)</f>
        <v>445</v>
      </c>
      <c r="D267" s="130">
        <f>VLOOKUP($H258,$A$4:$AV$35,2+$A267+D$37)</f>
        <v>846</v>
      </c>
      <c r="E267" s="130">
        <f>VLOOKUP($H258,$A$4:$AV$35,2+$A267+E$37)</f>
        <v>128</v>
      </c>
      <c r="F267" s="130"/>
      <c r="G267" s="130"/>
      <c r="H267" s="130"/>
    </row>
    <row r="268" spans="1:8" s="33" customFormat="1" ht="25.5" customHeight="1" x14ac:dyDescent="0.3">
      <c r="A268" s="151">
        <v>11</v>
      </c>
    </row>
    <row r="269" spans="1:8" s="33" customFormat="1" ht="25.5" customHeight="1" x14ac:dyDescent="0.3">
      <c r="A269" s="151">
        <v>12</v>
      </c>
    </row>
    <row r="270" spans="1:8" s="33" customFormat="1" ht="25.5" customHeight="1" x14ac:dyDescent="0.3">
      <c r="A270" s="151">
        <v>13</v>
      </c>
    </row>
    <row r="271" spans="1:8" s="33" customFormat="1" ht="22.5" customHeight="1" x14ac:dyDescent="0.3">
      <c r="A271" s="151">
        <v>14</v>
      </c>
    </row>
    <row r="272" spans="1:8" s="33" customFormat="1" ht="22.5" customHeight="1" x14ac:dyDescent="0.3">
      <c r="A272" s="151">
        <v>15</v>
      </c>
    </row>
    <row r="273" spans="1:8" s="33" customFormat="1" ht="22.5" customHeight="1" x14ac:dyDescent="0.3">
      <c r="A273" s="151">
        <v>16</v>
      </c>
    </row>
    <row r="274" spans="1:8" s="33" customFormat="1" ht="22.5" customHeight="1" x14ac:dyDescent="0.3">
      <c r="A274" s="151">
        <v>17</v>
      </c>
    </row>
    <row r="275" spans="1:8" s="33" customFormat="1" ht="22.5" customHeight="1" x14ac:dyDescent="0.3">
      <c r="A275" s="151">
        <v>18</v>
      </c>
    </row>
    <row r="276" spans="1:8" s="33" customFormat="1" ht="22.5" customHeight="1" x14ac:dyDescent="0.3">
      <c r="A276" s="151">
        <v>19</v>
      </c>
    </row>
    <row r="277" spans="1:8" s="33" customFormat="1" ht="22.5" customHeight="1" x14ac:dyDescent="0.3">
      <c r="A277" s="151">
        <v>20</v>
      </c>
    </row>
    <row r="278" spans="1:8" s="33" customFormat="1" ht="22.5" customHeight="1" x14ac:dyDescent="0.3">
      <c r="A278" s="151">
        <v>1</v>
      </c>
      <c r="B278" s="130">
        <f>VLOOKUP(H278,$A$4:$AV$35,2+$A278+B$37)</f>
        <v>928</v>
      </c>
      <c r="C278" s="130">
        <f>VLOOKUP($H278,$A$4:$AV$35,2+$A278+C$37)</f>
        <v>300</v>
      </c>
      <c r="D278" s="130">
        <f>VLOOKUP($H278,$A$4:$AV$35,2+$A278+D$37)</f>
        <v>39</v>
      </c>
      <c r="E278" s="130">
        <f>VLOOKUP($H278,$A$4:$AV$35,2+$A278+E$37)</f>
        <v>589</v>
      </c>
      <c r="F278" s="130"/>
      <c r="G278" s="130"/>
      <c r="H278" s="181">
        <v>13</v>
      </c>
    </row>
    <row r="279" spans="1:8" s="33" customFormat="1" ht="22.5" customHeight="1" x14ac:dyDescent="0.3">
      <c r="A279" s="151">
        <v>2</v>
      </c>
      <c r="B279" s="130">
        <f>VLOOKUP(H278,$A$4:$AV$35,2+$A279+B$37)</f>
        <v>1176</v>
      </c>
      <c r="C279" s="130">
        <f>VLOOKUP($H278,$A$4:$AV$35,2+$A279+C$37)</f>
        <v>371</v>
      </c>
      <c r="D279" s="130">
        <f>VLOOKUP($H278,$A$4:$AV$35,2+$A279+D$37)</f>
        <v>51</v>
      </c>
      <c r="E279" s="130">
        <f>VLOOKUP($H278,$A$4:$AV$35,2+$A279+E$37)</f>
        <v>754</v>
      </c>
      <c r="F279" s="130"/>
      <c r="G279" s="130"/>
      <c r="H279" s="130"/>
    </row>
    <row r="280" spans="1:8" s="33" customFormat="1" ht="22.5" customHeight="1" x14ac:dyDescent="0.3">
      <c r="A280" s="151">
        <v>3</v>
      </c>
      <c r="B280" s="130">
        <f>VLOOKUP(H278,$A$4:$AV$35,2+$A280+B$37)</f>
        <v>987</v>
      </c>
      <c r="C280" s="130">
        <f>VLOOKUP($H278,$A$4:$AV$35,2+$A280+C$37)</f>
        <v>312</v>
      </c>
      <c r="D280" s="130">
        <f>VLOOKUP($H278,$A$4:$AV$35,2+$A280+D$37)</f>
        <v>33</v>
      </c>
      <c r="E280" s="130">
        <f>VLOOKUP($H278,$A$4:$AV$35,2+$A280+E$37)</f>
        <v>642</v>
      </c>
      <c r="F280" s="130"/>
      <c r="G280" s="130"/>
      <c r="H280" s="130"/>
    </row>
    <row r="281" spans="1:8" s="33" customFormat="1" ht="22.5" customHeight="1" x14ac:dyDescent="0.3">
      <c r="A281" s="151">
        <v>4</v>
      </c>
      <c r="B281" s="130">
        <f>VLOOKUP(H278,$A$4:$AV$35,2+$A281+B$37)</f>
        <v>968</v>
      </c>
      <c r="C281" s="130">
        <f>VLOOKUP($H278,$A$4:$AV$35,2+$A281+C$37)</f>
        <v>320</v>
      </c>
      <c r="D281" s="130">
        <f>VLOOKUP($H278,$A$4:$AV$35,2+$A281+D$37)</f>
        <v>53</v>
      </c>
      <c r="E281" s="130">
        <f>VLOOKUP($H278,$A$4:$AV$35,2+$A281+E$37)</f>
        <v>595</v>
      </c>
      <c r="F281" s="130"/>
      <c r="G281" s="130"/>
      <c r="H281" s="130"/>
    </row>
    <row r="282" spans="1:8" s="33" customFormat="1" ht="22.5" customHeight="1" x14ac:dyDescent="0.3">
      <c r="A282" s="151">
        <v>5</v>
      </c>
      <c r="B282" s="130">
        <f>VLOOKUP(H278,$A$4:$AV$35,2+$A282+B$37)</f>
        <v>635</v>
      </c>
      <c r="C282" s="130">
        <f>VLOOKUP($H278,$A$4:$AV$35,2+$A282+C$37)</f>
        <v>259</v>
      </c>
      <c r="D282" s="130">
        <f>VLOOKUP($H278,$A$4:$AV$35,2+$A282+D$37)</f>
        <v>3</v>
      </c>
      <c r="E282" s="130">
        <f>VLOOKUP($H278,$A$4:$AV$35,2+$A282+E$37)</f>
        <v>373</v>
      </c>
      <c r="F282" s="130"/>
      <c r="G282" s="130"/>
      <c r="H282" s="130"/>
    </row>
    <row r="283" spans="1:8" s="33" customFormat="1" ht="22.5" customHeight="1" x14ac:dyDescent="0.3">
      <c r="A283" s="151">
        <v>6</v>
      </c>
      <c r="B283" s="130">
        <f>VLOOKUP(H278,$A$4:$AV$35,2+$A283+B$37)</f>
        <v>670</v>
      </c>
      <c r="C283" s="130">
        <f>VLOOKUP($H278,$A$4:$AV$35,2+$A283+C$37)</f>
        <v>272</v>
      </c>
      <c r="D283" s="130">
        <f>VLOOKUP($H278,$A$4:$AV$35,2+$A283+D$37)</f>
        <v>4</v>
      </c>
      <c r="E283" s="130">
        <f>VLOOKUP($H278,$A$4:$AV$35,2+$A283+E$37)</f>
        <v>394</v>
      </c>
      <c r="F283" s="130"/>
      <c r="G283" s="130"/>
      <c r="H283" s="130"/>
    </row>
    <row r="284" spans="1:8" s="33" customFormat="1" ht="22.5" customHeight="1" x14ac:dyDescent="0.3">
      <c r="A284" s="151">
        <v>7</v>
      </c>
      <c r="B284" s="130">
        <f>VLOOKUP(H278,$A$4:$AV$35,2+$A284+B$37)</f>
        <v>663</v>
      </c>
      <c r="C284" s="130">
        <f>VLOOKUP($H278,$A$4:$AV$35,2+$A284+C$37)</f>
        <v>285</v>
      </c>
      <c r="D284" s="130">
        <f>VLOOKUP($H278,$A$4:$AV$35,2+$A284+D$37)</f>
        <v>11</v>
      </c>
      <c r="E284" s="130">
        <f>VLOOKUP($H278,$A$4:$AV$35,2+$A284+E$37)</f>
        <v>367</v>
      </c>
      <c r="F284" s="130"/>
      <c r="G284" s="130"/>
      <c r="H284" s="130"/>
    </row>
    <row r="285" spans="1:8" s="33" customFormat="1" ht="22.5" customHeight="1" x14ac:dyDescent="0.3">
      <c r="A285" s="151">
        <v>8</v>
      </c>
      <c r="B285" s="130">
        <f>VLOOKUP(H278,$A$4:$AV$35,2+$A285+B$37)</f>
        <v>783</v>
      </c>
      <c r="C285" s="130">
        <f>VLOOKUP($H278,$A$4:$AV$35,2+$A285+C$37)</f>
        <v>335</v>
      </c>
      <c r="D285" s="130">
        <f>VLOOKUP($H278,$A$4:$AV$35,2+$A285+D$37)</f>
        <v>8</v>
      </c>
      <c r="E285" s="130">
        <f>VLOOKUP($H278,$A$4:$AV$35,2+$A285+E$37)</f>
        <v>435</v>
      </c>
      <c r="F285" s="130"/>
      <c r="G285" s="130"/>
      <c r="H285" s="130"/>
    </row>
    <row r="286" spans="1:8" s="33" customFormat="1" ht="22.5" customHeight="1" x14ac:dyDescent="0.3">
      <c r="A286" s="151">
        <v>9</v>
      </c>
      <c r="B286" s="130">
        <f>VLOOKUP(H278,$A$4:$AV$35,2+$A286+B$37)</f>
        <v>613</v>
      </c>
      <c r="C286" s="130">
        <f>VLOOKUP($H278,$A$4:$AV$35,2+$A286+C$37)</f>
        <v>277</v>
      </c>
      <c r="D286" s="130">
        <f>VLOOKUP($H278,$A$4:$AV$35,2+$A286+D$37)</f>
        <v>5</v>
      </c>
      <c r="E286" s="130">
        <f>VLOOKUP($H278,$A$4:$AV$35,2+$A286+E$37)</f>
        <v>256</v>
      </c>
      <c r="F286" s="130"/>
      <c r="G286" s="130"/>
      <c r="H286" s="130"/>
    </row>
    <row r="287" spans="1:8" s="33" customFormat="1" ht="22.5" customHeight="1" x14ac:dyDescent="0.3">
      <c r="A287" s="151">
        <v>10</v>
      </c>
      <c r="B287" s="130">
        <f>VLOOKUP(H278,$A$4:$AV$35,2+$A287+B$37)</f>
        <v>551</v>
      </c>
      <c r="C287" s="130">
        <f>VLOOKUP($H278,$A$4:$AV$35,2+$A287+C$37)</f>
        <v>265</v>
      </c>
      <c r="D287" s="130">
        <f>VLOOKUP($H278,$A$4:$AV$35,2+$A287+D$37)</f>
        <v>11</v>
      </c>
      <c r="E287" s="130">
        <f>VLOOKUP($H278,$A$4:$AV$35,2+$A287+E$37)</f>
        <v>95</v>
      </c>
      <c r="F287" s="130"/>
      <c r="G287" s="130"/>
      <c r="H287" s="130"/>
    </row>
    <row r="288" spans="1:8" s="33" customFormat="1" ht="22.5" customHeight="1" x14ac:dyDescent="0.3">
      <c r="A288" s="151">
        <v>11</v>
      </c>
    </row>
    <row r="289" spans="1:8" s="33" customFormat="1" ht="22.5" customHeight="1" x14ac:dyDescent="0.3">
      <c r="A289" s="151">
        <v>12</v>
      </c>
    </row>
    <row r="290" spans="1:8" s="33" customFormat="1" ht="22.5" customHeight="1" x14ac:dyDescent="0.3">
      <c r="A290" s="151">
        <v>13</v>
      </c>
    </row>
    <row r="291" spans="1:8" s="33" customFormat="1" ht="22.5" customHeight="1" x14ac:dyDescent="0.3">
      <c r="A291" s="151">
        <v>14</v>
      </c>
    </row>
    <row r="292" spans="1:8" s="33" customFormat="1" ht="22.5" customHeight="1" x14ac:dyDescent="0.3">
      <c r="A292" s="151">
        <v>15</v>
      </c>
    </row>
    <row r="293" spans="1:8" s="33" customFormat="1" ht="22.5" customHeight="1" x14ac:dyDescent="0.3">
      <c r="A293" s="151">
        <v>16</v>
      </c>
    </row>
    <row r="294" spans="1:8" s="33" customFormat="1" ht="22.5" customHeight="1" x14ac:dyDescent="0.3">
      <c r="A294" s="151">
        <v>17</v>
      </c>
    </row>
    <row r="295" spans="1:8" s="33" customFormat="1" ht="22.5" customHeight="1" x14ac:dyDescent="0.3">
      <c r="A295" s="151">
        <v>18</v>
      </c>
    </row>
    <row r="296" spans="1:8" s="33" customFormat="1" ht="22.5" customHeight="1" x14ac:dyDescent="0.3">
      <c r="A296" s="151">
        <v>19</v>
      </c>
    </row>
    <row r="297" spans="1:8" s="33" customFormat="1" ht="22.5" customHeight="1" x14ac:dyDescent="0.3">
      <c r="A297" s="151">
        <v>20</v>
      </c>
    </row>
    <row r="298" spans="1:8" s="33" customFormat="1" ht="22.5" customHeight="1" x14ac:dyDescent="0.3">
      <c r="A298" s="151">
        <v>1</v>
      </c>
      <c r="B298" s="130">
        <f>VLOOKUP(H298,$A$4:$AV$35,2+$A298+B$37)</f>
        <v>916</v>
      </c>
      <c r="C298" s="130">
        <f>VLOOKUP($H298,$A$4:$AV$35,2+$A298+C$37)</f>
        <v>250</v>
      </c>
      <c r="D298" s="130">
        <f>VLOOKUP($H298,$A$4:$AV$35,2+$A298+D$37)</f>
        <v>55</v>
      </c>
      <c r="E298" s="130">
        <f>VLOOKUP($H298,$A$4:$AV$35,2+$A298+E$37)</f>
        <v>611</v>
      </c>
      <c r="F298" s="130"/>
      <c r="G298" s="130"/>
      <c r="H298" s="181">
        <v>14</v>
      </c>
    </row>
    <row r="299" spans="1:8" s="33" customFormat="1" ht="22.5" customHeight="1" x14ac:dyDescent="0.3">
      <c r="A299" s="151">
        <v>2</v>
      </c>
      <c r="B299" s="130">
        <f>VLOOKUP(H298,$A$4:$AV$35,2+$A299+B$37)</f>
        <v>910</v>
      </c>
      <c r="C299" s="130">
        <f>VLOOKUP($H298,$A$4:$AV$35,2+$A299+C$37)</f>
        <v>272</v>
      </c>
      <c r="D299" s="130">
        <f>VLOOKUP($H298,$A$4:$AV$35,2+$A299+D$37)</f>
        <v>53</v>
      </c>
      <c r="E299" s="130">
        <f>VLOOKUP($H298,$A$4:$AV$35,2+$A299+E$37)</f>
        <v>585</v>
      </c>
      <c r="F299" s="130"/>
      <c r="G299" s="130"/>
      <c r="H299" s="130"/>
    </row>
    <row r="300" spans="1:8" s="33" customFormat="1" ht="22.5" customHeight="1" x14ac:dyDescent="0.3">
      <c r="A300" s="151">
        <v>3</v>
      </c>
      <c r="B300" s="130">
        <f>VLOOKUP(H298,$A$4:$AV$35,2+$A300+B$37)</f>
        <v>834</v>
      </c>
      <c r="C300" s="130">
        <f>VLOOKUP($H298,$A$4:$AV$35,2+$A300+C$37)</f>
        <v>280</v>
      </c>
      <c r="D300" s="130">
        <f>VLOOKUP($H298,$A$4:$AV$35,2+$A300+D$37)</f>
        <v>22</v>
      </c>
      <c r="E300" s="130">
        <f>VLOOKUP($H298,$A$4:$AV$35,2+$A300+E$37)</f>
        <v>532</v>
      </c>
      <c r="F300" s="130"/>
      <c r="G300" s="130"/>
      <c r="H300" s="130"/>
    </row>
    <row r="301" spans="1:8" s="33" customFormat="1" ht="22.5" customHeight="1" x14ac:dyDescent="0.3">
      <c r="A301" s="151">
        <v>4</v>
      </c>
      <c r="B301" s="130">
        <f>VLOOKUP(H298,$A$4:$AV$35,2+$A301+B$37)</f>
        <v>715</v>
      </c>
      <c r="C301" s="130">
        <f>VLOOKUP($H298,$A$4:$AV$35,2+$A301+C$37)</f>
        <v>278</v>
      </c>
      <c r="D301" s="130">
        <f>VLOOKUP($H298,$A$4:$AV$35,2+$A301+D$37)</f>
        <v>11</v>
      </c>
      <c r="E301" s="130">
        <f>VLOOKUP($H298,$A$4:$AV$35,2+$A301+E$37)</f>
        <v>426</v>
      </c>
      <c r="F301" s="130"/>
      <c r="G301" s="130"/>
      <c r="H301" s="130"/>
    </row>
    <row r="302" spans="1:8" s="33" customFormat="1" ht="22.5" customHeight="1" x14ac:dyDescent="0.3">
      <c r="A302" s="151">
        <v>5</v>
      </c>
      <c r="B302" s="130">
        <f>VLOOKUP(H298,$A$4:$AV$35,2+$A302+B$37)</f>
        <v>469</v>
      </c>
      <c r="C302" s="130">
        <f>VLOOKUP($H298,$A$4:$AV$35,2+$A302+C$37)</f>
        <v>208</v>
      </c>
      <c r="D302" s="130">
        <f>VLOOKUP($H298,$A$4:$AV$35,2+$A302+D$37)</f>
        <v>22</v>
      </c>
      <c r="E302" s="130">
        <f>VLOOKUP($H298,$A$4:$AV$35,2+$A302+E$37)</f>
        <v>239</v>
      </c>
      <c r="F302" s="130"/>
      <c r="G302" s="130"/>
      <c r="H302" s="130"/>
    </row>
    <row r="303" spans="1:8" s="33" customFormat="1" ht="22.5" customHeight="1" x14ac:dyDescent="0.3">
      <c r="A303" s="151">
        <v>6</v>
      </c>
      <c r="B303" s="130">
        <f>VLOOKUP(H298,$A$4:$AV$35,2+$A303+B$37)</f>
        <v>553</v>
      </c>
      <c r="C303" s="130">
        <f>VLOOKUP($H298,$A$4:$AV$35,2+$A303+C$37)</f>
        <v>239</v>
      </c>
      <c r="D303" s="130">
        <f>VLOOKUP($H298,$A$4:$AV$35,2+$A303+D$37)</f>
        <v>24</v>
      </c>
      <c r="E303" s="130">
        <f>VLOOKUP($H298,$A$4:$AV$35,2+$A303+E$37)</f>
        <v>290</v>
      </c>
      <c r="F303" s="130"/>
      <c r="G303" s="130"/>
      <c r="H303" s="130"/>
    </row>
    <row r="304" spans="1:8" s="33" customFormat="1" ht="22.5" customHeight="1" x14ac:dyDescent="0.3">
      <c r="A304" s="151">
        <v>7</v>
      </c>
      <c r="B304" s="130">
        <f>VLOOKUP(H298,$A$4:$AV$35,2+$A304+B$37)</f>
        <v>541</v>
      </c>
      <c r="C304" s="130">
        <f>VLOOKUP($H298,$A$4:$AV$35,2+$A304+C$37)</f>
        <v>242</v>
      </c>
      <c r="D304" s="130">
        <f>VLOOKUP($H298,$A$4:$AV$35,2+$A304+D$37)</f>
        <v>33</v>
      </c>
      <c r="E304" s="130">
        <f>VLOOKUP($H298,$A$4:$AV$35,2+$A304+E$37)</f>
        <v>266</v>
      </c>
      <c r="F304" s="130"/>
      <c r="G304" s="130"/>
      <c r="H304" s="130"/>
    </row>
    <row r="305" spans="1:8" s="33" customFormat="1" ht="22.5" customHeight="1" x14ac:dyDescent="0.3">
      <c r="A305" s="151">
        <v>8</v>
      </c>
      <c r="B305" s="130">
        <f>VLOOKUP(H298,$A$4:$AV$35,2+$A305+B$37)</f>
        <v>613</v>
      </c>
      <c r="C305" s="130">
        <f>VLOOKUP($H298,$A$4:$AV$35,2+$A305+C$37)</f>
        <v>267</v>
      </c>
      <c r="D305" s="130">
        <f>VLOOKUP($H298,$A$4:$AV$35,2+$A305+D$37)</f>
        <v>31</v>
      </c>
      <c r="E305" s="130">
        <f>VLOOKUP($H298,$A$4:$AV$35,2+$A305+E$37)</f>
        <v>309</v>
      </c>
      <c r="F305" s="130"/>
      <c r="G305" s="130"/>
      <c r="H305" s="130"/>
    </row>
    <row r="306" spans="1:8" s="33" customFormat="1" ht="22.5" customHeight="1" x14ac:dyDescent="0.3">
      <c r="A306" s="151">
        <v>9</v>
      </c>
      <c r="B306" s="130">
        <f>VLOOKUP(H298,$A$4:$AV$35,2+$A306+B$37)</f>
        <v>524</v>
      </c>
      <c r="C306" s="130">
        <f>VLOOKUP($H298,$A$4:$AV$35,2+$A306+C$37)</f>
        <v>223</v>
      </c>
      <c r="D306" s="130">
        <f>VLOOKUP($H298,$A$4:$AV$35,2+$A306+D$37)</f>
        <v>35</v>
      </c>
      <c r="E306" s="130">
        <f>VLOOKUP($H298,$A$4:$AV$35,2+$A306+E$37)</f>
        <v>218</v>
      </c>
      <c r="F306" s="130"/>
      <c r="G306" s="130"/>
      <c r="H306" s="130"/>
    </row>
    <row r="307" spans="1:8" s="33" customFormat="1" ht="22.5" customHeight="1" x14ac:dyDescent="0.3">
      <c r="A307" s="151">
        <v>10</v>
      </c>
      <c r="B307" s="130">
        <f>VLOOKUP(H298,$A$4:$AV$35,2+$A307+B$37)</f>
        <v>445</v>
      </c>
      <c r="C307" s="130">
        <f>VLOOKUP($H298,$A$4:$AV$35,2+$A307+C$37)</f>
        <v>247</v>
      </c>
      <c r="D307" s="130">
        <f>VLOOKUP($H298,$A$4:$AV$35,2+$A307+D$37)</f>
        <v>27</v>
      </c>
      <c r="E307" s="130">
        <f>VLOOKUP($H298,$A$4:$AV$35,2+$A307+E$37)</f>
        <v>67</v>
      </c>
      <c r="F307" s="130"/>
      <c r="G307" s="130"/>
      <c r="H307" s="130"/>
    </row>
    <row r="308" spans="1:8" s="33" customFormat="1" ht="22.5" customHeight="1" x14ac:dyDescent="0.3">
      <c r="A308" s="151">
        <v>11</v>
      </c>
    </row>
    <row r="309" spans="1:8" s="33" customFormat="1" ht="22.5" customHeight="1" x14ac:dyDescent="0.3">
      <c r="A309" s="151">
        <v>12</v>
      </c>
    </row>
    <row r="310" spans="1:8" s="33" customFormat="1" ht="22.5" customHeight="1" x14ac:dyDescent="0.3">
      <c r="A310" s="151">
        <v>13</v>
      </c>
    </row>
    <row r="311" spans="1:8" s="33" customFormat="1" ht="22.5" customHeight="1" x14ac:dyDescent="0.3">
      <c r="A311" s="151">
        <v>14</v>
      </c>
    </row>
    <row r="312" spans="1:8" s="33" customFormat="1" ht="22.5" customHeight="1" x14ac:dyDescent="0.3">
      <c r="A312" s="151">
        <v>15</v>
      </c>
    </row>
    <row r="313" spans="1:8" s="33" customFormat="1" ht="22.5" customHeight="1" x14ac:dyDescent="0.3">
      <c r="A313" s="151">
        <v>16</v>
      </c>
    </row>
    <row r="314" spans="1:8" s="33" customFormat="1" ht="22.5" customHeight="1" x14ac:dyDescent="0.3">
      <c r="A314" s="151">
        <v>17</v>
      </c>
    </row>
    <row r="315" spans="1:8" s="33" customFormat="1" ht="22.5" customHeight="1" x14ac:dyDescent="0.3">
      <c r="A315" s="151">
        <v>18</v>
      </c>
    </row>
    <row r="316" spans="1:8" s="33" customFormat="1" ht="22.5" customHeight="1" x14ac:dyDescent="0.3">
      <c r="A316" s="151">
        <v>19</v>
      </c>
    </row>
    <row r="317" spans="1:8" s="33" customFormat="1" ht="22.5" customHeight="1" x14ac:dyDescent="0.3">
      <c r="A317" s="151">
        <v>20</v>
      </c>
    </row>
    <row r="318" spans="1:8" s="33" customFormat="1" ht="22.5" customHeight="1" x14ac:dyDescent="0.3">
      <c r="A318" s="151">
        <v>1</v>
      </c>
      <c r="B318" s="130">
        <f>VLOOKUP(H318,$A$4:$AV$35,2+$A318+B$37)</f>
        <v>1088</v>
      </c>
      <c r="C318" s="130">
        <f>VLOOKUP($H318,$A$4:$AV$35,2+$A318+C$37)</f>
        <v>270</v>
      </c>
      <c r="D318" s="130">
        <f>VLOOKUP($H318,$A$4:$AV$35,2+$A318+D$37)</f>
        <v>23</v>
      </c>
      <c r="E318" s="130">
        <f>VLOOKUP($H318,$A$4:$AV$35,2+$A318+E$37)</f>
        <v>795</v>
      </c>
      <c r="F318" s="130"/>
      <c r="G318" s="130"/>
      <c r="H318" s="181">
        <v>15</v>
      </c>
    </row>
    <row r="319" spans="1:8" s="33" customFormat="1" ht="22.5" customHeight="1" x14ac:dyDescent="0.3">
      <c r="A319" s="151">
        <v>2</v>
      </c>
      <c r="B319" s="130">
        <f>VLOOKUP(H318,$A$4:$AV$35,2+$A319+B$37)</f>
        <v>1038</v>
      </c>
      <c r="C319" s="130">
        <f>VLOOKUP($H318,$A$4:$AV$35,2+$A319+C$37)</f>
        <v>288</v>
      </c>
      <c r="D319" s="130">
        <f>VLOOKUP($H318,$A$4:$AV$35,2+$A319+D$37)</f>
        <v>30</v>
      </c>
      <c r="E319" s="130">
        <f>VLOOKUP($H318,$A$4:$AV$35,2+$A319+E$37)</f>
        <v>720</v>
      </c>
      <c r="F319" s="130"/>
      <c r="G319" s="130"/>
      <c r="H319" s="130"/>
    </row>
    <row r="320" spans="1:8" s="33" customFormat="1" ht="22.5" customHeight="1" x14ac:dyDescent="0.3">
      <c r="A320" s="151">
        <v>3</v>
      </c>
      <c r="B320" s="130">
        <f>VLOOKUP(H318,$A$4:$AV$35,2+$A320+B$37)</f>
        <v>881</v>
      </c>
      <c r="C320" s="130">
        <f>VLOOKUP($H318,$A$4:$AV$35,2+$A320+C$37)</f>
        <v>248</v>
      </c>
      <c r="D320" s="130">
        <f>VLOOKUP($H318,$A$4:$AV$35,2+$A320+D$37)</f>
        <v>5</v>
      </c>
      <c r="E320" s="130">
        <f>VLOOKUP($H318,$A$4:$AV$35,2+$A320+E$37)</f>
        <v>628</v>
      </c>
      <c r="F320" s="130"/>
      <c r="G320" s="130"/>
      <c r="H320" s="130"/>
    </row>
    <row r="321" spans="1:8" s="33" customFormat="1" ht="22.5" customHeight="1" x14ac:dyDescent="0.3">
      <c r="A321" s="151">
        <v>4</v>
      </c>
      <c r="B321" s="130">
        <f>VLOOKUP(H318,$A$4:$AV$35,2+$A321+B$37)</f>
        <v>835</v>
      </c>
      <c r="C321" s="130">
        <f>VLOOKUP($H318,$A$4:$AV$35,2+$A321+C$37)</f>
        <v>258</v>
      </c>
      <c r="D321" s="130">
        <f>VLOOKUP($H318,$A$4:$AV$35,2+$A321+D$37)</f>
        <v>7</v>
      </c>
      <c r="E321" s="130">
        <f>VLOOKUP($H318,$A$4:$AV$35,2+$A321+E$37)</f>
        <v>570</v>
      </c>
      <c r="F321" s="130"/>
      <c r="G321" s="130"/>
      <c r="H321" s="130"/>
    </row>
    <row r="322" spans="1:8" s="33" customFormat="1" ht="22.5" customHeight="1" x14ac:dyDescent="0.3">
      <c r="A322" s="151">
        <v>5</v>
      </c>
      <c r="B322" s="130">
        <f>VLOOKUP(H318,$A$4:$AV$35,2+$A322+B$37)</f>
        <v>536</v>
      </c>
      <c r="C322" s="130">
        <f>VLOOKUP($H318,$A$4:$AV$35,2+$A322+C$37)</f>
        <v>217</v>
      </c>
      <c r="D322" s="130">
        <f>VLOOKUP($H318,$A$4:$AV$35,2+$A322+D$37)</f>
        <v>4</v>
      </c>
      <c r="E322" s="130">
        <f>VLOOKUP($H318,$A$4:$AV$35,2+$A322+E$37)</f>
        <v>315</v>
      </c>
      <c r="F322" s="130"/>
      <c r="G322" s="130"/>
      <c r="H322" s="130"/>
    </row>
    <row r="323" spans="1:8" s="33" customFormat="1" ht="22.5" customHeight="1" x14ac:dyDescent="0.3">
      <c r="A323" s="151">
        <v>6</v>
      </c>
      <c r="B323" s="130">
        <f>VLOOKUP(H318,$A$4:$AV$35,2+$A323+B$37)</f>
        <v>713</v>
      </c>
      <c r="C323" s="130">
        <f>VLOOKUP($H318,$A$4:$AV$35,2+$A323+C$37)</f>
        <v>250</v>
      </c>
      <c r="D323" s="130">
        <f>VLOOKUP($H318,$A$4:$AV$35,2+$A323+D$37)</f>
        <v>5</v>
      </c>
      <c r="E323" s="130">
        <f>VLOOKUP($H318,$A$4:$AV$35,2+$A323+E$37)</f>
        <v>458</v>
      </c>
      <c r="F323" s="130"/>
      <c r="G323" s="130"/>
      <c r="H323" s="130"/>
    </row>
    <row r="324" spans="1:8" s="33" customFormat="1" ht="22.5" customHeight="1" x14ac:dyDescent="0.3">
      <c r="A324" s="151">
        <v>7</v>
      </c>
      <c r="B324" s="130">
        <f>VLOOKUP(H318,$A$4:$AV$35,2+$A324+B$37)</f>
        <v>688</v>
      </c>
      <c r="C324" s="130">
        <f>VLOOKUP($H318,$A$4:$AV$35,2+$A324+C$37)</f>
        <v>269</v>
      </c>
      <c r="D324" s="130">
        <f>VLOOKUP($H318,$A$4:$AV$35,2+$A324+D$37)</f>
        <v>21</v>
      </c>
      <c r="E324" s="130">
        <f>VLOOKUP($H318,$A$4:$AV$35,2+$A324+E$37)</f>
        <v>396</v>
      </c>
      <c r="F324" s="130"/>
      <c r="G324" s="130"/>
      <c r="H324" s="130"/>
    </row>
    <row r="325" spans="1:8" s="33" customFormat="1" ht="22.5" customHeight="1" x14ac:dyDescent="0.3">
      <c r="A325" s="151">
        <v>8</v>
      </c>
      <c r="B325" s="130">
        <f>VLOOKUP(H318,$A$4:$AV$35,2+$A325+B$37)</f>
        <v>758</v>
      </c>
      <c r="C325" s="130">
        <f>VLOOKUP($H318,$A$4:$AV$35,2+$A325+C$37)</f>
        <v>287</v>
      </c>
      <c r="D325" s="130">
        <f>VLOOKUP($H318,$A$4:$AV$35,2+$A325+D$37)</f>
        <v>31</v>
      </c>
      <c r="E325" s="130">
        <f>VLOOKUP($H318,$A$4:$AV$35,2+$A325+E$37)</f>
        <v>435</v>
      </c>
      <c r="F325" s="130"/>
      <c r="G325" s="130"/>
      <c r="H325" s="130"/>
    </row>
    <row r="326" spans="1:8" s="33" customFormat="1" ht="22.5" customHeight="1" x14ac:dyDescent="0.3">
      <c r="A326" s="151">
        <v>9</v>
      </c>
      <c r="B326" s="130">
        <f>VLOOKUP(H318,$A$4:$AV$35,2+$A326+B$37)</f>
        <v>721</v>
      </c>
      <c r="C326" s="130">
        <f>VLOOKUP($H318,$A$4:$AV$35,2+$A326+C$37)</f>
        <v>298</v>
      </c>
      <c r="D326" s="130">
        <f>VLOOKUP($H318,$A$4:$AV$35,2+$A326+D$37)</f>
        <v>41</v>
      </c>
      <c r="E326" s="130">
        <f>VLOOKUP($H318,$A$4:$AV$35,2+$A326+E$37)</f>
        <v>344</v>
      </c>
      <c r="F326" s="130"/>
      <c r="G326" s="130"/>
      <c r="H326" s="130"/>
    </row>
    <row r="327" spans="1:8" s="33" customFormat="1" ht="22.5" customHeight="1" x14ac:dyDescent="0.3">
      <c r="A327" s="151">
        <v>10</v>
      </c>
      <c r="B327" s="130">
        <f>VLOOKUP(H318,$A$4:$AV$35,2+$A327+B$37)</f>
        <v>640</v>
      </c>
      <c r="C327" s="130">
        <f>VLOOKUP($H318,$A$4:$AV$35,2+$A327+C$37)</f>
        <v>269</v>
      </c>
      <c r="D327" s="130">
        <f>VLOOKUP($H318,$A$4:$AV$35,2+$A327+D$37)</f>
        <v>32</v>
      </c>
      <c r="E327" s="130">
        <f>VLOOKUP($H318,$A$4:$AV$35,2+$A327+E$37)</f>
        <v>183</v>
      </c>
      <c r="F327" s="130"/>
      <c r="G327" s="130"/>
      <c r="H327" s="130"/>
    </row>
    <row r="328" spans="1:8" s="33" customFormat="1" ht="22.5" customHeight="1" x14ac:dyDescent="0.3">
      <c r="A328" s="151">
        <v>11</v>
      </c>
    </row>
    <row r="329" spans="1:8" s="33" customFormat="1" ht="22.5" customHeight="1" x14ac:dyDescent="0.3">
      <c r="A329" s="151">
        <v>12</v>
      </c>
    </row>
    <row r="330" spans="1:8" s="33" customFormat="1" ht="22.5" customHeight="1" x14ac:dyDescent="0.3">
      <c r="A330" s="151">
        <v>13</v>
      </c>
    </row>
    <row r="331" spans="1:8" s="33" customFormat="1" ht="22.5" customHeight="1" x14ac:dyDescent="0.3">
      <c r="A331" s="151">
        <v>14</v>
      </c>
    </row>
    <row r="332" spans="1:8" s="33" customFormat="1" ht="22.5" customHeight="1" x14ac:dyDescent="0.3">
      <c r="A332" s="151">
        <v>15</v>
      </c>
    </row>
    <row r="333" spans="1:8" s="33" customFormat="1" ht="22.5" customHeight="1" x14ac:dyDescent="0.3">
      <c r="A333" s="151">
        <v>16</v>
      </c>
    </row>
    <row r="334" spans="1:8" s="33" customFormat="1" ht="22.5" customHeight="1" x14ac:dyDescent="0.3">
      <c r="A334" s="151">
        <v>17</v>
      </c>
    </row>
    <row r="335" spans="1:8" s="33" customFormat="1" ht="22.5" customHeight="1" x14ac:dyDescent="0.3">
      <c r="A335" s="151">
        <v>18</v>
      </c>
    </row>
    <row r="336" spans="1:8" s="33" customFormat="1" ht="22.5" customHeight="1" x14ac:dyDescent="0.3">
      <c r="A336" s="151">
        <v>19</v>
      </c>
    </row>
    <row r="337" spans="1:8" s="33" customFormat="1" ht="22.5" customHeight="1" x14ac:dyDescent="0.3">
      <c r="A337" s="151">
        <v>20</v>
      </c>
    </row>
    <row r="338" spans="1:8" s="33" customFormat="1" ht="22.5" customHeight="1" x14ac:dyDescent="0.3">
      <c r="A338" s="151">
        <v>1</v>
      </c>
      <c r="B338" s="130">
        <f>VLOOKUP(H338,$A$4:$AV$35,2+$A338+B$37)</f>
        <v>1039</v>
      </c>
      <c r="C338" s="130">
        <f>VLOOKUP($H338,$A$4:$AV$35,2+$A338+C$37)</f>
        <v>294</v>
      </c>
      <c r="D338" s="130">
        <f>VLOOKUP($H338,$A$4:$AV$35,2+$A338+D$37)</f>
        <v>230</v>
      </c>
      <c r="E338" s="130">
        <f>VLOOKUP($H338,$A$4:$AV$35,2+$A338+E$37)</f>
        <v>515</v>
      </c>
      <c r="F338" s="130"/>
      <c r="G338" s="130"/>
      <c r="H338" s="181">
        <v>16</v>
      </c>
    </row>
    <row r="339" spans="1:8" s="33" customFormat="1" ht="22.5" customHeight="1" x14ac:dyDescent="0.3">
      <c r="A339" s="151">
        <v>2</v>
      </c>
      <c r="B339" s="130">
        <f>VLOOKUP(H338,$A$4:$AV$35,2+$A339+B$37)</f>
        <v>1095</v>
      </c>
      <c r="C339" s="130">
        <f>VLOOKUP($H338,$A$4:$AV$35,2+$A339+C$37)</f>
        <v>301</v>
      </c>
      <c r="D339" s="130">
        <f>VLOOKUP($H338,$A$4:$AV$35,2+$A339+D$37)</f>
        <v>289</v>
      </c>
      <c r="E339" s="130">
        <f>VLOOKUP($H338,$A$4:$AV$35,2+$A339+E$37)</f>
        <v>505</v>
      </c>
      <c r="F339" s="130"/>
      <c r="G339" s="130"/>
      <c r="H339" s="130"/>
    </row>
    <row r="340" spans="1:8" s="33" customFormat="1" ht="22.5" customHeight="1" x14ac:dyDescent="0.3">
      <c r="A340" s="151">
        <v>3</v>
      </c>
      <c r="B340" s="130">
        <f>VLOOKUP(H338,$A$4:$AV$35,2+$A340+B$37)</f>
        <v>977</v>
      </c>
      <c r="C340" s="130">
        <f>VLOOKUP($H338,$A$4:$AV$35,2+$A340+C$37)</f>
        <v>286</v>
      </c>
      <c r="D340" s="130">
        <f>VLOOKUP($H338,$A$4:$AV$35,2+$A340+D$37)</f>
        <v>128</v>
      </c>
      <c r="E340" s="130">
        <f>VLOOKUP($H338,$A$4:$AV$35,2+$A340+E$37)</f>
        <v>563</v>
      </c>
      <c r="F340" s="130"/>
      <c r="G340" s="130"/>
      <c r="H340" s="130"/>
    </row>
    <row r="341" spans="1:8" s="33" customFormat="1" ht="22.5" customHeight="1" x14ac:dyDescent="0.3">
      <c r="A341" s="151">
        <v>4</v>
      </c>
      <c r="B341" s="130">
        <f>VLOOKUP(H338,$A$4:$AV$35,2+$A341+B$37)</f>
        <v>1071</v>
      </c>
      <c r="C341" s="130">
        <f>VLOOKUP($H338,$A$4:$AV$35,2+$A341+C$37)</f>
        <v>398</v>
      </c>
      <c r="D341" s="130">
        <f>VLOOKUP($H338,$A$4:$AV$35,2+$A341+D$37)</f>
        <v>239</v>
      </c>
      <c r="E341" s="130">
        <f>VLOOKUP($H338,$A$4:$AV$35,2+$A341+E$37)</f>
        <v>434</v>
      </c>
      <c r="F341" s="130"/>
      <c r="G341" s="130"/>
      <c r="H341" s="130"/>
    </row>
    <row r="342" spans="1:8" s="33" customFormat="1" ht="22.5" customHeight="1" x14ac:dyDescent="0.3">
      <c r="A342" s="151">
        <v>5</v>
      </c>
      <c r="B342" s="130">
        <f>VLOOKUP(H338,$A$4:$AV$35,2+$A342+B$37)</f>
        <v>673</v>
      </c>
      <c r="C342" s="130">
        <f>VLOOKUP($H338,$A$4:$AV$35,2+$A342+C$37)</f>
        <v>297</v>
      </c>
      <c r="D342" s="130">
        <f>VLOOKUP($H338,$A$4:$AV$35,2+$A342+D$37)</f>
        <v>148</v>
      </c>
      <c r="E342" s="130">
        <f>VLOOKUP($H338,$A$4:$AV$35,2+$A342+E$37)</f>
        <v>228</v>
      </c>
      <c r="F342" s="130"/>
      <c r="G342" s="130"/>
      <c r="H342" s="130"/>
    </row>
    <row r="343" spans="1:8" s="33" customFormat="1" ht="22.5" customHeight="1" x14ac:dyDescent="0.3">
      <c r="A343" s="151">
        <v>6</v>
      </c>
      <c r="B343" s="130">
        <f>VLOOKUP(H338,$A$4:$AV$35,2+$A343+B$37)</f>
        <v>795</v>
      </c>
      <c r="C343" s="130">
        <f>VLOOKUP($H338,$A$4:$AV$35,2+$A343+C$37)</f>
        <v>344</v>
      </c>
      <c r="D343" s="130">
        <f>VLOOKUP($H338,$A$4:$AV$35,2+$A343+D$37)</f>
        <v>138</v>
      </c>
      <c r="E343" s="130">
        <f>VLOOKUP($H338,$A$4:$AV$35,2+$A343+E$37)</f>
        <v>313</v>
      </c>
      <c r="F343" s="130"/>
      <c r="G343" s="130"/>
      <c r="H343" s="130"/>
    </row>
    <row r="344" spans="1:8" s="33" customFormat="1" ht="22.5" customHeight="1" x14ac:dyDescent="0.3">
      <c r="A344" s="151">
        <v>7</v>
      </c>
      <c r="B344" s="130">
        <f>VLOOKUP(H338,$A$4:$AV$35,2+$A344+B$37)</f>
        <v>724</v>
      </c>
      <c r="C344" s="130">
        <f>VLOOKUP($H338,$A$4:$AV$35,2+$A344+C$37)</f>
        <v>323</v>
      </c>
      <c r="D344" s="130">
        <f>VLOOKUP($H338,$A$4:$AV$35,2+$A344+D$37)</f>
        <v>174</v>
      </c>
      <c r="E344" s="130">
        <f>VLOOKUP($H338,$A$4:$AV$35,2+$A344+E$37)</f>
        <v>227</v>
      </c>
      <c r="F344" s="130"/>
      <c r="G344" s="130"/>
      <c r="H344" s="130"/>
    </row>
    <row r="345" spans="1:8" s="33" customFormat="1" ht="22.5" customHeight="1" x14ac:dyDescent="0.3">
      <c r="A345" s="151">
        <v>8</v>
      </c>
      <c r="B345" s="130">
        <f>VLOOKUP(H338,$A$4:$AV$35,2+$A345+B$37)</f>
        <v>926</v>
      </c>
      <c r="C345" s="130">
        <f>VLOOKUP($H338,$A$4:$AV$35,2+$A345+C$37)</f>
        <v>362</v>
      </c>
      <c r="D345" s="130">
        <f>VLOOKUP($H338,$A$4:$AV$35,2+$A345+D$37)</f>
        <v>242</v>
      </c>
      <c r="E345" s="130">
        <f>VLOOKUP($H338,$A$4:$AV$35,2+$A345+E$37)</f>
        <v>316</v>
      </c>
      <c r="F345" s="130"/>
      <c r="G345" s="130"/>
      <c r="H345" s="130"/>
    </row>
    <row r="346" spans="1:8" s="33" customFormat="1" ht="22.5" customHeight="1" x14ac:dyDescent="0.3">
      <c r="A346" s="151">
        <v>9</v>
      </c>
      <c r="B346" s="130">
        <f>VLOOKUP(H338,$A$4:$AV$35,2+$A346+B$37)</f>
        <v>715</v>
      </c>
      <c r="C346" s="130">
        <f>VLOOKUP($H338,$A$4:$AV$35,2+$A346+C$37)</f>
        <v>319</v>
      </c>
      <c r="D346" s="130">
        <f>VLOOKUP($H338,$A$4:$AV$35,2+$A346+D$37)</f>
        <v>200</v>
      </c>
      <c r="E346" s="130">
        <f>VLOOKUP($H338,$A$4:$AV$35,2+$A346+E$37)</f>
        <v>152</v>
      </c>
      <c r="F346" s="130"/>
      <c r="G346" s="130"/>
      <c r="H346" s="130"/>
    </row>
    <row r="347" spans="1:8" s="33" customFormat="1" ht="22.5" customHeight="1" x14ac:dyDescent="0.3">
      <c r="A347" s="151">
        <v>10</v>
      </c>
      <c r="B347" s="130">
        <f>VLOOKUP(H338,$A$4:$AV$35,2+$A347+B$37)</f>
        <v>545</v>
      </c>
      <c r="C347" s="130">
        <f>VLOOKUP($H338,$A$4:$AV$35,2+$A347+C$37)</f>
        <v>276</v>
      </c>
      <c r="D347" s="130">
        <f>VLOOKUP($H338,$A$4:$AV$35,2+$A347+D$37)</f>
        <v>67</v>
      </c>
      <c r="E347" s="130">
        <f>VLOOKUP($H338,$A$4:$AV$35,2+$A347+E$37)</f>
        <v>120</v>
      </c>
      <c r="F347" s="130"/>
      <c r="G347" s="130"/>
      <c r="H347" s="130"/>
    </row>
    <row r="348" spans="1:8" s="33" customFormat="1" ht="22.5" customHeight="1" x14ac:dyDescent="0.3">
      <c r="A348" s="151">
        <v>11</v>
      </c>
    </row>
    <row r="349" spans="1:8" s="33" customFormat="1" ht="22.5" customHeight="1" x14ac:dyDescent="0.3">
      <c r="A349" s="151">
        <v>12</v>
      </c>
    </row>
    <row r="350" spans="1:8" s="33" customFormat="1" ht="22.5" customHeight="1" x14ac:dyDescent="0.3">
      <c r="A350" s="151">
        <v>13</v>
      </c>
    </row>
    <row r="351" spans="1:8" s="33" customFormat="1" ht="22.5" customHeight="1" x14ac:dyDescent="0.3">
      <c r="A351" s="151">
        <v>14</v>
      </c>
    </row>
    <row r="352" spans="1:8" s="33" customFormat="1" ht="22.5" customHeight="1" x14ac:dyDescent="0.3">
      <c r="A352" s="151">
        <v>15</v>
      </c>
    </row>
    <row r="353" spans="1:8" s="33" customFormat="1" ht="22.5" customHeight="1" x14ac:dyDescent="0.3">
      <c r="A353" s="151">
        <v>16</v>
      </c>
    </row>
    <row r="354" spans="1:8" s="33" customFormat="1" ht="22.5" customHeight="1" x14ac:dyDescent="0.3">
      <c r="A354" s="151">
        <v>17</v>
      </c>
    </row>
    <row r="355" spans="1:8" s="33" customFormat="1" ht="22.5" customHeight="1" x14ac:dyDescent="0.3">
      <c r="A355" s="151">
        <v>18</v>
      </c>
    </row>
    <row r="356" spans="1:8" s="33" customFormat="1" ht="22.5" customHeight="1" x14ac:dyDescent="0.3">
      <c r="A356" s="151">
        <v>19</v>
      </c>
    </row>
    <row r="357" spans="1:8" s="33" customFormat="1" ht="22.5" customHeight="1" x14ac:dyDescent="0.3">
      <c r="A357" s="151">
        <v>20</v>
      </c>
    </row>
    <row r="358" spans="1:8" s="33" customFormat="1" ht="22.5" customHeight="1" x14ac:dyDescent="0.3">
      <c r="A358" s="151">
        <v>1</v>
      </c>
      <c r="B358" s="130">
        <f>VLOOKUP(H358,$A$4:$AV$35,2+$A358+B$37)</f>
        <v>303</v>
      </c>
      <c r="C358" s="130">
        <f>VLOOKUP($H358,$A$4:$AV$35,2+$A358+C$37)</f>
        <v>120</v>
      </c>
      <c r="D358" s="130">
        <f>VLOOKUP($H358,$A$4:$AV$35,2+$A358+D$37)</f>
        <v>28</v>
      </c>
      <c r="E358" s="130">
        <f>VLOOKUP($H358,$A$4:$AV$35,2+$A358+E$37)</f>
        <v>155</v>
      </c>
      <c r="F358" s="130"/>
      <c r="G358" s="130"/>
      <c r="H358" s="181">
        <v>17</v>
      </c>
    </row>
    <row r="359" spans="1:8" s="33" customFormat="1" ht="22.5" customHeight="1" x14ac:dyDescent="0.3">
      <c r="A359" s="151">
        <v>2</v>
      </c>
      <c r="B359" s="130">
        <f>VLOOKUP(H358,$A$4:$AV$35,2+$A359+B$37)</f>
        <v>434</v>
      </c>
      <c r="C359" s="130">
        <f>VLOOKUP($H358,$A$4:$AV$35,2+$A359+C$37)</f>
        <v>128</v>
      </c>
      <c r="D359" s="130">
        <f>VLOOKUP($H358,$A$4:$AV$35,2+$A359+D$37)</f>
        <v>114</v>
      </c>
      <c r="E359" s="130">
        <f>VLOOKUP($H358,$A$4:$AV$35,2+$A359+E$37)</f>
        <v>192</v>
      </c>
      <c r="F359" s="130"/>
      <c r="G359" s="130"/>
      <c r="H359" s="130"/>
    </row>
    <row r="360" spans="1:8" s="33" customFormat="1" ht="22.5" customHeight="1" x14ac:dyDescent="0.3">
      <c r="A360" s="151">
        <v>3</v>
      </c>
      <c r="B360" s="130">
        <f>VLOOKUP(H358,$A$4:$AV$35,2+$A360+B$37)</f>
        <v>434</v>
      </c>
      <c r="C360" s="130">
        <f>VLOOKUP($H358,$A$4:$AV$35,2+$A360+C$37)</f>
        <v>140</v>
      </c>
      <c r="D360" s="130">
        <f>VLOOKUP($H358,$A$4:$AV$35,2+$A360+D$37)</f>
        <v>117</v>
      </c>
      <c r="E360" s="130">
        <f>VLOOKUP($H358,$A$4:$AV$35,2+$A360+E$37)</f>
        <v>177</v>
      </c>
      <c r="F360" s="130"/>
      <c r="G360" s="130"/>
      <c r="H360" s="130"/>
    </row>
    <row r="361" spans="1:8" s="33" customFormat="1" ht="22.5" customHeight="1" x14ac:dyDescent="0.3">
      <c r="A361" s="151">
        <v>4</v>
      </c>
      <c r="B361" s="130">
        <f>VLOOKUP(H358,$A$4:$AV$35,2+$A361+B$37)</f>
        <v>484</v>
      </c>
      <c r="C361" s="130">
        <f>VLOOKUP($H358,$A$4:$AV$35,2+$A361+C$37)</f>
        <v>129</v>
      </c>
      <c r="D361" s="130">
        <f>VLOOKUP($H358,$A$4:$AV$35,2+$A361+D$37)</f>
        <v>212</v>
      </c>
      <c r="E361" s="130">
        <f>VLOOKUP($H358,$A$4:$AV$35,2+$A361+E$37)</f>
        <v>143</v>
      </c>
      <c r="F361" s="130"/>
      <c r="G361" s="130"/>
      <c r="H361" s="130"/>
    </row>
    <row r="362" spans="1:8" s="33" customFormat="1" ht="22.5" customHeight="1" x14ac:dyDescent="0.3">
      <c r="A362" s="151">
        <v>5</v>
      </c>
      <c r="B362" s="130">
        <f>VLOOKUP(H358,$A$4:$AV$35,2+$A362+B$37)</f>
        <v>403</v>
      </c>
      <c r="C362" s="130">
        <f>VLOOKUP($H358,$A$4:$AV$35,2+$A362+C$37)</f>
        <v>117</v>
      </c>
      <c r="D362" s="130">
        <f>VLOOKUP($H358,$A$4:$AV$35,2+$A362+D$37)</f>
        <v>198</v>
      </c>
      <c r="E362" s="130">
        <f>VLOOKUP($H358,$A$4:$AV$35,2+$A362+E$37)</f>
        <v>88</v>
      </c>
      <c r="F362" s="130"/>
      <c r="G362" s="130"/>
      <c r="H362" s="130"/>
    </row>
    <row r="363" spans="1:8" s="33" customFormat="1" ht="22.5" customHeight="1" x14ac:dyDescent="0.3">
      <c r="A363" s="151">
        <v>6</v>
      </c>
      <c r="B363" s="130">
        <f>VLOOKUP(H358,$A$4:$AV$35,2+$A363+B$37)</f>
        <v>500</v>
      </c>
      <c r="C363" s="130">
        <f>VLOOKUP($H358,$A$4:$AV$35,2+$A363+C$37)</f>
        <v>137</v>
      </c>
      <c r="D363" s="130">
        <f>VLOOKUP($H358,$A$4:$AV$35,2+$A363+D$37)</f>
        <v>203</v>
      </c>
      <c r="E363" s="130">
        <f>VLOOKUP($H358,$A$4:$AV$35,2+$A363+E$37)</f>
        <v>160</v>
      </c>
      <c r="F363" s="130"/>
      <c r="G363" s="130"/>
      <c r="H363" s="130"/>
    </row>
    <row r="364" spans="1:8" s="33" customFormat="1" ht="22.5" customHeight="1" x14ac:dyDescent="0.3">
      <c r="A364" s="151">
        <v>7</v>
      </c>
      <c r="B364" s="130">
        <f>VLOOKUP(H358,$A$4:$AV$35,2+$A364+B$37)</f>
        <v>413</v>
      </c>
      <c r="C364" s="130">
        <f>VLOOKUP($H358,$A$4:$AV$35,2+$A364+C$37)</f>
        <v>136</v>
      </c>
      <c r="D364" s="130">
        <f>VLOOKUP($H358,$A$4:$AV$35,2+$A364+D$37)</f>
        <v>110</v>
      </c>
      <c r="E364" s="130">
        <f>VLOOKUP($H358,$A$4:$AV$35,2+$A364+E$37)</f>
        <v>167</v>
      </c>
      <c r="F364" s="130"/>
      <c r="G364" s="130"/>
      <c r="H364" s="130"/>
    </row>
    <row r="365" spans="1:8" s="33" customFormat="1" ht="22.5" customHeight="1" x14ac:dyDescent="0.3">
      <c r="A365" s="151">
        <v>8</v>
      </c>
      <c r="B365" s="130">
        <f>VLOOKUP(H358,$A$4:$AV$35,2+$A365+B$37)</f>
        <v>666</v>
      </c>
      <c r="C365" s="130">
        <f>VLOOKUP($H358,$A$4:$AV$35,2+$A365+C$37)</f>
        <v>159</v>
      </c>
      <c r="D365" s="130">
        <f>VLOOKUP($H358,$A$4:$AV$35,2+$A365+D$37)</f>
        <v>310</v>
      </c>
      <c r="E365" s="130">
        <f>VLOOKUP($H358,$A$4:$AV$35,2+$A365+E$37)</f>
        <v>190</v>
      </c>
      <c r="F365" s="130"/>
      <c r="G365" s="130"/>
      <c r="H365" s="130"/>
    </row>
    <row r="366" spans="1:8" s="33" customFormat="1" ht="22.5" customHeight="1" x14ac:dyDescent="0.3">
      <c r="A366" s="151">
        <v>9</v>
      </c>
      <c r="B366" s="130">
        <f>VLOOKUP(H358,$A$4:$AV$35,2+$A366+B$37)</f>
        <v>666</v>
      </c>
      <c r="C366" s="130">
        <f>VLOOKUP($H358,$A$4:$AV$35,2+$A366+C$37)</f>
        <v>147</v>
      </c>
      <c r="D366" s="130">
        <f>VLOOKUP($H358,$A$4:$AV$35,2+$A366+D$37)</f>
        <v>394</v>
      </c>
      <c r="E366" s="130">
        <f>VLOOKUP($H358,$A$4:$AV$35,2+$A366+E$37)</f>
        <v>106</v>
      </c>
      <c r="F366" s="130"/>
      <c r="G366" s="130"/>
      <c r="H366" s="130"/>
    </row>
    <row r="367" spans="1:8" s="33" customFormat="1" ht="22.5" customHeight="1" x14ac:dyDescent="0.3">
      <c r="A367" s="151">
        <v>10</v>
      </c>
      <c r="B367" s="130">
        <f>VLOOKUP(H358,$A$4:$AV$35,2+$A367+B$37)</f>
        <v>492</v>
      </c>
      <c r="C367" s="130">
        <f>VLOOKUP($H358,$A$4:$AV$35,2+$A367+C$37)</f>
        <v>158</v>
      </c>
      <c r="D367" s="130">
        <f>VLOOKUP($H358,$A$4:$AV$35,2+$A367+D$37)</f>
        <v>244</v>
      </c>
      <c r="E367" s="130">
        <f>VLOOKUP($H358,$A$4:$AV$35,2+$A367+E$37)</f>
        <v>40</v>
      </c>
      <c r="F367" s="130"/>
      <c r="G367" s="130"/>
      <c r="H367" s="130"/>
    </row>
    <row r="368" spans="1:8" s="33" customFormat="1" ht="22.5" customHeight="1" x14ac:dyDescent="0.3">
      <c r="A368" s="151">
        <v>11</v>
      </c>
    </row>
    <row r="369" spans="1:8" s="33" customFormat="1" ht="22.5" customHeight="1" x14ac:dyDescent="0.3">
      <c r="A369" s="151">
        <v>12</v>
      </c>
    </row>
    <row r="370" spans="1:8" s="33" customFormat="1" ht="22.5" customHeight="1" x14ac:dyDescent="0.3">
      <c r="A370" s="151">
        <v>13</v>
      </c>
    </row>
    <row r="371" spans="1:8" s="33" customFormat="1" ht="22.5" customHeight="1" x14ac:dyDescent="0.3">
      <c r="A371" s="151">
        <v>14</v>
      </c>
    </row>
    <row r="372" spans="1:8" s="33" customFormat="1" ht="22.5" customHeight="1" x14ac:dyDescent="0.3">
      <c r="A372" s="151">
        <v>15</v>
      </c>
    </row>
    <row r="373" spans="1:8" s="33" customFormat="1" ht="22.5" customHeight="1" x14ac:dyDescent="0.3">
      <c r="A373" s="151">
        <v>16</v>
      </c>
    </row>
    <row r="374" spans="1:8" s="33" customFormat="1" ht="22.5" customHeight="1" x14ac:dyDescent="0.3">
      <c r="A374" s="151">
        <v>17</v>
      </c>
    </row>
    <row r="375" spans="1:8" s="33" customFormat="1" ht="22.5" customHeight="1" x14ac:dyDescent="0.3">
      <c r="A375" s="151">
        <v>18</v>
      </c>
    </row>
    <row r="376" spans="1:8" s="33" customFormat="1" ht="22.5" customHeight="1" x14ac:dyDescent="0.3">
      <c r="A376" s="151">
        <v>19</v>
      </c>
    </row>
    <row r="377" spans="1:8" s="33" customFormat="1" ht="22.5" customHeight="1" x14ac:dyDescent="0.3">
      <c r="A377" s="151">
        <v>20</v>
      </c>
    </row>
    <row r="378" spans="1:8" s="33" customFormat="1" ht="22.5" customHeight="1" x14ac:dyDescent="0.3">
      <c r="A378" s="151">
        <v>1</v>
      </c>
      <c r="B378" s="130">
        <f>VLOOKUP(H378,$A$4:$AV$35,2+$A378+B$37)</f>
        <v>1458</v>
      </c>
      <c r="C378" s="130">
        <f>VLOOKUP($H378,$A$4:$AV$35,2+$A378+C$37)</f>
        <v>231</v>
      </c>
      <c r="D378" s="130">
        <f>VLOOKUP($H378,$A$4:$AV$35,2+$A378+D$37)</f>
        <v>49</v>
      </c>
      <c r="E378" s="130">
        <f>VLOOKUP($H378,$A$4:$AV$35,2+$A378+E$37)</f>
        <v>1178</v>
      </c>
      <c r="F378" s="130"/>
      <c r="G378" s="130"/>
      <c r="H378" s="181">
        <v>18</v>
      </c>
    </row>
    <row r="379" spans="1:8" s="33" customFormat="1" ht="22.5" customHeight="1" x14ac:dyDescent="0.3">
      <c r="A379" s="151">
        <v>2</v>
      </c>
      <c r="B379" s="130">
        <f>VLOOKUP(H378,$A$4:$AV$35,2+$A379+B$37)</f>
        <v>1610</v>
      </c>
      <c r="C379" s="130">
        <f>VLOOKUP($H378,$A$4:$AV$35,2+$A379+C$37)</f>
        <v>281</v>
      </c>
      <c r="D379" s="130">
        <f>VLOOKUP($H378,$A$4:$AV$35,2+$A379+D$37)</f>
        <v>33</v>
      </c>
      <c r="E379" s="130">
        <f>VLOOKUP($H378,$A$4:$AV$35,2+$A379+E$37)</f>
        <v>1296</v>
      </c>
      <c r="F379" s="130"/>
      <c r="G379" s="130"/>
      <c r="H379" s="130"/>
    </row>
    <row r="380" spans="1:8" s="33" customFormat="1" ht="22.5" customHeight="1" x14ac:dyDescent="0.3">
      <c r="A380" s="151">
        <v>3</v>
      </c>
      <c r="B380" s="130">
        <f>VLOOKUP(H378,$A$4:$AV$35,2+$A380+B$37)</f>
        <v>1654</v>
      </c>
      <c r="C380" s="130">
        <f>VLOOKUP($H378,$A$4:$AV$35,2+$A380+C$37)</f>
        <v>320</v>
      </c>
      <c r="D380" s="130">
        <f>VLOOKUP($H378,$A$4:$AV$35,2+$A380+D$37)</f>
        <v>23</v>
      </c>
      <c r="E380" s="130">
        <f>VLOOKUP($H378,$A$4:$AV$35,2+$A380+E$37)</f>
        <v>1311</v>
      </c>
      <c r="F380" s="130"/>
      <c r="G380" s="130"/>
      <c r="H380" s="130"/>
    </row>
    <row r="381" spans="1:8" s="33" customFormat="1" ht="22.5" customHeight="1" x14ac:dyDescent="0.3">
      <c r="A381" s="151">
        <v>4</v>
      </c>
      <c r="B381" s="130">
        <f>VLOOKUP(H378,$A$4:$AV$35,2+$A381+B$37)</f>
        <v>1448</v>
      </c>
      <c r="C381" s="130">
        <f>VLOOKUP($H378,$A$4:$AV$35,2+$A381+C$37)</f>
        <v>335</v>
      </c>
      <c r="D381" s="130">
        <f>VLOOKUP($H378,$A$4:$AV$35,2+$A381+D$37)</f>
        <v>7</v>
      </c>
      <c r="E381" s="130">
        <f>VLOOKUP($H378,$A$4:$AV$35,2+$A381+E$37)</f>
        <v>1106</v>
      </c>
      <c r="F381" s="130"/>
      <c r="G381" s="130"/>
      <c r="H381" s="130"/>
    </row>
    <row r="382" spans="1:8" s="33" customFormat="1" ht="22.5" customHeight="1" x14ac:dyDescent="0.3">
      <c r="A382" s="151">
        <v>5</v>
      </c>
      <c r="B382" s="130">
        <f>VLOOKUP(H378,$A$4:$AV$35,2+$A382+B$37)</f>
        <v>636</v>
      </c>
      <c r="C382" s="130">
        <f>VLOOKUP($H378,$A$4:$AV$35,2+$A382+C$37)</f>
        <v>189</v>
      </c>
      <c r="D382" s="130">
        <f>VLOOKUP($H378,$A$4:$AV$35,2+$A382+D$37)</f>
        <v>5</v>
      </c>
      <c r="E382" s="130">
        <f>VLOOKUP($H378,$A$4:$AV$35,2+$A382+E$37)</f>
        <v>442</v>
      </c>
      <c r="F382" s="130"/>
      <c r="G382" s="130"/>
      <c r="H382" s="130"/>
    </row>
    <row r="383" spans="1:8" s="33" customFormat="1" ht="22.5" customHeight="1" x14ac:dyDescent="0.3">
      <c r="A383" s="151">
        <v>6</v>
      </c>
      <c r="B383" s="130">
        <f>VLOOKUP(H378,$A$4:$AV$35,2+$A383+B$37)</f>
        <v>996</v>
      </c>
      <c r="C383" s="130">
        <f>VLOOKUP($H378,$A$4:$AV$35,2+$A383+C$37)</f>
        <v>284</v>
      </c>
      <c r="D383" s="130">
        <f>VLOOKUP($H378,$A$4:$AV$35,2+$A383+D$37)</f>
        <v>31</v>
      </c>
      <c r="E383" s="130">
        <f>VLOOKUP($H378,$A$4:$AV$35,2+$A383+E$37)</f>
        <v>681</v>
      </c>
      <c r="F383" s="130"/>
      <c r="G383" s="130"/>
      <c r="H383" s="130"/>
    </row>
    <row r="384" spans="1:8" s="33" customFormat="1" ht="22.5" customHeight="1" x14ac:dyDescent="0.3">
      <c r="A384" s="151">
        <v>7</v>
      </c>
      <c r="B384" s="130">
        <f>VLOOKUP(H378,$A$4:$AV$35,2+$A384+B$37)</f>
        <v>1411</v>
      </c>
      <c r="C384" s="130">
        <f>VLOOKUP($H378,$A$4:$AV$35,2+$A384+C$37)</f>
        <v>341</v>
      </c>
      <c r="D384" s="130">
        <f>VLOOKUP($H378,$A$4:$AV$35,2+$A384+D$37)</f>
        <v>18</v>
      </c>
      <c r="E384" s="130">
        <f>VLOOKUP($H378,$A$4:$AV$35,2+$A384+E$37)</f>
        <v>1052</v>
      </c>
      <c r="F384" s="130"/>
      <c r="G384" s="130"/>
      <c r="H384" s="130"/>
    </row>
    <row r="385" spans="1:8" s="33" customFormat="1" ht="22.5" customHeight="1" x14ac:dyDescent="0.3">
      <c r="A385" s="151">
        <v>8</v>
      </c>
      <c r="B385" s="130">
        <f>VLOOKUP(H378,$A$4:$AV$35,2+$A385+B$37)</f>
        <v>1998</v>
      </c>
      <c r="C385" s="130">
        <f>VLOOKUP($H378,$A$4:$AV$35,2+$A385+C$37)</f>
        <v>407</v>
      </c>
      <c r="D385" s="130">
        <f>VLOOKUP($H378,$A$4:$AV$35,2+$A385+D$37)</f>
        <v>23</v>
      </c>
      <c r="E385" s="130">
        <f>VLOOKUP($H378,$A$4:$AV$35,2+$A385+E$37)</f>
        <v>1534</v>
      </c>
      <c r="F385" s="130"/>
      <c r="G385" s="130"/>
      <c r="H385" s="130"/>
    </row>
    <row r="386" spans="1:8" s="33" customFormat="1" ht="22.5" customHeight="1" x14ac:dyDescent="0.3">
      <c r="A386" s="151">
        <v>9</v>
      </c>
      <c r="B386" s="130">
        <f>VLOOKUP(H378,$A$4:$AV$35,2+$A386+B$37)</f>
        <v>1651</v>
      </c>
      <c r="C386" s="130">
        <f>VLOOKUP($H378,$A$4:$AV$35,2+$A386+C$37)</f>
        <v>426</v>
      </c>
      <c r="D386" s="130">
        <f>VLOOKUP($H378,$A$4:$AV$35,2+$A386+D$37)</f>
        <v>14</v>
      </c>
      <c r="E386" s="130">
        <f>VLOOKUP($H378,$A$4:$AV$35,2+$A386+E$37)</f>
        <v>872</v>
      </c>
      <c r="F386" s="130"/>
      <c r="G386" s="130"/>
      <c r="H386" s="130"/>
    </row>
    <row r="387" spans="1:8" s="33" customFormat="1" ht="22.5" customHeight="1" x14ac:dyDescent="0.3">
      <c r="A387" s="151">
        <v>10</v>
      </c>
      <c r="B387" s="130">
        <f>VLOOKUP(H378,$A$4:$AV$35,2+$A387+B$37)</f>
        <v>537</v>
      </c>
      <c r="C387" s="130">
        <f>VLOOKUP($H378,$A$4:$AV$35,2+$A387+C$37)</f>
        <v>366</v>
      </c>
      <c r="D387" s="130">
        <f>VLOOKUP($H378,$A$4:$AV$35,2+$A387+D$37)</f>
        <v>11</v>
      </c>
      <c r="E387" s="130">
        <f>VLOOKUP($H378,$A$4:$AV$35,2+$A387+E$37)</f>
        <v>1</v>
      </c>
      <c r="F387" s="130"/>
      <c r="G387" s="130"/>
      <c r="H387" s="130"/>
    </row>
    <row r="388" spans="1:8" s="33" customFormat="1" ht="22.5" customHeight="1" x14ac:dyDescent="0.3">
      <c r="A388" s="151">
        <v>11</v>
      </c>
    </row>
    <row r="389" spans="1:8" s="33" customFormat="1" ht="22.5" customHeight="1" x14ac:dyDescent="0.3">
      <c r="A389" s="151">
        <v>12</v>
      </c>
    </row>
    <row r="390" spans="1:8" s="33" customFormat="1" ht="22.5" customHeight="1" x14ac:dyDescent="0.3">
      <c r="A390" s="151">
        <v>13</v>
      </c>
    </row>
    <row r="391" spans="1:8" s="33" customFormat="1" ht="22.5" customHeight="1" x14ac:dyDescent="0.3">
      <c r="A391" s="151">
        <v>14</v>
      </c>
    </row>
    <row r="392" spans="1:8" s="33" customFormat="1" ht="22.5" customHeight="1" x14ac:dyDescent="0.3">
      <c r="A392" s="151">
        <v>15</v>
      </c>
    </row>
    <row r="393" spans="1:8" s="33" customFormat="1" ht="22.5" customHeight="1" x14ac:dyDescent="0.3">
      <c r="A393" s="151">
        <v>16</v>
      </c>
    </row>
    <row r="394" spans="1:8" s="33" customFormat="1" ht="22.5" customHeight="1" x14ac:dyDescent="0.3">
      <c r="A394" s="151">
        <v>17</v>
      </c>
    </row>
    <row r="395" spans="1:8" s="33" customFormat="1" ht="22.5" customHeight="1" x14ac:dyDescent="0.3">
      <c r="A395" s="151">
        <v>18</v>
      </c>
    </row>
    <row r="396" spans="1:8" s="33" customFormat="1" ht="22.5" customHeight="1" x14ac:dyDescent="0.3">
      <c r="A396" s="151">
        <v>19</v>
      </c>
    </row>
    <row r="397" spans="1:8" s="33" customFormat="1" ht="22.5" customHeight="1" x14ac:dyDescent="0.3">
      <c r="A397" s="151">
        <v>20</v>
      </c>
    </row>
    <row r="398" spans="1:8" s="33" customFormat="1" ht="22.5" customHeight="1" x14ac:dyDescent="0.3">
      <c r="A398" s="151">
        <v>1</v>
      </c>
      <c r="B398" s="130">
        <f>VLOOKUP(H398,$A$4:$AV$35,2+$A398+B$37)</f>
        <v>78</v>
      </c>
      <c r="C398" s="130">
        <f>VLOOKUP($H398,$A$4:$AV$35,2+$A398+C$37)</f>
        <v>40</v>
      </c>
      <c r="D398" s="130">
        <f>VLOOKUP($H398,$A$4:$AV$35,2+$A398+D$37)</f>
        <v>6</v>
      </c>
      <c r="E398" s="130">
        <f>VLOOKUP($H398,$A$4:$AV$35,2+$A398+E$37)</f>
        <v>32</v>
      </c>
      <c r="F398" s="130"/>
      <c r="G398" s="130"/>
      <c r="H398" s="181">
        <v>19</v>
      </c>
    </row>
    <row r="399" spans="1:8" s="33" customFormat="1" ht="22.5" customHeight="1" x14ac:dyDescent="0.3">
      <c r="A399" s="151">
        <v>2</v>
      </c>
      <c r="B399" s="130">
        <f>VLOOKUP(H398,$A$4:$AV$35,2+$A399+B$37)</f>
        <v>59</v>
      </c>
      <c r="C399" s="130">
        <f>VLOOKUP($H398,$A$4:$AV$35,2+$A399+C$37)</f>
        <v>24</v>
      </c>
      <c r="D399" s="130">
        <f>VLOOKUP($H398,$A$4:$AV$35,2+$A399+D$37)</f>
        <v>15</v>
      </c>
      <c r="E399" s="130">
        <f>VLOOKUP($H398,$A$4:$AV$35,2+$A399+E$37)</f>
        <v>20</v>
      </c>
      <c r="F399" s="130"/>
      <c r="G399" s="130"/>
      <c r="H399" s="130"/>
    </row>
    <row r="400" spans="1:8" s="33" customFormat="1" ht="22.5" customHeight="1" x14ac:dyDescent="0.3">
      <c r="A400" s="151">
        <v>3</v>
      </c>
      <c r="B400" s="130">
        <f>VLOOKUP(H398,$A$4:$AV$35,2+$A400+B$37)</f>
        <v>100</v>
      </c>
      <c r="C400" s="130">
        <f>VLOOKUP($H398,$A$4:$AV$35,2+$A400+C$37)</f>
        <v>40</v>
      </c>
      <c r="D400" s="130">
        <f>VLOOKUP($H398,$A$4:$AV$35,2+$A400+D$37)</f>
        <v>15</v>
      </c>
      <c r="E400" s="130">
        <f>VLOOKUP($H398,$A$4:$AV$35,2+$A400+E$37)</f>
        <v>45</v>
      </c>
      <c r="F400" s="130"/>
      <c r="G400" s="130"/>
      <c r="H400" s="130"/>
    </row>
    <row r="401" spans="1:8" s="33" customFormat="1" ht="22.5" customHeight="1" x14ac:dyDescent="0.3">
      <c r="A401" s="151">
        <v>4</v>
      </c>
      <c r="B401" s="130">
        <f>VLOOKUP(H398,$A$4:$AV$35,2+$A401+B$37)</f>
        <v>72</v>
      </c>
      <c r="C401" s="130">
        <f>VLOOKUP($H398,$A$4:$AV$35,2+$A401+C$37)</f>
        <v>43</v>
      </c>
      <c r="D401" s="130">
        <f>VLOOKUP($H398,$A$4:$AV$35,2+$A401+D$37)</f>
        <v>9</v>
      </c>
      <c r="E401" s="130">
        <f>VLOOKUP($H398,$A$4:$AV$35,2+$A401+E$37)</f>
        <v>20</v>
      </c>
      <c r="F401" s="130"/>
      <c r="G401" s="130"/>
      <c r="H401" s="130"/>
    </row>
    <row r="402" spans="1:8" s="33" customFormat="1" ht="22.5" customHeight="1" x14ac:dyDescent="0.3">
      <c r="A402" s="151">
        <v>5</v>
      </c>
      <c r="B402" s="130">
        <f>VLOOKUP(H398,$A$4:$AV$35,2+$A402+B$37)</f>
        <v>63</v>
      </c>
      <c r="C402" s="130">
        <f>VLOOKUP($H398,$A$4:$AV$35,2+$A402+C$37)</f>
        <v>42</v>
      </c>
      <c r="D402" s="130">
        <f>VLOOKUP($H398,$A$4:$AV$35,2+$A402+D$37)</f>
        <v>12</v>
      </c>
      <c r="E402" s="130">
        <f>VLOOKUP($H398,$A$4:$AV$35,2+$A402+E$37)</f>
        <v>9</v>
      </c>
      <c r="F402" s="130"/>
      <c r="G402" s="130"/>
      <c r="H402" s="130"/>
    </row>
    <row r="403" spans="1:8" s="33" customFormat="1" ht="22.5" customHeight="1" x14ac:dyDescent="0.3">
      <c r="A403" s="151">
        <v>6</v>
      </c>
      <c r="B403" s="130">
        <f>VLOOKUP(H398,$A$4:$AV$35,2+$A403+B$37)</f>
        <v>339</v>
      </c>
      <c r="C403" s="130">
        <f>VLOOKUP($H398,$A$4:$AV$35,2+$A403+C$37)</f>
        <v>151</v>
      </c>
      <c r="D403" s="130">
        <f>VLOOKUP($H398,$A$4:$AV$35,2+$A403+D$37)</f>
        <v>15</v>
      </c>
      <c r="E403" s="130">
        <f>VLOOKUP($H398,$A$4:$AV$35,2+$A403+E$37)</f>
        <v>173</v>
      </c>
      <c r="F403" s="130"/>
      <c r="G403" s="130"/>
      <c r="H403" s="130"/>
    </row>
    <row r="404" spans="1:8" s="33" customFormat="1" ht="22.5" customHeight="1" x14ac:dyDescent="0.3">
      <c r="A404" s="151">
        <v>7</v>
      </c>
      <c r="B404" s="130">
        <f>VLOOKUP(H398,$A$4:$AV$35,2+$A404+B$37)</f>
        <v>329</v>
      </c>
      <c r="C404" s="130">
        <f>VLOOKUP($H398,$A$4:$AV$35,2+$A404+C$37)</f>
        <v>189</v>
      </c>
      <c r="D404" s="130">
        <f>VLOOKUP($H398,$A$4:$AV$35,2+$A404+D$37)</f>
        <v>26</v>
      </c>
      <c r="E404" s="130">
        <f>VLOOKUP($H398,$A$4:$AV$35,2+$A404+E$37)</f>
        <v>114</v>
      </c>
      <c r="F404" s="130"/>
      <c r="G404" s="130"/>
      <c r="H404" s="130"/>
    </row>
    <row r="405" spans="1:8" s="33" customFormat="1" ht="22.5" customHeight="1" x14ac:dyDescent="0.3">
      <c r="A405" s="151">
        <v>8</v>
      </c>
      <c r="B405" s="130">
        <f>VLOOKUP(H398,$A$4:$AV$35,2+$A405+B$37)</f>
        <v>416</v>
      </c>
      <c r="C405" s="130">
        <f>VLOOKUP($H398,$A$4:$AV$35,2+$A405+C$37)</f>
        <v>190</v>
      </c>
      <c r="D405" s="130">
        <f>VLOOKUP($H398,$A$4:$AV$35,2+$A405+D$37)</f>
        <v>40</v>
      </c>
      <c r="E405" s="130">
        <f>VLOOKUP($H398,$A$4:$AV$35,2+$A405+E$37)</f>
        <v>180</v>
      </c>
      <c r="F405" s="130"/>
      <c r="G405" s="130"/>
      <c r="H405" s="130"/>
    </row>
    <row r="406" spans="1:8" s="33" customFormat="1" ht="22.5" customHeight="1" x14ac:dyDescent="0.3">
      <c r="A406" s="151">
        <v>9</v>
      </c>
      <c r="B406" s="130">
        <f>VLOOKUP(H398,$A$4:$AV$35,2+$A406+B$37)</f>
        <v>714</v>
      </c>
      <c r="C406" s="130">
        <f>VLOOKUP($H398,$A$4:$AV$35,2+$A406+C$37)</f>
        <v>371</v>
      </c>
      <c r="D406" s="130">
        <f>VLOOKUP($H398,$A$4:$AV$35,2+$A406+D$37)</f>
        <v>49</v>
      </c>
      <c r="E406" s="130">
        <f>VLOOKUP($H398,$A$4:$AV$35,2+$A406+E$37)</f>
        <v>209</v>
      </c>
      <c r="F406" s="130"/>
      <c r="G406" s="130"/>
      <c r="H406" s="130"/>
    </row>
    <row r="407" spans="1:8" s="33" customFormat="1" ht="22.5" customHeight="1" x14ac:dyDescent="0.3">
      <c r="A407" s="151">
        <v>10</v>
      </c>
      <c r="B407" s="130">
        <f>VLOOKUP(H398,$A$4:$AV$35,2+$A407+B$37)</f>
        <v>793</v>
      </c>
      <c r="C407" s="130">
        <f>VLOOKUP($H398,$A$4:$AV$35,2+$A407+C$37)</f>
        <v>390</v>
      </c>
      <c r="D407" s="130">
        <f>VLOOKUP($H398,$A$4:$AV$35,2+$A407+D$37)</f>
        <v>122</v>
      </c>
      <c r="E407" s="130">
        <f>VLOOKUP($H398,$A$4:$AV$35,2+$A407+E$37)</f>
        <v>87</v>
      </c>
      <c r="F407" s="130"/>
      <c r="G407" s="130"/>
      <c r="H407" s="130"/>
    </row>
    <row r="408" spans="1:8" s="33" customFormat="1" ht="22.5" customHeight="1" x14ac:dyDescent="0.3">
      <c r="A408" s="151">
        <v>11</v>
      </c>
    </row>
    <row r="409" spans="1:8" s="33" customFormat="1" ht="22.5" customHeight="1" x14ac:dyDescent="0.3">
      <c r="A409" s="151">
        <v>12</v>
      </c>
    </row>
    <row r="410" spans="1:8" s="33" customFormat="1" ht="22.5" customHeight="1" x14ac:dyDescent="0.3">
      <c r="A410" s="151">
        <v>13</v>
      </c>
    </row>
    <row r="411" spans="1:8" s="33" customFormat="1" ht="22.5" customHeight="1" x14ac:dyDescent="0.3">
      <c r="A411" s="151">
        <v>14</v>
      </c>
    </row>
    <row r="412" spans="1:8" s="33" customFormat="1" ht="22.5" customHeight="1" x14ac:dyDescent="0.3">
      <c r="A412" s="151">
        <v>15</v>
      </c>
    </row>
    <row r="413" spans="1:8" s="33" customFormat="1" ht="22.5" customHeight="1" x14ac:dyDescent="0.3">
      <c r="A413" s="151">
        <v>16</v>
      </c>
    </row>
    <row r="414" spans="1:8" s="33" customFormat="1" ht="22.5" customHeight="1" x14ac:dyDescent="0.3">
      <c r="A414" s="151">
        <v>17</v>
      </c>
    </row>
    <row r="415" spans="1:8" s="33" customFormat="1" ht="22.5" customHeight="1" x14ac:dyDescent="0.3">
      <c r="A415" s="151">
        <v>18</v>
      </c>
    </row>
    <row r="416" spans="1:8" s="33" customFormat="1" ht="22.5" customHeight="1" x14ac:dyDescent="0.3">
      <c r="A416" s="151">
        <v>19</v>
      </c>
    </row>
    <row r="417" spans="1:8" s="33" customFormat="1" ht="22.5" customHeight="1" x14ac:dyDescent="0.3">
      <c r="A417" s="151">
        <v>20</v>
      </c>
    </row>
    <row r="418" spans="1:8" s="33" customFormat="1" ht="22.5" customHeight="1" x14ac:dyDescent="0.3">
      <c r="A418" s="151">
        <v>1</v>
      </c>
      <c r="B418" s="130">
        <f>VLOOKUP(H418,$A$4:$AV$35,2+$A418+B$37)</f>
        <v>2545</v>
      </c>
      <c r="C418" s="130">
        <f>VLOOKUP($H418,$A$4:$AV$35,2+$A418+C$37)</f>
        <v>443</v>
      </c>
      <c r="D418" s="130">
        <f>VLOOKUP($H418,$A$4:$AV$35,2+$A418+D$37)</f>
        <v>55</v>
      </c>
      <c r="E418" s="130">
        <f>VLOOKUP($H418,$A$4:$AV$35,2+$A418+E$37)</f>
        <v>2047</v>
      </c>
      <c r="F418" s="130"/>
      <c r="G418" s="130"/>
      <c r="H418" s="181">
        <v>20</v>
      </c>
    </row>
    <row r="419" spans="1:8" s="33" customFormat="1" ht="22.5" customHeight="1" x14ac:dyDescent="0.3">
      <c r="A419" s="151">
        <v>2</v>
      </c>
      <c r="B419" s="130">
        <f>VLOOKUP(H418,$A$4:$AV$35,2+$A419+B$37)</f>
        <v>2757</v>
      </c>
      <c r="C419" s="130">
        <f>VLOOKUP($H418,$A$4:$AV$35,2+$A419+C$37)</f>
        <v>474</v>
      </c>
      <c r="D419" s="130">
        <f>VLOOKUP($H418,$A$4:$AV$35,2+$A419+D$37)</f>
        <v>47</v>
      </c>
      <c r="E419" s="130">
        <f>VLOOKUP($H418,$A$4:$AV$35,2+$A419+E$37)</f>
        <v>2236</v>
      </c>
      <c r="F419" s="130"/>
      <c r="G419" s="130"/>
      <c r="H419" s="130"/>
    </row>
    <row r="420" spans="1:8" s="33" customFormat="1" ht="22.5" customHeight="1" x14ac:dyDescent="0.3">
      <c r="A420" s="151">
        <v>3</v>
      </c>
      <c r="B420" s="130">
        <f>VLOOKUP(H418,$A$4:$AV$35,2+$A420+B$37)</f>
        <v>2703</v>
      </c>
      <c r="C420" s="130">
        <f>VLOOKUP($H418,$A$4:$AV$35,2+$A420+C$37)</f>
        <v>488</v>
      </c>
      <c r="D420" s="130">
        <f>VLOOKUP($H418,$A$4:$AV$35,2+$A420+D$37)</f>
        <v>25</v>
      </c>
      <c r="E420" s="130">
        <f>VLOOKUP($H418,$A$4:$AV$35,2+$A420+E$37)</f>
        <v>2190</v>
      </c>
      <c r="F420" s="130"/>
      <c r="G420" s="130"/>
      <c r="H420" s="130"/>
    </row>
    <row r="421" spans="1:8" s="33" customFormat="1" ht="22.5" customHeight="1" x14ac:dyDescent="0.3">
      <c r="A421" s="151">
        <v>4</v>
      </c>
      <c r="B421" s="130">
        <f>VLOOKUP(H418,$A$4:$AV$35,2+$A421+B$37)</f>
        <v>2179</v>
      </c>
      <c r="C421" s="130">
        <f>VLOOKUP($H418,$A$4:$AV$35,2+$A421+C$37)</f>
        <v>535</v>
      </c>
      <c r="D421" s="130">
        <f>VLOOKUP($H418,$A$4:$AV$35,2+$A421+D$37)</f>
        <v>35</v>
      </c>
      <c r="E421" s="130">
        <f>VLOOKUP($H418,$A$4:$AV$35,2+$A421+E$37)</f>
        <v>1609</v>
      </c>
      <c r="F421" s="130"/>
      <c r="G421" s="130"/>
      <c r="H421" s="130"/>
    </row>
    <row r="422" spans="1:8" s="33" customFormat="1" ht="22.5" customHeight="1" x14ac:dyDescent="0.3">
      <c r="A422" s="151">
        <v>5</v>
      </c>
      <c r="B422" s="130">
        <f>VLOOKUP(H418,$A$4:$AV$35,2+$A422+B$37)</f>
        <v>1375</v>
      </c>
      <c r="C422" s="130">
        <f>VLOOKUP($H418,$A$4:$AV$35,2+$A422+C$37)</f>
        <v>423</v>
      </c>
      <c r="D422" s="130">
        <f>VLOOKUP($H418,$A$4:$AV$35,2+$A422+D$37)</f>
        <v>8</v>
      </c>
      <c r="E422" s="130">
        <f>VLOOKUP($H418,$A$4:$AV$35,2+$A422+E$37)</f>
        <v>944</v>
      </c>
      <c r="F422" s="130"/>
      <c r="G422" s="130"/>
      <c r="H422" s="130"/>
    </row>
    <row r="423" spans="1:8" s="33" customFormat="1" ht="22.5" customHeight="1" x14ac:dyDescent="0.3">
      <c r="A423" s="151">
        <v>6</v>
      </c>
      <c r="B423" s="130">
        <f>VLOOKUP(H418,$A$4:$AV$35,2+$A423+B$37)</f>
        <v>1762</v>
      </c>
      <c r="C423" s="130">
        <f>VLOOKUP($H418,$A$4:$AV$35,2+$A423+C$37)</f>
        <v>480</v>
      </c>
      <c r="D423" s="130">
        <f>VLOOKUP($H418,$A$4:$AV$35,2+$A423+D$37)</f>
        <v>28</v>
      </c>
      <c r="E423" s="130">
        <f>VLOOKUP($H418,$A$4:$AV$35,2+$A423+E$37)</f>
        <v>1254</v>
      </c>
      <c r="F423" s="130"/>
      <c r="G423" s="130"/>
      <c r="H423" s="130"/>
    </row>
    <row r="424" spans="1:8" s="33" customFormat="1" ht="22.5" customHeight="1" x14ac:dyDescent="0.3">
      <c r="A424" s="151">
        <v>7</v>
      </c>
      <c r="B424" s="130">
        <f>VLOOKUP(H418,$A$4:$AV$35,2+$A424+B$37)</f>
        <v>1870</v>
      </c>
      <c r="C424" s="130">
        <f>VLOOKUP($H418,$A$4:$AV$35,2+$A424+C$37)</f>
        <v>594</v>
      </c>
      <c r="D424" s="130">
        <f>VLOOKUP($H418,$A$4:$AV$35,2+$A424+D$37)</f>
        <v>32</v>
      </c>
      <c r="E424" s="130">
        <f>VLOOKUP($H418,$A$4:$AV$35,2+$A424+E$37)</f>
        <v>1244</v>
      </c>
      <c r="F424" s="130"/>
      <c r="G424" s="130"/>
      <c r="H424" s="130"/>
    </row>
    <row r="425" spans="1:8" s="33" customFormat="1" ht="22.5" customHeight="1" x14ac:dyDescent="0.3">
      <c r="A425" s="151">
        <v>8</v>
      </c>
      <c r="B425" s="130">
        <f>VLOOKUP(H418,$A$4:$AV$35,2+$A425+B$37)</f>
        <v>2291</v>
      </c>
      <c r="C425" s="130">
        <f>VLOOKUP($H418,$A$4:$AV$35,2+$A425+C$37)</f>
        <v>606</v>
      </c>
      <c r="D425" s="130">
        <f>VLOOKUP($H418,$A$4:$AV$35,2+$A425+D$37)</f>
        <v>32</v>
      </c>
      <c r="E425" s="130">
        <f>VLOOKUP($H418,$A$4:$AV$35,2+$A425+E$37)</f>
        <v>1647</v>
      </c>
      <c r="F425" s="130"/>
      <c r="G425" s="130"/>
      <c r="H425" s="130"/>
    </row>
    <row r="426" spans="1:8" s="33" customFormat="1" ht="22.5" customHeight="1" x14ac:dyDescent="0.3">
      <c r="A426" s="151">
        <v>9</v>
      </c>
      <c r="B426" s="130">
        <f>VLOOKUP(H418,$A$4:$AV$35,2+$A426+B$37)</f>
        <v>1824</v>
      </c>
      <c r="C426" s="130">
        <f>VLOOKUP($H418,$A$4:$AV$35,2+$A426+C$37)</f>
        <v>622</v>
      </c>
      <c r="D426" s="130">
        <f>VLOOKUP($H418,$A$4:$AV$35,2+$A426+D$37)</f>
        <v>7</v>
      </c>
      <c r="E426" s="130">
        <f>VLOOKUP($H418,$A$4:$AV$35,2+$A426+E$37)</f>
        <v>1011</v>
      </c>
      <c r="F426" s="130"/>
      <c r="G426" s="130"/>
      <c r="H426" s="130"/>
    </row>
    <row r="427" spans="1:8" s="33" customFormat="1" ht="22.5" customHeight="1" x14ac:dyDescent="0.3">
      <c r="A427" s="151">
        <v>10</v>
      </c>
      <c r="B427" s="130">
        <f>VLOOKUP(H418,$A$4:$AV$35,2+$A427+B$37)</f>
        <v>1630</v>
      </c>
      <c r="C427" s="130">
        <f>VLOOKUP($H418,$A$4:$AV$35,2+$A427+C$37)</f>
        <v>544</v>
      </c>
      <c r="D427" s="130">
        <f>VLOOKUP($H418,$A$4:$AV$35,2+$A427+D$37)</f>
        <v>9</v>
      </c>
      <c r="E427" s="130">
        <f>VLOOKUP($H418,$A$4:$AV$35,2+$A427+E$37)</f>
        <v>568</v>
      </c>
      <c r="F427" s="130"/>
      <c r="G427" s="130"/>
      <c r="H427" s="130"/>
    </row>
    <row r="428" spans="1:8" s="33" customFormat="1" ht="22.5" customHeight="1" x14ac:dyDescent="0.3">
      <c r="A428" s="151">
        <v>11</v>
      </c>
    </row>
    <row r="429" spans="1:8" s="33" customFormat="1" ht="22.5" customHeight="1" x14ac:dyDescent="0.3">
      <c r="A429" s="151">
        <v>12</v>
      </c>
    </row>
    <row r="430" spans="1:8" s="33" customFormat="1" ht="22.5" customHeight="1" x14ac:dyDescent="0.3">
      <c r="A430" s="151">
        <v>13</v>
      </c>
    </row>
    <row r="431" spans="1:8" s="33" customFormat="1" ht="22.5" customHeight="1" x14ac:dyDescent="0.3">
      <c r="A431" s="151">
        <v>14</v>
      </c>
    </row>
    <row r="432" spans="1:8" s="33" customFormat="1" ht="22.5" customHeight="1" x14ac:dyDescent="0.3">
      <c r="A432" s="151">
        <v>15</v>
      </c>
    </row>
    <row r="433" spans="1:8" s="33" customFormat="1" ht="22.5" customHeight="1" x14ac:dyDescent="0.3">
      <c r="A433" s="151">
        <v>16</v>
      </c>
    </row>
    <row r="434" spans="1:8" s="33" customFormat="1" ht="22.5" customHeight="1" x14ac:dyDescent="0.3">
      <c r="A434" s="151">
        <v>17</v>
      </c>
    </row>
    <row r="435" spans="1:8" s="33" customFormat="1" ht="22.5" customHeight="1" x14ac:dyDescent="0.3">
      <c r="A435" s="151">
        <v>18</v>
      </c>
    </row>
    <row r="436" spans="1:8" s="33" customFormat="1" ht="22.5" customHeight="1" x14ac:dyDescent="0.3">
      <c r="A436" s="151">
        <v>19</v>
      </c>
    </row>
    <row r="437" spans="1:8" s="33" customFormat="1" ht="22.5" customHeight="1" x14ac:dyDescent="0.3">
      <c r="A437" s="151">
        <v>20</v>
      </c>
    </row>
    <row r="438" spans="1:8" s="33" customFormat="1" ht="22.5" customHeight="1" x14ac:dyDescent="0.3">
      <c r="A438" s="151">
        <v>1</v>
      </c>
      <c r="B438" s="130">
        <f>VLOOKUP(H438,$A$4:$AV$35,2+$A438+B$37)</f>
        <v>820</v>
      </c>
      <c r="C438" s="130">
        <f>VLOOKUP($H438,$A$4:$AV$35,2+$A438+C$37)</f>
        <v>277</v>
      </c>
      <c r="D438" s="130">
        <f>VLOOKUP($H438,$A$4:$AV$35,2+$A438+D$37)</f>
        <v>87</v>
      </c>
      <c r="E438" s="130">
        <f>VLOOKUP($H438,$A$4:$AV$35,2+$A438+E$37)</f>
        <v>456</v>
      </c>
      <c r="F438" s="130"/>
      <c r="G438" s="130"/>
      <c r="H438" s="181">
        <v>21</v>
      </c>
    </row>
    <row r="439" spans="1:8" s="33" customFormat="1" ht="22.5" customHeight="1" x14ac:dyDescent="0.3">
      <c r="A439" s="151">
        <v>2</v>
      </c>
      <c r="B439" s="130">
        <f>VLOOKUP(H438,$A$4:$AV$35,2+$A439+B$37)</f>
        <v>926</v>
      </c>
      <c r="C439" s="130">
        <f>VLOOKUP($H438,$A$4:$AV$35,2+$A439+C$37)</f>
        <v>318</v>
      </c>
      <c r="D439" s="130">
        <f>VLOOKUP($H438,$A$4:$AV$35,2+$A439+D$37)</f>
        <v>110</v>
      </c>
      <c r="E439" s="130">
        <f>VLOOKUP($H438,$A$4:$AV$35,2+$A439+E$37)</f>
        <v>498</v>
      </c>
      <c r="F439" s="130"/>
      <c r="G439" s="130"/>
      <c r="H439" s="130"/>
    </row>
    <row r="440" spans="1:8" s="33" customFormat="1" ht="22.5" customHeight="1" x14ac:dyDescent="0.3">
      <c r="A440" s="151">
        <v>3</v>
      </c>
      <c r="B440" s="130">
        <f>VLOOKUP(H438,$A$4:$AV$35,2+$A440+B$37)</f>
        <v>919</v>
      </c>
      <c r="C440" s="130">
        <f>VLOOKUP($H438,$A$4:$AV$35,2+$A440+C$37)</f>
        <v>314</v>
      </c>
      <c r="D440" s="130">
        <f>VLOOKUP($H438,$A$4:$AV$35,2+$A440+D$37)</f>
        <v>62</v>
      </c>
      <c r="E440" s="130">
        <f>VLOOKUP($H438,$A$4:$AV$35,2+$A440+E$37)</f>
        <v>543</v>
      </c>
      <c r="F440" s="130"/>
      <c r="G440" s="130"/>
      <c r="H440" s="130"/>
    </row>
    <row r="441" spans="1:8" s="33" customFormat="1" ht="22.5" customHeight="1" x14ac:dyDescent="0.3">
      <c r="A441" s="151">
        <v>4</v>
      </c>
      <c r="B441" s="130">
        <f>VLOOKUP(H438,$A$4:$AV$35,2+$A441+B$37)</f>
        <v>804</v>
      </c>
      <c r="C441" s="130">
        <f>VLOOKUP($H438,$A$4:$AV$35,2+$A441+C$37)</f>
        <v>365</v>
      </c>
      <c r="D441" s="130">
        <f>VLOOKUP($H438,$A$4:$AV$35,2+$A441+D$37)</f>
        <v>43</v>
      </c>
      <c r="E441" s="130">
        <f>VLOOKUP($H438,$A$4:$AV$35,2+$A441+E$37)</f>
        <v>396</v>
      </c>
      <c r="F441" s="130"/>
      <c r="G441" s="130"/>
      <c r="H441" s="130"/>
    </row>
    <row r="442" spans="1:8" s="33" customFormat="1" ht="22.5" customHeight="1" x14ac:dyDescent="0.3">
      <c r="A442" s="151">
        <v>5</v>
      </c>
      <c r="B442" s="130">
        <f>VLOOKUP(H438,$A$4:$AV$35,2+$A442+B$37)</f>
        <v>526</v>
      </c>
      <c r="C442" s="130">
        <f>VLOOKUP($H438,$A$4:$AV$35,2+$A442+C$37)</f>
        <v>288</v>
      </c>
      <c r="D442" s="130">
        <f>VLOOKUP($H438,$A$4:$AV$35,2+$A442+D$37)</f>
        <v>21</v>
      </c>
      <c r="E442" s="130">
        <f>VLOOKUP($H438,$A$4:$AV$35,2+$A442+E$37)</f>
        <v>217</v>
      </c>
      <c r="F442" s="130"/>
      <c r="G442" s="130"/>
      <c r="H442" s="130"/>
    </row>
    <row r="443" spans="1:8" s="33" customFormat="1" ht="22.5" customHeight="1" x14ac:dyDescent="0.3">
      <c r="A443" s="151">
        <v>6</v>
      </c>
      <c r="B443" s="130">
        <f>VLOOKUP(H438,$A$4:$AV$35,2+$A443+B$37)</f>
        <v>621</v>
      </c>
      <c r="C443" s="130">
        <f>VLOOKUP($H438,$A$4:$AV$35,2+$A443+C$37)</f>
        <v>310</v>
      </c>
      <c r="D443" s="130">
        <f>VLOOKUP($H438,$A$4:$AV$35,2+$A443+D$37)</f>
        <v>34</v>
      </c>
      <c r="E443" s="130">
        <f>VLOOKUP($H438,$A$4:$AV$35,2+$A443+E$37)</f>
        <v>277</v>
      </c>
      <c r="F443" s="130"/>
      <c r="G443" s="130"/>
      <c r="H443" s="130"/>
    </row>
    <row r="444" spans="1:8" s="33" customFormat="1" ht="22.5" customHeight="1" x14ac:dyDescent="0.3">
      <c r="A444" s="151">
        <v>7</v>
      </c>
      <c r="B444" s="130">
        <f>VLOOKUP(H438,$A$4:$AV$35,2+$A444+B$37)</f>
        <v>738</v>
      </c>
      <c r="C444" s="130">
        <f>VLOOKUP($H438,$A$4:$AV$35,2+$A444+C$37)</f>
        <v>360</v>
      </c>
      <c r="D444" s="130">
        <f>VLOOKUP($H438,$A$4:$AV$35,2+$A444+D$37)</f>
        <v>26</v>
      </c>
      <c r="E444" s="130">
        <f>VLOOKUP($H438,$A$4:$AV$35,2+$A444+E$37)</f>
        <v>352</v>
      </c>
      <c r="F444" s="130"/>
      <c r="G444" s="130"/>
      <c r="H444" s="130"/>
    </row>
    <row r="445" spans="1:8" s="33" customFormat="1" ht="22.5" customHeight="1" x14ac:dyDescent="0.3">
      <c r="A445" s="151">
        <v>8</v>
      </c>
      <c r="B445" s="130">
        <f>VLOOKUP(H438,$A$4:$AV$35,2+$A445+B$37)</f>
        <v>806</v>
      </c>
      <c r="C445" s="130">
        <f>VLOOKUP($H438,$A$4:$AV$35,2+$A445+C$37)</f>
        <v>364</v>
      </c>
      <c r="D445" s="130">
        <f>VLOOKUP($H438,$A$4:$AV$35,2+$A445+D$37)</f>
        <v>47</v>
      </c>
      <c r="E445" s="130">
        <f>VLOOKUP($H438,$A$4:$AV$35,2+$A445+E$37)</f>
        <v>384</v>
      </c>
      <c r="F445" s="130"/>
      <c r="G445" s="130"/>
      <c r="H445" s="130"/>
    </row>
    <row r="446" spans="1:8" s="33" customFormat="1" ht="22.5" customHeight="1" x14ac:dyDescent="0.3">
      <c r="A446" s="151">
        <v>9</v>
      </c>
      <c r="B446" s="130">
        <f>VLOOKUP(H438,$A$4:$AV$35,2+$A446+B$37)</f>
        <v>523</v>
      </c>
      <c r="C446" s="130">
        <f>VLOOKUP($H438,$A$4:$AV$35,2+$A446+C$37)</f>
        <v>236</v>
      </c>
      <c r="D446" s="130">
        <f>VLOOKUP($H438,$A$4:$AV$35,2+$A446+D$37)</f>
        <v>15</v>
      </c>
      <c r="E446" s="130">
        <f>VLOOKUP($H438,$A$4:$AV$35,2+$A446+E$37)</f>
        <v>214</v>
      </c>
      <c r="F446" s="130"/>
      <c r="G446" s="130"/>
      <c r="H446" s="130"/>
    </row>
    <row r="447" spans="1:8" s="33" customFormat="1" ht="22.5" customHeight="1" x14ac:dyDescent="0.3">
      <c r="A447" s="151">
        <v>10</v>
      </c>
      <c r="B447" s="130">
        <f>VLOOKUP(H438,$A$4:$AV$35,2+$A447+B$37)</f>
        <v>432</v>
      </c>
      <c r="C447" s="130">
        <f>VLOOKUP($H438,$A$4:$AV$35,2+$A447+C$37)</f>
        <v>227</v>
      </c>
      <c r="D447" s="130">
        <f>VLOOKUP($H438,$A$4:$AV$35,2+$A447+D$37)</f>
        <v>18</v>
      </c>
      <c r="E447" s="130">
        <f>VLOOKUP($H438,$A$4:$AV$35,2+$A447+E$37)</f>
        <v>83</v>
      </c>
      <c r="F447" s="130"/>
      <c r="G447" s="130"/>
      <c r="H447" s="130"/>
    </row>
    <row r="448" spans="1:8" s="33" customFormat="1" ht="22.5" customHeight="1" x14ac:dyDescent="0.3">
      <c r="A448" s="151">
        <v>11</v>
      </c>
    </row>
    <row r="449" spans="1:8" s="33" customFormat="1" ht="22.5" customHeight="1" x14ac:dyDescent="0.3">
      <c r="A449" s="151">
        <v>12</v>
      </c>
    </row>
    <row r="450" spans="1:8" s="33" customFormat="1" ht="22.5" customHeight="1" x14ac:dyDescent="0.3">
      <c r="A450" s="151">
        <v>13</v>
      </c>
    </row>
    <row r="451" spans="1:8" s="33" customFormat="1" ht="22.5" customHeight="1" x14ac:dyDescent="0.3">
      <c r="A451" s="151">
        <v>14</v>
      </c>
    </row>
    <row r="452" spans="1:8" s="33" customFormat="1" ht="22.5" customHeight="1" x14ac:dyDescent="0.3">
      <c r="A452" s="151">
        <v>15</v>
      </c>
    </row>
    <row r="453" spans="1:8" s="33" customFormat="1" ht="22.5" customHeight="1" x14ac:dyDescent="0.3">
      <c r="A453" s="151">
        <v>16</v>
      </c>
    </row>
    <row r="454" spans="1:8" s="33" customFormat="1" ht="22.5" customHeight="1" x14ac:dyDescent="0.3">
      <c r="A454" s="151">
        <v>17</v>
      </c>
    </row>
    <row r="455" spans="1:8" s="33" customFormat="1" ht="22.5" customHeight="1" x14ac:dyDescent="0.3">
      <c r="A455" s="151">
        <v>18</v>
      </c>
    </row>
    <row r="456" spans="1:8" s="33" customFormat="1" ht="22.5" customHeight="1" x14ac:dyDescent="0.3">
      <c r="A456" s="151">
        <v>19</v>
      </c>
    </row>
    <row r="457" spans="1:8" s="33" customFormat="1" ht="22.5" customHeight="1" x14ac:dyDescent="0.3">
      <c r="A457" s="151">
        <v>20</v>
      </c>
    </row>
    <row r="458" spans="1:8" s="33" customFormat="1" ht="22.5" customHeight="1" x14ac:dyDescent="0.3">
      <c r="A458" s="151">
        <v>1</v>
      </c>
      <c r="B458" s="130">
        <f>VLOOKUP(H458,$A$4:$AV$35,2+$A458+B$37)</f>
        <v>1208</v>
      </c>
      <c r="C458" s="130">
        <f>VLOOKUP($H458,$A$4:$AV$35,2+$A458+C$37)</f>
        <v>410</v>
      </c>
      <c r="D458" s="130">
        <f>VLOOKUP($H458,$A$4:$AV$35,2+$A458+D$37)</f>
        <v>79</v>
      </c>
      <c r="E458" s="130">
        <f>VLOOKUP($H458,$A$4:$AV$35,2+$A458+E$37)</f>
        <v>719</v>
      </c>
      <c r="F458" s="130"/>
      <c r="G458" s="130"/>
      <c r="H458" s="181">
        <v>22</v>
      </c>
    </row>
    <row r="459" spans="1:8" s="33" customFormat="1" ht="22.5" customHeight="1" x14ac:dyDescent="0.3">
      <c r="A459" s="151">
        <v>2</v>
      </c>
      <c r="B459" s="130">
        <f>VLOOKUP(H458,$A$4:$AV$35,2+$A459+B$37)</f>
        <v>1364</v>
      </c>
      <c r="C459" s="130">
        <f>VLOOKUP($H458,$A$4:$AV$35,2+$A459+C$37)</f>
        <v>457</v>
      </c>
      <c r="D459" s="130">
        <f>VLOOKUP($H458,$A$4:$AV$35,2+$A459+D$37)</f>
        <v>84</v>
      </c>
      <c r="E459" s="130">
        <f>VLOOKUP($H458,$A$4:$AV$35,2+$A459+E$37)</f>
        <v>823</v>
      </c>
      <c r="F459" s="130"/>
      <c r="G459" s="130"/>
      <c r="H459" s="130"/>
    </row>
    <row r="460" spans="1:8" s="33" customFormat="1" ht="22.5" customHeight="1" x14ac:dyDescent="0.3">
      <c r="A460" s="151">
        <v>3</v>
      </c>
      <c r="B460" s="130">
        <f>VLOOKUP(H458,$A$4:$AV$35,2+$A460+B$37)</f>
        <v>1371</v>
      </c>
      <c r="C460" s="130">
        <f>VLOOKUP($H458,$A$4:$AV$35,2+$A460+C$37)</f>
        <v>491</v>
      </c>
      <c r="D460" s="130">
        <f>VLOOKUP($H458,$A$4:$AV$35,2+$A460+D$37)</f>
        <v>82</v>
      </c>
      <c r="E460" s="130">
        <f>VLOOKUP($H458,$A$4:$AV$35,2+$A460+E$37)</f>
        <v>798</v>
      </c>
      <c r="F460" s="130"/>
      <c r="G460" s="130"/>
      <c r="H460" s="130"/>
    </row>
    <row r="461" spans="1:8" s="33" customFormat="1" ht="22.5" customHeight="1" x14ac:dyDescent="0.3">
      <c r="A461" s="151">
        <v>4</v>
      </c>
      <c r="B461" s="130">
        <f>VLOOKUP(H458,$A$4:$AV$35,2+$A461+B$37)</f>
        <v>1241</v>
      </c>
      <c r="C461" s="130">
        <f>VLOOKUP($H458,$A$4:$AV$35,2+$A461+C$37)</f>
        <v>503</v>
      </c>
      <c r="D461" s="130">
        <f>VLOOKUP($H458,$A$4:$AV$35,2+$A461+D$37)</f>
        <v>82</v>
      </c>
      <c r="E461" s="130">
        <f>VLOOKUP($H458,$A$4:$AV$35,2+$A461+E$37)</f>
        <v>656</v>
      </c>
      <c r="F461" s="130"/>
      <c r="G461" s="130"/>
      <c r="H461" s="130"/>
    </row>
    <row r="462" spans="1:8" s="33" customFormat="1" ht="22.5" customHeight="1" x14ac:dyDescent="0.3">
      <c r="A462" s="151">
        <v>5</v>
      </c>
      <c r="B462" s="130">
        <f>VLOOKUP(H458,$A$4:$AV$35,2+$A462+B$37)</f>
        <v>737</v>
      </c>
      <c r="C462" s="130">
        <f>VLOOKUP($H458,$A$4:$AV$35,2+$A462+C$37)</f>
        <v>367</v>
      </c>
      <c r="D462" s="130">
        <f>VLOOKUP($H458,$A$4:$AV$35,2+$A462+D$37)</f>
        <v>31</v>
      </c>
      <c r="E462" s="130">
        <f>VLOOKUP($H458,$A$4:$AV$35,2+$A462+E$37)</f>
        <v>339</v>
      </c>
      <c r="F462" s="130"/>
      <c r="G462" s="130"/>
      <c r="H462" s="130"/>
    </row>
    <row r="463" spans="1:8" s="33" customFormat="1" ht="22.5" customHeight="1" x14ac:dyDescent="0.3">
      <c r="A463" s="151">
        <v>6</v>
      </c>
      <c r="B463" s="130">
        <f>VLOOKUP(H458,$A$4:$AV$35,2+$A463+B$37)</f>
        <v>976</v>
      </c>
      <c r="C463" s="130">
        <f>VLOOKUP($H458,$A$4:$AV$35,2+$A463+C$37)</f>
        <v>424</v>
      </c>
      <c r="D463" s="130">
        <f>VLOOKUP($H458,$A$4:$AV$35,2+$A463+D$37)</f>
        <v>85</v>
      </c>
      <c r="E463" s="130">
        <f>VLOOKUP($H458,$A$4:$AV$35,2+$A463+E$37)</f>
        <v>467</v>
      </c>
      <c r="F463" s="130"/>
      <c r="G463" s="130"/>
      <c r="H463" s="130"/>
    </row>
    <row r="464" spans="1:8" s="33" customFormat="1" ht="22.5" customHeight="1" x14ac:dyDescent="0.3">
      <c r="A464" s="151">
        <v>7</v>
      </c>
      <c r="B464" s="130">
        <f>VLOOKUP(H458,$A$4:$AV$35,2+$A464+B$37)</f>
        <v>1020</v>
      </c>
      <c r="C464" s="130">
        <f>VLOOKUP($H458,$A$4:$AV$35,2+$A464+C$37)</f>
        <v>411</v>
      </c>
      <c r="D464" s="130">
        <f>VLOOKUP($H458,$A$4:$AV$35,2+$A464+D$37)</f>
        <v>127</v>
      </c>
      <c r="E464" s="130">
        <f>VLOOKUP($H458,$A$4:$AV$35,2+$A464+E$37)</f>
        <v>482</v>
      </c>
      <c r="F464" s="130"/>
      <c r="G464" s="130"/>
      <c r="H464" s="130"/>
    </row>
    <row r="465" spans="1:8" s="33" customFormat="1" ht="22.5" customHeight="1" x14ac:dyDescent="0.3">
      <c r="A465" s="151">
        <v>8</v>
      </c>
      <c r="B465" s="130">
        <f>VLOOKUP(H458,$A$4:$AV$35,2+$A465+B$37)</f>
        <v>1163</v>
      </c>
      <c r="C465" s="130">
        <f>VLOOKUP($H458,$A$4:$AV$35,2+$A465+C$37)</f>
        <v>442</v>
      </c>
      <c r="D465" s="130">
        <f>VLOOKUP($H458,$A$4:$AV$35,2+$A465+D$37)</f>
        <v>67</v>
      </c>
      <c r="E465" s="130">
        <f>VLOOKUP($H458,$A$4:$AV$35,2+$A465+E$37)</f>
        <v>647</v>
      </c>
      <c r="F465" s="130"/>
      <c r="G465" s="130"/>
      <c r="H465" s="130"/>
    </row>
    <row r="466" spans="1:8" s="33" customFormat="1" ht="22.5" customHeight="1" x14ac:dyDescent="0.3">
      <c r="A466" s="151">
        <v>9</v>
      </c>
      <c r="B466" s="130">
        <f>VLOOKUP(H458,$A$4:$AV$35,2+$A466+B$37)</f>
        <v>933</v>
      </c>
      <c r="C466" s="130">
        <f>VLOOKUP($H458,$A$4:$AV$35,2+$A466+C$37)</f>
        <v>389</v>
      </c>
      <c r="D466" s="130">
        <f>VLOOKUP($H458,$A$4:$AV$35,2+$A466+D$37)</f>
        <v>59</v>
      </c>
      <c r="E466" s="130">
        <f>VLOOKUP($H458,$A$4:$AV$35,2+$A466+E$37)</f>
        <v>369</v>
      </c>
      <c r="F466" s="130"/>
      <c r="G466" s="130"/>
      <c r="H466" s="130"/>
    </row>
    <row r="467" spans="1:8" s="33" customFormat="1" ht="22.5" customHeight="1" x14ac:dyDescent="0.3">
      <c r="A467" s="151">
        <v>10</v>
      </c>
      <c r="B467" s="130">
        <f>VLOOKUP(H458,$A$4:$AV$35,2+$A467+B$37)</f>
        <v>878</v>
      </c>
      <c r="C467" s="130">
        <f>VLOOKUP($H458,$A$4:$AV$35,2+$A467+C$37)</f>
        <v>359</v>
      </c>
      <c r="D467" s="130">
        <f>VLOOKUP($H458,$A$4:$AV$35,2+$A467+D$37)</f>
        <v>75</v>
      </c>
      <c r="E467" s="130">
        <f>VLOOKUP($H458,$A$4:$AV$35,2+$A467+E$37)</f>
        <v>214</v>
      </c>
      <c r="F467" s="130"/>
      <c r="G467" s="130"/>
      <c r="H467" s="130"/>
    </row>
    <row r="468" spans="1:8" s="33" customFormat="1" ht="22.5" customHeight="1" x14ac:dyDescent="0.3">
      <c r="A468" s="151">
        <v>11</v>
      </c>
    </row>
    <row r="469" spans="1:8" s="33" customFormat="1" ht="22.5" customHeight="1" x14ac:dyDescent="0.3">
      <c r="A469" s="151">
        <v>12</v>
      </c>
    </row>
    <row r="470" spans="1:8" s="33" customFormat="1" ht="22.5" customHeight="1" x14ac:dyDescent="0.3">
      <c r="A470" s="151">
        <v>13</v>
      </c>
    </row>
    <row r="471" spans="1:8" s="33" customFormat="1" ht="22.5" customHeight="1" x14ac:dyDescent="0.3">
      <c r="A471" s="151">
        <v>14</v>
      </c>
    </row>
    <row r="472" spans="1:8" s="33" customFormat="1" ht="22.5" customHeight="1" x14ac:dyDescent="0.3">
      <c r="A472" s="151">
        <v>15</v>
      </c>
    </row>
    <row r="473" spans="1:8" s="33" customFormat="1" ht="22.5" customHeight="1" x14ac:dyDescent="0.3">
      <c r="A473" s="151">
        <v>16</v>
      </c>
    </row>
    <row r="474" spans="1:8" s="33" customFormat="1" ht="22.5" customHeight="1" x14ac:dyDescent="0.3">
      <c r="A474" s="151">
        <v>17</v>
      </c>
    </row>
    <row r="475" spans="1:8" s="33" customFormat="1" ht="22.5" customHeight="1" x14ac:dyDescent="0.3">
      <c r="A475" s="151">
        <v>18</v>
      </c>
    </row>
    <row r="476" spans="1:8" s="33" customFormat="1" ht="22.5" customHeight="1" x14ac:dyDescent="0.3">
      <c r="A476" s="151">
        <v>19</v>
      </c>
    </row>
    <row r="477" spans="1:8" s="33" customFormat="1" ht="22.5" customHeight="1" x14ac:dyDescent="0.3">
      <c r="A477" s="151">
        <v>20</v>
      </c>
    </row>
    <row r="478" spans="1:8" s="33" customFormat="1" ht="22.5" customHeight="1" x14ac:dyDescent="0.3">
      <c r="A478" s="151">
        <v>1</v>
      </c>
      <c r="B478" s="130">
        <f>VLOOKUP(H478,$A$4:$AV$35,2+$A478+B$37)</f>
        <v>386</v>
      </c>
      <c r="C478" s="130">
        <f>VLOOKUP($H478,$A$4:$AV$35,2+$A478+C$37)</f>
        <v>136</v>
      </c>
      <c r="D478" s="130">
        <f>VLOOKUP($H478,$A$4:$AV$35,2+$A478+D$37)</f>
        <v>6</v>
      </c>
      <c r="E478" s="130">
        <f>VLOOKUP($H478,$A$4:$AV$35,2+$A478+E$37)</f>
        <v>244</v>
      </c>
      <c r="F478" s="130"/>
      <c r="G478" s="130"/>
      <c r="H478" s="181">
        <v>23</v>
      </c>
    </row>
    <row r="479" spans="1:8" s="33" customFormat="1" ht="22.5" customHeight="1" x14ac:dyDescent="0.3">
      <c r="A479" s="151">
        <v>2</v>
      </c>
      <c r="B479" s="130">
        <f>VLOOKUP(H478,$A$4:$AV$35,2+$A479+B$37)</f>
        <v>495</v>
      </c>
      <c r="C479" s="130">
        <f>VLOOKUP($H478,$A$4:$AV$35,2+$A479+C$37)</f>
        <v>172</v>
      </c>
      <c r="D479" s="130">
        <f>VLOOKUP($H478,$A$4:$AV$35,2+$A479+D$37)</f>
        <v>1</v>
      </c>
      <c r="E479" s="130">
        <f>VLOOKUP($H478,$A$4:$AV$35,2+$A479+E$37)</f>
        <v>322</v>
      </c>
      <c r="F479" s="130"/>
      <c r="G479" s="130"/>
      <c r="H479" s="130"/>
    </row>
    <row r="480" spans="1:8" s="33" customFormat="1" ht="22.5" customHeight="1" x14ac:dyDescent="0.3">
      <c r="A480" s="151">
        <v>3</v>
      </c>
      <c r="B480" s="130">
        <f>VLOOKUP(H478,$A$4:$AV$35,2+$A480+B$37)</f>
        <v>461</v>
      </c>
      <c r="C480" s="130">
        <f>VLOOKUP($H478,$A$4:$AV$35,2+$A480+C$37)</f>
        <v>148</v>
      </c>
      <c r="D480" s="130">
        <f>VLOOKUP($H478,$A$4:$AV$35,2+$A480+D$37)</f>
        <v>0</v>
      </c>
      <c r="E480" s="130">
        <f>VLOOKUP($H478,$A$4:$AV$35,2+$A480+E$37)</f>
        <v>313</v>
      </c>
      <c r="F480" s="130"/>
      <c r="G480" s="130"/>
      <c r="H480" s="130"/>
    </row>
    <row r="481" spans="1:8" s="33" customFormat="1" ht="22.5" customHeight="1" x14ac:dyDescent="0.3">
      <c r="A481" s="151">
        <v>4</v>
      </c>
      <c r="B481" s="130">
        <f>VLOOKUP(H478,$A$4:$AV$35,2+$A481+B$37)</f>
        <v>391</v>
      </c>
      <c r="C481" s="130">
        <f>VLOOKUP($H478,$A$4:$AV$35,2+$A481+C$37)</f>
        <v>127</v>
      </c>
      <c r="D481" s="130">
        <f>VLOOKUP($H478,$A$4:$AV$35,2+$A481+D$37)</f>
        <v>3</v>
      </c>
      <c r="E481" s="130">
        <f>VLOOKUP($H478,$A$4:$AV$35,2+$A481+E$37)</f>
        <v>261</v>
      </c>
      <c r="F481" s="130"/>
      <c r="G481" s="130"/>
      <c r="H481" s="130"/>
    </row>
    <row r="482" spans="1:8" s="33" customFormat="1" ht="22.5" customHeight="1" x14ac:dyDescent="0.3">
      <c r="A482" s="151">
        <v>5</v>
      </c>
      <c r="B482" s="130">
        <f>VLOOKUP(H478,$A$4:$AV$35,2+$A482+B$37)</f>
        <v>318</v>
      </c>
      <c r="C482" s="130">
        <f>VLOOKUP($H478,$A$4:$AV$35,2+$A482+C$37)</f>
        <v>109</v>
      </c>
      <c r="D482" s="130">
        <f>VLOOKUP($H478,$A$4:$AV$35,2+$A482+D$37)</f>
        <v>0</v>
      </c>
      <c r="E482" s="130">
        <f>VLOOKUP($H478,$A$4:$AV$35,2+$A482+E$37)</f>
        <v>209</v>
      </c>
      <c r="F482" s="130"/>
      <c r="G482" s="130"/>
      <c r="H482" s="130"/>
    </row>
    <row r="483" spans="1:8" s="33" customFormat="1" ht="22.5" customHeight="1" x14ac:dyDescent="0.3">
      <c r="A483" s="151">
        <v>6</v>
      </c>
      <c r="B483" s="130">
        <f>VLOOKUP(H478,$A$4:$AV$35,2+$A483+B$37)</f>
        <v>292</v>
      </c>
      <c r="C483" s="130">
        <f>VLOOKUP($H478,$A$4:$AV$35,2+$A483+C$37)</f>
        <v>104</v>
      </c>
      <c r="D483" s="130">
        <f>VLOOKUP($H478,$A$4:$AV$35,2+$A483+D$37)</f>
        <v>0</v>
      </c>
      <c r="E483" s="130">
        <f>VLOOKUP($H478,$A$4:$AV$35,2+$A483+E$37)</f>
        <v>188</v>
      </c>
      <c r="F483" s="130"/>
      <c r="G483" s="130"/>
      <c r="H483" s="130"/>
    </row>
    <row r="484" spans="1:8" s="33" customFormat="1" ht="22.5" customHeight="1" x14ac:dyDescent="0.3">
      <c r="A484" s="151">
        <v>7</v>
      </c>
      <c r="B484" s="130">
        <f>VLOOKUP(H478,$A$4:$AV$35,2+$A484+B$37)</f>
        <v>251</v>
      </c>
      <c r="C484" s="130">
        <f>VLOOKUP($H478,$A$4:$AV$35,2+$A484+C$37)</f>
        <v>132</v>
      </c>
      <c r="D484" s="130">
        <f>VLOOKUP($H478,$A$4:$AV$35,2+$A484+D$37)</f>
        <v>0</v>
      </c>
      <c r="E484" s="130">
        <f>VLOOKUP($H478,$A$4:$AV$35,2+$A484+E$37)</f>
        <v>119</v>
      </c>
      <c r="F484" s="130"/>
      <c r="G484" s="130"/>
      <c r="H484" s="130"/>
    </row>
    <row r="485" spans="1:8" s="33" customFormat="1" ht="22.5" customHeight="1" x14ac:dyDescent="0.3">
      <c r="A485" s="151">
        <v>8</v>
      </c>
      <c r="B485" s="130">
        <f>VLOOKUP(H478,$A$4:$AV$35,2+$A485+B$37)</f>
        <v>263</v>
      </c>
      <c r="C485" s="130">
        <f>VLOOKUP($H478,$A$4:$AV$35,2+$A485+C$37)</f>
        <v>126</v>
      </c>
      <c r="D485" s="130">
        <f>VLOOKUP($H478,$A$4:$AV$35,2+$A485+D$37)</f>
        <v>4</v>
      </c>
      <c r="E485" s="130">
        <f>VLOOKUP($H478,$A$4:$AV$35,2+$A485+E$37)</f>
        <v>133</v>
      </c>
      <c r="F485" s="130"/>
      <c r="G485" s="130"/>
      <c r="H485" s="130"/>
    </row>
    <row r="486" spans="1:8" s="33" customFormat="1" ht="22.5" customHeight="1" x14ac:dyDescent="0.3">
      <c r="A486" s="151">
        <v>9</v>
      </c>
      <c r="B486" s="130">
        <f>VLOOKUP(H478,$A$4:$AV$35,2+$A486+B$37)</f>
        <v>195</v>
      </c>
      <c r="C486" s="130">
        <f>VLOOKUP($H478,$A$4:$AV$35,2+$A486+C$37)</f>
        <v>92</v>
      </c>
      <c r="D486" s="130">
        <f>VLOOKUP($H478,$A$4:$AV$35,2+$A486+D$37)</f>
        <v>1</v>
      </c>
      <c r="E486" s="130">
        <f>VLOOKUP($H478,$A$4:$AV$35,2+$A486+E$37)</f>
        <v>75</v>
      </c>
      <c r="F486" s="130"/>
      <c r="G486" s="130"/>
      <c r="H486" s="130"/>
    </row>
    <row r="487" spans="1:8" s="33" customFormat="1" ht="22.5" customHeight="1" x14ac:dyDescent="0.3">
      <c r="A487" s="151">
        <v>10</v>
      </c>
      <c r="B487" s="130">
        <f>VLOOKUP(H478,$A$4:$AV$35,2+$A487+B$37)</f>
        <v>174</v>
      </c>
      <c r="C487" s="130">
        <f>VLOOKUP($H478,$A$4:$AV$35,2+$A487+C$37)</f>
        <v>83</v>
      </c>
      <c r="D487" s="130">
        <f>VLOOKUP($H478,$A$4:$AV$35,2+$A487+D$37)</f>
        <v>4</v>
      </c>
      <c r="E487" s="130">
        <f>VLOOKUP($H478,$A$4:$AV$35,2+$A487+E$37)</f>
        <v>20</v>
      </c>
      <c r="F487" s="130"/>
      <c r="G487" s="130"/>
      <c r="H487" s="130"/>
    </row>
    <row r="488" spans="1:8" s="33" customFormat="1" ht="22.5" customHeight="1" x14ac:dyDescent="0.3">
      <c r="A488" s="151">
        <v>11</v>
      </c>
    </row>
    <row r="489" spans="1:8" s="33" customFormat="1" ht="22.5" customHeight="1" x14ac:dyDescent="0.3">
      <c r="A489" s="151">
        <v>12</v>
      </c>
    </row>
    <row r="490" spans="1:8" s="33" customFormat="1" ht="22.5" customHeight="1" x14ac:dyDescent="0.3">
      <c r="A490" s="151">
        <v>13</v>
      </c>
    </row>
    <row r="491" spans="1:8" s="33" customFormat="1" ht="22.5" customHeight="1" x14ac:dyDescent="0.3">
      <c r="A491" s="151">
        <v>14</v>
      </c>
    </row>
    <row r="492" spans="1:8" s="33" customFormat="1" ht="22.5" customHeight="1" x14ac:dyDescent="0.3">
      <c r="A492" s="151">
        <v>15</v>
      </c>
    </row>
    <row r="493" spans="1:8" s="33" customFormat="1" ht="22.5" customHeight="1" x14ac:dyDescent="0.3">
      <c r="A493" s="151">
        <v>16</v>
      </c>
    </row>
    <row r="494" spans="1:8" s="33" customFormat="1" ht="22.5" customHeight="1" x14ac:dyDescent="0.3">
      <c r="A494" s="151">
        <v>17</v>
      </c>
    </row>
    <row r="495" spans="1:8" s="33" customFormat="1" ht="22.5" customHeight="1" x14ac:dyDescent="0.3">
      <c r="A495" s="151">
        <v>18</v>
      </c>
    </row>
    <row r="496" spans="1:8" s="33" customFormat="1" ht="22.5" customHeight="1" x14ac:dyDescent="0.3">
      <c r="A496" s="151">
        <v>19</v>
      </c>
    </row>
    <row r="497" spans="1:8" s="33" customFormat="1" ht="22.5" customHeight="1" x14ac:dyDescent="0.3">
      <c r="A497" s="151">
        <v>20</v>
      </c>
    </row>
    <row r="498" spans="1:8" s="33" customFormat="1" ht="22.5" customHeight="1" x14ac:dyDescent="0.3">
      <c r="A498" s="151">
        <v>1</v>
      </c>
      <c r="B498" s="130">
        <f>VLOOKUP(H498,$A$4:$AV$35,2+$A498+B$37)</f>
        <v>171</v>
      </c>
      <c r="C498" s="130">
        <f>VLOOKUP($H498,$A$4:$AV$35,2+$A498+C$37)</f>
        <v>55</v>
      </c>
      <c r="D498" s="130">
        <f>VLOOKUP($H498,$A$4:$AV$35,2+$A498+D$37)</f>
        <v>1</v>
      </c>
      <c r="E498" s="130">
        <f>VLOOKUP($H498,$A$4:$AV$35,2+$A498+E$37)</f>
        <v>115</v>
      </c>
      <c r="F498" s="130"/>
      <c r="G498" s="130"/>
      <c r="H498" s="181">
        <v>24</v>
      </c>
    </row>
    <row r="499" spans="1:8" s="33" customFormat="1" ht="22.5" customHeight="1" x14ac:dyDescent="0.3">
      <c r="A499" s="151">
        <v>2</v>
      </c>
      <c r="B499" s="130">
        <f>VLOOKUP(H498,$A$4:$AV$35,2+$A499+B$37)</f>
        <v>149</v>
      </c>
      <c r="C499" s="130">
        <f>VLOOKUP($H498,$A$4:$AV$35,2+$A499+C$37)</f>
        <v>42</v>
      </c>
      <c r="D499" s="130">
        <f>VLOOKUP($H498,$A$4:$AV$35,2+$A499+D$37)</f>
        <v>0</v>
      </c>
      <c r="E499" s="130">
        <f>VLOOKUP($H498,$A$4:$AV$35,2+$A499+E$37)</f>
        <v>107</v>
      </c>
      <c r="F499" s="130"/>
      <c r="G499" s="130"/>
      <c r="H499" s="130"/>
    </row>
    <row r="500" spans="1:8" s="33" customFormat="1" ht="22.5" customHeight="1" x14ac:dyDescent="0.3">
      <c r="A500" s="151">
        <v>3</v>
      </c>
      <c r="B500" s="130">
        <f>VLOOKUP(H498,$A$4:$AV$35,2+$A500+B$37)</f>
        <v>126</v>
      </c>
      <c r="C500" s="130">
        <f>VLOOKUP($H498,$A$4:$AV$35,2+$A500+C$37)</f>
        <v>55</v>
      </c>
      <c r="D500" s="130">
        <f>VLOOKUP($H498,$A$4:$AV$35,2+$A500+D$37)</f>
        <v>1</v>
      </c>
      <c r="E500" s="130">
        <f>VLOOKUP($H498,$A$4:$AV$35,2+$A500+E$37)</f>
        <v>70</v>
      </c>
      <c r="F500" s="130"/>
      <c r="G500" s="130"/>
      <c r="H500" s="130"/>
    </row>
    <row r="501" spans="1:8" s="33" customFormat="1" ht="22.5" customHeight="1" x14ac:dyDescent="0.3">
      <c r="A501" s="151">
        <v>4</v>
      </c>
      <c r="B501" s="130">
        <f>VLOOKUP(H498,$A$4:$AV$35,2+$A501+B$37)</f>
        <v>103</v>
      </c>
      <c r="C501" s="130">
        <f>VLOOKUP($H498,$A$4:$AV$35,2+$A501+C$37)</f>
        <v>44</v>
      </c>
      <c r="D501" s="130">
        <f>VLOOKUP($H498,$A$4:$AV$35,2+$A501+D$37)</f>
        <v>0</v>
      </c>
      <c r="E501" s="130">
        <f>VLOOKUP($H498,$A$4:$AV$35,2+$A501+E$37)</f>
        <v>59</v>
      </c>
      <c r="F501" s="130"/>
      <c r="G501" s="130"/>
      <c r="H501" s="130"/>
    </row>
    <row r="502" spans="1:8" s="33" customFormat="1" ht="22.5" customHeight="1" x14ac:dyDescent="0.3">
      <c r="A502" s="151">
        <v>5</v>
      </c>
      <c r="B502" s="130">
        <f>VLOOKUP(H498,$A$4:$AV$35,2+$A502+B$37)</f>
        <v>69</v>
      </c>
      <c r="C502" s="130">
        <f>VLOOKUP($H498,$A$4:$AV$35,2+$A502+C$37)</f>
        <v>32</v>
      </c>
      <c r="D502" s="130">
        <f>VLOOKUP($H498,$A$4:$AV$35,2+$A502+D$37)</f>
        <v>0</v>
      </c>
      <c r="E502" s="130">
        <f>VLOOKUP($H498,$A$4:$AV$35,2+$A502+E$37)</f>
        <v>37</v>
      </c>
      <c r="F502" s="130"/>
      <c r="G502" s="130"/>
      <c r="H502" s="130"/>
    </row>
    <row r="503" spans="1:8" s="33" customFormat="1" ht="22.5" customHeight="1" x14ac:dyDescent="0.3">
      <c r="A503" s="151">
        <v>6</v>
      </c>
      <c r="B503" s="130">
        <f>VLOOKUP(H498,$A$4:$AV$35,2+$A503+B$37)</f>
        <v>56</v>
      </c>
      <c r="C503" s="130">
        <f>VLOOKUP($H498,$A$4:$AV$35,2+$A503+C$37)</f>
        <v>28</v>
      </c>
      <c r="D503" s="130">
        <f>VLOOKUP($H498,$A$4:$AV$35,2+$A503+D$37)</f>
        <v>0</v>
      </c>
      <c r="E503" s="130">
        <f>VLOOKUP($H498,$A$4:$AV$35,2+$A503+E$37)</f>
        <v>28</v>
      </c>
      <c r="F503" s="130"/>
      <c r="G503" s="130"/>
      <c r="H503" s="130"/>
    </row>
    <row r="504" spans="1:8" s="33" customFormat="1" ht="22.5" customHeight="1" x14ac:dyDescent="0.3">
      <c r="A504" s="151">
        <v>7</v>
      </c>
      <c r="B504" s="130">
        <f>VLOOKUP(H498,$A$4:$AV$35,2+$A504+B$37)</f>
        <v>85</v>
      </c>
      <c r="C504" s="130">
        <f>VLOOKUP($H498,$A$4:$AV$35,2+$A504+C$37)</f>
        <v>32</v>
      </c>
      <c r="D504" s="130">
        <f>VLOOKUP($H498,$A$4:$AV$35,2+$A504+D$37)</f>
        <v>1</v>
      </c>
      <c r="E504" s="130">
        <f>VLOOKUP($H498,$A$4:$AV$35,2+$A504+E$37)</f>
        <v>52</v>
      </c>
      <c r="F504" s="130"/>
      <c r="G504" s="130"/>
      <c r="H504" s="130"/>
    </row>
    <row r="505" spans="1:8" s="33" customFormat="1" ht="22.5" customHeight="1" x14ac:dyDescent="0.3">
      <c r="A505" s="151">
        <v>8</v>
      </c>
      <c r="B505" s="130">
        <f>VLOOKUP(H498,$A$4:$AV$35,2+$A505+B$37)</f>
        <v>87</v>
      </c>
      <c r="C505" s="130">
        <f>VLOOKUP($H498,$A$4:$AV$35,2+$A505+C$37)</f>
        <v>43</v>
      </c>
      <c r="D505" s="130">
        <f>VLOOKUP($H498,$A$4:$AV$35,2+$A505+D$37)</f>
        <v>1</v>
      </c>
      <c r="E505" s="130">
        <f>VLOOKUP($H498,$A$4:$AV$35,2+$A505+E$37)</f>
        <v>42</v>
      </c>
      <c r="F505" s="130"/>
      <c r="G505" s="130"/>
      <c r="H505" s="130"/>
    </row>
    <row r="506" spans="1:8" s="33" customFormat="1" ht="22.5" customHeight="1" x14ac:dyDescent="0.3">
      <c r="A506" s="151">
        <v>9</v>
      </c>
      <c r="B506" s="130">
        <f>VLOOKUP(H498,$A$4:$AV$35,2+$A506+B$37)</f>
        <v>74</v>
      </c>
      <c r="C506" s="130">
        <f>VLOOKUP($H498,$A$4:$AV$35,2+$A506+C$37)</f>
        <v>36</v>
      </c>
      <c r="D506" s="130">
        <f>VLOOKUP($H498,$A$4:$AV$35,2+$A506+D$37)</f>
        <v>4</v>
      </c>
      <c r="E506" s="130">
        <f>VLOOKUP($H498,$A$4:$AV$35,2+$A506+E$37)</f>
        <v>22</v>
      </c>
      <c r="F506" s="130"/>
      <c r="G506" s="130"/>
      <c r="H506" s="130"/>
    </row>
    <row r="507" spans="1:8" s="33" customFormat="1" ht="22.5" customHeight="1" x14ac:dyDescent="0.3">
      <c r="A507" s="151">
        <v>10</v>
      </c>
      <c r="B507" s="130">
        <f>VLOOKUP(H498,$A$4:$AV$35,2+$A507+B$37)</f>
        <v>44</v>
      </c>
      <c r="C507" s="130">
        <f>VLOOKUP($H498,$A$4:$AV$35,2+$A507+C$37)</f>
        <v>35</v>
      </c>
      <c r="D507" s="130">
        <f>VLOOKUP($H498,$A$4:$AV$35,2+$A507+D$37)</f>
        <v>0</v>
      </c>
      <c r="E507" s="130">
        <f>VLOOKUP($H498,$A$4:$AV$35,2+$A507+E$37)</f>
        <v>9</v>
      </c>
      <c r="F507" s="130"/>
      <c r="G507" s="130"/>
      <c r="H507" s="130"/>
    </row>
    <row r="508" spans="1:8" s="33" customFormat="1" ht="22.5" customHeight="1" x14ac:dyDescent="0.3">
      <c r="A508" s="151">
        <v>11</v>
      </c>
    </row>
    <row r="509" spans="1:8" s="33" customFormat="1" ht="22.5" customHeight="1" x14ac:dyDescent="0.3">
      <c r="A509" s="151">
        <v>12</v>
      </c>
    </row>
    <row r="510" spans="1:8" s="33" customFormat="1" ht="22.5" customHeight="1" x14ac:dyDescent="0.3">
      <c r="A510" s="151">
        <v>13</v>
      </c>
    </row>
    <row r="511" spans="1:8" s="33" customFormat="1" ht="22.5" customHeight="1" x14ac:dyDescent="0.3">
      <c r="A511" s="151">
        <v>14</v>
      </c>
    </row>
    <row r="512" spans="1:8" s="33" customFormat="1" ht="22.5" customHeight="1" x14ac:dyDescent="0.3">
      <c r="A512" s="151">
        <v>15</v>
      </c>
    </row>
    <row r="513" spans="1:8" s="33" customFormat="1" ht="22.5" customHeight="1" x14ac:dyDescent="0.3">
      <c r="A513" s="151">
        <v>16</v>
      </c>
    </row>
    <row r="514" spans="1:8" s="33" customFormat="1" ht="22.5" customHeight="1" x14ac:dyDescent="0.3">
      <c r="A514" s="151">
        <v>17</v>
      </c>
    </row>
    <row r="515" spans="1:8" s="33" customFormat="1" ht="22.5" customHeight="1" x14ac:dyDescent="0.3">
      <c r="A515" s="151">
        <v>18</v>
      </c>
    </row>
    <row r="516" spans="1:8" s="33" customFormat="1" ht="22.5" customHeight="1" x14ac:dyDescent="0.3">
      <c r="A516" s="151">
        <v>19</v>
      </c>
    </row>
    <row r="517" spans="1:8" s="33" customFormat="1" ht="22.5" customHeight="1" x14ac:dyDescent="0.3">
      <c r="A517" s="151">
        <v>20</v>
      </c>
    </row>
    <row r="518" spans="1:8" s="33" customFormat="1" ht="22.5" customHeight="1" x14ac:dyDescent="0.3">
      <c r="A518" s="151">
        <v>1</v>
      </c>
      <c r="B518" s="130">
        <f>VLOOKUP(H518,$A$4:$AV$35,2+$A518+B$37)</f>
        <v>977</v>
      </c>
      <c r="C518" s="130">
        <f>VLOOKUP($H518,$A$4:$AV$35,2+$A518+C$37)</f>
        <v>330</v>
      </c>
      <c r="D518" s="130">
        <f>VLOOKUP($H518,$A$4:$AV$35,2+$A518+D$37)</f>
        <v>17</v>
      </c>
      <c r="E518" s="130">
        <f>VLOOKUP($H518,$A$4:$AV$35,2+$A518+E$37)</f>
        <v>630</v>
      </c>
      <c r="F518" s="130"/>
      <c r="G518" s="130"/>
      <c r="H518" s="181">
        <v>25</v>
      </c>
    </row>
    <row r="519" spans="1:8" s="33" customFormat="1" ht="22.5" customHeight="1" x14ac:dyDescent="0.3">
      <c r="A519" s="151">
        <v>2</v>
      </c>
      <c r="B519" s="130">
        <f>VLOOKUP(H518,$A$4:$AV$35,2+$A519+B$37)</f>
        <v>1012</v>
      </c>
      <c r="C519" s="130">
        <f>VLOOKUP($H518,$A$4:$AV$35,2+$A519+C$37)</f>
        <v>373</v>
      </c>
      <c r="D519" s="130">
        <f>VLOOKUP($H518,$A$4:$AV$35,2+$A519+D$37)</f>
        <v>5</v>
      </c>
      <c r="E519" s="130">
        <f>VLOOKUP($H518,$A$4:$AV$35,2+$A519+E$37)</f>
        <v>634</v>
      </c>
      <c r="F519" s="130"/>
      <c r="G519" s="130"/>
      <c r="H519" s="130"/>
    </row>
    <row r="520" spans="1:8" s="33" customFormat="1" ht="22.5" customHeight="1" x14ac:dyDescent="0.3">
      <c r="A520" s="151">
        <v>3</v>
      </c>
      <c r="B520" s="130">
        <f>VLOOKUP(H518,$A$4:$AV$35,2+$A520+B$37)</f>
        <v>1018</v>
      </c>
      <c r="C520" s="130">
        <f>VLOOKUP($H518,$A$4:$AV$35,2+$A520+C$37)</f>
        <v>392</v>
      </c>
      <c r="D520" s="130">
        <f>VLOOKUP($H518,$A$4:$AV$35,2+$A520+D$37)</f>
        <v>14</v>
      </c>
      <c r="E520" s="130">
        <f>VLOOKUP($H518,$A$4:$AV$35,2+$A520+E$37)</f>
        <v>612</v>
      </c>
      <c r="F520" s="130"/>
      <c r="G520" s="130"/>
      <c r="H520" s="130"/>
    </row>
    <row r="521" spans="1:8" s="33" customFormat="1" ht="22.5" customHeight="1" x14ac:dyDescent="0.3">
      <c r="A521" s="151">
        <v>4</v>
      </c>
      <c r="B521" s="130">
        <f>VLOOKUP(H518,$A$4:$AV$35,2+$A521+B$37)</f>
        <v>944</v>
      </c>
      <c r="C521" s="130">
        <f>VLOOKUP($H518,$A$4:$AV$35,2+$A521+C$37)</f>
        <v>420</v>
      </c>
      <c r="D521" s="130">
        <f>VLOOKUP($H518,$A$4:$AV$35,2+$A521+D$37)</f>
        <v>6</v>
      </c>
      <c r="E521" s="130">
        <f>VLOOKUP($H518,$A$4:$AV$35,2+$A521+E$37)</f>
        <v>518</v>
      </c>
      <c r="F521" s="130"/>
      <c r="G521" s="130"/>
      <c r="H521" s="130"/>
    </row>
    <row r="522" spans="1:8" s="33" customFormat="1" ht="22.5" customHeight="1" x14ac:dyDescent="0.3">
      <c r="A522" s="151">
        <v>5</v>
      </c>
      <c r="B522" s="130">
        <f>VLOOKUP(H518,$A$4:$AV$35,2+$A522+B$37)</f>
        <v>552</v>
      </c>
      <c r="C522" s="130">
        <f>VLOOKUP($H518,$A$4:$AV$35,2+$A522+C$37)</f>
        <v>250</v>
      </c>
      <c r="D522" s="130">
        <f>VLOOKUP($H518,$A$4:$AV$35,2+$A522+D$37)</f>
        <v>4</v>
      </c>
      <c r="E522" s="130">
        <f>VLOOKUP($H518,$A$4:$AV$35,2+$A522+E$37)</f>
        <v>298</v>
      </c>
      <c r="F522" s="130"/>
      <c r="G522" s="130"/>
      <c r="H522" s="130"/>
    </row>
    <row r="523" spans="1:8" s="33" customFormat="1" ht="22.5" customHeight="1" x14ac:dyDescent="0.3">
      <c r="A523" s="151">
        <v>6</v>
      </c>
      <c r="B523" s="130">
        <f>VLOOKUP(H518,$A$4:$AV$35,2+$A523+B$37)</f>
        <v>749</v>
      </c>
      <c r="C523" s="130">
        <f>VLOOKUP($H518,$A$4:$AV$35,2+$A523+C$37)</f>
        <v>297</v>
      </c>
      <c r="D523" s="130">
        <f>VLOOKUP($H518,$A$4:$AV$35,2+$A523+D$37)</f>
        <v>3</v>
      </c>
      <c r="E523" s="130">
        <f>VLOOKUP($H518,$A$4:$AV$35,2+$A523+E$37)</f>
        <v>449</v>
      </c>
      <c r="F523" s="130"/>
      <c r="G523" s="130"/>
      <c r="H523" s="130"/>
    </row>
    <row r="524" spans="1:8" s="33" customFormat="1" ht="22.5" customHeight="1" x14ac:dyDescent="0.3">
      <c r="A524" s="151">
        <v>7</v>
      </c>
      <c r="B524" s="130">
        <f>VLOOKUP(H518,$A$4:$AV$35,2+$A524+B$37)</f>
        <v>788</v>
      </c>
      <c r="C524" s="130">
        <f>VLOOKUP($H518,$A$4:$AV$35,2+$A524+C$37)</f>
        <v>275</v>
      </c>
      <c r="D524" s="130">
        <f>VLOOKUP($H518,$A$4:$AV$35,2+$A524+D$37)</f>
        <v>6</v>
      </c>
      <c r="E524" s="130">
        <f>VLOOKUP($H518,$A$4:$AV$35,2+$A524+E$37)</f>
        <v>507</v>
      </c>
      <c r="F524" s="130"/>
      <c r="G524" s="130"/>
      <c r="H524" s="130"/>
    </row>
    <row r="525" spans="1:8" s="33" customFormat="1" ht="22.5" customHeight="1" x14ac:dyDescent="0.3">
      <c r="A525" s="151">
        <v>8</v>
      </c>
      <c r="B525" s="130">
        <f>VLOOKUP(H518,$A$4:$AV$35,2+$A525+B$37)</f>
        <v>1017</v>
      </c>
      <c r="C525" s="130">
        <f>VLOOKUP($H518,$A$4:$AV$35,2+$A525+C$37)</f>
        <v>312</v>
      </c>
      <c r="D525" s="130">
        <f>VLOOKUP($H518,$A$4:$AV$35,2+$A525+D$37)</f>
        <v>8</v>
      </c>
      <c r="E525" s="130">
        <f>VLOOKUP($H518,$A$4:$AV$35,2+$A525+E$37)</f>
        <v>676</v>
      </c>
      <c r="F525" s="130"/>
      <c r="G525" s="130"/>
      <c r="H525" s="130"/>
    </row>
    <row r="526" spans="1:8" s="33" customFormat="1" ht="22.5" customHeight="1" x14ac:dyDescent="0.3">
      <c r="A526" s="151">
        <v>9</v>
      </c>
      <c r="B526" s="130">
        <f>VLOOKUP(H518,$A$4:$AV$35,2+$A526+B$37)</f>
        <v>792</v>
      </c>
      <c r="C526" s="130">
        <f>VLOOKUP($H518,$A$4:$AV$35,2+$A526+C$37)</f>
        <v>229</v>
      </c>
      <c r="D526" s="130">
        <f>VLOOKUP($H518,$A$4:$AV$35,2+$A526+D$37)</f>
        <v>6</v>
      </c>
      <c r="E526" s="130">
        <f>VLOOKUP($H518,$A$4:$AV$35,2+$A526+E$37)</f>
        <v>279</v>
      </c>
      <c r="F526" s="130"/>
      <c r="G526" s="130"/>
      <c r="H526" s="130"/>
    </row>
    <row r="527" spans="1:8" s="33" customFormat="1" ht="22.5" customHeight="1" x14ac:dyDescent="0.3">
      <c r="A527" s="151">
        <v>10</v>
      </c>
      <c r="B527" s="130">
        <f>VLOOKUP(H518,$A$4:$AV$35,2+$A527+B$37)</f>
        <v>678</v>
      </c>
      <c r="C527" s="130">
        <f>VLOOKUP($H518,$A$4:$AV$35,2+$A527+C$37)</f>
        <v>198</v>
      </c>
      <c r="D527" s="130">
        <f>VLOOKUP($H518,$A$4:$AV$35,2+$A527+D$37)</f>
        <v>3</v>
      </c>
      <c r="E527" s="130">
        <f>VLOOKUP($H518,$A$4:$AV$35,2+$A527+E$37)</f>
        <v>108</v>
      </c>
      <c r="F527" s="130"/>
      <c r="G527" s="130"/>
      <c r="H527" s="130"/>
    </row>
    <row r="528" spans="1:8" s="33" customFormat="1" ht="22.5" customHeight="1" x14ac:dyDescent="0.3">
      <c r="A528" s="151">
        <v>11</v>
      </c>
    </row>
    <row r="529" spans="1:8" s="33" customFormat="1" ht="22.5" customHeight="1" x14ac:dyDescent="0.3">
      <c r="A529" s="151">
        <v>12</v>
      </c>
    </row>
    <row r="530" spans="1:8" s="33" customFormat="1" ht="22.5" customHeight="1" x14ac:dyDescent="0.3">
      <c r="A530" s="151">
        <v>13</v>
      </c>
    </row>
    <row r="531" spans="1:8" s="33" customFormat="1" ht="22.5" customHeight="1" x14ac:dyDescent="0.3">
      <c r="A531" s="151">
        <v>14</v>
      </c>
    </row>
    <row r="532" spans="1:8" s="33" customFormat="1" ht="22.5" customHeight="1" x14ac:dyDescent="0.3">
      <c r="A532" s="151">
        <v>15</v>
      </c>
    </row>
    <row r="533" spans="1:8" s="33" customFormat="1" ht="22.5" customHeight="1" x14ac:dyDescent="0.3">
      <c r="A533" s="151">
        <v>16</v>
      </c>
    </row>
    <row r="534" spans="1:8" s="33" customFormat="1" ht="22.5" customHeight="1" x14ac:dyDescent="0.3">
      <c r="A534" s="151">
        <v>17</v>
      </c>
    </row>
    <row r="535" spans="1:8" s="33" customFormat="1" ht="22.5" customHeight="1" x14ac:dyDescent="0.3">
      <c r="A535" s="151">
        <v>18</v>
      </c>
    </row>
    <row r="536" spans="1:8" s="33" customFormat="1" ht="22.5" customHeight="1" x14ac:dyDescent="0.3">
      <c r="A536" s="151">
        <v>19</v>
      </c>
    </row>
    <row r="537" spans="1:8" s="33" customFormat="1" ht="22.5" customHeight="1" x14ac:dyDescent="0.3">
      <c r="A537" s="151">
        <v>20</v>
      </c>
    </row>
    <row r="538" spans="1:8" s="33" customFormat="1" ht="22.5" customHeight="1" x14ac:dyDescent="0.3">
      <c r="A538" s="151">
        <v>1</v>
      </c>
      <c r="B538" s="130">
        <f>VLOOKUP(H538,$A$4:$AV$35,2+$A538+B$37)</f>
        <v>983</v>
      </c>
      <c r="C538" s="130">
        <f>VLOOKUP($H538,$A$4:$AV$35,2+$A538+C$37)</f>
        <v>220</v>
      </c>
      <c r="D538" s="130">
        <f>VLOOKUP($H538,$A$4:$AV$35,2+$A538+D$37)</f>
        <v>9</v>
      </c>
      <c r="E538" s="130">
        <f>VLOOKUP($H538,$A$4:$AV$35,2+$A538+E$37)</f>
        <v>754</v>
      </c>
      <c r="F538" s="130"/>
      <c r="G538" s="130"/>
      <c r="H538" s="181">
        <v>26</v>
      </c>
    </row>
    <row r="539" spans="1:8" s="33" customFormat="1" ht="22.5" customHeight="1" x14ac:dyDescent="0.3">
      <c r="A539" s="151">
        <v>2</v>
      </c>
      <c r="B539" s="130">
        <f>VLOOKUP(H538,$A$4:$AV$35,2+$A539+B$37)</f>
        <v>1012</v>
      </c>
      <c r="C539" s="130">
        <f>VLOOKUP($H538,$A$4:$AV$35,2+$A539+C$37)</f>
        <v>262</v>
      </c>
      <c r="D539" s="130">
        <f>VLOOKUP($H538,$A$4:$AV$35,2+$A539+D$37)</f>
        <v>9</v>
      </c>
      <c r="E539" s="130">
        <f>VLOOKUP($H538,$A$4:$AV$35,2+$A539+E$37)</f>
        <v>741</v>
      </c>
      <c r="F539" s="130"/>
      <c r="G539" s="130"/>
      <c r="H539" s="130"/>
    </row>
    <row r="540" spans="1:8" s="33" customFormat="1" ht="22.5" customHeight="1" x14ac:dyDescent="0.3">
      <c r="A540" s="151">
        <v>3</v>
      </c>
      <c r="B540" s="130">
        <f>VLOOKUP(H538,$A$4:$AV$35,2+$A540+B$37)</f>
        <v>1039</v>
      </c>
      <c r="C540" s="130">
        <f>VLOOKUP($H538,$A$4:$AV$35,2+$A540+C$37)</f>
        <v>285</v>
      </c>
      <c r="D540" s="130">
        <f>VLOOKUP($H538,$A$4:$AV$35,2+$A540+D$37)</f>
        <v>8</v>
      </c>
      <c r="E540" s="130">
        <f>VLOOKUP($H538,$A$4:$AV$35,2+$A540+E$37)</f>
        <v>746</v>
      </c>
      <c r="F540" s="130"/>
      <c r="G540" s="130"/>
      <c r="H540" s="130"/>
    </row>
    <row r="541" spans="1:8" s="33" customFormat="1" ht="22.5" customHeight="1" x14ac:dyDescent="0.3">
      <c r="A541" s="151">
        <v>4</v>
      </c>
      <c r="B541" s="130">
        <f>VLOOKUP(H538,$A$4:$AV$35,2+$A541+B$37)</f>
        <v>796</v>
      </c>
      <c r="C541" s="130">
        <f>VLOOKUP($H538,$A$4:$AV$35,2+$A541+C$37)</f>
        <v>284</v>
      </c>
      <c r="D541" s="130">
        <f>VLOOKUP($H538,$A$4:$AV$35,2+$A541+D$37)</f>
        <v>7</v>
      </c>
      <c r="E541" s="130">
        <f>VLOOKUP($H538,$A$4:$AV$35,2+$A541+E$37)</f>
        <v>505</v>
      </c>
      <c r="F541" s="130"/>
      <c r="G541" s="130"/>
      <c r="H541" s="130"/>
    </row>
    <row r="542" spans="1:8" s="33" customFormat="1" ht="22.5" customHeight="1" x14ac:dyDescent="0.3">
      <c r="A542" s="151">
        <v>5</v>
      </c>
      <c r="B542" s="130">
        <f>VLOOKUP(H538,$A$4:$AV$35,2+$A542+B$37)</f>
        <v>440</v>
      </c>
      <c r="C542" s="130">
        <f>VLOOKUP($H538,$A$4:$AV$35,2+$A542+C$37)</f>
        <v>190</v>
      </c>
      <c r="D542" s="130">
        <f>VLOOKUP($H538,$A$4:$AV$35,2+$A542+D$37)</f>
        <v>3</v>
      </c>
      <c r="E542" s="130">
        <f>VLOOKUP($H538,$A$4:$AV$35,2+$A542+E$37)</f>
        <v>247</v>
      </c>
      <c r="F542" s="130"/>
      <c r="G542" s="130"/>
      <c r="H542" s="130"/>
    </row>
    <row r="543" spans="1:8" s="33" customFormat="1" ht="22.5" customHeight="1" x14ac:dyDescent="0.3">
      <c r="A543" s="151">
        <v>6</v>
      </c>
      <c r="B543" s="130">
        <f>VLOOKUP(H538,$A$4:$AV$35,2+$A543+B$37)</f>
        <v>585</v>
      </c>
      <c r="C543" s="130">
        <f>VLOOKUP($H538,$A$4:$AV$35,2+$A543+C$37)</f>
        <v>230</v>
      </c>
      <c r="D543" s="130">
        <f>VLOOKUP($H538,$A$4:$AV$35,2+$A543+D$37)</f>
        <v>5</v>
      </c>
      <c r="E543" s="130">
        <f>VLOOKUP($H538,$A$4:$AV$35,2+$A543+E$37)</f>
        <v>350</v>
      </c>
      <c r="F543" s="130"/>
      <c r="G543" s="130"/>
      <c r="H543" s="130"/>
    </row>
    <row r="544" spans="1:8" s="33" customFormat="1" ht="22.5" customHeight="1" x14ac:dyDescent="0.3">
      <c r="A544" s="151">
        <v>7</v>
      </c>
      <c r="B544" s="130">
        <f>VLOOKUP(H538,$A$4:$AV$35,2+$A544+B$37)</f>
        <v>706</v>
      </c>
      <c r="C544" s="130">
        <f>VLOOKUP($H538,$A$4:$AV$35,2+$A544+C$37)</f>
        <v>244</v>
      </c>
      <c r="D544" s="130">
        <f>VLOOKUP($H538,$A$4:$AV$35,2+$A544+D$37)</f>
        <v>2</v>
      </c>
      <c r="E544" s="130">
        <f>VLOOKUP($H538,$A$4:$AV$35,2+$A544+E$37)</f>
        <v>460</v>
      </c>
      <c r="F544" s="130"/>
      <c r="G544" s="130"/>
      <c r="H544" s="130"/>
    </row>
    <row r="545" spans="1:8" s="33" customFormat="1" ht="22.5" customHeight="1" x14ac:dyDescent="0.3">
      <c r="A545" s="151">
        <v>8</v>
      </c>
      <c r="B545" s="130">
        <f>VLOOKUP(H538,$A$4:$AV$35,2+$A545+B$37)</f>
        <v>755</v>
      </c>
      <c r="C545" s="130">
        <f>VLOOKUP($H538,$A$4:$AV$35,2+$A545+C$37)</f>
        <v>260</v>
      </c>
      <c r="D545" s="130">
        <f>VLOOKUP($H538,$A$4:$AV$35,2+$A545+D$37)</f>
        <v>5</v>
      </c>
      <c r="E545" s="130">
        <f>VLOOKUP($H538,$A$4:$AV$35,2+$A545+E$37)</f>
        <v>483</v>
      </c>
      <c r="F545" s="130"/>
      <c r="G545" s="130"/>
      <c r="H545" s="130"/>
    </row>
    <row r="546" spans="1:8" s="33" customFormat="1" ht="22.5" customHeight="1" x14ac:dyDescent="0.3">
      <c r="A546" s="151">
        <v>9</v>
      </c>
      <c r="B546" s="130">
        <f>VLOOKUP(H538,$A$4:$AV$35,2+$A546+B$37)</f>
        <v>619</v>
      </c>
      <c r="C546" s="130">
        <f>VLOOKUP($H538,$A$4:$AV$35,2+$A546+C$37)</f>
        <v>218</v>
      </c>
      <c r="D546" s="130">
        <f>VLOOKUP($H538,$A$4:$AV$35,2+$A546+D$37)</f>
        <v>2</v>
      </c>
      <c r="E546" s="130">
        <f>VLOOKUP($H538,$A$4:$AV$35,2+$A546+E$37)</f>
        <v>229</v>
      </c>
      <c r="F546" s="130"/>
      <c r="G546" s="130"/>
      <c r="H546" s="130"/>
    </row>
    <row r="547" spans="1:8" s="33" customFormat="1" ht="22.5" customHeight="1" x14ac:dyDescent="0.3">
      <c r="A547" s="151">
        <v>10</v>
      </c>
      <c r="B547" s="130">
        <f>VLOOKUP(H538,$A$4:$AV$35,2+$A547+B$37)</f>
        <v>558</v>
      </c>
      <c r="C547" s="130">
        <f>VLOOKUP($H538,$A$4:$AV$35,2+$A547+C$37)</f>
        <v>135</v>
      </c>
      <c r="D547" s="130">
        <f>VLOOKUP($H538,$A$4:$AV$35,2+$A547+D$37)</f>
        <v>1</v>
      </c>
      <c r="E547" s="130">
        <f>VLOOKUP($H538,$A$4:$AV$35,2+$A547+E$37)</f>
        <v>151</v>
      </c>
      <c r="F547" s="130"/>
      <c r="G547" s="130"/>
      <c r="H547" s="130"/>
    </row>
    <row r="548" spans="1:8" s="33" customFormat="1" ht="22.5" customHeight="1" x14ac:dyDescent="0.3">
      <c r="A548" s="151">
        <v>11</v>
      </c>
    </row>
    <row r="549" spans="1:8" s="33" customFormat="1" ht="22.5" customHeight="1" x14ac:dyDescent="0.3">
      <c r="A549" s="151">
        <v>12</v>
      </c>
    </row>
    <row r="550" spans="1:8" s="33" customFormat="1" ht="22.5" customHeight="1" x14ac:dyDescent="0.3">
      <c r="A550" s="151">
        <v>13</v>
      </c>
    </row>
    <row r="551" spans="1:8" s="33" customFormat="1" ht="22.5" customHeight="1" x14ac:dyDescent="0.3">
      <c r="A551" s="151">
        <v>14</v>
      </c>
    </row>
    <row r="552" spans="1:8" s="33" customFormat="1" ht="22.5" customHeight="1" x14ac:dyDescent="0.3">
      <c r="A552" s="151">
        <v>15</v>
      </c>
    </row>
    <row r="553" spans="1:8" s="33" customFormat="1" ht="22.5" customHeight="1" x14ac:dyDescent="0.3">
      <c r="A553" s="151">
        <v>16</v>
      </c>
    </row>
    <row r="554" spans="1:8" s="33" customFormat="1" ht="22.5" customHeight="1" x14ac:dyDescent="0.3">
      <c r="A554" s="151">
        <v>17</v>
      </c>
    </row>
    <row r="555" spans="1:8" s="33" customFormat="1" ht="22.5" customHeight="1" x14ac:dyDescent="0.3">
      <c r="A555" s="151">
        <v>18</v>
      </c>
    </row>
    <row r="556" spans="1:8" s="33" customFormat="1" ht="22.5" customHeight="1" x14ac:dyDescent="0.3">
      <c r="A556" s="151">
        <v>19</v>
      </c>
    </row>
    <row r="557" spans="1:8" s="33" customFormat="1" ht="22.5" customHeight="1" x14ac:dyDescent="0.3">
      <c r="A557" s="151">
        <v>20</v>
      </c>
    </row>
    <row r="558" spans="1:8" s="33" customFormat="1" ht="22.5" customHeight="1" x14ac:dyDescent="0.3">
      <c r="A558" s="151">
        <v>1</v>
      </c>
      <c r="B558" s="130">
        <f>VLOOKUP(H558,$A$4:$AV$35,2+$A558+B$37)</f>
        <v>1822</v>
      </c>
      <c r="C558" s="130">
        <f>VLOOKUP($H558,$A$4:$AV$35,2+$A558+C$37)</f>
        <v>432</v>
      </c>
      <c r="D558" s="130">
        <f>VLOOKUP($H558,$A$4:$AV$35,2+$A558+D$37)</f>
        <v>85</v>
      </c>
      <c r="E558" s="130">
        <f>VLOOKUP($H558,$A$4:$AV$35,2+$A558+E$37)</f>
        <v>1305</v>
      </c>
      <c r="F558" s="130"/>
      <c r="G558" s="130"/>
      <c r="H558" s="181">
        <v>27</v>
      </c>
    </row>
    <row r="559" spans="1:8" s="33" customFormat="1" ht="22.5" customHeight="1" x14ac:dyDescent="0.3">
      <c r="A559" s="151">
        <v>2</v>
      </c>
      <c r="B559" s="130">
        <f>VLOOKUP(H558,$A$4:$AV$35,2+$A559+B$37)</f>
        <v>1850</v>
      </c>
      <c r="C559" s="130">
        <f>VLOOKUP($H558,$A$4:$AV$35,2+$A559+C$37)</f>
        <v>428</v>
      </c>
      <c r="D559" s="130">
        <f>VLOOKUP($H558,$A$4:$AV$35,2+$A559+D$37)</f>
        <v>98</v>
      </c>
      <c r="E559" s="130">
        <f>VLOOKUP($H558,$A$4:$AV$35,2+$A559+E$37)</f>
        <v>1324</v>
      </c>
      <c r="F559" s="130"/>
      <c r="G559" s="130"/>
      <c r="H559" s="130"/>
    </row>
    <row r="560" spans="1:8" s="33" customFormat="1" ht="22.5" customHeight="1" x14ac:dyDescent="0.3">
      <c r="A560" s="151">
        <v>3</v>
      </c>
      <c r="B560" s="130">
        <f>VLOOKUP(H558,$A$4:$AV$35,2+$A560+B$37)</f>
        <v>1673</v>
      </c>
      <c r="C560" s="130">
        <f>VLOOKUP($H558,$A$4:$AV$35,2+$A560+C$37)</f>
        <v>427</v>
      </c>
      <c r="D560" s="130">
        <f>VLOOKUP($H558,$A$4:$AV$35,2+$A560+D$37)</f>
        <v>68</v>
      </c>
      <c r="E560" s="130">
        <f>VLOOKUP($H558,$A$4:$AV$35,2+$A560+E$37)</f>
        <v>1178</v>
      </c>
      <c r="F560" s="130"/>
      <c r="G560" s="130"/>
      <c r="H560" s="130"/>
    </row>
    <row r="561" spans="1:8" s="33" customFormat="1" ht="22.5" customHeight="1" x14ac:dyDescent="0.3">
      <c r="A561" s="151">
        <v>4</v>
      </c>
      <c r="B561" s="130">
        <f>VLOOKUP(H558,$A$4:$AV$35,2+$A561+B$37)</f>
        <v>1621</v>
      </c>
      <c r="C561" s="130">
        <f>VLOOKUP($H558,$A$4:$AV$35,2+$A561+C$37)</f>
        <v>486</v>
      </c>
      <c r="D561" s="130">
        <f>VLOOKUP($H558,$A$4:$AV$35,2+$A561+D$37)</f>
        <v>43</v>
      </c>
      <c r="E561" s="130">
        <f>VLOOKUP($H558,$A$4:$AV$35,2+$A561+E$37)</f>
        <v>1092</v>
      </c>
      <c r="F561" s="130"/>
      <c r="G561" s="130"/>
      <c r="H561" s="130"/>
    </row>
    <row r="562" spans="1:8" s="33" customFormat="1" ht="22.5" customHeight="1" x14ac:dyDescent="0.3">
      <c r="A562" s="151">
        <v>5</v>
      </c>
      <c r="B562" s="130">
        <f>VLOOKUP(H558,$A$4:$AV$35,2+$A562+B$37)</f>
        <v>900</v>
      </c>
      <c r="C562" s="130">
        <f>VLOOKUP($H558,$A$4:$AV$35,2+$A562+C$37)</f>
        <v>353</v>
      </c>
      <c r="D562" s="130">
        <f>VLOOKUP($H558,$A$4:$AV$35,2+$A562+D$37)</f>
        <v>30</v>
      </c>
      <c r="E562" s="130">
        <f>VLOOKUP($H558,$A$4:$AV$35,2+$A562+E$37)</f>
        <v>517</v>
      </c>
      <c r="F562" s="130"/>
      <c r="G562" s="130"/>
      <c r="H562" s="130"/>
    </row>
    <row r="563" spans="1:8" s="33" customFormat="1" ht="22.5" customHeight="1" x14ac:dyDescent="0.3">
      <c r="A563" s="151">
        <v>6</v>
      </c>
      <c r="B563" s="130">
        <f>VLOOKUP(H558,$A$4:$AV$35,2+$A563+B$37)</f>
        <v>1254</v>
      </c>
      <c r="C563" s="130">
        <f>VLOOKUP($H558,$A$4:$AV$35,2+$A563+C$37)</f>
        <v>409</v>
      </c>
      <c r="D563" s="130">
        <f>VLOOKUP($H558,$A$4:$AV$35,2+$A563+D$37)</f>
        <v>25</v>
      </c>
      <c r="E563" s="130">
        <f>VLOOKUP($H558,$A$4:$AV$35,2+$A563+E$37)</f>
        <v>820</v>
      </c>
      <c r="F563" s="130"/>
      <c r="G563" s="130"/>
      <c r="H563" s="130"/>
    </row>
    <row r="564" spans="1:8" s="33" customFormat="1" ht="22.5" customHeight="1" x14ac:dyDescent="0.3">
      <c r="A564" s="151">
        <v>7</v>
      </c>
      <c r="B564" s="130">
        <f>VLOOKUP(H558,$A$4:$AV$35,2+$A564+B$37)</f>
        <v>1338</v>
      </c>
      <c r="C564" s="130">
        <f>VLOOKUP($H558,$A$4:$AV$35,2+$A564+C$37)</f>
        <v>489</v>
      </c>
      <c r="D564" s="130">
        <f>VLOOKUP($H558,$A$4:$AV$35,2+$A564+D$37)</f>
        <v>48</v>
      </c>
      <c r="E564" s="130">
        <f>VLOOKUP($H558,$A$4:$AV$35,2+$A564+E$37)</f>
        <v>801</v>
      </c>
      <c r="F564" s="130"/>
      <c r="G564" s="130"/>
      <c r="H564" s="130"/>
    </row>
    <row r="565" spans="1:8" s="33" customFormat="1" ht="22.5" customHeight="1" x14ac:dyDescent="0.3">
      <c r="A565" s="151">
        <v>8</v>
      </c>
      <c r="B565" s="130">
        <f>VLOOKUP(H558,$A$4:$AV$35,2+$A565+B$37)</f>
        <v>1686</v>
      </c>
      <c r="C565" s="130">
        <f>VLOOKUP($H558,$A$4:$AV$35,2+$A565+C$37)</f>
        <v>496</v>
      </c>
      <c r="D565" s="130">
        <f>VLOOKUP($H558,$A$4:$AV$35,2+$A565+D$37)</f>
        <v>68</v>
      </c>
      <c r="E565" s="130">
        <f>VLOOKUP($H558,$A$4:$AV$35,2+$A565+E$37)</f>
        <v>1106</v>
      </c>
      <c r="F565" s="130"/>
      <c r="G565" s="130"/>
      <c r="H565" s="130"/>
    </row>
    <row r="566" spans="1:8" s="33" customFormat="1" ht="22.5" customHeight="1" x14ac:dyDescent="0.3">
      <c r="A566" s="151">
        <v>9</v>
      </c>
      <c r="B566" s="130">
        <f>VLOOKUP(H558,$A$4:$AV$35,2+$A566+B$37)</f>
        <v>1406</v>
      </c>
      <c r="C566" s="130">
        <f>VLOOKUP($H558,$A$4:$AV$35,2+$A566+C$37)</f>
        <v>528</v>
      </c>
      <c r="D566" s="130">
        <f>VLOOKUP($H558,$A$4:$AV$35,2+$A566+D$37)</f>
        <v>34</v>
      </c>
      <c r="E566" s="130">
        <f>VLOOKUP($H558,$A$4:$AV$35,2+$A566+E$37)</f>
        <v>733</v>
      </c>
      <c r="F566" s="130"/>
      <c r="G566" s="130"/>
      <c r="H566" s="130"/>
    </row>
    <row r="567" spans="1:8" s="33" customFormat="1" ht="22.5" customHeight="1" x14ac:dyDescent="0.3">
      <c r="A567" s="151">
        <v>10</v>
      </c>
      <c r="B567" s="130">
        <f>VLOOKUP(H558,$A$4:$AV$35,2+$A567+B$37)</f>
        <v>1305</v>
      </c>
      <c r="C567" s="130">
        <f>VLOOKUP($H558,$A$4:$AV$35,2+$A567+C$37)</f>
        <v>543</v>
      </c>
      <c r="D567" s="130">
        <f>VLOOKUP($H558,$A$4:$AV$35,2+$A567+D$37)</f>
        <v>14</v>
      </c>
      <c r="E567" s="130">
        <f>VLOOKUP($H558,$A$4:$AV$35,2+$A567+E$37)</f>
        <v>455</v>
      </c>
      <c r="F567" s="130"/>
      <c r="G567" s="130"/>
      <c r="H567" s="130"/>
    </row>
    <row r="568" spans="1:8" s="33" customFormat="1" ht="22.5" customHeight="1" x14ac:dyDescent="0.3">
      <c r="A568" s="151">
        <v>11</v>
      </c>
    </row>
    <row r="569" spans="1:8" s="33" customFormat="1" ht="22.5" customHeight="1" x14ac:dyDescent="0.3">
      <c r="A569" s="151">
        <v>12</v>
      </c>
    </row>
    <row r="570" spans="1:8" s="33" customFormat="1" ht="22.5" customHeight="1" x14ac:dyDescent="0.3">
      <c r="A570" s="151">
        <v>13</v>
      </c>
    </row>
    <row r="571" spans="1:8" s="33" customFormat="1" ht="22.5" customHeight="1" x14ac:dyDescent="0.3">
      <c r="A571" s="151">
        <v>14</v>
      </c>
    </row>
    <row r="572" spans="1:8" s="33" customFormat="1" ht="22.5" customHeight="1" x14ac:dyDescent="0.3">
      <c r="A572" s="151">
        <v>15</v>
      </c>
    </row>
    <row r="573" spans="1:8" s="33" customFormat="1" ht="22.5" customHeight="1" x14ac:dyDescent="0.3">
      <c r="A573" s="151">
        <v>16</v>
      </c>
    </row>
    <row r="574" spans="1:8" s="33" customFormat="1" ht="22.5" customHeight="1" x14ac:dyDescent="0.3">
      <c r="A574" s="151">
        <v>17</v>
      </c>
    </row>
    <row r="575" spans="1:8" s="33" customFormat="1" ht="22.5" customHeight="1" x14ac:dyDescent="0.3">
      <c r="A575" s="151">
        <v>18</v>
      </c>
    </row>
    <row r="576" spans="1:8" s="33" customFormat="1" ht="22.5" customHeight="1" x14ac:dyDescent="0.3">
      <c r="A576" s="151">
        <v>19</v>
      </c>
    </row>
    <row r="577" spans="1:8" s="33" customFormat="1" ht="22.5" customHeight="1" x14ac:dyDescent="0.3">
      <c r="A577" s="151">
        <v>20</v>
      </c>
    </row>
    <row r="578" spans="1:8" s="33" customFormat="1" ht="22.5" customHeight="1" x14ac:dyDescent="0.3">
      <c r="A578" s="151">
        <v>1</v>
      </c>
      <c r="B578" s="130">
        <f>VLOOKUP(H578,$A$4:$AV$35,2+$A578+B$37)</f>
        <v>945</v>
      </c>
      <c r="C578" s="130">
        <f>VLOOKUP($H578,$A$4:$AV$35,2+$A578+C$37)</f>
        <v>353</v>
      </c>
      <c r="D578" s="130">
        <f>VLOOKUP($H578,$A$4:$AV$35,2+$A578+D$37)</f>
        <v>102</v>
      </c>
      <c r="E578" s="130">
        <f>VLOOKUP($H578,$A$4:$AV$35,2+$A578+E$37)</f>
        <v>490</v>
      </c>
      <c r="F578" s="130"/>
      <c r="G578" s="130"/>
      <c r="H578" s="181">
        <v>28</v>
      </c>
    </row>
    <row r="579" spans="1:8" s="33" customFormat="1" ht="22.5" customHeight="1" x14ac:dyDescent="0.3">
      <c r="A579" s="151">
        <v>2</v>
      </c>
      <c r="B579" s="130">
        <f>VLOOKUP(H578,$A$4:$AV$35,2+$A579+B$37)</f>
        <v>968</v>
      </c>
      <c r="C579" s="130">
        <f>VLOOKUP($H578,$A$4:$AV$35,2+$A579+C$37)</f>
        <v>346</v>
      </c>
      <c r="D579" s="130">
        <f>VLOOKUP($H578,$A$4:$AV$35,2+$A579+D$37)</f>
        <v>129</v>
      </c>
      <c r="E579" s="130">
        <f>VLOOKUP($H578,$A$4:$AV$35,2+$A579+E$37)</f>
        <v>493</v>
      </c>
      <c r="F579" s="130"/>
      <c r="G579" s="130"/>
      <c r="H579" s="130"/>
    </row>
    <row r="580" spans="1:8" s="33" customFormat="1" ht="22.5" customHeight="1" x14ac:dyDescent="0.3">
      <c r="A580" s="151">
        <v>3</v>
      </c>
      <c r="B580" s="130">
        <f>VLOOKUP(H578,$A$4:$AV$35,2+$A580+B$37)</f>
        <v>1017</v>
      </c>
      <c r="C580" s="130">
        <f>VLOOKUP($H578,$A$4:$AV$35,2+$A580+C$37)</f>
        <v>406</v>
      </c>
      <c r="D580" s="130">
        <f>VLOOKUP($H578,$A$4:$AV$35,2+$A580+D$37)</f>
        <v>107</v>
      </c>
      <c r="E580" s="130">
        <f>VLOOKUP($H578,$A$4:$AV$35,2+$A580+E$37)</f>
        <v>504</v>
      </c>
      <c r="F580" s="130"/>
      <c r="G580" s="130"/>
      <c r="H580" s="130"/>
    </row>
    <row r="581" spans="1:8" s="33" customFormat="1" ht="22.5" customHeight="1" x14ac:dyDescent="0.3">
      <c r="A581" s="151">
        <v>4</v>
      </c>
      <c r="B581" s="130">
        <f>VLOOKUP(H578,$A$4:$AV$35,2+$A581+B$37)</f>
        <v>946</v>
      </c>
      <c r="C581" s="130">
        <f>VLOOKUP($H578,$A$4:$AV$35,2+$A581+C$37)</f>
        <v>366</v>
      </c>
      <c r="D581" s="130">
        <f>VLOOKUP($H578,$A$4:$AV$35,2+$A581+D$37)</f>
        <v>102</v>
      </c>
      <c r="E581" s="130">
        <f>VLOOKUP($H578,$A$4:$AV$35,2+$A581+E$37)</f>
        <v>478</v>
      </c>
      <c r="F581" s="130"/>
      <c r="G581" s="130"/>
      <c r="H581" s="130"/>
    </row>
    <row r="582" spans="1:8" s="33" customFormat="1" ht="22.5" customHeight="1" x14ac:dyDescent="0.3">
      <c r="A582" s="151">
        <v>5</v>
      </c>
      <c r="B582" s="130">
        <f>VLOOKUP(H578,$A$4:$AV$35,2+$A582+B$37)</f>
        <v>653</v>
      </c>
      <c r="C582" s="130">
        <f>VLOOKUP($H578,$A$4:$AV$35,2+$A582+C$37)</f>
        <v>306</v>
      </c>
      <c r="D582" s="130">
        <f>VLOOKUP($H578,$A$4:$AV$35,2+$A582+D$37)</f>
        <v>65</v>
      </c>
      <c r="E582" s="130">
        <f>VLOOKUP($H578,$A$4:$AV$35,2+$A582+E$37)</f>
        <v>282</v>
      </c>
      <c r="F582" s="130"/>
      <c r="G582" s="130"/>
      <c r="H582" s="130"/>
    </row>
    <row r="583" spans="1:8" s="33" customFormat="1" ht="22.5" customHeight="1" x14ac:dyDescent="0.3">
      <c r="A583" s="151">
        <v>6</v>
      </c>
      <c r="B583" s="130">
        <f>VLOOKUP(H578,$A$4:$AV$35,2+$A583+B$37)</f>
        <v>839</v>
      </c>
      <c r="C583" s="130">
        <f>VLOOKUP($H578,$A$4:$AV$35,2+$A583+C$37)</f>
        <v>354</v>
      </c>
      <c r="D583" s="130">
        <f>VLOOKUP($H578,$A$4:$AV$35,2+$A583+D$37)</f>
        <v>101</v>
      </c>
      <c r="E583" s="130">
        <f>VLOOKUP($H578,$A$4:$AV$35,2+$A583+E$37)</f>
        <v>384</v>
      </c>
      <c r="F583" s="130"/>
      <c r="G583" s="130"/>
      <c r="H583" s="130"/>
    </row>
    <row r="584" spans="1:8" s="33" customFormat="1" ht="22.5" customHeight="1" x14ac:dyDescent="0.3">
      <c r="A584" s="151">
        <v>7</v>
      </c>
      <c r="B584" s="130">
        <f>VLOOKUP(H578,$A$4:$AV$35,2+$A584+B$37)</f>
        <v>952</v>
      </c>
      <c r="C584" s="130">
        <f>VLOOKUP($H578,$A$4:$AV$35,2+$A584+C$37)</f>
        <v>455</v>
      </c>
      <c r="D584" s="130">
        <f>VLOOKUP($H578,$A$4:$AV$35,2+$A584+D$37)</f>
        <v>137</v>
      </c>
      <c r="E584" s="130">
        <f>VLOOKUP($H578,$A$4:$AV$35,2+$A584+E$37)</f>
        <v>360</v>
      </c>
      <c r="F584" s="130"/>
      <c r="G584" s="130"/>
      <c r="H584" s="130"/>
    </row>
    <row r="585" spans="1:8" s="33" customFormat="1" ht="22.5" customHeight="1" x14ac:dyDescent="0.3">
      <c r="A585" s="151">
        <v>8</v>
      </c>
      <c r="B585" s="130">
        <f>VLOOKUP(H578,$A$4:$AV$35,2+$A585+B$37)</f>
        <v>1167</v>
      </c>
      <c r="C585" s="130">
        <f>VLOOKUP($H578,$A$4:$AV$35,2+$A585+C$37)</f>
        <v>496</v>
      </c>
      <c r="D585" s="130">
        <f>VLOOKUP($H578,$A$4:$AV$35,2+$A585+D$37)</f>
        <v>200</v>
      </c>
      <c r="E585" s="130">
        <f>VLOOKUP($H578,$A$4:$AV$35,2+$A585+E$37)</f>
        <v>465</v>
      </c>
      <c r="F585" s="130"/>
      <c r="G585" s="130"/>
      <c r="H585" s="130"/>
    </row>
    <row r="586" spans="1:8" s="33" customFormat="1" ht="22.5" customHeight="1" x14ac:dyDescent="0.3">
      <c r="A586" s="151">
        <v>9</v>
      </c>
      <c r="B586" s="130">
        <f>VLOOKUP(H578,$A$4:$AV$35,2+$A586+B$37)</f>
        <v>1049</v>
      </c>
      <c r="C586" s="130">
        <f>VLOOKUP($H578,$A$4:$AV$35,2+$A586+C$37)</f>
        <v>493</v>
      </c>
      <c r="D586" s="130">
        <f>VLOOKUP($H578,$A$4:$AV$35,2+$A586+D$37)</f>
        <v>139</v>
      </c>
      <c r="E586" s="130">
        <f>VLOOKUP($H578,$A$4:$AV$35,2+$A586+E$37)</f>
        <v>340</v>
      </c>
      <c r="F586" s="130"/>
      <c r="G586" s="130"/>
      <c r="H586" s="130"/>
    </row>
    <row r="587" spans="1:8" s="33" customFormat="1" ht="22.5" customHeight="1" x14ac:dyDescent="0.3">
      <c r="A587" s="151">
        <v>10</v>
      </c>
      <c r="B587" s="130">
        <f>VLOOKUP(H578,$A$4:$AV$35,2+$A587+B$37)</f>
        <v>953</v>
      </c>
      <c r="C587" s="130">
        <f>VLOOKUP($H578,$A$4:$AV$35,2+$A587+C$37)</f>
        <v>484</v>
      </c>
      <c r="D587" s="130">
        <f>VLOOKUP($H578,$A$4:$AV$35,2+$A587+D$37)</f>
        <v>95</v>
      </c>
      <c r="E587" s="130">
        <f>VLOOKUP($H578,$A$4:$AV$35,2+$A587+E$37)</f>
        <v>146</v>
      </c>
      <c r="F587" s="130"/>
      <c r="G587" s="130"/>
      <c r="H587" s="130"/>
    </row>
    <row r="588" spans="1:8" s="33" customFormat="1" ht="22.5" customHeight="1" x14ac:dyDescent="0.3">
      <c r="A588" s="151">
        <v>11</v>
      </c>
    </row>
    <row r="589" spans="1:8" s="33" customFormat="1" ht="22.5" customHeight="1" x14ac:dyDescent="0.3">
      <c r="A589" s="151">
        <v>12</v>
      </c>
    </row>
    <row r="590" spans="1:8" s="33" customFormat="1" ht="22.5" customHeight="1" x14ac:dyDescent="0.3">
      <c r="A590" s="151">
        <v>13</v>
      </c>
    </row>
    <row r="591" spans="1:8" s="33" customFormat="1" ht="22.5" customHeight="1" x14ac:dyDescent="0.3">
      <c r="A591" s="151">
        <v>14</v>
      </c>
    </row>
    <row r="592" spans="1:8" s="33" customFormat="1" ht="22.5" customHeight="1" x14ac:dyDescent="0.3">
      <c r="A592" s="151">
        <v>15</v>
      </c>
    </row>
    <row r="593" spans="1:8" s="33" customFormat="1" ht="22.5" customHeight="1" x14ac:dyDescent="0.3">
      <c r="A593" s="151">
        <v>16</v>
      </c>
    </row>
    <row r="594" spans="1:8" s="33" customFormat="1" ht="22.5" customHeight="1" x14ac:dyDescent="0.3">
      <c r="A594" s="151">
        <v>17</v>
      </c>
    </row>
    <row r="595" spans="1:8" s="33" customFormat="1" ht="22.5" customHeight="1" x14ac:dyDescent="0.3">
      <c r="A595" s="151">
        <v>18</v>
      </c>
    </row>
    <row r="596" spans="1:8" s="33" customFormat="1" ht="22.5" customHeight="1" x14ac:dyDescent="0.3">
      <c r="A596" s="151">
        <v>19</v>
      </c>
    </row>
    <row r="597" spans="1:8" s="33" customFormat="1" ht="22.5" customHeight="1" x14ac:dyDescent="0.3">
      <c r="A597" s="151">
        <v>20</v>
      </c>
    </row>
    <row r="598" spans="1:8" s="33" customFormat="1" ht="22.5" customHeight="1" x14ac:dyDescent="0.3">
      <c r="A598" s="151">
        <v>1</v>
      </c>
      <c r="B598" s="130">
        <f>VLOOKUP(H598,$A$4:$AV$35,2+$A598+B$37)</f>
        <v>1000</v>
      </c>
      <c r="C598" s="130">
        <f>VLOOKUP($H598,$A$4:$AV$35,2+$A598+C$37)</f>
        <v>300</v>
      </c>
      <c r="D598" s="130">
        <f>VLOOKUP($H598,$A$4:$AV$35,2+$A598+D$37)</f>
        <v>57</v>
      </c>
      <c r="E598" s="130">
        <f>VLOOKUP($H598,$A$4:$AV$35,2+$A598+E$37)</f>
        <v>643</v>
      </c>
      <c r="F598" s="130"/>
      <c r="G598" s="130"/>
      <c r="H598" s="181">
        <v>29</v>
      </c>
    </row>
    <row r="599" spans="1:8" s="33" customFormat="1" ht="22.5" customHeight="1" x14ac:dyDescent="0.3">
      <c r="A599" s="151">
        <v>2</v>
      </c>
      <c r="B599" s="130">
        <f>VLOOKUP(H598,$A$4:$AV$35,2+$A599+B$37)</f>
        <v>1047</v>
      </c>
      <c r="C599" s="130">
        <f>VLOOKUP($H598,$A$4:$AV$35,2+$A599+C$37)</f>
        <v>339</v>
      </c>
      <c r="D599" s="130">
        <f>VLOOKUP($H598,$A$4:$AV$35,2+$A599+D$37)</f>
        <v>70</v>
      </c>
      <c r="E599" s="130">
        <f>VLOOKUP($H598,$A$4:$AV$35,2+$A599+E$37)</f>
        <v>638</v>
      </c>
      <c r="F599" s="130"/>
      <c r="G599" s="130"/>
      <c r="H599" s="130"/>
    </row>
    <row r="600" spans="1:8" s="33" customFormat="1" ht="22.5" customHeight="1" x14ac:dyDescent="0.3">
      <c r="A600" s="151">
        <v>3</v>
      </c>
      <c r="B600" s="130">
        <f>VLOOKUP(H598,$A$4:$AV$35,2+$A600+B$37)</f>
        <v>1218</v>
      </c>
      <c r="C600" s="130">
        <f>VLOOKUP($H598,$A$4:$AV$35,2+$A600+C$37)</f>
        <v>320</v>
      </c>
      <c r="D600" s="130">
        <f>VLOOKUP($H598,$A$4:$AV$35,2+$A600+D$37)</f>
        <v>278</v>
      </c>
      <c r="E600" s="130">
        <f>VLOOKUP($H598,$A$4:$AV$35,2+$A600+E$37)</f>
        <v>620</v>
      </c>
      <c r="F600" s="130"/>
      <c r="G600" s="130"/>
      <c r="H600" s="130"/>
    </row>
    <row r="601" spans="1:8" s="33" customFormat="1" ht="22.5" customHeight="1" x14ac:dyDescent="0.3">
      <c r="A601" s="151">
        <v>4</v>
      </c>
      <c r="B601" s="130">
        <f>VLOOKUP(H598,$A$4:$AV$35,2+$A601+B$37)</f>
        <v>1335</v>
      </c>
      <c r="C601" s="130">
        <f>VLOOKUP($H598,$A$4:$AV$35,2+$A601+C$37)</f>
        <v>311</v>
      </c>
      <c r="D601" s="130">
        <f>VLOOKUP($H598,$A$4:$AV$35,2+$A601+D$37)</f>
        <v>433</v>
      </c>
      <c r="E601" s="130">
        <f>VLOOKUP($H598,$A$4:$AV$35,2+$A601+E$37)</f>
        <v>591</v>
      </c>
      <c r="F601" s="130"/>
      <c r="G601" s="130"/>
      <c r="H601" s="130"/>
    </row>
    <row r="602" spans="1:8" s="33" customFormat="1" ht="22.5" customHeight="1" x14ac:dyDescent="0.3">
      <c r="A602" s="151">
        <v>5</v>
      </c>
      <c r="B602" s="130">
        <f>VLOOKUP(H598,$A$4:$AV$35,2+$A602+B$37)</f>
        <v>1076</v>
      </c>
      <c r="C602" s="130">
        <f>VLOOKUP($H598,$A$4:$AV$35,2+$A602+C$37)</f>
        <v>266</v>
      </c>
      <c r="D602" s="130">
        <f>VLOOKUP($H598,$A$4:$AV$35,2+$A602+D$37)</f>
        <v>335</v>
      </c>
      <c r="E602" s="130">
        <f>VLOOKUP($H598,$A$4:$AV$35,2+$A602+E$37)</f>
        <v>475</v>
      </c>
      <c r="F602" s="130"/>
      <c r="G602" s="130"/>
      <c r="H602" s="130"/>
    </row>
    <row r="603" spans="1:8" s="33" customFormat="1" ht="22.5" customHeight="1" x14ac:dyDescent="0.3">
      <c r="A603" s="151">
        <v>6</v>
      </c>
      <c r="B603" s="130">
        <f>VLOOKUP(H598,$A$4:$AV$35,2+$A603+B$37)</f>
        <v>1166</v>
      </c>
      <c r="C603" s="130">
        <f>VLOOKUP($H598,$A$4:$AV$35,2+$A603+C$37)</f>
        <v>345</v>
      </c>
      <c r="D603" s="130">
        <f>VLOOKUP($H598,$A$4:$AV$35,2+$A603+D$37)</f>
        <v>250</v>
      </c>
      <c r="E603" s="130">
        <f>VLOOKUP($H598,$A$4:$AV$35,2+$A603+E$37)</f>
        <v>571</v>
      </c>
      <c r="F603" s="130"/>
      <c r="G603" s="130"/>
      <c r="H603" s="130"/>
    </row>
    <row r="604" spans="1:8" s="33" customFormat="1" ht="22.5" customHeight="1" x14ac:dyDescent="0.3">
      <c r="A604" s="151">
        <v>7</v>
      </c>
      <c r="B604" s="130">
        <f>VLOOKUP(H598,$A$4:$AV$35,2+$A604+B$37)</f>
        <v>1391</v>
      </c>
      <c r="C604" s="130">
        <f>VLOOKUP($H598,$A$4:$AV$35,2+$A604+C$37)</f>
        <v>612</v>
      </c>
      <c r="D604" s="130">
        <f>VLOOKUP($H598,$A$4:$AV$35,2+$A604+D$37)</f>
        <v>124</v>
      </c>
      <c r="E604" s="130">
        <f>VLOOKUP($H598,$A$4:$AV$35,2+$A604+E$37)</f>
        <v>655</v>
      </c>
      <c r="F604" s="130"/>
      <c r="G604" s="130"/>
      <c r="H604" s="130"/>
    </row>
    <row r="605" spans="1:8" s="33" customFormat="1" ht="22.5" customHeight="1" x14ac:dyDescent="0.3">
      <c r="A605" s="151">
        <v>8</v>
      </c>
      <c r="B605" s="130">
        <f>VLOOKUP(H598,$A$4:$AV$35,2+$A605+B$37)</f>
        <v>1904</v>
      </c>
      <c r="C605" s="130">
        <f>VLOOKUP($H598,$A$4:$AV$35,2+$A605+C$37)</f>
        <v>689</v>
      </c>
      <c r="D605" s="130">
        <f>VLOOKUP($H598,$A$4:$AV$35,2+$A605+D$37)</f>
        <v>304</v>
      </c>
      <c r="E605" s="130">
        <f>VLOOKUP($H598,$A$4:$AV$35,2+$A605+E$37)</f>
        <v>909</v>
      </c>
      <c r="F605" s="130"/>
      <c r="G605" s="130"/>
      <c r="H605" s="130"/>
    </row>
    <row r="606" spans="1:8" s="33" customFormat="1" ht="22.5" customHeight="1" x14ac:dyDescent="0.3">
      <c r="A606" s="151">
        <v>9</v>
      </c>
      <c r="B606" s="130">
        <f>VLOOKUP(H598,$A$4:$AV$35,2+$A606+B$37)</f>
        <v>1605</v>
      </c>
      <c r="C606" s="130">
        <f>VLOOKUP($H598,$A$4:$AV$35,2+$A606+C$37)</f>
        <v>602</v>
      </c>
      <c r="D606" s="130">
        <f>VLOOKUP($H598,$A$4:$AV$35,2+$A606+D$37)</f>
        <v>227</v>
      </c>
      <c r="E606" s="130">
        <f>VLOOKUP($H598,$A$4:$AV$35,2+$A606+E$37)</f>
        <v>654</v>
      </c>
      <c r="F606" s="130"/>
      <c r="G606" s="130"/>
      <c r="H606" s="130"/>
    </row>
    <row r="607" spans="1:8" s="33" customFormat="1" ht="22.5" customHeight="1" x14ac:dyDescent="0.3">
      <c r="A607" s="151">
        <v>10</v>
      </c>
      <c r="B607" s="130">
        <f>VLOOKUP(H598,$A$4:$AV$35,2+$A607+B$37)</f>
        <v>1533</v>
      </c>
      <c r="C607" s="130">
        <f>VLOOKUP($H598,$A$4:$AV$35,2+$A607+C$37)</f>
        <v>644</v>
      </c>
      <c r="D607" s="130">
        <f>VLOOKUP($H598,$A$4:$AV$35,2+$A607+D$37)</f>
        <v>265</v>
      </c>
      <c r="E607" s="130">
        <f>VLOOKUP($H598,$A$4:$AV$35,2+$A607+E$37)</f>
        <v>223</v>
      </c>
      <c r="F607" s="130"/>
      <c r="G607" s="130"/>
      <c r="H607" s="130"/>
    </row>
    <row r="608" spans="1:8" s="33" customFormat="1" ht="22.5" customHeight="1" x14ac:dyDescent="0.3">
      <c r="A608" s="151">
        <v>11</v>
      </c>
    </row>
    <row r="609" spans="1:8" s="33" customFormat="1" ht="22.5" customHeight="1" x14ac:dyDescent="0.3">
      <c r="A609" s="151">
        <v>12</v>
      </c>
    </row>
    <row r="610" spans="1:8" s="33" customFormat="1" ht="22.5" customHeight="1" x14ac:dyDescent="0.3">
      <c r="A610" s="151">
        <v>13</v>
      </c>
    </row>
    <row r="611" spans="1:8" s="33" customFormat="1" ht="22.5" customHeight="1" x14ac:dyDescent="0.3">
      <c r="A611" s="151">
        <v>14</v>
      </c>
    </row>
    <row r="612" spans="1:8" s="33" customFormat="1" ht="22.5" customHeight="1" x14ac:dyDescent="0.3">
      <c r="A612" s="151">
        <v>15</v>
      </c>
    </row>
    <row r="613" spans="1:8" s="33" customFormat="1" ht="22.5" customHeight="1" x14ac:dyDescent="0.3">
      <c r="A613" s="151">
        <v>16</v>
      </c>
    </row>
    <row r="614" spans="1:8" s="33" customFormat="1" ht="22.5" customHeight="1" x14ac:dyDescent="0.3">
      <c r="A614" s="151">
        <v>17</v>
      </c>
    </row>
    <row r="615" spans="1:8" s="33" customFormat="1" ht="22.5" customHeight="1" x14ac:dyDescent="0.3">
      <c r="A615" s="151">
        <v>18</v>
      </c>
    </row>
    <row r="616" spans="1:8" s="33" customFormat="1" ht="22.5" customHeight="1" x14ac:dyDescent="0.3">
      <c r="A616" s="151">
        <v>19</v>
      </c>
    </row>
    <row r="617" spans="1:8" s="33" customFormat="1" ht="22.5" customHeight="1" x14ac:dyDescent="0.3">
      <c r="A617" s="151">
        <v>20</v>
      </c>
    </row>
    <row r="618" spans="1:8" s="33" customFormat="1" ht="22.5" customHeight="1" x14ac:dyDescent="0.3">
      <c r="A618" s="151">
        <v>1</v>
      </c>
      <c r="B618" s="130">
        <f>VLOOKUP(H618,$A$4:$AV$35,2+$A618+B$37)</f>
        <v>699</v>
      </c>
      <c r="C618" s="130">
        <f>VLOOKUP($H618,$A$4:$AV$35,2+$A618+C$37)</f>
        <v>294</v>
      </c>
      <c r="D618" s="130">
        <f>VLOOKUP($H618,$A$4:$AV$35,2+$A618+D$37)</f>
        <v>114</v>
      </c>
      <c r="E618" s="130">
        <f>VLOOKUP($H618,$A$4:$AV$35,2+$A618+E$37)</f>
        <v>291</v>
      </c>
      <c r="F618" s="130"/>
      <c r="G618" s="130"/>
      <c r="H618" s="181">
        <v>30</v>
      </c>
    </row>
    <row r="619" spans="1:8" s="33" customFormat="1" ht="22.5" customHeight="1" x14ac:dyDescent="0.3">
      <c r="A619" s="151">
        <v>2</v>
      </c>
      <c r="B619" s="130">
        <f>VLOOKUP(H618,$A$4:$AV$35,2+$A619+B$37)</f>
        <v>745</v>
      </c>
      <c r="C619" s="130">
        <f>VLOOKUP($H618,$A$4:$AV$35,2+$A619+C$37)</f>
        <v>305</v>
      </c>
      <c r="D619" s="130">
        <f>VLOOKUP($H618,$A$4:$AV$35,2+$A619+D$37)</f>
        <v>136</v>
      </c>
      <c r="E619" s="130">
        <f>VLOOKUP($H618,$A$4:$AV$35,2+$A619+E$37)</f>
        <v>304</v>
      </c>
      <c r="F619" s="130"/>
      <c r="G619" s="130"/>
      <c r="H619" s="130"/>
    </row>
    <row r="620" spans="1:8" s="33" customFormat="1" ht="22.5" customHeight="1" x14ac:dyDescent="0.3">
      <c r="A620" s="151">
        <v>3</v>
      </c>
      <c r="B620" s="130">
        <f>VLOOKUP(H618,$A$4:$AV$35,2+$A620+B$37)</f>
        <v>741</v>
      </c>
      <c r="C620" s="130">
        <f>VLOOKUP($H618,$A$4:$AV$35,2+$A620+C$37)</f>
        <v>329</v>
      </c>
      <c r="D620" s="130">
        <f>VLOOKUP($H618,$A$4:$AV$35,2+$A620+D$37)</f>
        <v>103</v>
      </c>
      <c r="E620" s="130">
        <f>VLOOKUP($H618,$A$4:$AV$35,2+$A620+E$37)</f>
        <v>309</v>
      </c>
      <c r="F620" s="130"/>
      <c r="G620" s="130"/>
      <c r="H620" s="130"/>
    </row>
    <row r="621" spans="1:8" s="33" customFormat="1" ht="22.5" customHeight="1" x14ac:dyDescent="0.3">
      <c r="A621" s="151">
        <v>4</v>
      </c>
      <c r="B621" s="130">
        <f>VLOOKUP(H618,$A$4:$AV$35,2+$A621+B$37)</f>
        <v>625</v>
      </c>
      <c r="C621" s="130">
        <f>VLOOKUP($H618,$A$4:$AV$35,2+$A621+C$37)</f>
        <v>312</v>
      </c>
      <c r="D621" s="130">
        <f>VLOOKUP($H618,$A$4:$AV$35,2+$A621+D$37)</f>
        <v>76</v>
      </c>
      <c r="E621" s="130">
        <f>VLOOKUP($H618,$A$4:$AV$35,2+$A621+E$37)</f>
        <v>237</v>
      </c>
      <c r="F621" s="130"/>
      <c r="G621" s="130"/>
      <c r="H621" s="130"/>
    </row>
    <row r="622" spans="1:8" s="33" customFormat="1" ht="22.5" customHeight="1" x14ac:dyDescent="0.3">
      <c r="A622" s="151">
        <v>5</v>
      </c>
      <c r="B622" s="130">
        <f>VLOOKUP(H618,$A$4:$AV$35,2+$A622+B$37)</f>
        <v>349</v>
      </c>
      <c r="C622" s="130">
        <f>VLOOKUP($H618,$A$4:$AV$35,2+$A622+C$37)</f>
        <v>199</v>
      </c>
      <c r="D622" s="130">
        <f>VLOOKUP($H618,$A$4:$AV$35,2+$A622+D$37)</f>
        <v>19</v>
      </c>
      <c r="E622" s="130">
        <f>VLOOKUP($H618,$A$4:$AV$35,2+$A622+E$37)</f>
        <v>131</v>
      </c>
      <c r="F622" s="130"/>
      <c r="G622" s="130"/>
      <c r="H622" s="130"/>
    </row>
    <row r="623" spans="1:8" s="33" customFormat="1" ht="22.5" customHeight="1" x14ac:dyDescent="0.3">
      <c r="A623" s="151">
        <v>6</v>
      </c>
      <c r="B623" s="130">
        <f>VLOOKUP(H618,$A$4:$AV$35,2+$A623+B$37)</f>
        <v>484</v>
      </c>
      <c r="C623" s="130">
        <f>VLOOKUP($H618,$A$4:$AV$35,2+$A623+C$37)</f>
        <v>218</v>
      </c>
      <c r="D623" s="130">
        <f>VLOOKUP($H618,$A$4:$AV$35,2+$A623+D$37)</f>
        <v>62</v>
      </c>
      <c r="E623" s="130">
        <f>VLOOKUP($H618,$A$4:$AV$35,2+$A623+E$37)</f>
        <v>204</v>
      </c>
      <c r="F623" s="130"/>
      <c r="G623" s="130"/>
      <c r="H623" s="130"/>
    </row>
    <row r="624" spans="1:8" s="33" customFormat="1" ht="22.5" customHeight="1" x14ac:dyDescent="0.3">
      <c r="A624" s="151">
        <v>7</v>
      </c>
      <c r="B624" s="130">
        <f>VLOOKUP(H618,$A$4:$AV$35,2+$A624+B$37)</f>
        <v>509</v>
      </c>
      <c r="C624" s="130">
        <f>VLOOKUP($H618,$A$4:$AV$35,2+$A624+C$37)</f>
        <v>275</v>
      </c>
      <c r="D624" s="130">
        <f>VLOOKUP($H618,$A$4:$AV$35,2+$A624+D$37)</f>
        <v>10</v>
      </c>
      <c r="E624" s="130">
        <f>VLOOKUP($H618,$A$4:$AV$35,2+$A624+E$37)</f>
        <v>224</v>
      </c>
      <c r="F624" s="130"/>
      <c r="G624" s="130"/>
      <c r="H624" s="130"/>
    </row>
    <row r="625" spans="1:8" s="33" customFormat="1" ht="22.5" customHeight="1" x14ac:dyDescent="0.3">
      <c r="A625" s="151">
        <v>8</v>
      </c>
      <c r="B625" s="130">
        <f>VLOOKUP(H618,$A$4:$AV$35,2+$A625+B$37)</f>
        <v>522</v>
      </c>
      <c r="C625" s="130">
        <f>VLOOKUP($H618,$A$4:$AV$35,2+$A625+C$37)</f>
        <v>235</v>
      </c>
      <c r="D625" s="130">
        <f>VLOOKUP($H618,$A$4:$AV$35,2+$A625+D$37)</f>
        <v>15</v>
      </c>
      <c r="E625" s="130">
        <f>VLOOKUP($H618,$A$4:$AV$35,2+$A625+E$37)</f>
        <v>265</v>
      </c>
      <c r="F625" s="130"/>
      <c r="G625" s="130"/>
      <c r="H625" s="130"/>
    </row>
    <row r="626" spans="1:8" s="33" customFormat="1" ht="22.5" customHeight="1" x14ac:dyDescent="0.3">
      <c r="A626" s="151">
        <v>9</v>
      </c>
      <c r="B626" s="130">
        <f>VLOOKUP(H618,$A$4:$AV$35,2+$A626+B$37)</f>
        <v>398</v>
      </c>
      <c r="C626" s="130">
        <f>VLOOKUP($H618,$A$4:$AV$35,2+$A626+C$37)</f>
        <v>180</v>
      </c>
      <c r="D626" s="130">
        <f>VLOOKUP($H618,$A$4:$AV$35,2+$A626+D$37)</f>
        <v>16</v>
      </c>
      <c r="E626" s="130">
        <f>VLOOKUP($H618,$A$4:$AV$35,2+$A626+E$37)</f>
        <v>112</v>
      </c>
      <c r="F626" s="130"/>
      <c r="G626" s="130"/>
      <c r="H626" s="130"/>
    </row>
    <row r="627" spans="1:8" s="33" customFormat="1" ht="22.5" customHeight="1" x14ac:dyDescent="0.3">
      <c r="A627" s="151">
        <v>10</v>
      </c>
      <c r="B627" s="130">
        <f>VLOOKUP(H618,$A$4:$AV$35,2+$A627+B$37)</f>
        <v>370</v>
      </c>
      <c r="C627" s="130">
        <f>VLOOKUP($H618,$A$4:$AV$35,2+$A627+C$37)</f>
        <v>183</v>
      </c>
      <c r="D627" s="130">
        <f>VLOOKUP($H618,$A$4:$AV$35,2+$A627+D$37)</f>
        <v>10</v>
      </c>
      <c r="E627" s="130">
        <f>VLOOKUP($H618,$A$4:$AV$35,2+$A627+E$37)</f>
        <v>47</v>
      </c>
      <c r="F627" s="130"/>
      <c r="G627" s="130"/>
      <c r="H627" s="130"/>
    </row>
    <row r="628" spans="1:8" s="33" customFormat="1" ht="22.5" customHeight="1" x14ac:dyDescent="0.3">
      <c r="A628" s="151">
        <v>11</v>
      </c>
    </row>
    <row r="629" spans="1:8" s="33" customFormat="1" ht="22.5" customHeight="1" x14ac:dyDescent="0.3">
      <c r="A629" s="151">
        <v>12</v>
      </c>
    </row>
    <row r="630" spans="1:8" s="33" customFormat="1" ht="22.5" customHeight="1" x14ac:dyDescent="0.3">
      <c r="A630" s="151">
        <v>13</v>
      </c>
    </row>
    <row r="631" spans="1:8" s="33" customFormat="1" ht="22.5" customHeight="1" x14ac:dyDescent="0.3">
      <c r="A631" s="151">
        <v>14</v>
      </c>
    </row>
    <row r="632" spans="1:8" s="33" customFormat="1" ht="22.5" customHeight="1" x14ac:dyDescent="0.3">
      <c r="A632" s="151">
        <v>15</v>
      </c>
    </row>
    <row r="633" spans="1:8" s="33" customFormat="1" ht="22.5" customHeight="1" x14ac:dyDescent="0.3">
      <c r="A633" s="151">
        <v>16</v>
      </c>
    </row>
    <row r="634" spans="1:8" s="33" customFormat="1" ht="22.5" customHeight="1" x14ac:dyDescent="0.3">
      <c r="A634" s="151">
        <v>17</v>
      </c>
    </row>
    <row r="635" spans="1:8" s="33" customFormat="1" ht="22.5" customHeight="1" x14ac:dyDescent="0.3">
      <c r="A635" s="151">
        <v>18</v>
      </c>
    </row>
    <row r="636" spans="1:8" s="33" customFormat="1" ht="22.5" customHeight="1" x14ac:dyDescent="0.3">
      <c r="A636" s="151">
        <v>19</v>
      </c>
    </row>
    <row r="637" spans="1:8" s="33" customFormat="1" ht="22.5" customHeight="1" x14ac:dyDescent="0.3">
      <c r="A637" s="151">
        <v>20</v>
      </c>
    </row>
    <row r="638" spans="1:8" s="33" customFormat="1" ht="22.5" customHeight="1" x14ac:dyDescent="0.3">
      <c r="A638" s="151">
        <v>1</v>
      </c>
      <c r="B638" s="130">
        <f>VLOOKUP(H638,$A$4:$AV$35,2+$A638+B$37)</f>
        <v>334</v>
      </c>
      <c r="C638" s="130">
        <f>VLOOKUP($H638,$A$4:$AV$35,2+$A638+C$37)</f>
        <v>148</v>
      </c>
      <c r="D638" s="130">
        <f>VLOOKUP($H638,$A$4:$AV$35,2+$A638+D$37)</f>
        <v>15</v>
      </c>
      <c r="E638" s="130">
        <f>VLOOKUP($H638,$A$4:$AV$35,2+$A638+E$37)</f>
        <v>171</v>
      </c>
      <c r="F638" s="130"/>
      <c r="G638" s="130"/>
      <c r="H638" s="181">
        <v>31</v>
      </c>
    </row>
    <row r="639" spans="1:8" s="33" customFormat="1" ht="22.5" customHeight="1" x14ac:dyDescent="0.3">
      <c r="A639" s="151">
        <v>2</v>
      </c>
      <c r="B639" s="130">
        <f>VLOOKUP(H638,$A$4:$AV$35,2+$A639+B$37)</f>
        <v>305</v>
      </c>
      <c r="C639" s="130">
        <f>VLOOKUP($H638,$A$4:$AV$35,2+$A639+C$37)</f>
        <v>153</v>
      </c>
      <c r="D639" s="130">
        <f>VLOOKUP($H638,$A$4:$AV$35,2+$A639+D$37)</f>
        <v>15</v>
      </c>
      <c r="E639" s="130">
        <f>VLOOKUP($H638,$A$4:$AV$35,2+$A639+E$37)</f>
        <v>137</v>
      </c>
      <c r="F639" s="130"/>
      <c r="G639" s="130"/>
      <c r="H639" s="130"/>
    </row>
    <row r="640" spans="1:8" s="33" customFormat="1" ht="22.5" customHeight="1" x14ac:dyDescent="0.3">
      <c r="A640" s="151">
        <v>3</v>
      </c>
      <c r="B640" s="130">
        <f>VLOOKUP(H638,$A$4:$AV$35,2+$A640+B$37)</f>
        <v>260</v>
      </c>
      <c r="C640" s="130">
        <f>VLOOKUP($H638,$A$4:$AV$35,2+$A640+C$37)</f>
        <v>123</v>
      </c>
      <c r="D640" s="130">
        <f>VLOOKUP($H638,$A$4:$AV$35,2+$A640+D$37)</f>
        <v>16</v>
      </c>
      <c r="E640" s="130">
        <f>VLOOKUP($H638,$A$4:$AV$35,2+$A640+E$37)</f>
        <v>121</v>
      </c>
      <c r="F640" s="130"/>
      <c r="G640" s="130"/>
      <c r="H640" s="130"/>
    </row>
    <row r="641" spans="1:8" s="33" customFormat="1" ht="22.5" customHeight="1" x14ac:dyDescent="0.3">
      <c r="A641" s="151">
        <v>4</v>
      </c>
      <c r="B641" s="130">
        <f>VLOOKUP(H638,$A$4:$AV$35,2+$A641+B$37)</f>
        <v>273</v>
      </c>
      <c r="C641" s="130">
        <f>VLOOKUP($H638,$A$4:$AV$35,2+$A641+C$37)</f>
        <v>134</v>
      </c>
      <c r="D641" s="130">
        <f>VLOOKUP($H638,$A$4:$AV$35,2+$A641+D$37)</f>
        <v>19</v>
      </c>
      <c r="E641" s="130">
        <f>VLOOKUP($H638,$A$4:$AV$35,2+$A641+E$37)</f>
        <v>120</v>
      </c>
      <c r="F641" s="130"/>
      <c r="G641" s="130"/>
      <c r="H641" s="130"/>
    </row>
    <row r="642" spans="1:8" s="33" customFormat="1" ht="22.5" customHeight="1" x14ac:dyDescent="0.3">
      <c r="A642" s="151">
        <v>5</v>
      </c>
      <c r="B642" s="130">
        <f>VLOOKUP(H638,$A$4:$AV$35,2+$A642+B$37)</f>
        <v>169</v>
      </c>
      <c r="C642" s="130">
        <f>VLOOKUP($H638,$A$4:$AV$35,2+$A642+C$37)</f>
        <v>88</v>
      </c>
      <c r="D642" s="130">
        <f>VLOOKUP($H638,$A$4:$AV$35,2+$A642+D$37)</f>
        <v>34</v>
      </c>
      <c r="E642" s="130">
        <f>VLOOKUP($H638,$A$4:$AV$35,2+$A642+E$37)</f>
        <v>47</v>
      </c>
      <c r="F642" s="130"/>
      <c r="G642" s="130"/>
      <c r="H642" s="130"/>
    </row>
    <row r="643" spans="1:8" s="33" customFormat="1" ht="22.5" customHeight="1" x14ac:dyDescent="0.3">
      <c r="A643" s="151">
        <v>6</v>
      </c>
      <c r="B643" s="130">
        <f>VLOOKUP(H638,$A$4:$AV$35,2+$A643+B$37)</f>
        <v>206</v>
      </c>
      <c r="C643" s="130">
        <f>VLOOKUP($H638,$A$4:$AV$35,2+$A643+C$37)</f>
        <v>94</v>
      </c>
      <c r="D643" s="130">
        <f>VLOOKUP($H638,$A$4:$AV$35,2+$A643+D$37)</f>
        <v>42</v>
      </c>
      <c r="E643" s="130">
        <f>VLOOKUP($H638,$A$4:$AV$35,2+$A643+E$37)</f>
        <v>70</v>
      </c>
      <c r="F643" s="130"/>
      <c r="G643" s="130"/>
      <c r="H643" s="130"/>
    </row>
    <row r="644" spans="1:8" s="33" customFormat="1" ht="22.5" customHeight="1" x14ac:dyDescent="0.3">
      <c r="A644" s="151">
        <v>7</v>
      </c>
      <c r="B644" s="130">
        <f>VLOOKUP(H638,$A$4:$AV$35,2+$A644+B$37)</f>
        <v>221</v>
      </c>
      <c r="C644" s="130">
        <f>VLOOKUP($H638,$A$4:$AV$35,2+$A644+C$37)</f>
        <v>109</v>
      </c>
      <c r="D644" s="130">
        <f>VLOOKUP($H638,$A$4:$AV$35,2+$A644+D$37)</f>
        <v>33</v>
      </c>
      <c r="E644" s="130">
        <f>VLOOKUP($H638,$A$4:$AV$35,2+$A644+E$37)</f>
        <v>79</v>
      </c>
      <c r="F644" s="130"/>
      <c r="G644" s="130"/>
      <c r="H644" s="130"/>
    </row>
    <row r="645" spans="1:8" s="33" customFormat="1" ht="22.5" customHeight="1" x14ac:dyDescent="0.3">
      <c r="A645" s="151">
        <v>8</v>
      </c>
      <c r="B645" s="130">
        <f>VLOOKUP(H638,$A$4:$AV$35,2+$A645+B$37)</f>
        <v>224</v>
      </c>
      <c r="C645" s="130">
        <f>VLOOKUP($H638,$A$4:$AV$35,2+$A645+C$37)</f>
        <v>98</v>
      </c>
      <c r="D645" s="130">
        <f>VLOOKUP($H638,$A$4:$AV$35,2+$A645+D$37)</f>
        <v>77</v>
      </c>
      <c r="E645" s="130">
        <f>VLOOKUP($H638,$A$4:$AV$35,2+$A645+E$37)</f>
        <v>49</v>
      </c>
      <c r="F645" s="130"/>
      <c r="G645" s="130"/>
      <c r="H645" s="130"/>
    </row>
    <row r="646" spans="1:8" s="33" customFormat="1" ht="22.5" customHeight="1" x14ac:dyDescent="0.3">
      <c r="A646" s="151">
        <v>9</v>
      </c>
      <c r="B646" s="130">
        <f>VLOOKUP(H638,$A$4:$AV$35,2+$A646+B$37)</f>
        <v>193</v>
      </c>
      <c r="C646" s="130">
        <f>VLOOKUP($H638,$A$4:$AV$35,2+$A646+C$37)</f>
        <v>79</v>
      </c>
      <c r="D646" s="130">
        <f>VLOOKUP($H638,$A$4:$AV$35,2+$A646+D$37)</f>
        <v>76</v>
      </c>
      <c r="E646" s="130">
        <f>VLOOKUP($H638,$A$4:$AV$35,2+$A646+E$37)</f>
        <v>36</v>
      </c>
      <c r="F646" s="130"/>
      <c r="G646" s="130"/>
      <c r="H646" s="130"/>
    </row>
    <row r="647" spans="1:8" s="33" customFormat="1" ht="22.5" customHeight="1" x14ac:dyDescent="0.3">
      <c r="A647" s="151">
        <v>10</v>
      </c>
      <c r="B647" s="130">
        <f>VLOOKUP(H638,$A$4:$AV$35,2+$A647+B$37)</f>
        <v>183</v>
      </c>
      <c r="C647" s="130">
        <f>VLOOKUP($H638,$A$4:$AV$35,2+$A647+C$37)</f>
        <v>87</v>
      </c>
      <c r="D647" s="130">
        <f>VLOOKUP($H638,$A$4:$AV$35,2+$A647+D$37)</f>
        <v>61</v>
      </c>
      <c r="E647" s="130">
        <f>VLOOKUP($H638,$A$4:$AV$35,2+$A647+E$37)</f>
        <v>21</v>
      </c>
      <c r="F647" s="130"/>
      <c r="G647" s="130"/>
      <c r="H647" s="130"/>
    </row>
    <row r="648" spans="1:8" s="33" customFormat="1" ht="22.5" customHeight="1" x14ac:dyDescent="0.3">
      <c r="A648" s="151">
        <v>11</v>
      </c>
    </row>
    <row r="649" spans="1:8" s="33" customFormat="1" ht="22.5" customHeight="1" x14ac:dyDescent="0.3">
      <c r="A649" s="151">
        <v>12</v>
      </c>
    </row>
    <row r="650" spans="1:8" s="33" customFormat="1" ht="22.5" customHeight="1" x14ac:dyDescent="0.3">
      <c r="A650" s="151">
        <v>13</v>
      </c>
    </row>
    <row r="651" spans="1:8" s="33" customFormat="1" ht="22.5" customHeight="1" x14ac:dyDescent="0.3">
      <c r="A651" s="151">
        <v>14</v>
      </c>
    </row>
    <row r="652" spans="1:8" s="33" customFormat="1" ht="22.5" customHeight="1" x14ac:dyDescent="0.3">
      <c r="A652" s="151">
        <v>15</v>
      </c>
    </row>
    <row r="653" spans="1:8" s="33" customFormat="1" ht="22.5" customHeight="1" x14ac:dyDescent="0.3">
      <c r="A653" s="151">
        <v>16</v>
      </c>
    </row>
    <row r="654" spans="1:8" s="33" customFormat="1" ht="22.5" customHeight="1" x14ac:dyDescent="0.3">
      <c r="A654" s="151">
        <v>17</v>
      </c>
    </row>
    <row r="655" spans="1:8" s="33" customFormat="1" ht="22.5" customHeight="1" x14ac:dyDescent="0.3">
      <c r="A655" s="151">
        <v>18</v>
      </c>
    </row>
    <row r="656" spans="1:8" s="33" customFormat="1" ht="22.5" customHeight="1" x14ac:dyDescent="0.3">
      <c r="A656" s="151">
        <v>19</v>
      </c>
    </row>
    <row r="657" spans="1:8" s="33" customFormat="1" ht="22.5" customHeight="1" x14ac:dyDescent="0.3">
      <c r="A657" s="151">
        <v>20</v>
      </c>
    </row>
    <row r="658" spans="1:8" s="33" customFormat="1" ht="22.5" customHeight="1" x14ac:dyDescent="0.3">
      <c r="A658" s="151">
        <v>1</v>
      </c>
      <c r="B658" s="130">
        <f>VLOOKUP(H658,$A$4:$AV$35,2+$A658+B$37)</f>
        <v>32072</v>
      </c>
      <c r="C658" s="130">
        <f>VLOOKUP($H658,$A$4:$AV$35,2+$A658+C$37)</f>
        <v>9396</v>
      </c>
      <c r="D658" s="130">
        <f>VLOOKUP($H658,$A$4:$AV$35,2+$A658+D$37)</f>
        <v>3412</v>
      </c>
      <c r="E658" s="130">
        <f>VLOOKUP($H658,$A$4:$AV$35,2+$A658+E$37)</f>
        <v>19264</v>
      </c>
      <c r="F658" s="130"/>
      <c r="G658" s="130"/>
      <c r="H658" s="181">
        <v>32</v>
      </c>
    </row>
    <row r="659" spans="1:8" s="33" customFormat="1" ht="22.5" customHeight="1" x14ac:dyDescent="0.3">
      <c r="A659" s="151">
        <v>2</v>
      </c>
      <c r="B659" s="130">
        <f>VLOOKUP(H658,$A$4:$AV$35,2+$A659+B$37)</f>
        <v>34611</v>
      </c>
      <c r="C659" s="130">
        <f>VLOOKUP($H658,$A$4:$AV$35,2+$A659+C$37)</f>
        <v>10432</v>
      </c>
      <c r="D659" s="130">
        <f>VLOOKUP($H658,$A$4:$AV$35,2+$A659+D$37)</f>
        <v>3880</v>
      </c>
      <c r="E659" s="130">
        <f>VLOOKUP($H658,$A$4:$AV$35,2+$A659+E$37)</f>
        <v>20299</v>
      </c>
      <c r="F659" s="130"/>
      <c r="G659" s="130"/>
      <c r="H659" s="130"/>
    </row>
    <row r="660" spans="1:8" s="33" customFormat="1" ht="22.5" customHeight="1" x14ac:dyDescent="0.3">
      <c r="A660" s="151">
        <v>3</v>
      </c>
      <c r="B660" s="130">
        <f>VLOOKUP(H658,$A$4:$AV$35,2+$A660+B$37)</f>
        <v>33558</v>
      </c>
      <c r="C660" s="130">
        <f>VLOOKUP($H658,$A$4:$AV$35,2+$A660+C$37)</f>
        <v>10501</v>
      </c>
      <c r="D660" s="130">
        <f>VLOOKUP($H658,$A$4:$AV$35,2+$A660+D$37)</f>
        <v>3275</v>
      </c>
      <c r="E660" s="130">
        <f>VLOOKUP($H658,$A$4:$AV$35,2+$A660+E$37)</f>
        <v>19782</v>
      </c>
      <c r="F660" s="130"/>
      <c r="G660" s="130"/>
      <c r="H660" s="130"/>
    </row>
    <row r="661" spans="1:8" s="33" customFormat="1" ht="22.5" customHeight="1" x14ac:dyDescent="0.3">
      <c r="A661" s="151">
        <v>4</v>
      </c>
      <c r="B661" s="130">
        <f>VLOOKUP(H658,$A$4:$AV$35,2+$A661+B$37)</f>
        <v>30800</v>
      </c>
      <c r="C661" s="130">
        <f>VLOOKUP($H658,$A$4:$AV$35,2+$A661+C$37)</f>
        <v>10796</v>
      </c>
      <c r="D661" s="130">
        <f>VLOOKUP($H658,$A$4:$AV$35,2+$A661+D$37)</f>
        <v>3460</v>
      </c>
      <c r="E661" s="130">
        <f>VLOOKUP($H658,$A$4:$AV$35,2+$A661+E$37)</f>
        <v>16544</v>
      </c>
      <c r="F661" s="130"/>
      <c r="G661" s="130"/>
      <c r="H661" s="130"/>
    </row>
    <row r="662" spans="1:8" s="33" customFormat="1" ht="22.5" customHeight="1" x14ac:dyDescent="0.3">
      <c r="A662" s="151">
        <v>5</v>
      </c>
      <c r="B662" s="130">
        <f>VLOOKUP(H658,$A$4:$AV$35,2+$A662+B$37)</f>
        <v>21236</v>
      </c>
      <c r="C662" s="130">
        <f>VLOOKUP($H658,$A$4:$AV$35,2+$A662+C$37)</f>
        <v>8507</v>
      </c>
      <c r="D662" s="130">
        <f>VLOOKUP($H658,$A$4:$AV$35,2+$A662+D$37)</f>
        <v>2266</v>
      </c>
      <c r="E662" s="130">
        <f>VLOOKUP($H658,$A$4:$AV$35,2+$A662+E$37)</f>
        <v>10463</v>
      </c>
      <c r="F662" s="130"/>
      <c r="G662" s="130"/>
      <c r="H662" s="130"/>
    </row>
    <row r="663" spans="1:8" s="33" customFormat="1" ht="22.5" customHeight="1" x14ac:dyDescent="0.3">
      <c r="A663" s="151">
        <v>6</v>
      </c>
      <c r="B663" s="130">
        <f>VLOOKUP(H658,$A$4:$AV$35,2+$A663+B$37)</f>
        <v>25084</v>
      </c>
      <c r="C663" s="130">
        <f>VLOOKUP($H658,$A$4:$AV$35,2+$A663+C$37)</f>
        <v>9408</v>
      </c>
      <c r="D663" s="130">
        <f>VLOOKUP($H658,$A$4:$AV$35,2+$A663+D$37)</f>
        <v>2814</v>
      </c>
      <c r="E663" s="130">
        <f>VLOOKUP($H658,$A$4:$AV$35,2+$A663+E$37)</f>
        <v>12862</v>
      </c>
      <c r="F663" s="130"/>
      <c r="G663" s="130"/>
      <c r="H663" s="130"/>
    </row>
    <row r="664" spans="1:8" s="33" customFormat="1" ht="22.5" customHeight="1" x14ac:dyDescent="0.3">
      <c r="A664" s="151">
        <v>7</v>
      </c>
      <c r="B664" s="130">
        <f>VLOOKUP(H658,$A$4:$AV$35,2+$A664+B$37)</f>
        <v>26425</v>
      </c>
      <c r="C664" s="130">
        <f>VLOOKUP($H658,$A$4:$AV$35,2+$A664+C$37)</f>
        <v>10573</v>
      </c>
      <c r="D664" s="130">
        <f>VLOOKUP($H658,$A$4:$AV$35,2+$A664+D$37)</f>
        <v>3219</v>
      </c>
      <c r="E664" s="130">
        <f>VLOOKUP($H658,$A$4:$AV$35,2+$A664+E$37)</f>
        <v>12630</v>
      </c>
      <c r="F664" s="130"/>
      <c r="G664" s="130"/>
      <c r="H664" s="130"/>
    </row>
    <row r="665" spans="1:8" s="33" customFormat="1" ht="22.5" customHeight="1" x14ac:dyDescent="0.3">
      <c r="A665" s="151">
        <v>8</v>
      </c>
      <c r="B665" s="130">
        <f>VLOOKUP(H658,$A$4:$AV$35,2+$A665+B$37)</f>
        <v>31424</v>
      </c>
      <c r="C665" s="130">
        <f>VLOOKUP($H658,$A$4:$AV$35,2+$A665+C$37)</f>
        <v>11257</v>
      </c>
      <c r="D665" s="130">
        <f>VLOOKUP($H658,$A$4:$AV$35,2+$A665+D$37)</f>
        <v>4004</v>
      </c>
      <c r="E665" s="130">
        <f>VLOOKUP($H658,$A$4:$AV$35,2+$A665+E$37)</f>
        <v>15112</v>
      </c>
      <c r="F665" s="130"/>
      <c r="G665" s="130"/>
      <c r="H665" s="130"/>
    </row>
    <row r="666" spans="1:8" s="33" customFormat="1" ht="22.5" customHeight="1" x14ac:dyDescent="0.3">
      <c r="A666" s="151">
        <v>9</v>
      </c>
      <c r="B666" s="130">
        <f>VLOOKUP(H658,$A$4:$AV$35,2+$A666+B$37)</f>
        <v>25228</v>
      </c>
      <c r="C666" s="130">
        <f>VLOOKUP($H658,$A$4:$AV$35,2+$A666+C$37)</f>
        <v>9961</v>
      </c>
      <c r="D666" s="130">
        <f>VLOOKUP($H658,$A$4:$AV$35,2+$A666+D$37)</f>
        <v>3498</v>
      </c>
      <c r="E666" s="130">
        <f>VLOOKUP($H658,$A$4:$AV$35,2+$A666+E$37)</f>
        <v>9143</v>
      </c>
      <c r="F666" s="130"/>
      <c r="G666" s="130"/>
      <c r="H666" s="130"/>
    </row>
    <row r="667" spans="1:8" s="33" customFormat="1" ht="22.5" customHeight="1" x14ac:dyDescent="0.3">
      <c r="A667" s="151">
        <v>10</v>
      </c>
      <c r="B667" s="130">
        <f>VLOOKUP(H658,$A$4:$AV$35,2+$A667+B$37)</f>
        <v>22941</v>
      </c>
      <c r="C667" s="130">
        <f>VLOOKUP($H658,$A$4:$AV$35,2+$A667+C$37)</f>
        <v>9136</v>
      </c>
      <c r="D667" s="130">
        <f>VLOOKUP($H658,$A$4:$AV$35,2+$A667+D$37)</f>
        <v>3179</v>
      </c>
      <c r="E667" s="130">
        <f>VLOOKUP($H658,$A$4:$AV$35,2+$A667+E$37)</f>
        <v>4067</v>
      </c>
      <c r="F667" s="130"/>
      <c r="G667" s="130"/>
      <c r="H667" s="130"/>
    </row>
    <row r="668" spans="1:8" s="33" customFormat="1" ht="22.5" customHeight="1" x14ac:dyDescent="0.3">
      <c r="A668" s="151">
        <v>11</v>
      </c>
    </row>
    <row r="669" spans="1:8" s="33" customFormat="1" ht="22.5" customHeight="1" x14ac:dyDescent="0.3">
      <c r="A669" s="151">
        <v>12</v>
      </c>
    </row>
    <row r="670" spans="1:8" s="33" customFormat="1" ht="22.5" customHeight="1" x14ac:dyDescent="0.3">
      <c r="A670" s="151">
        <v>13</v>
      </c>
    </row>
    <row r="671" spans="1:8" s="33" customFormat="1" ht="22.5" customHeight="1" x14ac:dyDescent="0.3">
      <c r="A671" s="151">
        <v>14</v>
      </c>
    </row>
    <row r="672" spans="1:8" s="33" customFormat="1" ht="22.5" customHeight="1" x14ac:dyDescent="0.3">
      <c r="A672" s="151">
        <v>15</v>
      </c>
    </row>
    <row r="673" spans="1:8" s="33" customFormat="1" ht="22.5" customHeight="1" x14ac:dyDescent="0.3">
      <c r="A673" s="151">
        <v>16</v>
      </c>
    </row>
    <row r="674" spans="1:8" s="33" customFormat="1" ht="22.5" customHeight="1" x14ac:dyDescent="0.3">
      <c r="A674" s="151">
        <v>17</v>
      </c>
    </row>
    <row r="675" spans="1:8" s="33" customFormat="1" ht="22.5" customHeight="1" x14ac:dyDescent="0.3">
      <c r="A675" s="151">
        <v>18</v>
      </c>
    </row>
    <row r="676" spans="1:8" s="33" customFormat="1" ht="22.5" customHeight="1" x14ac:dyDescent="0.3">
      <c r="A676" s="151">
        <v>19</v>
      </c>
    </row>
    <row r="677" spans="1:8" s="33" customFormat="1" ht="22.5" customHeight="1" x14ac:dyDescent="0.3">
      <c r="A677" s="151">
        <v>20</v>
      </c>
    </row>
    <row r="678" spans="1:8" s="33" customFormat="1" ht="22.5" customHeight="1" x14ac:dyDescent="0.3">
      <c r="A678" s="151">
        <v>1</v>
      </c>
      <c r="B678" s="130">
        <f>VLOOKUP(H678,$A$4:$AV$35,2+$A678+B$37)</f>
        <v>492</v>
      </c>
      <c r="C678" s="130">
        <f>VLOOKUP($H678,$A$4:$AV$35,2+$A678+C$37)</f>
        <v>160</v>
      </c>
      <c r="D678" s="130">
        <f>VLOOKUP($H678,$A$4:$AV$35,2+$A678+D$37)</f>
        <v>33</v>
      </c>
      <c r="E678" s="130">
        <f>VLOOKUP($H678,$A$4:$AV$35,2+$A678+E$37)</f>
        <v>299</v>
      </c>
      <c r="F678" s="130"/>
      <c r="G678" s="130"/>
      <c r="H678" s="181">
        <v>1</v>
      </c>
    </row>
    <row r="679" spans="1:8" s="33" customFormat="1" ht="22.5" customHeight="1" x14ac:dyDescent="0.3">
      <c r="A679" s="151">
        <v>2</v>
      </c>
      <c r="B679" s="130">
        <f>VLOOKUP(H678,$A$4:$AV$35,2+$A679+B$37)</f>
        <v>661</v>
      </c>
      <c r="C679" s="130">
        <f>VLOOKUP($H678,$A$4:$AV$35,2+$A679+C$37)</f>
        <v>232</v>
      </c>
      <c r="D679" s="130">
        <f>VLOOKUP($H678,$A$4:$AV$35,2+$A679+D$37)</f>
        <v>21</v>
      </c>
      <c r="E679" s="130">
        <f>VLOOKUP($H678,$A$4:$AV$35,2+$A679+E$37)</f>
        <v>408</v>
      </c>
      <c r="F679" s="130"/>
      <c r="G679" s="130"/>
      <c r="H679" s="130"/>
    </row>
    <row r="680" spans="1:8" s="33" customFormat="1" ht="22.5" customHeight="1" x14ac:dyDescent="0.3">
      <c r="A680" s="151">
        <v>3</v>
      </c>
      <c r="B680" s="130">
        <f>VLOOKUP(H678,$A$4:$AV$35,2+$A680+B$37)</f>
        <v>518</v>
      </c>
      <c r="C680" s="130">
        <f>VLOOKUP($H678,$A$4:$AV$35,2+$A680+C$37)</f>
        <v>194</v>
      </c>
      <c r="D680" s="130">
        <f>VLOOKUP($H678,$A$4:$AV$35,2+$A680+D$37)</f>
        <v>22</v>
      </c>
      <c r="E680" s="130">
        <f>VLOOKUP($H678,$A$4:$AV$35,2+$A680+E$37)</f>
        <v>302</v>
      </c>
      <c r="F680" s="130"/>
      <c r="G680" s="130"/>
      <c r="H680" s="130"/>
    </row>
    <row r="681" spans="1:8" s="33" customFormat="1" ht="22.5" customHeight="1" x14ac:dyDescent="0.3">
      <c r="A681" s="151">
        <v>4</v>
      </c>
      <c r="B681" s="130">
        <f>VLOOKUP(H678,$A$4:$AV$35,2+$A681+B$37)</f>
        <v>481</v>
      </c>
      <c r="C681" s="130">
        <f>VLOOKUP($H678,$A$4:$AV$35,2+$A681+C$37)</f>
        <v>224</v>
      </c>
      <c r="D681" s="130">
        <f>VLOOKUP($H678,$A$4:$AV$35,2+$A681+D$37)</f>
        <v>14</v>
      </c>
      <c r="E681" s="130">
        <f>VLOOKUP($H678,$A$4:$AV$35,2+$A681+E$37)</f>
        <v>243</v>
      </c>
      <c r="F681" s="130"/>
      <c r="G681" s="130"/>
      <c r="H681" s="130"/>
    </row>
    <row r="682" spans="1:8" s="33" customFormat="1" ht="22.5" customHeight="1" x14ac:dyDescent="0.3">
      <c r="A682" s="151">
        <v>5</v>
      </c>
      <c r="B682" s="130">
        <f>VLOOKUP(H678,$A$4:$AV$35,2+$A682+B$37)</f>
        <v>383</v>
      </c>
      <c r="C682" s="130">
        <f>VLOOKUP($H678,$A$4:$AV$35,2+$A682+C$37)</f>
        <v>136</v>
      </c>
      <c r="D682" s="130">
        <f>VLOOKUP($H678,$A$4:$AV$35,2+$A682+D$37)</f>
        <v>13</v>
      </c>
      <c r="E682" s="130">
        <f>VLOOKUP($H678,$A$4:$AV$35,2+$A682+E$37)</f>
        <v>234</v>
      </c>
      <c r="F682" s="130"/>
      <c r="G682" s="130"/>
      <c r="H682" s="130"/>
    </row>
    <row r="683" spans="1:8" s="33" customFormat="1" ht="22.5" customHeight="1" x14ac:dyDescent="0.3">
      <c r="A683" s="151">
        <v>6</v>
      </c>
      <c r="B683" s="130">
        <f>VLOOKUP(H678,$A$4:$AV$35,2+$A683+B$37)</f>
        <v>464</v>
      </c>
      <c r="C683" s="130">
        <f>VLOOKUP($H678,$A$4:$AV$35,2+$A683+C$37)</f>
        <v>151</v>
      </c>
      <c r="D683" s="130">
        <f>VLOOKUP($H678,$A$4:$AV$35,2+$A683+D$37)</f>
        <v>26</v>
      </c>
      <c r="E683" s="130">
        <f>VLOOKUP($H678,$A$4:$AV$35,2+$A683+E$37)</f>
        <v>287</v>
      </c>
      <c r="F683" s="130"/>
      <c r="G683" s="130"/>
      <c r="H683" s="130"/>
    </row>
    <row r="684" spans="1:8" s="33" customFormat="1" ht="22.5" customHeight="1" x14ac:dyDescent="0.3">
      <c r="A684" s="151">
        <v>7</v>
      </c>
      <c r="B684" s="130">
        <f>VLOOKUP(H678,$A$4:$AV$35,2+$A684+B$37)</f>
        <v>509</v>
      </c>
      <c r="C684" s="130">
        <f>VLOOKUP($H678,$A$4:$AV$35,2+$A684+C$37)</f>
        <v>189</v>
      </c>
      <c r="D684" s="130">
        <f>VLOOKUP($H678,$A$4:$AV$35,2+$A684+D$37)</f>
        <v>19</v>
      </c>
      <c r="E684" s="130">
        <f>VLOOKUP($H678,$A$4:$AV$35,2+$A684+E$37)</f>
        <v>301</v>
      </c>
      <c r="F684" s="130"/>
      <c r="G684" s="130"/>
      <c r="H684" s="130"/>
    </row>
    <row r="685" spans="1:8" s="33" customFormat="1" ht="22.5" customHeight="1" x14ac:dyDescent="0.3">
      <c r="A685" s="151">
        <v>8</v>
      </c>
      <c r="B685" s="130">
        <f>VLOOKUP(H678,$A$4:$AV$35,2+$A685+B$37)</f>
        <v>589</v>
      </c>
      <c r="C685" s="130">
        <f>VLOOKUP($H678,$A$4:$AV$35,2+$A685+C$37)</f>
        <v>198</v>
      </c>
      <c r="D685" s="130">
        <f>VLOOKUP($H678,$A$4:$AV$35,2+$A685+D$37)</f>
        <v>26</v>
      </c>
      <c r="E685" s="130">
        <f>VLOOKUP($H678,$A$4:$AV$35,2+$A685+E$37)</f>
        <v>360</v>
      </c>
      <c r="F685" s="130"/>
      <c r="G685" s="130"/>
      <c r="H685" s="130"/>
    </row>
    <row r="686" spans="1:8" s="33" customFormat="1" ht="22.5" customHeight="1" x14ac:dyDescent="0.3">
      <c r="A686" s="151">
        <v>9</v>
      </c>
      <c r="B686" s="130">
        <f>VLOOKUP(H678,$A$4:$AV$35,2+$A686+B$37)</f>
        <v>476</v>
      </c>
      <c r="C686" s="130">
        <f>VLOOKUP($H678,$A$4:$AV$35,2+$A686+C$37)</f>
        <v>159</v>
      </c>
      <c r="D686" s="130">
        <f>VLOOKUP($H678,$A$4:$AV$35,2+$A686+D$37)</f>
        <v>24</v>
      </c>
      <c r="E686" s="130">
        <f>VLOOKUP($H678,$A$4:$AV$35,2+$A686+E$37)</f>
        <v>253</v>
      </c>
      <c r="F686" s="130"/>
      <c r="G686" s="130"/>
      <c r="H686" s="130"/>
    </row>
    <row r="687" spans="1:8" s="33" customFormat="1" ht="22.5" customHeight="1" x14ac:dyDescent="0.3">
      <c r="A687" s="151">
        <v>10</v>
      </c>
      <c r="B687" s="130">
        <f>VLOOKUP(H678,$A$4:$AV$35,2+$A687+B$37)</f>
        <v>342</v>
      </c>
      <c r="C687" s="130">
        <f>VLOOKUP($H678,$A$4:$AV$35,2+$A687+C$37)</f>
        <v>151</v>
      </c>
      <c r="D687" s="130">
        <f>VLOOKUP($H678,$A$4:$AV$35,2+$A687+D$37)</f>
        <v>15</v>
      </c>
      <c r="E687" s="130">
        <f>VLOOKUP($H678,$A$4:$AV$35,2+$A687+E$37)</f>
        <v>52</v>
      </c>
      <c r="F687" s="130"/>
      <c r="G687" s="130"/>
      <c r="H687" s="130"/>
    </row>
    <row r="688" spans="1:8" s="33" customFormat="1" ht="22.5" customHeight="1" x14ac:dyDescent="0.3">
      <c r="A688" s="151">
        <v>11</v>
      </c>
    </row>
    <row r="689" spans="1:8" s="33" customFormat="1" ht="22.5" customHeight="1" x14ac:dyDescent="0.3">
      <c r="A689" s="151">
        <v>12</v>
      </c>
    </row>
    <row r="690" spans="1:8" s="33" customFormat="1" ht="22.5" customHeight="1" x14ac:dyDescent="0.3">
      <c r="A690" s="151">
        <v>13</v>
      </c>
    </row>
    <row r="691" spans="1:8" s="33" customFormat="1" ht="22.5" customHeight="1" x14ac:dyDescent="0.3">
      <c r="A691" s="151">
        <v>14</v>
      </c>
    </row>
    <row r="692" spans="1:8" s="33" customFormat="1" ht="22.5" customHeight="1" x14ac:dyDescent="0.3">
      <c r="A692" s="151">
        <v>15</v>
      </c>
    </row>
    <row r="693" spans="1:8" s="33" customFormat="1" ht="22.5" customHeight="1" x14ac:dyDescent="0.3">
      <c r="A693" s="151">
        <v>16</v>
      </c>
    </row>
    <row r="694" spans="1:8" s="33" customFormat="1" ht="22.5" customHeight="1" x14ac:dyDescent="0.3">
      <c r="A694" s="151">
        <v>17</v>
      </c>
    </row>
    <row r="695" spans="1:8" s="33" customFormat="1" ht="22.5" customHeight="1" x14ac:dyDescent="0.3">
      <c r="A695" s="151">
        <v>18</v>
      </c>
    </row>
    <row r="696" spans="1:8" s="33" customFormat="1" ht="22.5" customHeight="1" x14ac:dyDescent="0.3">
      <c r="A696" s="151">
        <v>19</v>
      </c>
    </row>
    <row r="697" spans="1:8" s="33" customFormat="1" ht="22.5" customHeight="1" x14ac:dyDescent="0.3">
      <c r="A697" s="151">
        <v>20</v>
      </c>
    </row>
    <row r="698" spans="1:8" s="33" customFormat="1" ht="22.5" customHeight="1" x14ac:dyDescent="0.3">
      <c r="A698" s="151">
        <v>1</v>
      </c>
      <c r="B698" s="130">
        <f>VLOOKUP(H698,$A$4:$AV$35,2+$A698+B$37)</f>
        <v>512</v>
      </c>
      <c r="C698" s="130">
        <f>VLOOKUP($H698,$A$4:$AV$35,2+$A698+C$37)</f>
        <v>130</v>
      </c>
      <c r="D698" s="130">
        <f>VLOOKUP($H698,$A$4:$AV$35,2+$A698+D$37)</f>
        <v>2</v>
      </c>
      <c r="E698" s="130">
        <f>VLOOKUP($H698,$A$4:$AV$35,2+$A698+E$37)</f>
        <v>380</v>
      </c>
      <c r="F698" s="130"/>
      <c r="G698" s="130"/>
      <c r="H698" s="181">
        <v>2</v>
      </c>
    </row>
    <row r="699" spans="1:8" s="33" customFormat="1" ht="22.5" customHeight="1" x14ac:dyDescent="0.3">
      <c r="A699" s="151">
        <v>2</v>
      </c>
      <c r="B699" s="130">
        <f>VLOOKUP(H698,$A$4:$AV$35,2+$A699+B$37)</f>
        <v>586</v>
      </c>
      <c r="C699" s="130">
        <f>VLOOKUP($H698,$A$4:$AV$35,2+$A699+C$37)</f>
        <v>169</v>
      </c>
      <c r="D699" s="130">
        <f>VLOOKUP($H698,$A$4:$AV$35,2+$A699+D$37)</f>
        <v>3</v>
      </c>
      <c r="E699" s="130">
        <f>VLOOKUP($H698,$A$4:$AV$35,2+$A699+E$37)</f>
        <v>414</v>
      </c>
      <c r="F699" s="130"/>
      <c r="G699" s="130"/>
      <c r="H699" s="130"/>
    </row>
    <row r="700" spans="1:8" s="33" customFormat="1" ht="22.5" customHeight="1" x14ac:dyDescent="0.3">
      <c r="A700" s="151">
        <v>3</v>
      </c>
      <c r="B700" s="130">
        <f>VLOOKUP(H698,$A$4:$AV$35,2+$A700+B$37)</f>
        <v>462</v>
      </c>
      <c r="C700" s="130">
        <f>VLOOKUP($H698,$A$4:$AV$35,2+$A700+C$37)</f>
        <v>147</v>
      </c>
      <c r="D700" s="130">
        <f>VLOOKUP($H698,$A$4:$AV$35,2+$A700+D$37)</f>
        <v>5</v>
      </c>
      <c r="E700" s="130">
        <f>VLOOKUP($H698,$A$4:$AV$35,2+$A700+E$37)</f>
        <v>310</v>
      </c>
      <c r="F700" s="130"/>
      <c r="G700" s="130"/>
      <c r="H700" s="130"/>
    </row>
    <row r="701" spans="1:8" s="33" customFormat="1" ht="22.5" customHeight="1" x14ac:dyDescent="0.3">
      <c r="A701" s="151">
        <v>4</v>
      </c>
      <c r="B701" s="130">
        <f>VLOOKUP(H698,$A$4:$AV$35,2+$A701+B$37)</f>
        <v>405</v>
      </c>
      <c r="C701" s="130">
        <f>VLOOKUP($H698,$A$4:$AV$35,2+$A701+C$37)</f>
        <v>149</v>
      </c>
      <c r="D701" s="130">
        <f>VLOOKUP($H698,$A$4:$AV$35,2+$A701+D$37)</f>
        <v>7</v>
      </c>
      <c r="E701" s="130">
        <f>VLOOKUP($H698,$A$4:$AV$35,2+$A701+E$37)</f>
        <v>249</v>
      </c>
      <c r="F701" s="130"/>
      <c r="G701" s="130"/>
      <c r="H701" s="130"/>
    </row>
    <row r="702" spans="1:8" s="33" customFormat="1" ht="22.5" customHeight="1" x14ac:dyDescent="0.3">
      <c r="A702" s="151">
        <v>5</v>
      </c>
      <c r="B702" s="130">
        <f>VLOOKUP(H698,$A$4:$AV$35,2+$A702+B$37)</f>
        <v>278</v>
      </c>
      <c r="C702" s="130">
        <f>VLOOKUP($H698,$A$4:$AV$35,2+$A702+C$37)</f>
        <v>114</v>
      </c>
      <c r="D702" s="130">
        <f>VLOOKUP($H698,$A$4:$AV$35,2+$A702+D$37)</f>
        <v>4</v>
      </c>
      <c r="E702" s="130">
        <f>VLOOKUP($H698,$A$4:$AV$35,2+$A702+E$37)</f>
        <v>160</v>
      </c>
      <c r="F702" s="130"/>
      <c r="G702" s="130"/>
      <c r="H702" s="130"/>
    </row>
    <row r="703" spans="1:8" s="33" customFormat="1" ht="22.5" customHeight="1" x14ac:dyDescent="0.3">
      <c r="A703" s="151">
        <v>6</v>
      </c>
      <c r="B703" s="130">
        <f>VLOOKUP(H698,$A$4:$AV$35,2+$A703+B$37)</f>
        <v>423</v>
      </c>
      <c r="C703" s="130">
        <f>VLOOKUP($H698,$A$4:$AV$35,2+$A703+C$37)</f>
        <v>134</v>
      </c>
      <c r="D703" s="130">
        <f>VLOOKUP($H698,$A$4:$AV$35,2+$A703+D$37)</f>
        <v>5</v>
      </c>
      <c r="E703" s="130">
        <f>VLOOKUP($H698,$A$4:$AV$35,2+$A703+E$37)</f>
        <v>284</v>
      </c>
      <c r="F703" s="130"/>
      <c r="G703" s="130"/>
      <c r="H703" s="130"/>
    </row>
    <row r="704" spans="1:8" s="33" customFormat="1" ht="22.5" customHeight="1" x14ac:dyDescent="0.3">
      <c r="A704" s="151">
        <v>7</v>
      </c>
      <c r="B704" s="130">
        <f>VLOOKUP(H698,$A$4:$AV$35,2+$A704+B$37)</f>
        <v>397</v>
      </c>
      <c r="C704" s="130">
        <f>VLOOKUP($H698,$A$4:$AV$35,2+$A704+C$37)</f>
        <v>125</v>
      </c>
      <c r="D704" s="130">
        <f>VLOOKUP($H698,$A$4:$AV$35,2+$A704+D$37)</f>
        <v>1</v>
      </c>
      <c r="E704" s="130">
        <f>VLOOKUP($H698,$A$4:$AV$35,2+$A704+E$37)</f>
        <v>271</v>
      </c>
      <c r="F704" s="130"/>
      <c r="G704" s="130"/>
      <c r="H704" s="130"/>
    </row>
    <row r="705" spans="1:8" s="33" customFormat="1" ht="22.5" customHeight="1" x14ac:dyDescent="0.3">
      <c r="A705" s="151">
        <v>8</v>
      </c>
      <c r="B705" s="130">
        <f>VLOOKUP(H698,$A$4:$AV$35,2+$A705+B$37)</f>
        <v>477</v>
      </c>
      <c r="C705" s="130">
        <f>VLOOKUP($H698,$A$4:$AV$35,2+$A705+C$37)</f>
        <v>139</v>
      </c>
      <c r="D705" s="130">
        <f>VLOOKUP($H698,$A$4:$AV$35,2+$A705+D$37)</f>
        <v>0</v>
      </c>
      <c r="E705" s="130">
        <f>VLOOKUP($H698,$A$4:$AV$35,2+$A705+E$37)</f>
        <v>313</v>
      </c>
      <c r="F705" s="130"/>
      <c r="G705" s="130"/>
      <c r="H705" s="130"/>
    </row>
    <row r="706" spans="1:8" s="33" customFormat="1" ht="22.5" customHeight="1" x14ac:dyDescent="0.3">
      <c r="A706" s="151">
        <v>9</v>
      </c>
      <c r="B706" s="130">
        <f>VLOOKUP(H698,$A$4:$AV$35,2+$A706+B$37)</f>
        <v>329</v>
      </c>
      <c r="C706" s="130">
        <f>VLOOKUP($H698,$A$4:$AV$35,2+$A706+C$37)</f>
        <v>100</v>
      </c>
      <c r="D706" s="130">
        <f>VLOOKUP($H698,$A$4:$AV$35,2+$A706+D$37)</f>
        <v>0</v>
      </c>
      <c r="E706" s="130">
        <f>VLOOKUP($H698,$A$4:$AV$35,2+$A706+E$37)</f>
        <v>124</v>
      </c>
      <c r="F706" s="130"/>
      <c r="G706" s="130"/>
      <c r="H706" s="130"/>
    </row>
    <row r="707" spans="1:8" s="33" customFormat="1" ht="22.5" customHeight="1" x14ac:dyDescent="0.3">
      <c r="A707" s="151">
        <v>10</v>
      </c>
      <c r="B707" s="130">
        <f>VLOOKUP(H698,$A$4:$AV$35,2+$A707+B$37)</f>
        <v>288</v>
      </c>
      <c r="C707" s="130">
        <f>VLOOKUP($H698,$A$4:$AV$35,2+$A707+C$37)</f>
        <v>79</v>
      </c>
      <c r="D707" s="130">
        <f>VLOOKUP($H698,$A$4:$AV$35,2+$A707+D$37)</f>
        <v>1</v>
      </c>
      <c r="E707" s="130">
        <f>VLOOKUP($H698,$A$4:$AV$35,2+$A707+E$37)</f>
        <v>47</v>
      </c>
      <c r="F707" s="130"/>
      <c r="G707" s="130"/>
      <c r="H707" s="130"/>
    </row>
    <row r="708" spans="1:8" s="33" customFormat="1" ht="22.5" customHeight="1" x14ac:dyDescent="0.3">
      <c r="A708" s="151">
        <v>11</v>
      </c>
    </row>
    <row r="709" spans="1:8" s="33" customFormat="1" ht="22.5" customHeight="1" x14ac:dyDescent="0.3">
      <c r="A709" s="151">
        <v>12</v>
      </c>
    </row>
    <row r="710" spans="1:8" s="33" customFormat="1" ht="22.5" customHeight="1" x14ac:dyDescent="0.3">
      <c r="A710" s="151">
        <v>13</v>
      </c>
    </row>
    <row r="711" spans="1:8" s="33" customFormat="1" ht="22.5" customHeight="1" x14ac:dyDescent="0.3">
      <c r="A711" s="151">
        <v>14</v>
      </c>
    </row>
    <row r="712" spans="1:8" s="33" customFormat="1" ht="22.5" customHeight="1" x14ac:dyDescent="0.3">
      <c r="A712" s="151">
        <v>15</v>
      </c>
    </row>
    <row r="713" spans="1:8" s="33" customFormat="1" ht="22.5" customHeight="1" x14ac:dyDescent="0.3">
      <c r="A713" s="151">
        <v>16</v>
      </c>
    </row>
    <row r="714" spans="1:8" s="33" customFormat="1" ht="22.5" customHeight="1" x14ac:dyDescent="0.3">
      <c r="A714" s="151">
        <v>17</v>
      </c>
    </row>
    <row r="715" spans="1:8" s="33" customFormat="1" ht="22.5" customHeight="1" x14ac:dyDescent="0.3">
      <c r="A715" s="151">
        <v>18</v>
      </c>
    </row>
    <row r="716" spans="1:8" s="33" customFormat="1" ht="22.5" customHeight="1" x14ac:dyDescent="0.3">
      <c r="A716" s="151">
        <v>19</v>
      </c>
    </row>
    <row r="717" spans="1:8" s="33" customFormat="1" ht="22.5" customHeight="1" x14ac:dyDescent="0.3">
      <c r="A717" s="151">
        <v>20</v>
      </c>
    </row>
    <row r="718" spans="1:8" s="33" customFormat="1" ht="22.5" customHeight="1" x14ac:dyDescent="0.3">
      <c r="A718" s="151">
        <v>1</v>
      </c>
      <c r="B718" s="130">
        <f>VLOOKUP(H718,$A$4:$AV$35,2+$A718+B$37)</f>
        <v>492</v>
      </c>
      <c r="C718" s="130">
        <f>VLOOKUP($H718,$A$4:$AV$35,2+$A718+C$37)</f>
        <v>160</v>
      </c>
      <c r="D718" s="130">
        <f>VLOOKUP($H718,$A$4:$AV$35,2+$A718+D$37)</f>
        <v>33</v>
      </c>
      <c r="E718" s="130">
        <f>VLOOKUP($H718,$A$4:$AV$35,2+$A718+E$37)</f>
        <v>299</v>
      </c>
      <c r="F718" s="130"/>
      <c r="G718" s="130"/>
      <c r="H718" s="181">
        <v>1</v>
      </c>
    </row>
    <row r="719" spans="1:8" s="33" customFormat="1" ht="22.5" customHeight="1" x14ac:dyDescent="0.3">
      <c r="A719" s="151">
        <v>2</v>
      </c>
      <c r="B719" s="130">
        <f>VLOOKUP(H718,$A$4:$AV$35,2+$A719+B$37)</f>
        <v>661</v>
      </c>
      <c r="C719" s="130">
        <f>VLOOKUP($H718,$A$4:$AV$35,2+$A719+C$37)</f>
        <v>232</v>
      </c>
      <c r="D719" s="130">
        <f>VLOOKUP($H718,$A$4:$AV$35,2+$A719+D$37)</f>
        <v>21</v>
      </c>
      <c r="E719" s="130">
        <f>VLOOKUP($H718,$A$4:$AV$35,2+$A719+E$37)</f>
        <v>408</v>
      </c>
      <c r="F719" s="130"/>
      <c r="G719" s="130"/>
      <c r="H719" s="130"/>
    </row>
    <row r="720" spans="1:8" s="33" customFormat="1" ht="22.5" customHeight="1" x14ac:dyDescent="0.3">
      <c r="A720" s="151">
        <v>3</v>
      </c>
      <c r="B720" s="130">
        <f>VLOOKUP(H718,$A$4:$AV$35,2+$A720+B$37)</f>
        <v>518</v>
      </c>
      <c r="C720" s="130">
        <f>VLOOKUP($H718,$A$4:$AV$35,2+$A720+C$37)</f>
        <v>194</v>
      </c>
      <c r="D720" s="130">
        <f>VLOOKUP($H718,$A$4:$AV$35,2+$A720+D$37)</f>
        <v>22</v>
      </c>
      <c r="E720" s="130">
        <f>VLOOKUP($H718,$A$4:$AV$35,2+$A720+E$37)</f>
        <v>302</v>
      </c>
      <c r="F720" s="130"/>
      <c r="G720" s="130"/>
      <c r="H720" s="130"/>
    </row>
    <row r="721" spans="1:8" s="33" customFormat="1" ht="22.5" customHeight="1" x14ac:dyDescent="0.3">
      <c r="A721" s="151">
        <v>4</v>
      </c>
      <c r="B721" s="130">
        <f>VLOOKUP(H718,$A$4:$AV$35,2+$A721+B$37)</f>
        <v>481</v>
      </c>
      <c r="C721" s="130">
        <f>VLOOKUP($H718,$A$4:$AV$35,2+$A721+C$37)</f>
        <v>224</v>
      </c>
      <c r="D721" s="130">
        <f>VLOOKUP($H718,$A$4:$AV$35,2+$A721+D$37)</f>
        <v>14</v>
      </c>
      <c r="E721" s="130">
        <f>VLOOKUP($H718,$A$4:$AV$35,2+$A721+E$37)</f>
        <v>243</v>
      </c>
      <c r="F721" s="130"/>
      <c r="G721" s="130"/>
      <c r="H721" s="130"/>
    </row>
    <row r="722" spans="1:8" s="33" customFormat="1" ht="22.5" customHeight="1" x14ac:dyDescent="0.3">
      <c r="A722" s="151">
        <v>5</v>
      </c>
      <c r="B722" s="130">
        <f>VLOOKUP(H718,$A$4:$AV$35,2+$A722+B$37)</f>
        <v>383</v>
      </c>
      <c r="C722" s="130">
        <f>VLOOKUP($H718,$A$4:$AV$35,2+$A722+C$37)</f>
        <v>136</v>
      </c>
      <c r="D722" s="130">
        <f>VLOOKUP($H718,$A$4:$AV$35,2+$A722+D$37)</f>
        <v>13</v>
      </c>
      <c r="E722" s="130">
        <f>VLOOKUP($H718,$A$4:$AV$35,2+$A722+E$37)</f>
        <v>234</v>
      </c>
      <c r="F722" s="130"/>
      <c r="G722" s="130"/>
      <c r="H722" s="130"/>
    </row>
    <row r="723" spans="1:8" s="33" customFormat="1" ht="22.5" customHeight="1" x14ac:dyDescent="0.3">
      <c r="A723" s="151">
        <v>6</v>
      </c>
      <c r="B723" s="130">
        <f>VLOOKUP(H718,$A$4:$AV$35,2+$A723+B$37)</f>
        <v>464</v>
      </c>
      <c r="C723" s="130">
        <f>VLOOKUP($H718,$A$4:$AV$35,2+$A723+C$37)</f>
        <v>151</v>
      </c>
      <c r="D723" s="130">
        <f>VLOOKUP($H718,$A$4:$AV$35,2+$A723+D$37)</f>
        <v>26</v>
      </c>
      <c r="E723" s="130">
        <f>VLOOKUP($H718,$A$4:$AV$35,2+$A723+E$37)</f>
        <v>287</v>
      </c>
      <c r="F723" s="130"/>
      <c r="G723" s="130"/>
      <c r="H723" s="130"/>
    </row>
    <row r="724" spans="1:8" s="33" customFormat="1" ht="22.5" customHeight="1" x14ac:dyDescent="0.3">
      <c r="A724" s="151">
        <v>7</v>
      </c>
      <c r="B724" s="130">
        <f>VLOOKUP(H718,$A$4:$AV$35,2+$A724+B$37)</f>
        <v>509</v>
      </c>
      <c r="C724" s="130">
        <f>VLOOKUP($H718,$A$4:$AV$35,2+$A724+C$37)</f>
        <v>189</v>
      </c>
      <c r="D724" s="130">
        <f>VLOOKUP($H718,$A$4:$AV$35,2+$A724+D$37)</f>
        <v>19</v>
      </c>
      <c r="E724" s="130">
        <f>VLOOKUP($H718,$A$4:$AV$35,2+$A724+E$37)</f>
        <v>301</v>
      </c>
      <c r="F724" s="130"/>
      <c r="G724" s="130"/>
      <c r="H724" s="130"/>
    </row>
    <row r="725" spans="1:8" s="33" customFormat="1" ht="22.5" customHeight="1" x14ac:dyDescent="0.3">
      <c r="A725" s="151">
        <v>8</v>
      </c>
      <c r="B725" s="130">
        <f>VLOOKUP(H718,$A$4:$AV$35,2+$A725+B$37)</f>
        <v>589</v>
      </c>
      <c r="C725" s="130">
        <f>VLOOKUP($H718,$A$4:$AV$35,2+$A725+C$37)</f>
        <v>198</v>
      </c>
      <c r="D725" s="130">
        <f>VLOOKUP($H718,$A$4:$AV$35,2+$A725+D$37)</f>
        <v>26</v>
      </c>
      <c r="E725" s="130">
        <f>VLOOKUP($H718,$A$4:$AV$35,2+$A725+E$37)</f>
        <v>360</v>
      </c>
      <c r="F725" s="130"/>
      <c r="G725" s="130"/>
      <c r="H725" s="130"/>
    </row>
    <row r="726" spans="1:8" s="33" customFormat="1" ht="22.5" customHeight="1" x14ac:dyDescent="0.3">
      <c r="A726" s="151">
        <v>9</v>
      </c>
      <c r="B726" s="130">
        <f>VLOOKUP(H718,$A$4:$AV$35,2+$A726+B$37)</f>
        <v>476</v>
      </c>
      <c r="C726" s="130">
        <f>VLOOKUP($H718,$A$4:$AV$35,2+$A726+C$37)</f>
        <v>159</v>
      </c>
      <c r="D726" s="130">
        <f>VLOOKUP($H718,$A$4:$AV$35,2+$A726+D$37)</f>
        <v>24</v>
      </c>
      <c r="E726" s="130">
        <f>VLOOKUP($H718,$A$4:$AV$35,2+$A726+E$37)</f>
        <v>253</v>
      </c>
      <c r="F726" s="130"/>
      <c r="G726" s="130"/>
      <c r="H726" s="130"/>
    </row>
    <row r="727" spans="1:8" s="33" customFormat="1" ht="22.5" customHeight="1" x14ac:dyDescent="0.3">
      <c r="A727" s="151">
        <v>10</v>
      </c>
      <c r="B727" s="130">
        <f>VLOOKUP(H718,$A$4:$AV$35,2+$A727+B$37)</f>
        <v>342</v>
      </c>
      <c r="C727" s="130">
        <f>VLOOKUP($H718,$A$4:$AV$35,2+$A727+C$37)</f>
        <v>151</v>
      </c>
      <c r="D727" s="130">
        <f>VLOOKUP($H718,$A$4:$AV$35,2+$A727+D$37)</f>
        <v>15</v>
      </c>
      <c r="E727" s="130">
        <f>VLOOKUP($H718,$A$4:$AV$35,2+$A727+E$37)</f>
        <v>52</v>
      </c>
      <c r="F727" s="130"/>
      <c r="G727" s="130"/>
      <c r="H727" s="130"/>
    </row>
    <row r="728" spans="1:8" s="33" customFormat="1" ht="22.5" customHeight="1" x14ac:dyDescent="0.3">
      <c r="A728" s="151">
        <v>11</v>
      </c>
    </row>
    <row r="729" spans="1:8" s="33" customFormat="1" ht="22.5" customHeight="1" x14ac:dyDescent="0.3">
      <c r="A729" s="151">
        <v>12</v>
      </c>
    </row>
    <row r="730" spans="1:8" s="33" customFormat="1" ht="22.5" customHeight="1" x14ac:dyDescent="0.3">
      <c r="A730" s="151">
        <v>13</v>
      </c>
    </row>
    <row r="731" spans="1:8" s="33" customFormat="1" ht="22.5" customHeight="1" x14ac:dyDescent="0.3">
      <c r="A731" s="151">
        <v>14</v>
      </c>
    </row>
    <row r="732" spans="1:8" s="33" customFormat="1" ht="22.5" customHeight="1" x14ac:dyDescent="0.3">
      <c r="A732" s="151">
        <v>15</v>
      </c>
    </row>
    <row r="733" spans="1:8" s="33" customFormat="1" ht="22.5" customHeight="1" x14ac:dyDescent="0.3">
      <c r="A733" s="151">
        <v>16</v>
      </c>
    </row>
    <row r="734" spans="1:8" s="33" customFormat="1" ht="22.5" customHeight="1" x14ac:dyDescent="0.3">
      <c r="A734" s="151">
        <v>17</v>
      </c>
    </row>
    <row r="735" spans="1:8" s="33" customFormat="1" ht="22.5" customHeight="1" x14ac:dyDescent="0.3">
      <c r="A735" s="151">
        <v>18</v>
      </c>
    </row>
    <row r="736" spans="1:8" s="33" customFormat="1" ht="22.5" customHeight="1" x14ac:dyDescent="0.3">
      <c r="A736" s="151">
        <v>19</v>
      </c>
    </row>
    <row r="737" spans="1:8" s="33" customFormat="1" ht="22.5" customHeight="1" x14ac:dyDescent="0.3">
      <c r="A737" s="151">
        <v>20</v>
      </c>
    </row>
    <row r="738" spans="1:8" s="33" customFormat="1" ht="22.5" customHeight="1" x14ac:dyDescent="0.3">
      <c r="A738" s="151">
        <v>1</v>
      </c>
      <c r="B738" s="130">
        <f>VLOOKUP(H738,$A$4:$AV$35,2+$A738+B$37)</f>
        <v>512</v>
      </c>
      <c r="C738" s="130">
        <f>VLOOKUP($H738,$A$4:$AV$35,2+$A738+C$37)</f>
        <v>130</v>
      </c>
      <c r="D738" s="130">
        <f>VLOOKUP($H738,$A$4:$AV$35,2+$A738+D$37)</f>
        <v>2</v>
      </c>
      <c r="E738" s="130">
        <f>VLOOKUP($H738,$A$4:$AV$35,2+$A738+E$37)</f>
        <v>380</v>
      </c>
      <c r="F738" s="130"/>
      <c r="G738" s="130"/>
      <c r="H738" s="181">
        <v>2</v>
      </c>
    </row>
    <row r="739" spans="1:8" s="33" customFormat="1" ht="22.5" customHeight="1" x14ac:dyDescent="0.3">
      <c r="A739" s="151">
        <v>2</v>
      </c>
      <c r="B739" s="130">
        <f>VLOOKUP(H738,$A$4:$AV$35,2+$A739+B$37)</f>
        <v>586</v>
      </c>
      <c r="C739" s="130">
        <f>VLOOKUP($H738,$A$4:$AV$35,2+$A739+C$37)</f>
        <v>169</v>
      </c>
      <c r="D739" s="130">
        <f>VLOOKUP($H738,$A$4:$AV$35,2+$A739+D$37)</f>
        <v>3</v>
      </c>
      <c r="E739" s="130">
        <f>VLOOKUP($H738,$A$4:$AV$35,2+$A739+E$37)</f>
        <v>414</v>
      </c>
      <c r="F739" s="130"/>
      <c r="G739" s="130"/>
      <c r="H739" s="130"/>
    </row>
    <row r="740" spans="1:8" s="33" customFormat="1" ht="22.5" customHeight="1" x14ac:dyDescent="0.3">
      <c r="A740" s="151">
        <v>3</v>
      </c>
      <c r="B740" s="130">
        <f>VLOOKUP(H738,$A$4:$AV$35,2+$A740+B$37)</f>
        <v>462</v>
      </c>
      <c r="C740" s="130">
        <f>VLOOKUP($H738,$A$4:$AV$35,2+$A740+C$37)</f>
        <v>147</v>
      </c>
      <c r="D740" s="130">
        <f>VLOOKUP($H738,$A$4:$AV$35,2+$A740+D$37)</f>
        <v>5</v>
      </c>
      <c r="E740" s="130">
        <f>VLOOKUP($H738,$A$4:$AV$35,2+$A740+E$37)</f>
        <v>310</v>
      </c>
      <c r="F740" s="130"/>
      <c r="G740" s="130"/>
      <c r="H740" s="130"/>
    </row>
    <row r="741" spans="1:8" s="33" customFormat="1" ht="22.5" customHeight="1" x14ac:dyDescent="0.3">
      <c r="A741" s="151">
        <v>4</v>
      </c>
      <c r="B741" s="130">
        <f>VLOOKUP(H738,$A$4:$AV$35,2+$A741+B$37)</f>
        <v>405</v>
      </c>
      <c r="C741" s="130">
        <f>VLOOKUP($H738,$A$4:$AV$35,2+$A741+C$37)</f>
        <v>149</v>
      </c>
      <c r="D741" s="130">
        <f>VLOOKUP($H738,$A$4:$AV$35,2+$A741+D$37)</f>
        <v>7</v>
      </c>
      <c r="E741" s="130">
        <f>VLOOKUP($H738,$A$4:$AV$35,2+$A741+E$37)</f>
        <v>249</v>
      </c>
      <c r="F741" s="130"/>
      <c r="G741" s="130"/>
      <c r="H741" s="130"/>
    </row>
    <row r="742" spans="1:8" s="33" customFormat="1" ht="22.5" customHeight="1" x14ac:dyDescent="0.3">
      <c r="A742" s="151">
        <v>5</v>
      </c>
      <c r="B742" s="130">
        <f>VLOOKUP(H738,$A$4:$AV$35,2+$A742+B$37)</f>
        <v>278</v>
      </c>
      <c r="C742" s="130">
        <f>VLOOKUP($H738,$A$4:$AV$35,2+$A742+C$37)</f>
        <v>114</v>
      </c>
      <c r="D742" s="130">
        <f>VLOOKUP($H738,$A$4:$AV$35,2+$A742+D$37)</f>
        <v>4</v>
      </c>
      <c r="E742" s="130">
        <f>VLOOKUP($H738,$A$4:$AV$35,2+$A742+E$37)</f>
        <v>160</v>
      </c>
      <c r="F742" s="130"/>
      <c r="G742" s="130"/>
      <c r="H742" s="130"/>
    </row>
    <row r="743" spans="1:8" s="33" customFormat="1" ht="22.5" customHeight="1" x14ac:dyDescent="0.3">
      <c r="A743" s="151">
        <v>6</v>
      </c>
      <c r="B743" s="130">
        <f>VLOOKUP(H738,$A$4:$AV$35,2+$A743+B$37)</f>
        <v>423</v>
      </c>
      <c r="C743" s="130">
        <f>VLOOKUP($H738,$A$4:$AV$35,2+$A743+C$37)</f>
        <v>134</v>
      </c>
      <c r="D743" s="130">
        <f>VLOOKUP($H738,$A$4:$AV$35,2+$A743+D$37)</f>
        <v>5</v>
      </c>
      <c r="E743" s="130">
        <f>VLOOKUP($H738,$A$4:$AV$35,2+$A743+E$37)</f>
        <v>284</v>
      </c>
      <c r="F743" s="130"/>
      <c r="G743" s="130"/>
      <c r="H743" s="130"/>
    </row>
    <row r="744" spans="1:8" s="33" customFormat="1" ht="22.5" customHeight="1" x14ac:dyDescent="0.3">
      <c r="A744" s="151">
        <v>7</v>
      </c>
      <c r="B744" s="130">
        <f>VLOOKUP(H738,$A$4:$AV$35,2+$A744+B$37)</f>
        <v>397</v>
      </c>
      <c r="C744" s="130">
        <f>VLOOKUP($H738,$A$4:$AV$35,2+$A744+C$37)</f>
        <v>125</v>
      </c>
      <c r="D744" s="130">
        <f>VLOOKUP($H738,$A$4:$AV$35,2+$A744+D$37)</f>
        <v>1</v>
      </c>
      <c r="E744" s="130">
        <f>VLOOKUP($H738,$A$4:$AV$35,2+$A744+E$37)</f>
        <v>271</v>
      </c>
      <c r="F744" s="130"/>
      <c r="G744" s="130"/>
      <c r="H744" s="130"/>
    </row>
    <row r="745" spans="1:8" s="33" customFormat="1" ht="22.5" customHeight="1" x14ac:dyDescent="0.3">
      <c r="A745" s="151">
        <v>8</v>
      </c>
      <c r="B745" s="130">
        <f>VLOOKUP(H738,$A$4:$AV$35,2+$A745+B$37)</f>
        <v>477</v>
      </c>
      <c r="C745" s="130">
        <f>VLOOKUP($H738,$A$4:$AV$35,2+$A745+C$37)</f>
        <v>139</v>
      </c>
      <c r="D745" s="130">
        <f>VLOOKUP($H738,$A$4:$AV$35,2+$A745+D$37)</f>
        <v>0</v>
      </c>
      <c r="E745" s="130">
        <f>VLOOKUP($H738,$A$4:$AV$35,2+$A745+E$37)</f>
        <v>313</v>
      </c>
      <c r="F745" s="130"/>
      <c r="G745" s="130"/>
      <c r="H745" s="130"/>
    </row>
    <row r="746" spans="1:8" s="33" customFormat="1" ht="22.5" customHeight="1" x14ac:dyDescent="0.3">
      <c r="A746" s="151">
        <v>9</v>
      </c>
      <c r="B746" s="130">
        <f>VLOOKUP(H738,$A$4:$AV$35,2+$A746+B$37)</f>
        <v>329</v>
      </c>
      <c r="C746" s="130">
        <f>VLOOKUP($H738,$A$4:$AV$35,2+$A746+C$37)</f>
        <v>100</v>
      </c>
      <c r="D746" s="130">
        <f>VLOOKUP($H738,$A$4:$AV$35,2+$A746+D$37)</f>
        <v>0</v>
      </c>
      <c r="E746" s="130">
        <f>VLOOKUP($H738,$A$4:$AV$35,2+$A746+E$37)</f>
        <v>124</v>
      </c>
      <c r="F746" s="130"/>
      <c r="G746" s="130"/>
      <c r="H746" s="130"/>
    </row>
    <row r="747" spans="1:8" s="33" customFormat="1" ht="22.5" customHeight="1" x14ac:dyDescent="0.3">
      <c r="A747" s="151">
        <v>10</v>
      </c>
      <c r="B747" s="130">
        <f>VLOOKUP(H738,$A$4:$AV$35,2+$A747+B$37)</f>
        <v>288</v>
      </c>
      <c r="C747" s="130">
        <f>VLOOKUP($H738,$A$4:$AV$35,2+$A747+C$37)</f>
        <v>79</v>
      </c>
      <c r="D747" s="130">
        <f>VLOOKUP($H738,$A$4:$AV$35,2+$A747+D$37)</f>
        <v>1</v>
      </c>
      <c r="E747" s="130">
        <f>VLOOKUP($H738,$A$4:$AV$35,2+$A747+E$37)</f>
        <v>47</v>
      </c>
      <c r="F747" s="130"/>
      <c r="G747" s="130"/>
      <c r="H747" s="130"/>
    </row>
    <row r="748" spans="1:8" s="33" customFormat="1" ht="22.5" customHeight="1" x14ac:dyDescent="0.3">
      <c r="A748" s="151">
        <v>11</v>
      </c>
    </row>
    <row r="749" spans="1:8" s="33" customFormat="1" ht="22.5" customHeight="1" x14ac:dyDescent="0.3">
      <c r="A749" s="151">
        <v>12</v>
      </c>
    </row>
    <row r="750" spans="1:8" s="33" customFormat="1" ht="22.5" customHeight="1" x14ac:dyDescent="0.3">
      <c r="A750" s="151">
        <v>13</v>
      </c>
    </row>
    <row r="751" spans="1:8" s="33" customFormat="1" ht="22.5" customHeight="1" x14ac:dyDescent="0.3">
      <c r="A751" s="151">
        <v>14</v>
      </c>
    </row>
    <row r="752" spans="1:8" s="33" customFormat="1" ht="22.5" customHeight="1" x14ac:dyDescent="0.3">
      <c r="A752" s="151">
        <v>15</v>
      </c>
    </row>
    <row r="753" spans="1:8" s="33" customFormat="1" ht="22.5" customHeight="1" x14ac:dyDescent="0.3">
      <c r="A753" s="151">
        <v>16</v>
      </c>
    </row>
    <row r="754" spans="1:8" s="33" customFormat="1" ht="22.5" customHeight="1" x14ac:dyDescent="0.3">
      <c r="A754" s="151">
        <v>17</v>
      </c>
    </row>
    <row r="755" spans="1:8" s="33" customFormat="1" ht="22.5" customHeight="1" x14ac:dyDescent="0.3">
      <c r="A755" s="151">
        <v>18</v>
      </c>
    </row>
    <row r="756" spans="1:8" s="33" customFormat="1" ht="22.5" customHeight="1" x14ac:dyDescent="0.3">
      <c r="A756" s="151">
        <v>19</v>
      </c>
    </row>
    <row r="757" spans="1:8" s="33" customFormat="1" ht="22.5" customHeight="1" x14ac:dyDescent="0.3">
      <c r="A757" s="151">
        <v>20</v>
      </c>
    </row>
    <row r="758" spans="1:8" s="33" customFormat="1" ht="22.5" customHeight="1" x14ac:dyDescent="0.3">
      <c r="A758" s="151">
        <v>1</v>
      </c>
      <c r="B758" s="130">
        <f>VLOOKUP(H758,$A$4:$AV$35,2+$A758+B$37)</f>
        <v>492</v>
      </c>
      <c r="C758" s="130">
        <f>VLOOKUP($H758,$A$4:$AV$35,2+$A758+C$37)</f>
        <v>160</v>
      </c>
      <c r="D758" s="130">
        <f>VLOOKUP($H758,$A$4:$AV$35,2+$A758+D$37)</f>
        <v>33</v>
      </c>
      <c r="E758" s="130">
        <f>VLOOKUP($H758,$A$4:$AV$35,2+$A758+E$37)</f>
        <v>299</v>
      </c>
      <c r="F758" s="130"/>
      <c r="G758" s="130"/>
      <c r="H758" s="181">
        <v>1</v>
      </c>
    </row>
    <row r="759" spans="1:8" s="33" customFormat="1" ht="22.5" customHeight="1" x14ac:dyDescent="0.3">
      <c r="A759" s="151">
        <v>2</v>
      </c>
      <c r="B759" s="130">
        <f>VLOOKUP(H758,$A$4:$AV$35,2+$A759+B$37)</f>
        <v>661</v>
      </c>
      <c r="C759" s="130">
        <f>VLOOKUP($H758,$A$4:$AV$35,2+$A759+C$37)</f>
        <v>232</v>
      </c>
      <c r="D759" s="130">
        <f>VLOOKUP($H758,$A$4:$AV$35,2+$A759+D$37)</f>
        <v>21</v>
      </c>
      <c r="E759" s="130">
        <f>VLOOKUP($H758,$A$4:$AV$35,2+$A759+E$37)</f>
        <v>408</v>
      </c>
      <c r="F759" s="130"/>
      <c r="G759" s="130"/>
      <c r="H759" s="130"/>
    </row>
    <row r="760" spans="1:8" s="33" customFormat="1" ht="22.5" customHeight="1" x14ac:dyDescent="0.3">
      <c r="A760" s="151">
        <v>3</v>
      </c>
      <c r="B760" s="130">
        <f>VLOOKUP(H758,$A$4:$AV$35,2+$A760+B$37)</f>
        <v>518</v>
      </c>
      <c r="C760" s="130">
        <f>VLOOKUP($H758,$A$4:$AV$35,2+$A760+C$37)</f>
        <v>194</v>
      </c>
      <c r="D760" s="130">
        <f>VLOOKUP($H758,$A$4:$AV$35,2+$A760+D$37)</f>
        <v>22</v>
      </c>
      <c r="E760" s="130">
        <f>VLOOKUP($H758,$A$4:$AV$35,2+$A760+E$37)</f>
        <v>302</v>
      </c>
      <c r="F760" s="130"/>
      <c r="G760" s="130"/>
      <c r="H760" s="130"/>
    </row>
    <row r="761" spans="1:8" s="33" customFormat="1" ht="22.5" customHeight="1" x14ac:dyDescent="0.3">
      <c r="A761" s="151">
        <v>4</v>
      </c>
      <c r="B761" s="130">
        <f>VLOOKUP(H758,$A$4:$AV$35,2+$A761+B$37)</f>
        <v>481</v>
      </c>
      <c r="C761" s="130">
        <f>VLOOKUP($H758,$A$4:$AV$35,2+$A761+C$37)</f>
        <v>224</v>
      </c>
      <c r="D761" s="130">
        <f>VLOOKUP($H758,$A$4:$AV$35,2+$A761+D$37)</f>
        <v>14</v>
      </c>
      <c r="E761" s="130">
        <f>VLOOKUP($H758,$A$4:$AV$35,2+$A761+E$37)</f>
        <v>243</v>
      </c>
      <c r="F761" s="130"/>
      <c r="G761" s="130"/>
      <c r="H761" s="130"/>
    </row>
    <row r="762" spans="1:8" s="33" customFormat="1" ht="22.5" customHeight="1" x14ac:dyDescent="0.3">
      <c r="A762" s="151">
        <v>5</v>
      </c>
      <c r="B762" s="130">
        <f>VLOOKUP(H758,$A$4:$AV$35,2+$A762+B$37)</f>
        <v>383</v>
      </c>
      <c r="C762" s="130">
        <f>VLOOKUP($H758,$A$4:$AV$35,2+$A762+C$37)</f>
        <v>136</v>
      </c>
      <c r="D762" s="130">
        <f>VLOOKUP($H758,$A$4:$AV$35,2+$A762+D$37)</f>
        <v>13</v>
      </c>
      <c r="E762" s="130">
        <f>VLOOKUP($H758,$A$4:$AV$35,2+$A762+E$37)</f>
        <v>234</v>
      </c>
      <c r="F762" s="130"/>
      <c r="G762" s="130"/>
      <c r="H762" s="130"/>
    </row>
    <row r="763" spans="1:8" s="33" customFormat="1" ht="22.5" customHeight="1" x14ac:dyDescent="0.3">
      <c r="A763" s="151">
        <v>6</v>
      </c>
      <c r="B763" s="130">
        <f>VLOOKUP(H758,$A$4:$AV$35,2+$A763+B$37)</f>
        <v>464</v>
      </c>
      <c r="C763" s="130">
        <f>VLOOKUP($H758,$A$4:$AV$35,2+$A763+C$37)</f>
        <v>151</v>
      </c>
      <c r="D763" s="130">
        <f>VLOOKUP($H758,$A$4:$AV$35,2+$A763+D$37)</f>
        <v>26</v>
      </c>
      <c r="E763" s="130">
        <f>VLOOKUP($H758,$A$4:$AV$35,2+$A763+E$37)</f>
        <v>287</v>
      </c>
      <c r="F763" s="130"/>
      <c r="G763" s="130"/>
      <c r="H763" s="130"/>
    </row>
    <row r="764" spans="1:8" s="33" customFormat="1" ht="22.5" customHeight="1" x14ac:dyDescent="0.3">
      <c r="A764" s="151">
        <v>7</v>
      </c>
      <c r="B764" s="130">
        <f>VLOOKUP(H758,$A$4:$AV$35,2+$A764+B$37)</f>
        <v>509</v>
      </c>
      <c r="C764" s="130">
        <f>VLOOKUP($H758,$A$4:$AV$35,2+$A764+C$37)</f>
        <v>189</v>
      </c>
      <c r="D764" s="130">
        <f>VLOOKUP($H758,$A$4:$AV$35,2+$A764+D$37)</f>
        <v>19</v>
      </c>
      <c r="E764" s="130">
        <f>VLOOKUP($H758,$A$4:$AV$35,2+$A764+E$37)</f>
        <v>301</v>
      </c>
      <c r="F764" s="130"/>
      <c r="G764" s="130"/>
      <c r="H764" s="130"/>
    </row>
    <row r="765" spans="1:8" s="33" customFormat="1" ht="22.5" customHeight="1" x14ac:dyDescent="0.3">
      <c r="A765" s="151">
        <v>8</v>
      </c>
      <c r="B765" s="130">
        <f>VLOOKUP(H758,$A$4:$AV$35,2+$A765+B$37)</f>
        <v>589</v>
      </c>
      <c r="C765" s="130">
        <f>VLOOKUP($H758,$A$4:$AV$35,2+$A765+C$37)</f>
        <v>198</v>
      </c>
      <c r="D765" s="130">
        <f>VLOOKUP($H758,$A$4:$AV$35,2+$A765+D$37)</f>
        <v>26</v>
      </c>
      <c r="E765" s="130">
        <f>VLOOKUP($H758,$A$4:$AV$35,2+$A765+E$37)</f>
        <v>360</v>
      </c>
      <c r="F765" s="130"/>
      <c r="G765" s="130"/>
      <c r="H765" s="130"/>
    </row>
    <row r="766" spans="1:8" s="33" customFormat="1" ht="22.5" customHeight="1" x14ac:dyDescent="0.3">
      <c r="A766" s="151">
        <v>9</v>
      </c>
      <c r="B766" s="130">
        <f>VLOOKUP(H758,$A$4:$AV$35,2+$A766+B$37)</f>
        <v>476</v>
      </c>
      <c r="C766" s="130">
        <f>VLOOKUP($H758,$A$4:$AV$35,2+$A766+C$37)</f>
        <v>159</v>
      </c>
      <c r="D766" s="130">
        <f>VLOOKUP($H758,$A$4:$AV$35,2+$A766+D$37)</f>
        <v>24</v>
      </c>
      <c r="E766" s="130">
        <f>VLOOKUP($H758,$A$4:$AV$35,2+$A766+E$37)</f>
        <v>253</v>
      </c>
      <c r="F766" s="130"/>
      <c r="G766" s="130"/>
      <c r="H766" s="130"/>
    </row>
    <row r="767" spans="1:8" s="33" customFormat="1" ht="22.5" customHeight="1" x14ac:dyDescent="0.3">
      <c r="A767" s="151">
        <v>10</v>
      </c>
      <c r="B767" s="130">
        <f>VLOOKUP(H758,$A$4:$AV$35,2+$A767+B$37)</f>
        <v>342</v>
      </c>
      <c r="C767" s="130">
        <f>VLOOKUP($H758,$A$4:$AV$35,2+$A767+C$37)</f>
        <v>151</v>
      </c>
      <c r="D767" s="130">
        <f>VLOOKUP($H758,$A$4:$AV$35,2+$A767+D$37)</f>
        <v>15</v>
      </c>
      <c r="E767" s="130">
        <f>VLOOKUP($H758,$A$4:$AV$35,2+$A767+E$37)</f>
        <v>52</v>
      </c>
      <c r="F767" s="130"/>
      <c r="G767" s="130"/>
      <c r="H767" s="130"/>
    </row>
    <row r="768" spans="1:8" s="33" customFormat="1" ht="22.5" customHeight="1" x14ac:dyDescent="0.3">
      <c r="A768" s="151">
        <v>11</v>
      </c>
    </row>
    <row r="769" spans="1:8" s="33" customFormat="1" ht="22.5" customHeight="1" x14ac:dyDescent="0.3">
      <c r="A769" s="151">
        <v>12</v>
      </c>
    </row>
    <row r="770" spans="1:8" s="33" customFormat="1" ht="22.5" customHeight="1" x14ac:dyDescent="0.3">
      <c r="A770" s="151">
        <v>13</v>
      </c>
    </row>
    <row r="771" spans="1:8" s="33" customFormat="1" ht="22.5" customHeight="1" x14ac:dyDescent="0.3">
      <c r="A771" s="151">
        <v>14</v>
      </c>
    </row>
    <row r="772" spans="1:8" s="33" customFormat="1" ht="22.5" customHeight="1" x14ac:dyDescent="0.3">
      <c r="A772" s="151">
        <v>15</v>
      </c>
    </row>
    <row r="773" spans="1:8" s="33" customFormat="1" ht="22.5" customHeight="1" x14ac:dyDescent="0.3">
      <c r="A773" s="151">
        <v>16</v>
      </c>
    </row>
    <row r="774" spans="1:8" s="33" customFormat="1" ht="22.5" customHeight="1" x14ac:dyDescent="0.3">
      <c r="A774" s="151">
        <v>17</v>
      </c>
    </row>
    <row r="775" spans="1:8" s="33" customFormat="1" ht="22.5" customHeight="1" x14ac:dyDescent="0.3">
      <c r="A775" s="151">
        <v>18</v>
      </c>
    </row>
    <row r="776" spans="1:8" s="33" customFormat="1" ht="22.5" customHeight="1" x14ac:dyDescent="0.3">
      <c r="A776" s="151">
        <v>19</v>
      </c>
    </row>
    <row r="777" spans="1:8" s="33" customFormat="1" ht="22.5" customHeight="1" x14ac:dyDescent="0.3">
      <c r="A777" s="151">
        <v>20</v>
      </c>
    </row>
    <row r="778" spans="1:8" s="33" customFormat="1" ht="22.5" customHeight="1" x14ac:dyDescent="0.3">
      <c r="A778" s="151">
        <v>1</v>
      </c>
      <c r="B778" s="130">
        <f>VLOOKUP(H778,$A$4:$AV$35,2+$A778+B$37)</f>
        <v>512</v>
      </c>
      <c r="C778" s="130">
        <f>VLOOKUP($H778,$A$4:$AV$35,2+$A778+C$37)</f>
        <v>130</v>
      </c>
      <c r="D778" s="130">
        <f>VLOOKUP($H778,$A$4:$AV$35,2+$A778+D$37)</f>
        <v>2</v>
      </c>
      <c r="E778" s="130">
        <f>VLOOKUP($H778,$A$4:$AV$35,2+$A778+E$37)</f>
        <v>380</v>
      </c>
      <c r="F778" s="130"/>
      <c r="G778" s="130"/>
      <c r="H778" s="181">
        <v>2</v>
      </c>
    </row>
    <row r="779" spans="1:8" s="33" customFormat="1" ht="22.5" customHeight="1" x14ac:dyDescent="0.3">
      <c r="A779" s="151">
        <v>2</v>
      </c>
      <c r="B779" s="130">
        <f>VLOOKUP(H778,$A$4:$AV$35,2+$A779+B$37)</f>
        <v>586</v>
      </c>
      <c r="C779" s="130">
        <f>VLOOKUP($H778,$A$4:$AV$35,2+$A779+C$37)</f>
        <v>169</v>
      </c>
      <c r="D779" s="130">
        <f>VLOOKUP($H778,$A$4:$AV$35,2+$A779+D$37)</f>
        <v>3</v>
      </c>
      <c r="E779" s="130">
        <f>VLOOKUP($H778,$A$4:$AV$35,2+$A779+E$37)</f>
        <v>414</v>
      </c>
      <c r="F779" s="130"/>
      <c r="G779" s="130"/>
      <c r="H779" s="130"/>
    </row>
    <row r="780" spans="1:8" s="33" customFormat="1" ht="22.5" customHeight="1" x14ac:dyDescent="0.3">
      <c r="A780" s="151">
        <v>3</v>
      </c>
      <c r="B780" s="130">
        <f>VLOOKUP(H778,$A$4:$AV$35,2+$A780+B$37)</f>
        <v>462</v>
      </c>
      <c r="C780" s="130">
        <f>VLOOKUP($H778,$A$4:$AV$35,2+$A780+C$37)</f>
        <v>147</v>
      </c>
      <c r="D780" s="130">
        <f>VLOOKUP($H778,$A$4:$AV$35,2+$A780+D$37)</f>
        <v>5</v>
      </c>
      <c r="E780" s="130">
        <f>VLOOKUP($H778,$A$4:$AV$35,2+$A780+E$37)</f>
        <v>310</v>
      </c>
      <c r="F780" s="130"/>
      <c r="G780" s="130"/>
      <c r="H780" s="130"/>
    </row>
    <row r="781" spans="1:8" s="33" customFormat="1" ht="22.5" customHeight="1" x14ac:dyDescent="0.3">
      <c r="A781" s="151">
        <v>4</v>
      </c>
      <c r="B781" s="130">
        <f>VLOOKUP(H778,$A$4:$AV$35,2+$A781+B$37)</f>
        <v>405</v>
      </c>
      <c r="C781" s="130">
        <f>VLOOKUP($H778,$A$4:$AV$35,2+$A781+C$37)</f>
        <v>149</v>
      </c>
      <c r="D781" s="130">
        <f>VLOOKUP($H778,$A$4:$AV$35,2+$A781+D$37)</f>
        <v>7</v>
      </c>
      <c r="E781" s="130">
        <f>VLOOKUP($H778,$A$4:$AV$35,2+$A781+E$37)</f>
        <v>249</v>
      </c>
      <c r="F781" s="130"/>
      <c r="G781" s="130"/>
      <c r="H781" s="130"/>
    </row>
    <row r="782" spans="1:8" s="33" customFormat="1" ht="22.5" customHeight="1" x14ac:dyDescent="0.3">
      <c r="A782" s="151">
        <v>5</v>
      </c>
      <c r="B782" s="130">
        <f>VLOOKUP(H778,$A$4:$AV$35,2+$A782+B$37)</f>
        <v>278</v>
      </c>
      <c r="C782" s="130">
        <f>VLOOKUP($H778,$A$4:$AV$35,2+$A782+C$37)</f>
        <v>114</v>
      </c>
      <c r="D782" s="130">
        <f>VLOOKUP($H778,$A$4:$AV$35,2+$A782+D$37)</f>
        <v>4</v>
      </c>
      <c r="E782" s="130">
        <f>VLOOKUP($H778,$A$4:$AV$35,2+$A782+E$37)</f>
        <v>160</v>
      </c>
      <c r="F782" s="130"/>
      <c r="G782" s="130"/>
      <c r="H782" s="130"/>
    </row>
    <row r="783" spans="1:8" s="33" customFormat="1" ht="22.5" customHeight="1" x14ac:dyDescent="0.3">
      <c r="A783" s="151">
        <v>6</v>
      </c>
      <c r="B783" s="130">
        <f>VLOOKUP(H778,$A$4:$AV$35,2+$A783+B$37)</f>
        <v>423</v>
      </c>
      <c r="C783" s="130">
        <f>VLOOKUP($H778,$A$4:$AV$35,2+$A783+C$37)</f>
        <v>134</v>
      </c>
      <c r="D783" s="130">
        <f>VLOOKUP($H778,$A$4:$AV$35,2+$A783+D$37)</f>
        <v>5</v>
      </c>
      <c r="E783" s="130">
        <f>VLOOKUP($H778,$A$4:$AV$35,2+$A783+E$37)</f>
        <v>284</v>
      </c>
      <c r="F783" s="130"/>
      <c r="G783" s="130"/>
      <c r="H783" s="130"/>
    </row>
    <row r="784" spans="1:8" s="33" customFormat="1" ht="22.5" customHeight="1" x14ac:dyDescent="0.3">
      <c r="A784" s="151">
        <v>7</v>
      </c>
      <c r="B784" s="130">
        <f>VLOOKUP(H778,$A$4:$AV$35,2+$A784+B$37)</f>
        <v>397</v>
      </c>
      <c r="C784" s="130">
        <f>VLOOKUP($H778,$A$4:$AV$35,2+$A784+C$37)</f>
        <v>125</v>
      </c>
      <c r="D784" s="130">
        <f>VLOOKUP($H778,$A$4:$AV$35,2+$A784+D$37)</f>
        <v>1</v>
      </c>
      <c r="E784" s="130">
        <f>VLOOKUP($H778,$A$4:$AV$35,2+$A784+E$37)</f>
        <v>271</v>
      </c>
      <c r="F784" s="130"/>
      <c r="G784" s="130"/>
      <c r="H784" s="130"/>
    </row>
    <row r="785" spans="1:8" s="33" customFormat="1" ht="22.5" customHeight="1" x14ac:dyDescent="0.3">
      <c r="A785" s="151">
        <v>8</v>
      </c>
      <c r="B785" s="130">
        <f>VLOOKUP(H778,$A$4:$AV$35,2+$A785+B$37)</f>
        <v>477</v>
      </c>
      <c r="C785" s="130">
        <f>VLOOKUP($H778,$A$4:$AV$35,2+$A785+C$37)</f>
        <v>139</v>
      </c>
      <c r="D785" s="130">
        <f>VLOOKUP($H778,$A$4:$AV$35,2+$A785+D$37)</f>
        <v>0</v>
      </c>
      <c r="E785" s="130">
        <f>VLOOKUP($H778,$A$4:$AV$35,2+$A785+E$37)</f>
        <v>313</v>
      </c>
      <c r="F785" s="130"/>
      <c r="G785" s="130"/>
      <c r="H785" s="130"/>
    </row>
    <row r="786" spans="1:8" s="33" customFormat="1" ht="22.5" customHeight="1" x14ac:dyDescent="0.3">
      <c r="A786" s="151">
        <v>9</v>
      </c>
      <c r="B786" s="130">
        <f>VLOOKUP(H778,$A$4:$AV$35,2+$A786+B$37)</f>
        <v>329</v>
      </c>
      <c r="C786" s="130">
        <f>VLOOKUP($H778,$A$4:$AV$35,2+$A786+C$37)</f>
        <v>100</v>
      </c>
      <c r="D786" s="130">
        <f>VLOOKUP($H778,$A$4:$AV$35,2+$A786+D$37)</f>
        <v>0</v>
      </c>
      <c r="E786" s="130">
        <f>VLOOKUP($H778,$A$4:$AV$35,2+$A786+E$37)</f>
        <v>124</v>
      </c>
      <c r="F786" s="130"/>
      <c r="G786" s="130"/>
      <c r="H786" s="130"/>
    </row>
    <row r="787" spans="1:8" s="33" customFormat="1" ht="22.5" customHeight="1" x14ac:dyDescent="0.3">
      <c r="A787" s="151">
        <v>10</v>
      </c>
      <c r="B787" s="130">
        <f>VLOOKUP(H778,$A$4:$AV$35,2+$A787+B$37)</f>
        <v>288</v>
      </c>
      <c r="C787" s="130">
        <f>VLOOKUP($H778,$A$4:$AV$35,2+$A787+C$37)</f>
        <v>79</v>
      </c>
      <c r="D787" s="130">
        <f>VLOOKUP($H778,$A$4:$AV$35,2+$A787+D$37)</f>
        <v>1</v>
      </c>
      <c r="E787" s="130">
        <f>VLOOKUP($H778,$A$4:$AV$35,2+$A787+E$37)</f>
        <v>47</v>
      </c>
      <c r="F787" s="130"/>
      <c r="G787" s="130"/>
      <c r="H787" s="130"/>
    </row>
    <row r="788" spans="1:8" s="33" customFormat="1" ht="22.5" customHeight="1" x14ac:dyDescent="0.3">
      <c r="A788" s="151">
        <v>11</v>
      </c>
    </row>
    <row r="789" spans="1:8" s="33" customFormat="1" ht="22.5" customHeight="1" x14ac:dyDescent="0.3">
      <c r="A789" s="151">
        <v>12</v>
      </c>
    </row>
    <row r="790" spans="1:8" s="33" customFormat="1" ht="22.5" customHeight="1" x14ac:dyDescent="0.3">
      <c r="A790" s="151">
        <v>13</v>
      </c>
    </row>
    <row r="791" spans="1:8" s="33" customFormat="1" ht="22.5" customHeight="1" x14ac:dyDescent="0.3">
      <c r="A791" s="151">
        <v>14</v>
      </c>
    </row>
    <row r="792" spans="1:8" s="33" customFormat="1" ht="22.5" customHeight="1" x14ac:dyDescent="0.3">
      <c r="A792" s="151">
        <v>15</v>
      </c>
    </row>
    <row r="793" spans="1:8" s="33" customFormat="1" ht="22.5" customHeight="1" x14ac:dyDescent="0.3">
      <c r="A793" s="151">
        <v>16</v>
      </c>
    </row>
    <row r="794" spans="1:8" s="33" customFormat="1" ht="22.5" customHeight="1" x14ac:dyDescent="0.3">
      <c r="A794" s="151">
        <v>17</v>
      </c>
    </row>
    <row r="795" spans="1:8" s="33" customFormat="1" ht="22.5" customHeight="1" x14ac:dyDescent="0.3">
      <c r="A795" s="151">
        <v>18</v>
      </c>
    </row>
    <row r="796" spans="1:8" s="33" customFormat="1" ht="22.5" customHeight="1" x14ac:dyDescent="0.3">
      <c r="A796" s="151">
        <v>19</v>
      </c>
    </row>
    <row r="797" spans="1:8" s="33" customFormat="1" ht="22.5" customHeight="1" x14ac:dyDescent="0.3">
      <c r="A797" s="151">
        <v>20</v>
      </c>
    </row>
    <row r="798" spans="1:8" s="33" customFormat="1" ht="22.5" customHeight="1" x14ac:dyDescent="0.3">
      <c r="A798" s="151">
        <v>1</v>
      </c>
      <c r="B798" s="130">
        <f>VLOOKUP(H798,$A$4:$AV$35,2+$A798+B$37)</f>
        <v>492</v>
      </c>
      <c r="C798" s="130">
        <f>VLOOKUP($H798,$A$4:$AV$35,2+$A798+C$37)</f>
        <v>160</v>
      </c>
      <c r="D798" s="130">
        <f>VLOOKUP($H798,$A$4:$AV$35,2+$A798+D$37)</f>
        <v>33</v>
      </c>
      <c r="E798" s="130">
        <f>VLOOKUP($H798,$A$4:$AV$35,2+$A798+E$37)</f>
        <v>299</v>
      </c>
      <c r="F798" s="130"/>
      <c r="G798" s="130"/>
      <c r="H798" s="181">
        <v>1</v>
      </c>
    </row>
    <row r="799" spans="1:8" s="33" customFormat="1" ht="22.5" customHeight="1" x14ac:dyDescent="0.3">
      <c r="A799" s="151">
        <v>2</v>
      </c>
      <c r="B799" s="130">
        <f>VLOOKUP(H798,$A$4:$AV$35,2+$A799+B$37)</f>
        <v>661</v>
      </c>
      <c r="C799" s="130">
        <f>VLOOKUP($H798,$A$4:$AV$35,2+$A799+C$37)</f>
        <v>232</v>
      </c>
      <c r="D799" s="130">
        <f>VLOOKUP($H798,$A$4:$AV$35,2+$A799+D$37)</f>
        <v>21</v>
      </c>
      <c r="E799" s="130">
        <f>VLOOKUP($H798,$A$4:$AV$35,2+$A799+E$37)</f>
        <v>408</v>
      </c>
      <c r="F799" s="130"/>
      <c r="G799" s="130"/>
      <c r="H799" s="130"/>
    </row>
    <row r="800" spans="1:8" s="33" customFormat="1" ht="22.5" customHeight="1" x14ac:dyDescent="0.3">
      <c r="A800" s="151">
        <v>3</v>
      </c>
      <c r="B800" s="130">
        <f>VLOOKUP(H798,$A$4:$AV$35,2+$A800+B$37)</f>
        <v>518</v>
      </c>
      <c r="C800" s="130">
        <f>VLOOKUP($H798,$A$4:$AV$35,2+$A800+C$37)</f>
        <v>194</v>
      </c>
      <c r="D800" s="130">
        <f>VLOOKUP($H798,$A$4:$AV$35,2+$A800+D$37)</f>
        <v>22</v>
      </c>
      <c r="E800" s="130">
        <f>VLOOKUP($H798,$A$4:$AV$35,2+$A800+E$37)</f>
        <v>302</v>
      </c>
      <c r="F800" s="130"/>
      <c r="G800" s="130"/>
      <c r="H800" s="130"/>
    </row>
    <row r="801" spans="1:8" s="33" customFormat="1" ht="22.5" customHeight="1" x14ac:dyDescent="0.3">
      <c r="A801" s="151">
        <v>4</v>
      </c>
      <c r="B801" s="130">
        <f>VLOOKUP(H798,$A$4:$AV$35,2+$A801+B$37)</f>
        <v>481</v>
      </c>
      <c r="C801" s="130">
        <f>VLOOKUP($H798,$A$4:$AV$35,2+$A801+C$37)</f>
        <v>224</v>
      </c>
      <c r="D801" s="130">
        <f>VLOOKUP($H798,$A$4:$AV$35,2+$A801+D$37)</f>
        <v>14</v>
      </c>
      <c r="E801" s="130">
        <f>VLOOKUP($H798,$A$4:$AV$35,2+$A801+E$37)</f>
        <v>243</v>
      </c>
      <c r="F801" s="130"/>
      <c r="G801" s="130"/>
      <c r="H801" s="130"/>
    </row>
    <row r="802" spans="1:8" s="33" customFormat="1" ht="22.5" customHeight="1" x14ac:dyDescent="0.3">
      <c r="A802" s="151">
        <v>5</v>
      </c>
      <c r="B802" s="130">
        <f>VLOOKUP(H798,$A$4:$AV$35,2+$A802+B$37)</f>
        <v>383</v>
      </c>
      <c r="C802" s="130">
        <f>VLOOKUP($H798,$A$4:$AV$35,2+$A802+C$37)</f>
        <v>136</v>
      </c>
      <c r="D802" s="130">
        <f>VLOOKUP($H798,$A$4:$AV$35,2+$A802+D$37)</f>
        <v>13</v>
      </c>
      <c r="E802" s="130">
        <f>VLOOKUP($H798,$A$4:$AV$35,2+$A802+E$37)</f>
        <v>234</v>
      </c>
      <c r="F802" s="130"/>
      <c r="G802" s="130"/>
      <c r="H802" s="130"/>
    </row>
    <row r="803" spans="1:8" s="33" customFormat="1" ht="22.5" customHeight="1" x14ac:dyDescent="0.3">
      <c r="A803" s="151">
        <v>6</v>
      </c>
      <c r="B803" s="130">
        <f>VLOOKUP(H798,$A$4:$AV$35,2+$A803+B$37)</f>
        <v>464</v>
      </c>
      <c r="C803" s="130">
        <f>VLOOKUP($H798,$A$4:$AV$35,2+$A803+C$37)</f>
        <v>151</v>
      </c>
      <c r="D803" s="130">
        <f>VLOOKUP($H798,$A$4:$AV$35,2+$A803+D$37)</f>
        <v>26</v>
      </c>
      <c r="E803" s="130">
        <f>VLOOKUP($H798,$A$4:$AV$35,2+$A803+E$37)</f>
        <v>287</v>
      </c>
      <c r="F803" s="130"/>
      <c r="G803" s="130"/>
      <c r="H803" s="130"/>
    </row>
    <row r="804" spans="1:8" s="33" customFormat="1" ht="22.5" customHeight="1" x14ac:dyDescent="0.3">
      <c r="A804" s="151">
        <v>7</v>
      </c>
      <c r="B804" s="130">
        <f>VLOOKUP(H798,$A$4:$AV$35,2+$A804+B$37)</f>
        <v>509</v>
      </c>
      <c r="C804" s="130">
        <f>VLOOKUP($H798,$A$4:$AV$35,2+$A804+C$37)</f>
        <v>189</v>
      </c>
      <c r="D804" s="130">
        <f>VLOOKUP($H798,$A$4:$AV$35,2+$A804+D$37)</f>
        <v>19</v>
      </c>
      <c r="E804" s="130">
        <f>VLOOKUP($H798,$A$4:$AV$35,2+$A804+E$37)</f>
        <v>301</v>
      </c>
      <c r="F804" s="130"/>
      <c r="G804" s="130"/>
      <c r="H804" s="130"/>
    </row>
    <row r="805" spans="1:8" s="33" customFormat="1" ht="22.5" customHeight="1" x14ac:dyDescent="0.3">
      <c r="A805" s="151">
        <v>8</v>
      </c>
      <c r="B805" s="130">
        <f>VLOOKUP(H798,$A$4:$AV$35,2+$A805+B$37)</f>
        <v>589</v>
      </c>
      <c r="C805" s="130">
        <f>VLOOKUP($H798,$A$4:$AV$35,2+$A805+C$37)</f>
        <v>198</v>
      </c>
      <c r="D805" s="130">
        <f>VLOOKUP($H798,$A$4:$AV$35,2+$A805+D$37)</f>
        <v>26</v>
      </c>
      <c r="E805" s="130">
        <f>VLOOKUP($H798,$A$4:$AV$35,2+$A805+E$37)</f>
        <v>360</v>
      </c>
      <c r="F805" s="130"/>
      <c r="G805" s="130"/>
      <c r="H805" s="130"/>
    </row>
    <row r="806" spans="1:8" s="33" customFormat="1" ht="22.5" customHeight="1" x14ac:dyDescent="0.3">
      <c r="A806" s="151">
        <v>9</v>
      </c>
      <c r="B806" s="130">
        <f>VLOOKUP(H798,$A$4:$AV$35,2+$A806+B$37)</f>
        <v>476</v>
      </c>
      <c r="C806" s="130">
        <f>VLOOKUP($H798,$A$4:$AV$35,2+$A806+C$37)</f>
        <v>159</v>
      </c>
      <c r="D806" s="130">
        <f>VLOOKUP($H798,$A$4:$AV$35,2+$A806+D$37)</f>
        <v>24</v>
      </c>
      <c r="E806" s="130">
        <f>VLOOKUP($H798,$A$4:$AV$35,2+$A806+E$37)</f>
        <v>253</v>
      </c>
      <c r="F806" s="130"/>
      <c r="G806" s="130"/>
      <c r="H806" s="130"/>
    </row>
    <row r="807" spans="1:8" s="33" customFormat="1" ht="22.5" customHeight="1" x14ac:dyDescent="0.3">
      <c r="A807" s="151">
        <v>10</v>
      </c>
      <c r="B807" s="130">
        <f>VLOOKUP(H798,$A$4:$AV$35,2+$A807+B$37)</f>
        <v>342</v>
      </c>
      <c r="C807" s="130">
        <f>VLOOKUP($H798,$A$4:$AV$35,2+$A807+C$37)</f>
        <v>151</v>
      </c>
      <c r="D807" s="130">
        <f>VLOOKUP($H798,$A$4:$AV$35,2+$A807+D$37)</f>
        <v>15</v>
      </c>
      <c r="E807" s="130">
        <f>VLOOKUP($H798,$A$4:$AV$35,2+$A807+E$37)</f>
        <v>52</v>
      </c>
      <c r="F807" s="130"/>
      <c r="G807" s="130"/>
      <c r="H807" s="130"/>
    </row>
    <row r="808" spans="1:8" s="33" customFormat="1" ht="22.5" customHeight="1" x14ac:dyDescent="0.3">
      <c r="A808" s="151">
        <v>11</v>
      </c>
    </row>
    <row r="809" spans="1:8" s="33" customFormat="1" ht="22.5" customHeight="1" x14ac:dyDescent="0.3">
      <c r="A809" s="151">
        <v>12</v>
      </c>
    </row>
    <row r="810" spans="1:8" s="33" customFormat="1" ht="22.5" customHeight="1" x14ac:dyDescent="0.3">
      <c r="A810" s="151">
        <v>13</v>
      </c>
    </row>
    <row r="811" spans="1:8" s="33" customFormat="1" ht="22.5" customHeight="1" x14ac:dyDescent="0.3">
      <c r="A811" s="151">
        <v>14</v>
      </c>
    </row>
    <row r="812" spans="1:8" s="33" customFormat="1" ht="22.5" customHeight="1" x14ac:dyDescent="0.3">
      <c r="A812" s="151">
        <v>15</v>
      </c>
    </row>
    <row r="813" spans="1:8" s="33" customFormat="1" ht="22.5" customHeight="1" x14ac:dyDescent="0.3">
      <c r="A813" s="151">
        <v>16</v>
      </c>
    </row>
    <row r="814" spans="1:8" s="33" customFormat="1" ht="22.5" customHeight="1" x14ac:dyDescent="0.3">
      <c r="A814" s="151">
        <v>17</v>
      </c>
    </row>
    <row r="815" spans="1:8" s="33" customFormat="1" ht="22.5" customHeight="1" x14ac:dyDescent="0.3">
      <c r="A815" s="151">
        <v>18</v>
      </c>
    </row>
    <row r="816" spans="1:8" s="33" customFormat="1" ht="22.5" customHeight="1" x14ac:dyDescent="0.3">
      <c r="A816" s="151">
        <v>19</v>
      </c>
    </row>
    <row r="817" spans="1:8" s="33" customFormat="1" ht="22.5" customHeight="1" x14ac:dyDescent="0.3">
      <c r="A817" s="151">
        <v>20</v>
      </c>
    </row>
    <row r="818" spans="1:8" s="33" customFormat="1" ht="22.5" customHeight="1" x14ac:dyDescent="0.3">
      <c r="A818" s="151">
        <v>1</v>
      </c>
      <c r="B818" s="130">
        <f>VLOOKUP(H818,$A$4:$AV$35,2+$A818+B$37)</f>
        <v>512</v>
      </c>
      <c r="C818" s="130">
        <f>VLOOKUP($H818,$A$4:$AV$35,2+$A818+C$37)</f>
        <v>130</v>
      </c>
      <c r="D818" s="130">
        <f>VLOOKUP($H818,$A$4:$AV$35,2+$A818+D$37)</f>
        <v>2</v>
      </c>
      <c r="E818" s="130">
        <f>VLOOKUP($H818,$A$4:$AV$35,2+$A818+E$37)</f>
        <v>380</v>
      </c>
      <c r="F818" s="130"/>
      <c r="G818" s="130"/>
      <c r="H818" s="181">
        <v>2</v>
      </c>
    </row>
    <row r="819" spans="1:8" s="33" customFormat="1" ht="22.5" customHeight="1" x14ac:dyDescent="0.3">
      <c r="A819" s="151">
        <v>2</v>
      </c>
      <c r="B819" s="130">
        <f>VLOOKUP(H818,$A$4:$AV$35,2+$A819+B$37)</f>
        <v>586</v>
      </c>
      <c r="C819" s="130">
        <f>VLOOKUP($H818,$A$4:$AV$35,2+$A819+C$37)</f>
        <v>169</v>
      </c>
      <c r="D819" s="130">
        <f>VLOOKUP($H818,$A$4:$AV$35,2+$A819+D$37)</f>
        <v>3</v>
      </c>
      <c r="E819" s="130">
        <f>VLOOKUP($H818,$A$4:$AV$35,2+$A819+E$37)</f>
        <v>414</v>
      </c>
      <c r="F819" s="130"/>
      <c r="G819" s="130"/>
      <c r="H819" s="130"/>
    </row>
    <row r="820" spans="1:8" s="33" customFormat="1" ht="22.5" customHeight="1" x14ac:dyDescent="0.3">
      <c r="A820" s="151">
        <v>3</v>
      </c>
      <c r="B820" s="130">
        <f>VLOOKUP(H818,$A$4:$AV$35,2+$A820+B$37)</f>
        <v>462</v>
      </c>
      <c r="C820" s="130">
        <f>VLOOKUP($H818,$A$4:$AV$35,2+$A820+C$37)</f>
        <v>147</v>
      </c>
      <c r="D820" s="130">
        <f>VLOOKUP($H818,$A$4:$AV$35,2+$A820+D$37)</f>
        <v>5</v>
      </c>
      <c r="E820" s="130">
        <f>VLOOKUP($H818,$A$4:$AV$35,2+$A820+E$37)</f>
        <v>310</v>
      </c>
      <c r="F820" s="130"/>
      <c r="G820" s="130"/>
      <c r="H820" s="130"/>
    </row>
    <row r="821" spans="1:8" s="33" customFormat="1" ht="22.5" customHeight="1" x14ac:dyDescent="0.3">
      <c r="A821" s="151">
        <v>4</v>
      </c>
      <c r="B821" s="130">
        <f>VLOOKUP(H818,$A$4:$AV$35,2+$A821+B$37)</f>
        <v>405</v>
      </c>
      <c r="C821" s="130">
        <f>VLOOKUP($H818,$A$4:$AV$35,2+$A821+C$37)</f>
        <v>149</v>
      </c>
      <c r="D821" s="130">
        <f>VLOOKUP($H818,$A$4:$AV$35,2+$A821+D$37)</f>
        <v>7</v>
      </c>
      <c r="E821" s="130">
        <f>VLOOKUP($H818,$A$4:$AV$35,2+$A821+E$37)</f>
        <v>249</v>
      </c>
      <c r="F821" s="130"/>
      <c r="G821" s="130"/>
      <c r="H821" s="130"/>
    </row>
    <row r="822" spans="1:8" s="33" customFormat="1" ht="22.5" customHeight="1" x14ac:dyDescent="0.3">
      <c r="A822" s="151">
        <v>5</v>
      </c>
      <c r="B822" s="130">
        <f>VLOOKUP(H818,$A$4:$AV$35,2+$A822+B$37)</f>
        <v>278</v>
      </c>
      <c r="C822" s="130">
        <f>VLOOKUP($H818,$A$4:$AV$35,2+$A822+C$37)</f>
        <v>114</v>
      </c>
      <c r="D822" s="130">
        <f>VLOOKUP($H818,$A$4:$AV$35,2+$A822+D$37)</f>
        <v>4</v>
      </c>
      <c r="E822" s="130">
        <f>VLOOKUP($H818,$A$4:$AV$35,2+$A822+E$37)</f>
        <v>160</v>
      </c>
      <c r="F822" s="130"/>
      <c r="G822" s="130"/>
      <c r="H822" s="130"/>
    </row>
    <row r="823" spans="1:8" s="33" customFormat="1" ht="22.5" customHeight="1" x14ac:dyDescent="0.3">
      <c r="A823" s="151">
        <v>6</v>
      </c>
      <c r="B823" s="130">
        <f>VLOOKUP(H818,$A$4:$AV$35,2+$A823+B$37)</f>
        <v>423</v>
      </c>
      <c r="C823" s="130">
        <f>VLOOKUP($H818,$A$4:$AV$35,2+$A823+C$37)</f>
        <v>134</v>
      </c>
      <c r="D823" s="130">
        <f>VLOOKUP($H818,$A$4:$AV$35,2+$A823+D$37)</f>
        <v>5</v>
      </c>
      <c r="E823" s="130">
        <f>VLOOKUP($H818,$A$4:$AV$35,2+$A823+E$37)</f>
        <v>284</v>
      </c>
      <c r="F823" s="130"/>
      <c r="G823" s="130"/>
      <c r="H823" s="130"/>
    </row>
    <row r="824" spans="1:8" s="33" customFormat="1" ht="22.5" customHeight="1" x14ac:dyDescent="0.3">
      <c r="A824" s="151">
        <v>7</v>
      </c>
      <c r="B824" s="130">
        <f>VLOOKUP(H818,$A$4:$AV$35,2+$A824+B$37)</f>
        <v>397</v>
      </c>
      <c r="C824" s="130">
        <f>VLOOKUP($H818,$A$4:$AV$35,2+$A824+C$37)</f>
        <v>125</v>
      </c>
      <c r="D824" s="130">
        <f>VLOOKUP($H818,$A$4:$AV$35,2+$A824+D$37)</f>
        <v>1</v>
      </c>
      <c r="E824" s="130">
        <f>VLOOKUP($H818,$A$4:$AV$35,2+$A824+E$37)</f>
        <v>271</v>
      </c>
      <c r="F824" s="130"/>
      <c r="G824" s="130"/>
      <c r="H824" s="130"/>
    </row>
    <row r="825" spans="1:8" s="33" customFormat="1" ht="22.5" customHeight="1" x14ac:dyDescent="0.3">
      <c r="A825" s="151">
        <v>8</v>
      </c>
      <c r="B825" s="130">
        <f>VLOOKUP(H818,$A$4:$AV$35,2+$A825+B$37)</f>
        <v>477</v>
      </c>
      <c r="C825" s="130">
        <f>VLOOKUP($H818,$A$4:$AV$35,2+$A825+C$37)</f>
        <v>139</v>
      </c>
      <c r="D825" s="130">
        <f>VLOOKUP($H818,$A$4:$AV$35,2+$A825+D$37)</f>
        <v>0</v>
      </c>
      <c r="E825" s="130">
        <f>VLOOKUP($H818,$A$4:$AV$35,2+$A825+E$37)</f>
        <v>313</v>
      </c>
      <c r="F825" s="130"/>
      <c r="G825" s="130"/>
      <c r="H825" s="130"/>
    </row>
    <row r="826" spans="1:8" s="33" customFormat="1" ht="22.5" customHeight="1" x14ac:dyDescent="0.3">
      <c r="A826" s="151">
        <v>9</v>
      </c>
      <c r="B826" s="130">
        <f>VLOOKUP(H818,$A$4:$AV$35,2+$A826+B$37)</f>
        <v>329</v>
      </c>
      <c r="C826" s="130">
        <f>VLOOKUP($H818,$A$4:$AV$35,2+$A826+C$37)</f>
        <v>100</v>
      </c>
      <c r="D826" s="130">
        <f>VLOOKUP($H818,$A$4:$AV$35,2+$A826+D$37)</f>
        <v>0</v>
      </c>
      <c r="E826" s="130">
        <f>VLOOKUP($H818,$A$4:$AV$35,2+$A826+E$37)</f>
        <v>124</v>
      </c>
      <c r="F826" s="130"/>
      <c r="G826" s="130"/>
      <c r="H826" s="130"/>
    </row>
    <row r="827" spans="1:8" s="33" customFormat="1" ht="22.5" customHeight="1" x14ac:dyDescent="0.3">
      <c r="A827" s="151">
        <v>10</v>
      </c>
      <c r="B827" s="130">
        <f>VLOOKUP(H818,$A$4:$AV$35,2+$A827+B$37)</f>
        <v>288</v>
      </c>
      <c r="C827" s="130">
        <f>VLOOKUP($H818,$A$4:$AV$35,2+$A827+C$37)</f>
        <v>79</v>
      </c>
      <c r="D827" s="130">
        <f>VLOOKUP($H818,$A$4:$AV$35,2+$A827+D$37)</f>
        <v>1</v>
      </c>
      <c r="E827" s="130">
        <f>VLOOKUP($H818,$A$4:$AV$35,2+$A827+E$37)</f>
        <v>47</v>
      </c>
      <c r="F827" s="130"/>
      <c r="G827" s="130"/>
      <c r="H827" s="130"/>
    </row>
    <row r="828" spans="1:8" s="33" customFormat="1" ht="22.5" customHeight="1" x14ac:dyDescent="0.3">
      <c r="A828" s="151">
        <v>11</v>
      </c>
    </row>
    <row r="829" spans="1:8" s="33" customFormat="1" ht="22.5" customHeight="1" x14ac:dyDescent="0.3">
      <c r="A829" s="151">
        <v>12</v>
      </c>
    </row>
    <row r="830" spans="1:8" s="33" customFormat="1" ht="22.5" customHeight="1" x14ac:dyDescent="0.3">
      <c r="A830" s="151">
        <v>13</v>
      </c>
    </row>
    <row r="831" spans="1:8" s="33" customFormat="1" ht="22.5" customHeight="1" x14ac:dyDescent="0.3">
      <c r="A831" s="151">
        <v>14</v>
      </c>
    </row>
    <row r="832" spans="1:8" s="33" customFormat="1" ht="22.5" customHeight="1" x14ac:dyDescent="0.3">
      <c r="A832" s="151">
        <v>15</v>
      </c>
    </row>
    <row r="833" spans="1:8" s="33" customFormat="1" ht="22.5" customHeight="1" x14ac:dyDescent="0.3">
      <c r="A833" s="151">
        <v>16</v>
      </c>
    </row>
    <row r="834" spans="1:8" s="33" customFormat="1" ht="22.5" customHeight="1" x14ac:dyDescent="0.3">
      <c r="A834" s="151">
        <v>17</v>
      </c>
    </row>
    <row r="835" spans="1:8" s="33" customFormat="1" ht="22.5" customHeight="1" x14ac:dyDescent="0.3">
      <c r="A835" s="151">
        <v>18</v>
      </c>
    </row>
    <row r="836" spans="1:8" s="33" customFormat="1" ht="22.5" customHeight="1" x14ac:dyDescent="0.3">
      <c r="A836" s="151">
        <v>19</v>
      </c>
    </row>
    <row r="837" spans="1:8" s="33" customFormat="1" ht="22.5" customHeight="1" x14ac:dyDescent="0.3">
      <c r="A837" s="151">
        <v>20</v>
      </c>
    </row>
    <row r="838" spans="1:8" s="33" customFormat="1" ht="22.5" customHeight="1" x14ac:dyDescent="0.3">
      <c r="A838" s="151">
        <v>1</v>
      </c>
      <c r="B838" s="130">
        <f>VLOOKUP(H838,$A$4:$AV$35,2+$A838+B$37)</f>
        <v>492</v>
      </c>
      <c r="C838" s="130">
        <f>VLOOKUP($H838,$A$4:$AV$35,2+$A838+C$37)</f>
        <v>160</v>
      </c>
      <c r="D838" s="130">
        <f>VLOOKUP($H838,$A$4:$AV$35,2+$A838+D$37)</f>
        <v>33</v>
      </c>
      <c r="E838" s="130">
        <f>VLOOKUP($H838,$A$4:$AV$35,2+$A838+E$37)</f>
        <v>299</v>
      </c>
      <c r="F838" s="130"/>
      <c r="G838" s="130"/>
      <c r="H838" s="181">
        <v>1</v>
      </c>
    </row>
    <row r="839" spans="1:8" s="33" customFormat="1" ht="22.5" customHeight="1" x14ac:dyDescent="0.3">
      <c r="A839" s="151">
        <v>2</v>
      </c>
      <c r="B839" s="130">
        <f>VLOOKUP(H838,$A$4:$AV$35,2+$A839+B$37)</f>
        <v>661</v>
      </c>
      <c r="C839" s="130">
        <f>VLOOKUP($H838,$A$4:$AV$35,2+$A839+C$37)</f>
        <v>232</v>
      </c>
      <c r="D839" s="130">
        <f>VLOOKUP($H838,$A$4:$AV$35,2+$A839+D$37)</f>
        <v>21</v>
      </c>
      <c r="E839" s="130">
        <f>VLOOKUP($H838,$A$4:$AV$35,2+$A839+E$37)</f>
        <v>408</v>
      </c>
      <c r="F839" s="130"/>
      <c r="G839" s="130"/>
      <c r="H839" s="130"/>
    </row>
    <row r="840" spans="1:8" s="33" customFormat="1" ht="22.5" customHeight="1" x14ac:dyDescent="0.3">
      <c r="A840" s="151">
        <v>3</v>
      </c>
      <c r="B840" s="130">
        <f>VLOOKUP(H838,$A$4:$AV$35,2+$A840+B$37)</f>
        <v>518</v>
      </c>
      <c r="C840" s="130">
        <f>VLOOKUP($H838,$A$4:$AV$35,2+$A840+C$37)</f>
        <v>194</v>
      </c>
      <c r="D840" s="130">
        <f>VLOOKUP($H838,$A$4:$AV$35,2+$A840+D$37)</f>
        <v>22</v>
      </c>
      <c r="E840" s="130">
        <f>VLOOKUP($H838,$A$4:$AV$35,2+$A840+E$37)</f>
        <v>302</v>
      </c>
      <c r="F840" s="130"/>
      <c r="G840" s="130"/>
      <c r="H840" s="130"/>
    </row>
    <row r="841" spans="1:8" s="33" customFormat="1" ht="22.5" customHeight="1" x14ac:dyDescent="0.3">
      <c r="A841" s="151">
        <v>4</v>
      </c>
      <c r="B841" s="130">
        <f>VLOOKUP(H838,$A$4:$AV$35,2+$A841+B$37)</f>
        <v>481</v>
      </c>
      <c r="C841" s="130">
        <f>VLOOKUP($H838,$A$4:$AV$35,2+$A841+C$37)</f>
        <v>224</v>
      </c>
      <c r="D841" s="130">
        <f>VLOOKUP($H838,$A$4:$AV$35,2+$A841+D$37)</f>
        <v>14</v>
      </c>
      <c r="E841" s="130">
        <f>VLOOKUP($H838,$A$4:$AV$35,2+$A841+E$37)</f>
        <v>243</v>
      </c>
      <c r="F841" s="130"/>
      <c r="G841" s="130"/>
      <c r="H841" s="130"/>
    </row>
    <row r="842" spans="1:8" s="33" customFormat="1" ht="22.5" customHeight="1" x14ac:dyDescent="0.3">
      <c r="A842" s="151">
        <v>5</v>
      </c>
      <c r="B842" s="130">
        <f>VLOOKUP(H838,$A$4:$AV$35,2+$A842+B$37)</f>
        <v>383</v>
      </c>
      <c r="C842" s="130">
        <f>VLOOKUP($H838,$A$4:$AV$35,2+$A842+C$37)</f>
        <v>136</v>
      </c>
      <c r="D842" s="130">
        <f>VLOOKUP($H838,$A$4:$AV$35,2+$A842+D$37)</f>
        <v>13</v>
      </c>
      <c r="E842" s="130">
        <f>VLOOKUP($H838,$A$4:$AV$35,2+$A842+E$37)</f>
        <v>234</v>
      </c>
      <c r="F842" s="130"/>
      <c r="G842" s="130"/>
      <c r="H842" s="130"/>
    </row>
    <row r="843" spans="1:8" s="33" customFormat="1" ht="22.5" customHeight="1" x14ac:dyDescent="0.3">
      <c r="A843" s="151">
        <v>6</v>
      </c>
      <c r="B843" s="130">
        <f>VLOOKUP(H838,$A$4:$AV$35,2+$A843+B$37)</f>
        <v>464</v>
      </c>
      <c r="C843" s="130">
        <f>VLOOKUP($H838,$A$4:$AV$35,2+$A843+C$37)</f>
        <v>151</v>
      </c>
      <c r="D843" s="130">
        <f>VLOOKUP($H838,$A$4:$AV$35,2+$A843+D$37)</f>
        <v>26</v>
      </c>
      <c r="E843" s="130">
        <f>VLOOKUP($H838,$A$4:$AV$35,2+$A843+E$37)</f>
        <v>287</v>
      </c>
      <c r="F843" s="130"/>
      <c r="G843" s="130"/>
      <c r="H843" s="130"/>
    </row>
    <row r="844" spans="1:8" s="33" customFormat="1" ht="22.5" customHeight="1" x14ac:dyDescent="0.3">
      <c r="A844" s="151">
        <v>7</v>
      </c>
      <c r="B844" s="130">
        <f>VLOOKUP(H838,$A$4:$AV$35,2+$A844+B$37)</f>
        <v>509</v>
      </c>
      <c r="C844" s="130">
        <f>VLOOKUP($H838,$A$4:$AV$35,2+$A844+C$37)</f>
        <v>189</v>
      </c>
      <c r="D844" s="130">
        <f>VLOOKUP($H838,$A$4:$AV$35,2+$A844+D$37)</f>
        <v>19</v>
      </c>
      <c r="E844" s="130">
        <f>VLOOKUP($H838,$A$4:$AV$35,2+$A844+E$37)</f>
        <v>301</v>
      </c>
      <c r="F844" s="130"/>
      <c r="G844" s="130"/>
      <c r="H844" s="130"/>
    </row>
    <row r="845" spans="1:8" s="33" customFormat="1" ht="22.5" customHeight="1" x14ac:dyDescent="0.3">
      <c r="A845" s="151">
        <v>8</v>
      </c>
      <c r="B845" s="130">
        <f>VLOOKUP(H838,$A$4:$AV$35,2+$A845+B$37)</f>
        <v>589</v>
      </c>
      <c r="C845" s="130">
        <f>VLOOKUP($H838,$A$4:$AV$35,2+$A845+C$37)</f>
        <v>198</v>
      </c>
      <c r="D845" s="130">
        <f>VLOOKUP($H838,$A$4:$AV$35,2+$A845+D$37)</f>
        <v>26</v>
      </c>
      <c r="E845" s="130">
        <f>VLOOKUP($H838,$A$4:$AV$35,2+$A845+E$37)</f>
        <v>360</v>
      </c>
      <c r="F845" s="130"/>
      <c r="G845" s="130"/>
      <c r="H845" s="130"/>
    </row>
    <row r="846" spans="1:8" s="33" customFormat="1" ht="22.5" customHeight="1" x14ac:dyDescent="0.3">
      <c r="A846" s="151">
        <v>9</v>
      </c>
      <c r="B846" s="130">
        <f>VLOOKUP(H838,$A$4:$AV$35,2+$A846+B$37)</f>
        <v>476</v>
      </c>
      <c r="C846" s="130">
        <f>VLOOKUP($H838,$A$4:$AV$35,2+$A846+C$37)</f>
        <v>159</v>
      </c>
      <c r="D846" s="130">
        <f>VLOOKUP($H838,$A$4:$AV$35,2+$A846+D$37)</f>
        <v>24</v>
      </c>
      <c r="E846" s="130">
        <f>VLOOKUP($H838,$A$4:$AV$35,2+$A846+E$37)</f>
        <v>253</v>
      </c>
      <c r="F846" s="130"/>
      <c r="G846" s="130"/>
      <c r="H846" s="130"/>
    </row>
    <row r="847" spans="1:8" s="33" customFormat="1" ht="22.5" customHeight="1" x14ac:dyDescent="0.3">
      <c r="A847" s="151">
        <v>10</v>
      </c>
      <c r="B847" s="130">
        <f>VLOOKUP(H838,$A$4:$AV$35,2+$A847+B$37)</f>
        <v>342</v>
      </c>
      <c r="C847" s="130">
        <f>VLOOKUP($H838,$A$4:$AV$35,2+$A847+C$37)</f>
        <v>151</v>
      </c>
      <c r="D847" s="130">
        <f>VLOOKUP($H838,$A$4:$AV$35,2+$A847+D$37)</f>
        <v>15</v>
      </c>
      <c r="E847" s="130">
        <f>VLOOKUP($H838,$A$4:$AV$35,2+$A847+E$37)</f>
        <v>52</v>
      </c>
      <c r="F847" s="130"/>
      <c r="G847" s="130"/>
      <c r="H847" s="130"/>
    </row>
    <row r="848" spans="1:8" s="33" customFormat="1" ht="22.5" customHeight="1" x14ac:dyDescent="0.3">
      <c r="A848" s="151">
        <v>11</v>
      </c>
    </row>
    <row r="849" spans="1:8" s="33" customFormat="1" ht="22.5" customHeight="1" x14ac:dyDescent="0.3">
      <c r="A849" s="151">
        <v>12</v>
      </c>
    </row>
    <row r="850" spans="1:8" s="33" customFormat="1" ht="22.5" customHeight="1" x14ac:dyDescent="0.3">
      <c r="A850" s="151">
        <v>13</v>
      </c>
    </row>
    <row r="851" spans="1:8" s="33" customFormat="1" ht="22.5" customHeight="1" x14ac:dyDescent="0.3">
      <c r="A851" s="151">
        <v>14</v>
      </c>
    </row>
    <row r="852" spans="1:8" s="33" customFormat="1" ht="22.5" customHeight="1" x14ac:dyDescent="0.3">
      <c r="A852" s="151">
        <v>15</v>
      </c>
    </row>
    <row r="853" spans="1:8" s="33" customFormat="1" ht="22.5" customHeight="1" x14ac:dyDescent="0.3">
      <c r="A853" s="151">
        <v>16</v>
      </c>
    </row>
    <row r="854" spans="1:8" s="33" customFormat="1" ht="22.5" customHeight="1" x14ac:dyDescent="0.3">
      <c r="A854" s="151">
        <v>17</v>
      </c>
    </row>
    <row r="855" spans="1:8" s="33" customFormat="1" ht="22.5" customHeight="1" x14ac:dyDescent="0.3">
      <c r="A855" s="151">
        <v>18</v>
      </c>
    </row>
    <row r="856" spans="1:8" s="33" customFormat="1" ht="22.5" customHeight="1" x14ac:dyDescent="0.3">
      <c r="A856" s="151">
        <v>19</v>
      </c>
    </row>
    <row r="857" spans="1:8" s="33" customFormat="1" ht="22.5" customHeight="1" x14ac:dyDescent="0.3">
      <c r="A857" s="151">
        <v>20</v>
      </c>
    </row>
    <row r="858" spans="1:8" s="33" customFormat="1" ht="22.5" customHeight="1" x14ac:dyDescent="0.3">
      <c r="A858" s="151">
        <v>1</v>
      </c>
      <c r="B858" s="130">
        <f>VLOOKUP(H858,$A$4:$AV$35,2+$A858+B$37)</f>
        <v>512</v>
      </c>
      <c r="C858" s="130">
        <f>VLOOKUP($H858,$A$4:$AV$35,2+$A858+C$37)</f>
        <v>130</v>
      </c>
      <c r="D858" s="130">
        <f>VLOOKUP($H858,$A$4:$AV$35,2+$A858+D$37)</f>
        <v>2</v>
      </c>
      <c r="E858" s="130">
        <f>VLOOKUP($H858,$A$4:$AV$35,2+$A858+E$37)</f>
        <v>380</v>
      </c>
      <c r="F858" s="130"/>
      <c r="G858" s="130"/>
      <c r="H858" s="181">
        <v>2</v>
      </c>
    </row>
    <row r="859" spans="1:8" s="33" customFormat="1" ht="22.5" customHeight="1" x14ac:dyDescent="0.3">
      <c r="A859" s="151">
        <v>2</v>
      </c>
      <c r="B859" s="130">
        <f>VLOOKUP(H858,$A$4:$AV$35,2+$A859+B$37)</f>
        <v>586</v>
      </c>
      <c r="C859" s="130">
        <f>VLOOKUP($H858,$A$4:$AV$35,2+$A859+C$37)</f>
        <v>169</v>
      </c>
      <c r="D859" s="130">
        <f>VLOOKUP($H858,$A$4:$AV$35,2+$A859+D$37)</f>
        <v>3</v>
      </c>
      <c r="E859" s="130">
        <f>VLOOKUP($H858,$A$4:$AV$35,2+$A859+E$37)</f>
        <v>414</v>
      </c>
      <c r="F859" s="130"/>
      <c r="G859" s="130"/>
      <c r="H859" s="130"/>
    </row>
    <row r="860" spans="1:8" s="33" customFormat="1" ht="22.5" customHeight="1" x14ac:dyDescent="0.3">
      <c r="A860" s="151">
        <v>3</v>
      </c>
      <c r="B860" s="130">
        <f>VLOOKUP(H858,$A$4:$AV$35,2+$A860+B$37)</f>
        <v>462</v>
      </c>
      <c r="C860" s="130">
        <f>VLOOKUP($H858,$A$4:$AV$35,2+$A860+C$37)</f>
        <v>147</v>
      </c>
      <c r="D860" s="130">
        <f>VLOOKUP($H858,$A$4:$AV$35,2+$A860+D$37)</f>
        <v>5</v>
      </c>
      <c r="E860" s="130">
        <f>VLOOKUP($H858,$A$4:$AV$35,2+$A860+E$37)</f>
        <v>310</v>
      </c>
      <c r="F860" s="130"/>
      <c r="G860" s="130"/>
      <c r="H860" s="130"/>
    </row>
    <row r="861" spans="1:8" s="33" customFormat="1" ht="22.5" customHeight="1" x14ac:dyDescent="0.3">
      <c r="A861" s="151">
        <v>4</v>
      </c>
      <c r="B861" s="130">
        <f>VLOOKUP(H858,$A$4:$AV$35,2+$A861+B$37)</f>
        <v>405</v>
      </c>
      <c r="C861" s="130">
        <f>VLOOKUP($H858,$A$4:$AV$35,2+$A861+C$37)</f>
        <v>149</v>
      </c>
      <c r="D861" s="130">
        <f>VLOOKUP($H858,$A$4:$AV$35,2+$A861+D$37)</f>
        <v>7</v>
      </c>
      <c r="E861" s="130">
        <f>VLOOKUP($H858,$A$4:$AV$35,2+$A861+E$37)</f>
        <v>249</v>
      </c>
      <c r="F861" s="130"/>
      <c r="G861" s="130"/>
      <c r="H861" s="130"/>
    </row>
    <row r="862" spans="1:8" s="33" customFormat="1" ht="22.5" customHeight="1" x14ac:dyDescent="0.3">
      <c r="A862" s="151">
        <v>5</v>
      </c>
      <c r="B862" s="130">
        <f>VLOOKUP(H858,$A$4:$AV$35,2+$A862+B$37)</f>
        <v>278</v>
      </c>
      <c r="C862" s="130">
        <f>VLOOKUP($H858,$A$4:$AV$35,2+$A862+C$37)</f>
        <v>114</v>
      </c>
      <c r="D862" s="130">
        <f>VLOOKUP($H858,$A$4:$AV$35,2+$A862+D$37)</f>
        <v>4</v>
      </c>
      <c r="E862" s="130">
        <f>VLOOKUP($H858,$A$4:$AV$35,2+$A862+E$37)</f>
        <v>160</v>
      </c>
      <c r="F862" s="130"/>
      <c r="G862" s="130"/>
      <c r="H862" s="130"/>
    </row>
    <row r="863" spans="1:8" s="33" customFormat="1" ht="22.5" customHeight="1" x14ac:dyDescent="0.3">
      <c r="A863" s="151">
        <v>6</v>
      </c>
      <c r="B863" s="130">
        <f>VLOOKUP(H858,$A$4:$AV$35,2+$A863+B$37)</f>
        <v>423</v>
      </c>
      <c r="C863" s="130">
        <f>VLOOKUP($H858,$A$4:$AV$35,2+$A863+C$37)</f>
        <v>134</v>
      </c>
      <c r="D863" s="130">
        <f>VLOOKUP($H858,$A$4:$AV$35,2+$A863+D$37)</f>
        <v>5</v>
      </c>
      <c r="E863" s="130">
        <f>VLOOKUP($H858,$A$4:$AV$35,2+$A863+E$37)</f>
        <v>284</v>
      </c>
      <c r="F863" s="130"/>
      <c r="G863" s="130"/>
      <c r="H863" s="130"/>
    </row>
    <row r="864" spans="1:8" s="33" customFormat="1" ht="22.5" customHeight="1" x14ac:dyDescent="0.3">
      <c r="A864" s="151">
        <v>7</v>
      </c>
      <c r="B864" s="130">
        <f>VLOOKUP(H858,$A$4:$AV$35,2+$A864+B$37)</f>
        <v>397</v>
      </c>
      <c r="C864" s="130">
        <f>VLOOKUP($H858,$A$4:$AV$35,2+$A864+C$37)</f>
        <v>125</v>
      </c>
      <c r="D864" s="130">
        <f>VLOOKUP($H858,$A$4:$AV$35,2+$A864+D$37)</f>
        <v>1</v>
      </c>
      <c r="E864" s="130">
        <f>VLOOKUP($H858,$A$4:$AV$35,2+$A864+E$37)</f>
        <v>271</v>
      </c>
      <c r="F864" s="130"/>
      <c r="G864" s="130"/>
      <c r="H864" s="130"/>
    </row>
    <row r="865" spans="1:8" s="33" customFormat="1" ht="22.5" customHeight="1" x14ac:dyDescent="0.3">
      <c r="A865" s="151">
        <v>8</v>
      </c>
      <c r="B865" s="130">
        <f>VLOOKUP(H858,$A$4:$AV$35,2+$A865+B$37)</f>
        <v>477</v>
      </c>
      <c r="C865" s="130">
        <f>VLOOKUP($H858,$A$4:$AV$35,2+$A865+C$37)</f>
        <v>139</v>
      </c>
      <c r="D865" s="130">
        <f>VLOOKUP($H858,$A$4:$AV$35,2+$A865+D$37)</f>
        <v>0</v>
      </c>
      <c r="E865" s="130">
        <f>VLOOKUP($H858,$A$4:$AV$35,2+$A865+E$37)</f>
        <v>313</v>
      </c>
      <c r="F865" s="130"/>
      <c r="G865" s="130"/>
      <c r="H865" s="130"/>
    </row>
    <row r="866" spans="1:8" s="33" customFormat="1" ht="22.5" customHeight="1" x14ac:dyDescent="0.3">
      <c r="A866" s="151">
        <v>9</v>
      </c>
      <c r="B866" s="130">
        <f>VLOOKUP(H858,$A$4:$AV$35,2+$A866+B$37)</f>
        <v>329</v>
      </c>
      <c r="C866" s="130">
        <f>VLOOKUP($H858,$A$4:$AV$35,2+$A866+C$37)</f>
        <v>100</v>
      </c>
      <c r="D866" s="130">
        <f>VLOOKUP($H858,$A$4:$AV$35,2+$A866+D$37)</f>
        <v>0</v>
      </c>
      <c r="E866" s="130">
        <f>VLOOKUP($H858,$A$4:$AV$35,2+$A866+E$37)</f>
        <v>124</v>
      </c>
      <c r="F866" s="130"/>
      <c r="G866" s="130"/>
      <c r="H866" s="130"/>
    </row>
    <row r="867" spans="1:8" s="33" customFormat="1" ht="22.5" customHeight="1" x14ac:dyDescent="0.3">
      <c r="A867" s="151">
        <v>10</v>
      </c>
      <c r="B867" s="130">
        <f>VLOOKUP(H858,$A$4:$AV$35,2+$A867+B$37)</f>
        <v>288</v>
      </c>
      <c r="C867" s="130">
        <f>VLOOKUP($H858,$A$4:$AV$35,2+$A867+C$37)</f>
        <v>79</v>
      </c>
      <c r="D867" s="130">
        <f>VLOOKUP($H858,$A$4:$AV$35,2+$A867+D$37)</f>
        <v>1</v>
      </c>
      <c r="E867" s="130">
        <f>VLOOKUP($H858,$A$4:$AV$35,2+$A867+E$37)</f>
        <v>47</v>
      </c>
      <c r="F867" s="130"/>
      <c r="G867" s="130"/>
      <c r="H867" s="130"/>
    </row>
    <row r="868" spans="1:8" s="33" customFormat="1" ht="22.5" customHeight="1" x14ac:dyDescent="0.3">
      <c r="A868" s="151">
        <v>11</v>
      </c>
    </row>
    <row r="869" spans="1:8" s="33" customFormat="1" ht="22.5" customHeight="1" x14ac:dyDescent="0.3">
      <c r="A869" s="151">
        <v>12</v>
      </c>
    </row>
    <row r="870" spans="1:8" s="33" customFormat="1" ht="22.5" customHeight="1" x14ac:dyDescent="0.3">
      <c r="A870" s="151">
        <v>13</v>
      </c>
    </row>
    <row r="871" spans="1:8" s="33" customFormat="1" ht="22.5" customHeight="1" x14ac:dyDescent="0.3">
      <c r="A871" s="151">
        <v>14</v>
      </c>
    </row>
    <row r="872" spans="1:8" s="33" customFormat="1" ht="22.5" customHeight="1" x14ac:dyDescent="0.3">
      <c r="A872" s="151">
        <v>15</v>
      </c>
    </row>
    <row r="873" spans="1:8" s="33" customFormat="1" ht="22.5" customHeight="1" x14ac:dyDescent="0.3">
      <c r="A873" s="151">
        <v>16</v>
      </c>
    </row>
    <row r="874" spans="1:8" s="33" customFormat="1" ht="22.5" customHeight="1" x14ac:dyDescent="0.3">
      <c r="A874" s="151">
        <v>17</v>
      </c>
    </row>
    <row r="875" spans="1:8" s="33" customFormat="1" ht="22.5" customHeight="1" x14ac:dyDescent="0.3">
      <c r="A875" s="151">
        <v>18</v>
      </c>
    </row>
    <row r="876" spans="1:8" s="33" customFormat="1" ht="22.5" customHeight="1" x14ac:dyDescent="0.3">
      <c r="A876" s="151">
        <v>19</v>
      </c>
    </row>
    <row r="877" spans="1:8" s="33" customFormat="1" ht="22.5" customHeight="1" x14ac:dyDescent="0.3">
      <c r="A877" s="151">
        <v>20</v>
      </c>
    </row>
    <row r="878" spans="1:8" s="33" customFormat="1" ht="22.5" customHeight="1" x14ac:dyDescent="0.3">
      <c r="A878" s="151">
        <v>1</v>
      </c>
      <c r="B878" s="130">
        <f>VLOOKUP(H878,$A$4:$AV$35,2+$A878+B$37)</f>
        <v>492</v>
      </c>
      <c r="C878" s="130">
        <f>VLOOKUP($H878,$A$4:$AV$35,2+$A878+C$37)</f>
        <v>160</v>
      </c>
      <c r="D878" s="130">
        <f>VLOOKUP($H878,$A$4:$AV$35,2+$A878+D$37)</f>
        <v>33</v>
      </c>
      <c r="E878" s="130">
        <f>VLOOKUP($H878,$A$4:$AV$35,2+$A878+E$37)</f>
        <v>299</v>
      </c>
      <c r="F878" s="130"/>
      <c r="G878" s="130"/>
      <c r="H878" s="181">
        <v>1</v>
      </c>
    </row>
    <row r="879" spans="1:8" s="33" customFormat="1" ht="22.5" customHeight="1" x14ac:dyDescent="0.3">
      <c r="A879" s="151">
        <v>2</v>
      </c>
      <c r="B879" s="130">
        <f>VLOOKUP(H878,$A$4:$AV$35,2+$A879+B$37)</f>
        <v>661</v>
      </c>
      <c r="C879" s="130">
        <f>VLOOKUP($H878,$A$4:$AV$35,2+$A879+C$37)</f>
        <v>232</v>
      </c>
      <c r="D879" s="130">
        <f>VLOOKUP($H878,$A$4:$AV$35,2+$A879+D$37)</f>
        <v>21</v>
      </c>
      <c r="E879" s="130">
        <f>VLOOKUP($H878,$A$4:$AV$35,2+$A879+E$37)</f>
        <v>408</v>
      </c>
      <c r="F879" s="130"/>
      <c r="G879" s="130"/>
      <c r="H879" s="130"/>
    </row>
    <row r="880" spans="1:8" s="33" customFormat="1" ht="22.5" customHeight="1" x14ac:dyDescent="0.3">
      <c r="A880" s="151">
        <v>3</v>
      </c>
      <c r="B880" s="130">
        <f>VLOOKUP(H878,$A$4:$AV$35,2+$A880+B$37)</f>
        <v>518</v>
      </c>
      <c r="C880" s="130">
        <f>VLOOKUP($H878,$A$4:$AV$35,2+$A880+C$37)</f>
        <v>194</v>
      </c>
      <c r="D880" s="130">
        <f>VLOOKUP($H878,$A$4:$AV$35,2+$A880+D$37)</f>
        <v>22</v>
      </c>
      <c r="E880" s="130">
        <f>VLOOKUP($H878,$A$4:$AV$35,2+$A880+E$37)</f>
        <v>302</v>
      </c>
      <c r="F880" s="130"/>
      <c r="G880" s="130"/>
      <c r="H880" s="130"/>
    </row>
    <row r="881" spans="1:8" s="33" customFormat="1" ht="22.5" customHeight="1" x14ac:dyDescent="0.3">
      <c r="A881" s="151">
        <v>4</v>
      </c>
      <c r="B881" s="130">
        <f>VLOOKUP(H878,$A$4:$AV$35,2+$A881+B$37)</f>
        <v>481</v>
      </c>
      <c r="C881" s="130">
        <f>VLOOKUP($H878,$A$4:$AV$35,2+$A881+C$37)</f>
        <v>224</v>
      </c>
      <c r="D881" s="130">
        <f>VLOOKUP($H878,$A$4:$AV$35,2+$A881+D$37)</f>
        <v>14</v>
      </c>
      <c r="E881" s="130">
        <f>VLOOKUP($H878,$A$4:$AV$35,2+$A881+E$37)</f>
        <v>243</v>
      </c>
      <c r="F881" s="130"/>
      <c r="G881" s="130"/>
      <c r="H881" s="130"/>
    </row>
    <row r="882" spans="1:8" s="33" customFormat="1" ht="22.5" customHeight="1" x14ac:dyDescent="0.3">
      <c r="A882" s="151">
        <v>5</v>
      </c>
      <c r="B882" s="130">
        <f>VLOOKUP(H878,$A$4:$AV$35,2+$A882+B$37)</f>
        <v>383</v>
      </c>
      <c r="C882" s="130">
        <f>VLOOKUP($H878,$A$4:$AV$35,2+$A882+C$37)</f>
        <v>136</v>
      </c>
      <c r="D882" s="130">
        <f>VLOOKUP($H878,$A$4:$AV$35,2+$A882+D$37)</f>
        <v>13</v>
      </c>
      <c r="E882" s="130">
        <f>VLOOKUP($H878,$A$4:$AV$35,2+$A882+E$37)</f>
        <v>234</v>
      </c>
      <c r="F882" s="130"/>
      <c r="G882" s="130"/>
      <c r="H882" s="130"/>
    </row>
    <row r="883" spans="1:8" s="33" customFormat="1" ht="22.5" customHeight="1" x14ac:dyDescent="0.3">
      <c r="A883" s="151">
        <v>6</v>
      </c>
      <c r="B883" s="130">
        <f>VLOOKUP(H878,$A$4:$AV$35,2+$A883+B$37)</f>
        <v>464</v>
      </c>
      <c r="C883" s="130">
        <f>VLOOKUP($H878,$A$4:$AV$35,2+$A883+C$37)</f>
        <v>151</v>
      </c>
      <c r="D883" s="130">
        <f>VLOOKUP($H878,$A$4:$AV$35,2+$A883+D$37)</f>
        <v>26</v>
      </c>
      <c r="E883" s="130">
        <f>VLOOKUP($H878,$A$4:$AV$35,2+$A883+E$37)</f>
        <v>287</v>
      </c>
      <c r="F883" s="130"/>
      <c r="G883" s="130"/>
      <c r="H883" s="130"/>
    </row>
    <row r="884" spans="1:8" s="33" customFormat="1" ht="22.5" customHeight="1" x14ac:dyDescent="0.3">
      <c r="A884" s="151">
        <v>7</v>
      </c>
      <c r="B884" s="130">
        <f>VLOOKUP(H878,$A$4:$AV$35,2+$A884+B$37)</f>
        <v>509</v>
      </c>
      <c r="C884" s="130">
        <f>VLOOKUP($H878,$A$4:$AV$35,2+$A884+C$37)</f>
        <v>189</v>
      </c>
      <c r="D884" s="130">
        <f>VLOOKUP($H878,$A$4:$AV$35,2+$A884+D$37)</f>
        <v>19</v>
      </c>
      <c r="E884" s="130">
        <f>VLOOKUP($H878,$A$4:$AV$35,2+$A884+E$37)</f>
        <v>301</v>
      </c>
      <c r="F884" s="130"/>
      <c r="G884" s="130"/>
      <c r="H884" s="130"/>
    </row>
    <row r="885" spans="1:8" s="33" customFormat="1" ht="22.5" customHeight="1" x14ac:dyDescent="0.3">
      <c r="A885" s="151">
        <v>8</v>
      </c>
      <c r="B885" s="130">
        <f>VLOOKUP(H878,$A$4:$AV$35,2+$A885+B$37)</f>
        <v>589</v>
      </c>
      <c r="C885" s="130">
        <f>VLOOKUP($H878,$A$4:$AV$35,2+$A885+C$37)</f>
        <v>198</v>
      </c>
      <c r="D885" s="130">
        <f>VLOOKUP($H878,$A$4:$AV$35,2+$A885+D$37)</f>
        <v>26</v>
      </c>
      <c r="E885" s="130">
        <f>VLOOKUP($H878,$A$4:$AV$35,2+$A885+E$37)</f>
        <v>360</v>
      </c>
      <c r="F885" s="130"/>
      <c r="G885" s="130"/>
      <c r="H885" s="130"/>
    </row>
    <row r="886" spans="1:8" s="33" customFormat="1" ht="22.5" customHeight="1" x14ac:dyDescent="0.3">
      <c r="A886" s="151">
        <v>9</v>
      </c>
      <c r="B886" s="130">
        <f>VLOOKUP(H878,$A$4:$AV$35,2+$A886+B$37)</f>
        <v>476</v>
      </c>
      <c r="C886" s="130">
        <f>VLOOKUP($H878,$A$4:$AV$35,2+$A886+C$37)</f>
        <v>159</v>
      </c>
      <c r="D886" s="130">
        <f>VLOOKUP($H878,$A$4:$AV$35,2+$A886+D$37)</f>
        <v>24</v>
      </c>
      <c r="E886" s="130">
        <f>VLOOKUP($H878,$A$4:$AV$35,2+$A886+E$37)</f>
        <v>253</v>
      </c>
      <c r="F886" s="130"/>
      <c r="G886" s="130"/>
      <c r="H886" s="130"/>
    </row>
    <row r="887" spans="1:8" s="33" customFormat="1" ht="22.5" customHeight="1" x14ac:dyDescent="0.3">
      <c r="A887" s="151">
        <v>10</v>
      </c>
      <c r="B887" s="130">
        <f>VLOOKUP(H878,$A$4:$AV$35,2+$A887+B$37)</f>
        <v>342</v>
      </c>
      <c r="C887" s="130">
        <f>VLOOKUP($H878,$A$4:$AV$35,2+$A887+C$37)</f>
        <v>151</v>
      </c>
      <c r="D887" s="130">
        <f>VLOOKUP($H878,$A$4:$AV$35,2+$A887+D$37)</f>
        <v>15</v>
      </c>
      <c r="E887" s="130">
        <f>VLOOKUP($H878,$A$4:$AV$35,2+$A887+E$37)</f>
        <v>52</v>
      </c>
      <c r="F887" s="130"/>
      <c r="G887" s="130"/>
      <c r="H887" s="130"/>
    </row>
    <row r="888" spans="1:8" s="33" customFormat="1" ht="22.5" customHeight="1" x14ac:dyDescent="0.3">
      <c r="A888" s="151">
        <v>11</v>
      </c>
    </row>
    <row r="889" spans="1:8" s="33" customFormat="1" ht="22.5" customHeight="1" x14ac:dyDescent="0.3">
      <c r="A889" s="151">
        <v>12</v>
      </c>
    </row>
    <row r="890" spans="1:8" s="33" customFormat="1" ht="22.5" customHeight="1" x14ac:dyDescent="0.3">
      <c r="A890" s="151">
        <v>13</v>
      </c>
    </row>
    <row r="891" spans="1:8" s="33" customFormat="1" ht="22.5" customHeight="1" x14ac:dyDescent="0.3">
      <c r="A891" s="151">
        <v>14</v>
      </c>
    </row>
    <row r="892" spans="1:8" s="33" customFormat="1" ht="22.5" customHeight="1" x14ac:dyDescent="0.3">
      <c r="A892" s="151">
        <v>15</v>
      </c>
    </row>
    <row r="893" spans="1:8" s="33" customFormat="1" ht="22.5" customHeight="1" x14ac:dyDescent="0.3">
      <c r="A893" s="151">
        <v>16</v>
      </c>
    </row>
    <row r="894" spans="1:8" s="33" customFormat="1" ht="22.5" customHeight="1" x14ac:dyDescent="0.3">
      <c r="A894" s="151">
        <v>17</v>
      </c>
    </row>
    <row r="895" spans="1:8" s="33" customFormat="1" ht="22.5" customHeight="1" x14ac:dyDescent="0.3">
      <c r="A895" s="151">
        <v>18</v>
      </c>
    </row>
    <row r="896" spans="1:8" s="33" customFormat="1" ht="22.5" customHeight="1" x14ac:dyDescent="0.3">
      <c r="A896" s="151">
        <v>19</v>
      </c>
    </row>
    <row r="897" spans="1:8" s="33" customFormat="1" ht="22.5" customHeight="1" x14ac:dyDescent="0.3">
      <c r="A897" s="151">
        <v>20</v>
      </c>
    </row>
    <row r="898" spans="1:8" s="33" customFormat="1" ht="22.5" customHeight="1" x14ac:dyDescent="0.3">
      <c r="A898" s="151">
        <v>1</v>
      </c>
      <c r="B898" s="130">
        <f>VLOOKUP(H898,$A$4:$AV$35,2+$A898+B$37)</f>
        <v>512</v>
      </c>
      <c r="C898" s="130">
        <f>VLOOKUP($H898,$A$4:$AV$35,2+$A898+C$37)</f>
        <v>130</v>
      </c>
      <c r="D898" s="130">
        <f>VLOOKUP($H898,$A$4:$AV$35,2+$A898+D$37)</f>
        <v>2</v>
      </c>
      <c r="E898" s="130">
        <f>VLOOKUP($H898,$A$4:$AV$35,2+$A898+E$37)</f>
        <v>380</v>
      </c>
      <c r="F898" s="130"/>
      <c r="G898" s="130"/>
      <c r="H898" s="181">
        <v>2</v>
      </c>
    </row>
    <row r="899" spans="1:8" s="33" customFormat="1" ht="22.5" customHeight="1" x14ac:dyDescent="0.3">
      <c r="A899" s="151">
        <v>2</v>
      </c>
      <c r="B899" s="130">
        <f>VLOOKUP(H898,$A$4:$AV$35,2+$A899+B$37)</f>
        <v>586</v>
      </c>
      <c r="C899" s="130">
        <f>VLOOKUP($H898,$A$4:$AV$35,2+$A899+C$37)</f>
        <v>169</v>
      </c>
      <c r="D899" s="130">
        <f>VLOOKUP($H898,$A$4:$AV$35,2+$A899+D$37)</f>
        <v>3</v>
      </c>
      <c r="E899" s="130">
        <f>VLOOKUP($H898,$A$4:$AV$35,2+$A899+E$37)</f>
        <v>414</v>
      </c>
      <c r="F899" s="130"/>
      <c r="G899" s="130"/>
      <c r="H899" s="130"/>
    </row>
    <row r="900" spans="1:8" s="33" customFormat="1" ht="22.5" customHeight="1" x14ac:dyDescent="0.3">
      <c r="A900" s="151">
        <v>3</v>
      </c>
      <c r="B900" s="130">
        <f>VLOOKUP(H898,$A$4:$AV$35,2+$A900+B$37)</f>
        <v>462</v>
      </c>
      <c r="C900" s="130">
        <f>VLOOKUP($H898,$A$4:$AV$35,2+$A900+C$37)</f>
        <v>147</v>
      </c>
      <c r="D900" s="130">
        <f>VLOOKUP($H898,$A$4:$AV$35,2+$A900+D$37)</f>
        <v>5</v>
      </c>
      <c r="E900" s="130">
        <f>VLOOKUP($H898,$A$4:$AV$35,2+$A900+E$37)</f>
        <v>310</v>
      </c>
      <c r="F900" s="130"/>
      <c r="G900" s="130"/>
      <c r="H900" s="130"/>
    </row>
    <row r="901" spans="1:8" s="33" customFormat="1" ht="22.5" customHeight="1" x14ac:dyDescent="0.3">
      <c r="A901" s="151">
        <v>4</v>
      </c>
      <c r="B901" s="130">
        <f>VLOOKUP(H898,$A$4:$AV$35,2+$A901+B$37)</f>
        <v>405</v>
      </c>
      <c r="C901" s="130">
        <f>VLOOKUP($H898,$A$4:$AV$35,2+$A901+C$37)</f>
        <v>149</v>
      </c>
      <c r="D901" s="130">
        <f>VLOOKUP($H898,$A$4:$AV$35,2+$A901+D$37)</f>
        <v>7</v>
      </c>
      <c r="E901" s="130">
        <f>VLOOKUP($H898,$A$4:$AV$35,2+$A901+E$37)</f>
        <v>249</v>
      </c>
      <c r="F901" s="130"/>
      <c r="G901" s="130"/>
      <c r="H901" s="130"/>
    </row>
    <row r="902" spans="1:8" s="33" customFormat="1" ht="22.5" customHeight="1" x14ac:dyDescent="0.3">
      <c r="A902" s="151">
        <v>5</v>
      </c>
      <c r="B902" s="130">
        <f>VLOOKUP(H898,$A$4:$AV$35,2+$A902+B$37)</f>
        <v>278</v>
      </c>
      <c r="C902" s="130">
        <f>VLOOKUP($H898,$A$4:$AV$35,2+$A902+C$37)</f>
        <v>114</v>
      </c>
      <c r="D902" s="130">
        <f>VLOOKUP($H898,$A$4:$AV$35,2+$A902+D$37)</f>
        <v>4</v>
      </c>
      <c r="E902" s="130">
        <f>VLOOKUP($H898,$A$4:$AV$35,2+$A902+E$37)</f>
        <v>160</v>
      </c>
      <c r="F902" s="130"/>
      <c r="G902" s="130"/>
      <c r="H902" s="130"/>
    </row>
    <row r="903" spans="1:8" s="33" customFormat="1" ht="22.5" customHeight="1" x14ac:dyDescent="0.3">
      <c r="A903" s="151">
        <v>6</v>
      </c>
      <c r="B903" s="130">
        <f>VLOOKUP(H898,$A$4:$AV$35,2+$A903+B$37)</f>
        <v>423</v>
      </c>
      <c r="C903" s="130">
        <f>VLOOKUP($H898,$A$4:$AV$35,2+$A903+C$37)</f>
        <v>134</v>
      </c>
      <c r="D903" s="130">
        <f>VLOOKUP($H898,$A$4:$AV$35,2+$A903+D$37)</f>
        <v>5</v>
      </c>
      <c r="E903" s="130">
        <f>VLOOKUP($H898,$A$4:$AV$35,2+$A903+E$37)</f>
        <v>284</v>
      </c>
      <c r="F903" s="130"/>
      <c r="G903" s="130"/>
      <c r="H903" s="130"/>
    </row>
    <row r="904" spans="1:8" s="33" customFormat="1" ht="22.5" customHeight="1" x14ac:dyDescent="0.3">
      <c r="A904" s="151">
        <v>7</v>
      </c>
      <c r="B904" s="130">
        <f>VLOOKUP(H898,$A$4:$AV$35,2+$A904+B$37)</f>
        <v>397</v>
      </c>
      <c r="C904" s="130">
        <f>VLOOKUP($H898,$A$4:$AV$35,2+$A904+C$37)</f>
        <v>125</v>
      </c>
      <c r="D904" s="130">
        <f>VLOOKUP($H898,$A$4:$AV$35,2+$A904+D$37)</f>
        <v>1</v>
      </c>
      <c r="E904" s="130">
        <f>VLOOKUP($H898,$A$4:$AV$35,2+$A904+E$37)</f>
        <v>271</v>
      </c>
      <c r="F904" s="130"/>
      <c r="G904" s="130"/>
      <c r="H904" s="130"/>
    </row>
    <row r="905" spans="1:8" s="33" customFormat="1" ht="22.5" customHeight="1" x14ac:dyDescent="0.3">
      <c r="A905" s="151">
        <v>8</v>
      </c>
      <c r="B905" s="130">
        <f>VLOOKUP(H898,$A$4:$AV$35,2+$A905+B$37)</f>
        <v>477</v>
      </c>
      <c r="C905" s="130">
        <f>VLOOKUP($H898,$A$4:$AV$35,2+$A905+C$37)</f>
        <v>139</v>
      </c>
      <c r="D905" s="130">
        <f>VLOOKUP($H898,$A$4:$AV$35,2+$A905+D$37)</f>
        <v>0</v>
      </c>
      <c r="E905" s="130">
        <f>VLOOKUP($H898,$A$4:$AV$35,2+$A905+E$37)</f>
        <v>313</v>
      </c>
      <c r="F905" s="130"/>
      <c r="G905" s="130"/>
      <c r="H905" s="130"/>
    </row>
    <row r="906" spans="1:8" s="33" customFormat="1" ht="22.5" customHeight="1" x14ac:dyDescent="0.3">
      <c r="A906" s="151">
        <v>9</v>
      </c>
      <c r="B906" s="130">
        <f>VLOOKUP(H898,$A$4:$AV$35,2+$A906+B$37)</f>
        <v>329</v>
      </c>
      <c r="C906" s="130">
        <f>VLOOKUP($H898,$A$4:$AV$35,2+$A906+C$37)</f>
        <v>100</v>
      </c>
      <c r="D906" s="130">
        <f>VLOOKUP($H898,$A$4:$AV$35,2+$A906+D$37)</f>
        <v>0</v>
      </c>
      <c r="E906" s="130">
        <f>VLOOKUP($H898,$A$4:$AV$35,2+$A906+E$37)</f>
        <v>124</v>
      </c>
      <c r="F906" s="130"/>
      <c r="G906" s="130"/>
      <c r="H906" s="130"/>
    </row>
    <row r="907" spans="1:8" s="33" customFormat="1" ht="22.5" customHeight="1" x14ac:dyDescent="0.3">
      <c r="A907" s="151">
        <v>10</v>
      </c>
      <c r="B907" s="130">
        <f>VLOOKUP(H898,$A$4:$AV$35,2+$A907+B$37)</f>
        <v>288</v>
      </c>
      <c r="C907" s="130">
        <f>VLOOKUP($H898,$A$4:$AV$35,2+$A907+C$37)</f>
        <v>79</v>
      </c>
      <c r="D907" s="130">
        <f>VLOOKUP($H898,$A$4:$AV$35,2+$A907+D$37)</f>
        <v>1</v>
      </c>
      <c r="E907" s="130">
        <f>VLOOKUP($H898,$A$4:$AV$35,2+$A907+E$37)</f>
        <v>47</v>
      </c>
      <c r="F907" s="130"/>
      <c r="G907" s="130"/>
      <c r="H907" s="130"/>
    </row>
    <row r="908" spans="1:8" s="33" customFormat="1" ht="22.5" customHeight="1" x14ac:dyDescent="0.3">
      <c r="A908" s="151">
        <v>11</v>
      </c>
    </row>
    <row r="909" spans="1:8" s="33" customFormat="1" ht="22.5" customHeight="1" x14ac:dyDescent="0.3">
      <c r="A909" s="151">
        <v>12</v>
      </c>
    </row>
    <row r="910" spans="1:8" s="33" customFormat="1" ht="22.5" customHeight="1" x14ac:dyDescent="0.3">
      <c r="A910" s="151">
        <v>13</v>
      </c>
    </row>
    <row r="911" spans="1:8" s="33" customFormat="1" ht="22.5" customHeight="1" x14ac:dyDescent="0.3">
      <c r="A911" s="151">
        <v>14</v>
      </c>
    </row>
    <row r="912" spans="1:8" s="33" customFormat="1" ht="22.5" customHeight="1" x14ac:dyDescent="0.3">
      <c r="A912" s="151">
        <v>15</v>
      </c>
    </row>
    <row r="913" spans="1:8" s="33" customFormat="1" ht="22.5" customHeight="1" x14ac:dyDescent="0.3">
      <c r="A913" s="151">
        <v>16</v>
      </c>
    </row>
    <row r="914" spans="1:8" s="33" customFormat="1" ht="22.5" customHeight="1" x14ac:dyDescent="0.3">
      <c r="A914" s="151">
        <v>17</v>
      </c>
    </row>
    <row r="915" spans="1:8" s="33" customFormat="1" ht="22.5" customHeight="1" x14ac:dyDescent="0.3">
      <c r="A915" s="151">
        <v>18</v>
      </c>
    </row>
    <row r="916" spans="1:8" s="33" customFormat="1" ht="22.5" customHeight="1" x14ac:dyDescent="0.3">
      <c r="A916" s="151">
        <v>19</v>
      </c>
    </row>
    <row r="917" spans="1:8" s="33" customFormat="1" ht="22.5" customHeight="1" x14ac:dyDescent="0.3">
      <c r="A917" s="151">
        <v>20</v>
      </c>
    </row>
    <row r="918" spans="1:8" s="33" customFormat="1" ht="22.5" customHeight="1" x14ac:dyDescent="0.3">
      <c r="A918" s="151">
        <v>1</v>
      </c>
      <c r="B918" s="130">
        <f>VLOOKUP(H918,$A$4:$AV$35,2+$A918+B$37)</f>
        <v>492</v>
      </c>
      <c r="C918" s="130">
        <f>VLOOKUP($H918,$A$4:$AV$35,2+$A918+C$37)</f>
        <v>160</v>
      </c>
      <c r="D918" s="130">
        <f>VLOOKUP($H918,$A$4:$AV$35,2+$A918+D$37)</f>
        <v>33</v>
      </c>
      <c r="E918" s="130">
        <f>VLOOKUP($H918,$A$4:$AV$35,2+$A918+E$37)</f>
        <v>299</v>
      </c>
      <c r="F918" s="130"/>
      <c r="G918" s="130"/>
      <c r="H918" s="181">
        <v>1</v>
      </c>
    </row>
    <row r="919" spans="1:8" s="33" customFormat="1" ht="22.5" customHeight="1" x14ac:dyDescent="0.3">
      <c r="A919" s="151">
        <v>2</v>
      </c>
      <c r="B919" s="130">
        <f>VLOOKUP(H918,$A$4:$AV$35,2+$A919+B$37)</f>
        <v>661</v>
      </c>
      <c r="C919" s="130">
        <f>VLOOKUP($H918,$A$4:$AV$35,2+$A919+C$37)</f>
        <v>232</v>
      </c>
      <c r="D919" s="130">
        <f>VLOOKUP($H918,$A$4:$AV$35,2+$A919+D$37)</f>
        <v>21</v>
      </c>
      <c r="E919" s="130">
        <f>VLOOKUP($H918,$A$4:$AV$35,2+$A919+E$37)</f>
        <v>408</v>
      </c>
      <c r="F919" s="130"/>
      <c r="G919" s="130"/>
      <c r="H919" s="130"/>
    </row>
    <row r="920" spans="1:8" s="33" customFormat="1" ht="22.5" customHeight="1" x14ac:dyDescent="0.3">
      <c r="A920" s="151">
        <v>3</v>
      </c>
      <c r="B920" s="130">
        <f>VLOOKUP(H918,$A$4:$AV$35,2+$A920+B$37)</f>
        <v>518</v>
      </c>
      <c r="C920" s="130">
        <f>VLOOKUP($H918,$A$4:$AV$35,2+$A920+C$37)</f>
        <v>194</v>
      </c>
      <c r="D920" s="130">
        <f>VLOOKUP($H918,$A$4:$AV$35,2+$A920+D$37)</f>
        <v>22</v>
      </c>
      <c r="E920" s="130">
        <f>VLOOKUP($H918,$A$4:$AV$35,2+$A920+E$37)</f>
        <v>302</v>
      </c>
      <c r="F920" s="130"/>
      <c r="G920" s="130"/>
      <c r="H920" s="130"/>
    </row>
    <row r="921" spans="1:8" s="33" customFormat="1" ht="22.5" customHeight="1" x14ac:dyDescent="0.3">
      <c r="A921" s="151">
        <v>4</v>
      </c>
      <c r="B921" s="130">
        <f>VLOOKUP(H918,$A$4:$AV$35,2+$A921+B$37)</f>
        <v>481</v>
      </c>
      <c r="C921" s="130">
        <f>VLOOKUP($H918,$A$4:$AV$35,2+$A921+C$37)</f>
        <v>224</v>
      </c>
      <c r="D921" s="130">
        <f>VLOOKUP($H918,$A$4:$AV$35,2+$A921+D$37)</f>
        <v>14</v>
      </c>
      <c r="E921" s="130">
        <f>VLOOKUP($H918,$A$4:$AV$35,2+$A921+E$37)</f>
        <v>243</v>
      </c>
      <c r="F921" s="130"/>
      <c r="G921" s="130"/>
      <c r="H921" s="130"/>
    </row>
    <row r="922" spans="1:8" s="33" customFormat="1" ht="22.5" customHeight="1" x14ac:dyDescent="0.3">
      <c r="A922" s="151">
        <v>5</v>
      </c>
      <c r="B922" s="130">
        <f>VLOOKUP(H918,$A$4:$AV$35,2+$A922+B$37)</f>
        <v>383</v>
      </c>
      <c r="C922" s="130">
        <f>VLOOKUP($H918,$A$4:$AV$35,2+$A922+C$37)</f>
        <v>136</v>
      </c>
      <c r="D922" s="130">
        <f>VLOOKUP($H918,$A$4:$AV$35,2+$A922+D$37)</f>
        <v>13</v>
      </c>
      <c r="E922" s="130">
        <f>VLOOKUP($H918,$A$4:$AV$35,2+$A922+E$37)</f>
        <v>234</v>
      </c>
      <c r="F922" s="130"/>
      <c r="G922" s="130"/>
      <c r="H922" s="130"/>
    </row>
    <row r="923" spans="1:8" s="33" customFormat="1" ht="22.5" customHeight="1" x14ac:dyDescent="0.3">
      <c r="A923" s="151">
        <v>6</v>
      </c>
      <c r="B923" s="130">
        <f>VLOOKUP(H918,$A$4:$AV$35,2+$A923+B$37)</f>
        <v>464</v>
      </c>
      <c r="C923" s="130">
        <f>VLOOKUP($H918,$A$4:$AV$35,2+$A923+C$37)</f>
        <v>151</v>
      </c>
      <c r="D923" s="130">
        <f>VLOOKUP($H918,$A$4:$AV$35,2+$A923+D$37)</f>
        <v>26</v>
      </c>
      <c r="E923" s="130">
        <f>VLOOKUP($H918,$A$4:$AV$35,2+$A923+E$37)</f>
        <v>287</v>
      </c>
      <c r="F923" s="130"/>
      <c r="G923" s="130"/>
      <c r="H923" s="130"/>
    </row>
    <row r="924" spans="1:8" s="33" customFormat="1" ht="22.5" customHeight="1" x14ac:dyDescent="0.3">
      <c r="A924" s="151">
        <v>7</v>
      </c>
      <c r="B924" s="130">
        <f>VLOOKUP(H918,$A$4:$AV$35,2+$A924+B$37)</f>
        <v>509</v>
      </c>
      <c r="C924" s="130">
        <f>VLOOKUP($H918,$A$4:$AV$35,2+$A924+C$37)</f>
        <v>189</v>
      </c>
      <c r="D924" s="130">
        <f>VLOOKUP($H918,$A$4:$AV$35,2+$A924+D$37)</f>
        <v>19</v>
      </c>
      <c r="E924" s="130">
        <f>VLOOKUP($H918,$A$4:$AV$35,2+$A924+E$37)</f>
        <v>301</v>
      </c>
      <c r="F924" s="130"/>
      <c r="G924" s="130"/>
      <c r="H924" s="130"/>
    </row>
    <row r="925" spans="1:8" s="33" customFormat="1" ht="22.5" customHeight="1" x14ac:dyDescent="0.3">
      <c r="A925" s="151">
        <v>8</v>
      </c>
      <c r="B925" s="130">
        <f>VLOOKUP(H918,$A$4:$AV$35,2+$A925+B$37)</f>
        <v>589</v>
      </c>
      <c r="C925" s="130">
        <f>VLOOKUP($H918,$A$4:$AV$35,2+$A925+C$37)</f>
        <v>198</v>
      </c>
      <c r="D925" s="130">
        <f>VLOOKUP($H918,$A$4:$AV$35,2+$A925+D$37)</f>
        <v>26</v>
      </c>
      <c r="E925" s="130">
        <f>VLOOKUP($H918,$A$4:$AV$35,2+$A925+E$37)</f>
        <v>360</v>
      </c>
      <c r="F925" s="130"/>
      <c r="G925" s="130"/>
      <c r="H925" s="130"/>
    </row>
    <row r="926" spans="1:8" s="33" customFormat="1" ht="22.5" customHeight="1" x14ac:dyDescent="0.3">
      <c r="A926" s="151">
        <v>9</v>
      </c>
      <c r="B926" s="130">
        <f>VLOOKUP(H918,$A$4:$AV$35,2+$A926+B$37)</f>
        <v>476</v>
      </c>
      <c r="C926" s="130">
        <f>VLOOKUP($H918,$A$4:$AV$35,2+$A926+C$37)</f>
        <v>159</v>
      </c>
      <c r="D926" s="130">
        <f>VLOOKUP($H918,$A$4:$AV$35,2+$A926+D$37)</f>
        <v>24</v>
      </c>
      <c r="E926" s="130">
        <f>VLOOKUP($H918,$A$4:$AV$35,2+$A926+E$37)</f>
        <v>253</v>
      </c>
      <c r="F926" s="130"/>
      <c r="G926" s="130"/>
      <c r="H926" s="130"/>
    </row>
    <row r="927" spans="1:8" s="33" customFormat="1" ht="22.5" customHeight="1" x14ac:dyDescent="0.3">
      <c r="A927" s="151">
        <v>10</v>
      </c>
      <c r="B927" s="130">
        <f>VLOOKUP(H918,$A$4:$AV$35,2+$A927+B$37)</f>
        <v>342</v>
      </c>
      <c r="C927" s="130">
        <f>VLOOKUP($H918,$A$4:$AV$35,2+$A927+C$37)</f>
        <v>151</v>
      </c>
      <c r="D927" s="130">
        <f>VLOOKUP($H918,$A$4:$AV$35,2+$A927+D$37)</f>
        <v>15</v>
      </c>
      <c r="E927" s="130">
        <f>VLOOKUP($H918,$A$4:$AV$35,2+$A927+E$37)</f>
        <v>52</v>
      </c>
      <c r="F927" s="130"/>
      <c r="G927" s="130"/>
      <c r="H927" s="130"/>
    </row>
    <row r="928" spans="1:8" s="33" customFormat="1" ht="22.5" customHeight="1" x14ac:dyDescent="0.3">
      <c r="A928" s="151">
        <v>11</v>
      </c>
    </row>
    <row r="929" spans="1:8" s="33" customFormat="1" ht="22.5" customHeight="1" x14ac:dyDescent="0.3">
      <c r="A929" s="151">
        <v>12</v>
      </c>
    </row>
    <row r="930" spans="1:8" s="33" customFormat="1" ht="22.5" customHeight="1" x14ac:dyDescent="0.3">
      <c r="A930" s="151">
        <v>13</v>
      </c>
    </row>
    <row r="931" spans="1:8" s="33" customFormat="1" ht="22.5" customHeight="1" x14ac:dyDescent="0.3">
      <c r="A931" s="151">
        <v>14</v>
      </c>
    </row>
    <row r="932" spans="1:8" s="33" customFormat="1" ht="22.5" customHeight="1" x14ac:dyDescent="0.3">
      <c r="A932" s="151">
        <v>15</v>
      </c>
    </row>
    <row r="933" spans="1:8" s="33" customFormat="1" ht="22.5" customHeight="1" x14ac:dyDescent="0.3">
      <c r="A933" s="151">
        <v>16</v>
      </c>
    </row>
    <row r="934" spans="1:8" s="33" customFormat="1" ht="22.5" customHeight="1" x14ac:dyDescent="0.3">
      <c r="A934" s="151">
        <v>17</v>
      </c>
    </row>
    <row r="935" spans="1:8" s="33" customFormat="1" ht="22.5" customHeight="1" x14ac:dyDescent="0.3">
      <c r="A935" s="151">
        <v>18</v>
      </c>
    </row>
    <row r="936" spans="1:8" s="33" customFormat="1" ht="22.5" customHeight="1" x14ac:dyDescent="0.3">
      <c r="A936" s="151">
        <v>19</v>
      </c>
    </row>
    <row r="937" spans="1:8" s="33" customFormat="1" ht="22.5" customHeight="1" x14ac:dyDescent="0.3">
      <c r="A937" s="151">
        <v>20</v>
      </c>
    </row>
    <row r="938" spans="1:8" s="33" customFormat="1" ht="22.5" customHeight="1" x14ac:dyDescent="0.3">
      <c r="A938" s="151">
        <v>1</v>
      </c>
      <c r="B938" s="130">
        <f>VLOOKUP(H938,$A$4:$AV$35,2+$A938+B$37)</f>
        <v>512</v>
      </c>
      <c r="C938" s="130">
        <f>VLOOKUP($H938,$A$4:$AV$35,2+$A938+C$37)</f>
        <v>130</v>
      </c>
      <c r="D938" s="130">
        <f>VLOOKUP($H938,$A$4:$AV$35,2+$A938+D$37)</f>
        <v>2</v>
      </c>
      <c r="E938" s="130">
        <f>VLOOKUP($H938,$A$4:$AV$35,2+$A938+E$37)</f>
        <v>380</v>
      </c>
      <c r="F938" s="130"/>
      <c r="G938" s="130"/>
      <c r="H938" s="181">
        <v>2</v>
      </c>
    </row>
    <row r="939" spans="1:8" s="33" customFormat="1" ht="22.5" customHeight="1" x14ac:dyDescent="0.3">
      <c r="A939" s="151">
        <v>2</v>
      </c>
      <c r="B939" s="130">
        <f>VLOOKUP(H938,$A$4:$AV$35,2+$A939+B$37)</f>
        <v>586</v>
      </c>
      <c r="C939" s="130">
        <f>VLOOKUP($H938,$A$4:$AV$35,2+$A939+C$37)</f>
        <v>169</v>
      </c>
      <c r="D939" s="130">
        <f>VLOOKUP($H938,$A$4:$AV$35,2+$A939+D$37)</f>
        <v>3</v>
      </c>
      <c r="E939" s="130">
        <f>VLOOKUP($H938,$A$4:$AV$35,2+$A939+E$37)</f>
        <v>414</v>
      </c>
      <c r="F939" s="130"/>
      <c r="G939" s="130"/>
      <c r="H939" s="130"/>
    </row>
    <row r="940" spans="1:8" s="33" customFormat="1" ht="22.5" customHeight="1" x14ac:dyDescent="0.3">
      <c r="A940" s="151">
        <v>3</v>
      </c>
      <c r="B940" s="130">
        <f>VLOOKUP(H938,$A$4:$AV$35,2+$A940+B$37)</f>
        <v>462</v>
      </c>
      <c r="C940" s="130">
        <f>VLOOKUP($H938,$A$4:$AV$35,2+$A940+C$37)</f>
        <v>147</v>
      </c>
      <c r="D940" s="130">
        <f>VLOOKUP($H938,$A$4:$AV$35,2+$A940+D$37)</f>
        <v>5</v>
      </c>
      <c r="E940" s="130">
        <f>VLOOKUP($H938,$A$4:$AV$35,2+$A940+E$37)</f>
        <v>310</v>
      </c>
      <c r="F940" s="130"/>
      <c r="G940" s="130"/>
      <c r="H940" s="130"/>
    </row>
    <row r="941" spans="1:8" s="33" customFormat="1" ht="22.5" customHeight="1" x14ac:dyDescent="0.3">
      <c r="A941" s="151">
        <v>4</v>
      </c>
      <c r="B941" s="130">
        <f>VLOOKUP(H938,$A$4:$AV$35,2+$A941+B$37)</f>
        <v>405</v>
      </c>
      <c r="C941" s="130">
        <f>VLOOKUP($H938,$A$4:$AV$35,2+$A941+C$37)</f>
        <v>149</v>
      </c>
      <c r="D941" s="130">
        <f>VLOOKUP($H938,$A$4:$AV$35,2+$A941+D$37)</f>
        <v>7</v>
      </c>
      <c r="E941" s="130">
        <f>VLOOKUP($H938,$A$4:$AV$35,2+$A941+E$37)</f>
        <v>249</v>
      </c>
      <c r="F941" s="130"/>
      <c r="G941" s="130"/>
      <c r="H941" s="130"/>
    </row>
    <row r="942" spans="1:8" s="33" customFormat="1" ht="22.5" customHeight="1" x14ac:dyDescent="0.3">
      <c r="A942" s="151">
        <v>5</v>
      </c>
      <c r="B942" s="130">
        <f>VLOOKUP(H938,$A$4:$AV$35,2+$A942+B$37)</f>
        <v>278</v>
      </c>
      <c r="C942" s="130">
        <f>VLOOKUP($H938,$A$4:$AV$35,2+$A942+C$37)</f>
        <v>114</v>
      </c>
      <c r="D942" s="130">
        <f>VLOOKUP($H938,$A$4:$AV$35,2+$A942+D$37)</f>
        <v>4</v>
      </c>
      <c r="E942" s="130">
        <f>VLOOKUP($H938,$A$4:$AV$35,2+$A942+E$37)</f>
        <v>160</v>
      </c>
      <c r="F942" s="130"/>
      <c r="G942" s="130"/>
      <c r="H942" s="130"/>
    </row>
    <row r="943" spans="1:8" s="33" customFormat="1" ht="22.5" customHeight="1" x14ac:dyDescent="0.3">
      <c r="A943" s="151">
        <v>6</v>
      </c>
      <c r="B943" s="130">
        <f>VLOOKUP(H938,$A$4:$AV$35,2+$A943+B$37)</f>
        <v>423</v>
      </c>
      <c r="C943" s="130">
        <f>VLOOKUP($H938,$A$4:$AV$35,2+$A943+C$37)</f>
        <v>134</v>
      </c>
      <c r="D943" s="130">
        <f>VLOOKUP($H938,$A$4:$AV$35,2+$A943+D$37)</f>
        <v>5</v>
      </c>
      <c r="E943" s="130">
        <f>VLOOKUP($H938,$A$4:$AV$35,2+$A943+E$37)</f>
        <v>284</v>
      </c>
      <c r="F943" s="130"/>
      <c r="G943" s="130"/>
      <c r="H943" s="130"/>
    </row>
    <row r="944" spans="1:8" s="33" customFormat="1" ht="22.5" customHeight="1" x14ac:dyDescent="0.3">
      <c r="A944" s="151">
        <v>7</v>
      </c>
      <c r="B944" s="130">
        <f>VLOOKUP(H938,$A$4:$AV$35,2+$A944+B$37)</f>
        <v>397</v>
      </c>
      <c r="C944" s="130">
        <f>VLOOKUP($H938,$A$4:$AV$35,2+$A944+C$37)</f>
        <v>125</v>
      </c>
      <c r="D944" s="130">
        <f>VLOOKUP($H938,$A$4:$AV$35,2+$A944+D$37)</f>
        <v>1</v>
      </c>
      <c r="E944" s="130">
        <f>VLOOKUP($H938,$A$4:$AV$35,2+$A944+E$37)</f>
        <v>271</v>
      </c>
      <c r="F944" s="130"/>
      <c r="G944" s="130"/>
      <c r="H944" s="130"/>
    </row>
    <row r="945" spans="1:8" s="33" customFormat="1" ht="22.5" customHeight="1" x14ac:dyDescent="0.3">
      <c r="A945" s="151">
        <v>8</v>
      </c>
      <c r="B945" s="130">
        <f>VLOOKUP(H938,$A$4:$AV$35,2+$A945+B$37)</f>
        <v>477</v>
      </c>
      <c r="C945" s="130">
        <f>VLOOKUP($H938,$A$4:$AV$35,2+$A945+C$37)</f>
        <v>139</v>
      </c>
      <c r="D945" s="130">
        <f>VLOOKUP($H938,$A$4:$AV$35,2+$A945+D$37)</f>
        <v>0</v>
      </c>
      <c r="E945" s="130">
        <f>VLOOKUP($H938,$A$4:$AV$35,2+$A945+E$37)</f>
        <v>313</v>
      </c>
      <c r="F945" s="130"/>
      <c r="G945" s="130"/>
      <c r="H945" s="130"/>
    </row>
    <row r="946" spans="1:8" s="33" customFormat="1" ht="22.5" customHeight="1" x14ac:dyDescent="0.3">
      <c r="A946" s="151">
        <v>9</v>
      </c>
      <c r="B946" s="130">
        <f>VLOOKUP(H938,$A$4:$AV$35,2+$A946+B$37)</f>
        <v>329</v>
      </c>
      <c r="C946" s="130">
        <f>VLOOKUP($H938,$A$4:$AV$35,2+$A946+C$37)</f>
        <v>100</v>
      </c>
      <c r="D946" s="130">
        <f>VLOOKUP($H938,$A$4:$AV$35,2+$A946+D$37)</f>
        <v>0</v>
      </c>
      <c r="E946" s="130">
        <f>VLOOKUP($H938,$A$4:$AV$35,2+$A946+E$37)</f>
        <v>124</v>
      </c>
      <c r="F946" s="130"/>
      <c r="G946" s="130"/>
      <c r="H946" s="130"/>
    </row>
    <row r="947" spans="1:8" s="33" customFormat="1" ht="22.5" customHeight="1" x14ac:dyDescent="0.3">
      <c r="A947" s="151">
        <v>10</v>
      </c>
      <c r="B947" s="130">
        <f>VLOOKUP(H938,$A$4:$AV$35,2+$A947+B$37)</f>
        <v>288</v>
      </c>
      <c r="C947" s="130">
        <f>VLOOKUP($H938,$A$4:$AV$35,2+$A947+C$37)</f>
        <v>79</v>
      </c>
      <c r="D947" s="130">
        <f>VLOOKUP($H938,$A$4:$AV$35,2+$A947+D$37)</f>
        <v>1</v>
      </c>
      <c r="E947" s="130">
        <f>VLOOKUP($H938,$A$4:$AV$35,2+$A947+E$37)</f>
        <v>47</v>
      </c>
      <c r="F947" s="130"/>
      <c r="G947" s="130"/>
      <c r="H947" s="130"/>
    </row>
    <row r="948" spans="1:8" s="33" customFormat="1" ht="22.5" customHeight="1" x14ac:dyDescent="0.3">
      <c r="A948" s="151">
        <v>11</v>
      </c>
    </row>
    <row r="949" spans="1:8" s="33" customFormat="1" ht="22.5" customHeight="1" x14ac:dyDescent="0.3">
      <c r="A949" s="151">
        <v>12</v>
      </c>
    </row>
    <row r="950" spans="1:8" s="33" customFormat="1" ht="22.5" customHeight="1" x14ac:dyDescent="0.3">
      <c r="A950" s="151">
        <v>13</v>
      </c>
    </row>
    <row r="951" spans="1:8" s="33" customFormat="1" ht="22.5" customHeight="1" x14ac:dyDescent="0.3">
      <c r="A951" s="151">
        <v>14</v>
      </c>
    </row>
    <row r="952" spans="1:8" s="33" customFormat="1" ht="22.5" customHeight="1" x14ac:dyDescent="0.3">
      <c r="A952" s="151">
        <v>15</v>
      </c>
    </row>
    <row r="953" spans="1:8" s="33" customFormat="1" ht="22.5" customHeight="1" x14ac:dyDescent="0.3">
      <c r="A953" s="151">
        <v>16</v>
      </c>
    </row>
    <row r="954" spans="1:8" s="33" customFormat="1" ht="22.5" customHeight="1" x14ac:dyDescent="0.3">
      <c r="A954" s="151">
        <v>17</v>
      </c>
    </row>
    <row r="955" spans="1:8" s="33" customFormat="1" ht="22.5" customHeight="1" x14ac:dyDescent="0.3">
      <c r="A955" s="151">
        <v>18</v>
      </c>
    </row>
    <row r="956" spans="1:8" s="33" customFormat="1" ht="22.5" customHeight="1" x14ac:dyDescent="0.3">
      <c r="A956" s="151">
        <v>19</v>
      </c>
    </row>
    <row r="957" spans="1:8" s="33" customFormat="1" ht="22.5" customHeight="1" x14ac:dyDescent="0.3">
      <c r="A957" s="151">
        <v>20</v>
      </c>
    </row>
    <row r="958" spans="1:8" s="33" customFormat="1" ht="22.5" customHeight="1" x14ac:dyDescent="0.3">
      <c r="A958" s="151">
        <v>1</v>
      </c>
      <c r="B958" s="130">
        <f>VLOOKUP(H958,$A$4:$AV$35,2+$A958+B$37)</f>
        <v>492</v>
      </c>
      <c r="C958" s="130">
        <f>VLOOKUP($H958,$A$4:$AV$35,2+$A958+C$37)</f>
        <v>160</v>
      </c>
      <c r="D958" s="130">
        <f>VLOOKUP($H958,$A$4:$AV$35,2+$A958+D$37)</f>
        <v>33</v>
      </c>
      <c r="E958" s="130">
        <f>VLOOKUP($H958,$A$4:$AV$35,2+$A958+E$37)</f>
        <v>299</v>
      </c>
      <c r="F958" s="130"/>
      <c r="G958" s="130"/>
      <c r="H958" s="181">
        <v>1</v>
      </c>
    </row>
    <row r="959" spans="1:8" s="33" customFormat="1" ht="22.5" customHeight="1" x14ac:dyDescent="0.3">
      <c r="A959" s="151">
        <v>2</v>
      </c>
      <c r="B959" s="130">
        <f>VLOOKUP(H958,$A$4:$AV$35,2+$A959+B$37)</f>
        <v>661</v>
      </c>
      <c r="C959" s="130">
        <f>VLOOKUP($H958,$A$4:$AV$35,2+$A959+C$37)</f>
        <v>232</v>
      </c>
      <c r="D959" s="130">
        <f>VLOOKUP($H958,$A$4:$AV$35,2+$A959+D$37)</f>
        <v>21</v>
      </c>
      <c r="E959" s="130">
        <f>VLOOKUP($H958,$A$4:$AV$35,2+$A959+E$37)</f>
        <v>408</v>
      </c>
      <c r="F959" s="130"/>
      <c r="G959" s="130"/>
      <c r="H959" s="130"/>
    </row>
    <row r="960" spans="1:8" s="33" customFormat="1" ht="22.5" customHeight="1" x14ac:dyDescent="0.3">
      <c r="A960" s="151">
        <v>3</v>
      </c>
      <c r="B960" s="130">
        <f>VLOOKUP(H958,$A$4:$AV$35,2+$A960+B$37)</f>
        <v>518</v>
      </c>
      <c r="C960" s="130">
        <f>VLOOKUP($H958,$A$4:$AV$35,2+$A960+C$37)</f>
        <v>194</v>
      </c>
      <c r="D960" s="130">
        <f>VLOOKUP($H958,$A$4:$AV$35,2+$A960+D$37)</f>
        <v>22</v>
      </c>
      <c r="E960" s="130">
        <f>VLOOKUP($H958,$A$4:$AV$35,2+$A960+E$37)</f>
        <v>302</v>
      </c>
      <c r="F960" s="130"/>
      <c r="G960" s="130"/>
      <c r="H960" s="130"/>
    </row>
    <row r="961" spans="1:8" s="33" customFormat="1" ht="22.5" customHeight="1" x14ac:dyDescent="0.3">
      <c r="A961" s="151">
        <v>4</v>
      </c>
      <c r="B961" s="130">
        <f>VLOOKUP(H958,$A$4:$AV$35,2+$A961+B$37)</f>
        <v>481</v>
      </c>
      <c r="C961" s="130">
        <f>VLOOKUP($H958,$A$4:$AV$35,2+$A961+C$37)</f>
        <v>224</v>
      </c>
      <c r="D961" s="130">
        <f>VLOOKUP($H958,$A$4:$AV$35,2+$A961+D$37)</f>
        <v>14</v>
      </c>
      <c r="E961" s="130">
        <f>VLOOKUP($H958,$A$4:$AV$35,2+$A961+E$37)</f>
        <v>243</v>
      </c>
      <c r="F961" s="130"/>
      <c r="G961" s="130"/>
      <c r="H961" s="130"/>
    </row>
    <row r="962" spans="1:8" s="33" customFormat="1" ht="22.5" customHeight="1" x14ac:dyDescent="0.3">
      <c r="A962" s="151">
        <v>5</v>
      </c>
      <c r="B962" s="130">
        <f>VLOOKUP(H958,$A$4:$AV$35,2+$A962+B$37)</f>
        <v>383</v>
      </c>
      <c r="C962" s="130">
        <f>VLOOKUP($H958,$A$4:$AV$35,2+$A962+C$37)</f>
        <v>136</v>
      </c>
      <c r="D962" s="130">
        <f>VLOOKUP($H958,$A$4:$AV$35,2+$A962+D$37)</f>
        <v>13</v>
      </c>
      <c r="E962" s="130">
        <f>VLOOKUP($H958,$A$4:$AV$35,2+$A962+E$37)</f>
        <v>234</v>
      </c>
      <c r="F962" s="130"/>
      <c r="G962" s="130"/>
      <c r="H962" s="130"/>
    </row>
    <row r="963" spans="1:8" s="33" customFormat="1" ht="22.5" customHeight="1" x14ac:dyDescent="0.3">
      <c r="A963" s="151">
        <v>6</v>
      </c>
      <c r="B963" s="130">
        <f>VLOOKUP(H958,$A$4:$AV$35,2+$A963+B$37)</f>
        <v>464</v>
      </c>
      <c r="C963" s="130">
        <f>VLOOKUP($H958,$A$4:$AV$35,2+$A963+C$37)</f>
        <v>151</v>
      </c>
      <c r="D963" s="130">
        <f>VLOOKUP($H958,$A$4:$AV$35,2+$A963+D$37)</f>
        <v>26</v>
      </c>
      <c r="E963" s="130">
        <f>VLOOKUP($H958,$A$4:$AV$35,2+$A963+E$37)</f>
        <v>287</v>
      </c>
      <c r="F963" s="130"/>
      <c r="G963" s="130"/>
      <c r="H963" s="130"/>
    </row>
    <row r="964" spans="1:8" s="33" customFormat="1" ht="22.5" customHeight="1" x14ac:dyDescent="0.3">
      <c r="A964" s="151">
        <v>7</v>
      </c>
      <c r="B964" s="130">
        <f>VLOOKUP(H958,$A$4:$AV$35,2+$A964+B$37)</f>
        <v>509</v>
      </c>
      <c r="C964" s="130">
        <f>VLOOKUP($H958,$A$4:$AV$35,2+$A964+C$37)</f>
        <v>189</v>
      </c>
      <c r="D964" s="130">
        <f>VLOOKUP($H958,$A$4:$AV$35,2+$A964+D$37)</f>
        <v>19</v>
      </c>
      <c r="E964" s="130">
        <f>VLOOKUP($H958,$A$4:$AV$35,2+$A964+E$37)</f>
        <v>301</v>
      </c>
      <c r="F964" s="130"/>
      <c r="G964" s="130"/>
      <c r="H964" s="130"/>
    </row>
    <row r="965" spans="1:8" s="33" customFormat="1" ht="22.5" customHeight="1" x14ac:dyDescent="0.3">
      <c r="A965" s="151">
        <v>8</v>
      </c>
      <c r="B965" s="130">
        <f>VLOOKUP(H958,$A$4:$AV$35,2+$A965+B$37)</f>
        <v>589</v>
      </c>
      <c r="C965" s="130">
        <f>VLOOKUP($H958,$A$4:$AV$35,2+$A965+C$37)</f>
        <v>198</v>
      </c>
      <c r="D965" s="130">
        <f>VLOOKUP($H958,$A$4:$AV$35,2+$A965+D$37)</f>
        <v>26</v>
      </c>
      <c r="E965" s="130">
        <f>VLOOKUP($H958,$A$4:$AV$35,2+$A965+E$37)</f>
        <v>360</v>
      </c>
      <c r="F965" s="130"/>
      <c r="G965" s="130"/>
      <c r="H965" s="130"/>
    </row>
    <row r="966" spans="1:8" s="33" customFormat="1" ht="22.5" customHeight="1" x14ac:dyDescent="0.3">
      <c r="A966" s="151">
        <v>9</v>
      </c>
      <c r="B966" s="130">
        <f>VLOOKUP(H958,$A$4:$AV$35,2+$A966+B$37)</f>
        <v>476</v>
      </c>
      <c r="C966" s="130">
        <f>VLOOKUP($H958,$A$4:$AV$35,2+$A966+C$37)</f>
        <v>159</v>
      </c>
      <c r="D966" s="130">
        <f>VLOOKUP($H958,$A$4:$AV$35,2+$A966+D$37)</f>
        <v>24</v>
      </c>
      <c r="E966" s="130">
        <f>VLOOKUP($H958,$A$4:$AV$35,2+$A966+E$37)</f>
        <v>253</v>
      </c>
      <c r="F966" s="130"/>
      <c r="G966" s="130"/>
      <c r="H966" s="130"/>
    </row>
    <row r="967" spans="1:8" s="33" customFormat="1" ht="22.5" customHeight="1" x14ac:dyDescent="0.3">
      <c r="A967" s="151">
        <v>10</v>
      </c>
      <c r="B967" s="130">
        <f>VLOOKUP(H958,$A$4:$AV$35,2+$A967+B$37)</f>
        <v>342</v>
      </c>
      <c r="C967" s="130">
        <f>VLOOKUP($H958,$A$4:$AV$35,2+$A967+C$37)</f>
        <v>151</v>
      </c>
      <c r="D967" s="130">
        <f>VLOOKUP($H958,$A$4:$AV$35,2+$A967+D$37)</f>
        <v>15</v>
      </c>
      <c r="E967" s="130">
        <f>VLOOKUP($H958,$A$4:$AV$35,2+$A967+E$37)</f>
        <v>52</v>
      </c>
      <c r="F967" s="130"/>
      <c r="G967" s="130"/>
      <c r="H967" s="130"/>
    </row>
    <row r="968" spans="1:8" s="33" customFormat="1" ht="22.5" customHeight="1" x14ac:dyDescent="0.3">
      <c r="A968" s="151">
        <v>11</v>
      </c>
    </row>
    <row r="969" spans="1:8" s="33" customFormat="1" ht="22.5" customHeight="1" x14ac:dyDescent="0.3">
      <c r="A969" s="151">
        <v>12</v>
      </c>
    </row>
    <row r="970" spans="1:8" s="33" customFormat="1" ht="22.5" customHeight="1" x14ac:dyDescent="0.3">
      <c r="A970" s="151">
        <v>13</v>
      </c>
    </row>
    <row r="971" spans="1:8" s="33" customFormat="1" ht="22.5" customHeight="1" x14ac:dyDescent="0.3">
      <c r="A971" s="151">
        <v>14</v>
      </c>
    </row>
    <row r="972" spans="1:8" s="33" customFormat="1" ht="22.5" customHeight="1" x14ac:dyDescent="0.3">
      <c r="A972" s="151">
        <v>15</v>
      </c>
    </row>
    <row r="973" spans="1:8" s="33" customFormat="1" ht="22.5" customHeight="1" x14ac:dyDescent="0.3">
      <c r="A973" s="151">
        <v>16</v>
      </c>
    </row>
    <row r="974" spans="1:8" s="33" customFormat="1" ht="22.5" customHeight="1" x14ac:dyDescent="0.3">
      <c r="A974" s="151">
        <v>17</v>
      </c>
    </row>
    <row r="975" spans="1:8" s="33" customFormat="1" ht="22.5" customHeight="1" x14ac:dyDescent="0.3">
      <c r="A975" s="151">
        <v>18</v>
      </c>
    </row>
    <row r="976" spans="1:8" s="33" customFormat="1" ht="22.5" customHeight="1" x14ac:dyDescent="0.3">
      <c r="A976" s="151">
        <v>19</v>
      </c>
    </row>
    <row r="977" spans="1:8" s="33" customFormat="1" ht="22.5" customHeight="1" x14ac:dyDescent="0.3">
      <c r="A977" s="151">
        <v>20</v>
      </c>
    </row>
    <row r="978" spans="1:8" s="33" customFormat="1" ht="22.5" customHeight="1" x14ac:dyDescent="0.3">
      <c r="A978" s="151">
        <v>1</v>
      </c>
      <c r="B978" s="130">
        <f>VLOOKUP(H978,$A$4:$AV$35,2+$A978+B$37)</f>
        <v>512</v>
      </c>
      <c r="C978" s="130">
        <f>VLOOKUP($H978,$A$4:$AV$35,2+$A978+C$37)</f>
        <v>130</v>
      </c>
      <c r="D978" s="130">
        <f>VLOOKUP($H978,$A$4:$AV$35,2+$A978+D$37)</f>
        <v>2</v>
      </c>
      <c r="E978" s="130">
        <f>VLOOKUP($H978,$A$4:$AV$35,2+$A978+E$37)</f>
        <v>380</v>
      </c>
      <c r="F978" s="130"/>
      <c r="G978" s="130"/>
      <c r="H978" s="181">
        <v>2</v>
      </c>
    </row>
    <row r="979" spans="1:8" s="33" customFormat="1" ht="22.5" customHeight="1" x14ac:dyDescent="0.3">
      <c r="A979" s="151">
        <v>2</v>
      </c>
      <c r="B979" s="130">
        <f>VLOOKUP(H978,$A$4:$AV$35,2+$A979+B$37)</f>
        <v>586</v>
      </c>
      <c r="C979" s="130">
        <f>VLOOKUP($H978,$A$4:$AV$35,2+$A979+C$37)</f>
        <v>169</v>
      </c>
      <c r="D979" s="130">
        <f>VLOOKUP($H978,$A$4:$AV$35,2+$A979+D$37)</f>
        <v>3</v>
      </c>
      <c r="E979" s="130">
        <f>VLOOKUP($H978,$A$4:$AV$35,2+$A979+E$37)</f>
        <v>414</v>
      </c>
      <c r="F979" s="130"/>
      <c r="G979" s="130"/>
      <c r="H979" s="130"/>
    </row>
    <row r="980" spans="1:8" s="33" customFormat="1" ht="22.5" customHeight="1" x14ac:dyDescent="0.3">
      <c r="A980" s="151">
        <v>3</v>
      </c>
      <c r="B980" s="130">
        <f>VLOOKUP(H978,$A$4:$AV$35,2+$A980+B$37)</f>
        <v>462</v>
      </c>
      <c r="C980" s="130">
        <f>VLOOKUP($H978,$A$4:$AV$35,2+$A980+C$37)</f>
        <v>147</v>
      </c>
      <c r="D980" s="130">
        <f>VLOOKUP($H978,$A$4:$AV$35,2+$A980+D$37)</f>
        <v>5</v>
      </c>
      <c r="E980" s="130">
        <f>VLOOKUP($H978,$A$4:$AV$35,2+$A980+E$37)</f>
        <v>310</v>
      </c>
      <c r="F980" s="130"/>
      <c r="G980" s="130"/>
      <c r="H980" s="130"/>
    </row>
    <row r="981" spans="1:8" s="33" customFormat="1" ht="22.5" customHeight="1" x14ac:dyDescent="0.3">
      <c r="A981" s="151">
        <v>4</v>
      </c>
      <c r="B981" s="130">
        <f>VLOOKUP(H978,$A$4:$AV$35,2+$A981+B$37)</f>
        <v>405</v>
      </c>
      <c r="C981" s="130">
        <f>VLOOKUP($H978,$A$4:$AV$35,2+$A981+C$37)</f>
        <v>149</v>
      </c>
      <c r="D981" s="130">
        <f>VLOOKUP($H978,$A$4:$AV$35,2+$A981+D$37)</f>
        <v>7</v>
      </c>
      <c r="E981" s="130">
        <f>VLOOKUP($H978,$A$4:$AV$35,2+$A981+E$37)</f>
        <v>249</v>
      </c>
      <c r="F981" s="130"/>
      <c r="G981" s="130"/>
      <c r="H981" s="130"/>
    </row>
    <row r="982" spans="1:8" s="33" customFormat="1" ht="22.5" customHeight="1" x14ac:dyDescent="0.3">
      <c r="A982" s="151">
        <v>5</v>
      </c>
      <c r="B982" s="130">
        <f>VLOOKUP(H978,$A$4:$AV$35,2+$A982+B$37)</f>
        <v>278</v>
      </c>
      <c r="C982" s="130">
        <f>VLOOKUP($H978,$A$4:$AV$35,2+$A982+C$37)</f>
        <v>114</v>
      </c>
      <c r="D982" s="130">
        <f>VLOOKUP($H978,$A$4:$AV$35,2+$A982+D$37)</f>
        <v>4</v>
      </c>
      <c r="E982" s="130">
        <f>VLOOKUP($H978,$A$4:$AV$35,2+$A982+E$37)</f>
        <v>160</v>
      </c>
      <c r="F982" s="130"/>
      <c r="G982" s="130"/>
      <c r="H982" s="130"/>
    </row>
    <row r="983" spans="1:8" s="33" customFormat="1" ht="22.5" customHeight="1" x14ac:dyDescent="0.3">
      <c r="A983" s="151">
        <v>6</v>
      </c>
      <c r="B983" s="130">
        <f>VLOOKUP(H978,$A$4:$AV$35,2+$A983+B$37)</f>
        <v>423</v>
      </c>
      <c r="C983" s="130">
        <f>VLOOKUP($H978,$A$4:$AV$35,2+$A983+C$37)</f>
        <v>134</v>
      </c>
      <c r="D983" s="130">
        <f>VLOOKUP($H978,$A$4:$AV$35,2+$A983+D$37)</f>
        <v>5</v>
      </c>
      <c r="E983" s="130">
        <f>VLOOKUP($H978,$A$4:$AV$35,2+$A983+E$37)</f>
        <v>284</v>
      </c>
      <c r="F983" s="130"/>
      <c r="G983" s="130"/>
      <c r="H983" s="130"/>
    </row>
    <row r="984" spans="1:8" s="33" customFormat="1" ht="22.5" customHeight="1" x14ac:dyDescent="0.3">
      <c r="A984" s="151">
        <v>7</v>
      </c>
      <c r="B984" s="130">
        <f>VLOOKUP(H978,$A$4:$AV$35,2+$A984+B$37)</f>
        <v>397</v>
      </c>
      <c r="C984" s="130">
        <f>VLOOKUP($H978,$A$4:$AV$35,2+$A984+C$37)</f>
        <v>125</v>
      </c>
      <c r="D984" s="130">
        <f>VLOOKUP($H978,$A$4:$AV$35,2+$A984+D$37)</f>
        <v>1</v>
      </c>
      <c r="E984" s="130">
        <f>VLOOKUP($H978,$A$4:$AV$35,2+$A984+E$37)</f>
        <v>271</v>
      </c>
      <c r="F984" s="130"/>
      <c r="G984" s="130"/>
      <c r="H984" s="130"/>
    </row>
    <row r="985" spans="1:8" s="33" customFormat="1" ht="22.5" customHeight="1" x14ac:dyDescent="0.3">
      <c r="A985" s="151">
        <v>8</v>
      </c>
      <c r="B985" s="130">
        <f>VLOOKUP(H978,$A$4:$AV$35,2+$A985+B$37)</f>
        <v>477</v>
      </c>
      <c r="C985" s="130">
        <f>VLOOKUP($H978,$A$4:$AV$35,2+$A985+C$37)</f>
        <v>139</v>
      </c>
      <c r="D985" s="130">
        <f>VLOOKUP($H978,$A$4:$AV$35,2+$A985+D$37)</f>
        <v>0</v>
      </c>
      <c r="E985" s="130">
        <f>VLOOKUP($H978,$A$4:$AV$35,2+$A985+E$37)</f>
        <v>313</v>
      </c>
      <c r="F985" s="130"/>
      <c r="G985" s="130"/>
      <c r="H985" s="130"/>
    </row>
    <row r="986" spans="1:8" s="33" customFormat="1" ht="22.5" customHeight="1" x14ac:dyDescent="0.3">
      <c r="A986" s="151">
        <v>9</v>
      </c>
      <c r="B986" s="130">
        <f>VLOOKUP(H978,$A$4:$AV$35,2+$A986+B$37)</f>
        <v>329</v>
      </c>
      <c r="C986" s="130">
        <f>VLOOKUP($H978,$A$4:$AV$35,2+$A986+C$37)</f>
        <v>100</v>
      </c>
      <c r="D986" s="130">
        <f>VLOOKUP($H978,$A$4:$AV$35,2+$A986+D$37)</f>
        <v>0</v>
      </c>
      <c r="E986" s="130">
        <f>VLOOKUP($H978,$A$4:$AV$35,2+$A986+E$37)</f>
        <v>124</v>
      </c>
      <c r="F986" s="130"/>
      <c r="G986" s="130"/>
      <c r="H986" s="130"/>
    </row>
    <row r="987" spans="1:8" s="33" customFormat="1" ht="22.5" customHeight="1" x14ac:dyDescent="0.3">
      <c r="A987" s="151">
        <v>10</v>
      </c>
      <c r="B987" s="130">
        <f>VLOOKUP(H978,$A$4:$AV$35,2+$A987+B$37)</f>
        <v>288</v>
      </c>
      <c r="C987" s="130">
        <f>VLOOKUP($H978,$A$4:$AV$35,2+$A987+C$37)</f>
        <v>79</v>
      </c>
      <c r="D987" s="130">
        <f>VLOOKUP($H978,$A$4:$AV$35,2+$A987+D$37)</f>
        <v>1</v>
      </c>
      <c r="E987" s="130">
        <f>VLOOKUP($H978,$A$4:$AV$35,2+$A987+E$37)</f>
        <v>47</v>
      </c>
      <c r="F987" s="130"/>
      <c r="G987" s="130"/>
      <c r="H987" s="130"/>
    </row>
    <row r="988" spans="1:8" s="33" customFormat="1" ht="22.5" customHeight="1" x14ac:dyDescent="0.3">
      <c r="A988" s="151">
        <v>11</v>
      </c>
    </row>
    <row r="989" spans="1:8" s="33" customFormat="1" ht="22.5" customHeight="1" x14ac:dyDescent="0.3">
      <c r="A989" s="151">
        <v>12</v>
      </c>
    </row>
    <row r="990" spans="1:8" s="33" customFormat="1" ht="22.5" customHeight="1" x14ac:dyDescent="0.3">
      <c r="A990" s="151">
        <v>13</v>
      </c>
    </row>
    <row r="991" spans="1:8" s="33" customFormat="1" ht="22.5" customHeight="1" x14ac:dyDescent="0.3">
      <c r="A991" s="151">
        <v>14</v>
      </c>
    </row>
    <row r="992" spans="1:8" s="33" customFormat="1" ht="22.5" customHeight="1" x14ac:dyDescent="0.3">
      <c r="A992" s="151">
        <v>15</v>
      </c>
    </row>
    <row r="993" spans="1:8" s="33" customFormat="1" ht="22.5" customHeight="1" x14ac:dyDescent="0.3">
      <c r="A993" s="151">
        <v>16</v>
      </c>
    </row>
    <row r="994" spans="1:8" s="33" customFormat="1" ht="22.5" customHeight="1" x14ac:dyDescent="0.3">
      <c r="A994" s="151">
        <v>17</v>
      </c>
    </row>
    <row r="995" spans="1:8" s="33" customFormat="1" ht="22.5" customHeight="1" x14ac:dyDescent="0.3">
      <c r="A995" s="151">
        <v>18</v>
      </c>
    </row>
    <row r="996" spans="1:8" s="33" customFormat="1" ht="22.5" customHeight="1" x14ac:dyDescent="0.3">
      <c r="A996" s="151">
        <v>19</v>
      </c>
    </row>
    <row r="997" spans="1:8" s="33" customFormat="1" ht="22.5" customHeight="1" x14ac:dyDescent="0.3">
      <c r="A997" s="151">
        <v>20</v>
      </c>
    </row>
    <row r="998" spans="1:8" s="33" customFormat="1" ht="22.5" customHeight="1" x14ac:dyDescent="0.3">
      <c r="A998" s="151">
        <v>1</v>
      </c>
      <c r="B998" s="130">
        <f>VLOOKUP(H998,$A$4:$AV$35,2+$A998+B$37)</f>
        <v>492</v>
      </c>
      <c r="C998" s="130">
        <f>VLOOKUP($H998,$A$4:$AV$35,2+$A998+C$37)</f>
        <v>160</v>
      </c>
      <c r="D998" s="130">
        <f>VLOOKUP($H998,$A$4:$AV$35,2+$A998+D$37)</f>
        <v>33</v>
      </c>
      <c r="E998" s="130">
        <f>VLOOKUP($H998,$A$4:$AV$35,2+$A998+E$37)</f>
        <v>299</v>
      </c>
      <c r="F998" s="130"/>
      <c r="G998" s="130"/>
      <c r="H998" s="181">
        <v>1</v>
      </c>
    </row>
    <row r="999" spans="1:8" s="33" customFormat="1" ht="22.5" customHeight="1" x14ac:dyDescent="0.3">
      <c r="A999" s="151">
        <v>2</v>
      </c>
      <c r="B999" s="130">
        <f>VLOOKUP(H998,$A$4:$AV$35,2+$A999+B$37)</f>
        <v>661</v>
      </c>
      <c r="C999" s="130">
        <f>VLOOKUP($H998,$A$4:$AV$35,2+$A999+C$37)</f>
        <v>232</v>
      </c>
      <c r="D999" s="130">
        <f>VLOOKUP($H998,$A$4:$AV$35,2+$A999+D$37)</f>
        <v>21</v>
      </c>
      <c r="E999" s="130">
        <f>VLOOKUP($H998,$A$4:$AV$35,2+$A999+E$37)</f>
        <v>408</v>
      </c>
      <c r="F999" s="130"/>
      <c r="G999" s="130"/>
      <c r="H999" s="130"/>
    </row>
    <row r="1000" spans="1:8" s="33" customFormat="1" ht="22.5" customHeight="1" x14ac:dyDescent="0.3">
      <c r="A1000" s="151">
        <v>3</v>
      </c>
      <c r="B1000" s="130">
        <f>VLOOKUP(H998,$A$4:$AV$35,2+$A1000+B$37)</f>
        <v>518</v>
      </c>
      <c r="C1000" s="130">
        <f>VLOOKUP($H998,$A$4:$AV$35,2+$A1000+C$37)</f>
        <v>194</v>
      </c>
      <c r="D1000" s="130">
        <f>VLOOKUP($H998,$A$4:$AV$35,2+$A1000+D$37)</f>
        <v>22</v>
      </c>
      <c r="E1000" s="130">
        <f>VLOOKUP($H998,$A$4:$AV$35,2+$A1000+E$37)</f>
        <v>302</v>
      </c>
      <c r="F1000" s="130"/>
      <c r="G1000" s="130"/>
      <c r="H1000" s="130"/>
    </row>
    <row r="1001" spans="1:8" s="33" customFormat="1" ht="22.5" customHeight="1" x14ac:dyDescent="0.3">
      <c r="A1001" s="151">
        <v>4</v>
      </c>
      <c r="B1001" s="130">
        <f>VLOOKUP(H998,$A$4:$AV$35,2+$A1001+B$37)</f>
        <v>481</v>
      </c>
      <c r="C1001" s="130">
        <f>VLOOKUP($H998,$A$4:$AV$35,2+$A1001+C$37)</f>
        <v>224</v>
      </c>
      <c r="D1001" s="130">
        <f>VLOOKUP($H998,$A$4:$AV$35,2+$A1001+D$37)</f>
        <v>14</v>
      </c>
      <c r="E1001" s="130">
        <f>VLOOKUP($H998,$A$4:$AV$35,2+$A1001+E$37)</f>
        <v>243</v>
      </c>
      <c r="F1001" s="130"/>
      <c r="G1001" s="130"/>
      <c r="H1001" s="130"/>
    </row>
    <row r="1002" spans="1:8" s="33" customFormat="1" ht="22.5" customHeight="1" x14ac:dyDescent="0.3">
      <c r="A1002" s="151">
        <v>5</v>
      </c>
      <c r="B1002" s="130">
        <f>VLOOKUP(H998,$A$4:$AV$35,2+$A1002+B$37)</f>
        <v>383</v>
      </c>
      <c r="C1002" s="130">
        <f>VLOOKUP($H998,$A$4:$AV$35,2+$A1002+C$37)</f>
        <v>136</v>
      </c>
      <c r="D1002" s="130">
        <f>VLOOKUP($H998,$A$4:$AV$35,2+$A1002+D$37)</f>
        <v>13</v>
      </c>
      <c r="E1002" s="130">
        <f>VLOOKUP($H998,$A$4:$AV$35,2+$A1002+E$37)</f>
        <v>234</v>
      </c>
      <c r="F1002" s="130"/>
      <c r="G1002" s="130"/>
      <c r="H1002" s="130"/>
    </row>
    <row r="1003" spans="1:8" s="33" customFormat="1" ht="22.5" customHeight="1" x14ac:dyDescent="0.3">
      <c r="A1003" s="151">
        <v>6</v>
      </c>
      <c r="B1003" s="130">
        <f>VLOOKUP(H998,$A$4:$AV$35,2+$A1003+B$37)</f>
        <v>464</v>
      </c>
      <c r="C1003" s="130">
        <f>VLOOKUP($H998,$A$4:$AV$35,2+$A1003+C$37)</f>
        <v>151</v>
      </c>
      <c r="D1003" s="130">
        <f>VLOOKUP($H998,$A$4:$AV$35,2+$A1003+D$37)</f>
        <v>26</v>
      </c>
      <c r="E1003" s="130">
        <f>VLOOKUP($H998,$A$4:$AV$35,2+$A1003+E$37)</f>
        <v>287</v>
      </c>
      <c r="F1003" s="130"/>
      <c r="G1003" s="130"/>
      <c r="H1003" s="130"/>
    </row>
    <row r="1004" spans="1:8" s="33" customFormat="1" ht="22.5" customHeight="1" x14ac:dyDescent="0.3">
      <c r="A1004" s="151">
        <v>7</v>
      </c>
      <c r="B1004" s="130">
        <f>VLOOKUP(H998,$A$4:$AV$35,2+$A1004+B$37)</f>
        <v>509</v>
      </c>
      <c r="C1004" s="130">
        <f>VLOOKUP($H998,$A$4:$AV$35,2+$A1004+C$37)</f>
        <v>189</v>
      </c>
      <c r="D1004" s="130">
        <f>VLOOKUP($H998,$A$4:$AV$35,2+$A1004+D$37)</f>
        <v>19</v>
      </c>
      <c r="E1004" s="130">
        <f>VLOOKUP($H998,$A$4:$AV$35,2+$A1004+E$37)</f>
        <v>301</v>
      </c>
      <c r="F1004" s="130"/>
      <c r="G1004" s="130"/>
      <c r="H1004" s="130"/>
    </row>
    <row r="1005" spans="1:8" s="33" customFormat="1" ht="22.5" customHeight="1" x14ac:dyDescent="0.3">
      <c r="A1005" s="151">
        <v>8</v>
      </c>
      <c r="B1005" s="130">
        <f>VLOOKUP(H998,$A$4:$AV$35,2+$A1005+B$37)</f>
        <v>589</v>
      </c>
      <c r="C1005" s="130">
        <f>VLOOKUP($H998,$A$4:$AV$35,2+$A1005+C$37)</f>
        <v>198</v>
      </c>
      <c r="D1005" s="130">
        <f>VLOOKUP($H998,$A$4:$AV$35,2+$A1005+D$37)</f>
        <v>26</v>
      </c>
      <c r="E1005" s="130">
        <f>VLOOKUP($H998,$A$4:$AV$35,2+$A1005+E$37)</f>
        <v>360</v>
      </c>
      <c r="F1005" s="130"/>
      <c r="G1005" s="130"/>
      <c r="H1005" s="130"/>
    </row>
    <row r="1006" spans="1:8" s="33" customFormat="1" ht="22.5" customHeight="1" x14ac:dyDescent="0.3">
      <c r="A1006" s="151">
        <v>9</v>
      </c>
      <c r="B1006" s="130">
        <f>VLOOKUP(H998,$A$4:$AV$35,2+$A1006+B$37)</f>
        <v>476</v>
      </c>
      <c r="C1006" s="130">
        <f>VLOOKUP($H998,$A$4:$AV$35,2+$A1006+C$37)</f>
        <v>159</v>
      </c>
      <c r="D1006" s="130">
        <f>VLOOKUP($H998,$A$4:$AV$35,2+$A1006+D$37)</f>
        <v>24</v>
      </c>
      <c r="E1006" s="130">
        <f>VLOOKUP($H998,$A$4:$AV$35,2+$A1006+E$37)</f>
        <v>253</v>
      </c>
      <c r="F1006" s="130"/>
      <c r="G1006" s="130"/>
      <c r="H1006" s="130"/>
    </row>
    <row r="1007" spans="1:8" s="33" customFormat="1" ht="22.5" customHeight="1" x14ac:dyDescent="0.3">
      <c r="A1007" s="151">
        <v>10</v>
      </c>
      <c r="B1007" s="130">
        <f>VLOOKUP(H998,$A$4:$AV$35,2+$A1007+B$37)</f>
        <v>342</v>
      </c>
      <c r="C1007" s="130">
        <f>VLOOKUP($H998,$A$4:$AV$35,2+$A1007+C$37)</f>
        <v>151</v>
      </c>
      <c r="D1007" s="130">
        <f>VLOOKUP($H998,$A$4:$AV$35,2+$A1007+D$37)</f>
        <v>15</v>
      </c>
      <c r="E1007" s="130">
        <f>VLOOKUP($H998,$A$4:$AV$35,2+$A1007+E$37)</f>
        <v>52</v>
      </c>
      <c r="F1007" s="130"/>
      <c r="G1007" s="130"/>
      <c r="H1007" s="130"/>
    </row>
    <row r="1008" spans="1:8" s="33" customFormat="1" ht="22.5" customHeight="1" x14ac:dyDescent="0.3">
      <c r="A1008" s="151">
        <v>11</v>
      </c>
    </row>
    <row r="1009" spans="1:8" s="33" customFormat="1" ht="22.5" customHeight="1" x14ac:dyDescent="0.3">
      <c r="A1009" s="151">
        <v>12</v>
      </c>
    </row>
    <row r="1010" spans="1:8" s="33" customFormat="1" ht="22.5" customHeight="1" x14ac:dyDescent="0.3">
      <c r="A1010" s="151">
        <v>13</v>
      </c>
    </row>
    <row r="1011" spans="1:8" s="33" customFormat="1" ht="22.5" customHeight="1" x14ac:dyDescent="0.3">
      <c r="A1011" s="151">
        <v>14</v>
      </c>
    </row>
    <row r="1012" spans="1:8" s="33" customFormat="1" ht="22.5" customHeight="1" x14ac:dyDescent="0.3">
      <c r="A1012" s="151">
        <v>15</v>
      </c>
    </row>
    <row r="1013" spans="1:8" s="33" customFormat="1" ht="22.5" customHeight="1" x14ac:dyDescent="0.3">
      <c r="A1013" s="151">
        <v>16</v>
      </c>
    </row>
    <row r="1014" spans="1:8" s="33" customFormat="1" ht="22.5" customHeight="1" x14ac:dyDescent="0.3">
      <c r="A1014" s="151">
        <v>17</v>
      </c>
    </row>
    <row r="1015" spans="1:8" s="33" customFormat="1" ht="22.5" customHeight="1" x14ac:dyDescent="0.3">
      <c r="A1015" s="151">
        <v>18</v>
      </c>
    </row>
    <row r="1016" spans="1:8" s="33" customFormat="1" ht="22.5" customHeight="1" x14ac:dyDescent="0.3">
      <c r="A1016" s="151">
        <v>19</v>
      </c>
    </row>
    <row r="1017" spans="1:8" s="33" customFormat="1" ht="22.5" customHeight="1" x14ac:dyDescent="0.3">
      <c r="A1017" s="151">
        <v>20</v>
      </c>
    </row>
    <row r="1018" spans="1:8" s="33" customFormat="1" ht="22.5" customHeight="1" x14ac:dyDescent="0.3">
      <c r="A1018" s="151">
        <v>1</v>
      </c>
      <c r="B1018" s="130">
        <f>VLOOKUP(H1018,$A$4:$AV$35,2+$A1018+B$37)</f>
        <v>512</v>
      </c>
      <c r="C1018" s="130">
        <f>VLOOKUP($H1018,$A$4:$AV$35,2+$A1018+C$37)</f>
        <v>130</v>
      </c>
      <c r="D1018" s="130">
        <f>VLOOKUP($H1018,$A$4:$AV$35,2+$A1018+D$37)</f>
        <v>2</v>
      </c>
      <c r="E1018" s="130">
        <f>VLOOKUP($H1018,$A$4:$AV$35,2+$A1018+E$37)</f>
        <v>380</v>
      </c>
      <c r="F1018" s="130"/>
      <c r="G1018" s="130"/>
      <c r="H1018" s="181">
        <v>2</v>
      </c>
    </row>
    <row r="1019" spans="1:8" s="33" customFormat="1" ht="22.5" customHeight="1" x14ac:dyDescent="0.3">
      <c r="A1019" s="151">
        <v>2</v>
      </c>
      <c r="B1019" s="130">
        <f>VLOOKUP(H1018,$A$4:$AV$35,2+$A1019+B$37)</f>
        <v>586</v>
      </c>
      <c r="C1019" s="130">
        <f>VLOOKUP($H1018,$A$4:$AV$35,2+$A1019+C$37)</f>
        <v>169</v>
      </c>
      <c r="D1019" s="130">
        <f>VLOOKUP($H1018,$A$4:$AV$35,2+$A1019+D$37)</f>
        <v>3</v>
      </c>
      <c r="E1019" s="130">
        <f>VLOOKUP($H1018,$A$4:$AV$35,2+$A1019+E$37)</f>
        <v>414</v>
      </c>
      <c r="F1019" s="130"/>
      <c r="G1019" s="130"/>
      <c r="H1019" s="130"/>
    </row>
    <row r="1020" spans="1:8" s="33" customFormat="1" ht="22.5" customHeight="1" x14ac:dyDescent="0.3">
      <c r="A1020" s="151">
        <v>3</v>
      </c>
      <c r="B1020" s="130">
        <f>VLOOKUP(H1018,$A$4:$AV$35,2+$A1020+B$37)</f>
        <v>462</v>
      </c>
      <c r="C1020" s="130">
        <f>VLOOKUP($H1018,$A$4:$AV$35,2+$A1020+C$37)</f>
        <v>147</v>
      </c>
      <c r="D1020" s="130">
        <f>VLOOKUP($H1018,$A$4:$AV$35,2+$A1020+D$37)</f>
        <v>5</v>
      </c>
      <c r="E1020" s="130">
        <f>VLOOKUP($H1018,$A$4:$AV$35,2+$A1020+E$37)</f>
        <v>310</v>
      </c>
      <c r="F1020" s="130"/>
      <c r="G1020" s="130"/>
      <c r="H1020" s="130"/>
    </row>
    <row r="1021" spans="1:8" s="33" customFormat="1" ht="22.5" customHeight="1" x14ac:dyDescent="0.3">
      <c r="A1021" s="151">
        <v>4</v>
      </c>
      <c r="B1021" s="130">
        <f>VLOOKUP(H1018,$A$4:$AV$35,2+$A1021+B$37)</f>
        <v>405</v>
      </c>
      <c r="C1021" s="130">
        <f>VLOOKUP($H1018,$A$4:$AV$35,2+$A1021+C$37)</f>
        <v>149</v>
      </c>
      <c r="D1021" s="130">
        <f>VLOOKUP($H1018,$A$4:$AV$35,2+$A1021+D$37)</f>
        <v>7</v>
      </c>
      <c r="E1021" s="130">
        <f>VLOOKUP($H1018,$A$4:$AV$35,2+$A1021+E$37)</f>
        <v>249</v>
      </c>
      <c r="F1021" s="130"/>
      <c r="G1021" s="130"/>
      <c r="H1021" s="130"/>
    </row>
    <row r="1022" spans="1:8" s="33" customFormat="1" ht="22.5" customHeight="1" x14ac:dyDescent="0.3">
      <c r="A1022" s="151">
        <v>5</v>
      </c>
      <c r="B1022" s="130">
        <f>VLOOKUP(H1018,$A$4:$AV$35,2+$A1022+B$37)</f>
        <v>278</v>
      </c>
      <c r="C1022" s="130">
        <f>VLOOKUP($H1018,$A$4:$AV$35,2+$A1022+C$37)</f>
        <v>114</v>
      </c>
      <c r="D1022" s="130">
        <f>VLOOKUP($H1018,$A$4:$AV$35,2+$A1022+D$37)</f>
        <v>4</v>
      </c>
      <c r="E1022" s="130">
        <f>VLOOKUP($H1018,$A$4:$AV$35,2+$A1022+E$37)</f>
        <v>160</v>
      </c>
      <c r="F1022" s="130"/>
      <c r="G1022" s="130"/>
      <c r="H1022" s="130"/>
    </row>
    <row r="1023" spans="1:8" s="33" customFormat="1" ht="22.5" customHeight="1" x14ac:dyDescent="0.3">
      <c r="A1023" s="151">
        <v>6</v>
      </c>
      <c r="B1023" s="130">
        <f>VLOOKUP(H1018,$A$4:$AV$35,2+$A1023+B$37)</f>
        <v>423</v>
      </c>
      <c r="C1023" s="130">
        <f>VLOOKUP($H1018,$A$4:$AV$35,2+$A1023+C$37)</f>
        <v>134</v>
      </c>
      <c r="D1023" s="130">
        <f>VLOOKUP($H1018,$A$4:$AV$35,2+$A1023+D$37)</f>
        <v>5</v>
      </c>
      <c r="E1023" s="130">
        <f>VLOOKUP($H1018,$A$4:$AV$35,2+$A1023+E$37)</f>
        <v>284</v>
      </c>
      <c r="F1023" s="130"/>
      <c r="G1023" s="130"/>
      <c r="H1023" s="130"/>
    </row>
    <row r="1024" spans="1:8" s="33" customFormat="1" ht="22.5" customHeight="1" x14ac:dyDescent="0.3">
      <c r="A1024" s="151">
        <v>7</v>
      </c>
      <c r="B1024" s="130">
        <f>VLOOKUP(H1018,$A$4:$AV$35,2+$A1024+B$37)</f>
        <v>397</v>
      </c>
      <c r="C1024" s="130">
        <f>VLOOKUP($H1018,$A$4:$AV$35,2+$A1024+C$37)</f>
        <v>125</v>
      </c>
      <c r="D1024" s="130">
        <f>VLOOKUP($H1018,$A$4:$AV$35,2+$A1024+D$37)</f>
        <v>1</v>
      </c>
      <c r="E1024" s="130">
        <f>VLOOKUP($H1018,$A$4:$AV$35,2+$A1024+E$37)</f>
        <v>271</v>
      </c>
      <c r="F1024" s="130"/>
      <c r="G1024" s="130"/>
      <c r="H1024" s="130"/>
    </row>
    <row r="1025" spans="1:8" s="33" customFormat="1" ht="22.5" customHeight="1" x14ac:dyDescent="0.3">
      <c r="A1025" s="151">
        <v>8</v>
      </c>
      <c r="B1025" s="130">
        <f>VLOOKUP(H1018,$A$4:$AV$35,2+$A1025+B$37)</f>
        <v>477</v>
      </c>
      <c r="C1025" s="130">
        <f>VLOOKUP($H1018,$A$4:$AV$35,2+$A1025+C$37)</f>
        <v>139</v>
      </c>
      <c r="D1025" s="130">
        <f>VLOOKUP($H1018,$A$4:$AV$35,2+$A1025+D$37)</f>
        <v>0</v>
      </c>
      <c r="E1025" s="130">
        <f>VLOOKUP($H1018,$A$4:$AV$35,2+$A1025+E$37)</f>
        <v>313</v>
      </c>
      <c r="F1025" s="130"/>
      <c r="G1025" s="130"/>
      <c r="H1025" s="130"/>
    </row>
    <row r="1026" spans="1:8" s="33" customFormat="1" ht="22.5" customHeight="1" x14ac:dyDescent="0.3">
      <c r="A1026" s="151">
        <v>9</v>
      </c>
      <c r="B1026" s="130">
        <f>VLOOKUP(H1018,$A$4:$AV$35,2+$A1026+B$37)</f>
        <v>329</v>
      </c>
      <c r="C1026" s="130">
        <f>VLOOKUP($H1018,$A$4:$AV$35,2+$A1026+C$37)</f>
        <v>100</v>
      </c>
      <c r="D1026" s="130">
        <f>VLOOKUP($H1018,$A$4:$AV$35,2+$A1026+D$37)</f>
        <v>0</v>
      </c>
      <c r="E1026" s="130">
        <f>VLOOKUP($H1018,$A$4:$AV$35,2+$A1026+E$37)</f>
        <v>124</v>
      </c>
      <c r="F1026" s="130"/>
      <c r="G1026" s="130"/>
      <c r="H1026" s="130"/>
    </row>
    <row r="1027" spans="1:8" s="33" customFormat="1" ht="22.5" customHeight="1" x14ac:dyDescent="0.3">
      <c r="A1027" s="151">
        <v>10</v>
      </c>
      <c r="B1027" s="130">
        <f>VLOOKUP(H1018,$A$4:$AV$35,2+$A1027+B$37)</f>
        <v>288</v>
      </c>
      <c r="C1027" s="130">
        <f>VLOOKUP($H1018,$A$4:$AV$35,2+$A1027+C$37)</f>
        <v>79</v>
      </c>
      <c r="D1027" s="130">
        <f>VLOOKUP($H1018,$A$4:$AV$35,2+$A1027+D$37)</f>
        <v>1</v>
      </c>
      <c r="E1027" s="130">
        <f>VLOOKUP($H1018,$A$4:$AV$35,2+$A1027+E$37)</f>
        <v>47</v>
      </c>
      <c r="F1027" s="130"/>
      <c r="G1027" s="130"/>
      <c r="H1027" s="130"/>
    </row>
    <row r="1028" spans="1:8" s="33" customFormat="1" ht="22.5" customHeight="1" x14ac:dyDescent="0.3">
      <c r="A1028" s="151">
        <v>11</v>
      </c>
    </row>
    <row r="1029" spans="1:8" s="33" customFormat="1" ht="22.5" customHeight="1" x14ac:dyDescent="0.3">
      <c r="A1029" s="151">
        <v>12</v>
      </c>
    </row>
    <row r="1030" spans="1:8" s="33" customFormat="1" ht="22.5" customHeight="1" x14ac:dyDescent="0.3">
      <c r="A1030" s="151">
        <v>13</v>
      </c>
    </row>
    <row r="1031" spans="1:8" s="33" customFormat="1" ht="22.5" customHeight="1" x14ac:dyDescent="0.3">
      <c r="A1031" s="151">
        <v>14</v>
      </c>
    </row>
    <row r="1032" spans="1:8" s="33" customFormat="1" ht="22.5" customHeight="1" x14ac:dyDescent="0.3">
      <c r="A1032" s="151">
        <v>15</v>
      </c>
    </row>
    <row r="1033" spans="1:8" s="33" customFormat="1" ht="22.5" customHeight="1" x14ac:dyDescent="0.3">
      <c r="A1033" s="151">
        <v>16</v>
      </c>
    </row>
    <row r="1034" spans="1:8" s="33" customFormat="1" ht="22.5" customHeight="1" x14ac:dyDescent="0.3">
      <c r="A1034" s="151">
        <v>17</v>
      </c>
    </row>
    <row r="1035" spans="1:8" s="33" customFormat="1" ht="22.5" customHeight="1" x14ac:dyDescent="0.3">
      <c r="A1035" s="151">
        <v>18</v>
      </c>
    </row>
    <row r="1036" spans="1:8" s="33" customFormat="1" ht="22.5" customHeight="1" x14ac:dyDescent="0.3">
      <c r="A1036" s="151">
        <v>19</v>
      </c>
    </row>
    <row r="1037" spans="1:8" s="33" customFormat="1" ht="22.5" customHeight="1" x14ac:dyDescent="0.3">
      <c r="A1037" s="151">
        <v>20</v>
      </c>
    </row>
    <row r="1038" spans="1:8" s="33" customFormat="1" ht="22.5" customHeight="1" x14ac:dyDescent="0.3">
      <c r="A1038" s="151">
        <v>1</v>
      </c>
      <c r="B1038" s="130">
        <f>VLOOKUP(H1038,$A$4:$AV$35,2+$A1038+B$37)</f>
        <v>492</v>
      </c>
      <c r="C1038" s="130">
        <f>VLOOKUP($H1038,$A$4:$AV$35,2+$A1038+C$37)</f>
        <v>160</v>
      </c>
      <c r="D1038" s="130">
        <f>VLOOKUP($H1038,$A$4:$AV$35,2+$A1038+D$37)</f>
        <v>33</v>
      </c>
      <c r="E1038" s="130">
        <f>VLOOKUP($H1038,$A$4:$AV$35,2+$A1038+E$37)</f>
        <v>299</v>
      </c>
      <c r="F1038" s="130"/>
      <c r="G1038" s="130"/>
      <c r="H1038" s="181">
        <v>1</v>
      </c>
    </row>
    <row r="1039" spans="1:8" s="33" customFormat="1" ht="22.5" customHeight="1" x14ac:dyDescent="0.3">
      <c r="A1039" s="151">
        <v>2</v>
      </c>
      <c r="B1039" s="130">
        <f>VLOOKUP(H1038,$A$4:$AV$35,2+$A1039+B$37)</f>
        <v>661</v>
      </c>
      <c r="C1039" s="130">
        <f>VLOOKUP($H1038,$A$4:$AV$35,2+$A1039+C$37)</f>
        <v>232</v>
      </c>
      <c r="D1039" s="130">
        <f>VLOOKUP($H1038,$A$4:$AV$35,2+$A1039+D$37)</f>
        <v>21</v>
      </c>
      <c r="E1039" s="130">
        <f>VLOOKUP($H1038,$A$4:$AV$35,2+$A1039+E$37)</f>
        <v>408</v>
      </c>
      <c r="F1039" s="130"/>
      <c r="G1039" s="130"/>
      <c r="H1039" s="130"/>
    </row>
    <row r="1040" spans="1:8" s="33" customFormat="1" ht="22.5" customHeight="1" x14ac:dyDescent="0.3">
      <c r="A1040" s="151">
        <v>3</v>
      </c>
      <c r="B1040" s="130">
        <f>VLOOKUP(H1038,$A$4:$AV$35,2+$A1040+B$37)</f>
        <v>518</v>
      </c>
      <c r="C1040" s="130">
        <f>VLOOKUP($H1038,$A$4:$AV$35,2+$A1040+C$37)</f>
        <v>194</v>
      </c>
      <c r="D1040" s="130">
        <f>VLOOKUP($H1038,$A$4:$AV$35,2+$A1040+D$37)</f>
        <v>22</v>
      </c>
      <c r="E1040" s="130">
        <f>VLOOKUP($H1038,$A$4:$AV$35,2+$A1040+E$37)</f>
        <v>302</v>
      </c>
      <c r="F1040" s="130"/>
      <c r="G1040" s="130"/>
      <c r="H1040" s="130"/>
    </row>
    <row r="1041" spans="1:8" s="33" customFormat="1" ht="22.5" customHeight="1" x14ac:dyDescent="0.3">
      <c r="A1041" s="151">
        <v>4</v>
      </c>
      <c r="B1041" s="130">
        <f>VLOOKUP(H1038,$A$4:$AV$35,2+$A1041+B$37)</f>
        <v>481</v>
      </c>
      <c r="C1041" s="130">
        <f>VLOOKUP($H1038,$A$4:$AV$35,2+$A1041+C$37)</f>
        <v>224</v>
      </c>
      <c r="D1041" s="130">
        <f>VLOOKUP($H1038,$A$4:$AV$35,2+$A1041+D$37)</f>
        <v>14</v>
      </c>
      <c r="E1041" s="130">
        <f>VLOOKUP($H1038,$A$4:$AV$35,2+$A1041+E$37)</f>
        <v>243</v>
      </c>
      <c r="F1041" s="130"/>
      <c r="G1041" s="130"/>
      <c r="H1041" s="130"/>
    </row>
    <row r="1042" spans="1:8" s="33" customFormat="1" ht="22.5" customHeight="1" x14ac:dyDescent="0.3">
      <c r="A1042" s="151">
        <v>5</v>
      </c>
      <c r="B1042" s="130">
        <f>VLOOKUP(H1038,$A$4:$AV$35,2+$A1042+B$37)</f>
        <v>383</v>
      </c>
      <c r="C1042" s="130">
        <f>VLOOKUP($H1038,$A$4:$AV$35,2+$A1042+C$37)</f>
        <v>136</v>
      </c>
      <c r="D1042" s="130">
        <f>VLOOKUP($H1038,$A$4:$AV$35,2+$A1042+D$37)</f>
        <v>13</v>
      </c>
      <c r="E1042" s="130">
        <f>VLOOKUP($H1038,$A$4:$AV$35,2+$A1042+E$37)</f>
        <v>234</v>
      </c>
      <c r="F1042" s="130"/>
      <c r="G1042" s="130"/>
      <c r="H1042" s="130"/>
    </row>
    <row r="1043" spans="1:8" s="33" customFormat="1" ht="22.5" customHeight="1" x14ac:dyDescent="0.3">
      <c r="A1043" s="151">
        <v>6</v>
      </c>
      <c r="B1043" s="130">
        <f>VLOOKUP(H1038,$A$4:$AV$35,2+$A1043+B$37)</f>
        <v>464</v>
      </c>
      <c r="C1043" s="130">
        <f>VLOOKUP($H1038,$A$4:$AV$35,2+$A1043+C$37)</f>
        <v>151</v>
      </c>
      <c r="D1043" s="130">
        <f>VLOOKUP($H1038,$A$4:$AV$35,2+$A1043+D$37)</f>
        <v>26</v>
      </c>
      <c r="E1043" s="130">
        <f>VLOOKUP($H1038,$A$4:$AV$35,2+$A1043+E$37)</f>
        <v>287</v>
      </c>
      <c r="F1043" s="130"/>
      <c r="G1043" s="130"/>
      <c r="H1043" s="130"/>
    </row>
    <row r="1044" spans="1:8" s="33" customFormat="1" ht="22.5" customHeight="1" x14ac:dyDescent="0.3">
      <c r="A1044" s="151">
        <v>7</v>
      </c>
      <c r="B1044" s="130">
        <f>VLOOKUP(H1038,$A$4:$AV$35,2+$A1044+B$37)</f>
        <v>509</v>
      </c>
      <c r="C1044" s="130">
        <f>VLOOKUP($H1038,$A$4:$AV$35,2+$A1044+C$37)</f>
        <v>189</v>
      </c>
      <c r="D1044" s="130">
        <f>VLOOKUP($H1038,$A$4:$AV$35,2+$A1044+D$37)</f>
        <v>19</v>
      </c>
      <c r="E1044" s="130">
        <f>VLOOKUP($H1038,$A$4:$AV$35,2+$A1044+E$37)</f>
        <v>301</v>
      </c>
      <c r="F1044" s="130"/>
      <c r="G1044" s="130"/>
      <c r="H1044" s="130"/>
    </row>
    <row r="1045" spans="1:8" s="33" customFormat="1" ht="22.5" customHeight="1" x14ac:dyDescent="0.3">
      <c r="A1045" s="151">
        <v>8</v>
      </c>
      <c r="B1045" s="130">
        <f>VLOOKUP(H1038,$A$4:$AV$35,2+$A1045+B$37)</f>
        <v>589</v>
      </c>
      <c r="C1045" s="130">
        <f>VLOOKUP($H1038,$A$4:$AV$35,2+$A1045+C$37)</f>
        <v>198</v>
      </c>
      <c r="D1045" s="130">
        <f>VLOOKUP($H1038,$A$4:$AV$35,2+$A1045+D$37)</f>
        <v>26</v>
      </c>
      <c r="E1045" s="130">
        <f>VLOOKUP($H1038,$A$4:$AV$35,2+$A1045+E$37)</f>
        <v>360</v>
      </c>
      <c r="F1045" s="130"/>
      <c r="G1045" s="130"/>
      <c r="H1045" s="130"/>
    </row>
    <row r="1046" spans="1:8" s="33" customFormat="1" ht="22.5" customHeight="1" x14ac:dyDescent="0.3">
      <c r="A1046" s="151">
        <v>9</v>
      </c>
      <c r="B1046" s="130">
        <f>VLOOKUP(H1038,$A$4:$AV$35,2+$A1046+B$37)</f>
        <v>476</v>
      </c>
      <c r="C1046" s="130">
        <f>VLOOKUP($H1038,$A$4:$AV$35,2+$A1046+C$37)</f>
        <v>159</v>
      </c>
      <c r="D1046" s="130">
        <f>VLOOKUP($H1038,$A$4:$AV$35,2+$A1046+D$37)</f>
        <v>24</v>
      </c>
      <c r="E1046" s="130">
        <f>VLOOKUP($H1038,$A$4:$AV$35,2+$A1046+E$37)</f>
        <v>253</v>
      </c>
      <c r="F1046" s="130"/>
      <c r="G1046" s="130"/>
      <c r="H1046" s="130"/>
    </row>
    <row r="1047" spans="1:8" s="33" customFormat="1" ht="22.5" customHeight="1" x14ac:dyDescent="0.3">
      <c r="A1047" s="151">
        <v>10</v>
      </c>
      <c r="B1047" s="130">
        <f>VLOOKUP(H1038,$A$4:$AV$35,2+$A1047+B$37)</f>
        <v>342</v>
      </c>
      <c r="C1047" s="130">
        <f>VLOOKUP($H1038,$A$4:$AV$35,2+$A1047+C$37)</f>
        <v>151</v>
      </c>
      <c r="D1047" s="130">
        <f>VLOOKUP($H1038,$A$4:$AV$35,2+$A1047+D$37)</f>
        <v>15</v>
      </c>
      <c r="E1047" s="130">
        <f>VLOOKUP($H1038,$A$4:$AV$35,2+$A1047+E$37)</f>
        <v>52</v>
      </c>
      <c r="F1047" s="130"/>
      <c r="G1047" s="130"/>
      <c r="H1047" s="130"/>
    </row>
    <row r="1048" spans="1:8" s="33" customFormat="1" ht="22.5" customHeight="1" x14ac:dyDescent="0.3">
      <c r="A1048" s="151">
        <v>11</v>
      </c>
    </row>
    <row r="1049" spans="1:8" s="33" customFormat="1" ht="22.5" customHeight="1" x14ac:dyDescent="0.3">
      <c r="A1049" s="151">
        <v>12</v>
      </c>
    </row>
    <row r="1050" spans="1:8" s="33" customFormat="1" ht="22.5" customHeight="1" x14ac:dyDescent="0.3">
      <c r="A1050" s="151">
        <v>13</v>
      </c>
    </row>
    <row r="1051" spans="1:8" s="33" customFormat="1" ht="22.5" customHeight="1" x14ac:dyDescent="0.3">
      <c r="A1051" s="151">
        <v>14</v>
      </c>
    </row>
    <row r="1052" spans="1:8" s="33" customFormat="1" ht="22.5" customHeight="1" x14ac:dyDescent="0.3">
      <c r="A1052" s="151">
        <v>15</v>
      </c>
    </row>
    <row r="1053" spans="1:8" s="33" customFormat="1" ht="22.5" customHeight="1" x14ac:dyDescent="0.3">
      <c r="A1053" s="151">
        <v>16</v>
      </c>
    </row>
    <row r="1054" spans="1:8" s="33" customFormat="1" ht="22.5" customHeight="1" x14ac:dyDescent="0.3">
      <c r="A1054" s="151">
        <v>17</v>
      </c>
    </row>
    <row r="1055" spans="1:8" s="33" customFormat="1" ht="22.5" customHeight="1" x14ac:dyDescent="0.3">
      <c r="A1055" s="151">
        <v>18</v>
      </c>
    </row>
    <row r="1056" spans="1:8" s="33" customFormat="1" ht="22.5" customHeight="1" x14ac:dyDescent="0.3">
      <c r="A1056" s="151">
        <v>19</v>
      </c>
    </row>
    <row r="1057" spans="1:8" s="33" customFormat="1" ht="22.5" customHeight="1" x14ac:dyDescent="0.3">
      <c r="A1057" s="151">
        <v>20</v>
      </c>
    </row>
    <row r="1058" spans="1:8" s="33" customFormat="1" ht="22.5" customHeight="1" x14ac:dyDescent="0.3">
      <c r="A1058" s="151">
        <v>1</v>
      </c>
      <c r="B1058" s="130">
        <f>VLOOKUP(H1058,$A$4:$AV$35,2+$A1058+B$37)</f>
        <v>512</v>
      </c>
      <c r="C1058" s="130">
        <f>VLOOKUP($H1058,$A$4:$AV$35,2+$A1058+C$37)</f>
        <v>130</v>
      </c>
      <c r="D1058" s="130">
        <f>VLOOKUP($H1058,$A$4:$AV$35,2+$A1058+D$37)</f>
        <v>2</v>
      </c>
      <c r="E1058" s="130">
        <f>VLOOKUP($H1058,$A$4:$AV$35,2+$A1058+E$37)</f>
        <v>380</v>
      </c>
      <c r="F1058" s="130"/>
      <c r="G1058" s="130"/>
      <c r="H1058" s="181">
        <v>2</v>
      </c>
    </row>
    <row r="1059" spans="1:8" s="33" customFormat="1" ht="22.5" customHeight="1" x14ac:dyDescent="0.3">
      <c r="A1059" s="151">
        <v>2</v>
      </c>
      <c r="B1059" s="130">
        <f>VLOOKUP(H1058,$A$4:$AV$35,2+$A1059+B$37)</f>
        <v>586</v>
      </c>
      <c r="C1059" s="130">
        <f>VLOOKUP($H1058,$A$4:$AV$35,2+$A1059+C$37)</f>
        <v>169</v>
      </c>
      <c r="D1059" s="130">
        <f>VLOOKUP($H1058,$A$4:$AV$35,2+$A1059+D$37)</f>
        <v>3</v>
      </c>
      <c r="E1059" s="130">
        <f>VLOOKUP($H1058,$A$4:$AV$35,2+$A1059+E$37)</f>
        <v>414</v>
      </c>
      <c r="F1059" s="130"/>
      <c r="G1059" s="130"/>
      <c r="H1059" s="130"/>
    </row>
    <row r="1060" spans="1:8" s="33" customFormat="1" ht="22.5" customHeight="1" x14ac:dyDescent="0.3">
      <c r="A1060" s="151">
        <v>3</v>
      </c>
      <c r="B1060" s="130">
        <f>VLOOKUP(H1058,$A$4:$AV$35,2+$A1060+B$37)</f>
        <v>462</v>
      </c>
      <c r="C1060" s="130">
        <f>VLOOKUP($H1058,$A$4:$AV$35,2+$A1060+C$37)</f>
        <v>147</v>
      </c>
      <c r="D1060" s="130">
        <f>VLOOKUP($H1058,$A$4:$AV$35,2+$A1060+D$37)</f>
        <v>5</v>
      </c>
      <c r="E1060" s="130">
        <f>VLOOKUP($H1058,$A$4:$AV$35,2+$A1060+E$37)</f>
        <v>310</v>
      </c>
      <c r="F1060" s="130"/>
      <c r="G1060" s="130"/>
      <c r="H1060" s="130"/>
    </row>
    <row r="1061" spans="1:8" s="33" customFormat="1" ht="22.5" customHeight="1" x14ac:dyDescent="0.3">
      <c r="A1061" s="151">
        <v>4</v>
      </c>
      <c r="B1061" s="130">
        <f>VLOOKUP(H1058,$A$4:$AV$35,2+$A1061+B$37)</f>
        <v>405</v>
      </c>
      <c r="C1061" s="130">
        <f>VLOOKUP($H1058,$A$4:$AV$35,2+$A1061+C$37)</f>
        <v>149</v>
      </c>
      <c r="D1061" s="130">
        <f>VLOOKUP($H1058,$A$4:$AV$35,2+$A1061+D$37)</f>
        <v>7</v>
      </c>
      <c r="E1061" s="130">
        <f>VLOOKUP($H1058,$A$4:$AV$35,2+$A1061+E$37)</f>
        <v>249</v>
      </c>
      <c r="F1061" s="130"/>
      <c r="G1061" s="130"/>
      <c r="H1061" s="130"/>
    </row>
    <row r="1062" spans="1:8" s="33" customFormat="1" ht="22.5" customHeight="1" x14ac:dyDescent="0.3">
      <c r="A1062" s="151">
        <v>5</v>
      </c>
      <c r="B1062" s="130">
        <f>VLOOKUP(H1058,$A$4:$AV$35,2+$A1062+B$37)</f>
        <v>278</v>
      </c>
      <c r="C1062" s="130">
        <f>VLOOKUP($H1058,$A$4:$AV$35,2+$A1062+C$37)</f>
        <v>114</v>
      </c>
      <c r="D1062" s="130">
        <f>VLOOKUP($H1058,$A$4:$AV$35,2+$A1062+D$37)</f>
        <v>4</v>
      </c>
      <c r="E1062" s="130">
        <f>VLOOKUP($H1058,$A$4:$AV$35,2+$A1062+E$37)</f>
        <v>160</v>
      </c>
      <c r="F1062" s="130"/>
      <c r="G1062" s="130"/>
      <c r="H1062" s="130"/>
    </row>
    <row r="1063" spans="1:8" s="33" customFormat="1" ht="22.5" customHeight="1" x14ac:dyDescent="0.3">
      <c r="A1063" s="151">
        <v>6</v>
      </c>
      <c r="B1063" s="130">
        <f>VLOOKUP(H1058,$A$4:$AV$35,2+$A1063+B$37)</f>
        <v>423</v>
      </c>
      <c r="C1063" s="130">
        <f>VLOOKUP($H1058,$A$4:$AV$35,2+$A1063+C$37)</f>
        <v>134</v>
      </c>
      <c r="D1063" s="130">
        <f>VLOOKUP($H1058,$A$4:$AV$35,2+$A1063+D$37)</f>
        <v>5</v>
      </c>
      <c r="E1063" s="130">
        <f>VLOOKUP($H1058,$A$4:$AV$35,2+$A1063+E$37)</f>
        <v>284</v>
      </c>
      <c r="F1063" s="130"/>
      <c r="G1063" s="130"/>
      <c r="H1063" s="130"/>
    </row>
    <row r="1064" spans="1:8" s="33" customFormat="1" ht="22.5" customHeight="1" x14ac:dyDescent="0.3">
      <c r="A1064" s="151">
        <v>7</v>
      </c>
      <c r="B1064" s="130">
        <f>VLOOKUP(H1058,$A$4:$AV$35,2+$A1064+B$37)</f>
        <v>397</v>
      </c>
      <c r="C1064" s="130">
        <f>VLOOKUP($H1058,$A$4:$AV$35,2+$A1064+C$37)</f>
        <v>125</v>
      </c>
      <c r="D1064" s="130">
        <f>VLOOKUP($H1058,$A$4:$AV$35,2+$A1064+D$37)</f>
        <v>1</v>
      </c>
      <c r="E1064" s="130">
        <f>VLOOKUP($H1058,$A$4:$AV$35,2+$A1064+E$37)</f>
        <v>271</v>
      </c>
      <c r="F1064" s="130"/>
      <c r="G1064" s="130"/>
      <c r="H1064" s="130"/>
    </row>
    <row r="1065" spans="1:8" s="33" customFormat="1" ht="22.5" customHeight="1" x14ac:dyDescent="0.3">
      <c r="A1065" s="151">
        <v>8</v>
      </c>
      <c r="B1065" s="130">
        <f>VLOOKUP(H1058,$A$4:$AV$35,2+$A1065+B$37)</f>
        <v>477</v>
      </c>
      <c r="C1065" s="130">
        <f>VLOOKUP($H1058,$A$4:$AV$35,2+$A1065+C$37)</f>
        <v>139</v>
      </c>
      <c r="D1065" s="130">
        <f>VLOOKUP($H1058,$A$4:$AV$35,2+$A1065+D$37)</f>
        <v>0</v>
      </c>
      <c r="E1065" s="130">
        <f>VLOOKUP($H1058,$A$4:$AV$35,2+$A1065+E$37)</f>
        <v>313</v>
      </c>
      <c r="F1065" s="130"/>
      <c r="G1065" s="130"/>
      <c r="H1065" s="130"/>
    </row>
    <row r="1066" spans="1:8" s="33" customFormat="1" ht="22.5" customHeight="1" x14ac:dyDescent="0.3">
      <c r="A1066" s="151">
        <v>9</v>
      </c>
      <c r="B1066" s="130">
        <f>VLOOKUP(H1058,$A$4:$AV$35,2+$A1066+B$37)</f>
        <v>329</v>
      </c>
      <c r="C1066" s="130">
        <f>VLOOKUP($H1058,$A$4:$AV$35,2+$A1066+C$37)</f>
        <v>100</v>
      </c>
      <c r="D1066" s="130">
        <f>VLOOKUP($H1058,$A$4:$AV$35,2+$A1066+D$37)</f>
        <v>0</v>
      </c>
      <c r="E1066" s="130">
        <f>VLOOKUP($H1058,$A$4:$AV$35,2+$A1066+E$37)</f>
        <v>124</v>
      </c>
      <c r="F1066" s="130"/>
      <c r="G1066" s="130"/>
      <c r="H1066" s="130"/>
    </row>
    <row r="1067" spans="1:8" s="33" customFormat="1" ht="22.5" customHeight="1" x14ac:dyDescent="0.3">
      <c r="A1067" s="151">
        <v>10</v>
      </c>
      <c r="B1067" s="130">
        <f>VLOOKUP(H1058,$A$4:$AV$35,2+$A1067+B$37)</f>
        <v>288</v>
      </c>
      <c r="C1067" s="130">
        <f>VLOOKUP($H1058,$A$4:$AV$35,2+$A1067+C$37)</f>
        <v>79</v>
      </c>
      <c r="D1067" s="130">
        <f>VLOOKUP($H1058,$A$4:$AV$35,2+$A1067+D$37)</f>
        <v>1</v>
      </c>
      <c r="E1067" s="130">
        <f>VLOOKUP($H1058,$A$4:$AV$35,2+$A1067+E$37)</f>
        <v>47</v>
      </c>
      <c r="F1067" s="130"/>
      <c r="G1067" s="130"/>
      <c r="H1067" s="130"/>
    </row>
    <row r="1068" spans="1:8" s="33" customFormat="1" ht="22.5" customHeight="1" x14ac:dyDescent="0.3">
      <c r="A1068" s="151">
        <v>11</v>
      </c>
    </row>
    <row r="1069" spans="1:8" s="33" customFormat="1" ht="22.5" customHeight="1" x14ac:dyDescent="0.3">
      <c r="A1069" s="151">
        <v>12</v>
      </c>
    </row>
    <row r="1070" spans="1:8" s="33" customFormat="1" ht="22.5" customHeight="1" x14ac:dyDescent="0.3">
      <c r="A1070" s="151">
        <v>13</v>
      </c>
    </row>
    <row r="1071" spans="1:8" s="33" customFormat="1" ht="22.5" customHeight="1" x14ac:dyDescent="0.3">
      <c r="A1071" s="151">
        <v>14</v>
      </c>
    </row>
    <row r="1072" spans="1:8" s="33" customFormat="1" ht="22.5" customHeight="1" x14ac:dyDescent="0.3">
      <c r="A1072" s="151">
        <v>15</v>
      </c>
    </row>
    <row r="1073" spans="1:8" s="33" customFormat="1" ht="22.5" customHeight="1" x14ac:dyDescent="0.3">
      <c r="A1073" s="151">
        <v>16</v>
      </c>
    </row>
    <row r="1074" spans="1:8" s="33" customFormat="1" ht="22.5" customHeight="1" x14ac:dyDescent="0.3">
      <c r="A1074" s="151">
        <v>17</v>
      </c>
    </row>
    <row r="1075" spans="1:8" s="33" customFormat="1" ht="22.5" customHeight="1" x14ac:dyDescent="0.3">
      <c r="A1075" s="151">
        <v>18</v>
      </c>
    </row>
    <row r="1076" spans="1:8" s="33" customFormat="1" ht="22.5" customHeight="1" x14ac:dyDescent="0.3">
      <c r="A1076" s="151">
        <v>19</v>
      </c>
    </row>
    <row r="1077" spans="1:8" s="33" customFormat="1" ht="22.5" customHeight="1" x14ac:dyDescent="0.3">
      <c r="A1077" s="151">
        <v>20</v>
      </c>
    </row>
    <row r="1078" spans="1:8" s="33" customFormat="1" ht="22.5" customHeight="1" x14ac:dyDescent="0.3">
      <c r="A1078" s="151">
        <v>1</v>
      </c>
      <c r="B1078" s="130">
        <f>VLOOKUP(H1078,$A$4:$AV$35,2+$A1078+B$37)</f>
        <v>492</v>
      </c>
      <c r="C1078" s="130">
        <f>VLOOKUP($H1078,$A$4:$AV$35,2+$A1078+C$37)</f>
        <v>160</v>
      </c>
      <c r="D1078" s="130">
        <f>VLOOKUP($H1078,$A$4:$AV$35,2+$A1078+D$37)</f>
        <v>33</v>
      </c>
      <c r="E1078" s="130">
        <f>VLOOKUP($H1078,$A$4:$AV$35,2+$A1078+E$37)</f>
        <v>299</v>
      </c>
      <c r="F1078" s="130"/>
      <c r="G1078" s="130"/>
      <c r="H1078" s="181">
        <v>1</v>
      </c>
    </row>
    <row r="1079" spans="1:8" s="33" customFormat="1" ht="22.5" customHeight="1" x14ac:dyDescent="0.3">
      <c r="A1079" s="151">
        <v>2</v>
      </c>
      <c r="B1079" s="130">
        <f>VLOOKUP(H1078,$A$4:$AV$35,2+$A1079+B$37)</f>
        <v>661</v>
      </c>
      <c r="C1079" s="130">
        <f>VLOOKUP($H1078,$A$4:$AV$35,2+$A1079+C$37)</f>
        <v>232</v>
      </c>
      <c r="D1079" s="130">
        <f>VLOOKUP($H1078,$A$4:$AV$35,2+$A1079+D$37)</f>
        <v>21</v>
      </c>
      <c r="E1079" s="130">
        <f>VLOOKUP($H1078,$A$4:$AV$35,2+$A1079+E$37)</f>
        <v>408</v>
      </c>
      <c r="F1079" s="130"/>
      <c r="G1079" s="130"/>
      <c r="H1079" s="130"/>
    </row>
    <row r="1080" spans="1:8" s="33" customFormat="1" ht="22.5" customHeight="1" x14ac:dyDescent="0.3">
      <c r="A1080" s="151">
        <v>3</v>
      </c>
      <c r="B1080" s="130">
        <f>VLOOKUP(H1078,$A$4:$AV$35,2+$A1080+B$37)</f>
        <v>518</v>
      </c>
      <c r="C1080" s="130">
        <f>VLOOKUP($H1078,$A$4:$AV$35,2+$A1080+C$37)</f>
        <v>194</v>
      </c>
      <c r="D1080" s="130">
        <f>VLOOKUP($H1078,$A$4:$AV$35,2+$A1080+D$37)</f>
        <v>22</v>
      </c>
      <c r="E1080" s="130">
        <f>VLOOKUP($H1078,$A$4:$AV$35,2+$A1080+E$37)</f>
        <v>302</v>
      </c>
      <c r="F1080" s="130"/>
      <c r="G1080" s="130"/>
      <c r="H1080" s="130"/>
    </row>
    <row r="1081" spans="1:8" s="33" customFormat="1" ht="22.5" customHeight="1" x14ac:dyDescent="0.3">
      <c r="A1081" s="151">
        <v>4</v>
      </c>
      <c r="B1081" s="130">
        <f>VLOOKUP(H1078,$A$4:$AV$35,2+$A1081+B$37)</f>
        <v>481</v>
      </c>
      <c r="C1081" s="130">
        <f>VLOOKUP($H1078,$A$4:$AV$35,2+$A1081+C$37)</f>
        <v>224</v>
      </c>
      <c r="D1081" s="130">
        <f>VLOOKUP($H1078,$A$4:$AV$35,2+$A1081+D$37)</f>
        <v>14</v>
      </c>
      <c r="E1081" s="130">
        <f>VLOOKUP($H1078,$A$4:$AV$35,2+$A1081+E$37)</f>
        <v>243</v>
      </c>
      <c r="F1081" s="130"/>
      <c r="G1081" s="130"/>
      <c r="H1081" s="130"/>
    </row>
    <row r="1082" spans="1:8" s="33" customFormat="1" ht="22.5" customHeight="1" x14ac:dyDescent="0.3">
      <c r="A1082" s="151">
        <v>5</v>
      </c>
      <c r="B1082" s="130">
        <f>VLOOKUP(H1078,$A$4:$AV$35,2+$A1082+B$37)</f>
        <v>383</v>
      </c>
      <c r="C1082" s="130">
        <f>VLOOKUP($H1078,$A$4:$AV$35,2+$A1082+C$37)</f>
        <v>136</v>
      </c>
      <c r="D1082" s="130">
        <f>VLOOKUP($H1078,$A$4:$AV$35,2+$A1082+D$37)</f>
        <v>13</v>
      </c>
      <c r="E1082" s="130">
        <f>VLOOKUP($H1078,$A$4:$AV$35,2+$A1082+E$37)</f>
        <v>234</v>
      </c>
      <c r="F1082" s="130"/>
      <c r="G1082" s="130"/>
      <c r="H1082" s="130"/>
    </row>
    <row r="1083" spans="1:8" s="33" customFormat="1" ht="22.5" customHeight="1" x14ac:dyDescent="0.3">
      <c r="A1083" s="151">
        <v>6</v>
      </c>
      <c r="B1083" s="130">
        <f>VLOOKUP(H1078,$A$4:$AV$35,2+$A1083+B$37)</f>
        <v>464</v>
      </c>
      <c r="C1083" s="130">
        <f>VLOOKUP($H1078,$A$4:$AV$35,2+$A1083+C$37)</f>
        <v>151</v>
      </c>
      <c r="D1083" s="130">
        <f>VLOOKUP($H1078,$A$4:$AV$35,2+$A1083+D$37)</f>
        <v>26</v>
      </c>
      <c r="E1083" s="130">
        <f>VLOOKUP($H1078,$A$4:$AV$35,2+$A1083+E$37)</f>
        <v>287</v>
      </c>
      <c r="F1083" s="130"/>
      <c r="G1083" s="130"/>
      <c r="H1083" s="130"/>
    </row>
    <row r="1084" spans="1:8" s="33" customFormat="1" ht="22.5" customHeight="1" x14ac:dyDescent="0.3">
      <c r="A1084" s="151">
        <v>7</v>
      </c>
      <c r="B1084" s="130">
        <f>VLOOKUP(H1078,$A$4:$AV$35,2+$A1084+B$37)</f>
        <v>509</v>
      </c>
      <c r="C1084" s="130">
        <f>VLOOKUP($H1078,$A$4:$AV$35,2+$A1084+C$37)</f>
        <v>189</v>
      </c>
      <c r="D1084" s="130">
        <f>VLOOKUP($H1078,$A$4:$AV$35,2+$A1084+D$37)</f>
        <v>19</v>
      </c>
      <c r="E1084" s="130">
        <f>VLOOKUP($H1078,$A$4:$AV$35,2+$A1084+E$37)</f>
        <v>301</v>
      </c>
      <c r="F1084" s="130"/>
      <c r="G1084" s="130"/>
      <c r="H1084" s="130"/>
    </row>
    <row r="1085" spans="1:8" s="33" customFormat="1" ht="22.5" customHeight="1" x14ac:dyDescent="0.3">
      <c r="A1085" s="151">
        <v>8</v>
      </c>
      <c r="B1085" s="130">
        <f>VLOOKUP(H1078,$A$4:$AV$35,2+$A1085+B$37)</f>
        <v>589</v>
      </c>
      <c r="C1085" s="130">
        <f>VLOOKUP($H1078,$A$4:$AV$35,2+$A1085+C$37)</f>
        <v>198</v>
      </c>
      <c r="D1085" s="130">
        <f>VLOOKUP($H1078,$A$4:$AV$35,2+$A1085+D$37)</f>
        <v>26</v>
      </c>
      <c r="E1085" s="130">
        <f>VLOOKUP($H1078,$A$4:$AV$35,2+$A1085+E$37)</f>
        <v>360</v>
      </c>
      <c r="F1085" s="130"/>
      <c r="G1085" s="130"/>
      <c r="H1085" s="130"/>
    </row>
    <row r="1086" spans="1:8" s="33" customFormat="1" ht="22.5" customHeight="1" x14ac:dyDescent="0.3">
      <c r="A1086" s="151">
        <v>9</v>
      </c>
      <c r="B1086" s="130">
        <f>VLOOKUP(H1078,$A$4:$AV$35,2+$A1086+B$37)</f>
        <v>476</v>
      </c>
      <c r="C1086" s="130">
        <f>VLOOKUP($H1078,$A$4:$AV$35,2+$A1086+C$37)</f>
        <v>159</v>
      </c>
      <c r="D1086" s="130">
        <f>VLOOKUP($H1078,$A$4:$AV$35,2+$A1086+D$37)</f>
        <v>24</v>
      </c>
      <c r="E1086" s="130">
        <f>VLOOKUP($H1078,$A$4:$AV$35,2+$A1086+E$37)</f>
        <v>253</v>
      </c>
      <c r="F1086" s="130"/>
      <c r="G1086" s="130"/>
      <c r="H1086" s="130"/>
    </row>
    <row r="1087" spans="1:8" s="33" customFormat="1" ht="22.5" customHeight="1" x14ac:dyDescent="0.3">
      <c r="A1087" s="151">
        <v>10</v>
      </c>
      <c r="B1087" s="130">
        <f>VLOOKUP(H1078,$A$4:$AV$35,2+$A1087+B$37)</f>
        <v>342</v>
      </c>
      <c r="C1087" s="130">
        <f>VLOOKUP($H1078,$A$4:$AV$35,2+$A1087+C$37)</f>
        <v>151</v>
      </c>
      <c r="D1087" s="130">
        <f>VLOOKUP($H1078,$A$4:$AV$35,2+$A1087+D$37)</f>
        <v>15</v>
      </c>
      <c r="E1087" s="130">
        <f>VLOOKUP($H1078,$A$4:$AV$35,2+$A1087+E$37)</f>
        <v>52</v>
      </c>
      <c r="F1087" s="130"/>
      <c r="G1087" s="130"/>
      <c r="H1087" s="130"/>
    </row>
    <row r="1088" spans="1:8" s="33" customFormat="1" ht="22.5" customHeight="1" x14ac:dyDescent="0.3">
      <c r="A1088" s="151">
        <v>11</v>
      </c>
    </row>
    <row r="1089" spans="1:8" s="33" customFormat="1" ht="22.5" customHeight="1" x14ac:dyDescent="0.3">
      <c r="A1089" s="151">
        <v>12</v>
      </c>
    </row>
    <row r="1090" spans="1:8" s="33" customFormat="1" ht="22.5" customHeight="1" x14ac:dyDescent="0.3">
      <c r="A1090" s="151">
        <v>13</v>
      </c>
    </row>
    <row r="1091" spans="1:8" s="33" customFormat="1" ht="22.5" customHeight="1" x14ac:dyDescent="0.3">
      <c r="A1091" s="151">
        <v>14</v>
      </c>
    </row>
    <row r="1092" spans="1:8" s="33" customFormat="1" ht="22.5" customHeight="1" x14ac:dyDescent="0.3">
      <c r="A1092" s="151">
        <v>15</v>
      </c>
    </row>
    <row r="1093" spans="1:8" s="33" customFormat="1" ht="22.5" customHeight="1" x14ac:dyDescent="0.3">
      <c r="A1093" s="151">
        <v>16</v>
      </c>
    </row>
    <row r="1094" spans="1:8" s="33" customFormat="1" ht="22.5" customHeight="1" x14ac:dyDescent="0.3">
      <c r="A1094" s="151">
        <v>17</v>
      </c>
    </row>
    <row r="1095" spans="1:8" s="33" customFormat="1" ht="22.5" customHeight="1" x14ac:dyDescent="0.3">
      <c r="A1095" s="151">
        <v>18</v>
      </c>
    </row>
    <row r="1096" spans="1:8" s="33" customFormat="1" ht="22.5" customHeight="1" x14ac:dyDescent="0.3">
      <c r="A1096" s="151">
        <v>19</v>
      </c>
    </row>
    <row r="1097" spans="1:8" s="33" customFormat="1" ht="22.5" customHeight="1" x14ac:dyDescent="0.3">
      <c r="A1097" s="151">
        <v>20</v>
      </c>
    </row>
    <row r="1098" spans="1:8" s="33" customFormat="1" ht="22.5" customHeight="1" x14ac:dyDescent="0.3">
      <c r="A1098" s="151">
        <v>1</v>
      </c>
      <c r="B1098" s="130">
        <f>VLOOKUP(H1098,$A$4:$AV$35,2+$A1098+B$37)</f>
        <v>512</v>
      </c>
      <c r="C1098" s="130">
        <f>VLOOKUP($H1098,$A$4:$AV$35,2+$A1098+C$37)</f>
        <v>130</v>
      </c>
      <c r="D1098" s="130">
        <f>VLOOKUP($H1098,$A$4:$AV$35,2+$A1098+D$37)</f>
        <v>2</v>
      </c>
      <c r="E1098" s="130">
        <f>VLOOKUP($H1098,$A$4:$AV$35,2+$A1098+E$37)</f>
        <v>380</v>
      </c>
      <c r="F1098" s="130"/>
      <c r="G1098" s="130"/>
      <c r="H1098" s="181">
        <v>2</v>
      </c>
    </row>
    <row r="1099" spans="1:8" s="33" customFormat="1" ht="22.5" customHeight="1" x14ac:dyDescent="0.3">
      <c r="A1099" s="151">
        <v>2</v>
      </c>
      <c r="B1099" s="130">
        <f>VLOOKUP(H1098,$A$4:$AV$35,2+$A1099+B$37)</f>
        <v>586</v>
      </c>
      <c r="C1099" s="130">
        <f>VLOOKUP($H1098,$A$4:$AV$35,2+$A1099+C$37)</f>
        <v>169</v>
      </c>
      <c r="D1099" s="130">
        <f>VLOOKUP($H1098,$A$4:$AV$35,2+$A1099+D$37)</f>
        <v>3</v>
      </c>
      <c r="E1099" s="130">
        <f>VLOOKUP($H1098,$A$4:$AV$35,2+$A1099+E$37)</f>
        <v>414</v>
      </c>
      <c r="F1099" s="130"/>
      <c r="G1099" s="130"/>
      <c r="H1099" s="130"/>
    </row>
    <row r="1100" spans="1:8" s="33" customFormat="1" ht="22.5" customHeight="1" x14ac:dyDescent="0.3">
      <c r="A1100" s="151">
        <v>3</v>
      </c>
      <c r="B1100" s="130">
        <f>VLOOKUP(H1098,$A$4:$AV$35,2+$A1100+B$37)</f>
        <v>462</v>
      </c>
      <c r="C1100" s="130">
        <f>VLOOKUP($H1098,$A$4:$AV$35,2+$A1100+C$37)</f>
        <v>147</v>
      </c>
      <c r="D1100" s="130">
        <f>VLOOKUP($H1098,$A$4:$AV$35,2+$A1100+D$37)</f>
        <v>5</v>
      </c>
      <c r="E1100" s="130">
        <f>VLOOKUP($H1098,$A$4:$AV$35,2+$A1100+E$37)</f>
        <v>310</v>
      </c>
      <c r="F1100" s="130"/>
      <c r="G1100" s="130"/>
      <c r="H1100" s="130"/>
    </row>
    <row r="1101" spans="1:8" s="33" customFormat="1" ht="22.5" customHeight="1" x14ac:dyDescent="0.3">
      <c r="A1101" s="151">
        <v>4</v>
      </c>
      <c r="B1101" s="130">
        <f>VLOOKUP(H1098,$A$4:$AV$35,2+$A1101+B$37)</f>
        <v>405</v>
      </c>
      <c r="C1101" s="130">
        <f>VLOOKUP($H1098,$A$4:$AV$35,2+$A1101+C$37)</f>
        <v>149</v>
      </c>
      <c r="D1101" s="130">
        <f>VLOOKUP($H1098,$A$4:$AV$35,2+$A1101+D$37)</f>
        <v>7</v>
      </c>
      <c r="E1101" s="130">
        <f>VLOOKUP($H1098,$A$4:$AV$35,2+$A1101+E$37)</f>
        <v>249</v>
      </c>
      <c r="F1101" s="130"/>
      <c r="G1101" s="130"/>
      <c r="H1101" s="130"/>
    </row>
    <row r="1102" spans="1:8" s="33" customFormat="1" ht="22.5" customHeight="1" x14ac:dyDescent="0.3">
      <c r="A1102" s="151">
        <v>5</v>
      </c>
      <c r="B1102" s="130">
        <f>VLOOKUP(H1098,$A$4:$AV$35,2+$A1102+B$37)</f>
        <v>278</v>
      </c>
      <c r="C1102" s="130">
        <f>VLOOKUP($H1098,$A$4:$AV$35,2+$A1102+C$37)</f>
        <v>114</v>
      </c>
      <c r="D1102" s="130">
        <f>VLOOKUP($H1098,$A$4:$AV$35,2+$A1102+D$37)</f>
        <v>4</v>
      </c>
      <c r="E1102" s="130">
        <f>VLOOKUP($H1098,$A$4:$AV$35,2+$A1102+E$37)</f>
        <v>160</v>
      </c>
      <c r="F1102" s="130"/>
      <c r="G1102" s="130"/>
      <c r="H1102" s="130"/>
    </row>
    <row r="1103" spans="1:8" s="33" customFormat="1" ht="22.5" customHeight="1" x14ac:dyDescent="0.3">
      <c r="A1103" s="151">
        <v>6</v>
      </c>
      <c r="B1103" s="130">
        <f>VLOOKUP(H1098,$A$4:$AV$35,2+$A1103+B$37)</f>
        <v>423</v>
      </c>
      <c r="C1103" s="130">
        <f>VLOOKUP($H1098,$A$4:$AV$35,2+$A1103+C$37)</f>
        <v>134</v>
      </c>
      <c r="D1103" s="130">
        <f>VLOOKUP($H1098,$A$4:$AV$35,2+$A1103+D$37)</f>
        <v>5</v>
      </c>
      <c r="E1103" s="130">
        <f>VLOOKUP($H1098,$A$4:$AV$35,2+$A1103+E$37)</f>
        <v>284</v>
      </c>
      <c r="F1103" s="130"/>
      <c r="G1103" s="130"/>
      <c r="H1103" s="130"/>
    </row>
    <row r="1104" spans="1:8" s="33" customFormat="1" ht="22.5" customHeight="1" x14ac:dyDescent="0.3">
      <c r="A1104" s="151">
        <v>7</v>
      </c>
      <c r="B1104" s="130">
        <f>VLOOKUP(H1098,$A$4:$AV$35,2+$A1104+B$37)</f>
        <v>397</v>
      </c>
      <c r="C1104" s="130">
        <f>VLOOKUP($H1098,$A$4:$AV$35,2+$A1104+C$37)</f>
        <v>125</v>
      </c>
      <c r="D1104" s="130">
        <f>VLOOKUP($H1098,$A$4:$AV$35,2+$A1104+D$37)</f>
        <v>1</v>
      </c>
      <c r="E1104" s="130">
        <f>VLOOKUP($H1098,$A$4:$AV$35,2+$A1104+E$37)</f>
        <v>271</v>
      </c>
      <c r="F1104" s="130"/>
      <c r="G1104" s="130"/>
      <c r="H1104" s="130"/>
    </row>
    <row r="1105" spans="1:8" s="33" customFormat="1" ht="22.5" customHeight="1" x14ac:dyDescent="0.3">
      <c r="A1105" s="151">
        <v>8</v>
      </c>
      <c r="B1105" s="130">
        <f>VLOOKUP(H1098,$A$4:$AV$35,2+$A1105+B$37)</f>
        <v>477</v>
      </c>
      <c r="C1105" s="130">
        <f>VLOOKUP($H1098,$A$4:$AV$35,2+$A1105+C$37)</f>
        <v>139</v>
      </c>
      <c r="D1105" s="130">
        <f>VLOOKUP($H1098,$A$4:$AV$35,2+$A1105+D$37)</f>
        <v>0</v>
      </c>
      <c r="E1105" s="130">
        <f>VLOOKUP($H1098,$A$4:$AV$35,2+$A1105+E$37)</f>
        <v>313</v>
      </c>
      <c r="F1105" s="130"/>
      <c r="G1105" s="130"/>
      <c r="H1105" s="130"/>
    </row>
    <row r="1106" spans="1:8" s="33" customFormat="1" ht="22.5" customHeight="1" x14ac:dyDescent="0.3">
      <c r="A1106" s="151">
        <v>9</v>
      </c>
      <c r="B1106" s="130">
        <f>VLOOKUP(H1098,$A$4:$AV$35,2+$A1106+B$37)</f>
        <v>329</v>
      </c>
      <c r="C1106" s="130">
        <f>VLOOKUP($H1098,$A$4:$AV$35,2+$A1106+C$37)</f>
        <v>100</v>
      </c>
      <c r="D1106" s="130">
        <f>VLOOKUP($H1098,$A$4:$AV$35,2+$A1106+D$37)</f>
        <v>0</v>
      </c>
      <c r="E1106" s="130">
        <f>VLOOKUP($H1098,$A$4:$AV$35,2+$A1106+E$37)</f>
        <v>124</v>
      </c>
      <c r="F1106" s="130"/>
      <c r="G1106" s="130"/>
      <c r="H1106" s="130"/>
    </row>
    <row r="1107" spans="1:8" s="33" customFormat="1" ht="22.5" customHeight="1" x14ac:dyDescent="0.3">
      <c r="A1107" s="151">
        <v>10</v>
      </c>
      <c r="B1107" s="130">
        <f>VLOOKUP(H1098,$A$4:$AV$35,2+$A1107+B$37)</f>
        <v>288</v>
      </c>
      <c r="C1107" s="130">
        <f>VLOOKUP($H1098,$A$4:$AV$35,2+$A1107+C$37)</f>
        <v>79</v>
      </c>
      <c r="D1107" s="130">
        <f>VLOOKUP($H1098,$A$4:$AV$35,2+$A1107+D$37)</f>
        <v>1</v>
      </c>
      <c r="E1107" s="130">
        <f>VLOOKUP($H1098,$A$4:$AV$35,2+$A1107+E$37)</f>
        <v>47</v>
      </c>
      <c r="F1107" s="130"/>
      <c r="G1107" s="130"/>
      <c r="H1107" s="130"/>
    </row>
    <row r="1108" spans="1:8" s="33" customFormat="1" ht="22.5" customHeight="1" x14ac:dyDescent="0.3">
      <c r="A1108" s="151">
        <v>11</v>
      </c>
    </row>
    <row r="1109" spans="1:8" s="33" customFormat="1" ht="22.5" customHeight="1" x14ac:dyDescent="0.3">
      <c r="A1109" s="151">
        <v>12</v>
      </c>
    </row>
    <row r="1110" spans="1:8" s="33" customFormat="1" ht="22.5" customHeight="1" x14ac:dyDescent="0.3">
      <c r="A1110" s="151">
        <v>13</v>
      </c>
    </row>
    <row r="1111" spans="1:8" s="33" customFormat="1" ht="22.5" customHeight="1" x14ac:dyDescent="0.3">
      <c r="A1111" s="151">
        <v>14</v>
      </c>
    </row>
    <row r="1112" spans="1:8" s="33" customFormat="1" ht="22.5" customHeight="1" x14ac:dyDescent="0.3">
      <c r="A1112" s="151">
        <v>15</v>
      </c>
    </row>
    <row r="1113" spans="1:8" s="33" customFormat="1" ht="22.5" customHeight="1" x14ac:dyDescent="0.3">
      <c r="A1113" s="151">
        <v>16</v>
      </c>
    </row>
    <row r="1114" spans="1:8" s="33" customFormat="1" ht="22.5" customHeight="1" x14ac:dyDescent="0.3">
      <c r="A1114" s="151">
        <v>17</v>
      </c>
    </row>
    <row r="1115" spans="1:8" s="33" customFormat="1" ht="22.5" customHeight="1" x14ac:dyDescent="0.3">
      <c r="A1115" s="151">
        <v>18</v>
      </c>
    </row>
    <row r="1116" spans="1:8" s="33" customFormat="1" ht="22.5" customHeight="1" x14ac:dyDescent="0.3">
      <c r="A1116" s="151">
        <v>19</v>
      </c>
    </row>
    <row r="1117" spans="1:8" s="33" customFormat="1" ht="22.5" customHeight="1" x14ac:dyDescent="0.3">
      <c r="A1117" s="151">
        <v>20</v>
      </c>
    </row>
    <row r="1118" spans="1:8" s="33" customFormat="1" ht="22.5" customHeight="1" x14ac:dyDescent="0.3">
      <c r="A1118" s="151">
        <v>1</v>
      </c>
      <c r="B1118" s="130">
        <f>VLOOKUP(H1118,$A$4:$AV$35,2+$A1118+B$37)</f>
        <v>492</v>
      </c>
      <c r="C1118" s="130">
        <f>VLOOKUP($H1118,$A$4:$AV$35,2+$A1118+C$37)</f>
        <v>160</v>
      </c>
      <c r="D1118" s="130">
        <f>VLOOKUP($H1118,$A$4:$AV$35,2+$A1118+D$37)</f>
        <v>33</v>
      </c>
      <c r="E1118" s="130">
        <f>VLOOKUP($H1118,$A$4:$AV$35,2+$A1118+E$37)</f>
        <v>299</v>
      </c>
      <c r="F1118" s="130"/>
      <c r="G1118" s="130"/>
      <c r="H1118" s="181">
        <v>1</v>
      </c>
    </row>
    <row r="1119" spans="1:8" s="33" customFormat="1" ht="22.5" customHeight="1" x14ac:dyDescent="0.3">
      <c r="A1119" s="151">
        <v>2</v>
      </c>
      <c r="B1119" s="130">
        <f>VLOOKUP(H1118,$A$4:$AV$35,2+$A1119+B$37)</f>
        <v>661</v>
      </c>
      <c r="C1119" s="130">
        <f>VLOOKUP($H1118,$A$4:$AV$35,2+$A1119+C$37)</f>
        <v>232</v>
      </c>
      <c r="D1119" s="130">
        <f>VLOOKUP($H1118,$A$4:$AV$35,2+$A1119+D$37)</f>
        <v>21</v>
      </c>
      <c r="E1119" s="130">
        <f>VLOOKUP($H1118,$A$4:$AV$35,2+$A1119+E$37)</f>
        <v>408</v>
      </c>
      <c r="F1119" s="130"/>
      <c r="G1119" s="130"/>
      <c r="H1119" s="130"/>
    </row>
    <row r="1120" spans="1:8" s="33" customFormat="1" ht="22.5" customHeight="1" x14ac:dyDescent="0.3">
      <c r="A1120" s="151">
        <v>3</v>
      </c>
      <c r="B1120" s="130">
        <f>VLOOKUP(H1118,$A$4:$AV$35,2+$A1120+B$37)</f>
        <v>518</v>
      </c>
      <c r="C1120" s="130">
        <f>VLOOKUP($H1118,$A$4:$AV$35,2+$A1120+C$37)</f>
        <v>194</v>
      </c>
      <c r="D1120" s="130">
        <f>VLOOKUP($H1118,$A$4:$AV$35,2+$A1120+D$37)</f>
        <v>22</v>
      </c>
      <c r="E1120" s="130">
        <f>VLOOKUP($H1118,$A$4:$AV$35,2+$A1120+E$37)</f>
        <v>302</v>
      </c>
      <c r="F1120" s="130"/>
      <c r="G1120" s="130"/>
      <c r="H1120" s="130"/>
    </row>
    <row r="1121" spans="1:8" s="33" customFormat="1" ht="22.5" customHeight="1" x14ac:dyDescent="0.3">
      <c r="A1121" s="151">
        <v>4</v>
      </c>
      <c r="B1121" s="130">
        <f>VLOOKUP(H1118,$A$4:$AV$35,2+$A1121+B$37)</f>
        <v>481</v>
      </c>
      <c r="C1121" s="130">
        <f>VLOOKUP($H1118,$A$4:$AV$35,2+$A1121+C$37)</f>
        <v>224</v>
      </c>
      <c r="D1121" s="130">
        <f>VLOOKUP($H1118,$A$4:$AV$35,2+$A1121+D$37)</f>
        <v>14</v>
      </c>
      <c r="E1121" s="130">
        <f>VLOOKUP($H1118,$A$4:$AV$35,2+$A1121+E$37)</f>
        <v>243</v>
      </c>
      <c r="F1121" s="130"/>
      <c r="G1121" s="130"/>
      <c r="H1121" s="130"/>
    </row>
    <row r="1122" spans="1:8" s="33" customFormat="1" ht="22.5" customHeight="1" x14ac:dyDescent="0.3">
      <c r="A1122" s="151">
        <v>5</v>
      </c>
      <c r="B1122" s="130">
        <f>VLOOKUP(H1118,$A$4:$AV$35,2+$A1122+B$37)</f>
        <v>383</v>
      </c>
      <c r="C1122" s="130">
        <f>VLOOKUP($H1118,$A$4:$AV$35,2+$A1122+C$37)</f>
        <v>136</v>
      </c>
      <c r="D1122" s="130">
        <f>VLOOKUP($H1118,$A$4:$AV$35,2+$A1122+D$37)</f>
        <v>13</v>
      </c>
      <c r="E1122" s="130">
        <f>VLOOKUP($H1118,$A$4:$AV$35,2+$A1122+E$37)</f>
        <v>234</v>
      </c>
      <c r="F1122" s="130"/>
      <c r="G1122" s="130"/>
      <c r="H1122" s="130"/>
    </row>
    <row r="1123" spans="1:8" s="33" customFormat="1" ht="22.5" customHeight="1" x14ac:dyDescent="0.3">
      <c r="A1123" s="151">
        <v>6</v>
      </c>
      <c r="B1123" s="130">
        <f>VLOOKUP(H1118,$A$4:$AV$35,2+$A1123+B$37)</f>
        <v>464</v>
      </c>
      <c r="C1123" s="130">
        <f>VLOOKUP($H1118,$A$4:$AV$35,2+$A1123+C$37)</f>
        <v>151</v>
      </c>
      <c r="D1123" s="130">
        <f>VLOOKUP($H1118,$A$4:$AV$35,2+$A1123+D$37)</f>
        <v>26</v>
      </c>
      <c r="E1123" s="130">
        <f>VLOOKUP($H1118,$A$4:$AV$35,2+$A1123+E$37)</f>
        <v>287</v>
      </c>
      <c r="F1123" s="130"/>
      <c r="G1123" s="130"/>
      <c r="H1123" s="130"/>
    </row>
    <row r="1124" spans="1:8" s="33" customFormat="1" ht="22.5" customHeight="1" x14ac:dyDescent="0.3">
      <c r="A1124" s="151">
        <v>7</v>
      </c>
      <c r="B1124" s="130">
        <f>VLOOKUP(H1118,$A$4:$AV$35,2+$A1124+B$37)</f>
        <v>509</v>
      </c>
      <c r="C1124" s="130">
        <f>VLOOKUP($H1118,$A$4:$AV$35,2+$A1124+C$37)</f>
        <v>189</v>
      </c>
      <c r="D1124" s="130">
        <f>VLOOKUP($H1118,$A$4:$AV$35,2+$A1124+D$37)</f>
        <v>19</v>
      </c>
      <c r="E1124" s="130">
        <f>VLOOKUP($H1118,$A$4:$AV$35,2+$A1124+E$37)</f>
        <v>301</v>
      </c>
      <c r="F1124" s="130"/>
      <c r="G1124" s="130"/>
      <c r="H1124" s="130"/>
    </row>
    <row r="1125" spans="1:8" s="33" customFormat="1" ht="22.5" customHeight="1" x14ac:dyDescent="0.3">
      <c r="A1125" s="151">
        <v>8</v>
      </c>
      <c r="B1125" s="130">
        <f>VLOOKUP(H1118,$A$4:$AV$35,2+$A1125+B$37)</f>
        <v>589</v>
      </c>
      <c r="C1125" s="130">
        <f>VLOOKUP($H1118,$A$4:$AV$35,2+$A1125+C$37)</f>
        <v>198</v>
      </c>
      <c r="D1125" s="130">
        <f>VLOOKUP($H1118,$A$4:$AV$35,2+$A1125+D$37)</f>
        <v>26</v>
      </c>
      <c r="E1125" s="130">
        <f>VLOOKUP($H1118,$A$4:$AV$35,2+$A1125+E$37)</f>
        <v>360</v>
      </c>
      <c r="F1125" s="130"/>
      <c r="G1125" s="130"/>
      <c r="H1125" s="130"/>
    </row>
    <row r="1126" spans="1:8" s="33" customFormat="1" ht="22.5" customHeight="1" x14ac:dyDescent="0.3">
      <c r="A1126" s="151">
        <v>9</v>
      </c>
      <c r="B1126" s="130">
        <f>VLOOKUP(H1118,$A$4:$AV$35,2+$A1126+B$37)</f>
        <v>476</v>
      </c>
      <c r="C1126" s="130">
        <f>VLOOKUP($H1118,$A$4:$AV$35,2+$A1126+C$37)</f>
        <v>159</v>
      </c>
      <c r="D1126" s="130">
        <f>VLOOKUP($H1118,$A$4:$AV$35,2+$A1126+D$37)</f>
        <v>24</v>
      </c>
      <c r="E1126" s="130">
        <f>VLOOKUP($H1118,$A$4:$AV$35,2+$A1126+E$37)</f>
        <v>253</v>
      </c>
      <c r="F1126" s="130"/>
      <c r="G1126" s="130"/>
      <c r="H1126" s="130"/>
    </row>
    <row r="1127" spans="1:8" s="33" customFormat="1" ht="22.5" customHeight="1" x14ac:dyDescent="0.3">
      <c r="A1127" s="151">
        <v>10</v>
      </c>
      <c r="B1127" s="130">
        <f>VLOOKUP(H1118,$A$4:$AV$35,2+$A1127+B$37)</f>
        <v>342</v>
      </c>
      <c r="C1127" s="130">
        <f>VLOOKUP($H1118,$A$4:$AV$35,2+$A1127+C$37)</f>
        <v>151</v>
      </c>
      <c r="D1127" s="130">
        <f>VLOOKUP($H1118,$A$4:$AV$35,2+$A1127+D$37)</f>
        <v>15</v>
      </c>
      <c r="E1127" s="130">
        <f>VLOOKUP($H1118,$A$4:$AV$35,2+$A1127+E$37)</f>
        <v>52</v>
      </c>
      <c r="F1127" s="130"/>
      <c r="G1127" s="130"/>
      <c r="H1127" s="130"/>
    </row>
    <row r="1128" spans="1:8" s="33" customFormat="1" ht="22.5" customHeight="1" x14ac:dyDescent="0.3">
      <c r="A1128" s="151">
        <v>11</v>
      </c>
    </row>
    <row r="1129" spans="1:8" s="33" customFormat="1" ht="22.5" customHeight="1" x14ac:dyDescent="0.3">
      <c r="A1129" s="151">
        <v>12</v>
      </c>
    </row>
    <row r="1130" spans="1:8" s="33" customFormat="1" ht="22.5" customHeight="1" x14ac:dyDescent="0.3">
      <c r="A1130" s="151">
        <v>13</v>
      </c>
    </row>
    <row r="1131" spans="1:8" s="33" customFormat="1" ht="22.5" customHeight="1" x14ac:dyDescent="0.3">
      <c r="A1131" s="151">
        <v>14</v>
      </c>
    </row>
    <row r="1132" spans="1:8" s="33" customFormat="1" ht="22.5" customHeight="1" x14ac:dyDescent="0.3">
      <c r="A1132" s="151">
        <v>15</v>
      </c>
    </row>
    <row r="1133" spans="1:8" s="33" customFormat="1" ht="22.5" customHeight="1" x14ac:dyDescent="0.3">
      <c r="A1133" s="151">
        <v>16</v>
      </c>
    </row>
    <row r="1134" spans="1:8" s="33" customFormat="1" ht="22.5" customHeight="1" x14ac:dyDescent="0.3">
      <c r="A1134" s="151">
        <v>17</v>
      </c>
    </row>
    <row r="1135" spans="1:8" s="33" customFormat="1" ht="22.5" customHeight="1" x14ac:dyDescent="0.3">
      <c r="A1135" s="151">
        <v>18</v>
      </c>
    </row>
    <row r="1136" spans="1:8" s="33" customFormat="1" ht="22.5" customHeight="1" x14ac:dyDescent="0.3">
      <c r="A1136" s="151">
        <v>19</v>
      </c>
    </row>
    <row r="1137" spans="1:8" s="33" customFormat="1" ht="22.5" customHeight="1" x14ac:dyDescent="0.3">
      <c r="A1137" s="151">
        <v>20</v>
      </c>
    </row>
    <row r="1138" spans="1:8" s="33" customFormat="1" ht="22.5" customHeight="1" x14ac:dyDescent="0.3">
      <c r="A1138" s="151">
        <v>1</v>
      </c>
      <c r="B1138" s="130">
        <f>VLOOKUP(H1138,$A$4:$AV$35,2+$A1138+B$37)</f>
        <v>512</v>
      </c>
      <c r="C1138" s="130">
        <f>VLOOKUP($H1138,$A$4:$AV$35,2+$A1138+C$37)</f>
        <v>130</v>
      </c>
      <c r="D1138" s="130">
        <f>VLOOKUP($H1138,$A$4:$AV$35,2+$A1138+D$37)</f>
        <v>2</v>
      </c>
      <c r="E1138" s="130">
        <f>VLOOKUP($H1138,$A$4:$AV$35,2+$A1138+E$37)</f>
        <v>380</v>
      </c>
      <c r="F1138" s="130"/>
      <c r="G1138" s="130"/>
      <c r="H1138" s="181">
        <v>2</v>
      </c>
    </row>
    <row r="1139" spans="1:8" s="33" customFormat="1" ht="22.5" customHeight="1" x14ac:dyDescent="0.3">
      <c r="A1139" s="151">
        <v>2</v>
      </c>
      <c r="B1139" s="130">
        <f>VLOOKUP(H1138,$A$4:$AV$35,2+$A1139+B$37)</f>
        <v>586</v>
      </c>
      <c r="C1139" s="130">
        <f>VLOOKUP($H1138,$A$4:$AV$35,2+$A1139+C$37)</f>
        <v>169</v>
      </c>
      <c r="D1139" s="130">
        <f>VLOOKUP($H1138,$A$4:$AV$35,2+$A1139+D$37)</f>
        <v>3</v>
      </c>
      <c r="E1139" s="130">
        <f>VLOOKUP($H1138,$A$4:$AV$35,2+$A1139+E$37)</f>
        <v>414</v>
      </c>
      <c r="F1139" s="130"/>
      <c r="G1139" s="130"/>
      <c r="H1139" s="130"/>
    </row>
    <row r="1140" spans="1:8" s="33" customFormat="1" ht="22.5" customHeight="1" x14ac:dyDescent="0.3">
      <c r="A1140" s="151">
        <v>3</v>
      </c>
      <c r="B1140" s="130">
        <f>VLOOKUP(H1138,$A$4:$AV$35,2+$A1140+B$37)</f>
        <v>462</v>
      </c>
      <c r="C1140" s="130">
        <f>VLOOKUP($H1138,$A$4:$AV$35,2+$A1140+C$37)</f>
        <v>147</v>
      </c>
      <c r="D1140" s="130">
        <f>VLOOKUP($H1138,$A$4:$AV$35,2+$A1140+D$37)</f>
        <v>5</v>
      </c>
      <c r="E1140" s="130">
        <f>VLOOKUP($H1138,$A$4:$AV$35,2+$A1140+E$37)</f>
        <v>310</v>
      </c>
      <c r="F1140" s="130"/>
      <c r="G1140" s="130"/>
      <c r="H1140" s="130"/>
    </row>
    <row r="1141" spans="1:8" s="33" customFormat="1" ht="22.5" customHeight="1" x14ac:dyDescent="0.3">
      <c r="A1141" s="151">
        <v>4</v>
      </c>
      <c r="B1141" s="130">
        <f>VLOOKUP(H1138,$A$4:$AV$35,2+$A1141+B$37)</f>
        <v>405</v>
      </c>
      <c r="C1141" s="130">
        <f>VLOOKUP($H1138,$A$4:$AV$35,2+$A1141+C$37)</f>
        <v>149</v>
      </c>
      <c r="D1141" s="130">
        <f>VLOOKUP($H1138,$A$4:$AV$35,2+$A1141+D$37)</f>
        <v>7</v>
      </c>
      <c r="E1141" s="130">
        <f>VLOOKUP($H1138,$A$4:$AV$35,2+$A1141+E$37)</f>
        <v>249</v>
      </c>
      <c r="F1141" s="130"/>
      <c r="G1141" s="130"/>
      <c r="H1141" s="130"/>
    </row>
    <row r="1142" spans="1:8" s="33" customFormat="1" ht="22.5" customHeight="1" x14ac:dyDescent="0.3">
      <c r="A1142" s="151">
        <v>5</v>
      </c>
      <c r="B1142" s="130">
        <f>VLOOKUP(H1138,$A$4:$AV$35,2+$A1142+B$37)</f>
        <v>278</v>
      </c>
      <c r="C1142" s="130">
        <f>VLOOKUP($H1138,$A$4:$AV$35,2+$A1142+C$37)</f>
        <v>114</v>
      </c>
      <c r="D1142" s="130">
        <f>VLOOKUP($H1138,$A$4:$AV$35,2+$A1142+D$37)</f>
        <v>4</v>
      </c>
      <c r="E1142" s="130">
        <f>VLOOKUP($H1138,$A$4:$AV$35,2+$A1142+E$37)</f>
        <v>160</v>
      </c>
      <c r="F1142" s="130"/>
      <c r="G1142" s="130"/>
      <c r="H1142" s="130"/>
    </row>
    <row r="1143" spans="1:8" s="33" customFormat="1" ht="22.5" customHeight="1" x14ac:dyDescent="0.3">
      <c r="A1143" s="151">
        <v>6</v>
      </c>
      <c r="B1143" s="130">
        <f>VLOOKUP(H1138,$A$4:$AV$35,2+$A1143+B$37)</f>
        <v>423</v>
      </c>
      <c r="C1143" s="130">
        <f>VLOOKUP($H1138,$A$4:$AV$35,2+$A1143+C$37)</f>
        <v>134</v>
      </c>
      <c r="D1143" s="130">
        <f>VLOOKUP($H1138,$A$4:$AV$35,2+$A1143+D$37)</f>
        <v>5</v>
      </c>
      <c r="E1143" s="130">
        <f>VLOOKUP($H1138,$A$4:$AV$35,2+$A1143+E$37)</f>
        <v>284</v>
      </c>
      <c r="F1143" s="130"/>
      <c r="G1143" s="130"/>
      <c r="H1143" s="130"/>
    </row>
    <row r="1144" spans="1:8" s="33" customFormat="1" ht="22.5" customHeight="1" x14ac:dyDescent="0.3">
      <c r="A1144" s="151">
        <v>7</v>
      </c>
      <c r="B1144" s="130">
        <f>VLOOKUP(H1138,$A$4:$AV$35,2+$A1144+B$37)</f>
        <v>397</v>
      </c>
      <c r="C1144" s="130">
        <f>VLOOKUP($H1138,$A$4:$AV$35,2+$A1144+C$37)</f>
        <v>125</v>
      </c>
      <c r="D1144" s="130">
        <f>VLOOKUP($H1138,$A$4:$AV$35,2+$A1144+D$37)</f>
        <v>1</v>
      </c>
      <c r="E1144" s="130">
        <f>VLOOKUP($H1138,$A$4:$AV$35,2+$A1144+E$37)</f>
        <v>271</v>
      </c>
      <c r="F1144" s="130"/>
      <c r="G1144" s="130"/>
      <c r="H1144" s="130"/>
    </row>
    <row r="1145" spans="1:8" s="33" customFormat="1" ht="22.5" customHeight="1" x14ac:dyDescent="0.3">
      <c r="A1145" s="151">
        <v>8</v>
      </c>
      <c r="B1145" s="130">
        <f>VLOOKUP(H1138,$A$4:$AV$35,2+$A1145+B$37)</f>
        <v>477</v>
      </c>
      <c r="C1145" s="130">
        <f>VLOOKUP($H1138,$A$4:$AV$35,2+$A1145+C$37)</f>
        <v>139</v>
      </c>
      <c r="D1145" s="130">
        <f>VLOOKUP($H1138,$A$4:$AV$35,2+$A1145+D$37)</f>
        <v>0</v>
      </c>
      <c r="E1145" s="130">
        <f>VLOOKUP($H1138,$A$4:$AV$35,2+$A1145+E$37)</f>
        <v>313</v>
      </c>
      <c r="F1145" s="130"/>
      <c r="G1145" s="130"/>
      <c r="H1145" s="130"/>
    </row>
    <row r="1146" spans="1:8" s="33" customFormat="1" ht="22.5" customHeight="1" x14ac:dyDescent="0.3">
      <c r="A1146" s="151">
        <v>9</v>
      </c>
      <c r="B1146" s="130">
        <f>VLOOKUP(H1138,$A$4:$AV$35,2+$A1146+B$37)</f>
        <v>329</v>
      </c>
      <c r="C1146" s="130">
        <f>VLOOKUP($H1138,$A$4:$AV$35,2+$A1146+C$37)</f>
        <v>100</v>
      </c>
      <c r="D1146" s="130">
        <f>VLOOKUP($H1138,$A$4:$AV$35,2+$A1146+D$37)</f>
        <v>0</v>
      </c>
      <c r="E1146" s="130">
        <f>VLOOKUP($H1138,$A$4:$AV$35,2+$A1146+E$37)</f>
        <v>124</v>
      </c>
      <c r="F1146" s="130"/>
      <c r="G1146" s="130"/>
      <c r="H1146" s="130"/>
    </row>
    <row r="1147" spans="1:8" s="33" customFormat="1" ht="22.5" customHeight="1" x14ac:dyDescent="0.3">
      <c r="A1147" s="151">
        <v>10</v>
      </c>
      <c r="B1147" s="130">
        <f>VLOOKUP(H1138,$A$4:$AV$35,2+$A1147+B$37)</f>
        <v>288</v>
      </c>
      <c r="C1147" s="130">
        <f>VLOOKUP($H1138,$A$4:$AV$35,2+$A1147+C$37)</f>
        <v>79</v>
      </c>
      <c r="D1147" s="130">
        <f>VLOOKUP($H1138,$A$4:$AV$35,2+$A1147+D$37)</f>
        <v>1</v>
      </c>
      <c r="E1147" s="130">
        <f>VLOOKUP($H1138,$A$4:$AV$35,2+$A1147+E$37)</f>
        <v>47</v>
      </c>
      <c r="F1147" s="130"/>
      <c r="G1147" s="130"/>
      <c r="H1147" s="130"/>
    </row>
    <row r="1148" spans="1:8" s="33" customFormat="1" ht="22.5" customHeight="1" x14ac:dyDescent="0.3">
      <c r="A1148" s="151">
        <v>11</v>
      </c>
    </row>
    <row r="1149" spans="1:8" s="33" customFormat="1" ht="22.5" customHeight="1" x14ac:dyDescent="0.3">
      <c r="A1149" s="151">
        <v>12</v>
      </c>
    </row>
    <row r="1150" spans="1:8" s="33" customFormat="1" ht="22.5" customHeight="1" x14ac:dyDescent="0.3">
      <c r="A1150" s="151">
        <v>13</v>
      </c>
    </row>
    <row r="1151" spans="1:8" s="33" customFormat="1" ht="22.5" customHeight="1" x14ac:dyDescent="0.3">
      <c r="A1151" s="151">
        <v>14</v>
      </c>
    </row>
    <row r="1152" spans="1:8" s="33" customFormat="1" ht="22.5" customHeight="1" x14ac:dyDescent="0.3">
      <c r="A1152" s="151">
        <v>15</v>
      </c>
    </row>
    <row r="1153" spans="1:8" s="33" customFormat="1" ht="22.5" customHeight="1" x14ac:dyDescent="0.3">
      <c r="A1153" s="151">
        <v>16</v>
      </c>
    </row>
    <row r="1154" spans="1:8" s="33" customFormat="1" ht="22.5" customHeight="1" x14ac:dyDescent="0.3">
      <c r="A1154" s="151">
        <v>17</v>
      </c>
    </row>
    <row r="1155" spans="1:8" s="33" customFormat="1" ht="22.5" customHeight="1" x14ac:dyDescent="0.3">
      <c r="A1155" s="151">
        <v>18</v>
      </c>
    </row>
    <row r="1156" spans="1:8" s="33" customFormat="1" ht="22.5" customHeight="1" x14ac:dyDescent="0.3">
      <c r="A1156" s="151">
        <v>19</v>
      </c>
    </row>
    <row r="1157" spans="1:8" s="33" customFormat="1" ht="22.5" customHeight="1" x14ac:dyDescent="0.3">
      <c r="A1157" s="151">
        <v>20</v>
      </c>
    </row>
    <row r="1158" spans="1:8" s="33" customFormat="1" ht="22.5" customHeight="1" x14ac:dyDescent="0.3">
      <c r="A1158" s="151">
        <v>1</v>
      </c>
      <c r="B1158" s="130">
        <f>VLOOKUP(H1158,$A$4:$AV$35,2+$A1158+B$37)</f>
        <v>492</v>
      </c>
      <c r="C1158" s="130">
        <f>VLOOKUP($H1158,$A$4:$AV$35,2+$A1158+C$37)</f>
        <v>160</v>
      </c>
      <c r="D1158" s="130">
        <f>VLOOKUP($H1158,$A$4:$AV$35,2+$A1158+D$37)</f>
        <v>33</v>
      </c>
      <c r="E1158" s="130">
        <f>VLOOKUP($H1158,$A$4:$AV$35,2+$A1158+E$37)</f>
        <v>299</v>
      </c>
      <c r="F1158" s="130"/>
      <c r="G1158" s="130"/>
      <c r="H1158" s="181">
        <v>1</v>
      </c>
    </row>
    <row r="1159" spans="1:8" s="33" customFormat="1" ht="22.5" customHeight="1" x14ac:dyDescent="0.3">
      <c r="A1159" s="151">
        <v>2</v>
      </c>
      <c r="B1159" s="130">
        <f>VLOOKUP(H1158,$A$4:$AV$35,2+$A1159+B$37)</f>
        <v>661</v>
      </c>
      <c r="C1159" s="130">
        <f>VLOOKUP($H1158,$A$4:$AV$35,2+$A1159+C$37)</f>
        <v>232</v>
      </c>
      <c r="D1159" s="130">
        <f>VLOOKUP($H1158,$A$4:$AV$35,2+$A1159+D$37)</f>
        <v>21</v>
      </c>
      <c r="E1159" s="130">
        <f>VLOOKUP($H1158,$A$4:$AV$35,2+$A1159+E$37)</f>
        <v>408</v>
      </c>
      <c r="F1159" s="130"/>
      <c r="G1159" s="130"/>
      <c r="H1159" s="130"/>
    </row>
    <row r="1160" spans="1:8" s="33" customFormat="1" ht="22.5" customHeight="1" x14ac:dyDescent="0.3">
      <c r="A1160" s="151">
        <v>3</v>
      </c>
      <c r="B1160" s="130">
        <f>VLOOKUP(H1158,$A$4:$AV$35,2+$A1160+B$37)</f>
        <v>518</v>
      </c>
      <c r="C1160" s="130">
        <f>VLOOKUP($H1158,$A$4:$AV$35,2+$A1160+C$37)</f>
        <v>194</v>
      </c>
      <c r="D1160" s="130">
        <f>VLOOKUP($H1158,$A$4:$AV$35,2+$A1160+D$37)</f>
        <v>22</v>
      </c>
      <c r="E1160" s="130">
        <f>VLOOKUP($H1158,$A$4:$AV$35,2+$A1160+E$37)</f>
        <v>302</v>
      </c>
      <c r="F1160" s="130"/>
      <c r="G1160" s="130"/>
      <c r="H1160" s="130"/>
    </row>
    <row r="1161" spans="1:8" s="33" customFormat="1" ht="22.5" customHeight="1" x14ac:dyDescent="0.3">
      <c r="A1161" s="151">
        <v>4</v>
      </c>
      <c r="B1161" s="130">
        <f>VLOOKUP(H1158,$A$4:$AV$35,2+$A1161+B$37)</f>
        <v>481</v>
      </c>
      <c r="C1161" s="130">
        <f>VLOOKUP($H1158,$A$4:$AV$35,2+$A1161+C$37)</f>
        <v>224</v>
      </c>
      <c r="D1161" s="130">
        <f>VLOOKUP($H1158,$A$4:$AV$35,2+$A1161+D$37)</f>
        <v>14</v>
      </c>
      <c r="E1161" s="130">
        <f>VLOOKUP($H1158,$A$4:$AV$35,2+$A1161+E$37)</f>
        <v>243</v>
      </c>
      <c r="F1161" s="130"/>
      <c r="G1161" s="130"/>
      <c r="H1161" s="130"/>
    </row>
    <row r="1162" spans="1:8" s="33" customFormat="1" ht="22.5" customHeight="1" x14ac:dyDescent="0.3">
      <c r="A1162" s="151">
        <v>5</v>
      </c>
      <c r="B1162" s="130">
        <f>VLOOKUP(H1158,$A$4:$AV$35,2+$A1162+B$37)</f>
        <v>383</v>
      </c>
      <c r="C1162" s="130">
        <f>VLOOKUP($H1158,$A$4:$AV$35,2+$A1162+C$37)</f>
        <v>136</v>
      </c>
      <c r="D1162" s="130">
        <f>VLOOKUP($H1158,$A$4:$AV$35,2+$A1162+D$37)</f>
        <v>13</v>
      </c>
      <c r="E1162" s="130">
        <f>VLOOKUP($H1158,$A$4:$AV$35,2+$A1162+E$37)</f>
        <v>234</v>
      </c>
      <c r="F1162" s="130"/>
      <c r="G1162" s="130"/>
      <c r="H1162" s="130"/>
    </row>
    <row r="1163" spans="1:8" s="33" customFormat="1" ht="22.5" customHeight="1" x14ac:dyDescent="0.3">
      <c r="A1163" s="151">
        <v>6</v>
      </c>
      <c r="B1163" s="130">
        <f>VLOOKUP(H1158,$A$4:$AV$35,2+$A1163+B$37)</f>
        <v>464</v>
      </c>
      <c r="C1163" s="130">
        <f>VLOOKUP($H1158,$A$4:$AV$35,2+$A1163+C$37)</f>
        <v>151</v>
      </c>
      <c r="D1163" s="130">
        <f>VLOOKUP($H1158,$A$4:$AV$35,2+$A1163+D$37)</f>
        <v>26</v>
      </c>
      <c r="E1163" s="130">
        <f>VLOOKUP($H1158,$A$4:$AV$35,2+$A1163+E$37)</f>
        <v>287</v>
      </c>
      <c r="F1163" s="130"/>
      <c r="G1163" s="130"/>
      <c r="H1163" s="130"/>
    </row>
    <row r="1164" spans="1:8" s="33" customFormat="1" ht="22.5" customHeight="1" x14ac:dyDescent="0.3">
      <c r="A1164" s="151">
        <v>7</v>
      </c>
      <c r="B1164" s="130">
        <f>VLOOKUP(H1158,$A$4:$AV$35,2+$A1164+B$37)</f>
        <v>509</v>
      </c>
      <c r="C1164" s="130">
        <f>VLOOKUP($H1158,$A$4:$AV$35,2+$A1164+C$37)</f>
        <v>189</v>
      </c>
      <c r="D1164" s="130">
        <f>VLOOKUP($H1158,$A$4:$AV$35,2+$A1164+D$37)</f>
        <v>19</v>
      </c>
      <c r="E1164" s="130">
        <f>VLOOKUP($H1158,$A$4:$AV$35,2+$A1164+E$37)</f>
        <v>301</v>
      </c>
      <c r="F1164" s="130"/>
      <c r="G1164" s="130"/>
      <c r="H1164" s="130"/>
    </row>
    <row r="1165" spans="1:8" s="33" customFormat="1" ht="22.5" customHeight="1" x14ac:dyDescent="0.3">
      <c r="A1165" s="151">
        <v>8</v>
      </c>
      <c r="B1165" s="130">
        <f>VLOOKUP(H1158,$A$4:$AV$35,2+$A1165+B$37)</f>
        <v>589</v>
      </c>
      <c r="C1165" s="130">
        <f>VLOOKUP($H1158,$A$4:$AV$35,2+$A1165+C$37)</f>
        <v>198</v>
      </c>
      <c r="D1165" s="130">
        <f>VLOOKUP($H1158,$A$4:$AV$35,2+$A1165+D$37)</f>
        <v>26</v>
      </c>
      <c r="E1165" s="130">
        <f>VLOOKUP($H1158,$A$4:$AV$35,2+$A1165+E$37)</f>
        <v>360</v>
      </c>
      <c r="F1165" s="130"/>
      <c r="G1165" s="130"/>
      <c r="H1165" s="130"/>
    </row>
    <row r="1166" spans="1:8" s="33" customFormat="1" ht="22.5" customHeight="1" x14ac:dyDescent="0.3">
      <c r="A1166" s="151">
        <v>9</v>
      </c>
      <c r="B1166" s="130">
        <f>VLOOKUP(H1158,$A$4:$AV$35,2+$A1166+B$37)</f>
        <v>476</v>
      </c>
      <c r="C1166" s="130">
        <f>VLOOKUP($H1158,$A$4:$AV$35,2+$A1166+C$37)</f>
        <v>159</v>
      </c>
      <c r="D1166" s="130">
        <f>VLOOKUP($H1158,$A$4:$AV$35,2+$A1166+D$37)</f>
        <v>24</v>
      </c>
      <c r="E1166" s="130">
        <f>VLOOKUP($H1158,$A$4:$AV$35,2+$A1166+E$37)</f>
        <v>253</v>
      </c>
      <c r="F1166" s="130"/>
      <c r="G1166" s="130"/>
      <c r="H1166" s="130"/>
    </row>
    <row r="1167" spans="1:8" s="33" customFormat="1" ht="22.5" customHeight="1" x14ac:dyDescent="0.3">
      <c r="A1167" s="151">
        <v>10</v>
      </c>
      <c r="B1167" s="130">
        <f>VLOOKUP(H1158,$A$4:$AV$35,2+$A1167+B$37)</f>
        <v>342</v>
      </c>
      <c r="C1167" s="130">
        <f>VLOOKUP($H1158,$A$4:$AV$35,2+$A1167+C$37)</f>
        <v>151</v>
      </c>
      <c r="D1167" s="130">
        <f>VLOOKUP($H1158,$A$4:$AV$35,2+$A1167+D$37)</f>
        <v>15</v>
      </c>
      <c r="E1167" s="130">
        <f>VLOOKUP($H1158,$A$4:$AV$35,2+$A1167+E$37)</f>
        <v>52</v>
      </c>
      <c r="F1167" s="130"/>
      <c r="G1167" s="130"/>
      <c r="H1167" s="130"/>
    </row>
    <row r="1168" spans="1:8" s="33" customFormat="1" ht="22.5" customHeight="1" x14ac:dyDescent="0.3">
      <c r="A1168" s="151">
        <v>11</v>
      </c>
    </row>
    <row r="1169" spans="1:8" s="33" customFormat="1" ht="22.5" customHeight="1" x14ac:dyDescent="0.3">
      <c r="A1169" s="151">
        <v>12</v>
      </c>
    </row>
    <row r="1170" spans="1:8" s="33" customFormat="1" ht="22.5" customHeight="1" x14ac:dyDescent="0.3">
      <c r="A1170" s="151">
        <v>13</v>
      </c>
    </row>
    <row r="1171" spans="1:8" s="33" customFormat="1" ht="22.5" customHeight="1" x14ac:dyDescent="0.3">
      <c r="A1171" s="151">
        <v>14</v>
      </c>
    </row>
    <row r="1172" spans="1:8" s="33" customFormat="1" ht="22.5" customHeight="1" x14ac:dyDescent="0.3">
      <c r="A1172" s="151">
        <v>15</v>
      </c>
    </row>
    <row r="1173" spans="1:8" s="33" customFormat="1" ht="22.5" customHeight="1" x14ac:dyDescent="0.3">
      <c r="A1173" s="151">
        <v>16</v>
      </c>
    </row>
    <row r="1174" spans="1:8" s="33" customFormat="1" ht="22.5" customHeight="1" x14ac:dyDescent="0.3">
      <c r="A1174" s="151">
        <v>17</v>
      </c>
    </row>
    <row r="1175" spans="1:8" s="33" customFormat="1" ht="22.5" customHeight="1" x14ac:dyDescent="0.3">
      <c r="A1175" s="151">
        <v>18</v>
      </c>
    </row>
    <row r="1176" spans="1:8" s="33" customFormat="1" ht="22.5" customHeight="1" x14ac:dyDescent="0.3">
      <c r="A1176" s="151">
        <v>19</v>
      </c>
    </row>
    <row r="1177" spans="1:8" s="33" customFormat="1" ht="22.5" customHeight="1" x14ac:dyDescent="0.3">
      <c r="A1177" s="151">
        <v>20</v>
      </c>
    </row>
    <row r="1178" spans="1:8" s="33" customFormat="1" ht="22.5" customHeight="1" x14ac:dyDescent="0.3">
      <c r="A1178" s="151">
        <v>1</v>
      </c>
      <c r="B1178" s="130">
        <f>VLOOKUP(H1178,$A$4:$AV$35,2+$A1178+B$37)</f>
        <v>512</v>
      </c>
      <c r="C1178" s="130">
        <f>VLOOKUP($H1178,$A$4:$AV$35,2+$A1178+C$37)</f>
        <v>130</v>
      </c>
      <c r="D1178" s="130">
        <f>VLOOKUP($H1178,$A$4:$AV$35,2+$A1178+D$37)</f>
        <v>2</v>
      </c>
      <c r="E1178" s="130">
        <f>VLOOKUP($H1178,$A$4:$AV$35,2+$A1178+E$37)</f>
        <v>380</v>
      </c>
      <c r="F1178" s="130"/>
      <c r="G1178" s="130"/>
      <c r="H1178" s="181">
        <v>2</v>
      </c>
    </row>
    <row r="1179" spans="1:8" s="33" customFormat="1" ht="22.5" customHeight="1" x14ac:dyDescent="0.3">
      <c r="A1179" s="151">
        <v>2</v>
      </c>
      <c r="B1179" s="130">
        <f>VLOOKUP(H1178,$A$4:$AV$35,2+$A1179+B$37)</f>
        <v>586</v>
      </c>
      <c r="C1179" s="130">
        <f>VLOOKUP($H1178,$A$4:$AV$35,2+$A1179+C$37)</f>
        <v>169</v>
      </c>
      <c r="D1179" s="130">
        <f>VLOOKUP($H1178,$A$4:$AV$35,2+$A1179+D$37)</f>
        <v>3</v>
      </c>
      <c r="E1179" s="130">
        <f>VLOOKUP($H1178,$A$4:$AV$35,2+$A1179+E$37)</f>
        <v>414</v>
      </c>
      <c r="F1179" s="130"/>
      <c r="G1179" s="130"/>
      <c r="H1179" s="130"/>
    </row>
    <row r="1180" spans="1:8" s="33" customFormat="1" ht="22.5" customHeight="1" x14ac:dyDescent="0.3">
      <c r="A1180" s="151">
        <v>3</v>
      </c>
      <c r="B1180" s="130">
        <f>VLOOKUP(H1178,$A$4:$AV$35,2+$A1180+B$37)</f>
        <v>462</v>
      </c>
      <c r="C1180" s="130">
        <f>VLOOKUP($H1178,$A$4:$AV$35,2+$A1180+C$37)</f>
        <v>147</v>
      </c>
      <c r="D1180" s="130">
        <f>VLOOKUP($H1178,$A$4:$AV$35,2+$A1180+D$37)</f>
        <v>5</v>
      </c>
      <c r="E1180" s="130">
        <f>VLOOKUP($H1178,$A$4:$AV$35,2+$A1180+E$37)</f>
        <v>310</v>
      </c>
      <c r="F1180" s="130"/>
      <c r="G1180" s="130"/>
      <c r="H1180" s="130"/>
    </row>
    <row r="1181" spans="1:8" s="33" customFormat="1" ht="22.5" customHeight="1" x14ac:dyDescent="0.3">
      <c r="A1181" s="151">
        <v>4</v>
      </c>
      <c r="B1181" s="130">
        <f>VLOOKUP(H1178,$A$4:$AV$35,2+$A1181+B$37)</f>
        <v>405</v>
      </c>
      <c r="C1181" s="130">
        <f>VLOOKUP($H1178,$A$4:$AV$35,2+$A1181+C$37)</f>
        <v>149</v>
      </c>
      <c r="D1181" s="130">
        <f>VLOOKUP($H1178,$A$4:$AV$35,2+$A1181+D$37)</f>
        <v>7</v>
      </c>
      <c r="E1181" s="130">
        <f>VLOOKUP($H1178,$A$4:$AV$35,2+$A1181+E$37)</f>
        <v>249</v>
      </c>
      <c r="F1181" s="130"/>
      <c r="G1181" s="130"/>
      <c r="H1181" s="130"/>
    </row>
    <row r="1182" spans="1:8" s="33" customFormat="1" ht="22.5" customHeight="1" x14ac:dyDescent="0.3">
      <c r="A1182" s="151">
        <v>5</v>
      </c>
      <c r="B1182" s="130">
        <f>VLOOKUP(H1178,$A$4:$AV$35,2+$A1182+B$37)</f>
        <v>278</v>
      </c>
      <c r="C1182" s="130">
        <f>VLOOKUP($H1178,$A$4:$AV$35,2+$A1182+C$37)</f>
        <v>114</v>
      </c>
      <c r="D1182" s="130">
        <f>VLOOKUP($H1178,$A$4:$AV$35,2+$A1182+D$37)</f>
        <v>4</v>
      </c>
      <c r="E1182" s="130">
        <f>VLOOKUP($H1178,$A$4:$AV$35,2+$A1182+E$37)</f>
        <v>160</v>
      </c>
      <c r="F1182" s="130"/>
      <c r="G1182" s="130"/>
      <c r="H1182" s="130"/>
    </row>
    <row r="1183" spans="1:8" s="33" customFormat="1" ht="22.5" customHeight="1" x14ac:dyDescent="0.3">
      <c r="A1183" s="151">
        <v>6</v>
      </c>
      <c r="B1183" s="130">
        <f>VLOOKUP(H1178,$A$4:$AV$35,2+$A1183+B$37)</f>
        <v>423</v>
      </c>
      <c r="C1183" s="130">
        <f>VLOOKUP($H1178,$A$4:$AV$35,2+$A1183+C$37)</f>
        <v>134</v>
      </c>
      <c r="D1183" s="130">
        <f>VLOOKUP($H1178,$A$4:$AV$35,2+$A1183+D$37)</f>
        <v>5</v>
      </c>
      <c r="E1183" s="130">
        <f>VLOOKUP($H1178,$A$4:$AV$35,2+$A1183+E$37)</f>
        <v>284</v>
      </c>
      <c r="F1183" s="130"/>
      <c r="G1183" s="130"/>
      <c r="H1183" s="130"/>
    </row>
    <row r="1184" spans="1:8" s="33" customFormat="1" ht="22.5" customHeight="1" x14ac:dyDescent="0.3">
      <c r="A1184" s="151">
        <v>7</v>
      </c>
      <c r="B1184" s="130">
        <f>VLOOKUP(H1178,$A$4:$AV$35,2+$A1184+B$37)</f>
        <v>397</v>
      </c>
      <c r="C1184" s="130">
        <f>VLOOKUP($H1178,$A$4:$AV$35,2+$A1184+C$37)</f>
        <v>125</v>
      </c>
      <c r="D1184" s="130">
        <f>VLOOKUP($H1178,$A$4:$AV$35,2+$A1184+D$37)</f>
        <v>1</v>
      </c>
      <c r="E1184" s="130">
        <f>VLOOKUP($H1178,$A$4:$AV$35,2+$A1184+E$37)</f>
        <v>271</v>
      </c>
      <c r="F1184" s="130"/>
      <c r="G1184" s="130"/>
      <c r="H1184" s="130"/>
    </row>
    <row r="1185" spans="1:8" s="33" customFormat="1" ht="22.5" customHeight="1" x14ac:dyDescent="0.3">
      <c r="A1185" s="151">
        <v>8</v>
      </c>
      <c r="B1185" s="130">
        <f>VLOOKUP(H1178,$A$4:$AV$35,2+$A1185+B$37)</f>
        <v>477</v>
      </c>
      <c r="C1185" s="130">
        <f>VLOOKUP($H1178,$A$4:$AV$35,2+$A1185+C$37)</f>
        <v>139</v>
      </c>
      <c r="D1185" s="130">
        <f>VLOOKUP($H1178,$A$4:$AV$35,2+$A1185+D$37)</f>
        <v>0</v>
      </c>
      <c r="E1185" s="130">
        <f>VLOOKUP($H1178,$A$4:$AV$35,2+$A1185+E$37)</f>
        <v>313</v>
      </c>
      <c r="F1185" s="130"/>
      <c r="G1185" s="130"/>
      <c r="H1185" s="130"/>
    </row>
    <row r="1186" spans="1:8" s="33" customFormat="1" ht="22.5" customHeight="1" x14ac:dyDescent="0.3">
      <c r="A1186" s="151">
        <v>9</v>
      </c>
      <c r="B1186" s="130">
        <f>VLOOKUP(H1178,$A$4:$AV$35,2+$A1186+B$37)</f>
        <v>329</v>
      </c>
      <c r="C1186" s="130">
        <f>VLOOKUP($H1178,$A$4:$AV$35,2+$A1186+C$37)</f>
        <v>100</v>
      </c>
      <c r="D1186" s="130">
        <f>VLOOKUP($H1178,$A$4:$AV$35,2+$A1186+D$37)</f>
        <v>0</v>
      </c>
      <c r="E1186" s="130">
        <f>VLOOKUP($H1178,$A$4:$AV$35,2+$A1186+E$37)</f>
        <v>124</v>
      </c>
      <c r="F1186" s="130"/>
      <c r="G1186" s="130"/>
      <c r="H1186" s="130"/>
    </row>
    <row r="1187" spans="1:8" s="33" customFormat="1" ht="22.5" customHeight="1" x14ac:dyDescent="0.3">
      <c r="A1187" s="151">
        <v>10</v>
      </c>
      <c r="B1187" s="130">
        <f>VLOOKUP(H1178,$A$4:$AV$35,2+$A1187+B$37)</f>
        <v>288</v>
      </c>
      <c r="C1187" s="130">
        <f>VLOOKUP($H1178,$A$4:$AV$35,2+$A1187+C$37)</f>
        <v>79</v>
      </c>
      <c r="D1187" s="130">
        <f>VLOOKUP($H1178,$A$4:$AV$35,2+$A1187+D$37)</f>
        <v>1</v>
      </c>
      <c r="E1187" s="130">
        <f>VLOOKUP($H1178,$A$4:$AV$35,2+$A1187+E$37)</f>
        <v>47</v>
      </c>
      <c r="F1187" s="130"/>
      <c r="G1187" s="130"/>
      <c r="H1187" s="130"/>
    </row>
    <row r="1188" spans="1:8" s="33" customFormat="1" ht="22.5" customHeight="1" x14ac:dyDescent="0.3">
      <c r="A1188" s="151">
        <v>11</v>
      </c>
    </row>
    <row r="1189" spans="1:8" s="33" customFormat="1" ht="22.5" customHeight="1" x14ac:dyDescent="0.3">
      <c r="A1189" s="151">
        <v>12</v>
      </c>
    </row>
    <row r="1190" spans="1:8" s="33" customFormat="1" ht="22.5" customHeight="1" x14ac:dyDescent="0.3">
      <c r="A1190" s="151">
        <v>13</v>
      </c>
    </row>
    <row r="1191" spans="1:8" s="33" customFormat="1" ht="22.5" customHeight="1" x14ac:dyDescent="0.3">
      <c r="A1191" s="151">
        <v>14</v>
      </c>
    </row>
    <row r="1192" spans="1:8" s="33" customFormat="1" ht="22.5" customHeight="1" x14ac:dyDescent="0.3">
      <c r="A1192" s="151">
        <v>15</v>
      </c>
    </row>
    <row r="1193" spans="1:8" s="33" customFormat="1" ht="22.5" customHeight="1" x14ac:dyDescent="0.3">
      <c r="A1193" s="151">
        <v>16</v>
      </c>
    </row>
    <row r="1194" spans="1:8" s="33" customFormat="1" ht="22.5" customHeight="1" x14ac:dyDescent="0.3">
      <c r="A1194" s="151">
        <v>17</v>
      </c>
    </row>
    <row r="1195" spans="1:8" s="33" customFormat="1" ht="22.5" customHeight="1" x14ac:dyDescent="0.3">
      <c r="A1195" s="151">
        <v>18</v>
      </c>
    </row>
    <row r="1196" spans="1:8" s="33" customFormat="1" ht="22.5" customHeight="1" x14ac:dyDescent="0.3">
      <c r="A1196" s="151">
        <v>19</v>
      </c>
    </row>
    <row r="1197" spans="1:8" s="33" customFormat="1" ht="22.5" customHeight="1" x14ac:dyDescent="0.3">
      <c r="A1197" s="151">
        <v>20</v>
      </c>
    </row>
    <row r="1198" spans="1:8" s="33" customFormat="1" ht="22.5" customHeight="1" x14ac:dyDescent="0.3">
      <c r="A1198" s="151">
        <v>1</v>
      </c>
      <c r="B1198" s="130">
        <f>VLOOKUP(H1198,$A$4:$AV$35,2+$A1198+B$37)</f>
        <v>492</v>
      </c>
      <c r="C1198" s="130">
        <f>VLOOKUP($H1198,$A$4:$AV$35,2+$A1198+C$37)</f>
        <v>160</v>
      </c>
      <c r="D1198" s="130">
        <f>VLOOKUP($H1198,$A$4:$AV$35,2+$A1198+D$37)</f>
        <v>33</v>
      </c>
      <c r="E1198" s="130">
        <f>VLOOKUP($H1198,$A$4:$AV$35,2+$A1198+E$37)</f>
        <v>299</v>
      </c>
      <c r="F1198" s="130"/>
      <c r="G1198" s="130"/>
      <c r="H1198" s="181">
        <v>1</v>
      </c>
    </row>
    <row r="1199" spans="1:8" s="33" customFormat="1" ht="22.5" customHeight="1" x14ac:dyDescent="0.3">
      <c r="A1199" s="151">
        <v>2</v>
      </c>
      <c r="B1199" s="130">
        <f>VLOOKUP(H1198,$A$4:$AV$35,2+$A1199+B$37)</f>
        <v>661</v>
      </c>
      <c r="C1199" s="130">
        <f>VLOOKUP($H1198,$A$4:$AV$35,2+$A1199+C$37)</f>
        <v>232</v>
      </c>
      <c r="D1199" s="130">
        <f>VLOOKUP($H1198,$A$4:$AV$35,2+$A1199+D$37)</f>
        <v>21</v>
      </c>
      <c r="E1199" s="130">
        <f>VLOOKUP($H1198,$A$4:$AV$35,2+$A1199+E$37)</f>
        <v>408</v>
      </c>
      <c r="F1199" s="130"/>
      <c r="G1199" s="130"/>
      <c r="H1199" s="130"/>
    </row>
    <row r="1200" spans="1:8" s="33" customFormat="1" ht="22.5" customHeight="1" x14ac:dyDescent="0.3">
      <c r="A1200" s="151">
        <v>3</v>
      </c>
      <c r="B1200" s="130">
        <f>VLOOKUP(H1198,$A$4:$AV$35,2+$A1200+B$37)</f>
        <v>518</v>
      </c>
      <c r="C1200" s="130">
        <f>VLOOKUP($H1198,$A$4:$AV$35,2+$A1200+C$37)</f>
        <v>194</v>
      </c>
      <c r="D1200" s="130">
        <f>VLOOKUP($H1198,$A$4:$AV$35,2+$A1200+D$37)</f>
        <v>22</v>
      </c>
      <c r="E1200" s="130">
        <f>VLOOKUP($H1198,$A$4:$AV$35,2+$A1200+E$37)</f>
        <v>302</v>
      </c>
      <c r="F1200" s="130"/>
      <c r="G1200" s="130"/>
      <c r="H1200" s="130"/>
    </row>
    <row r="1201" spans="1:8" s="33" customFormat="1" ht="22.5" customHeight="1" x14ac:dyDescent="0.3">
      <c r="A1201" s="151">
        <v>4</v>
      </c>
      <c r="B1201" s="130">
        <f>VLOOKUP(H1198,$A$4:$AV$35,2+$A1201+B$37)</f>
        <v>481</v>
      </c>
      <c r="C1201" s="130">
        <f>VLOOKUP($H1198,$A$4:$AV$35,2+$A1201+C$37)</f>
        <v>224</v>
      </c>
      <c r="D1201" s="130">
        <f>VLOOKUP($H1198,$A$4:$AV$35,2+$A1201+D$37)</f>
        <v>14</v>
      </c>
      <c r="E1201" s="130">
        <f>VLOOKUP($H1198,$A$4:$AV$35,2+$A1201+E$37)</f>
        <v>243</v>
      </c>
      <c r="F1201" s="130"/>
      <c r="G1201" s="130"/>
      <c r="H1201" s="130"/>
    </row>
    <row r="1202" spans="1:8" s="33" customFormat="1" ht="22.5" customHeight="1" x14ac:dyDescent="0.3">
      <c r="A1202" s="151">
        <v>5</v>
      </c>
      <c r="B1202" s="130">
        <f>VLOOKUP(H1198,$A$4:$AV$35,2+$A1202+B$37)</f>
        <v>383</v>
      </c>
      <c r="C1202" s="130">
        <f>VLOOKUP($H1198,$A$4:$AV$35,2+$A1202+C$37)</f>
        <v>136</v>
      </c>
      <c r="D1202" s="130">
        <f>VLOOKUP($H1198,$A$4:$AV$35,2+$A1202+D$37)</f>
        <v>13</v>
      </c>
      <c r="E1202" s="130">
        <f>VLOOKUP($H1198,$A$4:$AV$35,2+$A1202+E$37)</f>
        <v>234</v>
      </c>
      <c r="F1202" s="130"/>
      <c r="G1202" s="130"/>
      <c r="H1202" s="130"/>
    </row>
    <row r="1203" spans="1:8" s="33" customFormat="1" ht="22.5" customHeight="1" x14ac:dyDescent="0.3">
      <c r="A1203" s="151">
        <v>6</v>
      </c>
      <c r="B1203" s="130">
        <f>VLOOKUP(H1198,$A$4:$AV$35,2+$A1203+B$37)</f>
        <v>464</v>
      </c>
      <c r="C1203" s="130">
        <f>VLOOKUP($H1198,$A$4:$AV$35,2+$A1203+C$37)</f>
        <v>151</v>
      </c>
      <c r="D1203" s="130">
        <f>VLOOKUP($H1198,$A$4:$AV$35,2+$A1203+D$37)</f>
        <v>26</v>
      </c>
      <c r="E1203" s="130">
        <f>VLOOKUP($H1198,$A$4:$AV$35,2+$A1203+E$37)</f>
        <v>287</v>
      </c>
      <c r="F1203" s="130"/>
      <c r="G1203" s="130"/>
      <c r="H1203" s="130"/>
    </row>
    <row r="1204" spans="1:8" s="33" customFormat="1" ht="22.5" customHeight="1" x14ac:dyDescent="0.3">
      <c r="A1204" s="151">
        <v>7</v>
      </c>
      <c r="B1204" s="130">
        <f>VLOOKUP(H1198,$A$4:$AV$35,2+$A1204+B$37)</f>
        <v>509</v>
      </c>
      <c r="C1204" s="130">
        <f>VLOOKUP($H1198,$A$4:$AV$35,2+$A1204+C$37)</f>
        <v>189</v>
      </c>
      <c r="D1204" s="130">
        <f>VLOOKUP($H1198,$A$4:$AV$35,2+$A1204+D$37)</f>
        <v>19</v>
      </c>
      <c r="E1204" s="130">
        <f>VLOOKUP($H1198,$A$4:$AV$35,2+$A1204+E$37)</f>
        <v>301</v>
      </c>
      <c r="F1204" s="130"/>
      <c r="G1204" s="130"/>
      <c r="H1204" s="130"/>
    </row>
    <row r="1205" spans="1:8" s="33" customFormat="1" ht="22.5" customHeight="1" x14ac:dyDescent="0.3">
      <c r="A1205" s="151">
        <v>8</v>
      </c>
      <c r="B1205" s="130">
        <f>VLOOKUP(H1198,$A$4:$AV$35,2+$A1205+B$37)</f>
        <v>589</v>
      </c>
      <c r="C1205" s="130">
        <f>VLOOKUP($H1198,$A$4:$AV$35,2+$A1205+C$37)</f>
        <v>198</v>
      </c>
      <c r="D1205" s="130">
        <f>VLOOKUP($H1198,$A$4:$AV$35,2+$A1205+D$37)</f>
        <v>26</v>
      </c>
      <c r="E1205" s="130">
        <f>VLOOKUP($H1198,$A$4:$AV$35,2+$A1205+E$37)</f>
        <v>360</v>
      </c>
      <c r="F1205" s="130"/>
      <c r="G1205" s="130"/>
      <c r="H1205" s="130"/>
    </row>
    <row r="1206" spans="1:8" s="33" customFormat="1" ht="22.5" customHeight="1" x14ac:dyDescent="0.3">
      <c r="A1206" s="151">
        <v>9</v>
      </c>
      <c r="B1206" s="130">
        <f>VLOOKUP(H1198,$A$4:$AV$35,2+$A1206+B$37)</f>
        <v>476</v>
      </c>
      <c r="C1206" s="130">
        <f>VLOOKUP($H1198,$A$4:$AV$35,2+$A1206+C$37)</f>
        <v>159</v>
      </c>
      <c r="D1206" s="130">
        <f>VLOOKUP($H1198,$A$4:$AV$35,2+$A1206+D$37)</f>
        <v>24</v>
      </c>
      <c r="E1206" s="130">
        <f>VLOOKUP($H1198,$A$4:$AV$35,2+$A1206+E$37)</f>
        <v>253</v>
      </c>
      <c r="F1206" s="130"/>
      <c r="G1206" s="130"/>
      <c r="H1206" s="130"/>
    </row>
    <row r="1207" spans="1:8" s="33" customFormat="1" ht="22.5" customHeight="1" x14ac:dyDescent="0.3">
      <c r="A1207" s="151">
        <v>10</v>
      </c>
      <c r="B1207" s="130">
        <f>VLOOKUP(H1198,$A$4:$AV$35,2+$A1207+B$37)</f>
        <v>342</v>
      </c>
      <c r="C1207" s="130">
        <f>VLOOKUP($H1198,$A$4:$AV$35,2+$A1207+C$37)</f>
        <v>151</v>
      </c>
      <c r="D1207" s="130">
        <f>VLOOKUP($H1198,$A$4:$AV$35,2+$A1207+D$37)</f>
        <v>15</v>
      </c>
      <c r="E1207" s="130">
        <f>VLOOKUP($H1198,$A$4:$AV$35,2+$A1207+E$37)</f>
        <v>52</v>
      </c>
      <c r="F1207" s="130"/>
      <c r="G1207" s="130"/>
      <c r="H1207" s="130"/>
    </row>
    <row r="1208" spans="1:8" s="33" customFormat="1" ht="22.5" customHeight="1" x14ac:dyDescent="0.3">
      <c r="A1208" s="151">
        <v>11</v>
      </c>
    </row>
    <row r="1209" spans="1:8" s="33" customFormat="1" ht="22.5" customHeight="1" x14ac:dyDescent="0.3">
      <c r="A1209" s="151">
        <v>12</v>
      </c>
    </row>
    <row r="1210" spans="1:8" s="33" customFormat="1" ht="22.5" customHeight="1" x14ac:dyDescent="0.3">
      <c r="A1210" s="151">
        <v>13</v>
      </c>
    </row>
    <row r="1211" spans="1:8" s="33" customFormat="1" ht="22.5" customHeight="1" x14ac:dyDescent="0.3">
      <c r="A1211" s="151">
        <v>14</v>
      </c>
    </row>
    <row r="1212" spans="1:8" s="33" customFormat="1" ht="22.5" customHeight="1" x14ac:dyDescent="0.3">
      <c r="A1212" s="151">
        <v>15</v>
      </c>
    </row>
    <row r="1213" spans="1:8" s="33" customFormat="1" ht="22.5" customHeight="1" x14ac:dyDescent="0.3">
      <c r="A1213" s="151">
        <v>16</v>
      </c>
    </row>
    <row r="1214" spans="1:8" s="33" customFormat="1" ht="22.5" customHeight="1" x14ac:dyDescent="0.3">
      <c r="A1214" s="151">
        <v>17</v>
      </c>
    </row>
    <row r="1215" spans="1:8" s="33" customFormat="1" ht="22.5" customHeight="1" x14ac:dyDescent="0.3">
      <c r="A1215" s="151">
        <v>18</v>
      </c>
    </row>
    <row r="1216" spans="1:8" s="33" customFormat="1" ht="22.5" customHeight="1" x14ac:dyDescent="0.3">
      <c r="A1216" s="151">
        <v>19</v>
      </c>
    </row>
    <row r="1217" spans="1:8" s="33" customFormat="1" ht="22.5" customHeight="1" x14ac:dyDescent="0.3">
      <c r="A1217" s="151">
        <v>20</v>
      </c>
    </row>
    <row r="1218" spans="1:8" s="33" customFormat="1" ht="22.5" customHeight="1" x14ac:dyDescent="0.3">
      <c r="A1218" s="151">
        <v>1</v>
      </c>
      <c r="B1218" s="130">
        <f>VLOOKUP(H1218,$A$4:$AV$35,2+$A1218+B$37)</f>
        <v>512</v>
      </c>
      <c r="C1218" s="130">
        <f>VLOOKUP($H1218,$A$4:$AV$35,2+$A1218+C$37)</f>
        <v>130</v>
      </c>
      <c r="D1218" s="130">
        <f>VLOOKUP($H1218,$A$4:$AV$35,2+$A1218+D$37)</f>
        <v>2</v>
      </c>
      <c r="E1218" s="130">
        <f>VLOOKUP($H1218,$A$4:$AV$35,2+$A1218+E$37)</f>
        <v>380</v>
      </c>
      <c r="F1218" s="130"/>
      <c r="G1218" s="130"/>
      <c r="H1218" s="181">
        <v>2</v>
      </c>
    </row>
    <row r="1219" spans="1:8" s="33" customFormat="1" ht="22.5" customHeight="1" x14ac:dyDescent="0.3">
      <c r="A1219" s="151">
        <v>2</v>
      </c>
      <c r="B1219" s="130">
        <f>VLOOKUP(H1218,$A$4:$AV$35,2+$A1219+B$37)</f>
        <v>586</v>
      </c>
      <c r="C1219" s="130">
        <f>VLOOKUP($H1218,$A$4:$AV$35,2+$A1219+C$37)</f>
        <v>169</v>
      </c>
      <c r="D1219" s="130">
        <f>VLOOKUP($H1218,$A$4:$AV$35,2+$A1219+D$37)</f>
        <v>3</v>
      </c>
      <c r="E1219" s="130">
        <f>VLOOKUP($H1218,$A$4:$AV$35,2+$A1219+E$37)</f>
        <v>414</v>
      </c>
      <c r="F1219" s="130"/>
      <c r="G1219" s="130"/>
      <c r="H1219" s="130"/>
    </row>
    <row r="1220" spans="1:8" s="33" customFormat="1" ht="22.5" customHeight="1" x14ac:dyDescent="0.3">
      <c r="A1220" s="151">
        <v>3</v>
      </c>
      <c r="B1220" s="130">
        <f>VLOOKUP(H1218,$A$4:$AV$35,2+$A1220+B$37)</f>
        <v>462</v>
      </c>
      <c r="C1220" s="130">
        <f>VLOOKUP($H1218,$A$4:$AV$35,2+$A1220+C$37)</f>
        <v>147</v>
      </c>
      <c r="D1220" s="130">
        <f>VLOOKUP($H1218,$A$4:$AV$35,2+$A1220+D$37)</f>
        <v>5</v>
      </c>
      <c r="E1220" s="130">
        <f>VLOOKUP($H1218,$A$4:$AV$35,2+$A1220+E$37)</f>
        <v>310</v>
      </c>
      <c r="F1220" s="130"/>
      <c r="G1220" s="130"/>
      <c r="H1220" s="130"/>
    </row>
    <row r="1221" spans="1:8" s="33" customFormat="1" ht="22.5" customHeight="1" x14ac:dyDescent="0.3">
      <c r="A1221" s="151">
        <v>4</v>
      </c>
      <c r="B1221" s="130">
        <f>VLOOKUP(H1218,$A$4:$AV$35,2+$A1221+B$37)</f>
        <v>405</v>
      </c>
      <c r="C1221" s="130">
        <f>VLOOKUP($H1218,$A$4:$AV$35,2+$A1221+C$37)</f>
        <v>149</v>
      </c>
      <c r="D1221" s="130">
        <f>VLOOKUP($H1218,$A$4:$AV$35,2+$A1221+D$37)</f>
        <v>7</v>
      </c>
      <c r="E1221" s="130">
        <f>VLOOKUP($H1218,$A$4:$AV$35,2+$A1221+E$37)</f>
        <v>249</v>
      </c>
      <c r="F1221" s="130"/>
      <c r="G1221" s="130"/>
      <c r="H1221" s="130"/>
    </row>
    <row r="1222" spans="1:8" s="33" customFormat="1" ht="22.5" customHeight="1" x14ac:dyDescent="0.3">
      <c r="A1222" s="151">
        <v>5</v>
      </c>
      <c r="B1222" s="130">
        <f>VLOOKUP(H1218,$A$4:$AV$35,2+$A1222+B$37)</f>
        <v>278</v>
      </c>
      <c r="C1222" s="130">
        <f>VLOOKUP($H1218,$A$4:$AV$35,2+$A1222+C$37)</f>
        <v>114</v>
      </c>
      <c r="D1222" s="130">
        <f>VLOOKUP($H1218,$A$4:$AV$35,2+$A1222+D$37)</f>
        <v>4</v>
      </c>
      <c r="E1222" s="130">
        <f>VLOOKUP($H1218,$A$4:$AV$35,2+$A1222+E$37)</f>
        <v>160</v>
      </c>
      <c r="F1222" s="130"/>
      <c r="G1222" s="130"/>
      <c r="H1222" s="130"/>
    </row>
    <row r="1223" spans="1:8" s="33" customFormat="1" ht="22.5" customHeight="1" x14ac:dyDescent="0.3">
      <c r="A1223" s="151">
        <v>6</v>
      </c>
      <c r="B1223" s="130">
        <f>VLOOKUP(H1218,$A$4:$AV$35,2+$A1223+B$37)</f>
        <v>423</v>
      </c>
      <c r="C1223" s="130">
        <f>VLOOKUP($H1218,$A$4:$AV$35,2+$A1223+C$37)</f>
        <v>134</v>
      </c>
      <c r="D1223" s="130">
        <f>VLOOKUP($H1218,$A$4:$AV$35,2+$A1223+D$37)</f>
        <v>5</v>
      </c>
      <c r="E1223" s="130">
        <f>VLOOKUP($H1218,$A$4:$AV$35,2+$A1223+E$37)</f>
        <v>284</v>
      </c>
      <c r="F1223" s="130"/>
      <c r="G1223" s="130"/>
      <c r="H1223" s="130"/>
    </row>
    <row r="1224" spans="1:8" s="33" customFormat="1" ht="22.5" customHeight="1" x14ac:dyDescent="0.3">
      <c r="A1224" s="151">
        <v>7</v>
      </c>
      <c r="B1224" s="130">
        <f>VLOOKUP(H1218,$A$4:$AV$35,2+$A1224+B$37)</f>
        <v>397</v>
      </c>
      <c r="C1224" s="130">
        <f>VLOOKUP($H1218,$A$4:$AV$35,2+$A1224+C$37)</f>
        <v>125</v>
      </c>
      <c r="D1224" s="130">
        <f>VLOOKUP($H1218,$A$4:$AV$35,2+$A1224+D$37)</f>
        <v>1</v>
      </c>
      <c r="E1224" s="130">
        <f>VLOOKUP($H1218,$A$4:$AV$35,2+$A1224+E$37)</f>
        <v>271</v>
      </c>
      <c r="F1224" s="130"/>
      <c r="G1224" s="130"/>
      <c r="H1224" s="130"/>
    </row>
    <row r="1225" spans="1:8" s="33" customFormat="1" ht="22.5" customHeight="1" x14ac:dyDescent="0.3">
      <c r="A1225" s="151">
        <v>8</v>
      </c>
      <c r="B1225" s="130">
        <f>VLOOKUP(H1218,$A$4:$AV$35,2+$A1225+B$37)</f>
        <v>477</v>
      </c>
      <c r="C1225" s="130">
        <f>VLOOKUP($H1218,$A$4:$AV$35,2+$A1225+C$37)</f>
        <v>139</v>
      </c>
      <c r="D1225" s="130">
        <f>VLOOKUP($H1218,$A$4:$AV$35,2+$A1225+D$37)</f>
        <v>0</v>
      </c>
      <c r="E1225" s="130">
        <f>VLOOKUP($H1218,$A$4:$AV$35,2+$A1225+E$37)</f>
        <v>313</v>
      </c>
      <c r="F1225" s="130"/>
      <c r="G1225" s="130"/>
      <c r="H1225" s="130"/>
    </row>
    <row r="1226" spans="1:8" s="33" customFormat="1" ht="22.5" customHeight="1" x14ac:dyDescent="0.3">
      <c r="A1226" s="151">
        <v>9</v>
      </c>
      <c r="B1226" s="130">
        <f>VLOOKUP(H1218,$A$4:$AV$35,2+$A1226+B$37)</f>
        <v>329</v>
      </c>
      <c r="C1226" s="130">
        <f>VLOOKUP($H1218,$A$4:$AV$35,2+$A1226+C$37)</f>
        <v>100</v>
      </c>
      <c r="D1226" s="130">
        <f>VLOOKUP($H1218,$A$4:$AV$35,2+$A1226+D$37)</f>
        <v>0</v>
      </c>
      <c r="E1226" s="130">
        <f>VLOOKUP($H1218,$A$4:$AV$35,2+$A1226+E$37)</f>
        <v>124</v>
      </c>
      <c r="F1226" s="130"/>
      <c r="G1226" s="130"/>
      <c r="H1226" s="130"/>
    </row>
    <row r="1227" spans="1:8" s="33" customFormat="1" ht="22.5" customHeight="1" x14ac:dyDescent="0.3">
      <c r="A1227" s="151">
        <v>10</v>
      </c>
      <c r="B1227" s="130">
        <f>VLOOKUP(H1218,$A$4:$AV$35,2+$A1227+B$37)</f>
        <v>288</v>
      </c>
      <c r="C1227" s="130">
        <f>VLOOKUP($H1218,$A$4:$AV$35,2+$A1227+C$37)</f>
        <v>79</v>
      </c>
      <c r="D1227" s="130">
        <f>VLOOKUP($H1218,$A$4:$AV$35,2+$A1227+D$37)</f>
        <v>1</v>
      </c>
      <c r="E1227" s="130">
        <f>VLOOKUP($H1218,$A$4:$AV$35,2+$A1227+E$37)</f>
        <v>47</v>
      </c>
      <c r="F1227" s="130"/>
      <c r="G1227" s="130"/>
      <c r="H1227" s="130"/>
    </row>
    <row r="1228" spans="1:8" s="33" customFormat="1" ht="22.5" customHeight="1" x14ac:dyDescent="0.3">
      <c r="A1228" s="151">
        <v>11</v>
      </c>
    </row>
    <row r="1229" spans="1:8" s="33" customFormat="1" ht="22.5" customHeight="1" x14ac:dyDescent="0.3">
      <c r="A1229" s="151">
        <v>12</v>
      </c>
    </row>
    <row r="1230" spans="1:8" s="33" customFormat="1" ht="22.5" customHeight="1" x14ac:dyDescent="0.3">
      <c r="A1230" s="151">
        <v>13</v>
      </c>
    </row>
    <row r="1231" spans="1:8" s="33" customFormat="1" ht="22.5" customHeight="1" x14ac:dyDescent="0.3">
      <c r="A1231" s="151">
        <v>14</v>
      </c>
    </row>
    <row r="1232" spans="1:8" s="33" customFormat="1" ht="22.5" customHeight="1" x14ac:dyDescent="0.3">
      <c r="A1232" s="151">
        <v>15</v>
      </c>
    </row>
    <row r="1233" spans="1:1" s="33" customFormat="1" ht="22.5" customHeight="1" x14ac:dyDescent="0.3">
      <c r="A1233" s="151">
        <v>16</v>
      </c>
    </row>
    <row r="1234" spans="1:1" s="33" customFormat="1" ht="22.5" customHeight="1" x14ac:dyDescent="0.3">
      <c r="A1234" s="151">
        <v>17</v>
      </c>
    </row>
    <row r="1235" spans="1:1" s="33" customFormat="1" ht="22.5" customHeight="1" x14ac:dyDescent="0.3">
      <c r="A1235" s="151">
        <v>18</v>
      </c>
    </row>
    <row r="1236" spans="1:1" s="33" customFormat="1" ht="22.5" customHeight="1" x14ac:dyDescent="0.3">
      <c r="A1236" s="151">
        <v>19</v>
      </c>
    </row>
    <row r="1237" spans="1:1" s="33" customFormat="1" ht="22.5" customHeight="1" x14ac:dyDescent="0.3">
      <c r="A1237" s="151">
        <v>20</v>
      </c>
    </row>
    <row r="1238" spans="1:1" s="33" customFormat="1" ht="22.5" customHeight="1" x14ac:dyDescent="0.25">
      <c r="A1238" s="158"/>
    </row>
    <row r="1239" spans="1:1" s="33" customFormat="1" ht="22.5" customHeight="1" x14ac:dyDescent="0.25">
      <c r="A1239" s="158"/>
    </row>
    <row r="1240" spans="1:1" s="33" customFormat="1" ht="22.5" customHeight="1" x14ac:dyDescent="0.25">
      <c r="A1240" s="158"/>
    </row>
    <row r="1241" spans="1:1" s="33" customFormat="1" ht="22.5" customHeight="1" x14ac:dyDescent="0.25">
      <c r="A1241" s="158"/>
    </row>
    <row r="1242" spans="1:1" s="33" customFormat="1" ht="22.5" customHeight="1" x14ac:dyDescent="0.25">
      <c r="A1242" s="158"/>
    </row>
    <row r="1243" spans="1:1" s="33" customFormat="1" ht="22.5" customHeight="1" x14ac:dyDescent="0.25">
      <c r="A1243" s="158"/>
    </row>
    <row r="1244" spans="1:1" s="33" customFormat="1" ht="22.5" customHeight="1" x14ac:dyDescent="0.25">
      <c r="A1244" s="158"/>
    </row>
    <row r="1245" spans="1:1" s="33" customFormat="1" ht="22.5" customHeight="1" x14ac:dyDescent="0.25">
      <c r="A1245" s="158"/>
    </row>
    <row r="1246" spans="1:1" s="33" customFormat="1" ht="22.5" customHeight="1" x14ac:dyDescent="0.25">
      <c r="A1246" s="158"/>
    </row>
    <row r="1247" spans="1:1" s="33" customFormat="1" ht="22.5" customHeight="1" x14ac:dyDescent="0.25">
      <c r="A1247" s="158"/>
    </row>
    <row r="1248" spans="1:1" s="33" customFormat="1" ht="22.5" customHeight="1" x14ac:dyDescent="0.25">
      <c r="A1248" s="158"/>
    </row>
    <row r="1249" spans="1:1" s="33" customFormat="1" ht="22.5" customHeight="1" x14ac:dyDescent="0.25">
      <c r="A1249" s="158"/>
    </row>
    <row r="1250" spans="1:1" s="33" customFormat="1" ht="22.5" customHeight="1" x14ac:dyDescent="0.25">
      <c r="A1250" s="158"/>
    </row>
    <row r="1251" spans="1:1" s="33" customFormat="1" ht="22.5" customHeight="1" x14ac:dyDescent="0.25">
      <c r="A1251" s="158"/>
    </row>
    <row r="1252" spans="1:1" s="33" customFormat="1" ht="22.5" customHeight="1" x14ac:dyDescent="0.25">
      <c r="A1252" s="158"/>
    </row>
    <row r="1253" spans="1:1" s="33" customFormat="1" ht="22.5" customHeight="1" x14ac:dyDescent="0.25">
      <c r="A1253" s="158"/>
    </row>
    <row r="1254" spans="1:1" s="33" customFormat="1" ht="22.5" customHeight="1" x14ac:dyDescent="0.25">
      <c r="A1254" s="158"/>
    </row>
    <row r="1255" spans="1:1" s="33" customFormat="1" ht="22.5" customHeight="1" x14ac:dyDescent="0.25">
      <c r="A1255" s="158"/>
    </row>
    <row r="1256" spans="1:1" s="33" customFormat="1" ht="22.5" customHeight="1" x14ac:dyDescent="0.25">
      <c r="A1256" s="158"/>
    </row>
    <row r="1257" spans="1:1" s="33" customFormat="1" ht="22.5" customHeight="1" x14ac:dyDescent="0.25">
      <c r="A1257" s="158"/>
    </row>
    <row r="1258" spans="1:1" s="33" customFormat="1" ht="22.5" customHeight="1" x14ac:dyDescent="0.25">
      <c r="A1258" s="158"/>
    </row>
    <row r="1259" spans="1:1" s="33" customFormat="1" ht="22.5" customHeight="1" x14ac:dyDescent="0.25">
      <c r="A1259" s="158"/>
    </row>
    <row r="1260" spans="1:1" s="33" customFormat="1" ht="22.5" customHeight="1" x14ac:dyDescent="0.25">
      <c r="A1260" s="158"/>
    </row>
    <row r="1261" spans="1:1" s="33" customFormat="1" ht="22.5" customHeight="1" x14ac:dyDescent="0.25">
      <c r="A1261" s="158"/>
    </row>
    <row r="1262" spans="1:1" s="33" customFormat="1" ht="22.5" customHeight="1" x14ac:dyDescent="0.25">
      <c r="A1262" s="158"/>
    </row>
    <row r="1263" spans="1:1" s="33" customFormat="1" ht="22.5" customHeight="1" x14ac:dyDescent="0.25">
      <c r="A1263" s="158"/>
    </row>
    <row r="1264" spans="1:1" s="33" customFormat="1" ht="22.5" customHeight="1" x14ac:dyDescent="0.25">
      <c r="A1264" s="158"/>
    </row>
    <row r="1265" spans="1:1" s="33" customFormat="1" ht="22.5" customHeight="1" x14ac:dyDescent="0.25">
      <c r="A1265" s="158"/>
    </row>
    <row r="1266" spans="1:1" s="33" customFormat="1" ht="22.5" customHeight="1" x14ac:dyDescent="0.25">
      <c r="A1266" s="158"/>
    </row>
    <row r="1267" spans="1:1" s="33" customFormat="1" ht="22.5" customHeight="1" x14ac:dyDescent="0.25">
      <c r="A1267" s="158"/>
    </row>
    <row r="1268" spans="1:1" s="33" customFormat="1" ht="22.5" customHeight="1" x14ac:dyDescent="0.25">
      <c r="A1268" s="158"/>
    </row>
    <row r="1269" spans="1:1" s="33" customFormat="1" ht="22.5" customHeight="1" x14ac:dyDescent="0.25">
      <c r="A1269" s="158"/>
    </row>
    <row r="1270" spans="1:1" s="33" customFormat="1" ht="22.5" customHeight="1" x14ac:dyDescent="0.25">
      <c r="A1270" s="158"/>
    </row>
    <row r="1271" spans="1:1" s="33" customFormat="1" ht="22.5" customHeight="1" x14ac:dyDescent="0.25">
      <c r="A1271" s="158"/>
    </row>
    <row r="1272" spans="1:1" s="33" customFormat="1" ht="22.5" customHeight="1" x14ac:dyDescent="0.25">
      <c r="A1272" s="158"/>
    </row>
    <row r="1273" spans="1:1" s="33" customFormat="1" ht="22.5" customHeight="1" x14ac:dyDescent="0.25">
      <c r="A1273" s="158"/>
    </row>
    <row r="1274" spans="1:1" s="33" customFormat="1" ht="22.5" customHeight="1" x14ac:dyDescent="0.25">
      <c r="A1274" s="158"/>
    </row>
    <row r="1275" spans="1:1" s="33" customFormat="1" ht="22.5" customHeight="1" x14ac:dyDescent="0.25">
      <c r="A1275" s="158"/>
    </row>
    <row r="1276" spans="1:1" s="33" customFormat="1" ht="22.5" customHeight="1" x14ac:dyDescent="0.25">
      <c r="A1276" s="158"/>
    </row>
    <row r="1277" spans="1:1" s="33" customFormat="1" ht="22.5" customHeight="1" x14ac:dyDescent="0.25">
      <c r="A1277" s="158"/>
    </row>
    <row r="1278" spans="1:1" s="33" customFormat="1" ht="22.5" customHeight="1" x14ac:dyDescent="0.25">
      <c r="A1278" s="158"/>
    </row>
    <row r="1279" spans="1:1" s="33" customFormat="1" ht="22.5" customHeight="1" x14ac:dyDescent="0.25">
      <c r="A1279" s="158"/>
    </row>
    <row r="1280" spans="1:1" s="33" customFormat="1" ht="22.5" customHeight="1" x14ac:dyDescent="0.25">
      <c r="A1280" s="158"/>
    </row>
    <row r="1281" spans="1:1" s="33" customFormat="1" ht="22.5" customHeight="1" x14ac:dyDescent="0.25">
      <c r="A1281" s="158"/>
    </row>
    <row r="1282" spans="1:1" s="33" customFormat="1" ht="22.5" customHeight="1" x14ac:dyDescent="0.25">
      <c r="A1282" s="158"/>
    </row>
    <row r="1283" spans="1:1" s="33" customFormat="1" ht="22.5" customHeight="1" x14ac:dyDescent="0.25">
      <c r="A1283" s="158"/>
    </row>
    <row r="1284" spans="1:1" s="33" customFormat="1" ht="22.5" customHeight="1" x14ac:dyDescent="0.25">
      <c r="A1284" s="158"/>
    </row>
    <row r="1285" spans="1:1" s="33" customFormat="1" ht="22.5" customHeight="1" x14ac:dyDescent="0.25">
      <c r="A1285" s="158"/>
    </row>
    <row r="1286" spans="1:1" s="33" customFormat="1" ht="22.5" customHeight="1" x14ac:dyDescent="0.25">
      <c r="A1286" s="158"/>
    </row>
    <row r="1287" spans="1:1" s="33" customFormat="1" ht="22.5" customHeight="1" x14ac:dyDescent="0.25">
      <c r="A1287" s="158"/>
    </row>
    <row r="1288" spans="1:1" s="33" customFormat="1" ht="22.5" customHeight="1" x14ac:dyDescent="0.25">
      <c r="A1288" s="158"/>
    </row>
    <row r="1289" spans="1:1" s="33" customFormat="1" ht="22.5" customHeight="1" x14ac:dyDescent="0.25">
      <c r="A1289" s="158"/>
    </row>
    <row r="1290" spans="1:1" s="33" customFormat="1" ht="22.5" customHeight="1" x14ac:dyDescent="0.25">
      <c r="A1290" s="158"/>
    </row>
    <row r="1291" spans="1:1" s="33" customFormat="1" ht="22.5" customHeight="1" x14ac:dyDescent="0.25">
      <c r="A1291" s="158"/>
    </row>
    <row r="1292" spans="1:1" s="33" customFormat="1" ht="22.5" customHeight="1" x14ac:dyDescent="0.25">
      <c r="A1292" s="158"/>
    </row>
    <row r="1293" spans="1:1" s="33" customFormat="1" ht="22.5" customHeight="1" x14ac:dyDescent="0.25">
      <c r="A1293" s="158"/>
    </row>
    <row r="1294" spans="1:1" s="33" customFormat="1" ht="22.5" customHeight="1" x14ac:dyDescent="0.25">
      <c r="A1294" s="158"/>
    </row>
    <row r="1295" spans="1:1" s="33" customFormat="1" ht="22.5" customHeight="1" x14ac:dyDescent="0.25">
      <c r="A1295" s="158"/>
    </row>
    <row r="1296" spans="1:1" s="33" customFormat="1" ht="22.5" customHeight="1" x14ac:dyDescent="0.25">
      <c r="A1296" s="158"/>
    </row>
    <row r="1297" spans="1:1" s="33" customFormat="1" ht="22.5" customHeight="1" x14ac:dyDescent="0.25">
      <c r="A1297" s="158"/>
    </row>
    <row r="1298" spans="1:1" s="33" customFormat="1" ht="22.5" customHeight="1" x14ac:dyDescent="0.25">
      <c r="A1298" s="158"/>
    </row>
    <row r="1299" spans="1:1" s="33" customFormat="1" ht="22.5" customHeight="1" x14ac:dyDescent="0.25">
      <c r="A1299" s="158"/>
    </row>
    <row r="1300" spans="1:1" s="33" customFormat="1" ht="22.5" customHeight="1" x14ac:dyDescent="0.25">
      <c r="A1300" s="158"/>
    </row>
    <row r="1301" spans="1:1" s="33" customFormat="1" ht="22.5" customHeight="1" x14ac:dyDescent="0.25">
      <c r="A1301" s="158"/>
    </row>
    <row r="1302" spans="1:1" s="33" customFormat="1" ht="22.5" customHeight="1" x14ac:dyDescent="0.25">
      <c r="A1302" s="158"/>
    </row>
    <row r="1303" spans="1:1" s="33" customFormat="1" ht="22.5" customHeight="1" x14ac:dyDescent="0.25">
      <c r="A1303" s="158"/>
    </row>
    <row r="1304" spans="1:1" s="33" customFormat="1" ht="22.5" customHeight="1" x14ac:dyDescent="0.25">
      <c r="A1304" s="158"/>
    </row>
    <row r="1305" spans="1:1" s="33" customFormat="1" ht="22.5" customHeight="1" x14ac:dyDescent="0.25">
      <c r="A1305" s="158"/>
    </row>
    <row r="1306" spans="1:1" s="33" customFormat="1" ht="22.5" customHeight="1" x14ac:dyDescent="0.25">
      <c r="A1306" s="158"/>
    </row>
    <row r="1307" spans="1:1" s="33" customFormat="1" ht="22.5" customHeight="1" x14ac:dyDescent="0.25">
      <c r="A1307" s="158"/>
    </row>
    <row r="1308" spans="1:1" s="33" customFormat="1" ht="22.5" customHeight="1" x14ac:dyDescent="0.25">
      <c r="A1308" s="158"/>
    </row>
    <row r="1309" spans="1:1" s="33" customFormat="1" ht="22.5" customHeight="1" x14ac:dyDescent="0.25">
      <c r="A1309" s="158"/>
    </row>
    <row r="1310" spans="1:1" s="33" customFormat="1" ht="22.5" customHeight="1" x14ac:dyDescent="0.25">
      <c r="A1310" s="158"/>
    </row>
    <row r="1311" spans="1:1" s="33" customFormat="1" ht="22.5" customHeight="1" x14ac:dyDescent="0.25">
      <c r="A1311" s="158"/>
    </row>
    <row r="1312" spans="1:1" s="33" customFormat="1" ht="22.5" customHeight="1" x14ac:dyDescent="0.25">
      <c r="A1312" s="158"/>
    </row>
    <row r="1313" spans="1:1" s="33" customFormat="1" ht="22.5" customHeight="1" x14ac:dyDescent="0.25">
      <c r="A1313" s="158"/>
    </row>
    <row r="1314" spans="1:1" s="33" customFormat="1" ht="22.5" customHeight="1" x14ac:dyDescent="0.25">
      <c r="A1314" s="158"/>
    </row>
    <row r="1315" spans="1:1" s="33" customFormat="1" ht="22.5" customHeight="1" x14ac:dyDescent="0.25">
      <c r="A1315" s="158"/>
    </row>
    <row r="1316" spans="1:1" s="33" customFormat="1" ht="22.5" customHeight="1" x14ac:dyDescent="0.25">
      <c r="A1316" s="158"/>
    </row>
    <row r="1317" spans="1:1" s="33" customFormat="1" ht="22.5" customHeight="1" x14ac:dyDescent="0.25">
      <c r="A1317" s="158"/>
    </row>
    <row r="1318" spans="1:1" s="33" customFormat="1" ht="22.5" customHeight="1" x14ac:dyDescent="0.25">
      <c r="A1318" s="158"/>
    </row>
    <row r="1319" spans="1:1" s="33" customFormat="1" ht="22.5" customHeight="1" x14ac:dyDescent="0.25">
      <c r="A1319" s="158"/>
    </row>
    <row r="1320" spans="1:1" s="33" customFormat="1" ht="22.5" customHeight="1" x14ac:dyDescent="0.25">
      <c r="A1320" s="158"/>
    </row>
    <row r="1321" spans="1:1" s="33" customFormat="1" ht="22.5" customHeight="1" x14ac:dyDescent="0.25">
      <c r="A1321" s="158"/>
    </row>
    <row r="1322" spans="1:1" s="33" customFormat="1" ht="22.5" customHeight="1" x14ac:dyDescent="0.25">
      <c r="A1322" s="158"/>
    </row>
    <row r="1323" spans="1:1" s="33" customFormat="1" ht="22.5" customHeight="1" x14ac:dyDescent="0.25">
      <c r="A1323" s="158"/>
    </row>
    <row r="1324" spans="1:1" s="33" customFormat="1" ht="22.5" customHeight="1" x14ac:dyDescent="0.25">
      <c r="A1324" s="158"/>
    </row>
    <row r="1325" spans="1:1" s="33" customFormat="1" ht="22.5" customHeight="1" x14ac:dyDescent="0.25">
      <c r="A1325" s="158"/>
    </row>
    <row r="1326" spans="1:1" s="33" customFormat="1" ht="22.5" customHeight="1" x14ac:dyDescent="0.25">
      <c r="A1326" s="158"/>
    </row>
    <row r="1327" spans="1:1" s="33" customFormat="1" ht="22.5" customHeight="1" x14ac:dyDescent="0.25">
      <c r="A1327" s="158"/>
    </row>
    <row r="1328" spans="1:1" s="33" customFormat="1" ht="22.5" customHeight="1" x14ac:dyDescent="0.25">
      <c r="A1328" s="158"/>
    </row>
    <row r="1329" spans="1:1" s="33" customFormat="1" ht="22.5" customHeight="1" x14ac:dyDescent="0.25">
      <c r="A1329" s="158"/>
    </row>
    <row r="1330" spans="1:1" s="33" customFormat="1" ht="22.5" customHeight="1" x14ac:dyDescent="0.25">
      <c r="A1330" s="158"/>
    </row>
    <row r="1331" spans="1:1" s="33" customFormat="1" ht="22.5" customHeight="1" x14ac:dyDescent="0.25">
      <c r="A1331" s="158"/>
    </row>
    <row r="1332" spans="1:1" s="33" customFormat="1" ht="22.5" customHeight="1" x14ac:dyDescent="0.25">
      <c r="A1332" s="158"/>
    </row>
    <row r="1333" spans="1:1" s="33" customFormat="1" ht="22.5" customHeight="1" x14ac:dyDescent="0.25">
      <c r="A1333" s="158"/>
    </row>
    <row r="1334" spans="1:1" s="33" customFormat="1" ht="22.5" customHeight="1" x14ac:dyDescent="0.25">
      <c r="A1334" s="158"/>
    </row>
    <row r="1335" spans="1:1" s="33" customFormat="1" ht="22.5" customHeight="1" x14ac:dyDescent="0.25">
      <c r="A1335" s="158"/>
    </row>
    <row r="1336" spans="1:1" s="33" customFormat="1" ht="22.5" customHeight="1" x14ac:dyDescent="0.25">
      <c r="A1336" s="158"/>
    </row>
    <row r="1337" spans="1:1" s="33" customFormat="1" ht="22.5" customHeight="1" x14ac:dyDescent="0.25">
      <c r="A1337" s="158"/>
    </row>
    <row r="1338" spans="1:1" s="33" customFormat="1" ht="22.5" customHeight="1" x14ac:dyDescent="0.25">
      <c r="A1338" s="158"/>
    </row>
    <row r="1339" spans="1:1" s="33" customFormat="1" ht="22.5" customHeight="1" x14ac:dyDescent="0.25">
      <c r="A1339" s="158"/>
    </row>
    <row r="1340" spans="1:1" s="33" customFormat="1" ht="22.5" customHeight="1" x14ac:dyDescent="0.25">
      <c r="A1340" s="158"/>
    </row>
    <row r="1341" spans="1:1" s="33" customFormat="1" ht="22.5" customHeight="1" x14ac:dyDescent="0.25">
      <c r="A1341" s="158"/>
    </row>
    <row r="1342" spans="1:1" s="33" customFormat="1" ht="22.5" customHeight="1" x14ac:dyDescent="0.25">
      <c r="A1342" s="158"/>
    </row>
    <row r="1343" spans="1:1" s="33" customFormat="1" ht="22.5" customHeight="1" x14ac:dyDescent="0.25">
      <c r="A1343" s="158"/>
    </row>
    <row r="1344" spans="1:1" s="33" customFormat="1" ht="22.5" customHeight="1" x14ac:dyDescent="0.25">
      <c r="A1344" s="158"/>
    </row>
    <row r="1345" spans="1:1" s="33" customFormat="1" ht="22.5" customHeight="1" x14ac:dyDescent="0.25">
      <c r="A1345" s="158"/>
    </row>
    <row r="1346" spans="1:1" s="33" customFormat="1" ht="22.5" customHeight="1" x14ac:dyDescent="0.25">
      <c r="A1346" s="158"/>
    </row>
    <row r="1347" spans="1:1" s="33" customFormat="1" ht="22.5" customHeight="1" x14ac:dyDescent="0.25">
      <c r="A1347" s="158"/>
    </row>
    <row r="1348" spans="1:1" s="33" customFormat="1" ht="22.5" customHeight="1" x14ac:dyDescent="0.25">
      <c r="A1348" s="158"/>
    </row>
    <row r="1349" spans="1:1" s="33" customFormat="1" ht="22.5" customHeight="1" x14ac:dyDescent="0.25">
      <c r="A1349" s="158"/>
    </row>
    <row r="1350" spans="1:1" s="33" customFormat="1" ht="22.5" customHeight="1" x14ac:dyDescent="0.25">
      <c r="A1350" s="158"/>
    </row>
    <row r="1351" spans="1:1" s="33" customFormat="1" ht="22.5" customHeight="1" x14ac:dyDescent="0.25">
      <c r="A1351" s="158"/>
    </row>
    <row r="1352" spans="1:1" s="33" customFormat="1" ht="22.5" customHeight="1" x14ac:dyDescent="0.25">
      <c r="A1352" s="158"/>
    </row>
    <row r="1353" spans="1:1" s="33" customFormat="1" ht="22.5" customHeight="1" x14ac:dyDescent="0.25">
      <c r="A1353" s="158"/>
    </row>
    <row r="1354" spans="1:1" s="33" customFormat="1" ht="22.5" customHeight="1" x14ac:dyDescent="0.25">
      <c r="A1354" s="158"/>
    </row>
    <row r="1355" spans="1:1" s="33" customFormat="1" ht="22.5" customHeight="1" x14ac:dyDescent="0.25">
      <c r="A1355" s="158"/>
    </row>
    <row r="1356" spans="1:1" s="33" customFormat="1" ht="22.5" customHeight="1" x14ac:dyDescent="0.25">
      <c r="A1356" s="158"/>
    </row>
    <row r="1357" spans="1:1" s="33" customFormat="1" ht="22.5" customHeight="1" x14ac:dyDescent="0.25">
      <c r="A1357" s="158"/>
    </row>
    <row r="1358" spans="1:1" s="33" customFormat="1" ht="22.5" customHeight="1" x14ac:dyDescent="0.25">
      <c r="A1358" s="158"/>
    </row>
    <row r="1359" spans="1:1" s="33" customFormat="1" ht="22.5" customHeight="1" x14ac:dyDescent="0.25">
      <c r="A1359" s="158"/>
    </row>
    <row r="1360" spans="1:1" s="33" customFormat="1" ht="22.5" customHeight="1" x14ac:dyDescent="0.25">
      <c r="A1360" s="158"/>
    </row>
    <row r="1361" spans="1:1" s="33" customFormat="1" ht="22.5" customHeight="1" x14ac:dyDescent="0.25">
      <c r="A1361" s="158"/>
    </row>
    <row r="1362" spans="1:1" s="33" customFormat="1" ht="22.5" customHeight="1" x14ac:dyDescent="0.25">
      <c r="A1362" s="158"/>
    </row>
    <row r="1363" spans="1:1" s="33" customFormat="1" ht="22.5" customHeight="1" x14ac:dyDescent="0.25">
      <c r="A1363" s="158"/>
    </row>
    <row r="1364" spans="1:1" s="33" customFormat="1" ht="22.5" customHeight="1" x14ac:dyDescent="0.25">
      <c r="A1364" s="158"/>
    </row>
    <row r="1365" spans="1:1" s="33" customFormat="1" ht="22.5" customHeight="1" x14ac:dyDescent="0.25">
      <c r="A1365" s="158"/>
    </row>
    <row r="1366" spans="1:1" s="33" customFormat="1" ht="22.5" customHeight="1" x14ac:dyDescent="0.25">
      <c r="A1366" s="158"/>
    </row>
    <row r="1367" spans="1:1" s="33" customFormat="1" ht="22.5" customHeight="1" x14ac:dyDescent="0.25">
      <c r="A1367" s="158"/>
    </row>
    <row r="1368" spans="1:1" s="33" customFormat="1" ht="22.5" customHeight="1" x14ac:dyDescent="0.25">
      <c r="A1368" s="158"/>
    </row>
    <row r="1369" spans="1:1" s="33" customFormat="1" ht="22.5" customHeight="1" x14ac:dyDescent="0.25">
      <c r="A1369" s="158"/>
    </row>
    <row r="1370" spans="1:1" s="33" customFormat="1" ht="22.5" customHeight="1" x14ac:dyDescent="0.25">
      <c r="A1370" s="158"/>
    </row>
    <row r="1371" spans="1:1" s="33" customFormat="1" ht="22.5" customHeight="1" x14ac:dyDescent="0.25">
      <c r="A1371" s="158"/>
    </row>
    <row r="1372" spans="1:1" s="33" customFormat="1" ht="22.5" customHeight="1" x14ac:dyDescent="0.25">
      <c r="A1372" s="158"/>
    </row>
    <row r="1373" spans="1:1" s="33" customFormat="1" ht="22.5" customHeight="1" x14ac:dyDescent="0.25">
      <c r="A1373" s="158"/>
    </row>
    <row r="1374" spans="1:1" s="33" customFormat="1" ht="22.5" customHeight="1" x14ac:dyDescent="0.25">
      <c r="A1374" s="158"/>
    </row>
    <row r="1375" spans="1:1" s="33" customFormat="1" ht="22.5" customHeight="1" x14ac:dyDescent="0.25">
      <c r="A1375" s="158"/>
    </row>
    <row r="1376" spans="1:1" s="33" customFormat="1" ht="22.5" customHeight="1" x14ac:dyDescent="0.25">
      <c r="A1376" s="158"/>
    </row>
    <row r="1377" spans="1:1" s="33" customFormat="1" ht="22.5" customHeight="1" x14ac:dyDescent="0.25">
      <c r="A1377" s="158"/>
    </row>
    <row r="1378" spans="1:1" s="33" customFormat="1" ht="22.5" customHeight="1" x14ac:dyDescent="0.25">
      <c r="A1378" s="158"/>
    </row>
    <row r="1379" spans="1:1" s="33" customFormat="1" ht="22.5" customHeight="1" x14ac:dyDescent="0.25">
      <c r="A1379" s="158"/>
    </row>
    <row r="1380" spans="1:1" s="33" customFormat="1" ht="22.5" customHeight="1" x14ac:dyDescent="0.25">
      <c r="A1380" s="158"/>
    </row>
    <row r="1381" spans="1:1" s="33" customFormat="1" ht="22.5" customHeight="1" x14ac:dyDescent="0.25">
      <c r="A1381" s="158"/>
    </row>
    <row r="1382" spans="1:1" s="33" customFormat="1" ht="22.5" customHeight="1" x14ac:dyDescent="0.25">
      <c r="A1382" s="158"/>
    </row>
    <row r="1383" spans="1:1" s="33" customFormat="1" ht="22.5" customHeight="1" x14ac:dyDescent="0.25">
      <c r="A1383" s="158"/>
    </row>
    <row r="1384" spans="1:1" s="33" customFormat="1" ht="22.5" customHeight="1" x14ac:dyDescent="0.25">
      <c r="A1384" s="158"/>
    </row>
    <row r="1385" spans="1:1" s="33" customFormat="1" ht="22.5" customHeight="1" x14ac:dyDescent="0.25">
      <c r="A1385" s="158"/>
    </row>
    <row r="1386" spans="1:1" s="33" customFormat="1" ht="22.5" customHeight="1" x14ac:dyDescent="0.25">
      <c r="A1386" s="158"/>
    </row>
    <row r="1387" spans="1:1" s="33" customFormat="1" ht="22.5" customHeight="1" x14ac:dyDescent="0.25">
      <c r="A1387" s="158"/>
    </row>
    <row r="1388" spans="1:1" s="33" customFormat="1" ht="22.5" customHeight="1" x14ac:dyDescent="0.25">
      <c r="A1388" s="158"/>
    </row>
    <row r="1389" spans="1:1" s="33" customFormat="1" ht="22.5" customHeight="1" x14ac:dyDescent="0.25">
      <c r="A1389" s="158"/>
    </row>
    <row r="1390" spans="1:1" s="33" customFormat="1" ht="22.5" customHeight="1" x14ac:dyDescent="0.25">
      <c r="A1390" s="158"/>
    </row>
    <row r="1391" spans="1:1" s="33" customFormat="1" ht="22.5" customHeight="1" x14ac:dyDescent="0.25">
      <c r="A1391" s="158"/>
    </row>
    <row r="1392" spans="1:1" s="33" customFormat="1" ht="22.5" customHeight="1" x14ac:dyDescent="0.25">
      <c r="A1392" s="158"/>
    </row>
    <row r="1393" spans="1:1" s="33" customFormat="1" ht="22.5" customHeight="1" x14ac:dyDescent="0.25">
      <c r="A1393" s="158"/>
    </row>
    <row r="1394" spans="1:1" s="33" customFormat="1" ht="22.5" customHeight="1" x14ac:dyDescent="0.25">
      <c r="A1394" s="158"/>
    </row>
    <row r="1395" spans="1:1" s="33" customFormat="1" ht="22.5" customHeight="1" x14ac:dyDescent="0.25">
      <c r="A1395" s="158"/>
    </row>
    <row r="1396" spans="1:1" s="33" customFormat="1" ht="22.5" customHeight="1" x14ac:dyDescent="0.25">
      <c r="A1396" s="158"/>
    </row>
    <row r="1397" spans="1:1" s="33" customFormat="1" ht="22.5" customHeight="1" x14ac:dyDescent="0.25">
      <c r="A1397" s="158"/>
    </row>
    <row r="1398" spans="1:1" s="33" customFormat="1" ht="22.5" customHeight="1" x14ac:dyDescent="0.25">
      <c r="A1398" s="158"/>
    </row>
    <row r="1399" spans="1:1" s="33" customFormat="1" ht="22.5" customHeight="1" x14ac:dyDescent="0.25">
      <c r="A1399" s="158"/>
    </row>
    <row r="1400" spans="1:1" s="33" customFormat="1" ht="22.5" customHeight="1" x14ac:dyDescent="0.25">
      <c r="A1400" s="158"/>
    </row>
    <row r="1401" spans="1:1" s="33" customFormat="1" ht="22.5" customHeight="1" x14ac:dyDescent="0.25">
      <c r="A1401" s="158"/>
    </row>
    <row r="1402" spans="1:1" s="33" customFormat="1" ht="22.5" customHeight="1" x14ac:dyDescent="0.25">
      <c r="A1402" s="158"/>
    </row>
    <row r="1403" spans="1:1" s="33" customFormat="1" ht="22.5" customHeight="1" x14ac:dyDescent="0.25">
      <c r="A1403" s="158"/>
    </row>
    <row r="1404" spans="1:1" s="33" customFormat="1" ht="22.5" customHeight="1" x14ac:dyDescent="0.25">
      <c r="A1404" s="158"/>
    </row>
    <row r="1405" spans="1:1" s="33" customFormat="1" ht="22.5" customHeight="1" x14ac:dyDescent="0.25">
      <c r="A1405" s="158"/>
    </row>
    <row r="1406" spans="1:1" s="33" customFormat="1" ht="22.5" customHeight="1" x14ac:dyDescent="0.25">
      <c r="A1406" s="158"/>
    </row>
    <row r="1407" spans="1:1" s="33" customFormat="1" ht="22.5" customHeight="1" x14ac:dyDescent="0.25">
      <c r="A1407" s="158"/>
    </row>
    <row r="1408" spans="1:1" s="33" customFormat="1" ht="22.5" customHeight="1" x14ac:dyDescent="0.25">
      <c r="A1408" s="158"/>
    </row>
    <row r="1409" spans="1:1" s="33" customFormat="1" ht="22.5" customHeight="1" x14ac:dyDescent="0.25">
      <c r="A1409" s="158"/>
    </row>
    <row r="1410" spans="1:1" s="33" customFormat="1" ht="22.5" customHeight="1" x14ac:dyDescent="0.25">
      <c r="A1410" s="158"/>
    </row>
    <row r="1411" spans="1:1" s="33" customFormat="1" ht="22.5" customHeight="1" x14ac:dyDescent="0.25">
      <c r="A1411" s="158"/>
    </row>
    <row r="1412" spans="1:1" s="33" customFormat="1" ht="22.5" customHeight="1" x14ac:dyDescent="0.25">
      <c r="A1412" s="158"/>
    </row>
    <row r="1413" spans="1:1" s="33" customFormat="1" ht="22.5" customHeight="1" x14ac:dyDescent="0.25">
      <c r="A1413" s="158"/>
    </row>
    <row r="1414" spans="1:1" s="33" customFormat="1" ht="22.5" customHeight="1" x14ac:dyDescent="0.25">
      <c r="A1414" s="158"/>
    </row>
    <row r="1415" spans="1:1" s="33" customFormat="1" ht="22.5" customHeight="1" x14ac:dyDescent="0.25">
      <c r="A1415" s="158"/>
    </row>
    <row r="1416" spans="1:1" s="33" customFormat="1" ht="22.5" customHeight="1" x14ac:dyDescent="0.25">
      <c r="A1416" s="158"/>
    </row>
    <row r="1417" spans="1:1" s="33" customFormat="1" ht="22.5" customHeight="1" x14ac:dyDescent="0.25">
      <c r="A1417" s="158"/>
    </row>
    <row r="1418" spans="1:1" s="33" customFormat="1" ht="22.5" customHeight="1" x14ac:dyDescent="0.25">
      <c r="A1418" s="158"/>
    </row>
    <row r="1419" spans="1:1" s="33" customFormat="1" ht="22.5" customHeight="1" x14ac:dyDescent="0.25">
      <c r="A1419" s="158"/>
    </row>
    <row r="1420" spans="1:1" s="33" customFormat="1" ht="22.5" customHeight="1" x14ac:dyDescent="0.25">
      <c r="A1420" s="158"/>
    </row>
    <row r="1421" spans="1:1" s="33" customFormat="1" ht="22.5" customHeight="1" x14ac:dyDescent="0.25">
      <c r="A1421" s="158"/>
    </row>
    <row r="1422" spans="1:1" s="33" customFormat="1" ht="22.5" customHeight="1" x14ac:dyDescent="0.25">
      <c r="A1422" s="158"/>
    </row>
    <row r="1423" spans="1:1" s="33" customFormat="1" ht="22.5" customHeight="1" x14ac:dyDescent="0.25">
      <c r="A1423" s="158"/>
    </row>
    <row r="1424" spans="1:1" s="33" customFormat="1" ht="22.5" customHeight="1" x14ac:dyDescent="0.25">
      <c r="A1424" s="158"/>
    </row>
    <row r="1425" spans="1:1" s="33" customFormat="1" ht="22.5" customHeight="1" x14ac:dyDescent="0.25">
      <c r="A1425" s="158"/>
    </row>
    <row r="1426" spans="1:1" s="33" customFormat="1" ht="22.5" customHeight="1" x14ac:dyDescent="0.25">
      <c r="A1426" s="158"/>
    </row>
    <row r="1427" spans="1:1" s="33" customFormat="1" ht="22.5" customHeight="1" x14ac:dyDescent="0.25">
      <c r="A1427" s="158"/>
    </row>
    <row r="1428" spans="1:1" s="33" customFormat="1" ht="22.5" customHeight="1" x14ac:dyDescent="0.25">
      <c r="A1428" s="158"/>
    </row>
    <row r="1429" spans="1:1" s="33" customFormat="1" ht="22.5" customHeight="1" x14ac:dyDescent="0.25">
      <c r="A1429" s="158"/>
    </row>
    <row r="1430" spans="1:1" s="33" customFormat="1" ht="22.5" customHeight="1" x14ac:dyDescent="0.25">
      <c r="A1430" s="158"/>
    </row>
    <row r="1431" spans="1:1" s="33" customFormat="1" ht="22.5" customHeight="1" x14ac:dyDescent="0.25">
      <c r="A1431" s="158"/>
    </row>
    <row r="1432" spans="1:1" s="33" customFormat="1" ht="22.5" customHeight="1" x14ac:dyDescent="0.25">
      <c r="A1432" s="158"/>
    </row>
    <row r="1433" spans="1:1" s="33" customFormat="1" ht="22.5" customHeight="1" x14ac:dyDescent="0.25">
      <c r="A1433" s="158"/>
    </row>
    <row r="1434" spans="1:1" s="33" customFormat="1" ht="22.5" customHeight="1" x14ac:dyDescent="0.25">
      <c r="A1434" s="158"/>
    </row>
    <row r="1435" spans="1:1" s="33" customFormat="1" ht="22.5" customHeight="1" x14ac:dyDescent="0.25">
      <c r="A1435" s="158"/>
    </row>
    <row r="1436" spans="1:1" s="33" customFormat="1" ht="22.5" customHeight="1" x14ac:dyDescent="0.25">
      <c r="A1436" s="158"/>
    </row>
    <row r="1437" spans="1:1" s="33" customFormat="1" ht="22.5" customHeight="1" x14ac:dyDescent="0.25">
      <c r="A1437" s="158"/>
    </row>
    <row r="1438" spans="1:1" s="33" customFormat="1" ht="22.5" customHeight="1" x14ac:dyDescent="0.25">
      <c r="A1438" s="158"/>
    </row>
    <row r="1439" spans="1:1" s="33" customFormat="1" ht="22.5" customHeight="1" x14ac:dyDescent="0.25">
      <c r="A1439" s="158"/>
    </row>
    <row r="1440" spans="1:1" s="33" customFormat="1" ht="22.5" customHeight="1" x14ac:dyDescent="0.25">
      <c r="A1440" s="158"/>
    </row>
    <row r="1441" spans="1:1" s="33" customFormat="1" ht="22.5" customHeight="1" x14ac:dyDescent="0.25">
      <c r="A1441" s="158"/>
    </row>
    <row r="1442" spans="1:1" s="33" customFormat="1" ht="22.5" customHeight="1" x14ac:dyDescent="0.25">
      <c r="A1442" s="158"/>
    </row>
    <row r="1443" spans="1:1" s="33" customFormat="1" ht="22.5" customHeight="1" x14ac:dyDescent="0.25">
      <c r="A1443" s="158"/>
    </row>
    <row r="1444" spans="1:1" s="33" customFormat="1" ht="22.5" customHeight="1" x14ac:dyDescent="0.25">
      <c r="A1444" s="158"/>
    </row>
    <row r="1445" spans="1:1" s="33" customFormat="1" ht="22.5" customHeight="1" x14ac:dyDescent="0.25">
      <c r="A1445" s="158"/>
    </row>
    <row r="1446" spans="1:1" s="33" customFormat="1" ht="22.5" customHeight="1" x14ac:dyDescent="0.25">
      <c r="A1446" s="158"/>
    </row>
    <row r="1447" spans="1:1" s="33" customFormat="1" ht="22.5" customHeight="1" x14ac:dyDescent="0.25">
      <c r="A1447" s="158"/>
    </row>
    <row r="1448" spans="1:1" s="33" customFormat="1" ht="22.5" customHeight="1" x14ac:dyDescent="0.25">
      <c r="A1448" s="158"/>
    </row>
    <row r="1449" spans="1:1" s="33" customFormat="1" ht="22.5" customHeight="1" x14ac:dyDescent="0.25">
      <c r="A1449" s="158"/>
    </row>
    <row r="1450" spans="1:1" s="33" customFormat="1" ht="22.5" customHeight="1" x14ac:dyDescent="0.25">
      <c r="A1450" s="158"/>
    </row>
    <row r="1451" spans="1:1" s="33" customFormat="1" ht="22.5" customHeight="1" x14ac:dyDescent="0.25">
      <c r="A1451" s="158"/>
    </row>
    <row r="1452" spans="1:1" s="33" customFormat="1" ht="22.5" customHeight="1" x14ac:dyDescent="0.25">
      <c r="A1452" s="158"/>
    </row>
    <row r="1453" spans="1:1" s="33" customFormat="1" ht="22.5" customHeight="1" x14ac:dyDescent="0.25">
      <c r="A1453" s="158"/>
    </row>
    <row r="1454" spans="1:1" s="33" customFormat="1" ht="22.5" customHeight="1" x14ac:dyDescent="0.25">
      <c r="A1454" s="158"/>
    </row>
    <row r="1455" spans="1:1" s="33" customFormat="1" ht="22.5" customHeight="1" x14ac:dyDescent="0.25">
      <c r="A1455" s="158"/>
    </row>
    <row r="1456" spans="1:1" s="33" customFormat="1" ht="22.5" customHeight="1" x14ac:dyDescent="0.25">
      <c r="A1456" s="158"/>
    </row>
    <row r="1457" spans="1:1" s="33" customFormat="1" ht="22.5" customHeight="1" x14ac:dyDescent="0.25">
      <c r="A1457" s="158"/>
    </row>
    <row r="1458" spans="1:1" s="33" customFormat="1" ht="22.5" customHeight="1" x14ac:dyDescent="0.25">
      <c r="A1458" s="158"/>
    </row>
    <row r="1459" spans="1:1" s="33" customFormat="1" ht="22.5" customHeight="1" x14ac:dyDescent="0.25">
      <c r="A1459" s="158"/>
    </row>
    <row r="1460" spans="1:1" s="33" customFormat="1" ht="22.5" customHeight="1" x14ac:dyDescent="0.25">
      <c r="A1460" s="158"/>
    </row>
    <row r="1461" spans="1:1" s="33" customFormat="1" ht="22.5" customHeight="1" x14ac:dyDescent="0.25">
      <c r="A1461" s="158"/>
    </row>
    <row r="1462" spans="1:1" s="33" customFormat="1" ht="22.5" customHeight="1" x14ac:dyDescent="0.25">
      <c r="A1462" s="158"/>
    </row>
    <row r="1463" spans="1:1" s="33" customFormat="1" ht="22.5" customHeight="1" x14ac:dyDescent="0.25">
      <c r="A1463" s="158"/>
    </row>
    <row r="1464" spans="1:1" s="33" customFormat="1" ht="22.5" customHeight="1" x14ac:dyDescent="0.25">
      <c r="A1464" s="158"/>
    </row>
    <row r="1465" spans="1:1" s="33" customFormat="1" ht="22.5" customHeight="1" x14ac:dyDescent="0.25">
      <c r="A1465" s="158"/>
    </row>
    <row r="1466" spans="1:1" s="33" customFormat="1" ht="22.5" customHeight="1" x14ac:dyDescent="0.25">
      <c r="A1466" s="158"/>
    </row>
    <row r="1467" spans="1:1" s="33" customFormat="1" ht="22.5" customHeight="1" x14ac:dyDescent="0.25">
      <c r="A1467" s="158"/>
    </row>
    <row r="1468" spans="1:1" s="33" customFormat="1" ht="22.5" customHeight="1" x14ac:dyDescent="0.25">
      <c r="A1468" s="158"/>
    </row>
    <row r="1469" spans="1:1" s="33" customFormat="1" ht="22.5" customHeight="1" x14ac:dyDescent="0.25">
      <c r="A1469" s="158"/>
    </row>
    <row r="1470" spans="1:1" s="33" customFormat="1" ht="22.5" customHeight="1" x14ac:dyDescent="0.25">
      <c r="A1470" s="158"/>
    </row>
    <row r="1471" spans="1:1" s="33" customFormat="1" ht="22.5" customHeight="1" x14ac:dyDescent="0.25">
      <c r="A1471" s="158"/>
    </row>
    <row r="1472" spans="1:1" s="33" customFormat="1" ht="22.5" customHeight="1" x14ac:dyDescent="0.25">
      <c r="A1472" s="158"/>
    </row>
    <row r="1473" spans="1:1" s="33" customFormat="1" ht="22.5" customHeight="1" x14ac:dyDescent="0.25">
      <c r="A1473" s="158"/>
    </row>
    <row r="1474" spans="1:1" s="33" customFormat="1" ht="22.5" customHeight="1" x14ac:dyDescent="0.25">
      <c r="A1474" s="158"/>
    </row>
    <row r="1475" spans="1:1" s="33" customFormat="1" ht="22.5" customHeight="1" x14ac:dyDescent="0.25">
      <c r="A1475" s="158"/>
    </row>
    <row r="1476" spans="1:1" s="33" customFormat="1" ht="22.5" customHeight="1" x14ac:dyDescent="0.25">
      <c r="A1476" s="158"/>
    </row>
    <row r="1477" spans="1:1" s="33" customFormat="1" ht="22.5" customHeight="1" x14ac:dyDescent="0.25">
      <c r="A1477" s="158"/>
    </row>
    <row r="1478" spans="1:1" s="33" customFormat="1" ht="22.5" customHeight="1" x14ac:dyDescent="0.25">
      <c r="A1478" s="158"/>
    </row>
    <row r="1479" spans="1:1" s="33" customFormat="1" ht="22.5" customHeight="1" x14ac:dyDescent="0.25">
      <c r="A1479" s="158"/>
    </row>
    <row r="1480" spans="1:1" s="33" customFormat="1" ht="22.5" customHeight="1" x14ac:dyDescent="0.25">
      <c r="A1480" s="158"/>
    </row>
    <row r="1481" spans="1:1" s="33" customFormat="1" ht="22.5" customHeight="1" x14ac:dyDescent="0.25">
      <c r="A1481" s="158"/>
    </row>
    <row r="1482" spans="1:1" s="33" customFormat="1" ht="22.5" customHeight="1" x14ac:dyDescent="0.25">
      <c r="A1482" s="158"/>
    </row>
    <row r="1483" spans="1:1" s="33" customFormat="1" ht="22.5" customHeight="1" x14ac:dyDescent="0.25">
      <c r="A1483" s="158"/>
    </row>
    <row r="1484" spans="1:1" s="33" customFormat="1" ht="22.5" customHeight="1" x14ac:dyDescent="0.25">
      <c r="A1484" s="158"/>
    </row>
    <row r="1485" spans="1:1" s="33" customFormat="1" ht="22.5" customHeight="1" x14ac:dyDescent="0.25">
      <c r="A1485" s="158"/>
    </row>
    <row r="1486" spans="1:1" s="33" customFormat="1" ht="22.5" customHeight="1" x14ac:dyDescent="0.25">
      <c r="A1486" s="158"/>
    </row>
    <row r="1487" spans="1:1" s="33" customFormat="1" ht="22.5" customHeight="1" x14ac:dyDescent="0.25">
      <c r="A1487" s="158"/>
    </row>
    <row r="1488" spans="1:1" s="33" customFormat="1" ht="22.5" customHeight="1" x14ac:dyDescent="0.25">
      <c r="A1488" s="158"/>
    </row>
    <row r="1489" spans="1:1" s="33" customFormat="1" ht="22.5" customHeight="1" x14ac:dyDescent="0.25">
      <c r="A1489" s="158"/>
    </row>
    <row r="1490" spans="1:1" s="33" customFormat="1" ht="22.5" customHeight="1" x14ac:dyDescent="0.25">
      <c r="A1490" s="158"/>
    </row>
    <row r="1491" spans="1:1" s="33" customFormat="1" ht="22.5" customHeight="1" x14ac:dyDescent="0.25">
      <c r="A1491" s="158"/>
    </row>
    <row r="1492" spans="1:1" s="33" customFormat="1" ht="22.5" customHeight="1" x14ac:dyDescent="0.25">
      <c r="A1492" s="158"/>
    </row>
    <row r="1493" spans="1:1" s="33" customFormat="1" ht="22.5" customHeight="1" x14ac:dyDescent="0.25">
      <c r="A1493" s="158"/>
    </row>
    <row r="1494" spans="1:1" s="33" customFormat="1" ht="22.5" customHeight="1" x14ac:dyDescent="0.25">
      <c r="A1494" s="158"/>
    </row>
    <row r="1495" spans="1:1" s="33" customFormat="1" ht="12.5" x14ac:dyDescent="0.25">
      <c r="A1495" s="158"/>
    </row>
    <row r="1496" spans="1:1" s="33" customFormat="1" ht="12.5" x14ac:dyDescent="0.25">
      <c r="A1496" s="158"/>
    </row>
    <row r="1497" spans="1:1" s="33" customFormat="1" ht="12.5" x14ac:dyDescent="0.25">
      <c r="A1497" s="158"/>
    </row>
    <row r="1498" spans="1:1" s="33" customFormat="1" ht="12.5" x14ac:dyDescent="0.25">
      <c r="A1498" s="158"/>
    </row>
    <row r="1499" spans="1:1" s="33" customFormat="1" ht="12.5" x14ac:dyDescent="0.25">
      <c r="A1499" s="158"/>
    </row>
    <row r="1500" spans="1:1" s="33" customFormat="1" ht="12.5" x14ac:dyDescent="0.25">
      <c r="A1500" s="158"/>
    </row>
    <row r="1501" spans="1:1" s="33" customFormat="1" ht="12.5" x14ac:dyDescent="0.25">
      <c r="A1501" s="158"/>
    </row>
    <row r="1502" spans="1:1" s="33" customFormat="1" ht="12.5" x14ac:dyDescent="0.25">
      <c r="A1502" s="158"/>
    </row>
    <row r="1503" spans="1:1" s="33" customFormat="1" ht="12.5" x14ac:dyDescent="0.25">
      <c r="A1503" s="158"/>
    </row>
    <row r="1504" spans="1:1" s="33" customFormat="1" ht="12.5" x14ac:dyDescent="0.25">
      <c r="A1504" s="158"/>
    </row>
    <row r="1505" spans="1:1" s="33" customFormat="1" ht="12.5" x14ac:dyDescent="0.25">
      <c r="A1505" s="158"/>
    </row>
    <row r="1506" spans="1:1" s="33" customFormat="1" ht="12.5" x14ac:dyDescent="0.25">
      <c r="A1506" s="158"/>
    </row>
    <row r="1507" spans="1:1" s="33" customFormat="1" ht="12.5" x14ac:dyDescent="0.25">
      <c r="A1507" s="158"/>
    </row>
    <row r="1508" spans="1:1" s="33" customFormat="1" ht="12.5" x14ac:dyDescent="0.25">
      <c r="A1508" s="158"/>
    </row>
    <row r="1509" spans="1:1" s="33" customFormat="1" ht="12.5" x14ac:dyDescent="0.25">
      <c r="A1509" s="158"/>
    </row>
    <row r="1510" spans="1:1" s="33" customFormat="1" ht="12.5" x14ac:dyDescent="0.25">
      <c r="A1510" s="158"/>
    </row>
    <row r="1511" spans="1:1" s="33" customFormat="1" ht="12.5" x14ac:dyDescent="0.25">
      <c r="A1511" s="158"/>
    </row>
    <row r="1512" spans="1:1" s="33" customFormat="1" ht="12.5" x14ac:dyDescent="0.25">
      <c r="A1512" s="158"/>
    </row>
    <row r="1513" spans="1:1" s="33" customFormat="1" ht="12.5" x14ac:dyDescent="0.25">
      <c r="A1513" s="158"/>
    </row>
    <row r="1514" spans="1:1" s="33" customFormat="1" ht="12.5" x14ac:dyDescent="0.25">
      <c r="A1514" s="158"/>
    </row>
    <row r="1515" spans="1:1" s="33" customFormat="1" ht="12.5" x14ac:dyDescent="0.25">
      <c r="A1515" s="158"/>
    </row>
    <row r="1516" spans="1:1" s="33" customFormat="1" ht="12.5" x14ac:dyDescent="0.25">
      <c r="A1516" s="158"/>
    </row>
    <row r="1517" spans="1:1" s="33" customFormat="1" ht="12.5" x14ac:dyDescent="0.25">
      <c r="A1517" s="158"/>
    </row>
    <row r="1518" spans="1:1" s="33" customFormat="1" ht="12.5" x14ac:dyDescent="0.25">
      <c r="A1518" s="158"/>
    </row>
    <row r="1519" spans="1:1" s="33" customFormat="1" ht="12.5" x14ac:dyDescent="0.25">
      <c r="A1519" s="158"/>
    </row>
    <row r="1520" spans="1:1" s="33" customFormat="1" ht="12.5" x14ac:dyDescent="0.25">
      <c r="A1520" s="158"/>
    </row>
    <row r="1521" spans="1:1" s="33" customFormat="1" ht="12.5" x14ac:dyDescent="0.25">
      <c r="A1521" s="158"/>
    </row>
    <row r="1522" spans="1:1" s="33" customFormat="1" ht="12.5" x14ac:dyDescent="0.25">
      <c r="A1522" s="158"/>
    </row>
    <row r="1523" spans="1:1" s="33" customFormat="1" ht="12.5" x14ac:dyDescent="0.25">
      <c r="A1523" s="158"/>
    </row>
    <row r="1524" spans="1:1" s="33" customFormat="1" ht="12.5" x14ac:dyDescent="0.25">
      <c r="A1524" s="158"/>
    </row>
    <row r="1525" spans="1:1" s="33" customFormat="1" ht="12.5" x14ac:dyDescent="0.25">
      <c r="A1525" s="158"/>
    </row>
    <row r="1526" spans="1:1" s="33" customFormat="1" ht="12.5" x14ac:dyDescent="0.25">
      <c r="A1526" s="158"/>
    </row>
    <row r="1527" spans="1:1" s="33" customFormat="1" ht="12.5" x14ac:dyDescent="0.25">
      <c r="A1527" s="158"/>
    </row>
    <row r="1528" spans="1:1" s="33" customFormat="1" ht="12.5" x14ac:dyDescent="0.25">
      <c r="A1528" s="158"/>
    </row>
    <row r="1529" spans="1:1" s="33" customFormat="1" ht="12.5" x14ac:dyDescent="0.25">
      <c r="A1529" s="158"/>
    </row>
    <row r="1530" spans="1:1" s="33" customFormat="1" ht="12.5" x14ac:dyDescent="0.25">
      <c r="A1530" s="158"/>
    </row>
    <row r="1531" spans="1:1" s="33" customFormat="1" ht="12.5" x14ac:dyDescent="0.25">
      <c r="A1531" s="158"/>
    </row>
    <row r="1532" spans="1:1" s="33" customFormat="1" ht="12.5" x14ac:dyDescent="0.25">
      <c r="A1532" s="158"/>
    </row>
    <row r="1533" spans="1:1" s="33" customFormat="1" ht="12.5" x14ac:dyDescent="0.25">
      <c r="A1533" s="158"/>
    </row>
    <row r="1534" spans="1:1" s="33" customFormat="1" ht="12.5" x14ac:dyDescent="0.25">
      <c r="A1534" s="158"/>
    </row>
    <row r="1535" spans="1:1" s="33" customFormat="1" ht="12.5" x14ac:dyDescent="0.25">
      <c r="A1535" s="158"/>
    </row>
    <row r="1536" spans="1:1" s="33" customFormat="1" ht="12.5" x14ac:dyDescent="0.25">
      <c r="A1536" s="158"/>
    </row>
    <row r="1537" spans="1:1" s="33" customFormat="1" ht="12.5" x14ac:dyDescent="0.25">
      <c r="A1537" s="158"/>
    </row>
    <row r="1538" spans="1:1" s="33" customFormat="1" ht="12.5" x14ac:dyDescent="0.25">
      <c r="A1538" s="158"/>
    </row>
    <row r="1539" spans="1:1" s="33" customFormat="1" ht="12.5" x14ac:dyDescent="0.25">
      <c r="A1539" s="158"/>
    </row>
    <row r="1540" spans="1:1" s="33" customFormat="1" ht="12.5" x14ac:dyDescent="0.25">
      <c r="A1540" s="158"/>
    </row>
    <row r="1541" spans="1:1" s="33" customFormat="1" ht="12.5" x14ac:dyDescent="0.25">
      <c r="A1541" s="158"/>
    </row>
    <row r="1542" spans="1:1" s="33" customFormat="1" ht="12.5" x14ac:dyDescent="0.25">
      <c r="A1542" s="158"/>
    </row>
    <row r="1543" spans="1:1" s="33" customFormat="1" ht="12.5" x14ac:dyDescent="0.25">
      <c r="A1543" s="158"/>
    </row>
    <row r="1544" spans="1:1" s="33" customFormat="1" ht="12.5" x14ac:dyDescent="0.25">
      <c r="A1544" s="158"/>
    </row>
    <row r="1545" spans="1:1" s="33" customFormat="1" ht="12.5" x14ac:dyDescent="0.25">
      <c r="A1545" s="158"/>
    </row>
    <row r="1546" spans="1:1" s="33" customFormat="1" ht="12.5" x14ac:dyDescent="0.25">
      <c r="A1546" s="158"/>
    </row>
    <row r="1547" spans="1:1" s="33" customFormat="1" ht="12.5" x14ac:dyDescent="0.25">
      <c r="A1547" s="158"/>
    </row>
    <row r="1548" spans="1:1" s="33" customFormat="1" ht="12.5" x14ac:dyDescent="0.25">
      <c r="A1548" s="158"/>
    </row>
    <row r="1549" spans="1:1" s="33" customFormat="1" ht="12.5" x14ac:dyDescent="0.25">
      <c r="A1549" s="158"/>
    </row>
    <row r="1550" spans="1:1" s="33" customFormat="1" ht="12.5" x14ac:dyDescent="0.25">
      <c r="A1550" s="158"/>
    </row>
    <row r="1551" spans="1:1" s="33" customFormat="1" ht="12.5" x14ac:dyDescent="0.25">
      <c r="A1551" s="158"/>
    </row>
    <row r="1552" spans="1:1" s="33" customFormat="1" ht="12.5" x14ac:dyDescent="0.25">
      <c r="A1552" s="158"/>
    </row>
    <row r="1553" spans="1:1" s="33" customFormat="1" ht="12.5" x14ac:dyDescent="0.25">
      <c r="A1553" s="158"/>
    </row>
    <row r="1554" spans="1:1" s="33" customFormat="1" ht="12.5" x14ac:dyDescent="0.25">
      <c r="A1554" s="158"/>
    </row>
    <row r="1555" spans="1:1" s="33" customFormat="1" ht="12.5" x14ac:dyDescent="0.25">
      <c r="A1555" s="158"/>
    </row>
    <row r="1556" spans="1:1" s="33" customFormat="1" ht="12.5" x14ac:dyDescent="0.25">
      <c r="A1556" s="158"/>
    </row>
    <row r="1557" spans="1:1" s="33" customFormat="1" ht="12.5" x14ac:dyDescent="0.25">
      <c r="A1557" s="158"/>
    </row>
    <row r="1558" spans="1:1" s="33" customFormat="1" ht="12.5" x14ac:dyDescent="0.25">
      <c r="A1558" s="158"/>
    </row>
    <row r="1559" spans="1:1" s="33" customFormat="1" ht="12.5" x14ac:dyDescent="0.25">
      <c r="A1559" s="158"/>
    </row>
    <row r="1560" spans="1:1" s="33" customFormat="1" ht="12.5" x14ac:dyDescent="0.25">
      <c r="A1560" s="158"/>
    </row>
    <row r="1561" spans="1:1" s="33" customFormat="1" ht="12.5" x14ac:dyDescent="0.25">
      <c r="A1561" s="158"/>
    </row>
    <row r="1562" spans="1:1" s="33" customFormat="1" ht="12.5" x14ac:dyDescent="0.25">
      <c r="A1562" s="158"/>
    </row>
    <row r="1563" spans="1:1" s="33" customFormat="1" ht="12.5" x14ac:dyDescent="0.25">
      <c r="A1563" s="158"/>
    </row>
    <row r="1564" spans="1:1" s="33" customFormat="1" ht="12.5" x14ac:dyDescent="0.25">
      <c r="A1564" s="158"/>
    </row>
    <row r="1565" spans="1:1" s="33" customFormat="1" ht="12.5" x14ac:dyDescent="0.25">
      <c r="A1565" s="158"/>
    </row>
    <row r="1566" spans="1:1" s="33" customFormat="1" ht="12.5" x14ac:dyDescent="0.25">
      <c r="A1566" s="158"/>
    </row>
    <row r="1567" spans="1:1" s="33" customFormat="1" ht="12.5" x14ac:dyDescent="0.25">
      <c r="A1567" s="158"/>
    </row>
    <row r="1568" spans="1:1" s="33" customFormat="1" ht="12.5" x14ac:dyDescent="0.25">
      <c r="A1568" s="158"/>
    </row>
    <row r="1569" spans="1:1" s="33" customFormat="1" ht="12.5" x14ac:dyDescent="0.25">
      <c r="A1569" s="158"/>
    </row>
    <row r="1570" spans="1:1" s="33" customFormat="1" ht="12.5" x14ac:dyDescent="0.25">
      <c r="A1570" s="158"/>
    </row>
    <row r="1571" spans="1:1" s="33" customFormat="1" ht="12.5" x14ac:dyDescent="0.25">
      <c r="A1571" s="158"/>
    </row>
    <row r="1572" spans="1:1" s="33" customFormat="1" ht="12.5" x14ac:dyDescent="0.25">
      <c r="A1572" s="158"/>
    </row>
    <row r="1573" spans="1:1" s="33" customFormat="1" ht="12.5" x14ac:dyDescent="0.25">
      <c r="A1573" s="158"/>
    </row>
    <row r="1574" spans="1:1" s="33" customFormat="1" ht="12.5" x14ac:dyDescent="0.25">
      <c r="A1574" s="158"/>
    </row>
    <row r="1575" spans="1:1" s="33" customFormat="1" ht="12.5" x14ac:dyDescent="0.25">
      <c r="A1575" s="158"/>
    </row>
    <row r="1576" spans="1:1" s="33" customFormat="1" ht="12.5" x14ac:dyDescent="0.25">
      <c r="A1576" s="158"/>
    </row>
    <row r="1577" spans="1:1" s="33" customFormat="1" ht="12.5" x14ac:dyDescent="0.25">
      <c r="A1577" s="158"/>
    </row>
    <row r="1578" spans="1:1" s="33" customFormat="1" ht="12.5" x14ac:dyDescent="0.25">
      <c r="A1578" s="158"/>
    </row>
    <row r="1579" spans="1:1" s="33" customFormat="1" ht="12.5" x14ac:dyDescent="0.25">
      <c r="A1579" s="158"/>
    </row>
    <row r="1580" spans="1:1" s="33" customFormat="1" ht="12.5" x14ac:dyDescent="0.25">
      <c r="A1580" s="158"/>
    </row>
    <row r="1581" spans="1:1" s="33" customFormat="1" ht="12.5" x14ac:dyDescent="0.25">
      <c r="A1581" s="158"/>
    </row>
    <row r="1582" spans="1:1" s="33" customFormat="1" ht="12.5" x14ac:dyDescent="0.25">
      <c r="A1582" s="158"/>
    </row>
    <row r="1583" spans="1:1" s="33" customFormat="1" ht="12.5" x14ac:dyDescent="0.25">
      <c r="A1583" s="158"/>
    </row>
    <row r="1584" spans="1:1" s="33" customFormat="1" ht="12.5" x14ac:dyDescent="0.25">
      <c r="A1584" s="158"/>
    </row>
    <row r="1585" spans="1:1" s="33" customFormat="1" ht="12.5" x14ac:dyDescent="0.25">
      <c r="A1585" s="158"/>
    </row>
    <row r="1586" spans="1:1" s="33" customFormat="1" ht="12.5" x14ac:dyDescent="0.25">
      <c r="A1586" s="158"/>
    </row>
    <row r="1587" spans="1:1" s="33" customFormat="1" ht="12.5" x14ac:dyDescent="0.25">
      <c r="A1587" s="158"/>
    </row>
    <row r="1588" spans="1:1" s="33" customFormat="1" ht="12.5" x14ac:dyDescent="0.25">
      <c r="A1588" s="158"/>
    </row>
    <row r="1589" spans="1:1" s="33" customFormat="1" ht="12.5" x14ac:dyDescent="0.25">
      <c r="A1589" s="158"/>
    </row>
    <row r="1590" spans="1:1" s="33" customFormat="1" ht="12.5" x14ac:dyDescent="0.25">
      <c r="A1590" s="158"/>
    </row>
    <row r="1591" spans="1:1" s="33" customFormat="1" ht="12.5" x14ac:dyDescent="0.25">
      <c r="A1591" s="158"/>
    </row>
    <row r="1592" spans="1:1" s="33" customFormat="1" ht="12.5" x14ac:dyDescent="0.25">
      <c r="A1592" s="158"/>
    </row>
    <row r="1593" spans="1:1" s="33" customFormat="1" ht="12.5" x14ac:dyDescent="0.25">
      <c r="A1593" s="158"/>
    </row>
    <row r="1594" spans="1:1" s="33" customFormat="1" ht="12.5" x14ac:dyDescent="0.25">
      <c r="A1594" s="158"/>
    </row>
    <row r="1595" spans="1:1" s="33" customFormat="1" ht="12.5" x14ac:dyDescent="0.25">
      <c r="A1595" s="158"/>
    </row>
    <row r="1596" spans="1:1" s="33" customFormat="1" ht="12.5" x14ac:dyDescent="0.25">
      <c r="A1596" s="158"/>
    </row>
    <row r="1597" spans="1:1" s="33" customFormat="1" ht="12.5" x14ac:dyDescent="0.25">
      <c r="A1597" s="158"/>
    </row>
    <row r="1598" spans="1:1" s="33" customFormat="1" ht="12.5" x14ac:dyDescent="0.25">
      <c r="A1598" s="158"/>
    </row>
    <row r="1599" spans="1:1" s="33" customFormat="1" ht="12.5" x14ac:dyDescent="0.25">
      <c r="A1599" s="158"/>
    </row>
    <row r="1600" spans="1:1" s="33" customFormat="1" ht="12.5" x14ac:dyDescent="0.25">
      <c r="A1600" s="158"/>
    </row>
    <row r="1601" spans="1:1" s="33" customFormat="1" ht="12.5" x14ac:dyDescent="0.25">
      <c r="A1601" s="158"/>
    </row>
    <row r="1602" spans="1:1" s="33" customFormat="1" ht="12.5" x14ac:dyDescent="0.25">
      <c r="A1602" s="158"/>
    </row>
    <row r="1603" spans="1:1" s="33" customFormat="1" ht="12.5" x14ac:dyDescent="0.25">
      <c r="A1603" s="158"/>
    </row>
    <row r="1604" spans="1:1" s="33" customFormat="1" ht="12.5" x14ac:dyDescent="0.25">
      <c r="A1604" s="158"/>
    </row>
    <row r="1605" spans="1:1" s="33" customFormat="1" ht="12.5" x14ac:dyDescent="0.25">
      <c r="A1605" s="158"/>
    </row>
    <row r="1606" spans="1:1" s="33" customFormat="1" ht="12.5" x14ac:dyDescent="0.25">
      <c r="A1606" s="158"/>
    </row>
    <row r="1607" spans="1:1" s="33" customFormat="1" ht="12.5" x14ac:dyDescent="0.25">
      <c r="A1607" s="158"/>
    </row>
    <row r="1608" spans="1:1" s="33" customFormat="1" ht="12.5" x14ac:dyDescent="0.25">
      <c r="A1608" s="158"/>
    </row>
    <row r="1609" spans="1:1" s="33" customFormat="1" ht="12.5" x14ac:dyDescent="0.25">
      <c r="A1609" s="158"/>
    </row>
    <row r="1610" spans="1:1" s="33" customFormat="1" ht="12.5" x14ac:dyDescent="0.25">
      <c r="A1610" s="158"/>
    </row>
    <row r="1611" spans="1:1" s="33" customFormat="1" ht="12.5" x14ac:dyDescent="0.25">
      <c r="A1611" s="158"/>
    </row>
    <row r="1612" spans="1:1" s="33" customFormat="1" ht="12.5" x14ac:dyDescent="0.25">
      <c r="A1612" s="158"/>
    </row>
    <row r="1613" spans="1:1" s="33" customFormat="1" ht="12.5" x14ac:dyDescent="0.25">
      <c r="A1613" s="158"/>
    </row>
    <row r="1614" spans="1:1" s="33" customFormat="1" ht="12.5" x14ac:dyDescent="0.25">
      <c r="A1614" s="158"/>
    </row>
    <row r="1615" spans="1:1" s="33" customFormat="1" ht="12.5" x14ac:dyDescent="0.25">
      <c r="A1615" s="158"/>
    </row>
    <row r="1616" spans="1:1" s="33" customFormat="1" ht="12.5" x14ac:dyDescent="0.25">
      <c r="A1616" s="158"/>
    </row>
    <row r="1617" spans="1:1" s="33" customFormat="1" ht="12.5" x14ac:dyDescent="0.25">
      <c r="A1617" s="158"/>
    </row>
    <row r="1618" spans="1:1" s="33" customFormat="1" ht="12.5" x14ac:dyDescent="0.25">
      <c r="A1618" s="158"/>
    </row>
    <row r="1619" spans="1:1" s="33" customFormat="1" ht="12.5" x14ac:dyDescent="0.25">
      <c r="A1619" s="158"/>
    </row>
    <row r="1620" spans="1:1" s="33" customFormat="1" ht="12.5" x14ac:dyDescent="0.25">
      <c r="A1620" s="158"/>
    </row>
    <row r="1621" spans="1:1" s="33" customFormat="1" ht="12.5" x14ac:dyDescent="0.25">
      <c r="A1621" s="158"/>
    </row>
    <row r="1622" spans="1:1" s="33" customFormat="1" ht="12.5" x14ac:dyDescent="0.25">
      <c r="A1622" s="158"/>
    </row>
    <row r="1623" spans="1:1" s="33" customFormat="1" ht="12.5" x14ac:dyDescent="0.25">
      <c r="A1623" s="158"/>
    </row>
    <row r="1624" spans="1:1" s="33" customFormat="1" ht="12.5" x14ac:dyDescent="0.25">
      <c r="A1624" s="158"/>
    </row>
    <row r="1625" spans="1:1" s="33" customFormat="1" ht="12.5" x14ac:dyDescent="0.25">
      <c r="A1625" s="158"/>
    </row>
    <row r="1626" spans="1:1" s="33" customFormat="1" ht="12.5" x14ac:dyDescent="0.25">
      <c r="A1626" s="158"/>
    </row>
    <row r="1627" spans="1:1" s="33" customFormat="1" ht="12.5" x14ac:dyDescent="0.25">
      <c r="A1627" s="158"/>
    </row>
    <row r="1628" spans="1:1" s="33" customFormat="1" ht="12.5" x14ac:dyDescent="0.25">
      <c r="A1628" s="158"/>
    </row>
    <row r="1629" spans="1:1" s="33" customFormat="1" ht="12.5" x14ac:dyDescent="0.25">
      <c r="A1629" s="158"/>
    </row>
    <row r="1630" spans="1:1" s="33" customFormat="1" ht="12.5" x14ac:dyDescent="0.25">
      <c r="A1630" s="158"/>
    </row>
    <row r="1631" spans="1:1" s="33" customFormat="1" ht="12.5" x14ac:dyDescent="0.25">
      <c r="A1631" s="158"/>
    </row>
    <row r="1632" spans="1:1" s="33" customFormat="1" ht="12.5" x14ac:dyDescent="0.25">
      <c r="A1632" s="158"/>
    </row>
    <row r="1633" spans="1:1" s="33" customFormat="1" ht="12.5" x14ac:dyDescent="0.25">
      <c r="A1633" s="158"/>
    </row>
    <row r="1634" spans="1:1" s="33" customFormat="1" ht="12.5" x14ac:dyDescent="0.25">
      <c r="A1634" s="158"/>
    </row>
    <row r="1635" spans="1:1" s="33" customFormat="1" ht="12.5" x14ac:dyDescent="0.25">
      <c r="A1635" s="158"/>
    </row>
    <row r="1636" spans="1:1" s="33" customFormat="1" ht="12.5" x14ac:dyDescent="0.25">
      <c r="A1636" s="158"/>
    </row>
    <row r="1637" spans="1:1" s="33" customFormat="1" ht="12.5" x14ac:dyDescent="0.25">
      <c r="A1637" s="158"/>
    </row>
    <row r="1638" spans="1:1" s="33" customFormat="1" ht="12.5" x14ac:dyDescent="0.25">
      <c r="A1638" s="158"/>
    </row>
    <row r="1639" spans="1:1" s="33" customFormat="1" ht="12.5" x14ac:dyDescent="0.25">
      <c r="A1639" s="158"/>
    </row>
    <row r="1640" spans="1:1" s="33" customFormat="1" ht="12.5" x14ac:dyDescent="0.25">
      <c r="A1640" s="158"/>
    </row>
    <row r="1641" spans="1:1" s="33" customFormat="1" ht="12.5" x14ac:dyDescent="0.25">
      <c r="A1641" s="158"/>
    </row>
    <row r="1642" spans="1:1" s="33" customFormat="1" ht="12.5" x14ac:dyDescent="0.25">
      <c r="A1642" s="158"/>
    </row>
    <row r="1643" spans="1:1" s="33" customFormat="1" ht="12.5" x14ac:dyDescent="0.25">
      <c r="A1643" s="158"/>
    </row>
    <row r="1644" spans="1:1" s="33" customFormat="1" ht="12.5" x14ac:dyDescent="0.25">
      <c r="A1644" s="158"/>
    </row>
    <row r="1645" spans="1:1" s="33" customFormat="1" ht="12.5" x14ac:dyDescent="0.25">
      <c r="A1645" s="158"/>
    </row>
    <row r="1646" spans="1:1" s="33" customFormat="1" ht="12.5" x14ac:dyDescent="0.25">
      <c r="A1646" s="158"/>
    </row>
    <row r="1647" spans="1:1" s="33" customFormat="1" ht="12.5" x14ac:dyDescent="0.25">
      <c r="A1647" s="158"/>
    </row>
    <row r="1648" spans="1:1" s="33" customFormat="1" ht="12.5" x14ac:dyDescent="0.25">
      <c r="A1648" s="158"/>
    </row>
    <row r="1649" spans="1:1" s="33" customFormat="1" ht="12.5" x14ac:dyDescent="0.25">
      <c r="A1649" s="158"/>
    </row>
    <row r="1650" spans="1:1" s="33" customFormat="1" ht="12.5" x14ac:dyDescent="0.25">
      <c r="A1650" s="158"/>
    </row>
    <row r="1651" spans="1:1" s="33" customFormat="1" ht="12.5" x14ac:dyDescent="0.25">
      <c r="A1651" s="158"/>
    </row>
    <row r="1652" spans="1:1" s="33" customFormat="1" ht="12.5" x14ac:dyDescent="0.25">
      <c r="A1652" s="158"/>
    </row>
    <row r="1653" spans="1:1" s="33" customFormat="1" ht="12.5" x14ac:dyDescent="0.25">
      <c r="A1653" s="158"/>
    </row>
    <row r="1654" spans="1:1" s="33" customFormat="1" ht="12.5" x14ac:dyDescent="0.25">
      <c r="A1654" s="158"/>
    </row>
    <row r="1655" spans="1:1" s="33" customFormat="1" ht="12.5" x14ac:dyDescent="0.25">
      <c r="A1655" s="158"/>
    </row>
    <row r="1656" spans="1:1" s="33" customFormat="1" ht="12.5" x14ac:dyDescent="0.25">
      <c r="A1656" s="158"/>
    </row>
    <row r="1657" spans="1:1" s="33" customFormat="1" ht="12.5" x14ac:dyDescent="0.25">
      <c r="A1657" s="158"/>
    </row>
    <row r="1658" spans="1:1" s="33" customFormat="1" ht="12.5" x14ac:dyDescent="0.25">
      <c r="A1658" s="158"/>
    </row>
    <row r="1659" spans="1:1" s="33" customFormat="1" ht="12.5" x14ac:dyDescent="0.25">
      <c r="A1659" s="158"/>
    </row>
    <row r="1660" spans="1:1" s="33" customFormat="1" ht="12.5" x14ac:dyDescent="0.25">
      <c r="A1660" s="158"/>
    </row>
    <row r="1661" spans="1:1" s="33" customFormat="1" ht="12.5" x14ac:dyDescent="0.25">
      <c r="A1661" s="158"/>
    </row>
    <row r="1662" spans="1:1" s="33" customFormat="1" ht="12.5" x14ac:dyDescent="0.25">
      <c r="A1662" s="158"/>
    </row>
    <row r="1663" spans="1:1" s="33" customFormat="1" ht="12.5" x14ac:dyDescent="0.25">
      <c r="A1663" s="158"/>
    </row>
    <row r="1664" spans="1:1" s="33" customFormat="1" ht="12.5" x14ac:dyDescent="0.25">
      <c r="A1664" s="158"/>
    </row>
    <row r="1665" spans="1:1" s="33" customFormat="1" ht="12.5" x14ac:dyDescent="0.25">
      <c r="A1665" s="158"/>
    </row>
    <row r="1666" spans="1:1" s="33" customFormat="1" ht="12.5" x14ac:dyDescent="0.25">
      <c r="A1666" s="158"/>
    </row>
    <row r="1667" spans="1:1" s="33" customFormat="1" ht="12.5" x14ac:dyDescent="0.25">
      <c r="A1667" s="158"/>
    </row>
    <row r="1668" spans="1:1" s="33" customFormat="1" ht="12.5" x14ac:dyDescent="0.25">
      <c r="A1668" s="158"/>
    </row>
    <row r="1669" spans="1:1" s="33" customFormat="1" ht="12.5" x14ac:dyDescent="0.25">
      <c r="A1669" s="158"/>
    </row>
    <row r="1670" spans="1:1" s="33" customFormat="1" ht="12.5" x14ac:dyDescent="0.25">
      <c r="A1670" s="158"/>
    </row>
    <row r="1671" spans="1:1" s="33" customFormat="1" ht="12.5" x14ac:dyDescent="0.25">
      <c r="A1671" s="158"/>
    </row>
    <row r="1672" spans="1:1" s="33" customFormat="1" ht="12.5" x14ac:dyDescent="0.25">
      <c r="A1672" s="158"/>
    </row>
    <row r="1673" spans="1:1" s="33" customFormat="1" ht="12.5" x14ac:dyDescent="0.25">
      <c r="A1673" s="158"/>
    </row>
    <row r="1674" spans="1:1" s="33" customFormat="1" ht="12.5" x14ac:dyDescent="0.25">
      <c r="A1674" s="158"/>
    </row>
    <row r="1675" spans="1:1" s="33" customFormat="1" ht="12.5" x14ac:dyDescent="0.25">
      <c r="A1675" s="158"/>
    </row>
    <row r="1676" spans="1:1" s="33" customFormat="1" ht="12.5" x14ac:dyDescent="0.25">
      <c r="A1676" s="158"/>
    </row>
    <row r="1677" spans="1:1" s="33" customFormat="1" ht="12.5" x14ac:dyDescent="0.25">
      <c r="A1677" s="158"/>
    </row>
    <row r="1678" spans="1:1" s="33" customFormat="1" ht="12.5" x14ac:dyDescent="0.25">
      <c r="A1678" s="158"/>
    </row>
    <row r="1679" spans="1:1" s="33" customFormat="1" ht="12.5" x14ac:dyDescent="0.25">
      <c r="A1679" s="158"/>
    </row>
    <row r="1680" spans="1:1" s="33" customFormat="1" ht="12.5" x14ac:dyDescent="0.25">
      <c r="A1680" s="158"/>
    </row>
    <row r="1681" spans="1:1" s="33" customFormat="1" ht="12.5" x14ac:dyDescent="0.25">
      <c r="A1681" s="158"/>
    </row>
    <row r="1682" spans="1:1" s="33" customFormat="1" ht="12.5" x14ac:dyDescent="0.25">
      <c r="A1682" s="158"/>
    </row>
    <row r="1683" spans="1:1" s="33" customFormat="1" ht="12.5" x14ac:dyDescent="0.25">
      <c r="A1683" s="158"/>
    </row>
    <row r="1684" spans="1:1" s="33" customFormat="1" ht="12.5" x14ac:dyDescent="0.25">
      <c r="A1684" s="158"/>
    </row>
    <row r="1685" spans="1:1" s="33" customFormat="1" ht="12.5" x14ac:dyDescent="0.25">
      <c r="A1685" s="158"/>
    </row>
    <row r="1686" spans="1:1" s="33" customFormat="1" ht="12.5" x14ac:dyDescent="0.25">
      <c r="A1686" s="158"/>
    </row>
    <row r="1687" spans="1:1" s="33" customFormat="1" ht="12.5" x14ac:dyDescent="0.25">
      <c r="A1687" s="158"/>
    </row>
    <row r="1688" spans="1:1" s="33" customFormat="1" ht="12.5" x14ac:dyDescent="0.25">
      <c r="A1688" s="158"/>
    </row>
    <row r="1689" spans="1:1" s="33" customFormat="1" ht="12.5" x14ac:dyDescent="0.25">
      <c r="A1689" s="158"/>
    </row>
    <row r="1690" spans="1:1" s="33" customFormat="1" ht="12.5" x14ac:dyDescent="0.25">
      <c r="A1690" s="158"/>
    </row>
    <row r="1691" spans="1:1" s="33" customFormat="1" ht="12.5" x14ac:dyDescent="0.25">
      <c r="A1691" s="158"/>
    </row>
    <row r="1692" spans="1:1" s="33" customFormat="1" ht="12.5" x14ac:dyDescent="0.25">
      <c r="A1692" s="158"/>
    </row>
    <row r="1693" spans="1:1" s="33" customFormat="1" ht="12.5" x14ac:dyDescent="0.25">
      <c r="A1693" s="158"/>
    </row>
    <row r="1694" spans="1:1" s="33" customFormat="1" ht="12.5" x14ac:dyDescent="0.25">
      <c r="A1694" s="158"/>
    </row>
    <row r="1695" spans="1:1" s="33" customFormat="1" ht="12.5" x14ac:dyDescent="0.25">
      <c r="A1695" s="158"/>
    </row>
    <row r="1696" spans="1:1" s="33" customFormat="1" ht="12.5" x14ac:dyDescent="0.25">
      <c r="A1696" s="158"/>
    </row>
    <row r="1697" spans="1:1" s="33" customFormat="1" ht="12.5" x14ac:dyDescent="0.25">
      <c r="A1697" s="158"/>
    </row>
    <row r="1698" spans="1:1" s="33" customFormat="1" ht="12.5" x14ac:dyDescent="0.25">
      <c r="A1698" s="158"/>
    </row>
    <row r="1699" spans="1:1" s="33" customFormat="1" ht="12.5" x14ac:dyDescent="0.25">
      <c r="A1699" s="158"/>
    </row>
    <row r="1700" spans="1:1" s="33" customFormat="1" ht="12.5" x14ac:dyDescent="0.25">
      <c r="A1700" s="158"/>
    </row>
    <row r="1701" spans="1:1" s="33" customFormat="1" ht="12.5" x14ac:dyDescent="0.25">
      <c r="A1701" s="158"/>
    </row>
    <row r="1702" spans="1:1" s="33" customFormat="1" ht="12.5" x14ac:dyDescent="0.25">
      <c r="A1702" s="158"/>
    </row>
    <row r="1703" spans="1:1" s="33" customFormat="1" ht="12.5" x14ac:dyDescent="0.25">
      <c r="A1703" s="158"/>
    </row>
    <row r="1704" spans="1:1" s="33" customFormat="1" ht="12.5" x14ac:dyDescent="0.25">
      <c r="A1704" s="158"/>
    </row>
    <row r="1705" spans="1:1" s="33" customFormat="1" ht="12.5" x14ac:dyDescent="0.25">
      <c r="A1705" s="158"/>
    </row>
    <row r="1706" spans="1:1" s="33" customFormat="1" ht="12.5" x14ac:dyDescent="0.25">
      <c r="A1706" s="158"/>
    </row>
    <row r="1707" spans="1:1" s="33" customFormat="1" ht="12.5" x14ac:dyDescent="0.25">
      <c r="A1707" s="158"/>
    </row>
    <row r="1708" spans="1:1" s="33" customFormat="1" ht="12.5" x14ac:dyDescent="0.25">
      <c r="A1708" s="158"/>
    </row>
    <row r="1709" spans="1:1" s="33" customFormat="1" ht="12.5" x14ac:dyDescent="0.25">
      <c r="A1709" s="158"/>
    </row>
    <row r="1710" spans="1:1" s="33" customFormat="1" ht="12.5" x14ac:dyDescent="0.25">
      <c r="A1710" s="158"/>
    </row>
    <row r="1711" spans="1:1" s="33" customFormat="1" ht="12.5" x14ac:dyDescent="0.25">
      <c r="A1711" s="158"/>
    </row>
    <row r="1712" spans="1:1" s="33" customFormat="1" ht="12.5" x14ac:dyDescent="0.25">
      <c r="A1712" s="158"/>
    </row>
    <row r="1713" spans="1:1" s="33" customFormat="1" ht="12.5" x14ac:dyDescent="0.25">
      <c r="A1713" s="158"/>
    </row>
    <row r="1714" spans="1:1" s="33" customFormat="1" ht="12.5" x14ac:dyDescent="0.25">
      <c r="A1714" s="158"/>
    </row>
    <row r="1715" spans="1:1" s="33" customFormat="1" ht="12.5" x14ac:dyDescent="0.25">
      <c r="A1715" s="158"/>
    </row>
    <row r="1716" spans="1:1" s="33" customFormat="1" ht="12.5" x14ac:dyDescent="0.25">
      <c r="A1716" s="158"/>
    </row>
    <row r="1717" spans="1:1" s="33" customFormat="1" ht="12.5" x14ac:dyDescent="0.25">
      <c r="A1717" s="158"/>
    </row>
    <row r="1718" spans="1:1" s="33" customFormat="1" ht="12.5" x14ac:dyDescent="0.25">
      <c r="A1718" s="158"/>
    </row>
    <row r="1719" spans="1:1" s="33" customFormat="1" ht="12.5" x14ac:dyDescent="0.25">
      <c r="A1719" s="158"/>
    </row>
    <row r="1720" spans="1:1" s="33" customFormat="1" ht="12.5" x14ac:dyDescent="0.25">
      <c r="A1720" s="158"/>
    </row>
    <row r="1721" spans="1:1" s="33" customFormat="1" ht="12.5" x14ac:dyDescent="0.25">
      <c r="A1721" s="158"/>
    </row>
    <row r="1722" spans="1:1" s="33" customFormat="1" ht="12.5" x14ac:dyDescent="0.25">
      <c r="A1722" s="158"/>
    </row>
    <row r="1723" spans="1:1" s="33" customFormat="1" ht="12.5" x14ac:dyDescent="0.25">
      <c r="A1723" s="158"/>
    </row>
    <row r="1724" spans="1:1" s="33" customFormat="1" ht="12.5" x14ac:dyDescent="0.25">
      <c r="A1724" s="158"/>
    </row>
    <row r="1725" spans="1:1" s="33" customFormat="1" ht="12.5" x14ac:dyDescent="0.25">
      <c r="A1725" s="158"/>
    </row>
    <row r="1726" spans="1:1" s="33" customFormat="1" ht="12.5" x14ac:dyDescent="0.25">
      <c r="A1726" s="158"/>
    </row>
    <row r="1727" spans="1:1" s="33" customFormat="1" ht="12.5" x14ac:dyDescent="0.25">
      <c r="A1727" s="158"/>
    </row>
    <row r="1728" spans="1:1" s="33" customFormat="1" ht="12.5" x14ac:dyDescent="0.25">
      <c r="A1728" s="158"/>
    </row>
    <row r="1729" spans="1:1" s="33" customFormat="1" ht="12.5" x14ac:dyDescent="0.25">
      <c r="A1729" s="158"/>
    </row>
    <row r="1730" spans="1:1" s="33" customFormat="1" ht="12.5" x14ac:dyDescent="0.25">
      <c r="A1730" s="158"/>
    </row>
    <row r="1731" spans="1:1" s="33" customFormat="1" ht="12.5" x14ac:dyDescent="0.25">
      <c r="A1731" s="158"/>
    </row>
    <row r="1732" spans="1:1" s="33" customFormat="1" ht="12.5" x14ac:dyDescent="0.25">
      <c r="A1732" s="158"/>
    </row>
    <row r="1733" spans="1:1" s="33" customFormat="1" ht="12.5" x14ac:dyDescent="0.25">
      <c r="A1733" s="158"/>
    </row>
    <row r="1734" spans="1:1" s="33" customFormat="1" ht="12.5" x14ac:dyDescent="0.25">
      <c r="A1734" s="158"/>
    </row>
    <row r="1735" spans="1:1" s="33" customFormat="1" ht="12.5" x14ac:dyDescent="0.25">
      <c r="A1735" s="158"/>
    </row>
    <row r="1736" spans="1:1" s="33" customFormat="1" ht="12.5" x14ac:dyDescent="0.25">
      <c r="A1736" s="158"/>
    </row>
    <row r="1737" spans="1:1" s="33" customFormat="1" ht="12.5" x14ac:dyDescent="0.25">
      <c r="A1737" s="158"/>
    </row>
    <row r="1738" spans="1:1" s="33" customFormat="1" ht="12.5" x14ac:dyDescent="0.25">
      <c r="A1738" s="158"/>
    </row>
    <row r="1739" spans="1:1" s="33" customFormat="1" ht="12.5" x14ac:dyDescent="0.25">
      <c r="A1739" s="158"/>
    </row>
    <row r="1740" spans="1:1" s="33" customFormat="1" ht="12.5" x14ac:dyDescent="0.25">
      <c r="A1740" s="158"/>
    </row>
    <row r="1741" spans="1:1" s="33" customFormat="1" ht="12.5" x14ac:dyDescent="0.25">
      <c r="A1741" s="158"/>
    </row>
    <row r="1742" spans="1:1" s="33" customFormat="1" ht="12.5" x14ac:dyDescent="0.25">
      <c r="A1742" s="158"/>
    </row>
    <row r="1743" spans="1:1" s="33" customFormat="1" ht="12.5" x14ac:dyDescent="0.25">
      <c r="A1743" s="158"/>
    </row>
    <row r="1744" spans="1:1" s="33" customFormat="1" ht="12.5" x14ac:dyDescent="0.25">
      <c r="A1744" s="158"/>
    </row>
    <row r="1745" spans="1:1" s="33" customFormat="1" ht="12.5" x14ac:dyDescent="0.25">
      <c r="A1745" s="158"/>
    </row>
    <row r="1746" spans="1:1" s="33" customFormat="1" ht="12.5" x14ac:dyDescent="0.25">
      <c r="A1746" s="158"/>
    </row>
    <row r="1747" spans="1:1" s="33" customFormat="1" ht="12.5" x14ac:dyDescent="0.25">
      <c r="A1747" s="158"/>
    </row>
    <row r="1748" spans="1:1" s="33" customFormat="1" ht="12.5" x14ac:dyDescent="0.25">
      <c r="A1748" s="158"/>
    </row>
    <row r="1749" spans="1:1" s="33" customFormat="1" ht="12.5" x14ac:dyDescent="0.25">
      <c r="A1749" s="158"/>
    </row>
    <row r="1750" spans="1:1" s="33" customFormat="1" ht="12.5" x14ac:dyDescent="0.25">
      <c r="A1750" s="158"/>
    </row>
    <row r="1751" spans="1:1" s="33" customFormat="1" ht="12.5" x14ac:dyDescent="0.25">
      <c r="A1751" s="158"/>
    </row>
    <row r="1752" spans="1:1" s="33" customFormat="1" ht="12.5" x14ac:dyDescent="0.25">
      <c r="A1752" s="158"/>
    </row>
    <row r="1753" spans="1:1" s="33" customFormat="1" ht="12.5" x14ac:dyDescent="0.25">
      <c r="A1753" s="158"/>
    </row>
    <row r="1754" spans="1:1" s="33" customFormat="1" ht="12.5" x14ac:dyDescent="0.25">
      <c r="A1754" s="158"/>
    </row>
    <row r="1755" spans="1:1" s="33" customFormat="1" ht="12.5" x14ac:dyDescent="0.25">
      <c r="A1755" s="158"/>
    </row>
    <row r="1756" spans="1:1" s="33" customFormat="1" ht="12.5" x14ac:dyDescent="0.25">
      <c r="A1756" s="158"/>
    </row>
    <row r="1757" spans="1:1" s="33" customFormat="1" ht="12.5" x14ac:dyDescent="0.25">
      <c r="A1757" s="158"/>
    </row>
    <row r="1758" spans="1:1" s="33" customFormat="1" ht="12.5" x14ac:dyDescent="0.25">
      <c r="A1758" s="158"/>
    </row>
    <row r="1759" spans="1:1" s="33" customFormat="1" ht="12.5" x14ac:dyDescent="0.25">
      <c r="A1759" s="158"/>
    </row>
    <row r="1760" spans="1:1" s="33" customFormat="1" ht="12.5" x14ac:dyDescent="0.25">
      <c r="A1760" s="158"/>
    </row>
    <row r="1761" spans="1:1" s="33" customFormat="1" ht="12.5" x14ac:dyDescent="0.25">
      <c r="A1761" s="158"/>
    </row>
    <row r="1762" spans="1:1" s="33" customFormat="1" ht="12.5" x14ac:dyDescent="0.25">
      <c r="A1762" s="158"/>
    </row>
    <row r="1763" spans="1:1" s="33" customFormat="1" ht="12.5" x14ac:dyDescent="0.25">
      <c r="A1763" s="158"/>
    </row>
    <row r="1764" spans="1:1" s="33" customFormat="1" ht="12.5" x14ac:dyDescent="0.25">
      <c r="A1764" s="158"/>
    </row>
    <row r="1765" spans="1:1" s="33" customFormat="1" ht="12.5" x14ac:dyDescent="0.25">
      <c r="A1765" s="158"/>
    </row>
    <row r="1766" spans="1:1" s="33" customFormat="1" ht="12.5" x14ac:dyDescent="0.25">
      <c r="A1766" s="158"/>
    </row>
    <row r="1767" spans="1:1" s="33" customFormat="1" ht="12.5" x14ac:dyDescent="0.25">
      <c r="A1767" s="158"/>
    </row>
    <row r="1768" spans="1:1" s="33" customFormat="1" ht="12.5" x14ac:dyDescent="0.25">
      <c r="A1768" s="158"/>
    </row>
    <row r="1769" spans="1:1" s="33" customFormat="1" ht="12.5" x14ac:dyDescent="0.25">
      <c r="A1769" s="158"/>
    </row>
    <row r="1770" spans="1:1" s="33" customFormat="1" ht="12.5" x14ac:dyDescent="0.25">
      <c r="A1770" s="158"/>
    </row>
    <row r="1771" spans="1:1" s="33" customFormat="1" ht="12.5" x14ac:dyDescent="0.25">
      <c r="A1771" s="158"/>
    </row>
    <row r="1772" spans="1:1" s="33" customFormat="1" ht="12.5" x14ac:dyDescent="0.25">
      <c r="A1772" s="158"/>
    </row>
    <row r="1773" spans="1:1" s="33" customFormat="1" ht="12.5" x14ac:dyDescent="0.25">
      <c r="A1773" s="158"/>
    </row>
    <row r="1774" spans="1:1" s="33" customFormat="1" ht="12.5" x14ac:dyDescent="0.25">
      <c r="A1774" s="158"/>
    </row>
    <row r="1775" spans="1:1" s="33" customFormat="1" ht="12.5" x14ac:dyDescent="0.25">
      <c r="A1775" s="158"/>
    </row>
    <row r="1776" spans="1:1" s="33" customFormat="1" ht="12.5" x14ac:dyDescent="0.25">
      <c r="A1776" s="158"/>
    </row>
    <row r="1777" spans="1:1" s="33" customFormat="1" ht="12.5" x14ac:dyDescent="0.25">
      <c r="A1777" s="158"/>
    </row>
    <row r="1778" spans="1:1" s="33" customFormat="1" ht="12.5" x14ac:dyDescent="0.25">
      <c r="A1778" s="158"/>
    </row>
    <row r="1779" spans="1:1" s="33" customFormat="1" ht="12.5" x14ac:dyDescent="0.25">
      <c r="A1779" s="158"/>
    </row>
    <row r="1780" spans="1:1" s="33" customFormat="1" ht="12.5" x14ac:dyDescent="0.25">
      <c r="A1780" s="158"/>
    </row>
    <row r="1781" spans="1:1" s="33" customFormat="1" ht="12.5" x14ac:dyDescent="0.25">
      <c r="A1781" s="158"/>
    </row>
    <row r="1782" spans="1:1" s="33" customFormat="1" ht="12.5" x14ac:dyDescent="0.25">
      <c r="A1782" s="158"/>
    </row>
    <row r="1783" spans="1:1" s="33" customFormat="1" ht="12.5" x14ac:dyDescent="0.25">
      <c r="A1783" s="158"/>
    </row>
    <row r="1784" spans="1:1" s="33" customFormat="1" ht="12.5" x14ac:dyDescent="0.25">
      <c r="A1784" s="158"/>
    </row>
    <row r="1785" spans="1:1" s="33" customFormat="1" ht="12.5" x14ac:dyDescent="0.25">
      <c r="A1785" s="158"/>
    </row>
    <row r="1786" spans="1:1" s="33" customFormat="1" ht="12.5" x14ac:dyDescent="0.25">
      <c r="A1786" s="158"/>
    </row>
    <row r="1787" spans="1:1" s="33" customFormat="1" ht="12.5" x14ac:dyDescent="0.25">
      <c r="A1787" s="158"/>
    </row>
    <row r="1788" spans="1:1" s="33" customFormat="1" ht="12.5" x14ac:dyDescent="0.25">
      <c r="A1788" s="158"/>
    </row>
    <row r="1789" spans="1:1" s="33" customFormat="1" ht="12.5" x14ac:dyDescent="0.25">
      <c r="A1789" s="158"/>
    </row>
    <row r="1790" spans="1:1" s="33" customFormat="1" ht="12.5" x14ac:dyDescent="0.25">
      <c r="A1790" s="158"/>
    </row>
    <row r="1791" spans="1:1" s="33" customFormat="1" ht="12.5" x14ac:dyDescent="0.25">
      <c r="A1791" s="158"/>
    </row>
    <row r="1792" spans="1:1" s="33" customFormat="1" ht="12.5" x14ac:dyDescent="0.25">
      <c r="A1792" s="158"/>
    </row>
    <row r="1793" spans="1:1" s="33" customFormat="1" ht="12.5" x14ac:dyDescent="0.25">
      <c r="A1793" s="158"/>
    </row>
    <row r="1794" spans="1:1" s="33" customFormat="1" ht="12.5" x14ac:dyDescent="0.25">
      <c r="A1794" s="158"/>
    </row>
    <row r="1795" spans="1:1" s="33" customFormat="1" ht="12.5" x14ac:dyDescent="0.25">
      <c r="A1795" s="158"/>
    </row>
    <row r="1796" spans="1:1" s="33" customFormat="1" ht="12.5" x14ac:dyDescent="0.25">
      <c r="A1796" s="158"/>
    </row>
    <row r="1797" spans="1:1" s="33" customFormat="1" ht="12.5" x14ac:dyDescent="0.25">
      <c r="A1797" s="158"/>
    </row>
    <row r="1798" spans="1:1" s="33" customFormat="1" ht="12.5" x14ac:dyDescent="0.25">
      <c r="A1798" s="158"/>
    </row>
    <row r="1799" spans="1:1" s="33" customFormat="1" ht="12.5" x14ac:dyDescent="0.25">
      <c r="A1799" s="158"/>
    </row>
    <row r="1800" spans="1:1" s="33" customFormat="1" ht="12.5" x14ac:dyDescent="0.25">
      <c r="A1800" s="158"/>
    </row>
    <row r="1801" spans="1:1" s="33" customFormat="1" ht="12.5" x14ac:dyDescent="0.25">
      <c r="A1801" s="158"/>
    </row>
    <row r="1802" spans="1:1" s="33" customFormat="1" ht="12.5" x14ac:dyDescent="0.25">
      <c r="A1802" s="158"/>
    </row>
    <row r="1803" spans="1:1" s="33" customFormat="1" ht="12.5" x14ac:dyDescent="0.25">
      <c r="A1803" s="158"/>
    </row>
    <row r="1804" spans="1:1" s="33" customFormat="1" ht="12.5" x14ac:dyDescent="0.25">
      <c r="A1804" s="158"/>
    </row>
    <row r="1805" spans="1:1" s="33" customFormat="1" ht="12.5" x14ac:dyDescent="0.25">
      <c r="A1805" s="158"/>
    </row>
    <row r="1806" spans="1:1" s="33" customFormat="1" ht="12.5" x14ac:dyDescent="0.25">
      <c r="A1806" s="158"/>
    </row>
    <row r="1807" spans="1:1" s="33" customFormat="1" ht="12.5" x14ac:dyDescent="0.25">
      <c r="A1807" s="158"/>
    </row>
    <row r="1808" spans="1:1" s="33" customFormat="1" ht="12.5" x14ac:dyDescent="0.25">
      <c r="A1808" s="158"/>
    </row>
    <row r="1809" spans="1:1" s="33" customFormat="1" ht="12.5" x14ac:dyDescent="0.25">
      <c r="A1809" s="158"/>
    </row>
    <row r="1810" spans="1:1" s="33" customFormat="1" ht="12.5" x14ac:dyDescent="0.25">
      <c r="A1810" s="158"/>
    </row>
    <row r="1811" spans="1:1" s="33" customFormat="1" ht="12.5" x14ac:dyDescent="0.25">
      <c r="A1811" s="158"/>
    </row>
    <row r="1812" spans="1:1" s="33" customFormat="1" ht="12.5" x14ac:dyDescent="0.25">
      <c r="A1812" s="158"/>
    </row>
    <row r="1813" spans="1:1" s="33" customFormat="1" ht="12.5" x14ac:dyDescent="0.25">
      <c r="A1813" s="158"/>
    </row>
    <row r="1814" spans="1:1" s="33" customFormat="1" ht="12.5" x14ac:dyDescent="0.25">
      <c r="A1814" s="158"/>
    </row>
    <row r="1815" spans="1:1" s="33" customFormat="1" ht="12.5" x14ac:dyDescent="0.25">
      <c r="A1815" s="158"/>
    </row>
    <row r="1816" spans="1:1" s="33" customFormat="1" ht="12.5" x14ac:dyDescent="0.25">
      <c r="A1816" s="158"/>
    </row>
    <row r="1817" spans="1:1" s="33" customFormat="1" ht="12.5" x14ac:dyDescent="0.25">
      <c r="A1817" s="158"/>
    </row>
    <row r="1818" spans="1:1" s="33" customFormat="1" ht="12.5" x14ac:dyDescent="0.25">
      <c r="A1818" s="158"/>
    </row>
    <row r="1819" spans="1:1" s="33" customFormat="1" ht="12.5" x14ac:dyDescent="0.25">
      <c r="A1819" s="158"/>
    </row>
    <row r="1820" spans="1:1" s="33" customFormat="1" ht="12.5" x14ac:dyDescent="0.25">
      <c r="A1820" s="158"/>
    </row>
    <row r="1821" spans="1:1" s="33" customFormat="1" ht="12.5" x14ac:dyDescent="0.25">
      <c r="A1821" s="158"/>
    </row>
    <row r="1822" spans="1:1" s="33" customFormat="1" ht="12.5" x14ac:dyDescent="0.25">
      <c r="A1822" s="158"/>
    </row>
    <row r="1823" spans="1:1" s="33" customFormat="1" ht="12.5" x14ac:dyDescent="0.25">
      <c r="A1823" s="158"/>
    </row>
    <row r="1824" spans="1:1" s="33" customFormat="1" ht="12.5" x14ac:dyDescent="0.25">
      <c r="A1824" s="158"/>
    </row>
    <row r="1825" spans="1:1" s="33" customFormat="1" ht="12.5" x14ac:dyDescent="0.25">
      <c r="A1825" s="158"/>
    </row>
    <row r="1826" spans="1:1" s="33" customFormat="1" ht="12.5" x14ac:dyDescent="0.25">
      <c r="A1826" s="158"/>
    </row>
    <row r="1827" spans="1:1" s="33" customFormat="1" ht="12.5" x14ac:dyDescent="0.25">
      <c r="A1827" s="158"/>
    </row>
    <row r="1828" spans="1:1" s="33" customFormat="1" ht="12.5" x14ac:dyDescent="0.25">
      <c r="A1828" s="158"/>
    </row>
    <row r="1829" spans="1:1" s="33" customFormat="1" ht="12.5" x14ac:dyDescent="0.25">
      <c r="A1829" s="158"/>
    </row>
    <row r="1830" spans="1:1" s="33" customFormat="1" ht="12.5" x14ac:dyDescent="0.25">
      <c r="A1830" s="158"/>
    </row>
    <row r="1831" spans="1:1" s="33" customFormat="1" ht="12.5" x14ac:dyDescent="0.25">
      <c r="A1831" s="158"/>
    </row>
    <row r="1832" spans="1:1" s="33" customFormat="1" ht="12.5" x14ac:dyDescent="0.25">
      <c r="A1832" s="158"/>
    </row>
    <row r="1833" spans="1:1" s="33" customFormat="1" ht="12.5" x14ac:dyDescent="0.25">
      <c r="A1833" s="158"/>
    </row>
    <row r="1834" spans="1:1" s="33" customFormat="1" ht="12.5" x14ac:dyDescent="0.25">
      <c r="A1834" s="158"/>
    </row>
    <row r="1835" spans="1:1" s="33" customFormat="1" ht="12.5" x14ac:dyDescent="0.25">
      <c r="A1835" s="158"/>
    </row>
    <row r="1836" spans="1:1" s="33" customFormat="1" ht="12.5" x14ac:dyDescent="0.25">
      <c r="A1836" s="158"/>
    </row>
    <row r="1837" spans="1:1" s="33" customFormat="1" ht="12.5" x14ac:dyDescent="0.25">
      <c r="A1837" s="158"/>
    </row>
    <row r="1838" spans="1:1" s="33" customFormat="1" ht="12.5" x14ac:dyDescent="0.25">
      <c r="A1838" s="158"/>
    </row>
    <row r="1839" spans="1:1" s="33" customFormat="1" ht="12.5" x14ac:dyDescent="0.25">
      <c r="A1839" s="158"/>
    </row>
    <row r="1840" spans="1:1" s="33" customFormat="1" ht="12.5" x14ac:dyDescent="0.25">
      <c r="A1840" s="158"/>
    </row>
    <row r="1841" spans="1:1" s="33" customFormat="1" ht="12.5" x14ac:dyDescent="0.25">
      <c r="A1841" s="158"/>
    </row>
    <row r="1842" spans="1:1" s="33" customFormat="1" ht="12.5" x14ac:dyDescent="0.25">
      <c r="A1842" s="158"/>
    </row>
    <row r="1843" spans="1:1" s="33" customFormat="1" ht="12.5" x14ac:dyDescent="0.25">
      <c r="A1843" s="158"/>
    </row>
    <row r="1844" spans="1:1" s="33" customFormat="1" ht="12.5" x14ac:dyDescent="0.25">
      <c r="A1844" s="158"/>
    </row>
    <row r="1845" spans="1:1" s="33" customFormat="1" ht="12.5" x14ac:dyDescent="0.25">
      <c r="A1845" s="158"/>
    </row>
    <row r="1846" spans="1:1" s="33" customFormat="1" ht="12.5" x14ac:dyDescent="0.25">
      <c r="A1846" s="158"/>
    </row>
    <row r="1847" spans="1:1" s="33" customFormat="1" ht="12.5" x14ac:dyDescent="0.25">
      <c r="A1847" s="158"/>
    </row>
    <row r="1848" spans="1:1" s="33" customFormat="1" ht="12.5" x14ac:dyDescent="0.25">
      <c r="A1848" s="158"/>
    </row>
    <row r="1849" spans="1:1" s="33" customFormat="1" ht="12.5" x14ac:dyDescent="0.25">
      <c r="A1849" s="158"/>
    </row>
    <row r="1850" spans="1:1" s="33" customFormat="1" ht="12.5" x14ac:dyDescent="0.25">
      <c r="A1850" s="158"/>
    </row>
    <row r="1851" spans="1:1" s="33" customFormat="1" ht="12.5" x14ac:dyDescent="0.25">
      <c r="A1851" s="158"/>
    </row>
    <row r="1852" spans="1:1" s="33" customFormat="1" ht="12.5" x14ac:dyDescent="0.25">
      <c r="A1852" s="158"/>
    </row>
    <row r="1853" spans="1:1" s="33" customFormat="1" ht="12.5" x14ac:dyDescent="0.25">
      <c r="A1853" s="158"/>
    </row>
    <row r="1854" spans="1:1" s="33" customFormat="1" ht="12.5" x14ac:dyDescent="0.25">
      <c r="A1854" s="158"/>
    </row>
    <row r="1855" spans="1:1" s="33" customFormat="1" ht="12.5" x14ac:dyDescent="0.25">
      <c r="A1855" s="158"/>
    </row>
    <row r="1856" spans="1:1" s="33" customFormat="1" ht="12.5" x14ac:dyDescent="0.25">
      <c r="A1856" s="158"/>
    </row>
    <row r="1857" spans="1:1" s="33" customFormat="1" ht="12.5" x14ac:dyDescent="0.25">
      <c r="A1857" s="158"/>
    </row>
    <row r="1858" spans="1:1" s="33" customFormat="1" ht="12.5" x14ac:dyDescent="0.25">
      <c r="A1858" s="158"/>
    </row>
    <row r="1859" spans="1:1" s="33" customFormat="1" ht="12.5" x14ac:dyDescent="0.25">
      <c r="A1859" s="158"/>
    </row>
    <row r="1860" spans="1:1" s="33" customFormat="1" ht="12.5" x14ac:dyDescent="0.25">
      <c r="A1860" s="158"/>
    </row>
    <row r="1861" spans="1:1" s="33" customFormat="1" ht="12.5" x14ac:dyDescent="0.25">
      <c r="A1861" s="158"/>
    </row>
    <row r="1862" spans="1:1" s="33" customFormat="1" ht="12.5" x14ac:dyDescent="0.25">
      <c r="A1862" s="158"/>
    </row>
    <row r="1863" spans="1:1" s="33" customFormat="1" ht="12.5" x14ac:dyDescent="0.25">
      <c r="A1863" s="158"/>
    </row>
    <row r="1864" spans="1:1" s="33" customFormat="1" ht="12.5" x14ac:dyDescent="0.25">
      <c r="A1864" s="158"/>
    </row>
    <row r="1865" spans="1:1" s="33" customFormat="1" ht="12.5" x14ac:dyDescent="0.25">
      <c r="A1865" s="158"/>
    </row>
    <row r="1866" spans="1:1" s="33" customFormat="1" ht="12.5" x14ac:dyDescent="0.25">
      <c r="A1866" s="158"/>
    </row>
    <row r="1867" spans="1:1" s="33" customFormat="1" ht="12.5" x14ac:dyDescent="0.25">
      <c r="A1867" s="158"/>
    </row>
    <row r="1868" spans="1:1" s="33" customFormat="1" ht="12.5" x14ac:dyDescent="0.25">
      <c r="A1868" s="158"/>
    </row>
    <row r="1869" spans="1:1" s="33" customFormat="1" ht="12.5" x14ac:dyDescent="0.25">
      <c r="A1869" s="158"/>
    </row>
    <row r="1870" spans="1:1" s="33" customFormat="1" ht="12.5" x14ac:dyDescent="0.25">
      <c r="A1870" s="158"/>
    </row>
    <row r="1871" spans="1:1" s="33" customFormat="1" ht="12.5" x14ac:dyDescent="0.25">
      <c r="A1871" s="158"/>
    </row>
    <row r="1872" spans="1:1" s="33" customFormat="1" ht="12.5" x14ac:dyDescent="0.25">
      <c r="A1872" s="158"/>
    </row>
    <row r="1873" spans="1:1" s="33" customFormat="1" ht="12.5" x14ac:dyDescent="0.25">
      <c r="A1873" s="158"/>
    </row>
    <row r="1874" spans="1:1" s="33" customFormat="1" ht="12.5" x14ac:dyDescent="0.25">
      <c r="A1874" s="158"/>
    </row>
    <row r="1875" spans="1:1" s="33" customFormat="1" ht="12.5" x14ac:dyDescent="0.25">
      <c r="A1875" s="158"/>
    </row>
    <row r="1876" spans="1:1" s="33" customFormat="1" ht="12.5" x14ac:dyDescent="0.25">
      <c r="A1876" s="158"/>
    </row>
    <row r="1877" spans="1:1" s="33" customFormat="1" ht="12.5" x14ac:dyDescent="0.25">
      <c r="A1877" s="158"/>
    </row>
    <row r="1878" spans="1:1" s="33" customFormat="1" ht="12.5" x14ac:dyDescent="0.25">
      <c r="A1878" s="158"/>
    </row>
    <row r="1879" spans="1:1" s="33" customFormat="1" ht="12.5" x14ac:dyDescent="0.25">
      <c r="A1879" s="158"/>
    </row>
    <row r="1880" spans="1:1" s="33" customFormat="1" ht="12.5" x14ac:dyDescent="0.25">
      <c r="A1880" s="158"/>
    </row>
    <row r="1881" spans="1:1" s="33" customFormat="1" ht="12.5" x14ac:dyDescent="0.25">
      <c r="A1881" s="158"/>
    </row>
    <row r="1882" spans="1:1" s="33" customFormat="1" ht="12.5" x14ac:dyDescent="0.25">
      <c r="A1882" s="158"/>
    </row>
    <row r="1883" spans="1:1" s="33" customFormat="1" ht="12.5" x14ac:dyDescent="0.25">
      <c r="A1883" s="158"/>
    </row>
    <row r="1884" spans="1:1" s="33" customFormat="1" ht="12.5" x14ac:dyDescent="0.25">
      <c r="A1884" s="158"/>
    </row>
    <row r="1885" spans="1:1" s="33" customFormat="1" ht="12.5" x14ac:dyDescent="0.25">
      <c r="A1885" s="158"/>
    </row>
    <row r="1886" spans="1:1" s="33" customFormat="1" ht="12.5" x14ac:dyDescent="0.25">
      <c r="A1886" s="158"/>
    </row>
    <row r="1887" spans="1:1" s="33" customFormat="1" ht="12.5" x14ac:dyDescent="0.25">
      <c r="A1887" s="158"/>
    </row>
    <row r="1888" spans="1:1" s="33" customFormat="1" ht="12.5" x14ac:dyDescent="0.25">
      <c r="A1888" s="158"/>
    </row>
    <row r="1889" spans="1:1" s="33" customFormat="1" ht="12.5" x14ac:dyDescent="0.25">
      <c r="A1889" s="158"/>
    </row>
    <row r="1890" spans="1:1" s="33" customFormat="1" ht="12.5" x14ac:dyDescent="0.25">
      <c r="A1890" s="158"/>
    </row>
    <row r="1891" spans="1:1" s="33" customFormat="1" ht="12.5" x14ac:dyDescent="0.25">
      <c r="A1891" s="158"/>
    </row>
    <row r="1892" spans="1:1" s="33" customFormat="1" ht="12.5" x14ac:dyDescent="0.25">
      <c r="A1892" s="158"/>
    </row>
    <row r="1893" spans="1:1" s="33" customFormat="1" ht="12.5" x14ac:dyDescent="0.25">
      <c r="A1893" s="158"/>
    </row>
    <row r="1894" spans="1:1" s="33" customFormat="1" ht="12.5" x14ac:dyDescent="0.25">
      <c r="A1894" s="158"/>
    </row>
    <row r="1895" spans="1:1" s="33" customFormat="1" ht="12.5" x14ac:dyDescent="0.25">
      <c r="A1895" s="158"/>
    </row>
    <row r="1896" spans="1:1" s="33" customFormat="1" ht="12.5" x14ac:dyDescent="0.25">
      <c r="A1896" s="158"/>
    </row>
    <row r="1897" spans="1:1" s="33" customFormat="1" ht="12.5" x14ac:dyDescent="0.25">
      <c r="A1897" s="158"/>
    </row>
    <row r="1898" spans="1:1" s="33" customFormat="1" ht="12.5" x14ac:dyDescent="0.25">
      <c r="A1898" s="158"/>
    </row>
    <row r="1899" spans="1:1" s="33" customFormat="1" ht="12.5" x14ac:dyDescent="0.25">
      <c r="A1899" s="158"/>
    </row>
    <row r="1900" spans="1:1" s="33" customFormat="1" ht="12.5" x14ac:dyDescent="0.25">
      <c r="A1900" s="158"/>
    </row>
    <row r="1901" spans="1:1" s="33" customFormat="1" ht="12.5" x14ac:dyDescent="0.25">
      <c r="A1901" s="158"/>
    </row>
    <row r="1902" spans="1:1" s="33" customFormat="1" ht="12.5" x14ac:dyDescent="0.25">
      <c r="A1902" s="158"/>
    </row>
    <row r="1903" spans="1:1" s="33" customFormat="1" ht="12.5" x14ac:dyDescent="0.25">
      <c r="A1903" s="158"/>
    </row>
    <row r="1904" spans="1:1" s="33" customFormat="1" ht="12.5" x14ac:dyDescent="0.25">
      <c r="A1904" s="158"/>
    </row>
    <row r="1905" spans="1:1" s="33" customFormat="1" ht="12.5" x14ac:dyDescent="0.25">
      <c r="A1905" s="158"/>
    </row>
    <row r="1906" spans="1:1" s="33" customFormat="1" ht="12.5" x14ac:dyDescent="0.25">
      <c r="A1906" s="158"/>
    </row>
    <row r="1907" spans="1:1" s="33" customFormat="1" ht="12.5" x14ac:dyDescent="0.25">
      <c r="A1907" s="158"/>
    </row>
    <row r="1908" spans="1:1" s="33" customFormat="1" ht="12.5" x14ac:dyDescent="0.25">
      <c r="A1908" s="158"/>
    </row>
    <row r="1909" spans="1:1" s="33" customFormat="1" ht="12.5" x14ac:dyDescent="0.25">
      <c r="A1909" s="158"/>
    </row>
    <row r="1910" spans="1:1" s="33" customFormat="1" ht="12.5" x14ac:dyDescent="0.25">
      <c r="A1910" s="158"/>
    </row>
    <row r="1911" spans="1:1" s="33" customFormat="1" ht="12.5" x14ac:dyDescent="0.25">
      <c r="A1911" s="158"/>
    </row>
    <row r="1912" spans="1:1" s="33" customFormat="1" ht="12.5" x14ac:dyDescent="0.25">
      <c r="A1912" s="158"/>
    </row>
    <row r="1913" spans="1:1" s="33" customFormat="1" ht="12.5" x14ac:dyDescent="0.25">
      <c r="A1913" s="158"/>
    </row>
    <row r="1914" spans="1:1" s="33" customFormat="1" ht="12.5" x14ac:dyDescent="0.25">
      <c r="A1914" s="158"/>
    </row>
    <row r="1915" spans="1:1" s="33" customFormat="1" ht="12.5" x14ac:dyDescent="0.25">
      <c r="A1915" s="158"/>
    </row>
    <row r="1916" spans="1:1" s="33" customFormat="1" ht="12.5" x14ac:dyDescent="0.25">
      <c r="A1916" s="158"/>
    </row>
    <row r="1917" spans="1:1" s="33" customFormat="1" ht="12.5" x14ac:dyDescent="0.25">
      <c r="A1917" s="158"/>
    </row>
    <row r="1918" spans="1:1" s="33" customFormat="1" ht="12.5" x14ac:dyDescent="0.25">
      <c r="A1918" s="158"/>
    </row>
    <row r="1919" spans="1:1" s="33" customFormat="1" ht="12.5" x14ac:dyDescent="0.25">
      <c r="A1919" s="158"/>
    </row>
    <row r="1920" spans="1:1" s="33" customFormat="1" ht="12.5" x14ac:dyDescent="0.25">
      <c r="A1920" s="158"/>
    </row>
    <row r="1921" spans="1:1" s="33" customFormat="1" ht="12.5" x14ac:dyDescent="0.25">
      <c r="A1921" s="158"/>
    </row>
    <row r="1922" spans="1:1" s="33" customFormat="1" ht="12.5" x14ac:dyDescent="0.25">
      <c r="A1922" s="158"/>
    </row>
    <row r="1923" spans="1:1" s="33" customFormat="1" ht="12.5" x14ac:dyDescent="0.25">
      <c r="A1923" s="158"/>
    </row>
    <row r="1924" spans="1:1" s="33" customFormat="1" ht="12.5" x14ac:dyDescent="0.25">
      <c r="A1924" s="158"/>
    </row>
    <row r="1925" spans="1:1" s="33" customFormat="1" ht="12.5" x14ac:dyDescent="0.25">
      <c r="A1925" s="158"/>
    </row>
    <row r="1926" spans="1:1" s="33" customFormat="1" ht="12.5" x14ac:dyDescent="0.25">
      <c r="A1926" s="158"/>
    </row>
    <row r="1927" spans="1:1" s="33" customFormat="1" ht="12.5" x14ac:dyDescent="0.25">
      <c r="A1927" s="158"/>
    </row>
    <row r="1928" spans="1:1" s="33" customFormat="1" ht="12.5" x14ac:dyDescent="0.25">
      <c r="A1928" s="158"/>
    </row>
    <row r="1929" spans="1:1" s="33" customFormat="1" ht="12.5" x14ac:dyDescent="0.25">
      <c r="A1929" s="158"/>
    </row>
    <row r="1930" spans="1:1" s="33" customFormat="1" ht="12.5" x14ac:dyDescent="0.25">
      <c r="A1930" s="158"/>
    </row>
    <row r="1931" spans="1:1" s="33" customFormat="1" ht="12.5" x14ac:dyDescent="0.25">
      <c r="A1931" s="158"/>
    </row>
    <row r="1932" spans="1:1" s="33" customFormat="1" ht="12.5" x14ac:dyDescent="0.25">
      <c r="A1932" s="158"/>
    </row>
    <row r="1933" spans="1:1" s="33" customFormat="1" ht="12.5" x14ac:dyDescent="0.25">
      <c r="A1933" s="158"/>
    </row>
    <row r="1934" spans="1:1" s="33" customFormat="1" ht="12.5" x14ac:dyDescent="0.25">
      <c r="A1934" s="158"/>
    </row>
    <row r="1935" spans="1:1" s="33" customFormat="1" ht="12.5" x14ac:dyDescent="0.25">
      <c r="A1935" s="158"/>
    </row>
    <row r="1936" spans="1:1" s="33" customFormat="1" ht="12.5" x14ac:dyDescent="0.25">
      <c r="A1936" s="158"/>
    </row>
    <row r="1937" spans="1:1" s="33" customFormat="1" ht="12.5" x14ac:dyDescent="0.25">
      <c r="A1937" s="158"/>
    </row>
    <row r="1938" spans="1:1" s="33" customFormat="1" ht="12.5" x14ac:dyDescent="0.25">
      <c r="A1938" s="158"/>
    </row>
    <row r="1939" spans="1:1" s="33" customFormat="1" ht="12.5" x14ac:dyDescent="0.25">
      <c r="A1939" s="158"/>
    </row>
    <row r="1940" spans="1:1" s="33" customFormat="1" ht="12.5" x14ac:dyDescent="0.25">
      <c r="A1940" s="158"/>
    </row>
    <row r="1941" spans="1:1" s="33" customFormat="1" ht="12.5" x14ac:dyDescent="0.25">
      <c r="A1941" s="158"/>
    </row>
    <row r="1942" spans="1:1" s="33" customFormat="1" ht="12.5" x14ac:dyDescent="0.25">
      <c r="A1942" s="158"/>
    </row>
    <row r="1943" spans="1:1" s="33" customFormat="1" ht="12.5" x14ac:dyDescent="0.25">
      <c r="A1943" s="158"/>
    </row>
    <row r="1944" spans="1:1" s="33" customFormat="1" ht="12.5" x14ac:dyDescent="0.25">
      <c r="A1944" s="158"/>
    </row>
    <row r="1945" spans="1:1" s="33" customFormat="1" ht="12.5" x14ac:dyDescent="0.25">
      <c r="A1945" s="158"/>
    </row>
    <row r="1946" spans="1:1" s="33" customFormat="1" ht="12.5" x14ac:dyDescent="0.25">
      <c r="A1946" s="158"/>
    </row>
    <row r="1947" spans="1:1" s="33" customFormat="1" ht="12.5" x14ac:dyDescent="0.25">
      <c r="A1947" s="158"/>
    </row>
    <row r="1948" spans="1:1" s="33" customFormat="1" ht="12.5" x14ac:dyDescent="0.25">
      <c r="A1948" s="158"/>
    </row>
    <row r="1949" spans="1:1" s="33" customFormat="1" ht="12.5" x14ac:dyDescent="0.25">
      <c r="A1949" s="158"/>
    </row>
    <row r="1950" spans="1:1" s="33" customFormat="1" ht="12.5" x14ac:dyDescent="0.25">
      <c r="A1950" s="158"/>
    </row>
    <row r="1951" spans="1:1" s="33" customFormat="1" ht="12.5" x14ac:dyDescent="0.25">
      <c r="A1951" s="158"/>
    </row>
    <row r="1952" spans="1:1" s="33" customFormat="1" ht="12.5" x14ac:dyDescent="0.25">
      <c r="A1952" s="158"/>
    </row>
    <row r="1953" spans="1:1" s="33" customFormat="1" ht="12.5" x14ac:dyDescent="0.25">
      <c r="A1953" s="158"/>
    </row>
    <row r="1954" spans="1:1" s="33" customFormat="1" ht="12.5" x14ac:dyDescent="0.25">
      <c r="A1954" s="158"/>
    </row>
    <row r="1955" spans="1:1" s="33" customFormat="1" ht="12.5" x14ac:dyDescent="0.25">
      <c r="A1955" s="158"/>
    </row>
    <row r="1956" spans="1:1" s="33" customFormat="1" ht="12.5" x14ac:dyDescent="0.25">
      <c r="A1956" s="158"/>
    </row>
    <row r="1957" spans="1:1" s="33" customFormat="1" ht="12.5" x14ac:dyDescent="0.25">
      <c r="A1957" s="158"/>
    </row>
    <row r="1958" spans="1:1" s="33" customFormat="1" ht="12.5" x14ac:dyDescent="0.25">
      <c r="A1958" s="158"/>
    </row>
    <row r="1959" spans="1:1" s="33" customFormat="1" ht="12.5" x14ac:dyDescent="0.25">
      <c r="A1959" s="158"/>
    </row>
    <row r="1960" spans="1:1" s="33" customFormat="1" ht="12.5" x14ac:dyDescent="0.25">
      <c r="A1960" s="158"/>
    </row>
    <row r="1961" spans="1:1" s="33" customFormat="1" ht="12.5" x14ac:dyDescent="0.25">
      <c r="A1961" s="158"/>
    </row>
    <row r="1962" spans="1:1" s="33" customFormat="1" ht="12.5" x14ac:dyDescent="0.25">
      <c r="A1962" s="158"/>
    </row>
    <row r="1963" spans="1:1" s="33" customFormat="1" ht="12.5" x14ac:dyDescent="0.25">
      <c r="A1963" s="158"/>
    </row>
    <row r="1964" spans="1:1" s="33" customFormat="1" ht="12.5" x14ac:dyDescent="0.25">
      <c r="A1964" s="158"/>
    </row>
    <row r="1965" spans="1:1" s="33" customFormat="1" ht="12.5" x14ac:dyDescent="0.25">
      <c r="A1965" s="158"/>
    </row>
    <row r="1966" spans="1:1" s="33" customFormat="1" ht="12.5" x14ac:dyDescent="0.25">
      <c r="A1966" s="158"/>
    </row>
    <row r="1967" spans="1:1" s="33" customFormat="1" ht="12.5" x14ac:dyDescent="0.25">
      <c r="A1967" s="158"/>
    </row>
    <row r="1968" spans="1:1" s="33" customFormat="1" ht="12.5" x14ac:dyDescent="0.25">
      <c r="A1968" s="158"/>
    </row>
    <row r="1969" spans="1:1" s="33" customFormat="1" ht="12.5" x14ac:dyDescent="0.25">
      <c r="A1969" s="158"/>
    </row>
    <row r="1970" spans="1:1" s="33" customFormat="1" ht="12.5" x14ac:dyDescent="0.25">
      <c r="A1970" s="158"/>
    </row>
    <row r="1971" spans="1:1" s="33" customFormat="1" ht="12.5" x14ac:dyDescent="0.25">
      <c r="A1971" s="158"/>
    </row>
    <row r="1972" spans="1:1" s="33" customFormat="1" ht="12.5" x14ac:dyDescent="0.25">
      <c r="A1972" s="158"/>
    </row>
    <row r="1973" spans="1:1" s="33" customFormat="1" ht="12.5" x14ac:dyDescent="0.25">
      <c r="A1973" s="158"/>
    </row>
    <row r="1974" spans="1:1" s="33" customFormat="1" ht="12.5" x14ac:dyDescent="0.25">
      <c r="A1974" s="158"/>
    </row>
    <row r="1975" spans="1:1" s="33" customFormat="1" ht="12.5" x14ac:dyDescent="0.25">
      <c r="A1975" s="158"/>
    </row>
    <row r="1976" spans="1:1" s="33" customFormat="1" ht="12.5" x14ac:dyDescent="0.25">
      <c r="A1976" s="158"/>
    </row>
    <row r="1977" spans="1:1" s="33" customFormat="1" ht="12.5" x14ac:dyDescent="0.25">
      <c r="A1977" s="158"/>
    </row>
    <row r="1978" spans="1:1" s="33" customFormat="1" ht="12.5" x14ac:dyDescent="0.25">
      <c r="A1978" s="158"/>
    </row>
    <row r="1979" spans="1:1" s="33" customFormat="1" ht="12.5" x14ac:dyDescent="0.25">
      <c r="A1979" s="158"/>
    </row>
    <row r="1980" spans="1:1" s="33" customFormat="1" ht="12.5" x14ac:dyDescent="0.25">
      <c r="A1980" s="158"/>
    </row>
    <row r="1981" spans="1:1" s="33" customFormat="1" ht="12.5" x14ac:dyDescent="0.25">
      <c r="A1981" s="158"/>
    </row>
    <row r="1982" spans="1:1" s="33" customFormat="1" ht="12.5" x14ac:dyDescent="0.25">
      <c r="A1982" s="158"/>
    </row>
    <row r="1983" spans="1:1" s="33" customFormat="1" ht="12.5" x14ac:dyDescent="0.25">
      <c r="A1983" s="158"/>
    </row>
    <row r="1984" spans="1:1" s="33" customFormat="1" ht="12.5" x14ac:dyDescent="0.25">
      <c r="A1984" s="158"/>
    </row>
    <row r="1985" spans="1:1" s="33" customFormat="1" ht="12.5" x14ac:dyDescent="0.25">
      <c r="A1985" s="158"/>
    </row>
    <row r="1986" spans="1:1" s="33" customFormat="1" ht="12.5" x14ac:dyDescent="0.25">
      <c r="A1986" s="158"/>
    </row>
    <row r="1987" spans="1:1" s="33" customFormat="1" ht="12.5" x14ac:dyDescent="0.25">
      <c r="A1987" s="158"/>
    </row>
    <row r="1988" spans="1:1" s="33" customFormat="1" ht="12.5" x14ac:dyDescent="0.25">
      <c r="A1988" s="158"/>
    </row>
    <row r="1989" spans="1:1" s="33" customFormat="1" ht="12.5" x14ac:dyDescent="0.25">
      <c r="A1989" s="158"/>
    </row>
    <row r="1990" spans="1:1" s="33" customFormat="1" ht="12.5" x14ac:dyDescent="0.25">
      <c r="A1990" s="158"/>
    </row>
    <row r="1991" spans="1:1" s="33" customFormat="1" ht="12.5" x14ac:dyDescent="0.25">
      <c r="A1991" s="158"/>
    </row>
    <row r="1992" spans="1:1" s="33" customFormat="1" ht="12.5" x14ac:dyDescent="0.25">
      <c r="A1992" s="158"/>
    </row>
    <row r="1993" spans="1:1" s="33" customFormat="1" ht="12.5" x14ac:dyDescent="0.25">
      <c r="A1993" s="158"/>
    </row>
    <row r="1994" spans="1:1" s="33" customFormat="1" ht="12.5" x14ac:dyDescent="0.25">
      <c r="A1994" s="158"/>
    </row>
    <row r="1995" spans="1:1" s="33" customFormat="1" ht="12.5" x14ac:dyDescent="0.25">
      <c r="A1995" s="158"/>
    </row>
    <row r="1996" spans="1:1" s="33" customFormat="1" ht="12.5" x14ac:dyDescent="0.25">
      <c r="A1996" s="158"/>
    </row>
    <row r="1997" spans="1:1" s="33" customFormat="1" ht="12.5" x14ac:dyDescent="0.25">
      <c r="A1997" s="158"/>
    </row>
    <row r="1998" spans="1:1" s="33" customFormat="1" ht="12.5" x14ac:dyDescent="0.25">
      <c r="A1998" s="158"/>
    </row>
    <row r="1999" spans="1:1" s="33" customFormat="1" ht="12.5" x14ac:dyDescent="0.25">
      <c r="A1999" s="158"/>
    </row>
    <row r="2000" spans="1:1" s="33" customFormat="1" ht="12.5" x14ac:dyDescent="0.25">
      <c r="A2000" s="158"/>
    </row>
    <row r="2001" spans="1:1" s="33" customFormat="1" ht="12.5" x14ac:dyDescent="0.25">
      <c r="A2001" s="158"/>
    </row>
    <row r="2002" spans="1:1" s="33" customFormat="1" ht="12.5" x14ac:dyDescent="0.25">
      <c r="A2002" s="158"/>
    </row>
    <row r="2003" spans="1:1" s="33" customFormat="1" ht="12.5" x14ac:dyDescent="0.25">
      <c r="A2003" s="158"/>
    </row>
    <row r="2004" spans="1:1" s="33" customFormat="1" ht="12.5" x14ac:dyDescent="0.25">
      <c r="A2004" s="158"/>
    </row>
    <row r="2005" spans="1:1" s="33" customFormat="1" ht="12.5" x14ac:dyDescent="0.25">
      <c r="A2005" s="158"/>
    </row>
    <row r="2006" spans="1:1" s="33" customFormat="1" ht="12.5" x14ac:dyDescent="0.25">
      <c r="A2006" s="158"/>
    </row>
    <row r="2007" spans="1:1" s="33" customFormat="1" ht="12.5" x14ac:dyDescent="0.25">
      <c r="A2007" s="158"/>
    </row>
    <row r="2008" spans="1:1" s="33" customFormat="1" ht="12.5" x14ac:dyDescent="0.25">
      <c r="A2008" s="158"/>
    </row>
    <row r="2009" spans="1:1" s="33" customFormat="1" ht="12.5" x14ac:dyDescent="0.25">
      <c r="A2009" s="158"/>
    </row>
    <row r="2010" spans="1:1" s="33" customFormat="1" ht="12.5" x14ac:dyDescent="0.25">
      <c r="A2010" s="158"/>
    </row>
    <row r="2011" spans="1:1" s="33" customFormat="1" ht="12.5" x14ac:dyDescent="0.25">
      <c r="A2011" s="158"/>
    </row>
    <row r="2012" spans="1:1" s="33" customFormat="1" ht="12.5" x14ac:dyDescent="0.25">
      <c r="A2012" s="158"/>
    </row>
    <row r="2013" spans="1:1" s="33" customFormat="1" ht="12.5" x14ac:dyDescent="0.25">
      <c r="A2013" s="158"/>
    </row>
    <row r="2014" spans="1:1" s="33" customFormat="1" ht="12.5" x14ac:dyDescent="0.25">
      <c r="A2014" s="158"/>
    </row>
    <row r="2015" spans="1:1" s="33" customFormat="1" ht="12.5" x14ac:dyDescent="0.25">
      <c r="A2015" s="158"/>
    </row>
    <row r="2016" spans="1:1" s="33" customFormat="1" ht="12.5" x14ac:dyDescent="0.25">
      <c r="A2016" s="158"/>
    </row>
    <row r="2017" spans="1:1" s="33" customFormat="1" ht="12.5" x14ac:dyDescent="0.25">
      <c r="A2017" s="158"/>
    </row>
    <row r="2018" spans="1:1" s="33" customFormat="1" ht="12.5" x14ac:dyDescent="0.25">
      <c r="A2018" s="158"/>
    </row>
    <row r="2019" spans="1:1" s="33" customFormat="1" ht="12.5" x14ac:dyDescent="0.25">
      <c r="A2019" s="158"/>
    </row>
    <row r="2020" spans="1:1" s="33" customFormat="1" ht="12.5" x14ac:dyDescent="0.25">
      <c r="A2020" s="158"/>
    </row>
    <row r="2021" spans="1:1" s="33" customFormat="1" ht="12.5" x14ac:dyDescent="0.25">
      <c r="A2021" s="158"/>
    </row>
    <row r="2022" spans="1:1" s="33" customFormat="1" ht="12.5" x14ac:dyDescent="0.25">
      <c r="A2022" s="158"/>
    </row>
    <row r="2023" spans="1:1" s="33" customFormat="1" ht="12.5" x14ac:dyDescent="0.25">
      <c r="A2023" s="158"/>
    </row>
    <row r="2024" spans="1:1" s="33" customFormat="1" ht="12.5" x14ac:dyDescent="0.25">
      <c r="A2024" s="158"/>
    </row>
    <row r="2025" spans="1:1" s="33" customFormat="1" ht="12.5" x14ac:dyDescent="0.25">
      <c r="A2025" s="158"/>
    </row>
    <row r="2026" spans="1:1" s="33" customFormat="1" ht="12.5" x14ac:dyDescent="0.25">
      <c r="A2026" s="158"/>
    </row>
    <row r="2027" spans="1:1" s="33" customFormat="1" ht="12.5" x14ac:dyDescent="0.25">
      <c r="A2027" s="158"/>
    </row>
    <row r="2028" spans="1:1" s="33" customFormat="1" ht="12.5" x14ac:dyDescent="0.25">
      <c r="A2028" s="158"/>
    </row>
    <row r="2029" spans="1:1" s="33" customFormat="1" ht="12.5" x14ac:dyDescent="0.25">
      <c r="A2029" s="158"/>
    </row>
    <row r="2030" spans="1:1" s="33" customFormat="1" ht="12.5" x14ac:dyDescent="0.25">
      <c r="A2030" s="158"/>
    </row>
    <row r="2031" spans="1:1" s="33" customFormat="1" ht="12.5" x14ac:dyDescent="0.25">
      <c r="A2031" s="158"/>
    </row>
    <row r="2032" spans="1:1" s="33" customFormat="1" ht="12.5" x14ac:dyDescent="0.25">
      <c r="A2032" s="158"/>
    </row>
    <row r="2033" spans="1:1" s="33" customFormat="1" ht="12.5" x14ac:dyDescent="0.25">
      <c r="A2033" s="158"/>
    </row>
    <row r="2034" spans="1:1" s="33" customFormat="1" ht="12.5" x14ac:dyDescent="0.25">
      <c r="A2034" s="158"/>
    </row>
    <row r="2035" spans="1:1" s="33" customFormat="1" ht="12.5" x14ac:dyDescent="0.25">
      <c r="A2035" s="158"/>
    </row>
    <row r="2036" spans="1:1" s="33" customFormat="1" ht="12.5" x14ac:dyDescent="0.25">
      <c r="A2036" s="158"/>
    </row>
    <row r="2037" spans="1:1" s="33" customFormat="1" ht="12.5" x14ac:dyDescent="0.25">
      <c r="A2037" s="158"/>
    </row>
    <row r="2038" spans="1:1" s="33" customFormat="1" ht="12.5" x14ac:dyDescent="0.25">
      <c r="A2038" s="158"/>
    </row>
    <row r="2039" spans="1:1" s="33" customFormat="1" ht="12.5" x14ac:dyDescent="0.25">
      <c r="A2039" s="158"/>
    </row>
    <row r="2040" spans="1:1" s="33" customFormat="1" ht="12.5" x14ac:dyDescent="0.25">
      <c r="A2040" s="158"/>
    </row>
    <row r="2041" spans="1:1" s="33" customFormat="1" ht="12.5" x14ac:dyDescent="0.25">
      <c r="A2041" s="158"/>
    </row>
    <row r="2042" spans="1:1" s="33" customFormat="1" ht="12.5" x14ac:dyDescent="0.25">
      <c r="A2042" s="158"/>
    </row>
    <row r="2043" spans="1:1" s="33" customFormat="1" ht="12.5" x14ac:dyDescent="0.25">
      <c r="A2043" s="158"/>
    </row>
    <row r="2044" spans="1:1" s="33" customFormat="1" ht="12.5" x14ac:dyDescent="0.25">
      <c r="A2044" s="158"/>
    </row>
    <row r="2045" spans="1:1" s="33" customFormat="1" ht="12.5" x14ac:dyDescent="0.25">
      <c r="A2045" s="158"/>
    </row>
    <row r="2046" spans="1:1" s="33" customFormat="1" ht="12.5" x14ac:dyDescent="0.25">
      <c r="A2046" s="158"/>
    </row>
    <row r="2047" spans="1:1" s="33" customFormat="1" ht="12.5" x14ac:dyDescent="0.25">
      <c r="A2047" s="158"/>
    </row>
    <row r="2048" spans="1:1" s="33" customFormat="1" ht="12.5" x14ac:dyDescent="0.25">
      <c r="A2048" s="158"/>
    </row>
    <row r="2049" spans="1:1" s="33" customFormat="1" ht="12.5" x14ac:dyDescent="0.25">
      <c r="A2049" s="158"/>
    </row>
    <row r="2050" spans="1:1" s="33" customFormat="1" ht="12.5" x14ac:dyDescent="0.25">
      <c r="A2050" s="158"/>
    </row>
    <row r="2051" spans="1:1" s="33" customFormat="1" ht="12.5" x14ac:dyDescent="0.25">
      <c r="A2051" s="158"/>
    </row>
    <row r="2052" spans="1:1" s="33" customFormat="1" ht="12.5" x14ac:dyDescent="0.25">
      <c r="A2052" s="158"/>
    </row>
    <row r="2053" spans="1:1" s="33" customFormat="1" ht="12.5" x14ac:dyDescent="0.25">
      <c r="A2053" s="158"/>
    </row>
    <row r="2054" spans="1:1" s="33" customFormat="1" ht="12.5" x14ac:dyDescent="0.25">
      <c r="A2054" s="158"/>
    </row>
    <row r="2055" spans="1:1" s="33" customFormat="1" ht="12.5" x14ac:dyDescent="0.25">
      <c r="A2055" s="158"/>
    </row>
    <row r="2056" spans="1:1" s="33" customFormat="1" ht="12.5" x14ac:dyDescent="0.25">
      <c r="A2056" s="158"/>
    </row>
    <row r="2057" spans="1:1" s="33" customFormat="1" ht="12.5" x14ac:dyDescent="0.25">
      <c r="A2057" s="158"/>
    </row>
    <row r="2058" spans="1:1" s="33" customFormat="1" ht="12.5" x14ac:dyDescent="0.25">
      <c r="A2058" s="158"/>
    </row>
    <row r="2059" spans="1:1" s="33" customFormat="1" ht="12.5" x14ac:dyDescent="0.25">
      <c r="A2059" s="158"/>
    </row>
    <row r="2060" spans="1:1" s="33" customFormat="1" ht="12.5" x14ac:dyDescent="0.25">
      <c r="A2060" s="158"/>
    </row>
    <row r="2061" spans="1:1" s="33" customFormat="1" ht="12.5" x14ac:dyDescent="0.25">
      <c r="A2061" s="158"/>
    </row>
    <row r="2062" spans="1:1" s="33" customFormat="1" ht="12.5" x14ac:dyDescent="0.25">
      <c r="A2062" s="158"/>
    </row>
    <row r="2063" spans="1:1" s="33" customFormat="1" ht="12.5" x14ac:dyDescent="0.25">
      <c r="A2063" s="158"/>
    </row>
    <row r="2064" spans="1:1" s="33" customFormat="1" ht="12.5" x14ac:dyDescent="0.25">
      <c r="A2064" s="158"/>
    </row>
    <row r="2065" spans="1:1" s="33" customFormat="1" ht="12.5" x14ac:dyDescent="0.25">
      <c r="A2065" s="158"/>
    </row>
    <row r="2066" spans="1:1" s="33" customFormat="1" ht="12.5" x14ac:dyDescent="0.25">
      <c r="A2066" s="158"/>
    </row>
    <row r="2067" spans="1:1" s="33" customFormat="1" ht="12.5" x14ac:dyDescent="0.25">
      <c r="A2067" s="158"/>
    </row>
    <row r="2068" spans="1:1" s="33" customFormat="1" ht="12.5" x14ac:dyDescent="0.25">
      <c r="A2068" s="158"/>
    </row>
    <row r="2069" spans="1:1" s="33" customFormat="1" ht="12.5" x14ac:dyDescent="0.25">
      <c r="A2069" s="158"/>
    </row>
    <row r="2070" spans="1:1" s="33" customFormat="1" ht="12.5" x14ac:dyDescent="0.25">
      <c r="A2070" s="158"/>
    </row>
    <row r="2071" spans="1:1" s="33" customFormat="1" ht="12.5" x14ac:dyDescent="0.25">
      <c r="A2071" s="158"/>
    </row>
    <row r="2072" spans="1:1" s="33" customFormat="1" ht="12.5" x14ac:dyDescent="0.25">
      <c r="A2072" s="158"/>
    </row>
    <row r="2073" spans="1:1" s="33" customFormat="1" ht="12.5" x14ac:dyDescent="0.25">
      <c r="A2073" s="158"/>
    </row>
    <row r="2074" spans="1:1" s="33" customFormat="1" ht="12.5" x14ac:dyDescent="0.25">
      <c r="A2074" s="158"/>
    </row>
    <row r="2075" spans="1:1" s="33" customFormat="1" ht="12.5" x14ac:dyDescent="0.25">
      <c r="A2075" s="158"/>
    </row>
    <row r="2076" spans="1:1" s="33" customFormat="1" ht="12.5" x14ac:dyDescent="0.25">
      <c r="A2076" s="158"/>
    </row>
    <row r="2077" spans="1:1" s="33" customFormat="1" ht="12.5" x14ac:dyDescent="0.25">
      <c r="A2077" s="158"/>
    </row>
    <row r="2078" spans="1:1" s="33" customFormat="1" ht="12.5" x14ac:dyDescent="0.25">
      <c r="A2078" s="158"/>
    </row>
  </sheetData>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BC760"/>
  <sheetViews>
    <sheetView zoomScale="75" zoomScaleNormal="75" workbookViewId="0">
      <selection activeCell="M30" sqref="M30"/>
    </sheetView>
  </sheetViews>
  <sheetFormatPr defaultRowHeight="14.5" x14ac:dyDescent="0.35"/>
  <cols>
    <col min="1" max="1" width="5.81640625" customWidth="1"/>
    <col min="2" max="2" width="25.6328125" customWidth="1"/>
    <col min="3" max="7" width="9.1796875" bestFit="1" customWidth="1"/>
  </cols>
  <sheetData>
    <row r="1" spans="1:55" ht="18.5" x14ac:dyDescent="0.45">
      <c r="B1" s="135" t="s">
        <v>357</v>
      </c>
    </row>
    <row r="2" spans="1:55" ht="21" x14ac:dyDescent="0.5">
      <c r="B2" s="136" t="s">
        <v>358</v>
      </c>
    </row>
    <row r="3" spans="1:55" s="140" customFormat="1" ht="14.25" customHeight="1" x14ac:dyDescent="0.35">
      <c r="A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row>
    <row r="4" spans="1:55" x14ac:dyDescent="0.35">
      <c r="A4">
        <v>1</v>
      </c>
      <c r="B4">
        <v>2</v>
      </c>
      <c r="C4">
        <v>3</v>
      </c>
      <c r="D4">
        <v>4</v>
      </c>
      <c r="E4">
        <v>5</v>
      </c>
      <c r="F4">
        <v>6</v>
      </c>
      <c r="G4">
        <v>7</v>
      </c>
      <c r="H4">
        <v>8</v>
      </c>
      <c r="I4">
        <v>9</v>
      </c>
    </row>
    <row r="5" spans="1:55" x14ac:dyDescent="0.35">
      <c r="B5" s="137"/>
      <c r="C5" s="138">
        <v>39600</v>
      </c>
      <c r="D5" s="138">
        <v>39965</v>
      </c>
      <c r="E5" s="138">
        <v>40330</v>
      </c>
      <c r="F5" s="138">
        <v>40695</v>
      </c>
      <c r="G5" s="139">
        <v>41061</v>
      </c>
      <c r="H5" s="139">
        <v>41426</v>
      </c>
      <c r="I5" s="139"/>
    </row>
    <row r="6" spans="1:55" x14ac:dyDescent="0.35">
      <c r="A6">
        <v>1</v>
      </c>
      <c r="B6" s="141" t="s">
        <v>195</v>
      </c>
      <c r="C6" s="142">
        <v>3.1924951986999557</v>
      </c>
      <c r="D6" s="142">
        <v>3.2343568945538816</v>
      </c>
      <c r="E6" s="142">
        <v>3.3112674688094144</v>
      </c>
      <c r="F6" s="142">
        <v>2.9823485123114248</v>
      </c>
      <c r="G6" s="142">
        <v>3.7821238079844841</v>
      </c>
      <c r="H6" s="142">
        <v>3.934702919380785</v>
      </c>
      <c r="I6" s="142">
        <v>5.0999999999999996</v>
      </c>
    </row>
    <row r="7" spans="1:55" x14ac:dyDescent="0.35">
      <c r="A7">
        <v>2</v>
      </c>
      <c r="B7" s="141" t="s">
        <v>197</v>
      </c>
      <c r="C7" s="142">
        <v>2.6990607590354174</v>
      </c>
      <c r="D7" s="142">
        <v>3.6458333333333335</v>
      </c>
      <c r="E7" s="142">
        <v>2.9883659037335564</v>
      </c>
      <c r="F7" s="142">
        <v>2.3929657935742377</v>
      </c>
      <c r="G7" s="142">
        <v>3.1765392162061832</v>
      </c>
      <c r="H7" s="142">
        <v>3.7443754017570172</v>
      </c>
      <c r="I7" s="142">
        <v>3.6</v>
      </c>
    </row>
    <row r="8" spans="1:55" x14ac:dyDescent="0.35">
      <c r="A8">
        <v>3</v>
      </c>
      <c r="B8" s="141" t="s">
        <v>198</v>
      </c>
      <c r="C8" s="142">
        <v>2.5226884715607869</v>
      </c>
      <c r="D8" s="142">
        <v>3.0844770340568659</v>
      </c>
      <c r="E8" s="142">
        <v>3.5079836147801373</v>
      </c>
      <c r="F8" s="142">
        <v>3.0209180051240367</v>
      </c>
      <c r="G8" s="142">
        <v>3.1367914748932288</v>
      </c>
      <c r="H8" s="142">
        <v>3.2180904522613067</v>
      </c>
      <c r="I8" s="142">
        <v>4.4000000000000004</v>
      </c>
    </row>
    <row r="9" spans="1:55" x14ac:dyDescent="0.35">
      <c r="A9">
        <v>4</v>
      </c>
      <c r="B9" s="141" t="s">
        <v>199</v>
      </c>
      <c r="C9" s="142">
        <v>7.254426308683577</v>
      </c>
      <c r="D9" s="142">
        <v>8.5178119870458264</v>
      </c>
      <c r="E9" s="142">
        <v>8.2414261973107727</v>
      </c>
      <c r="F9" s="142">
        <v>7.4579023848192154</v>
      </c>
      <c r="G9" s="142">
        <v>9.0640583866618147</v>
      </c>
      <c r="H9" s="142">
        <v>8.9471770633148076</v>
      </c>
      <c r="I9" s="142">
        <v>9.3000000000000007</v>
      </c>
    </row>
    <row r="10" spans="1:55" x14ac:dyDescent="0.35">
      <c r="A10">
        <v>5</v>
      </c>
      <c r="B10" s="141" t="s">
        <v>200</v>
      </c>
      <c r="C10" s="142">
        <v>4.8022079116835332</v>
      </c>
      <c r="D10" s="142">
        <v>4.3137137913546733</v>
      </c>
      <c r="E10" s="142">
        <v>5.9799426934097424</v>
      </c>
      <c r="F10" s="142">
        <v>5.0383158636483749</v>
      </c>
      <c r="G10" s="142">
        <v>5.0259216589861753</v>
      </c>
      <c r="H10" s="142">
        <v>5.7632091173234787</v>
      </c>
      <c r="I10" s="142">
        <v>5.8</v>
      </c>
    </row>
    <row r="11" spans="1:55" x14ac:dyDescent="0.35">
      <c r="A11">
        <v>6</v>
      </c>
      <c r="B11" s="141" t="s">
        <v>201</v>
      </c>
      <c r="C11" s="142">
        <v>5.3619063109954457</v>
      </c>
      <c r="D11" s="142">
        <v>4.9091821214992715</v>
      </c>
      <c r="E11" s="142">
        <v>6.456843473937818</v>
      </c>
      <c r="F11" s="142">
        <v>5.334263257293764</v>
      </c>
      <c r="G11" s="142">
        <v>5.3588590320224503</v>
      </c>
      <c r="H11" s="142">
        <v>5.798716751513691</v>
      </c>
      <c r="I11" s="142">
        <v>6.7</v>
      </c>
    </row>
    <row r="12" spans="1:55" x14ac:dyDescent="0.35">
      <c r="A12">
        <v>7</v>
      </c>
      <c r="B12" s="141" t="s">
        <v>202</v>
      </c>
      <c r="C12" s="142">
        <v>6.201425816630632</v>
      </c>
      <c r="D12" s="142">
        <v>5.9618058511392977</v>
      </c>
      <c r="E12" s="142">
        <v>5.7164996805285559</v>
      </c>
      <c r="F12" s="142">
        <v>5.2442538546631523</v>
      </c>
      <c r="G12" s="142">
        <v>6.6299873337555413</v>
      </c>
      <c r="H12" s="142">
        <v>6.5912349362576048</v>
      </c>
      <c r="I12" s="142">
        <v>8.3000000000000007</v>
      </c>
    </row>
    <row r="13" spans="1:55" x14ac:dyDescent="0.35">
      <c r="A13">
        <v>8</v>
      </c>
      <c r="B13" s="141" t="s">
        <v>203</v>
      </c>
      <c r="C13" s="142">
        <v>4.8245483052112892</v>
      </c>
      <c r="D13" s="142">
        <v>4.7846959983607036</v>
      </c>
      <c r="E13" s="142">
        <v>4.6760117161814811</v>
      </c>
      <c r="F13" s="142">
        <v>5.9681679462440647</v>
      </c>
      <c r="G13" s="142">
        <v>7.0128906357364702</v>
      </c>
      <c r="H13" s="142">
        <v>6.7232123090546825</v>
      </c>
      <c r="I13" s="142">
        <v>7.2</v>
      </c>
    </row>
    <row r="14" spans="1:55" x14ac:dyDescent="0.35">
      <c r="A14">
        <v>9</v>
      </c>
      <c r="B14" s="141" t="s">
        <v>204</v>
      </c>
      <c r="C14" s="142">
        <v>3.7370385732061382</v>
      </c>
      <c r="D14" s="142">
        <v>5.0190958227061886</v>
      </c>
      <c r="E14" s="142">
        <v>4.2018776286149553</v>
      </c>
      <c r="F14" s="142">
        <v>3.3091038479133839</v>
      </c>
      <c r="G14" s="142">
        <v>4.0235382435917613</v>
      </c>
      <c r="H14" s="142">
        <v>5.0411535215918404</v>
      </c>
      <c r="I14" s="142">
        <v>4.9000000000000004</v>
      </c>
    </row>
    <row r="15" spans="1:55" x14ac:dyDescent="0.35">
      <c r="A15">
        <v>10</v>
      </c>
      <c r="B15" s="141" t="s">
        <v>205</v>
      </c>
      <c r="C15" s="142">
        <v>9.4461533705346792</v>
      </c>
      <c r="D15" s="142">
        <v>8.8304841028918357</v>
      </c>
      <c r="E15" s="142">
        <v>10.922538669285538</v>
      </c>
      <c r="F15" s="142">
        <v>8.8069387049636259</v>
      </c>
      <c r="G15" s="142">
        <v>8.6207162585443378</v>
      </c>
      <c r="H15" s="142">
        <v>9.1971575446023586</v>
      </c>
      <c r="I15" s="142">
        <v>11.2</v>
      </c>
    </row>
    <row r="16" spans="1:55" x14ac:dyDescent="0.35">
      <c r="A16">
        <v>11</v>
      </c>
      <c r="B16" s="141" t="s">
        <v>206</v>
      </c>
      <c r="C16" s="142">
        <v>4.8438063325769303</v>
      </c>
      <c r="D16" s="142">
        <v>5.9820474460354776</v>
      </c>
      <c r="E16" s="142">
        <v>5.6294971509379028</v>
      </c>
      <c r="F16" s="142">
        <v>4.7588636410457141</v>
      </c>
      <c r="G16" s="142">
        <v>5.5182945704438993</v>
      </c>
      <c r="H16" s="142">
        <v>5.1901243467291405</v>
      </c>
      <c r="I16" s="142">
        <v>5.3</v>
      </c>
    </row>
    <row r="17" spans="1:9" x14ac:dyDescent="0.35">
      <c r="A17">
        <v>12</v>
      </c>
      <c r="B17" s="141" t="s">
        <v>207</v>
      </c>
      <c r="C17" s="142">
        <v>6.8656367345347764</v>
      </c>
      <c r="D17" s="142">
        <v>6.3054264171582606</v>
      </c>
      <c r="E17" s="142">
        <v>9.9255891377532635</v>
      </c>
      <c r="F17" s="142">
        <v>8.7678281914518674</v>
      </c>
      <c r="G17" s="142">
        <v>7.819574860303014</v>
      </c>
      <c r="H17" s="142">
        <v>6.9977192618702055</v>
      </c>
      <c r="I17" s="142">
        <v>10</v>
      </c>
    </row>
    <row r="18" spans="1:9" x14ac:dyDescent="0.35">
      <c r="A18">
        <v>13</v>
      </c>
      <c r="B18" s="141" t="s">
        <v>208</v>
      </c>
      <c r="C18" s="142">
        <v>5.3718478232985296</v>
      </c>
      <c r="D18" s="142">
        <v>7.2815177478580173</v>
      </c>
      <c r="E18" s="142">
        <v>5.9399131274131278</v>
      </c>
      <c r="F18" s="142">
        <v>4.8885279092214606</v>
      </c>
      <c r="G18" s="142">
        <v>6.0580223922457312</v>
      </c>
      <c r="H18" s="142">
        <v>7.482715629604443</v>
      </c>
      <c r="I18" s="142">
        <v>6.1</v>
      </c>
    </row>
    <row r="19" spans="1:9" x14ac:dyDescent="0.35">
      <c r="A19">
        <v>14</v>
      </c>
      <c r="B19" s="141" t="s">
        <v>209</v>
      </c>
      <c r="C19" s="142">
        <v>2.5222551928783381</v>
      </c>
      <c r="D19" s="142">
        <v>4.0343643375529297</v>
      </c>
      <c r="E19" s="142">
        <v>4.0200894815334678</v>
      </c>
      <c r="F19" s="142">
        <v>3.8114437318515111</v>
      </c>
      <c r="G19" s="142">
        <v>3.7163451346194614</v>
      </c>
      <c r="H19" s="142">
        <v>3.8791935113946749</v>
      </c>
      <c r="I19" s="142">
        <v>5.5</v>
      </c>
    </row>
    <row r="20" spans="1:9" x14ac:dyDescent="0.35">
      <c r="A20">
        <v>15</v>
      </c>
      <c r="B20" s="141" t="s">
        <v>210</v>
      </c>
      <c r="C20" s="142">
        <v>3.2851192974526198</v>
      </c>
      <c r="D20" s="142">
        <v>4.1771475286127533</v>
      </c>
      <c r="E20" s="142">
        <v>4.8930128020167354</v>
      </c>
      <c r="F20" s="142">
        <v>3.9515996350528724</v>
      </c>
      <c r="G20" s="142">
        <v>4.1899020346646578</v>
      </c>
      <c r="H20" s="142">
        <v>4.7270919538549272</v>
      </c>
      <c r="I20" s="142">
        <v>6.8</v>
      </c>
    </row>
    <row r="21" spans="1:9" x14ac:dyDescent="0.35">
      <c r="A21">
        <v>16</v>
      </c>
      <c r="B21" s="141" t="s">
        <v>211</v>
      </c>
      <c r="C21" s="142">
        <v>7.3992754418706772</v>
      </c>
      <c r="D21" s="142">
        <v>8.2238874117046716</v>
      </c>
      <c r="E21" s="142">
        <v>7.4297661047955046</v>
      </c>
      <c r="F21" s="142">
        <v>6.4840939093521079</v>
      </c>
      <c r="G21" s="142">
        <v>7.9677452810620206</v>
      </c>
      <c r="H21" s="142">
        <v>7.7697262479871174</v>
      </c>
      <c r="I21" s="142">
        <v>6.6</v>
      </c>
    </row>
    <row r="22" spans="1:9" x14ac:dyDescent="0.35">
      <c r="A22">
        <v>17</v>
      </c>
      <c r="B22" s="141" t="s">
        <v>212</v>
      </c>
      <c r="C22" s="142">
        <v>3.6803661005016282</v>
      </c>
      <c r="D22" s="142">
        <v>5.1001603931338089</v>
      </c>
      <c r="E22" s="142">
        <v>4.6875</v>
      </c>
      <c r="F22" s="142">
        <v>4.3032819739943244</v>
      </c>
      <c r="G22" s="142">
        <v>4.2888986511771687</v>
      </c>
      <c r="H22" s="142">
        <v>4.6936260781897614</v>
      </c>
      <c r="I22" s="142">
        <v>6.4</v>
      </c>
    </row>
    <row r="23" spans="1:9" x14ac:dyDescent="0.35">
      <c r="A23">
        <v>18</v>
      </c>
      <c r="B23" s="141" t="s">
        <v>213</v>
      </c>
      <c r="C23" s="142">
        <v>3.0424086962006687</v>
      </c>
      <c r="D23" s="142">
        <v>4.2552368426142628</v>
      </c>
      <c r="E23" s="142">
        <v>4.181892758594973</v>
      </c>
      <c r="F23" s="142">
        <v>3.6480028852222519</v>
      </c>
      <c r="G23" s="142">
        <v>5.261579179532422</v>
      </c>
      <c r="H23" s="142">
        <v>5.0000890963844684</v>
      </c>
      <c r="I23" s="142">
        <v>5</v>
      </c>
    </row>
    <row r="24" spans="1:9" x14ac:dyDescent="0.35">
      <c r="A24">
        <v>19</v>
      </c>
      <c r="B24" s="141" t="s">
        <v>214</v>
      </c>
      <c r="C24" s="142">
        <v>5.8470730428040412</v>
      </c>
      <c r="D24" s="142">
        <v>7.2215448009082115</v>
      </c>
      <c r="E24" s="142">
        <v>7.534008387030787</v>
      </c>
      <c r="F24" s="142">
        <v>6.9528575190940218</v>
      </c>
      <c r="G24" s="142">
        <v>8.8920454545454533</v>
      </c>
      <c r="H24" s="142">
        <v>9.0158930224314169</v>
      </c>
      <c r="I24" s="142">
        <v>6.7</v>
      </c>
    </row>
    <row r="25" spans="1:9" x14ac:dyDescent="0.35">
      <c r="A25">
        <v>20</v>
      </c>
      <c r="B25" s="141" t="s">
        <v>215</v>
      </c>
      <c r="C25" s="142">
        <v>4.0989543252908422</v>
      </c>
      <c r="D25" s="142">
        <v>5.1838291715081226</v>
      </c>
      <c r="E25" s="142">
        <v>5.9270082266620081</v>
      </c>
      <c r="F25" s="142">
        <v>4.9015006935102043</v>
      </c>
      <c r="G25" s="142">
        <v>5.1065663359677149</v>
      </c>
      <c r="H25" s="142">
        <v>5.4080238226355837</v>
      </c>
      <c r="I25" s="142">
        <v>3.3</v>
      </c>
    </row>
    <row r="26" spans="1:9" x14ac:dyDescent="0.35">
      <c r="A26">
        <v>21</v>
      </c>
      <c r="B26" s="141" t="s">
        <v>216</v>
      </c>
      <c r="C26" s="142">
        <v>2.7565792516534851</v>
      </c>
      <c r="D26" s="142">
        <v>3.3861209686244469</v>
      </c>
      <c r="E26" s="142">
        <v>3.4152797638969181</v>
      </c>
      <c r="F26" s="142">
        <v>3.0006031363088059</v>
      </c>
      <c r="G26" s="142">
        <v>3.5848629050532517</v>
      </c>
      <c r="H26" s="142">
        <v>3.4578247937759157</v>
      </c>
      <c r="I26" s="142">
        <v>5.8</v>
      </c>
    </row>
    <row r="27" spans="1:9" x14ac:dyDescent="0.35">
      <c r="A27">
        <v>22</v>
      </c>
      <c r="B27" s="141" t="s">
        <v>217</v>
      </c>
      <c r="C27" s="142">
        <v>4.3990144502896715</v>
      </c>
      <c r="D27" s="142">
        <v>3.8091115680121197</v>
      </c>
      <c r="E27" s="142">
        <v>6.3832256566985182</v>
      </c>
      <c r="F27" s="142">
        <v>5.6793076932465913</v>
      </c>
      <c r="G27" s="142">
        <v>5.0148868242637299</v>
      </c>
      <c r="H27" s="142">
        <v>4.4669260700389106</v>
      </c>
      <c r="I27" s="142">
        <v>8</v>
      </c>
    </row>
    <row r="28" spans="1:9" x14ac:dyDescent="0.35">
      <c r="A28">
        <v>23</v>
      </c>
      <c r="B28" s="141" t="s">
        <v>218</v>
      </c>
      <c r="C28" s="142">
        <v>3.6796843957541014</v>
      </c>
      <c r="D28" s="142">
        <v>3.5866269852307173</v>
      </c>
      <c r="E28" s="142">
        <v>3.3910339245395549</v>
      </c>
      <c r="F28" s="142">
        <v>4.2955795716125005</v>
      </c>
      <c r="G28" s="142">
        <v>4.693744286273998</v>
      </c>
      <c r="H28" s="142">
        <v>4.602295888177359</v>
      </c>
      <c r="I28" s="142">
        <v>5.3</v>
      </c>
    </row>
    <row r="29" spans="1:9" x14ac:dyDescent="0.35">
      <c r="A29">
        <v>24</v>
      </c>
      <c r="B29" s="141" t="s">
        <v>219</v>
      </c>
      <c r="C29" s="142">
        <v>1.7179987004548407</v>
      </c>
      <c r="D29" s="142">
        <v>1.7229111608050418</v>
      </c>
      <c r="E29" s="142">
        <v>1.7798013245033113</v>
      </c>
      <c r="F29" s="142">
        <v>1.6559855192994473</v>
      </c>
      <c r="G29" s="142">
        <v>2.1857794371322572</v>
      </c>
      <c r="H29" s="142">
        <v>2.3226761671216396</v>
      </c>
      <c r="I29" s="142">
        <v>2.9</v>
      </c>
    </row>
    <row r="30" spans="1:9" x14ac:dyDescent="0.35">
      <c r="A30">
        <v>25</v>
      </c>
      <c r="B30" s="141" t="s">
        <v>220</v>
      </c>
      <c r="C30" s="142">
        <v>2.6556430525536192</v>
      </c>
      <c r="D30" s="142">
        <v>3.9747199424908648</v>
      </c>
      <c r="E30" s="142">
        <v>3.6525001803881953</v>
      </c>
      <c r="F30" s="142">
        <v>2.9596625509805015</v>
      </c>
      <c r="G30" s="142">
        <v>4.0161739795639582</v>
      </c>
      <c r="H30" s="142">
        <v>3.7778299217380504</v>
      </c>
      <c r="I30" s="142">
        <v>5.4</v>
      </c>
    </row>
    <row r="31" spans="1:9" x14ac:dyDescent="0.35">
      <c r="A31">
        <v>26</v>
      </c>
      <c r="B31" s="141" t="s">
        <v>221</v>
      </c>
      <c r="C31" s="142">
        <v>2.0692677226694363</v>
      </c>
      <c r="D31" s="142">
        <v>3.0459531195036935</v>
      </c>
      <c r="E31" s="142">
        <v>2.7416017053322754</v>
      </c>
      <c r="F31" s="142">
        <v>2.2941256479620362</v>
      </c>
      <c r="G31" s="142">
        <v>2.9343855034341662</v>
      </c>
      <c r="H31" s="142">
        <v>3.21371104648588</v>
      </c>
      <c r="I31" s="142">
        <v>4.0999999999999996</v>
      </c>
    </row>
    <row r="32" spans="1:9" x14ac:dyDescent="0.35">
      <c r="A32">
        <v>27</v>
      </c>
      <c r="B32" s="141" t="s">
        <v>222</v>
      </c>
      <c r="C32" s="142">
        <v>4.3672203047709228</v>
      </c>
      <c r="D32" s="142">
        <v>5.2710734653608293</v>
      </c>
      <c r="E32" s="142">
        <v>6.0666294694750542</v>
      </c>
      <c r="F32" s="142">
        <v>4.8774066527780953</v>
      </c>
      <c r="G32" s="142">
        <v>5.1044886285002544</v>
      </c>
      <c r="H32" s="142">
        <v>5.5206352756962307</v>
      </c>
      <c r="I32" s="142">
        <v>6.7</v>
      </c>
    </row>
    <row r="33" spans="1:9" x14ac:dyDescent="0.35">
      <c r="A33">
        <v>28</v>
      </c>
      <c r="B33" s="141" t="s">
        <v>223</v>
      </c>
      <c r="C33" s="142">
        <v>3.2737854660092149</v>
      </c>
      <c r="D33" s="142">
        <v>5.1464423049122496</v>
      </c>
      <c r="E33" s="142">
        <v>5.341057124643144</v>
      </c>
      <c r="F33" s="142">
        <v>5.1193637640254162</v>
      </c>
      <c r="G33" s="142">
        <v>7.2810439930041699</v>
      </c>
      <c r="H33" s="142">
        <v>7.9523019821527292</v>
      </c>
      <c r="I33" s="142">
        <v>8</v>
      </c>
    </row>
    <row r="34" spans="1:9" x14ac:dyDescent="0.35">
      <c r="A34">
        <v>29</v>
      </c>
      <c r="B34" s="141" t="s">
        <v>224</v>
      </c>
      <c r="C34" s="142">
        <v>4.8856242138120605</v>
      </c>
      <c r="D34" s="142">
        <v>6.3782722704832775</v>
      </c>
      <c r="E34" s="142">
        <v>6.6625803600701321</v>
      </c>
      <c r="F34" s="142">
        <v>6.3393008414751231</v>
      </c>
      <c r="G34" s="142">
        <v>8.4940883634100803</v>
      </c>
      <c r="H34" s="142">
        <v>8.7313350900307416</v>
      </c>
      <c r="I34" s="142">
        <v>6.2</v>
      </c>
    </row>
    <row r="35" spans="1:9" x14ac:dyDescent="0.35">
      <c r="A35">
        <v>30</v>
      </c>
      <c r="B35" s="141" t="s">
        <v>225</v>
      </c>
      <c r="C35" s="142">
        <v>3.7527022782284138</v>
      </c>
      <c r="D35" s="142">
        <v>5.6342717620509779</v>
      </c>
      <c r="E35" s="142">
        <v>5.2749759418326976</v>
      </c>
      <c r="F35" s="142">
        <v>4.5724342604734627</v>
      </c>
      <c r="G35" s="142">
        <v>6.1295765142567911</v>
      </c>
      <c r="H35" s="142">
        <v>5.4566537071141124</v>
      </c>
      <c r="I35" s="142">
        <v>7.7</v>
      </c>
    </row>
    <row r="36" spans="1:9" x14ac:dyDescent="0.35">
      <c r="A36">
        <v>31</v>
      </c>
      <c r="B36" s="141" t="s">
        <v>226</v>
      </c>
      <c r="C36" s="142">
        <v>5.5720910915761053</v>
      </c>
      <c r="D36" s="142">
        <v>4.6901919207739482</v>
      </c>
      <c r="E36" s="142">
        <v>4.2989921080155939</v>
      </c>
      <c r="F36" s="142">
        <v>3.9350200939604916</v>
      </c>
      <c r="G36" s="142">
        <v>3.8317037581718125</v>
      </c>
      <c r="H36" s="142">
        <v>4.1130727671406291</v>
      </c>
      <c r="I36" s="142">
        <v>5.8</v>
      </c>
    </row>
    <row r="37" spans="1:9" x14ac:dyDescent="0.35">
      <c r="A37">
        <v>32</v>
      </c>
      <c r="B37" s="143" t="s">
        <v>299</v>
      </c>
      <c r="C37" s="144">
        <v>4.5197276591546105</v>
      </c>
      <c r="D37" s="144">
        <v>5.1086717827568791</v>
      </c>
      <c r="E37" s="144">
        <v>5.4586220524809352</v>
      </c>
      <c r="F37" s="144">
        <v>4.8268529512924054</v>
      </c>
      <c r="G37" s="144">
        <v>5.4711742534282441</v>
      </c>
      <c r="H37" s="144">
        <v>5.646985784846299</v>
      </c>
      <c r="I37" s="144">
        <v>6.3</v>
      </c>
    </row>
    <row r="40" spans="1:9" x14ac:dyDescent="0.35">
      <c r="A40" s="151"/>
      <c r="B40" s="130"/>
      <c r="C40" s="130"/>
      <c r="D40" s="130"/>
      <c r="E40" s="130"/>
      <c r="F40" s="130"/>
      <c r="G40" s="130"/>
      <c r="H40" s="130"/>
    </row>
    <row r="41" spans="1:9" x14ac:dyDescent="0.35">
      <c r="A41" s="151">
        <v>1</v>
      </c>
      <c r="B41" s="182">
        <f>VLOOKUP(C41,$A$6:$H$37,2+$A41)</f>
        <v>3.1924951986999557</v>
      </c>
      <c r="C41" s="181">
        <v>1</v>
      </c>
      <c r="D41" s="130"/>
      <c r="E41" s="130"/>
      <c r="F41" s="130"/>
      <c r="G41" s="130"/>
    </row>
    <row r="42" spans="1:9" x14ac:dyDescent="0.35">
      <c r="A42" s="151">
        <v>2</v>
      </c>
      <c r="B42" s="182">
        <f>VLOOKUP(C41,$A$6:$H$37,2+$A42)</f>
        <v>3.2343568945538816</v>
      </c>
      <c r="C42" s="130"/>
      <c r="D42" s="130"/>
      <c r="E42" s="130"/>
      <c r="F42" s="130"/>
      <c r="G42" s="130"/>
      <c r="H42" s="130"/>
    </row>
    <row r="43" spans="1:9" x14ac:dyDescent="0.35">
      <c r="A43" s="151">
        <v>3</v>
      </c>
      <c r="B43" s="182">
        <f>VLOOKUP(C41,$A$6:$H$37,2+$A43)</f>
        <v>3.3112674688094144</v>
      </c>
      <c r="C43" s="130"/>
      <c r="D43" s="130"/>
      <c r="E43" s="130"/>
      <c r="F43" s="130"/>
      <c r="G43" s="130"/>
      <c r="H43" s="130"/>
    </row>
    <row r="44" spans="1:9" x14ac:dyDescent="0.35">
      <c r="A44" s="151">
        <v>4</v>
      </c>
      <c r="B44" s="182">
        <f>VLOOKUP(C41,$A$6:$H$37,2+$A44)</f>
        <v>2.9823485123114248</v>
      </c>
      <c r="C44" s="130"/>
      <c r="D44" s="130"/>
      <c r="E44" s="130"/>
      <c r="F44" s="130"/>
      <c r="G44" s="130"/>
      <c r="H44" s="130"/>
    </row>
    <row r="45" spans="1:9" x14ac:dyDescent="0.35">
      <c r="A45" s="151">
        <v>5</v>
      </c>
      <c r="B45" s="182">
        <f>VLOOKUP(C41,$A$6:$H$37,2+$A45)</f>
        <v>3.7821238079844841</v>
      </c>
      <c r="C45" s="130"/>
      <c r="D45" s="130"/>
      <c r="E45" s="130"/>
      <c r="F45" s="130"/>
      <c r="G45" s="130"/>
      <c r="H45" s="130"/>
    </row>
    <row r="46" spans="1:9" x14ac:dyDescent="0.35">
      <c r="A46" s="151">
        <v>6</v>
      </c>
      <c r="B46" s="182">
        <f>VLOOKUP(C41,$A$6:$H$37,2+$A46)</f>
        <v>3.934702919380785</v>
      </c>
      <c r="C46" s="130"/>
      <c r="D46" s="130"/>
      <c r="E46" s="130"/>
      <c r="F46" s="130"/>
      <c r="G46" s="130"/>
      <c r="H46" s="130"/>
    </row>
    <row r="47" spans="1:9" x14ac:dyDescent="0.35">
      <c r="A47" s="151">
        <v>7</v>
      </c>
      <c r="B47" s="130"/>
      <c r="C47" s="130"/>
      <c r="D47" s="130"/>
      <c r="E47" s="130"/>
      <c r="F47" s="130"/>
      <c r="G47" s="130"/>
      <c r="H47" s="130"/>
    </row>
    <row r="48" spans="1:9" x14ac:dyDescent="0.35">
      <c r="A48" s="151">
        <v>8</v>
      </c>
      <c r="B48" s="130"/>
      <c r="C48" s="130"/>
      <c r="D48" s="130"/>
      <c r="E48" s="130"/>
      <c r="F48" s="130"/>
      <c r="G48" s="130"/>
      <c r="H48" s="130"/>
    </row>
    <row r="49" spans="1:8" x14ac:dyDescent="0.35">
      <c r="A49" s="151">
        <v>9</v>
      </c>
      <c r="B49" s="130"/>
      <c r="C49" s="130"/>
      <c r="D49" s="130"/>
      <c r="E49" s="130"/>
      <c r="F49" s="130"/>
      <c r="G49" s="130"/>
      <c r="H49" s="130"/>
    </row>
    <row r="50" spans="1:8" x14ac:dyDescent="0.35">
      <c r="A50" s="151">
        <v>10</v>
      </c>
      <c r="B50" s="130"/>
      <c r="C50" s="130"/>
      <c r="D50" s="130"/>
      <c r="E50" s="130"/>
      <c r="F50" s="130"/>
      <c r="G50" s="130"/>
      <c r="H50" s="130"/>
    </row>
    <row r="51" spans="1:8" x14ac:dyDescent="0.35">
      <c r="A51" s="151">
        <v>11</v>
      </c>
      <c r="B51" s="33"/>
      <c r="C51" s="33"/>
      <c r="D51" s="33"/>
      <c r="E51" s="33"/>
      <c r="F51" s="33"/>
      <c r="G51" s="33"/>
      <c r="H51" s="33"/>
    </row>
    <row r="52" spans="1:8" x14ac:dyDescent="0.35">
      <c r="A52" s="151">
        <v>12</v>
      </c>
      <c r="B52" s="33"/>
      <c r="C52" s="33"/>
      <c r="D52" s="33"/>
      <c r="E52" s="33"/>
      <c r="F52" s="33"/>
      <c r="G52" s="33"/>
      <c r="H52" s="33"/>
    </row>
    <row r="53" spans="1:8" x14ac:dyDescent="0.35">
      <c r="A53" s="151">
        <v>13</v>
      </c>
      <c r="B53" s="33"/>
      <c r="C53" s="33"/>
      <c r="D53" s="33"/>
      <c r="E53" s="33"/>
      <c r="F53" s="33"/>
      <c r="G53" s="33"/>
      <c r="H53" s="33"/>
    </row>
    <row r="54" spans="1:8" x14ac:dyDescent="0.35">
      <c r="A54" s="151">
        <v>14</v>
      </c>
      <c r="B54" s="33"/>
      <c r="C54" s="33"/>
      <c r="D54" s="33"/>
      <c r="E54" s="33"/>
      <c r="F54" s="33"/>
      <c r="G54" s="33"/>
      <c r="H54" s="33"/>
    </row>
    <row r="55" spans="1:8" x14ac:dyDescent="0.35">
      <c r="A55" s="151">
        <v>15</v>
      </c>
      <c r="B55" s="33"/>
      <c r="C55" s="33"/>
      <c r="D55" s="33"/>
      <c r="E55" s="33"/>
      <c r="F55" s="33"/>
      <c r="G55" s="33"/>
      <c r="H55" s="33"/>
    </row>
    <row r="56" spans="1:8" x14ac:dyDescent="0.35">
      <c r="A56" s="151">
        <v>16</v>
      </c>
      <c r="B56" s="33"/>
      <c r="C56" s="33"/>
      <c r="D56" s="33"/>
      <c r="E56" s="33"/>
      <c r="F56" s="33"/>
      <c r="G56" s="33"/>
      <c r="H56" s="33"/>
    </row>
    <row r="57" spans="1:8" x14ac:dyDescent="0.35">
      <c r="A57" s="151">
        <v>17</v>
      </c>
      <c r="B57" s="33"/>
      <c r="C57" s="33"/>
      <c r="D57" s="33"/>
      <c r="E57" s="33"/>
      <c r="F57" s="33"/>
      <c r="G57" s="33"/>
      <c r="H57" s="33"/>
    </row>
    <row r="58" spans="1:8" x14ac:dyDescent="0.35">
      <c r="A58" s="151">
        <v>18</v>
      </c>
      <c r="B58" s="33"/>
      <c r="C58" s="33"/>
      <c r="D58" s="33"/>
      <c r="E58" s="33"/>
      <c r="F58" s="33"/>
      <c r="G58" s="33"/>
      <c r="H58" s="33"/>
    </row>
    <row r="59" spans="1:8" x14ac:dyDescent="0.35">
      <c r="A59" s="151">
        <v>19</v>
      </c>
      <c r="B59" s="33"/>
      <c r="C59" s="33"/>
      <c r="D59" s="33"/>
      <c r="E59" s="33"/>
      <c r="F59" s="33"/>
      <c r="G59" s="33"/>
      <c r="H59" s="33"/>
    </row>
    <row r="60" spans="1:8" x14ac:dyDescent="0.35">
      <c r="A60" s="151">
        <v>20</v>
      </c>
      <c r="B60" s="33"/>
      <c r="C60" s="33"/>
      <c r="D60" s="33"/>
      <c r="E60" s="33"/>
      <c r="F60" s="33"/>
      <c r="G60" s="33"/>
      <c r="H60" s="33"/>
    </row>
    <row r="61" spans="1:8" x14ac:dyDescent="0.35">
      <c r="A61" s="151">
        <v>1</v>
      </c>
      <c r="B61" s="182">
        <f>VLOOKUP(C61,$A$6:$H$37,2+$A61)</f>
        <v>2.6990607590354174</v>
      </c>
      <c r="C61" s="181">
        <v>2</v>
      </c>
    </row>
    <row r="62" spans="1:8" x14ac:dyDescent="0.35">
      <c r="A62" s="151">
        <v>2</v>
      </c>
      <c r="B62" s="182">
        <f>VLOOKUP(C61,$A$6:$H$37,2+$A62)</f>
        <v>3.6458333333333335</v>
      </c>
      <c r="C62" s="130"/>
    </row>
    <row r="63" spans="1:8" x14ac:dyDescent="0.35">
      <c r="A63" s="151">
        <v>3</v>
      </c>
      <c r="B63" s="182">
        <f>VLOOKUP(C61,$A$6:$H$37,2+$A63)</f>
        <v>2.9883659037335564</v>
      </c>
      <c r="C63" s="130"/>
    </row>
    <row r="64" spans="1:8" x14ac:dyDescent="0.35">
      <c r="A64" s="151">
        <v>4</v>
      </c>
      <c r="B64" s="182">
        <f>VLOOKUP(C61,$A$6:$H$37,2+$A64)</f>
        <v>2.3929657935742377</v>
      </c>
      <c r="C64" s="130"/>
    </row>
    <row r="65" spans="1:3" x14ac:dyDescent="0.35">
      <c r="A65" s="151">
        <v>5</v>
      </c>
      <c r="B65" s="182">
        <f>VLOOKUP(C61,$A$6:$H$37,2+$A65)</f>
        <v>3.1765392162061832</v>
      </c>
      <c r="C65" s="130"/>
    </row>
    <row r="66" spans="1:3" x14ac:dyDescent="0.35">
      <c r="A66" s="151">
        <v>6</v>
      </c>
      <c r="B66" s="182">
        <f>VLOOKUP(C61,$A$6:$H$37,2+$A66)</f>
        <v>3.7443754017570172</v>
      </c>
      <c r="C66" s="130"/>
    </row>
    <row r="67" spans="1:3" x14ac:dyDescent="0.35">
      <c r="A67" s="151">
        <v>7</v>
      </c>
      <c r="B67" s="130"/>
      <c r="C67" s="130"/>
    </row>
    <row r="68" spans="1:3" x14ac:dyDescent="0.35">
      <c r="A68" s="151">
        <v>8</v>
      </c>
      <c r="B68" s="130"/>
      <c r="C68" s="130"/>
    </row>
    <row r="69" spans="1:3" x14ac:dyDescent="0.35">
      <c r="A69" s="151">
        <v>9</v>
      </c>
      <c r="B69" s="130"/>
      <c r="C69" s="130"/>
    </row>
    <row r="70" spans="1:3" x14ac:dyDescent="0.35">
      <c r="A70" s="151">
        <v>10</v>
      </c>
      <c r="B70" s="130"/>
      <c r="C70" s="130"/>
    </row>
    <row r="71" spans="1:3" x14ac:dyDescent="0.35">
      <c r="A71" s="151">
        <v>11</v>
      </c>
      <c r="B71" s="33"/>
      <c r="C71" s="33"/>
    </row>
    <row r="72" spans="1:3" x14ac:dyDescent="0.35">
      <c r="A72" s="151">
        <v>12</v>
      </c>
      <c r="B72" s="33"/>
      <c r="C72" s="33"/>
    </row>
    <row r="73" spans="1:3" x14ac:dyDescent="0.35">
      <c r="A73" s="151">
        <v>13</v>
      </c>
      <c r="B73" s="33"/>
      <c r="C73" s="33"/>
    </row>
    <row r="74" spans="1:3" x14ac:dyDescent="0.35">
      <c r="A74" s="151">
        <v>14</v>
      </c>
      <c r="B74" s="33"/>
      <c r="C74" s="33"/>
    </row>
    <row r="75" spans="1:3" x14ac:dyDescent="0.35">
      <c r="A75" s="151">
        <v>15</v>
      </c>
      <c r="B75" s="33"/>
      <c r="C75" s="33"/>
    </row>
    <row r="76" spans="1:3" x14ac:dyDescent="0.35">
      <c r="A76" s="151">
        <v>16</v>
      </c>
      <c r="B76" s="33"/>
      <c r="C76" s="33"/>
    </row>
    <row r="77" spans="1:3" x14ac:dyDescent="0.35">
      <c r="A77" s="151">
        <v>17</v>
      </c>
      <c r="B77" s="33"/>
      <c r="C77" s="33"/>
    </row>
    <row r="78" spans="1:3" x14ac:dyDescent="0.35">
      <c r="A78" s="151">
        <v>18</v>
      </c>
      <c r="B78" s="33"/>
      <c r="C78" s="33"/>
    </row>
    <row r="79" spans="1:3" x14ac:dyDescent="0.35">
      <c r="A79" s="151">
        <v>19</v>
      </c>
      <c r="B79" s="33"/>
      <c r="C79" s="33"/>
    </row>
    <row r="80" spans="1:3" x14ac:dyDescent="0.35">
      <c r="A80" s="151">
        <v>20</v>
      </c>
      <c r="B80" s="33"/>
      <c r="C80" s="33"/>
    </row>
    <row r="81" spans="1:3" x14ac:dyDescent="0.35">
      <c r="A81" s="151">
        <v>1</v>
      </c>
      <c r="B81" s="182">
        <f>VLOOKUP(C81,$A$6:$H$37,2+$A81)</f>
        <v>2.5226884715607869</v>
      </c>
      <c r="C81" s="181">
        <v>3</v>
      </c>
    </row>
    <row r="82" spans="1:3" x14ac:dyDescent="0.35">
      <c r="A82" s="151">
        <v>2</v>
      </c>
      <c r="B82" s="182">
        <f>VLOOKUP(C81,$A$6:$H$37,2+$A82)</f>
        <v>3.0844770340568659</v>
      </c>
      <c r="C82" s="130"/>
    </row>
    <row r="83" spans="1:3" x14ac:dyDescent="0.35">
      <c r="A83" s="151">
        <v>3</v>
      </c>
      <c r="B83" s="182">
        <f>VLOOKUP(C81,$A$6:$H$37,2+$A83)</f>
        <v>3.5079836147801373</v>
      </c>
      <c r="C83" s="130"/>
    </row>
    <row r="84" spans="1:3" x14ac:dyDescent="0.35">
      <c r="A84" s="151">
        <v>4</v>
      </c>
      <c r="B84" s="182">
        <f>VLOOKUP(C81,$A$6:$H$37,2+$A84)</f>
        <v>3.0209180051240367</v>
      </c>
      <c r="C84" s="130"/>
    </row>
    <row r="85" spans="1:3" x14ac:dyDescent="0.35">
      <c r="A85" s="151">
        <v>5</v>
      </c>
      <c r="B85" s="182">
        <f>VLOOKUP(C81,$A$6:$H$37,2+$A85)</f>
        <v>3.1367914748932288</v>
      </c>
      <c r="C85" s="130"/>
    </row>
    <row r="86" spans="1:3" x14ac:dyDescent="0.35">
      <c r="A86" s="151">
        <v>6</v>
      </c>
      <c r="B86" s="182">
        <f>VLOOKUP(C81,$A$6:$H$37,2+$A86)</f>
        <v>3.2180904522613067</v>
      </c>
      <c r="C86" s="130"/>
    </row>
    <row r="87" spans="1:3" x14ac:dyDescent="0.35">
      <c r="A87" s="151">
        <v>7</v>
      </c>
      <c r="B87" s="130"/>
      <c r="C87" s="130"/>
    </row>
    <row r="88" spans="1:3" x14ac:dyDescent="0.35">
      <c r="A88" s="151">
        <v>8</v>
      </c>
      <c r="B88" s="130"/>
      <c r="C88" s="130"/>
    </row>
    <row r="89" spans="1:3" x14ac:dyDescent="0.35">
      <c r="A89" s="151">
        <v>9</v>
      </c>
      <c r="B89" s="130"/>
      <c r="C89" s="130"/>
    </row>
    <row r="90" spans="1:3" x14ac:dyDescent="0.35">
      <c r="A90" s="151">
        <v>10</v>
      </c>
      <c r="B90" s="130"/>
      <c r="C90" s="130"/>
    </row>
    <row r="91" spans="1:3" x14ac:dyDescent="0.35">
      <c r="A91" s="151">
        <v>11</v>
      </c>
      <c r="B91" s="33"/>
      <c r="C91" s="33"/>
    </row>
    <row r="92" spans="1:3" x14ac:dyDescent="0.35">
      <c r="A92" s="151">
        <v>12</v>
      </c>
      <c r="B92" s="33"/>
      <c r="C92" s="33"/>
    </row>
    <row r="93" spans="1:3" x14ac:dyDescent="0.35">
      <c r="A93" s="151">
        <v>13</v>
      </c>
      <c r="B93" s="33"/>
      <c r="C93" s="33"/>
    </row>
    <row r="94" spans="1:3" x14ac:dyDescent="0.35">
      <c r="A94" s="151">
        <v>14</v>
      </c>
      <c r="B94" s="33"/>
      <c r="C94" s="33"/>
    </row>
    <row r="95" spans="1:3" x14ac:dyDescent="0.35">
      <c r="A95" s="151">
        <v>15</v>
      </c>
      <c r="B95" s="33"/>
      <c r="C95" s="33"/>
    </row>
    <row r="96" spans="1:3" x14ac:dyDescent="0.35">
      <c r="A96" s="151">
        <v>16</v>
      </c>
      <c r="B96" s="33"/>
      <c r="C96" s="33"/>
    </row>
    <row r="97" spans="1:3" x14ac:dyDescent="0.35">
      <c r="A97" s="151">
        <v>17</v>
      </c>
      <c r="B97" s="33"/>
      <c r="C97" s="33"/>
    </row>
    <row r="98" spans="1:3" x14ac:dyDescent="0.35">
      <c r="A98" s="151">
        <v>18</v>
      </c>
      <c r="B98" s="33"/>
      <c r="C98" s="33"/>
    </row>
    <row r="99" spans="1:3" x14ac:dyDescent="0.35">
      <c r="A99" s="151">
        <v>19</v>
      </c>
      <c r="B99" s="33"/>
      <c r="C99" s="33"/>
    </row>
    <row r="100" spans="1:3" x14ac:dyDescent="0.35">
      <c r="A100" s="151">
        <v>20</v>
      </c>
      <c r="B100" s="33"/>
      <c r="C100" s="33"/>
    </row>
    <row r="101" spans="1:3" x14ac:dyDescent="0.35">
      <c r="A101" s="151">
        <v>1</v>
      </c>
      <c r="B101" s="182">
        <f>VLOOKUP(C101,$A$6:$H$37,2+$A101)</f>
        <v>7.254426308683577</v>
      </c>
      <c r="C101" s="181">
        <v>4</v>
      </c>
    </row>
    <row r="102" spans="1:3" x14ac:dyDescent="0.35">
      <c r="A102" s="151">
        <v>2</v>
      </c>
      <c r="B102" s="182">
        <f>VLOOKUP(C101,$A$6:$H$37,2+$A102)</f>
        <v>8.5178119870458264</v>
      </c>
      <c r="C102" s="130"/>
    </row>
    <row r="103" spans="1:3" x14ac:dyDescent="0.35">
      <c r="A103" s="151">
        <v>3</v>
      </c>
      <c r="B103" s="182">
        <f>VLOOKUP(C101,$A$6:$H$37,2+$A103)</f>
        <v>8.2414261973107727</v>
      </c>
      <c r="C103" s="130"/>
    </row>
    <row r="104" spans="1:3" x14ac:dyDescent="0.35">
      <c r="A104" s="151">
        <v>4</v>
      </c>
      <c r="B104" s="182">
        <f>VLOOKUP(C101,$A$6:$H$37,2+$A104)</f>
        <v>7.4579023848192154</v>
      </c>
      <c r="C104" s="130"/>
    </row>
    <row r="105" spans="1:3" x14ac:dyDescent="0.35">
      <c r="A105" s="151">
        <v>5</v>
      </c>
      <c r="B105" s="182">
        <f>VLOOKUP(C101,$A$6:$H$37,2+$A105)</f>
        <v>9.0640583866618147</v>
      </c>
      <c r="C105" s="130"/>
    </row>
    <row r="106" spans="1:3" x14ac:dyDescent="0.35">
      <c r="A106" s="151">
        <v>6</v>
      </c>
      <c r="B106" s="182">
        <f>VLOOKUP(C101,$A$6:$H$37,2+$A106)</f>
        <v>8.9471770633148076</v>
      </c>
      <c r="C106" s="130"/>
    </row>
    <row r="107" spans="1:3" x14ac:dyDescent="0.35">
      <c r="A107" s="151">
        <v>7</v>
      </c>
      <c r="B107" s="130"/>
      <c r="C107" s="130"/>
    </row>
    <row r="108" spans="1:3" x14ac:dyDescent="0.35">
      <c r="A108" s="151">
        <v>8</v>
      </c>
      <c r="B108" s="130"/>
      <c r="C108" s="130"/>
    </row>
    <row r="109" spans="1:3" x14ac:dyDescent="0.35">
      <c r="A109" s="151">
        <v>9</v>
      </c>
      <c r="B109" s="130"/>
      <c r="C109" s="130"/>
    </row>
    <row r="110" spans="1:3" x14ac:dyDescent="0.35">
      <c r="A110" s="151">
        <v>10</v>
      </c>
      <c r="B110" s="130"/>
      <c r="C110" s="130"/>
    </row>
    <row r="111" spans="1:3" x14ac:dyDescent="0.35">
      <c r="A111" s="151">
        <v>11</v>
      </c>
      <c r="B111" s="33"/>
      <c r="C111" s="33"/>
    </row>
    <row r="112" spans="1:3" x14ac:dyDescent="0.35">
      <c r="A112" s="151">
        <v>12</v>
      </c>
      <c r="B112" s="33"/>
      <c r="C112" s="33"/>
    </row>
    <row r="113" spans="1:3" x14ac:dyDescent="0.35">
      <c r="A113" s="151">
        <v>13</v>
      </c>
      <c r="B113" s="33"/>
      <c r="C113" s="33"/>
    </row>
    <row r="114" spans="1:3" x14ac:dyDescent="0.35">
      <c r="A114" s="151">
        <v>14</v>
      </c>
      <c r="B114" s="33"/>
      <c r="C114" s="33"/>
    </row>
    <row r="115" spans="1:3" x14ac:dyDescent="0.35">
      <c r="A115" s="151">
        <v>15</v>
      </c>
      <c r="B115" s="33"/>
      <c r="C115" s="33"/>
    </row>
    <row r="116" spans="1:3" x14ac:dyDescent="0.35">
      <c r="A116" s="151">
        <v>16</v>
      </c>
      <c r="B116" s="33"/>
      <c r="C116" s="33"/>
    </row>
    <row r="117" spans="1:3" x14ac:dyDescent="0.35">
      <c r="A117" s="151">
        <v>17</v>
      </c>
      <c r="B117" s="33"/>
      <c r="C117" s="33"/>
    </row>
    <row r="118" spans="1:3" x14ac:dyDescent="0.35">
      <c r="A118" s="151">
        <v>18</v>
      </c>
      <c r="B118" s="33"/>
      <c r="C118" s="33"/>
    </row>
    <row r="119" spans="1:3" x14ac:dyDescent="0.35">
      <c r="A119" s="151">
        <v>19</v>
      </c>
      <c r="B119" s="33"/>
      <c r="C119" s="33"/>
    </row>
    <row r="120" spans="1:3" x14ac:dyDescent="0.35">
      <c r="A120" s="151">
        <v>20</v>
      </c>
      <c r="B120" s="33"/>
      <c r="C120" s="33"/>
    </row>
    <row r="121" spans="1:3" x14ac:dyDescent="0.35">
      <c r="A121" s="151">
        <v>1</v>
      </c>
      <c r="B121" s="182">
        <f>VLOOKUP(C121,$A$6:$H$37,2+$A121)</f>
        <v>4.8022079116835332</v>
      </c>
      <c r="C121" s="181">
        <v>5</v>
      </c>
    </row>
    <row r="122" spans="1:3" x14ac:dyDescent="0.35">
      <c r="A122" s="151">
        <v>2</v>
      </c>
      <c r="B122" s="182">
        <f>VLOOKUP(C121,$A$6:$H$37,2+$A122)</f>
        <v>4.3137137913546733</v>
      </c>
      <c r="C122" s="130"/>
    </row>
    <row r="123" spans="1:3" x14ac:dyDescent="0.35">
      <c r="A123" s="151">
        <v>3</v>
      </c>
      <c r="B123" s="182">
        <f>VLOOKUP(C121,$A$6:$H$37,2+$A123)</f>
        <v>5.9799426934097424</v>
      </c>
      <c r="C123" s="130"/>
    </row>
    <row r="124" spans="1:3" x14ac:dyDescent="0.35">
      <c r="A124" s="151">
        <v>4</v>
      </c>
      <c r="B124" s="182">
        <f>VLOOKUP(C121,$A$6:$H$37,2+$A124)</f>
        <v>5.0383158636483749</v>
      </c>
      <c r="C124" s="130"/>
    </row>
    <row r="125" spans="1:3" x14ac:dyDescent="0.35">
      <c r="A125" s="151">
        <v>5</v>
      </c>
      <c r="B125" s="182">
        <f>VLOOKUP(C121,$A$6:$H$37,2+$A125)</f>
        <v>5.0259216589861753</v>
      </c>
      <c r="C125" s="130"/>
    </row>
    <row r="126" spans="1:3" x14ac:dyDescent="0.35">
      <c r="A126" s="151">
        <v>6</v>
      </c>
      <c r="B126" s="182">
        <f>VLOOKUP(C121,$A$6:$H$37,2+$A126)</f>
        <v>5.7632091173234787</v>
      </c>
      <c r="C126" s="130"/>
    </row>
    <row r="127" spans="1:3" x14ac:dyDescent="0.35">
      <c r="A127" s="151">
        <v>7</v>
      </c>
      <c r="B127" s="130"/>
      <c r="C127" s="130"/>
    </row>
    <row r="128" spans="1:3" x14ac:dyDescent="0.35">
      <c r="A128" s="151">
        <v>8</v>
      </c>
      <c r="B128" s="130"/>
      <c r="C128" s="130"/>
    </row>
    <row r="129" spans="1:3" x14ac:dyDescent="0.35">
      <c r="A129" s="151">
        <v>9</v>
      </c>
      <c r="B129" s="130"/>
      <c r="C129" s="130"/>
    </row>
    <row r="130" spans="1:3" x14ac:dyDescent="0.35">
      <c r="A130" s="151">
        <v>10</v>
      </c>
      <c r="B130" s="130"/>
      <c r="C130" s="130"/>
    </row>
    <row r="131" spans="1:3" x14ac:dyDescent="0.35">
      <c r="A131" s="151">
        <v>11</v>
      </c>
      <c r="B131" s="33"/>
      <c r="C131" s="33"/>
    </row>
    <row r="132" spans="1:3" x14ac:dyDescent="0.35">
      <c r="A132" s="151">
        <v>12</v>
      </c>
      <c r="B132" s="33"/>
      <c r="C132" s="33"/>
    </row>
    <row r="133" spans="1:3" x14ac:dyDescent="0.35">
      <c r="A133" s="151">
        <v>13</v>
      </c>
      <c r="B133" s="33"/>
      <c r="C133" s="33"/>
    </row>
    <row r="134" spans="1:3" x14ac:dyDescent="0.35">
      <c r="A134" s="151">
        <v>14</v>
      </c>
      <c r="B134" s="33"/>
      <c r="C134" s="33"/>
    </row>
    <row r="135" spans="1:3" x14ac:dyDescent="0.35">
      <c r="A135" s="151">
        <v>15</v>
      </c>
      <c r="B135" s="33"/>
      <c r="C135" s="33"/>
    </row>
    <row r="136" spans="1:3" x14ac:dyDescent="0.35">
      <c r="A136" s="151">
        <v>16</v>
      </c>
      <c r="B136" s="33"/>
      <c r="C136" s="33"/>
    </row>
    <row r="137" spans="1:3" x14ac:dyDescent="0.35">
      <c r="A137" s="151">
        <v>17</v>
      </c>
      <c r="B137" s="33"/>
      <c r="C137" s="33"/>
    </row>
    <row r="138" spans="1:3" x14ac:dyDescent="0.35">
      <c r="A138" s="151">
        <v>18</v>
      </c>
      <c r="B138" s="33"/>
      <c r="C138" s="33"/>
    </row>
    <row r="139" spans="1:3" x14ac:dyDescent="0.35">
      <c r="A139" s="151">
        <v>19</v>
      </c>
      <c r="B139" s="33"/>
      <c r="C139" s="33"/>
    </row>
    <row r="140" spans="1:3" x14ac:dyDescent="0.35">
      <c r="A140" s="151">
        <v>20</v>
      </c>
      <c r="B140" s="33"/>
      <c r="C140" s="33"/>
    </row>
    <row r="141" spans="1:3" x14ac:dyDescent="0.35">
      <c r="A141" s="151">
        <v>1</v>
      </c>
      <c r="B141" s="182">
        <f>VLOOKUP(C141,$A$6:$H$37,2+$A141)</f>
        <v>5.3619063109954457</v>
      </c>
      <c r="C141" s="181">
        <v>6</v>
      </c>
    </row>
    <row r="142" spans="1:3" x14ac:dyDescent="0.35">
      <c r="A142" s="151">
        <v>2</v>
      </c>
      <c r="B142" s="182">
        <f>VLOOKUP(C141,$A$6:$H$37,2+$A142)</f>
        <v>4.9091821214992715</v>
      </c>
      <c r="C142" s="130"/>
    </row>
    <row r="143" spans="1:3" x14ac:dyDescent="0.35">
      <c r="A143" s="151">
        <v>3</v>
      </c>
      <c r="B143" s="182">
        <f>VLOOKUP(C141,$A$6:$H$37,2+$A143)</f>
        <v>6.456843473937818</v>
      </c>
      <c r="C143" s="130"/>
    </row>
    <row r="144" spans="1:3" x14ac:dyDescent="0.35">
      <c r="A144" s="151">
        <v>4</v>
      </c>
      <c r="B144" s="182">
        <f>VLOOKUP(C141,$A$6:$H$37,2+$A144)</f>
        <v>5.334263257293764</v>
      </c>
      <c r="C144" s="130"/>
    </row>
    <row r="145" spans="1:3" x14ac:dyDescent="0.35">
      <c r="A145" s="151">
        <v>5</v>
      </c>
      <c r="B145" s="182">
        <f>VLOOKUP(C141,$A$6:$H$37,2+$A145)</f>
        <v>5.3588590320224503</v>
      </c>
      <c r="C145" s="130"/>
    </row>
    <row r="146" spans="1:3" x14ac:dyDescent="0.35">
      <c r="A146" s="151">
        <v>6</v>
      </c>
      <c r="B146" s="182">
        <f>VLOOKUP(C141,$A$6:$H$37,2+$A146)</f>
        <v>5.798716751513691</v>
      </c>
      <c r="C146" s="130"/>
    </row>
    <row r="147" spans="1:3" x14ac:dyDescent="0.35">
      <c r="A147" s="151">
        <v>7</v>
      </c>
      <c r="B147" s="130"/>
      <c r="C147" s="130"/>
    </row>
    <row r="148" spans="1:3" x14ac:dyDescent="0.35">
      <c r="A148" s="151">
        <v>8</v>
      </c>
      <c r="B148" s="130"/>
      <c r="C148" s="130"/>
    </row>
    <row r="149" spans="1:3" x14ac:dyDescent="0.35">
      <c r="A149" s="151">
        <v>9</v>
      </c>
      <c r="B149" s="130"/>
      <c r="C149" s="130"/>
    </row>
    <row r="150" spans="1:3" x14ac:dyDescent="0.35">
      <c r="A150" s="151">
        <v>10</v>
      </c>
      <c r="B150" s="130"/>
      <c r="C150" s="130"/>
    </row>
    <row r="151" spans="1:3" x14ac:dyDescent="0.35">
      <c r="A151" s="151">
        <v>11</v>
      </c>
      <c r="B151" s="33"/>
      <c r="C151" s="33"/>
    </row>
    <row r="152" spans="1:3" x14ac:dyDescent="0.35">
      <c r="A152" s="151">
        <v>12</v>
      </c>
      <c r="B152" s="33"/>
      <c r="C152" s="33"/>
    </row>
    <row r="153" spans="1:3" x14ac:dyDescent="0.35">
      <c r="A153" s="151">
        <v>13</v>
      </c>
      <c r="B153" s="33"/>
      <c r="C153" s="33"/>
    </row>
    <row r="154" spans="1:3" x14ac:dyDescent="0.35">
      <c r="A154" s="151">
        <v>14</v>
      </c>
      <c r="B154" s="33"/>
      <c r="C154" s="33"/>
    </row>
    <row r="155" spans="1:3" x14ac:dyDescent="0.35">
      <c r="A155" s="151">
        <v>15</v>
      </c>
      <c r="B155" s="33"/>
      <c r="C155" s="33"/>
    </row>
    <row r="156" spans="1:3" x14ac:dyDescent="0.35">
      <c r="A156" s="151">
        <v>16</v>
      </c>
      <c r="B156" s="33"/>
      <c r="C156" s="33"/>
    </row>
    <row r="157" spans="1:3" x14ac:dyDescent="0.35">
      <c r="A157" s="151">
        <v>17</v>
      </c>
      <c r="B157" s="33"/>
      <c r="C157" s="33"/>
    </row>
    <row r="158" spans="1:3" x14ac:dyDescent="0.35">
      <c r="A158" s="151">
        <v>18</v>
      </c>
      <c r="B158" s="33"/>
      <c r="C158" s="33"/>
    </row>
    <row r="159" spans="1:3" x14ac:dyDescent="0.35">
      <c r="A159" s="151">
        <v>19</v>
      </c>
      <c r="B159" s="33"/>
      <c r="C159" s="33"/>
    </row>
    <row r="160" spans="1:3" x14ac:dyDescent="0.35">
      <c r="A160" s="151">
        <v>20</v>
      </c>
      <c r="B160" s="33"/>
      <c r="C160" s="33"/>
    </row>
    <row r="161" spans="1:3" x14ac:dyDescent="0.35">
      <c r="A161" s="151">
        <v>1</v>
      </c>
      <c r="B161" s="182">
        <f>VLOOKUP(C161,$A$6:$H$37,2+$A161)</f>
        <v>6.201425816630632</v>
      </c>
      <c r="C161" s="181">
        <v>7</v>
      </c>
    </row>
    <row r="162" spans="1:3" x14ac:dyDescent="0.35">
      <c r="A162" s="151">
        <v>2</v>
      </c>
      <c r="B162" s="182">
        <f>VLOOKUP(C161,$A$6:$H$37,2+$A162)</f>
        <v>5.9618058511392977</v>
      </c>
      <c r="C162" s="130"/>
    </row>
    <row r="163" spans="1:3" x14ac:dyDescent="0.35">
      <c r="A163" s="151">
        <v>3</v>
      </c>
      <c r="B163" s="182">
        <f>VLOOKUP(C161,$A$6:$H$37,2+$A163)</f>
        <v>5.7164996805285559</v>
      </c>
      <c r="C163" s="130"/>
    </row>
    <row r="164" spans="1:3" x14ac:dyDescent="0.35">
      <c r="A164" s="151">
        <v>4</v>
      </c>
      <c r="B164" s="182">
        <f>VLOOKUP(C161,$A$6:$H$37,2+$A164)</f>
        <v>5.2442538546631523</v>
      </c>
      <c r="C164" s="130"/>
    </row>
    <row r="165" spans="1:3" x14ac:dyDescent="0.35">
      <c r="A165" s="151">
        <v>5</v>
      </c>
      <c r="B165" s="182">
        <f>VLOOKUP(C161,$A$6:$H$37,2+$A165)</f>
        <v>6.6299873337555413</v>
      </c>
      <c r="C165" s="130"/>
    </row>
    <row r="166" spans="1:3" x14ac:dyDescent="0.35">
      <c r="A166" s="151">
        <v>6</v>
      </c>
      <c r="B166" s="182">
        <f>VLOOKUP(C161,$A$6:$H$37,2+$A166)</f>
        <v>6.5912349362576048</v>
      </c>
      <c r="C166" s="130"/>
    </row>
    <row r="167" spans="1:3" x14ac:dyDescent="0.35">
      <c r="A167" s="151">
        <v>7</v>
      </c>
      <c r="B167" s="130"/>
      <c r="C167" s="130"/>
    </row>
    <row r="168" spans="1:3" x14ac:dyDescent="0.35">
      <c r="A168" s="151">
        <v>8</v>
      </c>
      <c r="B168" s="130"/>
      <c r="C168" s="130"/>
    </row>
    <row r="169" spans="1:3" x14ac:dyDescent="0.35">
      <c r="A169" s="151">
        <v>9</v>
      </c>
      <c r="B169" s="130"/>
      <c r="C169" s="130"/>
    </row>
    <row r="170" spans="1:3" x14ac:dyDescent="0.35">
      <c r="A170" s="151">
        <v>10</v>
      </c>
      <c r="B170" s="130"/>
      <c r="C170" s="130"/>
    </row>
    <row r="171" spans="1:3" x14ac:dyDescent="0.35">
      <c r="A171" s="151">
        <v>11</v>
      </c>
      <c r="B171" s="33"/>
      <c r="C171" s="33"/>
    </row>
    <row r="172" spans="1:3" x14ac:dyDescent="0.35">
      <c r="A172" s="151">
        <v>12</v>
      </c>
      <c r="B172" s="33"/>
      <c r="C172" s="33"/>
    </row>
    <row r="173" spans="1:3" x14ac:dyDescent="0.35">
      <c r="A173" s="151">
        <v>13</v>
      </c>
      <c r="B173" s="33"/>
      <c r="C173" s="33"/>
    </row>
    <row r="174" spans="1:3" x14ac:dyDescent="0.35">
      <c r="A174" s="151">
        <v>14</v>
      </c>
      <c r="B174" s="33"/>
      <c r="C174" s="33"/>
    </row>
    <row r="175" spans="1:3" x14ac:dyDescent="0.35">
      <c r="A175" s="151">
        <v>15</v>
      </c>
      <c r="B175" s="33"/>
      <c r="C175" s="33"/>
    </row>
    <row r="176" spans="1:3" x14ac:dyDescent="0.35">
      <c r="A176" s="151">
        <v>16</v>
      </c>
      <c r="B176" s="33"/>
      <c r="C176" s="33"/>
    </row>
    <row r="177" spans="1:3" x14ac:dyDescent="0.35">
      <c r="A177" s="151">
        <v>17</v>
      </c>
      <c r="B177" s="33"/>
      <c r="C177" s="33"/>
    </row>
    <row r="178" spans="1:3" x14ac:dyDescent="0.35">
      <c r="A178" s="151">
        <v>18</v>
      </c>
      <c r="B178" s="33"/>
      <c r="C178" s="33"/>
    </row>
    <row r="179" spans="1:3" x14ac:dyDescent="0.35">
      <c r="A179" s="151">
        <v>19</v>
      </c>
      <c r="B179" s="33"/>
      <c r="C179" s="33"/>
    </row>
    <row r="180" spans="1:3" x14ac:dyDescent="0.35">
      <c r="A180" s="151">
        <v>20</v>
      </c>
      <c r="B180" s="33"/>
      <c r="C180" s="33"/>
    </row>
    <row r="181" spans="1:3" x14ac:dyDescent="0.35">
      <c r="A181" s="151">
        <v>1</v>
      </c>
      <c r="B181" s="182">
        <f>VLOOKUP(C181,$A$6:$H$37,2+$A181)</f>
        <v>4.8245483052112892</v>
      </c>
      <c r="C181" s="181">
        <v>8</v>
      </c>
    </row>
    <row r="182" spans="1:3" x14ac:dyDescent="0.35">
      <c r="A182" s="151">
        <v>2</v>
      </c>
      <c r="B182" s="182">
        <f>VLOOKUP(C181,$A$6:$H$37,2+$A182)</f>
        <v>4.7846959983607036</v>
      </c>
      <c r="C182" s="130"/>
    </row>
    <row r="183" spans="1:3" x14ac:dyDescent="0.35">
      <c r="A183" s="151">
        <v>3</v>
      </c>
      <c r="B183" s="182">
        <f>VLOOKUP(C181,$A$6:$H$37,2+$A183)</f>
        <v>4.6760117161814811</v>
      </c>
      <c r="C183" s="130"/>
    </row>
    <row r="184" spans="1:3" x14ac:dyDescent="0.35">
      <c r="A184" s="151">
        <v>4</v>
      </c>
      <c r="B184" s="182">
        <f>VLOOKUP(C181,$A$6:$H$37,2+$A184)</f>
        <v>5.9681679462440647</v>
      </c>
      <c r="C184" s="130"/>
    </row>
    <row r="185" spans="1:3" x14ac:dyDescent="0.35">
      <c r="A185" s="151">
        <v>5</v>
      </c>
      <c r="B185" s="182">
        <f>VLOOKUP(C181,$A$6:$H$37,2+$A185)</f>
        <v>7.0128906357364702</v>
      </c>
      <c r="C185" s="130"/>
    </row>
    <row r="186" spans="1:3" x14ac:dyDescent="0.35">
      <c r="A186" s="151">
        <v>6</v>
      </c>
      <c r="B186" s="182">
        <f>VLOOKUP(C181,$A$6:$H$37,2+$A186)</f>
        <v>6.7232123090546825</v>
      </c>
      <c r="C186" s="130"/>
    </row>
    <row r="187" spans="1:3" x14ac:dyDescent="0.35">
      <c r="A187" s="151">
        <v>7</v>
      </c>
      <c r="B187" s="130"/>
      <c r="C187" s="130"/>
    </row>
    <row r="188" spans="1:3" x14ac:dyDescent="0.35">
      <c r="A188" s="151">
        <v>8</v>
      </c>
      <c r="B188" s="130"/>
      <c r="C188" s="130"/>
    </row>
    <row r="189" spans="1:3" x14ac:dyDescent="0.35">
      <c r="A189" s="151">
        <v>9</v>
      </c>
      <c r="B189" s="130"/>
      <c r="C189" s="130"/>
    </row>
    <row r="190" spans="1:3" x14ac:dyDescent="0.35">
      <c r="A190" s="151">
        <v>10</v>
      </c>
      <c r="B190" s="130"/>
      <c r="C190" s="130"/>
    </row>
    <row r="191" spans="1:3" x14ac:dyDescent="0.35">
      <c r="A191" s="151">
        <v>11</v>
      </c>
      <c r="B191" s="33"/>
      <c r="C191" s="33"/>
    </row>
    <row r="192" spans="1:3" x14ac:dyDescent="0.35">
      <c r="A192" s="151">
        <v>12</v>
      </c>
      <c r="B192" s="33"/>
      <c r="C192" s="33"/>
    </row>
    <row r="193" spans="1:3" x14ac:dyDescent="0.35">
      <c r="A193" s="151">
        <v>13</v>
      </c>
      <c r="B193" s="33"/>
      <c r="C193" s="33"/>
    </row>
    <row r="194" spans="1:3" x14ac:dyDescent="0.35">
      <c r="A194" s="151">
        <v>14</v>
      </c>
      <c r="B194" s="33"/>
      <c r="C194" s="33"/>
    </row>
    <row r="195" spans="1:3" x14ac:dyDescent="0.35">
      <c r="A195" s="151">
        <v>15</v>
      </c>
      <c r="B195" s="33"/>
      <c r="C195" s="33"/>
    </row>
    <row r="196" spans="1:3" x14ac:dyDescent="0.35">
      <c r="A196" s="151">
        <v>16</v>
      </c>
      <c r="B196" s="33"/>
      <c r="C196" s="33"/>
    </row>
    <row r="197" spans="1:3" x14ac:dyDescent="0.35">
      <c r="A197" s="151">
        <v>17</v>
      </c>
      <c r="B197" s="33"/>
      <c r="C197" s="33"/>
    </row>
    <row r="198" spans="1:3" x14ac:dyDescent="0.35">
      <c r="A198" s="151">
        <v>18</v>
      </c>
      <c r="B198" s="33"/>
      <c r="C198" s="33"/>
    </row>
    <row r="199" spans="1:3" x14ac:dyDescent="0.35">
      <c r="A199" s="151">
        <v>19</v>
      </c>
      <c r="B199" s="33"/>
      <c r="C199" s="33"/>
    </row>
    <row r="200" spans="1:3" x14ac:dyDescent="0.35">
      <c r="A200" s="151">
        <v>20</v>
      </c>
      <c r="B200" s="33"/>
      <c r="C200" s="33"/>
    </row>
    <row r="201" spans="1:3" x14ac:dyDescent="0.35">
      <c r="A201" s="151">
        <v>1</v>
      </c>
      <c r="B201" s="182">
        <f>VLOOKUP(C201,$A$6:$H$37,2+$A201)</f>
        <v>3.7370385732061382</v>
      </c>
      <c r="C201" s="181">
        <v>9</v>
      </c>
    </row>
    <row r="202" spans="1:3" x14ac:dyDescent="0.35">
      <c r="A202" s="151">
        <v>2</v>
      </c>
      <c r="B202" s="182">
        <f>VLOOKUP(C201,$A$6:$H$37,2+$A202)</f>
        <v>5.0190958227061886</v>
      </c>
      <c r="C202" s="130"/>
    </row>
    <row r="203" spans="1:3" x14ac:dyDescent="0.35">
      <c r="A203" s="151">
        <v>3</v>
      </c>
      <c r="B203" s="182">
        <f>VLOOKUP(C201,$A$6:$H$37,2+$A203)</f>
        <v>4.2018776286149553</v>
      </c>
      <c r="C203" s="130"/>
    </row>
    <row r="204" spans="1:3" x14ac:dyDescent="0.35">
      <c r="A204" s="151">
        <v>4</v>
      </c>
      <c r="B204" s="182">
        <f>VLOOKUP(C201,$A$6:$H$37,2+$A204)</f>
        <v>3.3091038479133839</v>
      </c>
      <c r="C204" s="130"/>
    </row>
    <row r="205" spans="1:3" x14ac:dyDescent="0.35">
      <c r="A205" s="151">
        <v>5</v>
      </c>
      <c r="B205" s="182">
        <f>VLOOKUP(C201,$A$6:$H$37,2+$A205)</f>
        <v>4.0235382435917613</v>
      </c>
      <c r="C205" s="130"/>
    </row>
    <row r="206" spans="1:3" x14ac:dyDescent="0.35">
      <c r="A206" s="151">
        <v>6</v>
      </c>
      <c r="B206" s="182">
        <f>VLOOKUP(C201,$A$6:$H$37,2+$A206)</f>
        <v>5.0411535215918404</v>
      </c>
      <c r="C206" s="130"/>
    </row>
    <row r="207" spans="1:3" x14ac:dyDescent="0.35">
      <c r="A207" s="151">
        <v>7</v>
      </c>
      <c r="B207" s="130"/>
      <c r="C207" s="130"/>
    </row>
    <row r="208" spans="1:3" x14ac:dyDescent="0.35">
      <c r="A208" s="151">
        <v>8</v>
      </c>
      <c r="B208" s="130"/>
      <c r="C208" s="130"/>
    </row>
    <row r="209" spans="1:3" x14ac:dyDescent="0.35">
      <c r="A209" s="151">
        <v>9</v>
      </c>
      <c r="B209" s="130"/>
      <c r="C209" s="130"/>
    </row>
    <row r="210" spans="1:3" x14ac:dyDescent="0.35">
      <c r="A210" s="151">
        <v>10</v>
      </c>
      <c r="B210" s="130"/>
      <c r="C210" s="130"/>
    </row>
    <row r="211" spans="1:3" x14ac:dyDescent="0.35">
      <c r="A211" s="151">
        <v>11</v>
      </c>
      <c r="B211" s="33"/>
      <c r="C211" s="33"/>
    </row>
    <row r="212" spans="1:3" x14ac:dyDescent="0.35">
      <c r="A212" s="151">
        <v>12</v>
      </c>
      <c r="B212" s="33"/>
      <c r="C212" s="33"/>
    </row>
    <row r="213" spans="1:3" x14ac:dyDescent="0.35">
      <c r="A213" s="151">
        <v>13</v>
      </c>
      <c r="B213" s="33"/>
      <c r="C213" s="33"/>
    </row>
    <row r="214" spans="1:3" x14ac:dyDescent="0.35">
      <c r="A214" s="151">
        <v>14</v>
      </c>
      <c r="B214" s="33"/>
      <c r="C214" s="33"/>
    </row>
    <row r="215" spans="1:3" x14ac:dyDescent="0.35">
      <c r="A215" s="151">
        <v>15</v>
      </c>
      <c r="B215" s="33"/>
      <c r="C215" s="33"/>
    </row>
    <row r="216" spans="1:3" x14ac:dyDescent="0.35">
      <c r="A216" s="151">
        <v>16</v>
      </c>
      <c r="B216" s="33"/>
      <c r="C216" s="33"/>
    </row>
    <row r="217" spans="1:3" x14ac:dyDescent="0.35">
      <c r="A217" s="151">
        <v>17</v>
      </c>
      <c r="B217" s="33"/>
      <c r="C217" s="33"/>
    </row>
    <row r="218" spans="1:3" x14ac:dyDescent="0.35">
      <c r="A218" s="151">
        <v>18</v>
      </c>
      <c r="B218" s="33"/>
      <c r="C218" s="33"/>
    </row>
    <row r="219" spans="1:3" x14ac:dyDescent="0.35">
      <c r="A219" s="151">
        <v>19</v>
      </c>
      <c r="B219" s="33"/>
      <c r="C219" s="33"/>
    </row>
    <row r="220" spans="1:3" x14ac:dyDescent="0.35">
      <c r="A220" s="151">
        <v>20</v>
      </c>
      <c r="B220" s="33"/>
      <c r="C220" s="33"/>
    </row>
    <row r="221" spans="1:3" x14ac:dyDescent="0.35">
      <c r="A221" s="151">
        <v>1</v>
      </c>
      <c r="B221" s="182">
        <f>VLOOKUP(C221,$A$6:$H$37,2+$A221)</f>
        <v>9.4461533705346792</v>
      </c>
      <c r="C221" s="181">
        <v>10</v>
      </c>
    </row>
    <row r="222" spans="1:3" x14ac:dyDescent="0.35">
      <c r="A222" s="151">
        <v>2</v>
      </c>
      <c r="B222" s="182">
        <f>VLOOKUP(C221,$A$6:$H$37,2+$A222)</f>
        <v>8.8304841028918357</v>
      </c>
      <c r="C222" s="130"/>
    </row>
    <row r="223" spans="1:3" x14ac:dyDescent="0.35">
      <c r="A223" s="151">
        <v>3</v>
      </c>
      <c r="B223" s="182">
        <f>VLOOKUP(C221,$A$6:$H$37,2+$A223)</f>
        <v>10.922538669285538</v>
      </c>
      <c r="C223" s="130"/>
    </row>
    <row r="224" spans="1:3" x14ac:dyDescent="0.35">
      <c r="A224" s="151">
        <v>4</v>
      </c>
      <c r="B224" s="182">
        <f>VLOOKUP(C221,$A$6:$H$37,2+$A224)</f>
        <v>8.8069387049636259</v>
      </c>
      <c r="C224" s="130"/>
    </row>
    <row r="225" spans="1:3" x14ac:dyDescent="0.35">
      <c r="A225" s="151">
        <v>5</v>
      </c>
      <c r="B225" s="182">
        <f>VLOOKUP(C221,$A$6:$H$37,2+$A225)</f>
        <v>8.6207162585443378</v>
      </c>
      <c r="C225" s="130"/>
    </row>
    <row r="226" spans="1:3" x14ac:dyDescent="0.35">
      <c r="A226" s="151">
        <v>6</v>
      </c>
      <c r="B226" s="182">
        <f>VLOOKUP(C221,$A$6:$H$37,2+$A226)</f>
        <v>9.1971575446023586</v>
      </c>
      <c r="C226" s="130"/>
    </row>
    <row r="227" spans="1:3" x14ac:dyDescent="0.35">
      <c r="A227" s="151">
        <v>7</v>
      </c>
      <c r="B227" s="130"/>
      <c r="C227" s="130"/>
    </row>
    <row r="228" spans="1:3" x14ac:dyDescent="0.35">
      <c r="A228" s="151">
        <v>8</v>
      </c>
      <c r="B228" s="130"/>
      <c r="C228" s="130"/>
    </row>
    <row r="229" spans="1:3" x14ac:dyDescent="0.35">
      <c r="A229" s="151">
        <v>9</v>
      </c>
      <c r="B229" s="130"/>
      <c r="C229" s="130"/>
    </row>
    <row r="230" spans="1:3" x14ac:dyDescent="0.35">
      <c r="A230" s="151">
        <v>10</v>
      </c>
      <c r="B230" s="130"/>
      <c r="C230" s="130"/>
    </row>
    <row r="231" spans="1:3" x14ac:dyDescent="0.35">
      <c r="A231" s="151">
        <v>11</v>
      </c>
      <c r="B231" s="33"/>
      <c r="C231" s="33"/>
    </row>
    <row r="232" spans="1:3" x14ac:dyDescent="0.35">
      <c r="A232" s="151">
        <v>12</v>
      </c>
      <c r="B232" s="33"/>
      <c r="C232" s="33"/>
    </row>
    <row r="233" spans="1:3" x14ac:dyDescent="0.35">
      <c r="A233" s="151">
        <v>13</v>
      </c>
      <c r="B233" s="33"/>
      <c r="C233" s="33"/>
    </row>
    <row r="234" spans="1:3" x14ac:dyDescent="0.35">
      <c r="A234" s="151">
        <v>14</v>
      </c>
      <c r="B234" s="33"/>
      <c r="C234" s="33"/>
    </row>
    <row r="235" spans="1:3" x14ac:dyDescent="0.35">
      <c r="A235" s="151">
        <v>15</v>
      </c>
      <c r="B235" s="33"/>
      <c r="C235" s="33"/>
    </row>
    <row r="236" spans="1:3" x14ac:dyDescent="0.35">
      <c r="A236" s="151">
        <v>16</v>
      </c>
      <c r="B236" s="33"/>
      <c r="C236" s="33"/>
    </row>
    <row r="237" spans="1:3" x14ac:dyDescent="0.35">
      <c r="A237" s="151">
        <v>17</v>
      </c>
      <c r="B237" s="33"/>
      <c r="C237" s="33"/>
    </row>
    <row r="238" spans="1:3" x14ac:dyDescent="0.35">
      <c r="A238" s="151">
        <v>18</v>
      </c>
      <c r="B238" s="33"/>
      <c r="C238" s="33"/>
    </row>
    <row r="239" spans="1:3" x14ac:dyDescent="0.35">
      <c r="A239" s="151">
        <v>19</v>
      </c>
      <c r="B239" s="33"/>
      <c r="C239" s="33"/>
    </row>
    <row r="240" spans="1:3" x14ac:dyDescent="0.35">
      <c r="A240" s="151">
        <v>20</v>
      </c>
      <c r="B240" s="33"/>
      <c r="C240" s="33"/>
    </row>
    <row r="241" spans="1:3" x14ac:dyDescent="0.35">
      <c r="A241" s="151">
        <v>1</v>
      </c>
      <c r="B241" s="182">
        <f>VLOOKUP(C241,$A$6:$H$37,2+$A241)</f>
        <v>4.8438063325769303</v>
      </c>
      <c r="C241" s="181">
        <v>11</v>
      </c>
    </row>
    <row r="242" spans="1:3" x14ac:dyDescent="0.35">
      <c r="A242" s="151">
        <v>2</v>
      </c>
      <c r="B242" s="182">
        <f>VLOOKUP(C241,$A$6:$H$37,2+$A242)</f>
        <v>5.9820474460354776</v>
      </c>
      <c r="C242" s="130"/>
    </row>
    <row r="243" spans="1:3" x14ac:dyDescent="0.35">
      <c r="A243" s="151">
        <v>3</v>
      </c>
      <c r="B243" s="182">
        <f>VLOOKUP(C241,$A$6:$H$37,2+$A243)</f>
        <v>5.6294971509379028</v>
      </c>
      <c r="C243" s="130"/>
    </row>
    <row r="244" spans="1:3" x14ac:dyDescent="0.35">
      <c r="A244" s="151">
        <v>4</v>
      </c>
      <c r="B244" s="182">
        <f>VLOOKUP(C241,$A$6:$H$37,2+$A244)</f>
        <v>4.7588636410457141</v>
      </c>
      <c r="C244" s="130"/>
    </row>
    <row r="245" spans="1:3" x14ac:dyDescent="0.35">
      <c r="A245" s="151">
        <v>5</v>
      </c>
      <c r="B245" s="182">
        <f>VLOOKUP(C241,$A$6:$H$37,2+$A245)</f>
        <v>5.5182945704438993</v>
      </c>
      <c r="C245" s="130"/>
    </row>
    <row r="246" spans="1:3" x14ac:dyDescent="0.35">
      <c r="A246" s="151">
        <v>6</v>
      </c>
      <c r="B246" s="182">
        <f>VLOOKUP(C241,$A$6:$H$37,2+$A246)</f>
        <v>5.1901243467291405</v>
      </c>
      <c r="C246" s="130"/>
    </row>
    <row r="247" spans="1:3" x14ac:dyDescent="0.35">
      <c r="A247" s="151">
        <v>7</v>
      </c>
      <c r="B247" s="130"/>
      <c r="C247" s="130"/>
    </row>
    <row r="248" spans="1:3" x14ac:dyDescent="0.35">
      <c r="A248" s="151">
        <v>8</v>
      </c>
      <c r="B248" s="130"/>
      <c r="C248" s="130"/>
    </row>
    <row r="249" spans="1:3" x14ac:dyDescent="0.35">
      <c r="A249" s="151">
        <v>9</v>
      </c>
      <c r="B249" s="130"/>
      <c r="C249" s="130"/>
    </row>
    <row r="250" spans="1:3" x14ac:dyDescent="0.35">
      <c r="A250" s="151">
        <v>10</v>
      </c>
      <c r="B250" s="130"/>
      <c r="C250" s="130"/>
    </row>
    <row r="251" spans="1:3" x14ac:dyDescent="0.35">
      <c r="A251" s="151">
        <v>11</v>
      </c>
      <c r="B251" s="33"/>
      <c r="C251" s="33"/>
    </row>
    <row r="252" spans="1:3" x14ac:dyDescent="0.35">
      <c r="A252" s="151">
        <v>12</v>
      </c>
      <c r="B252" s="33"/>
      <c r="C252" s="33"/>
    </row>
    <row r="253" spans="1:3" x14ac:dyDescent="0.35">
      <c r="A253" s="151">
        <v>13</v>
      </c>
      <c r="B253" s="33"/>
      <c r="C253" s="33"/>
    </row>
    <row r="254" spans="1:3" x14ac:dyDescent="0.35">
      <c r="A254" s="151">
        <v>14</v>
      </c>
      <c r="B254" s="33"/>
      <c r="C254" s="33"/>
    </row>
    <row r="255" spans="1:3" x14ac:dyDescent="0.35">
      <c r="A255" s="151">
        <v>15</v>
      </c>
      <c r="B255" s="33"/>
      <c r="C255" s="33"/>
    </row>
    <row r="256" spans="1:3" x14ac:dyDescent="0.35">
      <c r="A256" s="151">
        <v>16</v>
      </c>
      <c r="B256" s="33"/>
      <c r="C256" s="33"/>
    </row>
    <row r="257" spans="1:3" x14ac:dyDescent="0.35">
      <c r="A257" s="151">
        <v>17</v>
      </c>
      <c r="B257" s="33"/>
      <c r="C257" s="33"/>
    </row>
    <row r="258" spans="1:3" x14ac:dyDescent="0.35">
      <c r="A258" s="151">
        <v>18</v>
      </c>
      <c r="B258" s="33"/>
      <c r="C258" s="33"/>
    </row>
    <row r="259" spans="1:3" x14ac:dyDescent="0.35">
      <c r="A259" s="151">
        <v>19</v>
      </c>
      <c r="B259" s="33"/>
      <c r="C259" s="33"/>
    </row>
    <row r="260" spans="1:3" x14ac:dyDescent="0.35">
      <c r="A260" s="151">
        <v>20</v>
      </c>
      <c r="B260" s="33"/>
      <c r="C260" s="33"/>
    </row>
    <row r="261" spans="1:3" x14ac:dyDescent="0.35">
      <c r="A261" s="151">
        <v>1</v>
      </c>
      <c r="B261" s="182">
        <f>VLOOKUP(C261,$A$6:$H$37,2+$A261)</f>
        <v>6.8656367345347764</v>
      </c>
      <c r="C261" s="181">
        <v>12</v>
      </c>
    </row>
    <row r="262" spans="1:3" x14ac:dyDescent="0.35">
      <c r="A262" s="151">
        <v>2</v>
      </c>
      <c r="B262" s="182">
        <f>VLOOKUP(C261,$A$6:$H$37,2+$A262)</f>
        <v>6.3054264171582606</v>
      </c>
      <c r="C262" s="130"/>
    </row>
    <row r="263" spans="1:3" x14ac:dyDescent="0.35">
      <c r="A263" s="151">
        <v>3</v>
      </c>
      <c r="B263" s="182">
        <f>VLOOKUP(C261,$A$6:$H$37,2+$A263)</f>
        <v>9.9255891377532635</v>
      </c>
      <c r="C263" s="130"/>
    </row>
    <row r="264" spans="1:3" x14ac:dyDescent="0.35">
      <c r="A264" s="151">
        <v>4</v>
      </c>
      <c r="B264" s="182">
        <f>VLOOKUP(C261,$A$6:$H$37,2+$A264)</f>
        <v>8.7678281914518674</v>
      </c>
      <c r="C264" s="130"/>
    </row>
    <row r="265" spans="1:3" x14ac:dyDescent="0.35">
      <c r="A265" s="151">
        <v>5</v>
      </c>
      <c r="B265" s="182">
        <f>VLOOKUP(C261,$A$6:$H$37,2+$A265)</f>
        <v>7.819574860303014</v>
      </c>
      <c r="C265" s="130"/>
    </row>
    <row r="266" spans="1:3" x14ac:dyDescent="0.35">
      <c r="A266" s="151">
        <v>6</v>
      </c>
      <c r="B266" s="182">
        <f>VLOOKUP(C261,$A$6:$H$37,2+$A266)</f>
        <v>6.9977192618702055</v>
      </c>
      <c r="C266" s="130"/>
    </row>
    <row r="267" spans="1:3" x14ac:dyDescent="0.35">
      <c r="A267" s="151">
        <v>7</v>
      </c>
      <c r="B267" s="130"/>
      <c r="C267" s="130"/>
    </row>
    <row r="268" spans="1:3" x14ac:dyDescent="0.35">
      <c r="A268" s="151">
        <v>8</v>
      </c>
      <c r="B268" s="130"/>
      <c r="C268" s="130"/>
    </row>
    <row r="269" spans="1:3" x14ac:dyDescent="0.35">
      <c r="A269" s="151">
        <v>9</v>
      </c>
      <c r="B269" s="130"/>
      <c r="C269" s="130"/>
    </row>
    <row r="270" spans="1:3" x14ac:dyDescent="0.35">
      <c r="A270" s="151">
        <v>10</v>
      </c>
      <c r="B270" s="130"/>
      <c r="C270" s="130"/>
    </row>
    <row r="271" spans="1:3" x14ac:dyDescent="0.35">
      <c r="A271" s="151">
        <v>11</v>
      </c>
      <c r="B271" s="33"/>
      <c r="C271" s="33"/>
    </row>
    <row r="272" spans="1:3" x14ac:dyDescent="0.35">
      <c r="A272" s="151">
        <v>12</v>
      </c>
      <c r="B272" s="33"/>
      <c r="C272" s="33"/>
    </row>
    <row r="273" spans="1:3" x14ac:dyDescent="0.35">
      <c r="A273" s="151">
        <v>13</v>
      </c>
      <c r="B273" s="33"/>
      <c r="C273" s="33"/>
    </row>
    <row r="274" spans="1:3" x14ac:dyDescent="0.35">
      <c r="A274" s="151">
        <v>14</v>
      </c>
      <c r="B274" s="33"/>
      <c r="C274" s="33"/>
    </row>
    <row r="275" spans="1:3" x14ac:dyDescent="0.35">
      <c r="A275" s="151">
        <v>15</v>
      </c>
      <c r="B275" s="33"/>
      <c r="C275" s="33"/>
    </row>
    <row r="276" spans="1:3" x14ac:dyDescent="0.35">
      <c r="A276" s="151">
        <v>16</v>
      </c>
      <c r="B276" s="33"/>
      <c r="C276" s="33"/>
    </row>
    <row r="277" spans="1:3" x14ac:dyDescent="0.35">
      <c r="A277" s="151">
        <v>17</v>
      </c>
      <c r="B277" s="33"/>
      <c r="C277" s="33"/>
    </row>
    <row r="278" spans="1:3" x14ac:dyDescent="0.35">
      <c r="A278" s="151">
        <v>18</v>
      </c>
      <c r="B278" s="33"/>
      <c r="C278" s="33"/>
    </row>
    <row r="279" spans="1:3" x14ac:dyDescent="0.35">
      <c r="A279" s="151">
        <v>19</v>
      </c>
      <c r="B279" s="33"/>
      <c r="C279" s="33"/>
    </row>
    <row r="280" spans="1:3" x14ac:dyDescent="0.35">
      <c r="A280" s="151">
        <v>20</v>
      </c>
      <c r="B280" s="33"/>
      <c r="C280" s="33"/>
    </row>
    <row r="281" spans="1:3" x14ac:dyDescent="0.35">
      <c r="A281" s="151">
        <v>1</v>
      </c>
      <c r="B281" s="182">
        <f>VLOOKUP(C281,$A$6:$H$37,2+$A281)</f>
        <v>5.3718478232985296</v>
      </c>
      <c r="C281" s="181">
        <v>13</v>
      </c>
    </row>
    <row r="282" spans="1:3" x14ac:dyDescent="0.35">
      <c r="A282" s="151">
        <v>2</v>
      </c>
      <c r="B282" s="182">
        <f>VLOOKUP(C281,$A$6:$H$37,2+$A282)</f>
        <v>7.2815177478580173</v>
      </c>
      <c r="C282" s="130"/>
    </row>
    <row r="283" spans="1:3" x14ac:dyDescent="0.35">
      <c r="A283" s="151">
        <v>3</v>
      </c>
      <c r="B283" s="182">
        <f>VLOOKUP(C281,$A$6:$H$37,2+$A283)</f>
        <v>5.9399131274131278</v>
      </c>
      <c r="C283" s="130"/>
    </row>
    <row r="284" spans="1:3" x14ac:dyDescent="0.35">
      <c r="A284" s="151">
        <v>4</v>
      </c>
      <c r="B284" s="182">
        <f>VLOOKUP(C281,$A$6:$H$37,2+$A284)</f>
        <v>4.8885279092214606</v>
      </c>
      <c r="C284" s="130"/>
    </row>
    <row r="285" spans="1:3" x14ac:dyDescent="0.35">
      <c r="A285" s="151">
        <v>5</v>
      </c>
      <c r="B285" s="182">
        <f>VLOOKUP(C281,$A$6:$H$37,2+$A285)</f>
        <v>6.0580223922457312</v>
      </c>
      <c r="C285" s="130"/>
    </row>
    <row r="286" spans="1:3" x14ac:dyDescent="0.35">
      <c r="A286" s="151">
        <v>6</v>
      </c>
      <c r="B286" s="182">
        <f>VLOOKUP(C281,$A$6:$H$37,2+$A286)</f>
        <v>7.482715629604443</v>
      </c>
      <c r="C286" s="130"/>
    </row>
    <row r="287" spans="1:3" x14ac:dyDescent="0.35">
      <c r="A287" s="151">
        <v>7</v>
      </c>
      <c r="B287" s="130"/>
      <c r="C287" s="130"/>
    </row>
    <row r="288" spans="1:3" x14ac:dyDescent="0.35">
      <c r="A288" s="151">
        <v>8</v>
      </c>
      <c r="B288" s="130"/>
      <c r="C288" s="130"/>
    </row>
    <row r="289" spans="1:3" x14ac:dyDescent="0.35">
      <c r="A289" s="151">
        <v>9</v>
      </c>
      <c r="B289" s="130"/>
      <c r="C289" s="130"/>
    </row>
    <row r="290" spans="1:3" x14ac:dyDescent="0.35">
      <c r="A290" s="151">
        <v>10</v>
      </c>
      <c r="B290" s="130"/>
      <c r="C290" s="130"/>
    </row>
    <row r="291" spans="1:3" x14ac:dyDescent="0.35">
      <c r="A291" s="151">
        <v>11</v>
      </c>
      <c r="B291" s="33"/>
      <c r="C291" s="33"/>
    </row>
    <row r="292" spans="1:3" x14ac:dyDescent="0.35">
      <c r="A292" s="151">
        <v>12</v>
      </c>
      <c r="B292" s="33"/>
      <c r="C292" s="33"/>
    </row>
    <row r="293" spans="1:3" x14ac:dyDescent="0.35">
      <c r="A293" s="151">
        <v>13</v>
      </c>
      <c r="B293" s="33"/>
      <c r="C293" s="33"/>
    </row>
    <row r="294" spans="1:3" x14ac:dyDescent="0.35">
      <c r="A294" s="151">
        <v>14</v>
      </c>
      <c r="B294" s="33"/>
      <c r="C294" s="33"/>
    </row>
    <row r="295" spans="1:3" x14ac:dyDescent="0.35">
      <c r="A295" s="151">
        <v>15</v>
      </c>
      <c r="B295" s="33"/>
      <c r="C295" s="33"/>
    </row>
    <row r="296" spans="1:3" x14ac:dyDescent="0.35">
      <c r="A296" s="151">
        <v>16</v>
      </c>
      <c r="B296" s="33"/>
      <c r="C296" s="33"/>
    </row>
    <row r="297" spans="1:3" x14ac:dyDescent="0.35">
      <c r="A297" s="151">
        <v>17</v>
      </c>
      <c r="B297" s="33"/>
      <c r="C297" s="33"/>
    </row>
    <row r="298" spans="1:3" x14ac:dyDescent="0.35">
      <c r="A298" s="151">
        <v>18</v>
      </c>
      <c r="B298" s="33"/>
      <c r="C298" s="33"/>
    </row>
    <row r="299" spans="1:3" x14ac:dyDescent="0.35">
      <c r="A299" s="151">
        <v>19</v>
      </c>
      <c r="B299" s="33"/>
      <c r="C299" s="33"/>
    </row>
    <row r="300" spans="1:3" x14ac:dyDescent="0.35">
      <c r="A300" s="151">
        <v>20</v>
      </c>
      <c r="B300" s="33"/>
      <c r="C300" s="33"/>
    </row>
    <row r="301" spans="1:3" x14ac:dyDescent="0.35">
      <c r="A301" s="151">
        <v>1</v>
      </c>
      <c r="B301" s="182">
        <f>VLOOKUP(C301,$A$6:$H$37,2+$A301)</f>
        <v>2.5222551928783381</v>
      </c>
      <c r="C301" s="181">
        <v>14</v>
      </c>
    </row>
    <row r="302" spans="1:3" x14ac:dyDescent="0.35">
      <c r="A302" s="151">
        <v>2</v>
      </c>
      <c r="B302" s="182">
        <f>VLOOKUP(C301,$A$6:$H$37,2+$A302)</f>
        <v>4.0343643375529297</v>
      </c>
      <c r="C302" s="130"/>
    </row>
    <row r="303" spans="1:3" x14ac:dyDescent="0.35">
      <c r="A303" s="151">
        <v>3</v>
      </c>
      <c r="B303" s="182">
        <f>VLOOKUP(C301,$A$6:$H$37,2+$A303)</f>
        <v>4.0200894815334678</v>
      </c>
      <c r="C303" s="130"/>
    </row>
    <row r="304" spans="1:3" x14ac:dyDescent="0.35">
      <c r="A304" s="151">
        <v>4</v>
      </c>
      <c r="B304" s="182">
        <f>VLOOKUP(C301,$A$6:$H$37,2+$A304)</f>
        <v>3.8114437318515111</v>
      </c>
      <c r="C304" s="130"/>
    </row>
    <row r="305" spans="1:3" x14ac:dyDescent="0.35">
      <c r="A305" s="151">
        <v>5</v>
      </c>
      <c r="B305" s="182">
        <f>VLOOKUP(C301,$A$6:$H$37,2+$A305)</f>
        <v>3.7163451346194614</v>
      </c>
      <c r="C305" s="130"/>
    </row>
    <row r="306" spans="1:3" x14ac:dyDescent="0.35">
      <c r="A306" s="151">
        <v>6</v>
      </c>
      <c r="B306" s="182">
        <f>VLOOKUP(C301,$A$6:$H$37,2+$A306)</f>
        <v>3.8791935113946749</v>
      </c>
      <c r="C306" s="130"/>
    </row>
    <row r="307" spans="1:3" x14ac:dyDescent="0.35">
      <c r="A307" s="151">
        <v>7</v>
      </c>
      <c r="B307" s="130"/>
      <c r="C307" s="130"/>
    </row>
    <row r="308" spans="1:3" x14ac:dyDescent="0.35">
      <c r="A308" s="151">
        <v>8</v>
      </c>
      <c r="B308" s="130"/>
      <c r="C308" s="130"/>
    </row>
    <row r="309" spans="1:3" x14ac:dyDescent="0.35">
      <c r="A309" s="151">
        <v>9</v>
      </c>
      <c r="B309" s="130"/>
      <c r="C309" s="130"/>
    </row>
    <row r="310" spans="1:3" x14ac:dyDescent="0.35">
      <c r="A310" s="151">
        <v>10</v>
      </c>
      <c r="B310" s="130"/>
      <c r="C310" s="130"/>
    </row>
    <row r="311" spans="1:3" x14ac:dyDescent="0.35">
      <c r="A311" s="151">
        <v>11</v>
      </c>
      <c r="B311" s="33"/>
      <c r="C311" s="33"/>
    </row>
    <row r="312" spans="1:3" x14ac:dyDescent="0.35">
      <c r="A312" s="151">
        <v>12</v>
      </c>
      <c r="B312" s="33"/>
      <c r="C312" s="33"/>
    </row>
    <row r="313" spans="1:3" x14ac:dyDescent="0.35">
      <c r="A313" s="151">
        <v>13</v>
      </c>
      <c r="B313" s="33"/>
      <c r="C313" s="33"/>
    </row>
    <row r="314" spans="1:3" x14ac:dyDescent="0.35">
      <c r="A314" s="151">
        <v>14</v>
      </c>
      <c r="B314" s="33"/>
      <c r="C314" s="33"/>
    </row>
    <row r="315" spans="1:3" x14ac:dyDescent="0.35">
      <c r="A315" s="151">
        <v>15</v>
      </c>
      <c r="B315" s="33"/>
      <c r="C315" s="33"/>
    </row>
    <row r="316" spans="1:3" x14ac:dyDescent="0.35">
      <c r="A316" s="151">
        <v>16</v>
      </c>
      <c r="B316" s="33"/>
      <c r="C316" s="33"/>
    </row>
    <row r="317" spans="1:3" x14ac:dyDescent="0.35">
      <c r="A317" s="151">
        <v>17</v>
      </c>
      <c r="B317" s="33"/>
      <c r="C317" s="33"/>
    </row>
    <row r="318" spans="1:3" x14ac:dyDescent="0.35">
      <c r="A318" s="151">
        <v>18</v>
      </c>
      <c r="B318" s="33"/>
      <c r="C318" s="33"/>
    </row>
    <row r="319" spans="1:3" x14ac:dyDescent="0.35">
      <c r="A319" s="151">
        <v>19</v>
      </c>
      <c r="B319" s="33"/>
      <c r="C319" s="33"/>
    </row>
    <row r="320" spans="1:3" x14ac:dyDescent="0.35">
      <c r="A320" s="151">
        <v>20</v>
      </c>
      <c r="B320" s="33"/>
      <c r="C320" s="33"/>
    </row>
    <row r="321" spans="1:3" x14ac:dyDescent="0.35">
      <c r="A321" s="151">
        <v>1</v>
      </c>
      <c r="B321" s="182">
        <f>VLOOKUP(C321,$A$6:$H$37,2+$A321)</f>
        <v>3.2851192974526198</v>
      </c>
      <c r="C321" s="181">
        <v>15</v>
      </c>
    </row>
    <row r="322" spans="1:3" x14ac:dyDescent="0.35">
      <c r="A322" s="151">
        <v>2</v>
      </c>
      <c r="B322" s="182">
        <f>VLOOKUP(C321,$A$6:$H$37,2+$A322)</f>
        <v>4.1771475286127533</v>
      </c>
      <c r="C322" s="130"/>
    </row>
    <row r="323" spans="1:3" x14ac:dyDescent="0.35">
      <c r="A323" s="151">
        <v>3</v>
      </c>
      <c r="B323" s="182">
        <f>VLOOKUP(C321,$A$6:$H$37,2+$A323)</f>
        <v>4.8930128020167354</v>
      </c>
      <c r="C323" s="130"/>
    </row>
    <row r="324" spans="1:3" x14ac:dyDescent="0.35">
      <c r="A324" s="151">
        <v>4</v>
      </c>
      <c r="B324" s="182">
        <f>VLOOKUP(C321,$A$6:$H$37,2+$A324)</f>
        <v>3.9515996350528724</v>
      </c>
      <c r="C324" s="130"/>
    </row>
    <row r="325" spans="1:3" x14ac:dyDescent="0.35">
      <c r="A325" s="151">
        <v>5</v>
      </c>
      <c r="B325" s="182">
        <f>VLOOKUP(C321,$A$6:$H$37,2+$A325)</f>
        <v>4.1899020346646578</v>
      </c>
      <c r="C325" s="130"/>
    </row>
    <row r="326" spans="1:3" x14ac:dyDescent="0.35">
      <c r="A326" s="151">
        <v>6</v>
      </c>
      <c r="B326" s="182">
        <f>VLOOKUP(C321,$A$6:$H$37,2+$A326)</f>
        <v>4.7270919538549272</v>
      </c>
      <c r="C326" s="130"/>
    </row>
    <row r="327" spans="1:3" x14ac:dyDescent="0.35">
      <c r="A327" s="151">
        <v>7</v>
      </c>
      <c r="B327" s="130"/>
      <c r="C327" s="130"/>
    </row>
    <row r="328" spans="1:3" x14ac:dyDescent="0.35">
      <c r="A328" s="151">
        <v>8</v>
      </c>
      <c r="B328" s="130"/>
      <c r="C328" s="130"/>
    </row>
    <row r="329" spans="1:3" x14ac:dyDescent="0.35">
      <c r="A329" s="151">
        <v>9</v>
      </c>
      <c r="B329" s="130"/>
      <c r="C329" s="130"/>
    </row>
    <row r="330" spans="1:3" x14ac:dyDescent="0.35">
      <c r="A330" s="151">
        <v>10</v>
      </c>
      <c r="B330" s="130"/>
      <c r="C330" s="130"/>
    </row>
    <row r="331" spans="1:3" x14ac:dyDescent="0.35">
      <c r="A331" s="151">
        <v>11</v>
      </c>
      <c r="B331" s="33"/>
      <c r="C331" s="33"/>
    </row>
    <row r="332" spans="1:3" x14ac:dyDescent="0.35">
      <c r="A332" s="151">
        <v>12</v>
      </c>
      <c r="B332" s="33"/>
      <c r="C332" s="33"/>
    </row>
    <row r="333" spans="1:3" x14ac:dyDescent="0.35">
      <c r="A333" s="151">
        <v>13</v>
      </c>
      <c r="B333" s="33"/>
      <c r="C333" s="33"/>
    </row>
    <row r="334" spans="1:3" x14ac:dyDescent="0.35">
      <c r="A334" s="151">
        <v>14</v>
      </c>
      <c r="B334" s="33"/>
      <c r="C334" s="33"/>
    </row>
    <row r="335" spans="1:3" x14ac:dyDescent="0.35">
      <c r="A335" s="151">
        <v>15</v>
      </c>
      <c r="B335" s="33"/>
      <c r="C335" s="33"/>
    </row>
    <row r="336" spans="1:3" x14ac:dyDescent="0.35">
      <c r="A336" s="151">
        <v>16</v>
      </c>
      <c r="B336" s="33"/>
      <c r="C336" s="33"/>
    </row>
    <row r="337" spans="1:3" x14ac:dyDescent="0.35">
      <c r="A337" s="151">
        <v>17</v>
      </c>
      <c r="B337" s="33"/>
      <c r="C337" s="33"/>
    </row>
    <row r="338" spans="1:3" x14ac:dyDescent="0.35">
      <c r="A338" s="151">
        <v>18</v>
      </c>
      <c r="B338" s="33"/>
      <c r="C338" s="33"/>
    </row>
    <row r="339" spans="1:3" x14ac:dyDescent="0.35">
      <c r="A339" s="151">
        <v>19</v>
      </c>
      <c r="B339" s="33"/>
      <c r="C339" s="33"/>
    </row>
    <row r="340" spans="1:3" x14ac:dyDescent="0.35">
      <c r="A340" s="151">
        <v>20</v>
      </c>
      <c r="B340" s="33"/>
      <c r="C340" s="33"/>
    </row>
    <row r="341" spans="1:3" x14ac:dyDescent="0.35">
      <c r="A341" s="151">
        <v>1</v>
      </c>
      <c r="B341" s="182">
        <f>VLOOKUP(C341,$A$6:$H$37,2+$A341)</f>
        <v>7.3992754418706772</v>
      </c>
      <c r="C341" s="181">
        <v>16</v>
      </c>
    </row>
    <row r="342" spans="1:3" x14ac:dyDescent="0.35">
      <c r="A342" s="151">
        <v>2</v>
      </c>
      <c r="B342" s="182">
        <f>VLOOKUP(C341,$A$6:$H$37,2+$A342)</f>
        <v>8.2238874117046716</v>
      </c>
      <c r="C342" s="130"/>
    </row>
    <row r="343" spans="1:3" x14ac:dyDescent="0.35">
      <c r="A343" s="151">
        <v>3</v>
      </c>
      <c r="B343" s="182">
        <f>VLOOKUP(C341,$A$6:$H$37,2+$A343)</f>
        <v>7.4297661047955046</v>
      </c>
      <c r="C343" s="130"/>
    </row>
    <row r="344" spans="1:3" x14ac:dyDescent="0.35">
      <c r="A344" s="151">
        <v>4</v>
      </c>
      <c r="B344" s="182">
        <f>VLOOKUP(C341,$A$6:$H$37,2+$A344)</f>
        <v>6.4840939093521079</v>
      </c>
      <c r="C344" s="130"/>
    </row>
    <row r="345" spans="1:3" x14ac:dyDescent="0.35">
      <c r="A345" s="151">
        <v>5</v>
      </c>
      <c r="B345" s="182">
        <f>VLOOKUP(C341,$A$6:$H$37,2+$A345)</f>
        <v>7.9677452810620206</v>
      </c>
      <c r="C345" s="130"/>
    </row>
    <row r="346" spans="1:3" x14ac:dyDescent="0.35">
      <c r="A346" s="151">
        <v>6</v>
      </c>
      <c r="B346" s="182">
        <f>VLOOKUP(C341,$A$6:$H$37,2+$A346)</f>
        <v>7.7697262479871174</v>
      </c>
      <c r="C346" s="130"/>
    </row>
    <row r="347" spans="1:3" x14ac:dyDescent="0.35">
      <c r="A347" s="151">
        <v>7</v>
      </c>
      <c r="B347" s="130"/>
      <c r="C347" s="130"/>
    </row>
    <row r="348" spans="1:3" x14ac:dyDescent="0.35">
      <c r="A348" s="151">
        <v>8</v>
      </c>
      <c r="B348" s="130"/>
      <c r="C348" s="130"/>
    </row>
    <row r="349" spans="1:3" x14ac:dyDescent="0.35">
      <c r="A349" s="151">
        <v>9</v>
      </c>
      <c r="B349" s="130"/>
      <c r="C349" s="130"/>
    </row>
    <row r="350" spans="1:3" x14ac:dyDescent="0.35">
      <c r="A350" s="151">
        <v>10</v>
      </c>
      <c r="B350" s="130"/>
      <c r="C350" s="130"/>
    </row>
    <row r="351" spans="1:3" x14ac:dyDescent="0.35">
      <c r="A351" s="151">
        <v>11</v>
      </c>
      <c r="B351" s="33"/>
      <c r="C351" s="33"/>
    </row>
    <row r="352" spans="1:3" x14ac:dyDescent="0.35">
      <c r="A352" s="151">
        <v>12</v>
      </c>
      <c r="B352" s="33"/>
      <c r="C352" s="33"/>
    </row>
    <row r="353" spans="1:3" x14ac:dyDescent="0.35">
      <c r="A353" s="151">
        <v>13</v>
      </c>
      <c r="B353" s="33"/>
      <c r="C353" s="33"/>
    </row>
    <row r="354" spans="1:3" x14ac:dyDescent="0.35">
      <c r="A354" s="151">
        <v>14</v>
      </c>
      <c r="B354" s="33"/>
      <c r="C354" s="33"/>
    </row>
    <row r="355" spans="1:3" x14ac:dyDescent="0.35">
      <c r="A355" s="151">
        <v>15</v>
      </c>
      <c r="B355" s="33"/>
      <c r="C355" s="33"/>
    </row>
    <row r="356" spans="1:3" x14ac:dyDescent="0.35">
      <c r="A356" s="151">
        <v>16</v>
      </c>
      <c r="B356" s="33"/>
      <c r="C356" s="33"/>
    </row>
    <row r="357" spans="1:3" x14ac:dyDescent="0.35">
      <c r="A357" s="151">
        <v>17</v>
      </c>
      <c r="B357" s="33"/>
      <c r="C357" s="33"/>
    </row>
    <row r="358" spans="1:3" x14ac:dyDescent="0.35">
      <c r="A358" s="151">
        <v>18</v>
      </c>
      <c r="B358" s="33"/>
      <c r="C358" s="33"/>
    </row>
    <row r="359" spans="1:3" x14ac:dyDescent="0.35">
      <c r="A359" s="151">
        <v>19</v>
      </c>
      <c r="B359" s="33"/>
      <c r="C359" s="33"/>
    </row>
    <row r="360" spans="1:3" x14ac:dyDescent="0.35">
      <c r="A360" s="151">
        <v>20</v>
      </c>
      <c r="B360" s="33"/>
      <c r="C360" s="33"/>
    </row>
    <row r="361" spans="1:3" x14ac:dyDescent="0.35">
      <c r="A361" s="151">
        <v>1</v>
      </c>
      <c r="B361" s="182">
        <f>VLOOKUP(C361,$A$6:$H$37,2+$A361)</f>
        <v>3.6803661005016282</v>
      </c>
      <c r="C361" s="181">
        <v>17</v>
      </c>
    </row>
    <row r="362" spans="1:3" x14ac:dyDescent="0.35">
      <c r="A362" s="151">
        <v>2</v>
      </c>
      <c r="B362" s="182">
        <f>VLOOKUP(C361,$A$6:$H$37,2+$A362)</f>
        <v>5.1001603931338089</v>
      </c>
      <c r="C362" s="130"/>
    </row>
    <row r="363" spans="1:3" x14ac:dyDescent="0.35">
      <c r="A363" s="151">
        <v>3</v>
      </c>
      <c r="B363" s="182">
        <f>VLOOKUP(C361,$A$6:$H$37,2+$A363)</f>
        <v>4.6875</v>
      </c>
      <c r="C363" s="130"/>
    </row>
    <row r="364" spans="1:3" x14ac:dyDescent="0.35">
      <c r="A364" s="151">
        <v>4</v>
      </c>
      <c r="B364" s="182">
        <f>VLOOKUP(C361,$A$6:$H$37,2+$A364)</f>
        <v>4.3032819739943244</v>
      </c>
      <c r="C364" s="130"/>
    </row>
    <row r="365" spans="1:3" x14ac:dyDescent="0.35">
      <c r="A365" s="151">
        <v>5</v>
      </c>
      <c r="B365" s="182">
        <f>VLOOKUP(C361,$A$6:$H$37,2+$A365)</f>
        <v>4.2888986511771687</v>
      </c>
      <c r="C365" s="130"/>
    </row>
    <row r="366" spans="1:3" x14ac:dyDescent="0.35">
      <c r="A366" s="151">
        <v>6</v>
      </c>
      <c r="B366" s="182">
        <f>VLOOKUP(C361,$A$6:$H$37,2+$A366)</f>
        <v>4.6936260781897614</v>
      </c>
      <c r="C366" s="130"/>
    </row>
    <row r="367" spans="1:3" x14ac:dyDescent="0.35">
      <c r="A367" s="151">
        <v>7</v>
      </c>
      <c r="B367" s="130"/>
      <c r="C367" s="130"/>
    </row>
    <row r="368" spans="1:3" x14ac:dyDescent="0.35">
      <c r="A368" s="151">
        <v>8</v>
      </c>
      <c r="B368" s="130"/>
      <c r="C368" s="130"/>
    </row>
    <row r="369" spans="1:3" x14ac:dyDescent="0.35">
      <c r="A369" s="151">
        <v>9</v>
      </c>
      <c r="B369" s="130"/>
      <c r="C369" s="130"/>
    </row>
    <row r="370" spans="1:3" x14ac:dyDescent="0.35">
      <c r="A370" s="151">
        <v>10</v>
      </c>
      <c r="B370" s="130"/>
      <c r="C370" s="130"/>
    </row>
    <row r="371" spans="1:3" x14ac:dyDescent="0.35">
      <c r="A371" s="151">
        <v>11</v>
      </c>
      <c r="B371" s="33"/>
      <c r="C371" s="33"/>
    </row>
    <row r="372" spans="1:3" x14ac:dyDescent="0.35">
      <c r="A372" s="151">
        <v>12</v>
      </c>
      <c r="B372" s="33"/>
      <c r="C372" s="33"/>
    </row>
    <row r="373" spans="1:3" x14ac:dyDescent="0.35">
      <c r="A373" s="151">
        <v>13</v>
      </c>
      <c r="B373" s="33"/>
      <c r="C373" s="33"/>
    </row>
    <row r="374" spans="1:3" x14ac:dyDescent="0.35">
      <c r="A374" s="151">
        <v>14</v>
      </c>
      <c r="B374" s="33"/>
      <c r="C374" s="33"/>
    </row>
    <row r="375" spans="1:3" x14ac:dyDescent="0.35">
      <c r="A375" s="151">
        <v>15</v>
      </c>
      <c r="B375" s="33"/>
      <c r="C375" s="33"/>
    </row>
    <row r="376" spans="1:3" x14ac:dyDescent="0.35">
      <c r="A376" s="151">
        <v>16</v>
      </c>
      <c r="B376" s="33"/>
      <c r="C376" s="33"/>
    </row>
    <row r="377" spans="1:3" x14ac:dyDescent="0.35">
      <c r="A377" s="151">
        <v>17</v>
      </c>
      <c r="B377" s="33"/>
      <c r="C377" s="33"/>
    </row>
    <row r="378" spans="1:3" x14ac:dyDescent="0.35">
      <c r="A378" s="151">
        <v>18</v>
      </c>
      <c r="B378" s="33"/>
      <c r="C378" s="33"/>
    </row>
    <row r="379" spans="1:3" x14ac:dyDescent="0.35">
      <c r="A379" s="151">
        <v>19</v>
      </c>
      <c r="B379" s="33"/>
      <c r="C379" s="33"/>
    </row>
    <row r="380" spans="1:3" x14ac:dyDescent="0.35">
      <c r="A380" s="151">
        <v>20</v>
      </c>
      <c r="B380" s="33"/>
      <c r="C380" s="33"/>
    </row>
    <row r="381" spans="1:3" x14ac:dyDescent="0.35">
      <c r="A381" s="151">
        <v>1</v>
      </c>
      <c r="B381" s="182">
        <f>VLOOKUP(C381,$A$6:$H$37,2+$A381)</f>
        <v>3.0424086962006687</v>
      </c>
      <c r="C381" s="181">
        <v>18</v>
      </c>
    </row>
    <row r="382" spans="1:3" x14ac:dyDescent="0.35">
      <c r="A382" s="151">
        <v>2</v>
      </c>
      <c r="B382" s="182">
        <f>VLOOKUP(C381,$A$6:$H$37,2+$A382)</f>
        <v>4.2552368426142628</v>
      </c>
      <c r="C382" s="130"/>
    </row>
    <row r="383" spans="1:3" x14ac:dyDescent="0.35">
      <c r="A383" s="151">
        <v>3</v>
      </c>
      <c r="B383" s="182">
        <f>VLOOKUP(C381,$A$6:$H$37,2+$A383)</f>
        <v>4.181892758594973</v>
      </c>
      <c r="C383" s="130"/>
    </row>
    <row r="384" spans="1:3" x14ac:dyDescent="0.35">
      <c r="A384" s="151">
        <v>4</v>
      </c>
      <c r="B384" s="182">
        <f>VLOOKUP(C381,$A$6:$H$37,2+$A384)</f>
        <v>3.6480028852222519</v>
      </c>
      <c r="C384" s="130"/>
    </row>
    <row r="385" spans="1:3" x14ac:dyDescent="0.35">
      <c r="A385" s="151">
        <v>5</v>
      </c>
      <c r="B385" s="182">
        <f>VLOOKUP(C381,$A$6:$H$37,2+$A385)</f>
        <v>5.261579179532422</v>
      </c>
      <c r="C385" s="130"/>
    </row>
    <row r="386" spans="1:3" x14ac:dyDescent="0.35">
      <c r="A386" s="151">
        <v>6</v>
      </c>
      <c r="B386" s="182">
        <f>VLOOKUP(C381,$A$6:$H$37,2+$A386)</f>
        <v>5.0000890963844684</v>
      </c>
      <c r="C386" s="130"/>
    </row>
    <row r="387" spans="1:3" x14ac:dyDescent="0.35">
      <c r="A387" s="151">
        <v>7</v>
      </c>
      <c r="B387" s="130"/>
      <c r="C387" s="130"/>
    </row>
    <row r="388" spans="1:3" x14ac:dyDescent="0.35">
      <c r="A388" s="151">
        <v>8</v>
      </c>
      <c r="B388" s="130"/>
      <c r="C388" s="130"/>
    </row>
    <row r="389" spans="1:3" x14ac:dyDescent="0.35">
      <c r="A389" s="151">
        <v>9</v>
      </c>
      <c r="B389" s="130"/>
      <c r="C389" s="130"/>
    </row>
    <row r="390" spans="1:3" x14ac:dyDescent="0.35">
      <c r="A390" s="151">
        <v>10</v>
      </c>
      <c r="B390" s="130"/>
      <c r="C390" s="130"/>
    </row>
    <row r="391" spans="1:3" x14ac:dyDescent="0.35">
      <c r="A391" s="151">
        <v>11</v>
      </c>
      <c r="B391" s="33"/>
      <c r="C391" s="33"/>
    </row>
    <row r="392" spans="1:3" x14ac:dyDescent="0.35">
      <c r="A392" s="151">
        <v>12</v>
      </c>
      <c r="B392" s="33"/>
      <c r="C392" s="33"/>
    </row>
    <row r="393" spans="1:3" x14ac:dyDescent="0.35">
      <c r="A393" s="151">
        <v>13</v>
      </c>
      <c r="B393" s="33"/>
      <c r="C393" s="33"/>
    </row>
    <row r="394" spans="1:3" x14ac:dyDescent="0.35">
      <c r="A394" s="151">
        <v>14</v>
      </c>
      <c r="B394" s="33"/>
      <c r="C394" s="33"/>
    </row>
    <row r="395" spans="1:3" x14ac:dyDescent="0.35">
      <c r="A395" s="151">
        <v>15</v>
      </c>
      <c r="B395" s="33"/>
      <c r="C395" s="33"/>
    </row>
    <row r="396" spans="1:3" x14ac:dyDescent="0.35">
      <c r="A396" s="151">
        <v>16</v>
      </c>
      <c r="B396" s="33"/>
      <c r="C396" s="33"/>
    </row>
    <row r="397" spans="1:3" x14ac:dyDescent="0.35">
      <c r="A397" s="151">
        <v>17</v>
      </c>
      <c r="B397" s="33"/>
      <c r="C397" s="33"/>
    </row>
    <row r="398" spans="1:3" x14ac:dyDescent="0.35">
      <c r="A398" s="151">
        <v>18</v>
      </c>
      <c r="B398" s="33"/>
      <c r="C398" s="33"/>
    </row>
    <row r="399" spans="1:3" x14ac:dyDescent="0.35">
      <c r="A399" s="151">
        <v>19</v>
      </c>
      <c r="B399" s="33"/>
      <c r="C399" s="33"/>
    </row>
    <row r="400" spans="1:3" x14ac:dyDescent="0.35">
      <c r="A400" s="151">
        <v>20</v>
      </c>
      <c r="B400" s="33"/>
      <c r="C400" s="33"/>
    </row>
    <row r="401" spans="1:3" x14ac:dyDescent="0.35">
      <c r="A401" s="151">
        <v>1</v>
      </c>
      <c r="B401" s="182">
        <f>VLOOKUP(C401,$A$6:$H$37,2+$A401)</f>
        <v>5.8470730428040412</v>
      </c>
      <c r="C401" s="181">
        <v>19</v>
      </c>
    </row>
    <row r="402" spans="1:3" x14ac:dyDescent="0.35">
      <c r="A402" s="151">
        <v>2</v>
      </c>
      <c r="B402" s="182">
        <f>VLOOKUP(C401,$A$6:$H$37,2+$A402)</f>
        <v>7.2215448009082115</v>
      </c>
      <c r="C402" s="130"/>
    </row>
    <row r="403" spans="1:3" x14ac:dyDescent="0.35">
      <c r="A403" s="151">
        <v>3</v>
      </c>
      <c r="B403" s="182">
        <f>VLOOKUP(C401,$A$6:$H$37,2+$A403)</f>
        <v>7.534008387030787</v>
      </c>
      <c r="C403" s="130"/>
    </row>
    <row r="404" spans="1:3" x14ac:dyDescent="0.35">
      <c r="A404" s="151">
        <v>4</v>
      </c>
      <c r="B404" s="182">
        <f>VLOOKUP(C401,$A$6:$H$37,2+$A404)</f>
        <v>6.9528575190940218</v>
      </c>
      <c r="C404" s="130"/>
    </row>
    <row r="405" spans="1:3" x14ac:dyDescent="0.35">
      <c r="A405" s="151">
        <v>5</v>
      </c>
      <c r="B405" s="182">
        <f>VLOOKUP(C401,$A$6:$H$37,2+$A405)</f>
        <v>8.8920454545454533</v>
      </c>
      <c r="C405" s="130"/>
    </row>
    <row r="406" spans="1:3" x14ac:dyDescent="0.35">
      <c r="A406" s="151">
        <v>6</v>
      </c>
      <c r="B406" s="182">
        <f>VLOOKUP(C401,$A$6:$H$37,2+$A406)</f>
        <v>9.0158930224314169</v>
      </c>
      <c r="C406" s="130"/>
    </row>
    <row r="407" spans="1:3" x14ac:dyDescent="0.35">
      <c r="A407" s="151">
        <v>7</v>
      </c>
      <c r="B407" s="130"/>
      <c r="C407" s="130"/>
    </row>
    <row r="408" spans="1:3" x14ac:dyDescent="0.35">
      <c r="A408" s="151">
        <v>8</v>
      </c>
      <c r="B408" s="130"/>
      <c r="C408" s="130"/>
    </row>
    <row r="409" spans="1:3" x14ac:dyDescent="0.35">
      <c r="A409" s="151">
        <v>9</v>
      </c>
      <c r="B409" s="130"/>
      <c r="C409" s="130"/>
    </row>
    <row r="410" spans="1:3" x14ac:dyDescent="0.35">
      <c r="A410" s="151">
        <v>10</v>
      </c>
      <c r="B410" s="130"/>
      <c r="C410" s="130"/>
    </row>
    <row r="411" spans="1:3" x14ac:dyDescent="0.35">
      <c r="A411" s="151">
        <v>11</v>
      </c>
      <c r="B411" s="33"/>
      <c r="C411" s="33"/>
    </row>
    <row r="412" spans="1:3" x14ac:dyDescent="0.35">
      <c r="A412" s="151">
        <v>12</v>
      </c>
      <c r="B412" s="33"/>
      <c r="C412" s="33"/>
    </row>
    <row r="413" spans="1:3" x14ac:dyDescent="0.35">
      <c r="A413" s="151">
        <v>13</v>
      </c>
      <c r="B413" s="33"/>
      <c r="C413" s="33"/>
    </row>
    <row r="414" spans="1:3" x14ac:dyDescent="0.35">
      <c r="A414" s="151">
        <v>14</v>
      </c>
      <c r="B414" s="33"/>
      <c r="C414" s="33"/>
    </row>
    <row r="415" spans="1:3" x14ac:dyDescent="0.35">
      <c r="A415" s="151">
        <v>15</v>
      </c>
      <c r="B415" s="33"/>
      <c r="C415" s="33"/>
    </row>
    <row r="416" spans="1:3" x14ac:dyDescent="0.35">
      <c r="A416" s="151">
        <v>16</v>
      </c>
      <c r="B416" s="33"/>
      <c r="C416" s="33"/>
    </row>
    <row r="417" spans="1:3" x14ac:dyDescent="0.35">
      <c r="A417" s="151">
        <v>17</v>
      </c>
      <c r="B417" s="33"/>
      <c r="C417" s="33"/>
    </row>
    <row r="418" spans="1:3" x14ac:dyDescent="0.35">
      <c r="A418" s="151">
        <v>18</v>
      </c>
      <c r="B418" s="33"/>
      <c r="C418" s="33"/>
    </row>
    <row r="419" spans="1:3" x14ac:dyDescent="0.35">
      <c r="A419" s="151">
        <v>19</v>
      </c>
      <c r="B419" s="33"/>
      <c r="C419" s="33"/>
    </row>
    <row r="420" spans="1:3" x14ac:dyDescent="0.35">
      <c r="A420" s="151">
        <v>20</v>
      </c>
      <c r="B420" s="33"/>
      <c r="C420" s="33"/>
    </row>
    <row r="421" spans="1:3" x14ac:dyDescent="0.35">
      <c r="A421" s="151">
        <v>1</v>
      </c>
      <c r="B421" s="182">
        <f>VLOOKUP(C421,$A$6:$H$37,2+$A421)</f>
        <v>4.0989543252908422</v>
      </c>
      <c r="C421" s="181">
        <v>20</v>
      </c>
    </row>
    <row r="422" spans="1:3" x14ac:dyDescent="0.35">
      <c r="A422" s="151">
        <v>2</v>
      </c>
      <c r="B422" s="182">
        <f>VLOOKUP(C421,$A$6:$H$37,2+$A422)</f>
        <v>5.1838291715081226</v>
      </c>
      <c r="C422" s="130"/>
    </row>
    <row r="423" spans="1:3" x14ac:dyDescent="0.35">
      <c r="A423" s="151">
        <v>3</v>
      </c>
      <c r="B423" s="182">
        <f>VLOOKUP(C421,$A$6:$H$37,2+$A423)</f>
        <v>5.9270082266620081</v>
      </c>
      <c r="C423" s="130"/>
    </row>
    <row r="424" spans="1:3" x14ac:dyDescent="0.35">
      <c r="A424" s="151">
        <v>4</v>
      </c>
      <c r="B424" s="182">
        <f>VLOOKUP(C421,$A$6:$H$37,2+$A424)</f>
        <v>4.9015006935102043</v>
      </c>
      <c r="C424" s="130"/>
    </row>
    <row r="425" spans="1:3" x14ac:dyDescent="0.35">
      <c r="A425" s="151">
        <v>5</v>
      </c>
      <c r="B425" s="182">
        <f>VLOOKUP(C421,$A$6:$H$37,2+$A425)</f>
        <v>5.1065663359677149</v>
      </c>
      <c r="C425" s="130"/>
    </row>
    <row r="426" spans="1:3" x14ac:dyDescent="0.35">
      <c r="A426" s="151">
        <v>6</v>
      </c>
      <c r="B426" s="182">
        <f>VLOOKUP(C421,$A$6:$H$37,2+$A426)</f>
        <v>5.4080238226355837</v>
      </c>
      <c r="C426" s="130"/>
    </row>
    <row r="427" spans="1:3" x14ac:dyDescent="0.35">
      <c r="A427" s="151">
        <v>7</v>
      </c>
      <c r="B427" s="130"/>
      <c r="C427" s="130"/>
    </row>
    <row r="428" spans="1:3" x14ac:dyDescent="0.35">
      <c r="A428" s="151">
        <v>8</v>
      </c>
      <c r="B428" s="130"/>
      <c r="C428" s="130"/>
    </row>
    <row r="429" spans="1:3" x14ac:dyDescent="0.35">
      <c r="A429" s="151">
        <v>9</v>
      </c>
      <c r="B429" s="130"/>
      <c r="C429" s="130"/>
    </row>
    <row r="430" spans="1:3" x14ac:dyDescent="0.35">
      <c r="A430" s="151">
        <v>10</v>
      </c>
      <c r="B430" s="130"/>
      <c r="C430" s="130"/>
    </row>
    <row r="431" spans="1:3" x14ac:dyDescent="0.35">
      <c r="A431" s="151">
        <v>11</v>
      </c>
      <c r="B431" s="33"/>
      <c r="C431" s="33"/>
    </row>
    <row r="432" spans="1:3" x14ac:dyDescent="0.35">
      <c r="A432" s="151">
        <v>12</v>
      </c>
      <c r="B432" s="33"/>
      <c r="C432" s="33"/>
    </row>
    <row r="433" spans="1:3" x14ac:dyDescent="0.35">
      <c r="A433" s="151">
        <v>13</v>
      </c>
      <c r="B433" s="33"/>
      <c r="C433" s="33"/>
    </row>
    <row r="434" spans="1:3" x14ac:dyDescent="0.35">
      <c r="A434" s="151">
        <v>14</v>
      </c>
      <c r="B434" s="33"/>
      <c r="C434" s="33"/>
    </row>
    <row r="435" spans="1:3" x14ac:dyDescent="0.35">
      <c r="A435" s="151">
        <v>15</v>
      </c>
      <c r="B435" s="33"/>
      <c r="C435" s="33"/>
    </row>
    <row r="436" spans="1:3" x14ac:dyDescent="0.35">
      <c r="A436" s="151">
        <v>16</v>
      </c>
      <c r="B436" s="33"/>
      <c r="C436" s="33"/>
    </row>
    <row r="437" spans="1:3" x14ac:dyDescent="0.35">
      <c r="A437" s="151">
        <v>17</v>
      </c>
      <c r="B437" s="33"/>
      <c r="C437" s="33"/>
    </row>
    <row r="438" spans="1:3" x14ac:dyDescent="0.35">
      <c r="A438" s="151">
        <v>18</v>
      </c>
      <c r="B438" s="33"/>
      <c r="C438" s="33"/>
    </row>
    <row r="439" spans="1:3" x14ac:dyDescent="0.35">
      <c r="A439" s="151">
        <v>19</v>
      </c>
      <c r="B439" s="33"/>
      <c r="C439" s="33"/>
    </row>
    <row r="440" spans="1:3" x14ac:dyDescent="0.35">
      <c r="A440" s="151">
        <v>20</v>
      </c>
      <c r="B440" s="33"/>
      <c r="C440" s="33"/>
    </row>
    <row r="441" spans="1:3" x14ac:dyDescent="0.35">
      <c r="A441" s="151">
        <v>1</v>
      </c>
      <c r="B441" s="182">
        <f>VLOOKUP(C441,$A$6:$H$37,2+$A441)</f>
        <v>2.7565792516534851</v>
      </c>
      <c r="C441" s="181">
        <v>21</v>
      </c>
    </row>
    <row r="442" spans="1:3" x14ac:dyDescent="0.35">
      <c r="A442" s="151">
        <v>2</v>
      </c>
      <c r="B442" s="182">
        <f>VLOOKUP(C441,$A$6:$H$37,2+$A442)</f>
        <v>3.3861209686244469</v>
      </c>
      <c r="C442" s="130"/>
    </row>
    <row r="443" spans="1:3" x14ac:dyDescent="0.35">
      <c r="A443" s="151">
        <v>3</v>
      </c>
      <c r="B443" s="182">
        <f>VLOOKUP(C441,$A$6:$H$37,2+$A443)</f>
        <v>3.4152797638969181</v>
      </c>
      <c r="C443" s="130"/>
    </row>
    <row r="444" spans="1:3" x14ac:dyDescent="0.35">
      <c r="A444" s="151">
        <v>4</v>
      </c>
      <c r="B444" s="182">
        <f>VLOOKUP(C441,$A$6:$H$37,2+$A444)</f>
        <v>3.0006031363088059</v>
      </c>
      <c r="C444" s="130"/>
    </row>
    <row r="445" spans="1:3" x14ac:dyDescent="0.35">
      <c r="A445" s="151">
        <v>5</v>
      </c>
      <c r="B445" s="182">
        <f>VLOOKUP(C441,$A$6:$H$37,2+$A445)</f>
        <v>3.5848629050532517</v>
      </c>
      <c r="C445" s="130"/>
    </row>
    <row r="446" spans="1:3" x14ac:dyDescent="0.35">
      <c r="A446" s="151">
        <v>6</v>
      </c>
      <c r="B446" s="182">
        <f>VLOOKUP(C441,$A$6:$H$37,2+$A446)</f>
        <v>3.4578247937759157</v>
      </c>
      <c r="C446" s="130"/>
    </row>
    <row r="447" spans="1:3" x14ac:dyDescent="0.35">
      <c r="A447" s="151">
        <v>7</v>
      </c>
      <c r="B447" s="130"/>
      <c r="C447" s="130"/>
    </row>
    <row r="448" spans="1:3" x14ac:dyDescent="0.35">
      <c r="A448" s="151">
        <v>8</v>
      </c>
      <c r="B448" s="130"/>
      <c r="C448" s="130"/>
    </row>
    <row r="449" spans="1:3" x14ac:dyDescent="0.35">
      <c r="A449" s="151">
        <v>9</v>
      </c>
      <c r="B449" s="130"/>
      <c r="C449" s="130"/>
    </row>
    <row r="450" spans="1:3" x14ac:dyDescent="0.35">
      <c r="A450" s="151">
        <v>10</v>
      </c>
      <c r="B450" s="130"/>
      <c r="C450" s="130"/>
    </row>
    <row r="451" spans="1:3" x14ac:dyDescent="0.35">
      <c r="A451" s="151">
        <v>11</v>
      </c>
      <c r="B451" s="33"/>
      <c r="C451" s="33"/>
    </row>
    <row r="452" spans="1:3" x14ac:dyDescent="0.35">
      <c r="A452" s="151">
        <v>12</v>
      </c>
      <c r="B452" s="33"/>
      <c r="C452" s="33"/>
    </row>
    <row r="453" spans="1:3" x14ac:dyDescent="0.35">
      <c r="A453" s="151">
        <v>13</v>
      </c>
      <c r="B453" s="33"/>
      <c r="C453" s="33"/>
    </row>
    <row r="454" spans="1:3" x14ac:dyDescent="0.35">
      <c r="A454" s="151">
        <v>14</v>
      </c>
      <c r="B454" s="33"/>
      <c r="C454" s="33"/>
    </row>
    <row r="455" spans="1:3" x14ac:dyDescent="0.35">
      <c r="A455" s="151">
        <v>15</v>
      </c>
      <c r="B455" s="33"/>
      <c r="C455" s="33"/>
    </row>
    <row r="456" spans="1:3" x14ac:dyDescent="0.35">
      <c r="A456" s="151">
        <v>16</v>
      </c>
      <c r="B456" s="33"/>
      <c r="C456" s="33"/>
    </row>
    <row r="457" spans="1:3" x14ac:dyDescent="0.35">
      <c r="A457" s="151">
        <v>17</v>
      </c>
      <c r="B457" s="33"/>
      <c r="C457" s="33"/>
    </row>
    <row r="458" spans="1:3" x14ac:dyDescent="0.35">
      <c r="A458" s="151">
        <v>18</v>
      </c>
      <c r="B458" s="33"/>
      <c r="C458" s="33"/>
    </row>
    <row r="459" spans="1:3" x14ac:dyDescent="0.35">
      <c r="A459" s="151">
        <v>19</v>
      </c>
      <c r="B459" s="33"/>
      <c r="C459" s="33"/>
    </row>
    <row r="460" spans="1:3" x14ac:dyDescent="0.35">
      <c r="A460" s="151">
        <v>20</v>
      </c>
      <c r="B460" s="33"/>
      <c r="C460" s="33"/>
    </row>
    <row r="461" spans="1:3" x14ac:dyDescent="0.35">
      <c r="A461" s="151">
        <v>1</v>
      </c>
      <c r="B461" s="182">
        <f>VLOOKUP(C461,$A$6:$H$37,2+$A461)</f>
        <v>4.3990144502896715</v>
      </c>
      <c r="C461" s="181">
        <v>22</v>
      </c>
    </row>
    <row r="462" spans="1:3" x14ac:dyDescent="0.35">
      <c r="A462" s="151">
        <v>2</v>
      </c>
      <c r="B462" s="182">
        <f>VLOOKUP(C461,$A$6:$H$37,2+$A462)</f>
        <v>3.8091115680121197</v>
      </c>
      <c r="C462" s="130"/>
    </row>
    <row r="463" spans="1:3" x14ac:dyDescent="0.35">
      <c r="A463" s="151">
        <v>3</v>
      </c>
      <c r="B463" s="182">
        <f>VLOOKUP(C461,$A$6:$H$37,2+$A463)</f>
        <v>6.3832256566985182</v>
      </c>
      <c r="C463" s="130"/>
    </row>
    <row r="464" spans="1:3" x14ac:dyDescent="0.35">
      <c r="A464" s="151">
        <v>4</v>
      </c>
      <c r="B464" s="182">
        <f>VLOOKUP(C461,$A$6:$H$37,2+$A464)</f>
        <v>5.6793076932465913</v>
      </c>
      <c r="C464" s="130"/>
    </row>
    <row r="465" spans="1:3" x14ac:dyDescent="0.35">
      <c r="A465" s="151">
        <v>5</v>
      </c>
      <c r="B465" s="182">
        <f>VLOOKUP(C461,$A$6:$H$37,2+$A465)</f>
        <v>5.0148868242637299</v>
      </c>
      <c r="C465" s="130"/>
    </row>
    <row r="466" spans="1:3" x14ac:dyDescent="0.35">
      <c r="A466" s="151">
        <v>6</v>
      </c>
      <c r="B466" s="182">
        <f>VLOOKUP(C461,$A$6:$H$37,2+$A466)</f>
        <v>4.4669260700389106</v>
      </c>
      <c r="C466" s="130"/>
    </row>
    <row r="467" spans="1:3" x14ac:dyDescent="0.35">
      <c r="A467" s="151">
        <v>7</v>
      </c>
      <c r="B467" s="130"/>
      <c r="C467" s="130"/>
    </row>
    <row r="468" spans="1:3" x14ac:dyDescent="0.35">
      <c r="A468" s="151">
        <v>8</v>
      </c>
      <c r="B468" s="130"/>
      <c r="C468" s="130"/>
    </row>
    <row r="469" spans="1:3" x14ac:dyDescent="0.35">
      <c r="A469" s="151">
        <v>9</v>
      </c>
      <c r="B469" s="130"/>
      <c r="C469" s="130"/>
    </row>
    <row r="470" spans="1:3" x14ac:dyDescent="0.35">
      <c r="A470" s="151">
        <v>10</v>
      </c>
      <c r="B470" s="130"/>
      <c r="C470" s="130"/>
    </row>
    <row r="471" spans="1:3" x14ac:dyDescent="0.35">
      <c r="A471" s="151">
        <v>11</v>
      </c>
      <c r="B471" s="33"/>
      <c r="C471" s="33"/>
    </row>
    <row r="472" spans="1:3" x14ac:dyDescent="0.35">
      <c r="A472" s="151">
        <v>12</v>
      </c>
      <c r="B472" s="33"/>
      <c r="C472" s="33"/>
    </row>
    <row r="473" spans="1:3" x14ac:dyDescent="0.35">
      <c r="A473" s="151">
        <v>13</v>
      </c>
      <c r="B473" s="33"/>
      <c r="C473" s="33"/>
    </row>
    <row r="474" spans="1:3" x14ac:dyDescent="0.35">
      <c r="A474" s="151">
        <v>14</v>
      </c>
      <c r="B474" s="33"/>
      <c r="C474" s="33"/>
    </row>
    <row r="475" spans="1:3" x14ac:dyDescent="0.35">
      <c r="A475" s="151">
        <v>15</v>
      </c>
      <c r="B475" s="33"/>
      <c r="C475" s="33"/>
    </row>
    <row r="476" spans="1:3" x14ac:dyDescent="0.35">
      <c r="A476" s="151">
        <v>16</v>
      </c>
      <c r="B476" s="33"/>
      <c r="C476" s="33"/>
    </row>
    <row r="477" spans="1:3" x14ac:dyDescent="0.35">
      <c r="A477" s="151">
        <v>17</v>
      </c>
      <c r="B477" s="33"/>
      <c r="C477" s="33"/>
    </row>
    <row r="478" spans="1:3" x14ac:dyDescent="0.35">
      <c r="A478" s="151">
        <v>18</v>
      </c>
      <c r="B478" s="33"/>
      <c r="C478" s="33"/>
    </row>
    <row r="479" spans="1:3" x14ac:dyDescent="0.35">
      <c r="A479" s="151">
        <v>19</v>
      </c>
      <c r="B479" s="33"/>
      <c r="C479" s="33"/>
    </row>
    <row r="480" spans="1:3" x14ac:dyDescent="0.35">
      <c r="A480" s="151">
        <v>20</v>
      </c>
      <c r="B480" s="33"/>
      <c r="C480" s="33"/>
    </row>
    <row r="481" spans="1:3" x14ac:dyDescent="0.35">
      <c r="A481" s="151">
        <v>1</v>
      </c>
      <c r="B481" s="182">
        <f>VLOOKUP(C481,$A$6:$H$37,2+$A481)</f>
        <v>3.6796843957541014</v>
      </c>
      <c r="C481" s="181">
        <v>23</v>
      </c>
    </row>
    <row r="482" spans="1:3" x14ac:dyDescent="0.35">
      <c r="A482" s="151">
        <v>2</v>
      </c>
      <c r="B482" s="182">
        <f>VLOOKUP(C481,$A$6:$H$37,2+$A482)</f>
        <v>3.5866269852307173</v>
      </c>
      <c r="C482" s="130"/>
    </row>
    <row r="483" spans="1:3" x14ac:dyDescent="0.35">
      <c r="A483" s="151">
        <v>3</v>
      </c>
      <c r="B483" s="182">
        <f>VLOOKUP(C481,$A$6:$H$37,2+$A483)</f>
        <v>3.3910339245395549</v>
      </c>
      <c r="C483" s="130"/>
    </row>
    <row r="484" spans="1:3" x14ac:dyDescent="0.35">
      <c r="A484" s="151">
        <v>4</v>
      </c>
      <c r="B484" s="182">
        <f>VLOOKUP(C481,$A$6:$H$37,2+$A484)</f>
        <v>4.2955795716125005</v>
      </c>
      <c r="C484" s="130"/>
    </row>
    <row r="485" spans="1:3" x14ac:dyDescent="0.35">
      <c r="A485" s="151">
        <v>5</v>
      </c>
      <c r="B485" s="182">
        <f>VLOOKUP(C481,$A$6:$H$37,2+$A485)</f>
        <v>4.693744286273998</v>
      </c>
      <c r="C485" s="130"/>
    </row>
    <row r="486" spans="1:3" x14ac:dyDescent="0.35">
      <c r="A486" s="151">
        <v>6</v>
      </c>
      <c r="B486" s="182">
        <f>VLOOKUP(C481,$A$6:$H$37,2+$A486)</f>
        <v>4.602295888177359</v>
      </c>
      <c r="C486" s="130"/>
    </row>
    <row r="487" spans="1:3" x14ac:dyDescent="0.35">
      <c r="A487" s="151">
        <v>7</v>
      </c>
      <c r="B487" s="130"/>
      <c r="C487" s="130"/>
    </row>
    <row r="488" spans="1:3" x14ac:dyDescent="0.35">
      <c r="A488" s="151">
        <v>8</v>
      </c>
      <c r="B488" s="130"/>
      <c r="C488" s="130"/>
    </row>
    <row r="489" spans="1:3" x14ac:dyDescent="0.35">
      <c r="A489" s="151">
        <v>9</v>
      </c>
      <c r="B489" s="130"/>
      <c r="C489" s="130"/>
    </row>
    <row r="490" spans="1:3" x14ac:dyDescent="0.35">
      <c r="A490" s="151">
        <v>10</v>
      </c>
      <c r="B490" s="130"/>
      <c r="C490" s="130"/>
    </row>
    <row r="491" spans="1:3" x14ac:dyDescent="0.35">
      <c r="A491" s="151">
        <v>11</v>
      </c>
      <c r="B491" s="33"/>
      <c r="C491" s="33"/>
    </row>
    <row r="492" spans="1:3" x14ac:dyDescent="0.35">
      <c r="A492" s="151">
        <v>12</v>
      </c>
      <c r="B492" s="33"/>
      <c r="C492" s="33"/>
    </row>
    <row r="493" spans="1:3" x14ac:dyDescent="0.35">
      <c r="A493" s="151">
        <v>13</v>
      </c>
      <c r="B493" s="33"/>
      <c r="C493" s="33"/>
    </row>
    <row r="494" spans="1:3" x14ac:dyDescent="0.35">
      <c r="A494" s="151">
        <v>14</v>
      </c>
      <c r="B494" s="33"/>
      <c r="C494" s="33"/>
    </row>
    <row r="495" spans="1:3" x14ac:dyDescent="0.35">
      <c r="A495" s="151">
        <v>15</v>
      </c>
      <c r="B495" s="33"/>
      <c r="C495" s="33"/>
    </row>
    <row r="496" spans="1:3" x14ac:dyDescent="0.35">
      <c r="A496" s="151">
        <v>16</v>
      </c>
      <c r="B496" s="33"/>
      <c r="C496" s="33"/>
    </row>
    <row r="497" spans="1:3" x14ac:dyDescent="0.35">
      <c r="A497" s="151">
        <v>17</v>
      </c>
      <c r="B497" s="33"/>
      <c r="C497" s="33"/>
    </row>
    <row r="498" spans="1:3" x14ac:dyDescent="0.35">
      <c r="A498" s="151">
        <v>18</v>
      </c>
      <c r="B498" s="33"/>
      <c r="C498" s="33"/>
    </row>
    <row r="499" spans="1:3" x14ac:dyDescent="0.35">
      <c r="A499" s="151">
        <v>19</v>
      </c>
      <c r="B499" s="33"/>
      <c r="C499" s="33"/>
    </row>
    <row r="500" spans="1:3" x14ac:dyDescent="0.35">
      <c r="A500" s="151">
        <v>20</v>
      </c>
      <c r="B500" s="33"/>
      <c r="C500" s="33"/>
    </row>
    <row r="501" spans="1:3" x14ac:dyDescent="0.35">
      <c r="A501" s="151">
        <v>1</v>
      </c>
      <c r="B501" s="182">
        <f>VLOOKUP(C501,$A$6:$H$37,2+$A501)</f>
        <v>1.7179987004548407</v>
      </c>
      <c r="C501" s="181">
        <v>24</v>
      </c>
    </row>
    <row r="502" spans="1:3" x14ac:dyDescent="0.35">
      <c r="A502" s="151">
        <v>2</v>
      </c>
      <c r="B502" s="182">
        <f>VLOOKUP(C501,$A$6:$H$37,2+$A502)</f>
        <v>1.7229111608050418</v>
      </c>
      <c r="C502" s="130"/>
    </row>
    <row r="503" spans="1:3" x14ac:dyDescent="0.35">
      <c r="A503" s="151">
        <v>3</v>
      </c>
      <c r="B503" s="182">
        <f>VLOOKUP(C501,$A$6:$H$37,2+$A503)</f>
        <v>1.7798013245033113</v>
      </c>
      <c r="C503" s="130"/>
    </row>
    <row r="504" spans="1:3" x14ac:dyDescent="0.35">
      <c r="A504" s="151">
        <v>4</v>
      </c>
      <c r="B504" s="182">
        <f>VLOOKUP(C501,$A$6:$H$37,2+$A504)</f>
        <v>1.6559855192994473</v>
      </c>
      <c r="C504" s="130"/>
    </row>
    <row r="505" spans="1:3" x14ac:dyDescent="0.35">
      <c r="A505" s="151">
        <v>5</v>
      </c>
      <c r="B505" s="182">
        <f>VLOOKUP(C501,$A$6:$H$37,2+$A505)</f>
        <v>2.1857794371322572</v>
      </c>
      <c r="C505" s="130"/>
    </row>
    <row r="506" spans="1:3" x14ac:dyDescent="0.35">
      <c r="A506" s="151">
        <v>6</v>
      </c>
      <c r="B506" s="182">
        <f>VLOOKUP(C501,$A$6:$H$37,2+$A506)</f>
        <v>2.3226761671216396</v>
      </c>
      <c r="C506" s="130"/>
    </row>
    <row r="507" spans="1:3" x14ac:dyDescent="0.35">
      <c r="A507" s="151">
        <v>7</v>
      </c>
      <c r="B507" s="130"/>
      <c r="C507" s="130"/>
    </row>
    <row r="508" spans="1:3" x14ac:dyDescent="0.35">
      <c r="A508" s="151">
        <v>8</v>
      </c>
      <c r="B508" s="130"/>
      <c r="C508" s="130"/>
    </row>
    <row r="509" spans="1:3" x14ac:dyDescent="0.35">
      <c r="A509" s="151">
        <v>9</v>
      </c>
      <c r="B509" s="130"/>
      <c r="C509" s="130"/>
    </row>
    <row r="510" spans="1:3" x14ac:dyDescent="0.35">
      <c r="A510" s="151">
        <v>10</v>
      </c>
      <c r="B510" s="130"/>
      <c r="C510" s="130"/>
    </row>
    <row r="511" spans="1:3" x14ac:dyDescent="0.35">
      <c r="A511" s="151">
        <v>11</v>
      </c>
      <c r="B511" s="33"/>
      <c r="C511" s="33"/>
    </row>
    <row r="512" spans="1:3" x14ac:dyDescent="0.35">
      <c r="A512" s="151">
        <v>12</v>
      </c>
      <c r="B512" s="33"/>
      <c r="C512" s="33"/>
    </row>
    <row r="513" spans="1:3" x14ac:dyDescent="0.35">
      <c r="A513" s="151">
        <v>13</v>
      </c>
      <c r="B513" s="33"/>
      <c r="C513" s="33"/>
    </row>
    <row r="514" spans="1:3" x14ac:dyDescent="0.35">
      <c r="A514" s="151">
        <v>14</v>
      </c>
      <c r="B514" s="33"/>
      <c r="C514" s="33"/>
    </row>
    <row r="515" spans="1:3" x14ac:dyDescent="0.35">
      <c r="A515" s="151">
        <v>15</v>
      </c>
      <c r="B515" s="33"/>
      <c r="C515" s="33"/>
    </row>
    <row r="516" spans="1:3" x14ac:dyDescent="0.35">
      <c r="A516" s="151">
        <v>16</v>
      </c>
      <c r="B516" s="33"/>
      <c r="C516" s="33"/>
    </row>
    <row r="517" spans="1:3" x14ac:dyDescent="0.35">
      <c r="A517" s="151">
        <v>17</v>
      </c>
      <c r="B517" s="33"/>
      <c r="C517" s="33"/>
    </row>
    <row r="518" spans="1:3" x14ac:dyDescent="0.35">
      <c r="A518" s="151">
        <v>18</v>
      </c>
      <c r="B518" s="33"/>
      <c r="C518" s="33"/>
    </row>
    <row r="519" spans="1:3" x14ac:dyDescent="0.35">
      <c r="A519" s="151">
        <v>19</v>
      </c>
      <c r="B519" s="33"/>
      <c r="C519" s="33"/>
    </row>
    <row r="520" spans="1:3" x14ac:dyDescent="0.35">
      <c r="A520" s="151">
        <v>20</v>
      </c>
      <c r="B520" s="33"/>
      <c r="C520" s="33"/>
    </row>
    <row r="521" spans="1:3" x14ac:dyDescent="0.35">
      <c r="A521" s="151">
        <v>1</v>
      </c>
      <c r="B521" s="182">
        <f>VLOOKUP(C521,$A$6:$H$37,2+$A521)</f>
        <v>2.6556430525536192</v>
      </c>
      <c r="C521" s="181">
        <v>25</v>
      </c>
    </row>
    <row r="522" spans="1:3" x14ac:dyDescent="0.35">
      <c r="A522" s="151">
        <v>2</v>
      </c>
      <c r="B522" s="182">
        <f>VLOOKUP(C521,$A$6:$H$37,2+$A522)</f>
        <v>3.9747199424908648</v>
      </c>
      <c r="C522" s="130"/>
    </row>
    <row r="523" spans="1:3" x14ac:dyDescent="0.35">
      <c r="A523" s="151">
        <v>3</v>
      </c>
      <c r="B523" s="182">
        <f>VLOOKUP(C521,$A$6:$H$37,2+$A523)</f>
        <v>3.6525001803881953</v>
      </c>
      <c r="C523" s="130"/>
    </row>
    <row r="524" spans="1:3" x14ac:dyDescent="0.35">
      <c r="A524" s="151">
        <v>4</v>
      </c>
      <c r="B524" s="182">
        <f>VLOOKUP(C521,$A$6:$H$37,2+$A524)</f>
        <v>2.9596625509805015</v>
      </c>
      <c r="C524" s="130"/>
    </row>
    <row r="525" spans="1:3" x14ac:dyDescent="0.35">
      <c r="A525" s="151">
        <v>5</v>
      </c>
      <c r="B525" s="182">
        <f>VLOOKUP(C521,$A$6:$H$37,2+$A525)</f>
        <v>4.0161739795639582</v>
      </c>
      <c r="C525" s="130"/>
    </row>
    <row r="526" spans="1:3" x14ac:dyDescent="0.35">
      <c r="A526" s="151">
        <v>6</v>
      </c>
      <c r="B526" s="182">
        <f>VLOOKUP(C521,$A$6:$H$37,2+$A526)</f>
        <v>3.7778299217380504</v>
      </c>
      <c r="C526" s="130"/>
    </row>
    <row r="527" spans="1:3" x14ac:dyDescent="0.35">
      <c r="A527" s="151">
        <v>7</v>
      </c>
      <c r="B527" s="130"/>
      <c r="C527" s="130"/>
    </row>
    <row r="528" spans="1:3" x14ac:dyDescent="0.35">
      <c r="A528" s="151">
        <v>8</v>
      </c>
      <c r="B528" s="130"/>
      <c r="C528" s="130"/>
    </row>
    <row r="529" spans="1:3" x14ac:dyDescent="0.35">
      <c r="A529" s="151">
        <v>9</v>
      </c>
      <c r="B529" s="130"/>
      <c r="C529" s="130"/>
    </row>
    <row r="530" spans="1:3" x14ac:dyDescent="0.35">
      <c r="A530" s="151">
        <v>10</v>
      </c>
      <c r="B530" s="130"/>
      <c r="C530" s="130"/>
    </row>
    <row r="531" spans="1:3" x14ac:dyDescent="0.35">
      <c r="A531" s="151">
        <v>11</v>
      </c>
      <c r="B531" s="33"/>
      <c r="C531" s="33"/>
    </row>
    <row r="532" spans="1:3" x14ac:dyDescent="0.35">
      <c r="A532" s="151">
        <v>12</v>
      </c>
      <c r="B532" s="33"/>
      <c r="C532" s="33"/>
    </row>
    <row r="533" spans="1:3" x14ac:dyDescent="0.35">
      <c r="A533" s="151">
        <v>13</v>
      </c>
      <c r="B533" s="33"/>
      <c r="C533" s="33"/>
    </row>
    <row r="534" spans="1:3" x14ac:dyDescent="0.35">
      <c r="A534" s="151">
        <v>14</v>
      </c>
      <c r="B534" s="33"/>
      <c r="C534" s="33"/>
    </row>
    <row r="535" spans="1:3" x14ac:dyDescent="0.35">
      <c r="A535" s="151">
        <v>15</v>
      </c>
      <c r="B535" s="33"/>
      <c r="C535" s="33"/>
    </row>
    <row r="536" spans="1:3" x14ac:dyDescent="0.35">
      <c r="A536" s="151">
        <v>16</v>
      </c>
      <c r="B536" s="33"/>
      <c r="C536" s="33"/>
    </row>
    <row r="537" spans="1:3" x14ac:dyDescent="0.35">
      <c r="A537" s="151">
        <v>17</v>
      </c>
      <c r="B537" s="33"/>
      <c r="C537" s="33"/>
    </row>
    <row r="538" spans="1:3" x14ac:dyDescent="0.35">
      <c r="A538" s="151">
        <v>18</v>
      </c>
      <c r="B538" s="33"/>
      <c r="C538" s="33"/>
    </row>
    <row r="539" spans="1:3" x14ac:dyDescent="0.35">
      <c r="A539" s="151">
        <v>19</v>
      </c>
      <c r="B539" s="33"/>
      <c r="C539" s="33"/>
    </row>
    <row r="540" spans="1:3" x14ac:dyDescent="0.35">
      <c r="A540" s="151">
        <v>20</v>
      </c>
      <c r="B540" s="33"/>
      <c r="C540" s="33"/>
    </row>
    <row r="541" spans="1:3" x14ac:dyDescent="0.35">
      <c r="A541" s="151">
        <v>1</v>
      </c>
      <c r="B541" s="182">
        <f>VLOOKUP(C541,$A$6:$H$37,2+$A541)</f>
        <v>2.0692677226694363</v>
      </c>
      <c r="C541" s="181">
        <v>26</v>
      </c>
    </row>
    <row r="542" spans="1:3" x14ac:dyDescent="0.35">
      <c r="A542" s="151">
        <v>2</v>
      </c>
      <c r="B542" s="182">
        <f>VLOOKUP(C541,$A$6:$H$37,2+$A542)</f>
        <v>3.0459531195036935</v>
      </c>
      <c r="C542" s="130"/>
    </row>
    <row r="543" spans="1:3" x14ac:dyDescent="0.35">
      <c r="A543" s="151">
        <v>3</v>
      </c>
      <c r="B543" s="182">
        <f>VLOOKUP(C541,$A$6:$H$37,2+$A543)</f>
        <v>2.7416017053322754</v>
      </c>
      <c r="C543" s="130"/>
    </row>
    <row r="544" spans="1:3" x14ac:dyDescent="0.35">
      <c r="A544" s="151">
        <v>4</v>
      </c>
      <c r="B544" s="182">
        <f>VLOOKUP(C541,$A$6:$H$37,2+$A544)</f>
        <v>2.2941256479620362</v>
      </c>
      <c r="C544" s="130"/>
    </row>
    <row r="545" spans="1:3" x14ac:dyDescent="0.35">
      <c r="A545" s="151">
        <v>5</v>
      </c>
      <c r="B545" s="182">
        <f>VLOOKUP(C541,$A$6:$H$37,2+$A545)</f>
        <v>2.9343855034341662</v>
      </c>
      <c r="C545" s="130"/>
    </row>
    <row r="546" spans="1:3" x14ac:dyDescent="0.35">
      <c r="A546" s="151">
        <v>6</v>
      </c>
      <c r="B546" s="182">
        <f>VLOOKUP(C541,$A$6:$H$37,2+$A546)</f>
        <v>3.21371104648588</v>
      </c>
      <c r="C546" s="130"/>
    </row>
    <row r="547" spans="1:3" x14ac:dyDescent="0.35">
      <c r="A547" s="151">
        <v>7</v>
      </c>
      <c r="B547" s="130"/>
      <c r="C547" s="130"/>
    </row>
    <row r="548" spans="1:3" x14ac:dyDescent="0.35">
      <c r="A548" s="151">
        <v>8</v>
      </c>
      <c r="B548" s="130"/>
      <c r="C548" s="130"/>
    </row>
    <row r="549" spans="1:3" x14ac:dyDescent="0.35">
      <c r="A549" s="151">
        <v>9</v>
      </c>
      <c r="B549" s="130"/>
      <c r="C549" s="130"/>
    </row>
    <row r="550" spans="1:3" x14ac:dyDescent="0.35">
      <c r="A550" s="151">
        <v>10</v>
      </c>
      <c r="B550" s="130"/>
      <c r="C550" s="130"/>
    </row>
    <row r="551" spans="1:3" x14ac:dyDescent="0.35">
      <c r="A551" s="151">
        <v>11</v>
      </c>
      <c r="B551" s="33"/>
      <c r="C551" s="33"/>
    </row>
    <row r="552" spans="1:3" x14ac:dyDescent="0.35">
      <c r="A552" s="151">
        <v>12</v>
      </c>
      <c r="B552" s="33"/>
      <c r="C552" s="33"/>
    </row>
    <row r="553" spans="1:3" x14ac:dyDescent="0.35">
      <c r="A553" s="151">
        <v>13</v>
      </c>
      <c r="B553" s="33"/>
      <c r="C553" s="33"/>
    </row>
    <row r="554" spans="1:3" x14ac:dyDescent="0.35">
      <c r="A554" s="151">
        <v>14</v>
      </c>
      <c r="B554" s="33"/>
      <c r="C554" s="33"/>
    </row>
    <row r="555" spans="1:3" x14ac:dyDescent="0.35">
      <c r="A555" s="151">
        <v>15</v>
      </c>
      <c r="B555" s="33"/>
      <c r="C555" s="33"/>
    </row>
    <row r="556" spans="1:3" x14ac:dyDescent="0.35">
      <c r="A556" s="151">
        <v>16</v>
      </c>
      <c r="B556" s="33"/>
      <c r="C556" s="33"/>
    </row>
    <row r="557" spans="1:3" x14ac:dyDescent="0.35">
      <c r="A557" s="151">
        <v>17</v>
      </c>
      <c r="B557" s="33"/>
      <c r="C557" s="33"/>
    </row>
    <row r="558" spans="1:3" x14ac:dyDescent="0.35">
      <c r="A558" s="151">
        <v>18</v>
      </c>
      <c r="B558" s="33"/>
      <c r="C558" s="33"/>
    </row>
    <row r="559" spans="1:3" x14ac:dyDescent="0.35">
      <c r="A559" s="151">
        <v>19</v>
      </c>
      <c r="B559" s="33"/>
      <c r="C559" s="33"/>
    </row>
    <row r="560" spans="1:3" x14ac:dyDescent="0.35">
      <c r="A560" s="151">
        <v>20</v>
      </c>
      <c r="B560" s="33"/>
      <c r="C560" s="33"/>
    </row>
    <row r="561" spans="1:3" x14ac:dyDescent="0.35">
      <c r="A561" s="151">
        <v>1</v>
      </c>
      <c r="B561" s="182">
        <f>VLOOKUP(C561,$A$6:$H$37,2+$A561)</f>
        <v>4.3672203047709228</v>
      </c>
      <c r="C561" s="181">
        <v>27</v>
      </c>
    </row>
    <row r="562" spans="1:3" x14ac:dyDescent="0.35">
      <c r="A562" s="151">
        <v>2</v>
      </c>
      <c r="B562" s="182">
        <f>VLOOKUP(C561,$A$6:$H$37,2+$A562)</f>
        <v>5.2710734653608293</v>
      </c>
      <c r="C562" s="130"/>
    </row>
    <row r="563" spans="1:3" x14ac:dyDescent="0.35">
      <c r="A563" s="151">
        <v>3</v>
      </c>
      <c r="B563" s="182">
        <f>VLOOKUP(C561,$A$6:$H$37,2+$A563)</f>
        <v>6.0666294694750542</v>
      </c>
      <c r="C563" s="130"/>
    </row>
    <row r="564" spans="1:3" x14ac:dyDescent="0.35">
      <c r="A564" s="151">
        <v>4</v>
      </c>
      <c r="B564" s="182">
        <f>VLOOKUP(C561,$A$6:$H$37,2+$A564)</f>
        <v>4.8774066527780953</v>
      </c>
      <c r="C564" s="130"/>
    </row>
    <row r="565" spans="1:3" x14ac:dyDescent="0.35">
      <c r="A565" s="151">
        <v>5</v>
      </c>
      <c r="B565" s="182">
        <f>VLOOKUP(C561,$A$6:$H$37,2+$A565)</f>
        <v>5.1044886285002544</v>
      </c>
      <c r="C565" s="130"/>
    </row>
    <row r="566" spans="1:3" x14ac:dyDescent="0.35">
      <c r="A566" s="151">
        <v>6</v>
      </c>
      <c r="B566" s="182">
        <f>VLOOKUP(C561,$A$6:$H$37,2+$A566)</f>
        <v>5.5206352756962307</v>
      </c>
      <c r="C566" s="130"/>
    </row>
    <row r="567" spans="1:3" x14ac:dyDescent="0.35">
      <c r="A567" s="151">
        <v>7</v>
      </c>
      <c r="B567" s="130"/>
      <c r="C567" s="130"/>
    </row>
    <row r="568" spans="1:3" x14ac:dyDescent="0.35">
      <c r="A568" s="151">
        <v>8</v>
      </c>
      <c r="B568" s="130"/>
      <c r="C568" s="130"/>
    </row>
    <row r="569" spans="1:3" x14ac:dyDescent="0.35">
      <c r="A569" s="151">
        <v>9</v>
      </c>
      <c r="B569" s="130"/>
      <c r="C569" s="130"/>
    </row>
    <row r="570" spans="1:3" x14ac:dyDescent="0.35">
      <c r="A570" s="151">
        <v>10</v>
      </c>
      <c r="B570" s="130"/>
      <c r="C570" s="130"/>
    </row>
    <row r="571" spans="1:3" x14ac:dyDescent="0.35">
      <c r="A571" s="151">
        <v>11</v>
      </c>
      <c r="B571" s="33"/>
      <c r="C571" s="33"/>
    </row>
    <row r="572" spans="1:3" x14ac:dyDescent="0.35">
      <c r="A572" s="151">
        <v>12</v>
      </c>
      <c r="B572" s="33"/>
      <c r="C572" s="33"/>
    </row>
    <row r="573" spans="1:3" x14ac:dyDescent="0.35">
      <c r="A573" s="151">
        <v>13</v>
      </c>
      <c r="B573" s="33"/>
      <c r="C573" s="33"/>
    </row>
    <row r="574" spans="1:3" x14ac:dyDescent="0.35">
      <c r="A574" s="151">
        <v>14</v>
      </c>
      <c r="B574" s="33"/>
      <c r="C574" s="33"/>
    </row>
    <row r="575" spans="1:3" x14ac:dyDescent="0.35">
      <c r="A575" s="151">
        <v>15</v>
      </c>
      <c r="B575" s="33"/>
      <c r="C575" s="33"/>
    </row>
    <row r="576" spans="1:3" x14ac:dyDescent="0.35">
      <c r="A576" s="151">
        <v>16</v>
      </c>
      <c r="B576" s="33"/>
      <c r="C576" s="33"/>
    </row>
    <row r="577" spans="1:3" x14ac:dyDescent="0.35">
      <c r="A577" s="151">
        <v>17</v>
      </c>
      <c r="B577" s="33"/>
      <c r="C577" s="33"/>
    </row>
    <row r="578" spans="1:3" x14ac:dyDescent="0.35">
      <c r="A578" s="151">
        <v>18</v>
      </c>
      <c r="B578" s="33"/>
      <c r="C578" s="33"/>
    </row>
    <row r="579" spans="1:3" x14ac:dyDescent="0.35">
      <c r="A579" s="151">
        <v>19</v>
      </c>
      <c r="B579" s="33"/>
      <c r="C579" s="33"/>
    </row>
    <row r="580" spans="1:3" x14ac:dyDescent="0.35">
      <c r="A580" s="151">
        <v>20</v>
      </c>
      <c r="B580" s="33"/>
      <c r="C580" s="33"/>
    </row>
    <row r="581" spans="1:3" x14ac:dyDescent="0.35">
      <c r="A581" s="151">
        <v>1</v>
      </c>
      <c r="B581" s="182">
        <f>VLOOKUP(C581,$A$6:$H$37,2+$A581)</f>
        <v>3.2737854660092149</v>
      </c>
      <c r="C581" s="181">
        <v>28</v>
      </c>
    </row>
    <row r="582" spans="1:3" x14ac:dyDescent="0.35">
      <c r="A582" s="151">
        <v>2</v>
      </c>
      <c r="B582" s="182">
        <f>VLOOKUP(C581,$A$6:$H$37,2+$A582)</f>
        <v>5.1464423049122496</v>
      </c>
      <c r="C582" s="130"/>
    </row>
    <row r="583" spans="1:3" x14ac:dyDescent="0.35">
      <c r="A583" s="151">
        <v>3</v>
      </c>
      <c r="B583" s="182">
        <f>VLOOKUP(C581,$A$6:$H$37,2+$A583)</f>
        <v>5.341057124643144</v>
      </c>
      <c r="C583" s="130"/>
    </row>
    <row r="584" spans="1:3" x14ac:dyDescent="0.35">
      <c r="A584" s="151">
        <v>4</v>
      </c>
      <c r="B584" s="182">
        <f>VLOOKUP(C581,$A$6:$H$37,2+$A584)</f>
        <v>5.1193637640254162</v>
      </c>
      <c r="C584" s="130"/>
    </row>
    <row r="585" spans="1:3" x14ac:dyDescent="0.35">
      <c r="A585" s="151">
        <v>5</v>
      </c>
      <c r="B585" s="182">
        <f>VLOOKUP(C581,$A$6:$H$37,2+$A585)</f>
        <v>7.2810439930041699</v>
      </c>
      <c r="C585" s="130"/>
    </row>
    <row r="586" spans="1:3" x14ac:dyDescent="0.35">
      <c r="A586" s="151">
        <v>6</v>
      </c>
      <c r="B586" s="182">
        <f>VLOOKUP(C581,$A$6:$H$37,2+$A586)</f>
        <v>7.9523019821527292</v>
      </c>
      <c r="C586" s="130"/>
    </row>
    <row r="587" spans="1:3" x14ac:dyDescent="0.35">
      <c r="A587" s="151">
        <v>7</v>
      </c>
      <c r="B587" s="130"/>
      <c r="C587" s="130"/>
    </row>
    <row r="588" spans="1:3" x14ac:dyDescent="0.35">
      <c r="A588" s="151">
        <v>8</v>
      </c>
      <c r="B588" s="130"/>
      <c r="C588" s="130"/>
    </row>
    <row r="589" spans="1:3" x14ac:dyDescent="0.35">
      <c r="A589" s="151">
        <v>9</v>
      </c>
      <c r="B589" s="130"/>
      <c r="C589" s="130"/>
    </row>
    <row r="590" spans="1:3" x14ac:dyDescent="0.35">
      <c r="A590" s="151">
        <v>10</v>
      </c>
      <c r="B590" s="130"/>
      <c r="C590" s="130"/>
    </row>
    <row r="591" spans="1:3" x14ac:dyDescent="0.35">
      <c r="A591" s="151">
        <v>11</v>
      </c>
      <c r="B591" s="33"/>
      <c r="C591" s="33"/>
    </row>
    <row r="592" spans="1:3" x14ac:dyDescent="0.35">
      <c r="A592" s="151">
        <v>12</v>
      </c>
      <c r="B592" s="33"/>
      <c r="C592" s="33"/>
    </row>
    <row r="593" spans="1:3" x14ac:dyDescent="0.35">
      <c r="A593" s="151">
        <v>13</v>
      </c>
      <c r="B593" s="33"/>
      <c r="C593" s="33"/>
    </row>
    <row r="594" spans="1:3" x14ac:dyDescent="0.35">
      <c r="A594" s="151">
        <v>14</v>
      </c>
      <c r="B594" s="33"/>
      <c r="C594" s="33"/>
    </row>
    <row r="595" spans="1:3" x14ac:dyDescent="0.35">
      <c r="A595" s="151">
        <v>15</v>
      </c>
      <c r="B595" s="33"/>
      <c r="C595" s="33"/>
    </row>
    <row r="596" spans="1:3" x14ac:dyDescent="0.35">
      <c r="A596" s="151">
        <v>16</v>
      </c>
      <c r="B596" s="33"/>
      <c r="C596" s="33"/>
    </row>
    <row r="597" spans="1:3" x14ac:dyDescent="0.35">
      <c r="A597" s="151">
        <v>17</v>
      </c>
      <c r="B597" s="33"/>
      <c r="C597" s="33"/>
    </row>
    <row r="598" spans="1:3" x14ac:dyDescent="0.35">
      <c r="A598" s="151">
        <v>18</v>
      </c>
      <c r="B598" s="33"/>
      <c r="C598" s="33"/>
    </row>
    <row r="599" spans="1:3" x14ac:dyDescent="0.35">
      <c r="A599" s="151">
        <v>19</v>
      </c>
      <c r="B599" s="33"/>
      <c r="C599" s="33"/>
    </row>
    <row r="600" spans="1:3" x14ac:dyDescent="0.35">
      <c r="A600" s="151">
        <v>20</v>
      </c>
      <c r="B600" s="33"/>
      <c r="C600" s="33"/>
    </row>
    <row r="601" spans="1:3" x14ac:dyDescent="0.35">
      <c r="A601" s="151">
        <v>1</v>
      </c>
      <c r="B601" s="182">
        <f>VLOOKUP(C601,$A$6:$H$37,2+$A601)</f>
        <v>4.8856242138120605</v>
      </c>
      <c r="C601" s="181">
        <v>29</v>
      </c>
    </row>
    <row r="602" spans="1:3" x14ac:dyDescent="0.35">
      <c r="A602" s="151">
        <v>2</v>
      </c>
      <c r="B602" s="182">
        <f>VLOOKUP(C601,$A$6:$H$37,2+$A602)</f>
        <v>6.3782722704832775</v>
      </c>
      <c r="C602" s="130"/>
    </row>
    <row r="603" spans="1:3" x14ac:dyDescent="0.35">
      <c r="A603" s="151">
        <v>3</v>
      </c>
      <c r="B603" s="182">
        <f>VLOOKUP(C601,$A$6:$H$37,2+$A603)</f>
        <v>6.6625803600701321</v>
      </c>
      <c r="C603" s="130"/>
    </row>
    <row r="604" spans="1:3" x14ac:dyDescent="0.35">
      <c r="A604" s="151">
        <v>4</v>
      </c>
      <c r="B604" s="182">
        <f>VLOOKUP(C601,$A$6:$H$37,2+$A604)</f>
        <v>6.3393008414751231</v>
      </c>
      <c r="C604" s="130"/>
    </row>
    <row r="605" spans="1:3" x14ac:dyDescent="0.35">
      <c r="A605" s="151">
        <v>5</v>
      </c>
      <c r="B605" s="182">
        <f>VLOOKUP(C601,$A$6:$H$37,2+$A605)</f>
        <v>8.4940883634100803</v>
      </c>
      <c r="C605" s="130"/>
    </row>
    <row r="606" spans="1:3" x14ac:dyDescent="0.35">
      <c r="A606" s="151">
        <v>6</v>
      </c>
      <c r="B606" s="182">
        <f>VLOOKUP(C601,$A$6:$H$37,2+$A606)</f>
        <v>8.7313350900307416</v>
      </c>
      <c r="C606" s="130"/>
    </row>
    <row r="607" spans="1:3" x14ac:dyDescent="0.35">
      <c r="A607" s="151">
        <v>7</v>
      </c>
      <c r="B607" s="130"/>
      <c r="C607" s="130"/>
    </row>
    <row r="608" spans="1:3" x14ac:dyDescent="0.35">
      <c r="A608" s="151">
        <v>8</v>
      </c>
      <c r="B608" s="130"/>
      <c r="C608" s="130"/>
    </row>
    <row r="609" spans="1:3" x14ac:dyDescent="0.35">
      <c r="A609" s="151">
        <v>9</v>
      </c>
      <c r="B609" s="130"/>
      <c r="C609" s="130"/>
    </row>
    <row r="610" spans="1:3" x14ac:dyDescent="0.35">
      <c r="A610" s="151">
        <v>10</v>
      </c>
      <c r="B610" s="130"/>
      <c r="C610" s="130"/>
    </row>
    <row r="611" spans="1:3" x14ac:dyDescent="0.35">
      <c r="A611" s="151">
        <v>11</v>
      </c>
      <c r="B611" s="33"/>
      <c r="C611" s="33"/>
    </row>
    <row r="612" spans="1:3" x14ac:dyDescent="0.35">
      <c r="A612" s="151">
        <v>12</v>
      </c>
      <c r="B612" s="33"/>
      <c r="C612" s="33"/>
    </row>
    <row r="613" spans="1:3" x14ac:dyDescent="0.35">
      <c r="A613" s="151">
        <v>13</v>
      </c>
      <c r="B613" s="33"/>
      <c r="C613" s="33"/>
    </row>
    <row r="614" spans="1:3" x14ac:dyDescent="0.35">
      <c r="A614" s="151">
        <v>14</v>
      </c>
      <c r="B614" s="33"/>
      <c r="C614" s="33"/>
    </row>
    <row r="615" spans="1:3" x14ac:dyDescent="0.35">
      <c r="A615" s="151">
        <v>15</v>
      </c>
      <c r="B615" s="33"/>
      <c r="C615" s="33"/>
    </row>
    <row r="616" spans="1:3" x14ac:dyDescent="0.35">
      <c r="A616" s="151">
        <v>16</v>
      </c>
      <c r="B616" s="33"/>
      <c r="C616" s="33"/>
    </row>
    <row r="617" spans="1:3" x14ac:dyDescent="0.35">
      <c r="A617" s="151">
        <v>17</v>
      </c>
      <c r="B617" s="33"/>
      <c r="C617" s="33"/>
    </row>
    <row r="618" spans="1:3" x14ac:dyDescent="0.35">
      <c r="A618" s="151">
        <v>18</v>
      </c>
      <c r="B618" s="33"/>
      <c r="C618" s="33"/>
    </row>
    <row r="619" spans="1:3" x14ac:dyDescent="0.35">
      <c r="A619" s="151">
        <v>19</v>
      </c>
      <c r="B619" s="33"/>
      <c r="C619" s="33"/>
    </row>
    <row r="620" spans="1:3" x14ac:dyDescent="0.35">
      <c r="A620" s="151">
        <v>20</v>
      </c>
      <c r="B620" s="33"/>
      <c r="C620" s="33"/>
    </row>
    <row r="621" spans="1:3" x14ac:dyDescent="0.35">
      <c r="A621" s="151">
        <v>1</v>
      </c>
      <c r="B621" s="182">
        <f>VLOOKUP(C621,$A$6:$H$37,2+$A621)</f>
        <v>3.7527022782284138</v>
      </c>
      <c r="C621" s="181">
        <v>30</v>
      </c>
    </row>
    <row r="622" spans="1:3" x14ac:dyDescent="0.35">
      <c r="A622" s="151">
        <v>2</v>
      </c>
      <c r="B622" s="182">
        <f>VLOOKUP(C621,$A$6:$H$37,2+$A622)</f>
        <v>5.6342717620509779</v>
      </c>
      <c r="C622" s="130"/>
    </row>
    <row r="623" spans="1:3" x14ac:dyDescent="0.35">
      <c r="A623" s="151">
        <v>3</v>
      </c>
      <c r="B623" s="182">
        <f>VLOOKUP(C621,$A$6:$H$37,2+$A623)</f>
        <v>5.2749759418326976</v>
      </c>
      <c r="C623" s="130"/>
    </row>
    <row r="624" spans="1:3" x14ac:dyDescent="0.35">
      <c r="A624" s="151">
        <v>4</v>
      </c>
      <c r="B624" s="182">
        <f>VLOOKUP(C621,$A$6:$H$37,2+$A624)</f>
        <v>4.5724342604734627</v>
      </c>
      <c r="C624" s="130"/>
    </row>
    <row r="625" spans="1:3" x14ac:dyDescent="0.35">
      <c r="A625" s="151">
        <v>5</v>
      </c>
      <c r="B625" s="182">
        <f>VLOOKUP(C621,$A$6:$H$37,2+$A625)</f>
        <v>6.1295765142567911</v>
      </c>
      <c r="C625" s="130"/>
    </row>
    <row r="626" spans="1:3" x14ac:dyDescent="0.35">
      <c r="A626" s="151">
        <v>6</v>
      </c>
      <c r="B626" s="182">
        <f>VLOOKUP(C621,$A$6:$H$37,2+$A626)</f>
        <v>5.4566537071141124</v>
      </c>
      <c r="C626" s="130"/>
    </row>
    <row r="627" spans="1:3" x14ac:dyDescent="0.35">
      <c r="A627" s="151">
        <v>7</v>
      </c>
      <c r="B627" s="130"/>
      <c r="C627" s="130"/>
    </row>
    <row r="628" spans="1:3" x14ac:dyDescent="0.35">
      <c r="A628" s="151">
        <v>8</v>
      </c>
      <c r="B628" s="130"/>
      <c r="C628" s="130"/>
    </row>
    <row r="629" spans="1:3" x14ac:dyDescent="0.35">
      <c r="A629" s="151">
        <v>9</v>
      </c>
      <c r="B629" s="130"/>
      <c r="C629" s="130"/>
    </row>
    <row r="630" spans="1:3" x14ac:dyDescent="0.35">
      <c r="A630" s="151">
        <v>10</v>
      </c>
      <c r="B630" s="130"/>
      <c r="C630" s="130"/>
    </row>
    <row r="631" spans="1:3" x14ac:dyDescent="0.35">
      <c r="A631" s="151">
        <v>11</v>
      </c>
      <c r="B631" s="33"/>
      <c r="C631" s="33"/>
    </row>
    <row r="632" spans="1:3" x14ac:dyDescent="0.35">
      <c r="A632" s="151">
        <v>12</v>
      </c>
      <c r="B632" s="33"/>
      <c r="C632" s="33"/>
    </row>
    <row r="633" spans="1:3" x14ac:dyDescent="0.35">
      <c r="A633" s="151">
        <v>13</v>
      </c>
      <c r="B633" s="33"/>
      <c r="C633" s="33"/>
    </row>
    <row r="634" spans="1:3" x14ac:dyDescent="0.35">
      <c r="A634" s="151">
        <v>14</v>
      </c>
      <c r="B634" s="33"/>
      <c r="C634" s="33"/>
    </row>
    <row r="635" spans="1:3" x14ac:dyDescent="0.35">
      <c r="A635" s="151">
        <v>15</v>
      </c>
      <c r="B635" s="33"/>
      <c r="C635" s="33"/>
    </row>
    <row r="636" spans="1:3" x14ac:dyDescent="0.35">
      <c r="A636" s="151">
        <v>16</v>
      </c>
      <c r="B636" s="33"/>
      <c r="C636" s="33"/>
    </row>
    <row r="637" spans="1:3" x14ac:dyDescent="0.35">
      <c r="A637" s="151">
        <v>17</v>
      </c>
      <c r="B637" s="33"/>
      <c r="C637" s="33"/>
    </row>
    <row r="638" spans="1:3" x14ac:dyDescent="0.35">
      <c r="A638" s="151">
        <v>18</v>
      </c>
      <c r="B638" s="33"/>
      <c r="C638" s="33"/>
    </row>
    <row r="639" spans="1:3" x14ac:dyDescent="0.35">
      <c r="A639" s="151">
        <v>19</v>
      </c>
      <c r="B639" s="33"/>
      <c r="C639" s="33"/>
    </row>
    <row r="640" spans="1:3" x14ac:dyDescent="0.35">
      <c r="A640" s="151">
        <v>20</v>
      </c>
      <c r="B640" s="33"/>
      <c r="C640" s="33"/>
    </row>
    <row r="641" spans="1:3" x14ac:dyDescent="0.35">
      <c r="A641" s="151">
        <v>1</v>
      </c>
      <c r="B641" s="182">
        <f>VLOOKUP(C641,$A$6:$H$37,2+$A641)</f>
        <v>5.5720910915761053</v>
      </c>
      <c r="C641" s="181">
        <v>31</v>
      </c>
    </row>
    <row r="642" spans="1:3" x14ac:dyDescent="0.35">
      <c r="A642" s="151">
        <v>2</v>
      </c>
      <c r="B642" s="182">
        <f>VLOOKUP(C641,$A$6:$H$37,2+$A642)</f>
        <v>4.6901919207739482</v>
      </c>
      <c r="C642" s="130"/>
    </row>
    <row r="643" spans="1:3" x14ac:dyDescent="0.35">
      <c r="A643" s="151">
        <v>3</v>
      </c>
      <c r="B643" s="182">
        <f>VLOOKUP(C641,$A$6:$H$37,2+$A643)</f>
        <v>4.2989921080155939</v>
      </c>
      <c r="C643" s="130"/>
    </row>
    <row r="644" spans="1:3" x14ac:dyDescent="0.35">
      <c r="A644" s="151">
        <v>4</v>
      </c>
      <c r="B644" s="182">
        <f>VLOOKUP(C641,$A$6:$H$37,2+$A644)</f>
        <v>3.9350200939604916</v>
      </c>
      <c r="C644" s="130"/>
    </row>
    <row r="645" spans="1:3" x14ac:dyDescent="0.35">
      <c r="A645" s="151">
        <v>5</v>
      </c>
      <c r="B645" s="182">
        <f>VLOOKUP(C641,$A$6:$H$37,2+$A645)</f>
        <v>3.8317037581718125</v>
      </c>
      <c r="C645" s="130"/>
    </row>
    <row r="646" spans="1:3" x14ac:dyDescent="0.35">
      <c r="A646" s="151">
        <v>6</v>
      </c>
      <c r="B646" s="182">
        <f>VLOOKUP(C641,$A$6:$H$37,2+$A646)</f>
        <v>4.1130727671406291</v>
      </c>
      <c r="C646" s="130"/>
    </row>
    <row r="647" spans="1:3" x14ac:dyDescent="0.35">
      <c r="A647" s="151">
        <v>7</v>
      </c>
      <c r="B647" s="130"/>
      <c r="C647" s="130"/>
    </row>
    <row r="648" spans="1:3" x14ac:dyDescent="0.35">
      <c r="A648" s="151">
        <v>8</v>
      </c>
      <c r="B648" s="130"/>
      <c r="C648" s="130"/>
    </row>
    <row r="649" spans="1:3" x14ac:dyDescent="0.35">
      <c r="A649" s="151">
        <v>9</v>
      </c>
      <c r="B649" s="130"/>
      <c r="C649" s="130"/>
    </row>
    <row r="650" spans="1:3" x14ac:dyDescent="0.35">
      <c r="A650" s="151">
        <v>10</v>
      </c>
      <c r="B650" s="130"/>
      <c r="C650" s="130"/>
    </row>
    <row r="651" spans="1:3" x14ac:dyDescent="0.35">
      <c r="A651" s="151">
        <v>11</v>
      </c>
      <c r="B651" s="33"/>
      <c r="C651" s="33"/>
    </row>
    <row r="652" spans="1:3" x14ac:dyDescent="0.35">
      <c r="A652" s="151">
        <v>12</v>
      </c>
      <c r="B652" s="33"/>
      <c r="C652" s="33"/>
    </row>
    <row r="653" spans="1:3" x14ac:dyDescent="0.35">
      <c r="A653" s="151">
        <v>13</v>
      </c>
      <c r="B653" s="33"/>
      <c r="C653" s="33"/>
    </row>
    <row r="654" spans="1:3" x14ac:dyDescent="0.35">
      <c r="A654" s="151">
        <v>14</v>
      </c>
      <c r="B654" s="33"/>
      <c r="C654" s="33"/>
    </row>
    <row r="655" spans="1:3" x14ac:dyDescent="0.35">
      <c r="A655" s="151">
        <v>15</v>
      </c>
      <c r="B655" s="33"/>
      <c r="C655" s="33"/>
    </row>
    <row r="656" spans="1:3" x14ac:dyDescent="0.35">
      <c r="A656" s="151">
        <v>16</v>
      </c>
      <c r="B656" s="33"/>
      <c r="C656" s="33"/>
    </row>
    <row r="657" spans="1:3" x14ac:dyDescent="0.35">
      <c r="A657" s="151">
        <v>17</v>
      </c>
      <c r="B657" s="33"/>
      <c r="C657" s="33"/>
    </row>
    <row r="658" spans="1:3" x14ac:dyDescent="0.35">
      <c r="A658" s="151">
        <v>18</v>
      </c>
      <c r="B658" s="33"/>
      <c r="C658" s="33"/>
    </row>
    <row r="659" spans="1:3" x14ac:dyDescent="0.35">
      <c r="A659" s="151">
        <v>19</v>
      </c>
      <c r="B659" s="33"/>
      <c r="C659" s="33"/>
    </row>
    <row r="660" spans="1:3" x14ac:dyDescent="0.35">
      <c r="A660" s="151">
        <v>20</v>
      </c>
      <c r="B660" s="33"/>
      <c r="C660" s="33"/>
    </row>
    <row r="661" spans="1:3" x14ac:dyDescent="0.35">
      <c r="A661" s="151">
        <v>1</v>
      </c>
      <c r="B661" s="182">
        <f>VLOOKUP(C661,$A$6:$H$37,2+$A661)</f>
        <v>4.5197276591546105</v>
      </c>
      <c r="C661" s="181">
        <v>32</v>
      </c>
    </row>
    <row r="662" spans="1:3" x14ac:dyDescent="0.35">
      <c r="A662" s="151">
        <v>2</v>
      </c>
      <c r="B662" s="182">
        <f>VLOOKUP(C661,$A$6:$H$37,2+$A662)</f>
        <v>5.1086717827568791</v>
      </c>
      <c r="C662" s="130"/>
    </row>
    <row r="663" spans="1:3" x14ac:dyDescent="0.35">
      <c r="A663" s="151">
        <v>3</v>
      </c>
      <c r="B663" s="182">
        <f>VLOOKUP(C661,$A$6:$H$37,2+$A663)</f>
        <v>5.4586220524809352</v>
      </c>
      <c r="C663" s="130"/>
    </row>
    <row r="664" spans="1:3" x14ac:dyDescent="0.35">
      <c r="A664" s="151">
        <v>4</v>
      </c>
      <c r="B664" s="182">
        <f>VLOOKUP(C661,$A$6:$H$37,2+$A664)</f>
        <v>4.8268529512924054</v>
      </c>
      <c r="C664" s="130"/>
    </row>
    <row r="665" spans="1:3" x14ac:dyDescent="0.35">
      <c r="A665" s="151">
        <v>5</v>
      </c>
      <c r="B665" s="182">
        <f>VLOOKUP(C661,$A$6:$H$37,2+$A665)</f>
        <v>5.4711742534282441</v>
      </c>
      <c r="C665" s="130"/>
    </row>
    <row r="666" spans="1:3" x14ac:dyDescent="0.35">
      <c r="A666" s="151">
        <v>6</v>
      </c>
      <c r="B666" s="182">
        <f>VLOOKUP(C661,$A$6:$H$37,2+$A666)</f>
        <v>5.646985784846299</v>
      </c>
      <c r="C666" s="130"/>
    </row>
    <row r="667" spans="1:3" x14ac:dyDescent="0.35">
      <c r="A667" s="151">
        <v>7</v>
      </c>
      <c r="B667" s="130"/>
      <c r="C667" s="130"/>
    </row>
    <row r="668" spans="1:3" x14ac:dyDescent="0.35">
      <c r="A668" s="151">
        <v>8</v>
      </c>
      <c r="B668" s="130"/>
      <c r="C668" s="130"/>
    </row>
    <row r="669" spans="1:3" x14ac:dyDescent="0.35">
      <c r="A669" s="151">
        <v>9</v>
      </c>
      <c r="B669" s="130"/>
      <c r="C669" s="130"/>
    </row>
    <row r="670" spans="1:3" x14ac:dyDescent="0.35">
      <c r="A670" s="151">
        <v>10</v>
      </c>
      <c r="B670" s="130"/>
      <c r="C670" s="130"/>
    </row>
    <row r="671" spans="1:3" x14ac:dyDescent="0.35">
      <c r="A671" s="151">
        <v>11</v>
      </c>
      <c r="B671" s="33"/>
      <c r="C671" s="33"/>
    </row>
    <row r="672" spans="1:3" x14ac:dyDescent="0.35">
      <c r="A672" s="151">
        <v>12</v>
      </c>
      <c r="B672" s="33"/>
      <c r="C672" s="33"/>
    </row>
    <row r="673" spans="1:3" x14ac:dyDescent="0.35">
      <c r="A673" s="151">
        <v>13</v>
      </c>
      <c r="B673" s="33"/>
      <c r="C673" s="33"/>
    </row>
    <row r="674" spans="1:3" x14ac:dyDescent="0.35">
      <c r="A674" s="151">
        <v>14</v>
      </c>
      <c r="B674" s="33"/>
      <c r="C674" s="33"/>
    </row>
    <row r="675" spans="1:3" x14ac:dyDescent="0.35">
      <c r="A675" s="151">
        <v>15</v>
      </c>
      <c r="B675" s="33"/>
      <c r="C675" s="33"/>
    </row>
    <row r="676" spans="1:3" x14ac:dyDescent="0.35">
      <c r="A676" s="151">
        <v>16</v>
      </c>
      <c r="B676" s="33"/>
      <c r="C676" s="33"/>
    </row>
    <row r="677" spans="1:3" x14ac:dyDescent="0.35">
      <c r="A677" s="151">
        <v>17</v>
      </c>
      <c r="B677" s="33"/>
      <c r="C677" s="33"/>
    </row>
    <row r="678" spans="1:3" x14ac:dyDescent="0.35">
      <c r="A678" s="151">
        <v>18</v>
      </c>
      <c r="B678" s="33"/>
      <c r="C678" s="33"/>
    </row>
    <row r="679" spans="1:3" x14ac:dyDescent="0.35">
      <c r="A679" s="151">
        <v>19</v>
      </c>
      <c r="B679" s="33"/>
      <c r="C679" s="33"/>
    </row>
    <row r="680" spans="1:3" x14ac:dyDescent="0.35">
      <c r="A680" s="151">
        <v>20</v>
      </c>
      <c r="B680" s="33"/>
      <c r="C680" s="33"/>
    </row>
    <row r="681" spans="1:3" x14ac:dyDescent="0.35">
      <c r="A681" s="151">
        <v>1</v>
      </c>
      <c r="B681" s="182">
        <f>VLOOKUP(C681,$A$6:$H$37,2+$A681)</f>
        <v>3.1924951986999557</v>
      </c>
      <c r="C681" s="181">
        <v>1</v>
      </c>
    </row>
    <row r="682" spans="1:3" x14ac:dyDescent="0.35">
      <c r="A682" s="151">
        <v>2</v>
      </c>
      <c r="B682" s="182">
        <f>VLOOKUP(C681,$A$6:$H$37,2+$A682)</f>
        <v>3.2343568945538816</v>
      </c>
      <c r="C682" s="130"/>
    </row>
    <row r="683" spans="1:3" x14ac:dyDescent="0.35">
      <c r="A683" s="151">
        <v>3</v>
      </c>
      <c r="B683" s="182">
        <f>VLOOKUP(C681,$A$6:$H$37,2+$A683)</f>
        <v>3.3112674688094144</v>
      </c>
      <c r="C683" s="130"/>
    </row>
    <row r="684" spans="1:3" x14ac:dyDescent="0.35">
      <c r="A684" s="151">
        <v>4</v>
      </c>
      <c r="B684" s="182">
        <f>VLOOKUP(C681,$A$6:$H$37,2+$A684)</f>
        <v>2.9823485123114248</v>
      </c>
      <c r="C684" s="130"/>
    </row>
    <row r="685" spans="1:3" x14ac:dyDescent="0.35">
      <c r="A685" s="151">
        <v>5</v>
      </c>
      <c r="B685" s="182">
        <f>VLOOKUP(C681,$A$6:$H$37,2+$A685)</f>
        <v>3.7821238079844841</v>
      </c>
      <c r="C685" s="130"/>
    </row>
    <row r="686" spans="1:3" x14ac:dyDescent="0.35">
      <c r="A686" s="151">
        <v>6</v>
      </c>
      <c r="B686" s="182">
        <f>VLOOKUP(C681,$A$6:$H$37,2+$A686)</f>
        <v>3.934702919380785</v>
      </c>
      <c r="C686" s="130"/>
    </row>
    <row r="687" spans="1:3" x14ac:dyDescent="0.35">
      <c r="A687" s="151">
        <v>7</v>
      </c>
      <c r="B687" s="130"/>
      <c r="C687" s="130"/>
    </row>
    <row r="688" spans="1:3" x14ac:dyDescent="0.35">
      <c r="A688" s="151">
        <v>8</v>
      </c>
      <c r="B688" s="130"/>
      <c r="C688" s="130"/>
    </row>
    <row r="689" spans="1:3" x14ac:dyDescent="0.35">
      <c r="A689" s="151">
        <v>9</v>
      </c>
      <c r="B689" s="130"/>
      <c r="C689" s="130"/>
    </row>
    <row r="690" spans="1:3" x14ac:dyDescent="0.35">
      <c r="A690" s="151">
        <v>10</v>
      </c>
      <c r="B690" s="130"/>
      <c r="C690" s="130"/>
    </row>
    <row r="691" spans="1:3" x14ac:dyDescent="0.35">
      <c r="A691" s="151">
        <v>11</v>
      </c>
      <c r="B691" s="33"/>
      <c r="C691" s="33"/>
    </row>
    <row r="692" spans="1:3" x14ac:dyDescent="0.35">
      <c r="A692" s="151">
        <v>12</v>
      </c>
      <c r="B692" s="33"/>
      <c r="C692" s="33"/>
    </row>
    <row r="693" spans="1:3" x14ac:dyDescent="0.35">
      <c r="A693" s="151">
        <v>13</v>
      </c>
      <c r="B693" s="33"/>
      <c r="C693" s="33"/>
    </row>
    <row r="694" spans="1:3" x14ac:dyDescent="0.35">
      <c r="A694" s="151">
        <v>14</v>
      </c>
      <c r="B694" s="33"/>
      <c r="C694" s="33"/>
    </row>
    <row r="695" spans="1:3" x14ac:dyDescent="0.35">
      <c r="A695" s="151">
        <v>15</v>
      </c>
      <c r="B695" s="33"/>
      <c r="C695" s="33"/>
    </row>
    <row r="696" spans="1:3" x14ac:dyDescent="0.35">
      <c r="A696" s="151">
        <v>16</v>
      </c>
      <c r="B696" s="33"/>
      <c r="C696" s="33"/>
    </row>
    <row r="697" spans="1:3" x14ac:dyDescent="0.35">
      <c r="A697" s="151">
        <v>17</v>
      </c>
      <c r="B697" s="33"/>
      <c r="C697" s="33"/>
    </row>
    <row r="698" spans="1:3" x14ac:dyDescent="0.35">
      <c r="A698" s="151">
        <v>18</v>
      </c>
      <c r="B698" s="33"/>
      <c r="C698" s="33"/>
    </row>
    <row r="699" spans="1:3" x14ac:dyDescent="0.35">
      <c r="A699" s="151">
        <v>19</v>
      </c>
      <c r="B699" s="33"/>
      <c r="C699" s="33"/>
    </row>
    <row r="700" spans="1:3" x14ac:dyDescent="0.35">
      <c r="A700" s="151">
        <v>20</v>
      </c>
      <c r="B700" s="33"/>
      <c r="C700" s="33"/>
    </row>
    <row r="701" spans="1:3" x14ac:dyDescent="0.35">
      <c r="A701" s="151">
        <v>1</v>
      </c>
      <c r="B701" s="182">
        <f>VLOOKUP(C701,$A$6:$H$37,2+$A701)</f>
        <v>2.6990607590354174</v>
      </c>
      <c r="C701" s="181">
        <v>2</v>
      </c>
    </row>
    <row r="702" spans="1:3" x14ac:dyDescent="0.35">
      <c r="A702" s="151">
        <v>2</v>
      </c>
      <c r="B702" s="182">
        <f>VLOOKUP(C701,$A$6:$H$37,2+$A702)</f>
        <v>3.6458333333333335</v>
      </c>
      <c r="C702" s="130"/>
    </row>
    <row r="703" spans="1:3" x14ac:dyDescent="0.35">
      <c r="A703" s="151">
        <v>3</v>
      </c>
      <c r="B703" s="182">
        <f>VLOOKUP(C701,$A$6:$H$37,2+$A703)</f>
        <v>2.9883659037335564</v>
      </c>
      <c r="C703" s="130"/>
    </row>
    <row r="704" spans="1:3" x14ac:dyDescent="0.35">
      <c r="A704" s="151">
        <v>4</v>
      </c>
      <c r="B704" s="182">
        <f>VLOOKUP(C701,$A$6:$H$37,2+$A704)</f>
        <v>2.3929657935742377</v>
      </c>
      <c r="C704" s="130"/>
    </row>
    <row r="705" spans="1:3" x14ac:dyDescent="0.35">
      <c r="A705" s="151">
        <v>5</v>
      </c>
      <c r="B705" s="182">
        <f>VLOOKUP(C701,$A$6:$H$37,2+$A705)</f>
        <v>3.1765392162061832</v>
      </c>
      <c r="C705" s="130"/>
    </row>
    <row r="706" spans="1:3" x14ac:dyDescent="0.35">
      <c r="A706" s="151">
        <v>6</v>
      </c>
      <c r="B706" s="182">
        <f>VLOOKUP(C701,$A$6:$H$37,2+$A706)</f>
        <v>3.7443754017570172</v>
      </c>
      <c r="C706" s="130"/>
    </row>
    <row r="707" spans="1:3" x14ac:dyDescent="0.35">
      <c r="A707" s="151">
        <v>7</v>
      </c>
      <c r="B707" s="130"/>
      <c r="C707" s="130"/>
    </row>
    <row r="708" spans="1:3" x14ac:dyDescent="0.35">
      <c r="A708" s="151">
        <v>8</v>
      </c>
      <c r="B708" s="130"/>
      <c r="C708" s="130"/>
    </row>
    <row r="709" spans="1:3" x14ac:dyDescent="0.35">
      <c r="A709" s="151">
        <v>9</v>
      </c>
      <c r="B709" s="130"/>
      <c r="C709" s="130"/>
    </row>
    <row r="710" spans="1:3" x14ac:dyDescent="0.35">
      <c r="A710" s="151">
        <v>10</v>
      </c>
      <c r="B710" s="130"/>
      <c r="C710" s="130"/>
    </row>
    <row r="711" spans="1:3" x14ac:dyDescent="0.35">
      <c r="A711" s="151">
        <v>11</v>
      </c>
      <c r="B711" s="33"/>
      <c r="C711" s="33"/>
    </row>
    <row r="712" spans="1:3" x14ac:dyDescent="0.35">
      <c r="A712" s="151">
        <v>12</v>
      </c>
      <c r="B712" s="33"/>
      <c r="C712" s="33"/>
    </row>
    <row r="713" spans="1:3" x14ac:dyDescent="0.35">
      <c r="A713" s="151">
        <v>13</v>
      </c>
      <c r="B713" s="33"/>
      <c r="C713" s="33"/>
    </row>
    <row r="714" spans="1:3" x14ac:dyDescent="0.35">
      <c r="A714" s="151">
        <v>14</v>
      </c>
      <c r="B714" s="33"/>
      <c r="C714" s="33"/>
    </row>
    <row r="715" spans="1:3" x14ac:dyDescent="0.35">
      <c r="A715" s="151">
        <v>15</v>
      </c>
      <c r="B715" s="33"/>
      <c r="C715" s="33"/>
    </row>
    <row r="716" spans="1:3" x14ac:dyDescent="0.35">
      <c r="A716" s="151">
        <v>16</v>
      </c>
      <c r="B716" s="33"/>
      <c r="C716" s="33"/>
    </row>
    <row r="717" spans="1:3" x14ac:dyDescent="0.35">
      <c r="A717" s="151">
        <v>17</v>
      </c>
      <c r="B717" s="33"/>
      <c r="C717" s="33"/>
    </row>
    <row r="718" spans="1:3" x14ac:dyDescent="0.35">
      <c r="A718" s="151">
        <v>18</v>
      </c>
      <c r="B718" s="33"/>
      <c r="C718" s="33"/>
    </row>
    <row r="719" spans="1:3" x14ac:dyDescent="0.35">
      <c r="A719" s="151">
        <v>19</v>
      </c>
      <c r="B719" s="33"/>
      <c r="C719" s="33"/>
    </row>
    <row r="720" spans="1:3" x14ac:dyDescent="0.35">
      <c r="A720" s="151">
        <v>20</v>
      </c>
      <c r="B720" s="33"/>
      <c r="C720" s="33"/>
    </row>
    <row r="721" spans="1:3" x14ac:dyDescent="0.35">
      <c r="A721" s="151">
        <v>1</v>
      </c>
      <c r="B721" s="182">
        <f>VLOOKUP(C721,$A$6:$H$37,2+$A721)</f>
        <v>3.1924951986999557</v>
      </c>
      <c r="C721" s="181">
        <v>1</v>
      </c>
    </row>
    <row r="722" spans="1:3" x14ac:dyDescent="0.35">
      <c r="A722" s="151">
        <v>2</v>
      </c>
      <c r="B722" s="182">
        <f>VLOOKUP(C721,$A$6:$H$37,2+$A722)</f>
        <v>3.2343568945538816</v>
      </c>
      <c r="C722" s="130"/>
    </row>
    <row r="723" spans="1:3" x14ac:dyDescent="0.35">
      <c r="A723" s="151">
        <v>3</v>
      </c>
      <c r="B723" s="182">
        <f>VLOOKUP(C721,$A$6:$H$37,2+$A723)</f>
        <v>3.3112674688094144</v>
      </c>
      <c r="C723" s="130"/>
    </row>
    <row r="724" spans="1:3" x14ac:dyDescent="0.35">
      <c r="A724" s="151">
        <v>4</v>
      </c>
      <c r="B724" s="182">
        <f>VLOOKUP(C721,$A$6:$H$37,2+$A724)</f>
        <v>2.9823485123114248</v>
      </c>
      <c r="C724" s="130"/>
    </row>
    <row r="725" spans="1:3" x14ac:dyDescent="0.35">
      <c r="A725" s="151">
        <v>5</v>
      </c>
      <c r="B725" s="182">
        <f>VLOOKUP(C721,$A$6:$H$37,2+$A725)</f>
        <v>3.7821238079844841</v>
      </c>
      <c r="C725" s="130"/>
    </row>
    <row r="726" spans="1:3" x14ac:dyDescent="0.35">
      <c r="A726" s="151">
        <v>6</v>
      </c>
      <c r="B726" s="182">
        <f>VLOOKUP(C721,$A$6:$H$37,2+$A726)</f>
        <v>3.934702919380785</v>
      </c>
      <c r="C726" s="130"/>
    </row>
    <row r="727" spans="1:3" x14ac:dyDescent="0.35">
      <c r="A727" s="151">
        <v>7</v>
      </c>
      <c r="B727" s="130"/>
      <c r="C727" s="130"/>
    </row>
    <row r="728" spans="1:3" x14ac:dyDescent="0.35">
      <c r="A728" s="151">
        <v>8</v>
      </c>
      <c r="B728" s="130"/>
      <c r="C728" s="130"/>
    </row>
    <row r="729" spans="1:3" x14ac:dyDescent="0.35">
      <c r="A729" s="151">
        <v>9</v>
      </c>
      <c r="B729" s="130"/>
      <c r="C729" s="130"/>
    </row>
    <row r="730" spans="1:3" x14ac:dyDescent="0.35">
      <c r="A730" s="151">
        <v>10</v>
      </c>
      <c r="B730" s="130"/>
      <c r="C730" s="130"/>
    </row>
    <row r="731" spans="1:3" x14ac:dyDescent="0.35">
      <c r="A731" s="151">
        <v>11</v>
      </c>
      <c r="B731" s="33"/>
      <c r="C731" s="33"/>
    </row>
    <row r="732" spans="1:3" x14ac:dyDescent="0.35">
      <c r="A732" s="151">
        <v>12</v>
      </c>
      <c r="B732" s="33"/>
      <c r="C732" s="33"/>
    </row>
    <row r="733" spans="1:3" x14ac:dyDescent="0.35">
      <c r="A733" s="151">
        <v>13</v>
      </c>
      <c r="B733" s="33"/>
      <c r="C733" s="33"/>
    </row>
    <row r="734" spans="1:3" x14ac:dyDescent="0.35">
      <c r="A734" s="151">
        <v>14</v>
      </c>
      <c r="B734" s="33"/>
      <c r="C734" s="33"/>
    </row>
    <row r="735" spans="1:3" x14ac:dyDescent="0.35">
      <c r="A735" s="151">
        <v>15</v>
      </c>
      <c r="B735" s="33"/>
      <c r="C735" s="33"/>
    </row>
    <row r="736" spans="1:3" x14ac:dyDescent="0.35">
      <c r="A736" s="151">
        <v>16</v>
      </c>
      <c r="B736" s="33"/>
      <c r="C736" s="33"/>
    </row>
    <row r="737" spans="1:3" x14ac:dyDescent="0.35">
      <c r="A737" s="151">
        <v>17</v>
      </c>
      <c r="B737" s="33"/>
      <c r="C737" s="33"/>
    </row>
    <row r="738" spans="1:3" x14ac:dyDescent="0.35">
      <c r="A738" s="151">
        <v>18</v>
      </c>
      <c r="B738" s="33"/>
      <c r="C738" s="33"/>
    </row>
    <row r="739" spans="1:3" x14ac:dyDescent="0.35">
      <c r="A739" s="151">
        <v>19</v>
      </c>
      <c r="B739" s="33"/>
      <c r="C739" s="33"/>
    </row>
    <row r="740" spans="1:3" x14ac:dyDescent="0.35">
      <c r="A740" s="151">
        <v>20</v>
      </c>
      <c r="B740" s="33"/>
      <c r="C740" s="33"/>
    </row>
    <row r="741" spans="1:3" x14ac:dyDescent="0.35">
      <c r="A741" s="151">
        <v>1</v>
      </c>
      <c r="B741" s="182">
        <f>VLOOKUP(C741,$A$6:$H$37,2+$A741)</f>
        <v>2.6990607590354174</v>
      </c>
      <c r="C741" s="181">
        <v>2</v>
      </c>
    </row>
    <row r="742" spans="1:3" x14ac:dyDescent="0.35">
      <c r="A742" s="151">
        <v>2</v>
      </c>
      <c r="B742" s="182">
        <f>VLOOKUP(C741,$A$6:$H$37,2+$A742)</f>
        <v>3.6458333333333335</v>
      </c>
      <c r="C742" s="130"/>
    </row>
    <row r="743" spans="1:3" x14ac:dyDescent="0.35">
      <c r="A743" s="151">
        <v>3</v>
      </c>
      <c r="B743" s="182">
        <f>VLOOKUP(C741,$A$6:$H$37,2+$A743)</f>
        <v>2.9883659037335564</v>
      </c>
      <c r="C743" s="130"/>
    </row>
    <row r="744" spans="1:3" x14ac:dyDescent="0.35">
      <c r="A744" s="151">
        <v>4</v>
      </c>
      <c r="B744" s="182">
        <f>VLOOKUP(C741,$A$6:$H$37,2+$A744)</f>
        <v>2.3929657935742377</v>
      </c>
      <c r="C744" s="130"/>
    </row>
    <row r="745" spans="1:3" x14ac:dyDescent="0.35">
      <c r="A745" s="151">
        <v>5</v>
      </c>
      <c r="B745" s="182">
        <f>VLOOKUP(C741,$A$6:$H$37,2+$A745)</f>
        <v>3.1765392162061832</v>
      </c>
      <c r="C745" s="130"/>
    </row>
    <row r="746" spans="1:3" x14ac:dyDescent="0.35">
      <c r="A746" s="151">
        <v>6</v>
      </c>
      <c r="B746" s="182">
        <f>VLOOKUP(C741,$A$6:$H$37,2+$A746)</f>
        <v>3.7443754017570172</v>
      </c>
      <c r="C746" s="130"/>
    </row>
    <row r="747" spans="1:3" x14ac:dyDescent="0.35">
      <c r="A747" s="151">
        <v>7</v>
      </c>
      <c r="B747" s="130"/>
      <c r="C747" s="130"/>
    </row>
    <row r="748" spans="1:3" x14ac:dyDescent="0.35">
      <c r="A748" s="151">
        <v>8</v>
      </c>
      <c r="B748" s="130"/>
      <c r="C748" s="130"/>
    </row>
    <row r="749" spans="1:3" x14ac:dyDescent="0.35">
      <c r="A749" s="151">
        <v>9</v>
      </c>
      <c r="B749" s="130"/>
      <c r="C749" s="130"/>
    </row>
    <row r="750" spans="1:3" x14ac:dyDescent="0.35">
      <c r="A750" s="151">
        <v>10</v>
      </c>
      <c r="B750" s="130"/>
      <c r="C750" s="130"/>
    </row>
    <row r="751" spans="1:3" x14ac:dyDescent="0.35">
      <c r="A751" s="151">
        <v>11</v>
      </c>
      <c r="B751" s="33"/>
      <c r="C751" s="33"/>
    </row>
    <row r="752" spans="1:3" x14ac:dyDescent="0.35">
      <c r="A752" s="151">
        <v>12</v>
      </c>
      <c r="B752" s="33"/>
      <c r="C752" s="33"/>
    </row>
    <row r="753" spans="1:3" x14ac:dyDescent="0.35">
      <c r="A753" s="151">
        <v>13</v>
      </c>
      <c r="B753" s="33"/>
      <c r="C753" s="33"/>
    </row>
    <row r="754" spans="1:3" x14ac:dyDescent="0.35">
      <c r="A754" s="151">
        <v>14</v>
      </c>
      <c r="B754" s="33"/>
      <c r="C754" s="33"/>
    </row>
    <row r="755" spans="1:3" x14ac:dyDescent="0.35">
      <c r="A755" s="151">
        <v>15</v>
      </c>
      <c r="B755" s="33"/>
      <c r="C755" s="33"/>
    </row>
    <row r="756" spans="1:3" x14ac:dyDescent="0.35">
      <c r="A756" s="151">
        <v>16</v>
      </c>
      <c r="B756" s="33"/>
      <c r="C756" s="33"/>
    </row>
    <row r="757" spans="1:3" x14ac:dyDescent="0.35">
      <c r="A757" s="151">
        <v>17</v>
      </c>
      <c r="B757" s="33"/>
      <c r="C757" s="33"/>
    </row>
    <row r="758" spans="1:3" x14ac:dyDescent="0.35">
      <c r="A758" s="151">
        <v>18</v>
      </c>
      <c r="B758" s="33"/>
      <c r="C758" s="33"/>
    </row>
    <row r="759" spans="1:3" x14ac:dyDescent="0.35">
      <c r="A759" s="151">
        <v>19</v>
      </c>
      <c r="B759" s="33"/>
      <c r="C759" s="33"/>
    </row>
    <row r="760" spans="1:3" x14ac:dyDescent="0.35">
      <c r="A760" s="151">
        <v>20</v>
      </c>
      <c r="B760" s="33"/>
      <c r="C760" s="3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H824"/>
  <sheetViews>
    <sheetView workbookViewId="0">
      <selection activeCell="DG13" sqref="DG13:DL19"/>
    </sheetView>
  </sheetViews>
  <sheetFormatPr defaultRowHeight="14.5" x14ac:dyDescent="0.35"/>
  <sheetData>
    <row r="1" spans="1:34" x14ac:dyDescent="0.35">
      <c r="B1" t="s">
        <v>404</v>
      </c>
    </row>
    <row r="2" spans="1:34" s="23" customFormat="1" x14ac:dyDescent="0.35">
      <c r="B2" s="202"/>
      <c r="C2" s="203" t="s">
        <v>195</v>
      </c>
      <c r="D2" s="203" t="s">
        <v>197</v>
      </c>
      <c r="E2" s="203" t="s">
        <v>198</v>
      </c>
      <c r="F2" s="203" t="s">
        <v>199</v>
      </c>
      <c r="G2" s="203" t="s">
        <v>200</v>
      </c>
      <c r="H2" s="203" t="s">
        <v>201</v>
      </c>
      <c r="I2" s="203" t="s">
        <v>202</v>
      </c>
      <c r="J2" s="203" t="s">
        <v>203</v>
      </c>
      <c r="K2" s="203" t="s">
        <v>204</v>
      </c>
      <c r="L2" s="203" t="s">
        <v>205</v>
      </c>
      <c r="M2" s="203" t="s">
        <v>206</v>
      </c>
      <c r="N2" s="203" t="s">
        <v>207</v>
      </c>
      <c r="O2" s="203" t="s">
        <v>208</v>
      </c>
      <c r="P2" s="203" t="s">
        <v>209</v>
      </c>
      <c r="Q2" s="203" t="s">
        <v>210</v>
      </c>
      <c r="R2" s="203" t="s">
        <v>211</v>
      </c>
      <c r="S2" s="203" t="s">
        <v>212</v>
      </c>
      <c r="T2" s="203" t="s">
        <v>213</v>
      </c>
      <c r="U2" s="203" t="s">
        <v>214</v>
      </c>
      <c r="V2" s="203" t="s">
        <v>215</v>
      </c>
      <c r="W2" s="203" t="s">
        <v>216</v>
      </c>
      <c r="X2" s="203" t="s">
        <v>217</v>
      </c>
      <c r="Y2" s="203" t="s">
        <v>218</v>
      </c>
      <c r="Z2" s="203" t="s">
        <v>219</v>
      </c>
      <c r="AA2" s="203" t="s">
        <v>220</v>
      </c>
      <c r="AB2" s="203" t="s">
        <v>221</v>
      </c>
      <c r="AC2" s="203" t="s">
        <v>222</v>
      </c>
      <c r="AD2" s="203" t="s">
        <v>223</v>
      </c>
      <c r="AE2" s="203" t="s">
        <v>224</v>
      </c>
      <c r="AF2" s="203" t="s">
        <v>225</v>
      </c>
      <c r="AG2" s="203" t="s">
        <v>226</v>
      </c>
      <c r="AH2" s="203" t="s">
        <v>228</v>
      </c>
    </row>
    <row r="3" spans="1:34" x14ac:dyDescent="0.35">
      <c r="A3" s="5">
        <v>1</v>
      </c>
      <c r="B3" s="204">
        <v>1996</v>
      </c>
      <c r="C3" s="205">
        <v>117901</v>
      </c>
      <c r="D3" s="205">
        <v>86365</v>
      </c>
      <c r="E3" s="205">
        <v>153860</v>
      </c>
      <c r="F3" s="205">
        <v>155584</v>
      </c>
      <c r="G3" s="205">
        <v>42716</v>
      </c>
      <c r="H3" s="205">
        <v>148957</v>
      </c>
      <c r="I3" s="205">
        <v>127405</v>
      </c>
      <c r="J3" s="205">
        <v>109190</v>
      </c>
      <c r="K3" s="205">
        <v>120271</v>
      </c>
      <c r="L3" s="205">
        <v>131796</v>
      </c>
      <c r="M3" s="205">
        <v>77764</v>
      </c>
      <c r="N3" s="205">
        <v>120819</v>
      </c>
      <c r="O3" s="205">
        <v>129655</v>
      </c>
      <c r="P3" s="205">
        <v>136825</v>
      </c>
      <c r="Q3" s="205">
        <v>110506</v>
      </c>
      <c r="R3" s="205">
        <v>61329</v>
      </c>
      <c r="S3" s="205">
        <v>95879</v>
      </c>
      <c r="T3" s="205">
        <v>39716</v>
      </c>
      <c r="U3" s="205">
        <v>40612</v>
      </c>
      <c r="V3" s="205">
        <v>160677</v>
      </c>
      <c r="W3" s="205">
        <v>110004</v>
      </c>
      <c r="X3" s="205">
        <v>136733</v>
      </c>
      <c r="Y3" s="205">
        <v>117800</v>
      </c>
      <c r="Z3" s="205">
        <v>57219</v>
      </c>
      <c r="AA3" s="205">
        <v>76089</v>
      </c>
      <c r="AB3" s="205">
        <v>88562</v>
      </c>
      <c r="AC3" s="205">
        <v>143013</v>
      </c>
      <c r="AD3" s="205">
        <v>106212</v>
      </c>
      <c r="AE3" s="205">
        <v>76239</v>
      </c>
      <c r="AF3" s="205">
        <v>67136</v>
      </c>
      <c r="AG3" s="205">
        <v>137173</v>
      </c>
      <c r="AH3" s="205">
        <v>3284007</v>
      </c>
    </row>
    <row r="4" spans="1:34" x14ac:dyDescent="0.35">
      <c r="A4" s="5">
        <v>2</v>
      </c>
      <c r="B4" s="204">
        <v>1997</v>
      </c>
      <c r="C4" s="205">
        <v>118443</v>
      </c>
      <c r="D4" s="205">
        <v>86638</v>
      </c>
      <c r="E4" s="205">
        <v>154475</v>
      </c>
      <c r="F4" s="205">
        <v>156875</v>
      </c>
      <c r="G4" s="205">
        <v>43236</v>
      </c>
      <c r="H4" s="205">
        <v>153694</v>
      </c>
      <c r="I4" s="205">
        <v>127756</v>
      </c>
      <c r="J4" s="205">
        <v>109809</v>
      </c>
      <c r="K4" s="205">
        <v>120745</v>
      </c>
      <c r="L4" s="205">
        <v>131267</v>
      </c>
      <c r="M4" s="205">
        <v>78844</v>
      </c>
      <c r="N4" s="205">
        <v>122942</v>
      </c>
      <c r="O4" s="205">
        <v>130522</v>
      </c>
      <c r="P4" s="205">
        <v>138073</v>
      </c>
      <c r="Q4" s="205">
        <v>110522</v>
      </c>
      <c r="R4" s="205">
        <v>61284</v>
      </c>
      <c r="S4" s="205">
        <v>96302</v>
      </c>
      <c r="T4" s="205">
        <v>41457</v>
      </c>
      <c r="U4" s="205">
        <v>42737</v>
      </c>
      <c r="V4" s="205">
        <v>160425</v>
      </c>
      <c r="W4" s="205">
        <v>110193</v>
      </c>
      <c r="X4" s="205">
        <v>136632</v>
      </c>
      <c r="Y4" s="205">
        <v>119483</v>
      </c>
      <c r="Z4" s="205">
        <v>57765</v>
      </c>
      <c r="AA4" s="205">
        <v>76204</v>
      </c>
      <c r="AB4" s="205">
        <v>89085</v>
      </c>
      <c r="AC4" s="205">
        <v>143718</v>
      </c>
      <c r="AD4" s="205">
        <v>107765</v>
      </c>
      <c r="AE4" s="205">
        <v>78061</v>
      </c>
      <c r="AF4" s="205">
        <v>67716</v>
      </c>
      <c r="AG4" s="205">
        <v>137642</v>
      </c>
      <c r="AH4" s="205">
        <v>3310310</v>
      </c>
    </row>
    <row r="5" spans="1:34" x14ac:dyDescent="0.35">
      <c r="A5" s="5">
        <v>3</v>
      </c>
      <c r="B5" s="204">
        <v>1998</v>
      </c>
      <c r="C5" s="205">
        <v>118877</v>
      </c>
      <c r="D5" s="205">
        <v>86790</v>
      </c>
      <c r="E5" s="205">
        <v>154892</v>
      </c>
      <c r="F5" s="205">
        <v>161137</v>
      </c>
      <c r="G5" s="205">
        <v>44016</v>
      </c>
      <c r="H5" s="205">
        <v>159855</v>
      </c>
      <c r="I5" s="205">
        <v>127450</v>
      </c>
      <c r="J5" s="205">
        <v>110268</v>
      </c>
      <c r="K5" s="205">
        <v>121012</v>
      </c>
      <c r="L5" s="205">
        <v>130250</v>
      </c>
      <c r="M5" s="205">
        <v>80180</v>
      </c>
      <c r="N5" s="205">
        <v>125409</v>
      </c>
      <c r="O5" s="205">
        <v>131735</v>
      </c>
      <c r="P5" s="205">
        <v>140430</v>
      </c>
      <c r="Q5" s="205">
        <v>111289</v>
      </c>
      <c r="R5" s="205">
        <v>60915</v>
      </c>
      <c r="S5" s="205">
        <v>97063</v>
      </c>
      <c r="T5" s="205">
        <v>43099</v>
      </c>
      <c r="U5" s="205">
        <v>42846</v>
      </c>
      <c r="V5" s="205">
        <v>160892</v>
      </c>
      <c r="W5" s="205">
        <v>110567</v>
      </c>
      <c r="X5" s="205">
        <v>136311</v>
      </c>
      <c r="Y5" s="205">
        <v>121793</v>
      </c>
      <c r="Z5" s="205">
        <v>58507</v>
      </c>
      <c r="AA5" s="205">
        <v>76838</v>
      </c>
      <c r="AB5" s="205">
        <v>88786</v>
      </c>
      <c r="AC5" s="205">
        <v>144953</v>
      </c>
      <c r="AD5" s="205">
        <v>110456</v>
      </c>
      <c r="AE5" s="205">
        <v>80296</v>
      </c>
      <c r="AF5" s="205">
        <v>67740</v>
      </c>
      <c r="AG5" s="205">
        <v>138262</v>
      </c>
      <c r="AH5" s="205">
        <v>3342914</v>
      </c>
    </row>
    <row r="6" spans="1:34" x14ac:dyDescent="0.35">
      <c r="A6" s="5">
        <v>4</v>
      </c>
      <c r="B6" s="204">
        <v>1999</v>
      </c>
      <c r="C6" s="205">
        <v>118766</v>
      </c>
      <c r="D6" s="205">
        <v>87183</v>
      </c>
      <c r="E6" s="205">
        <v>155241</v>
      </c>
      <c r="F6" s="205">
        <v>164277</v>
      </c>
      <c r="G6" s="205">
        <v>44974</v>
      </c>
      <c r="H6" s="205">
        <v>166132</v>
      </c>
      <c r="I6" s="205">
        <v>127548</v>
      </c>
      <c r="J6" s="205">
        <v>111060</v>
      </c>
      <c r="K6" s="205">
        <v>121426</v>
      </c>
      <c r="L6" s="205">
        <v>129347</v>
      </c>
      <c r="M6" s="205">
        <v>81755</v>
      </c>
      <c r="N6" s="205">
        <v>128415</v>
      </c>
      <c r="O6" s="205">
        <v>132819</v>
      </c>
      <c r="P6" s="205">
        <v>143126</v>
      </c>
      <c r="Q6" s="205">
        <v>112019</v>
      </c>
      <c r="R6" s="205">
        <v>60770</v>
      </c>
      <c r="S6" s="205">
        <v>98277</v>
      </c>
      <c r="T6" s="205">
        <v>44874</v>
      </c>
      <c r="U6" s="205">
        <v>44732</v>
      </c>
      <c r="V6" s="205">
        <v>161244</v>
      </c>
      <c r="W6" s="205">
        <v>110339</v>
      </c>
      <c r="X6" s="205">
        <v>136264</v>
      </c>
      <c r="Y6" s="205">
        <v>125069</v>
      </c>
      <c r="Z6" s="205">
        <v>59315</v>
      </c>
      <c r="AA6" s="205">
        <v>77415</v>
      </c>
      <c r="AB6" s="205">
        <v>88721</v>
      </c>
      <c r="AC6" s="205">
        <v>146275</v>
      </c>
      <c r="AD6" s="205">
        <v>113036</v>
      </c>
      <c r="AE6" s="205">
        <v>82069</v>
      </c>
      <c r="AF6" s="205">
        <v>68015</v>
      </c>
      <c r="AG6" s="205">
        <v>139860</v>
      </c>
      <c r="AH6" s="205">
        <v>3380363</v>
      </c>
    </row>
    <row r="7" spans="1:34" x14ac:dyDescent="0.35">
      <c r="A7" s="5">
        <v>5</v>
      </c>
      <c r="B7" s="204">
        <v>2000</v>
      </c>
      <c r="C7" s="205">
        <v>118603</v>
      </c>
      <c r="D7" s="205">
        <v>87810</v>
      </c>
      <c r="E7" s="205">
        <v>155808</v>
      </c>
      <c r="F7" s="205">
        <v>165444</v>
      </c>
      <c r="G7" s="205">
        <v>45777</v>
      </c>
      <c r="H7" s="205">
        <v>173642</v>
      </c>
      <c r="I7" s="205">
        <v>127351</v>
      </c>
      <c r="J7" s="205">
        <v>112506</v>
      </c>
      <c r="K7" s="205">
        <v>122119</v>
      </c>
      <c r="L7" s="205">
        <v>128762</v>
      </c>
      <c r="M7" s="205">
        <v>82642</v>
      </c>
      <c r="N7" s="205">
        <v>131970</v>
      </c>
      <c r="O7" s="205">
        <v>133552</v>
      </c>
      <c r="P7" s="205">
        <v>145375</v>
      </c>
      <c r="Q7" s="205">
        <v>112991</v>
      </c>
      <c r="R7" s="205">
        <v>61126</v>
      </c>
      <c r="S7" s="205">
        <v>99268</v>
      </c>
      <c r="T7" s="205">
        <v>48276</v>
      </c>
      <c r="U7" s="205">
        <v>48725</v>
      </c>
      <c r="V7" s="205">
        <v>162134</v>
      </c>
      <c r="W7" s="205">
        <v>110179</v>
      </c>
      <c r="X7" s="205">
        <v>135765</v>
      </c>
      <c r="Y7" s="205">
        <v>128660</v>
      </c>
      <c r="Z7" s="205">
        <v>60149</v>
      </c>
      <c r="AA7" s="205">
        <v>78206</v>
      </c>
      <c r="AB7" s="205">
        <v>89457</v>
      </c>
      <c r="AC7" s="205">
        <v>146649</v>
      </c>
      <c r="AD7" s="205">
        <v>115182</v>
      </c>
      <c r="AE7" s="205">
        <v>85195</v>
      </c>
      <c r="AF7" s="205">
        <v>68410</v>
      </c>
      <c r="AG7" s="205">
        <v>141605</v>
      </c>
      <c r="AH7" s="205">
        <v>3423338</v>
      </c>
    </row>
    <row r="8" spans="1:34" x14ac:dyDescent="0.35">
      <c r="A8" s="5">
        <v>6</v>
      </c>
      <c r="B8" s="204">
        <v>2001</v>
      </c>
      <c r="C8" s="205">
        <v>118696</v>
      </c>
      <c r="D8" s="205">
        <v>88808</v>
      </c>
      <c r="E8" s="205">
        <v>157214</v>
      </c>
      <c r="F8" s="205">
        <v>168247</v>
      </c>
      <c r="G8" s="205">
        <v>47010</v>
      </c>
      <c r="H8" s="205">
        <v>181562</v>
      </c>
      <c r="I8" s="205">
        <v>127855</v>
      </c>
      <c r="J8" s="205">
        <v>114008</v>
      </c>
      <c r="K8" s="205">
        <v>123105</v>
      </c>
      <c r="L8" s="205">
        <v>128516</v>
      </c>
      <c r="M8" s="205">
        <v>83367</v>
      </c>
      <c r="N8" s="205">
        <v>135986</v>
      </c>
      <c r="O8" s="205">
        <v>133887</v>
      </c>
      <c r="P8" s="205">
        <v>147433</v>
      </c>
      <c r="Q8" s="205">
        <v>113893</v>
      </c>
      <c r="R8" s="205">
        <v>61226</v>
      </c>
      <c r="S8" s="205">
        <v>100279</v>
      </c>
      <c r="T8" s="205">
        <v>50673</v>
      </c>
      <c r="U8" s="205">
        <v>52830</v>
      </c>
      <c r="V8" s="205">
        <v>163141</v>
      </c>
      <c r="W8" s="205">
        <v>110511</v>
      </c>
      <c r="X8" s="205">
        <v>136381</v>
      </c>
      <c r="Y8" s="205">
        <v>132387</v>
      </c>
      <c r="Z8" s="205">
        <v>60818</v>
      </c>
      <c r="AA8" s="205">
        <v>80552</v>
      </c>
      <c r="AB8" s="205">
        <v>89978</v>
      </c>
      <c r="AC8" s="205">
        <v>147085</v>
      </c>
      <c r="AD8" s="205">
        <v>118118</v>
      </c>
      <c r="AE8" s="205">
        <v>87141</v>
      </c>
      <c r="AF8" s="205">
        <v>68947</v>
      </c>
      <c r="AG8" s="205">
        <v>142553</v>
      </c>
      <c r="AH8" s="205">
        <v>3472207</v>
      </c>
    </row>
    <row r="9" spans="1:34" x14ac:dyDescent="0.35">
      <c r="A9" s="5">
        <v>7</v>
      </c>
      <c r="B9" s="204">
        <v>2002</v>
      </c>
      <c r="C9" s="205">
        <v>118580</v>
      </c>
      <c r="D9" s="205">
        <v>89432</v>
      </c>
      <c r="E9" s="205">
        <v>158234</v>
      </c>
      <c r="F9" s="205">
        <v>170433</v>
      </c>
      <c r="G9" s="205">
        <v>48248</v>
      </c>
      <c r="H9" s="205">
        <v>190758</v>
      </c>
      <c r="I9" s="205">
        <v>128364</v>
      </c>
      <c r="J9" s="205">
        <v>115365</v>
      </c>
      <c r="K9" s="205">
        <v>124186</v>
      </c>
      <c r="L9" s="205">
        <v>128176</v>
      </c>
      <c r="M9" s="205">
        <v>83951</v>
      </c>
      <c r="N9" s="205">
        <v>139466</v>
      </c>
      <c r="O9" s="205">
        <v>135448</v>
      </c>
      <c r="P9" s="205">
        <v>149317</v>
      </c>
      <c r="Q9" s="205">
        <v>114503</v>
      </c>
      <c r="R9" s="205">
        <v>62040</v>
      </c>
      <c r="S9" s="205">
        <v>100847</v>
      </c>
      <c r="T9" s="205">
        <v>55671</v>
      </c>
      <c r="U9" s="205">
        <v>58151</v>
      </c>
      <c r="V9" s="205">
        <v>163760</v>
      </c>
      <c r="W9" s="205">
        <v>110390</v>
      </c>
      <c r="X9" s="205">
        <v>137154</v>
      </c>
      <c r="Y9" s="205">
        <v>135117</v>
      </c>
      <c r="Z9" s="205">
        <v>60983</v>
      </c>
      <c r="AA9" s="205">
        <v>82839</v>
      </c>
      <c r="AB9" s="205">
        <v>91096</v>
      </c>
      <c r="AC9" s="205">
        <v>147477</v>
      </c>
      <c r="AD9" s="205">
        <v>120353</v>
      </c>
      <c r="AE9" s="205">
        <v>90982</v>
      </c>
      <c r="AF9" s="205">
        <v>69835</v>
      </c>
      <c r="AG9" s="205">
        <v>143731</v>
      </c>
      <c r="AH9" s="205">
        <v>3524887</v>
      </c>
    </row>
    <row r="10" spans="1:34" x14ac:dyDescent="0.35">
      <c r="A10" s="5">
        <v>8</v>
      </c>
      <c r="B10" s="204">
        <v>2003</v>
      </c>
      <c r="C10" s="205">
        <v>118566</v>
      </c>
      <c r="D10" s="205">
        <v>89934</v>
      </c>
      <c r="E10" s="205">
        <v>158995</v>
      </c>
      <c r="F10" s="205">
        <v>171496</v>
      </c>
      <c r="G10" s="205">
        <v>50524</v>
      </c>
      <c r="H10" s="205">
        <v>201119</v>
      </c>
      <c r="I10" s="205">
        <v>128970</v>
      </c>
      <c r="J10" s="205">
        <v>116634</v>
      </c>
      <c r="K10" s="205">
        <v>124973</v>
      </c>
      <c r="L10" s="205">
        <v>127981</v>
      </c>
      <c r="M10" s="205">
        <v>84252</v>
      </c>
      <c r="N10" s="205">
        <v>143249</v>
      </c>
      <c r="O10" s="205">
        <v>136668</v>
      </c>
      <c r="P10" s="205">
        <v>150694</v>
      </c>
      <c r="Q10" s="205">
        <v>114764</v>
      </c>
      <c r="R10" s="205">
        <v>63027</v>
      </c>
      <c r="S10" s="205">
        <v>101139</v>
      </c>
      <c r="T10" s="205">
        <v>61728</v>
      </c>
      <c r="U10" s="205">
        <v>64769</v>
      </c>
      <c r="V10" s="205">
        <v>164375</v>
      </c>
      <c r="W10" s="205">
        <v>110315</v>
      </c>
      <c r="X10" s="205">
        <v>137839</v>
      </c>
      <c r="Y10" s="205">
        <v>136879</v>
      </c>
      <c r="Z10" s="205">
        <v>60861</v>
      </c>
      <c r="AA10" s="205">
        <v>84727</v>
      </c>
      <c r="AB10" s="205">
        <v>91910</v>
      </c>
      <c r="AC10" s="205">
        <v>147658</v>
      </c>
      <c r="AD10" s="205">
        <v>122948</v>
      </c>
      <c r="AE10" s="205">
        <v>96830</v>
      </c>
      <c r="AF10" s="205">
        <v>70595</v>
      </c>
      <c r="AG10" s="205">
        <v>144330</v>
      </c>
      <c r="AH10" s="205">
        <v>3578749</v>
      </c>
    </row>
    <row r="11" spans="1:34" x14ac:dyDescent="0.35">
      <c r="A11" s="5">
        <v>9</v>
      </c>
      <c r="B11" s="204">
        <v>2004</v>
      </c>
      <c r="C11" s="205">
        <v>117949</v>
      </c>
      <c r="D11" s="205">
        <v>90151</v>
      </c>
      <c r="E11" s="205">
        <v>159969</v>
      </c>
      <c r="F11" s="205">
        <v>172194</v>
      </c>
      <c r="G11" s="205">
        <v>53390</v>
      </c>
      <c r="H11" s="205">
        <v>209202</v>
      </c>
      <c r="I11" s="205">
        <v>130027</v>
      </c>
      <c r="J11" s="205">
        <v>118291</v>
      </c>
      <c r="K11" s="205">
        <v>126223</v>
      </c>
      <c r="L11" s="205">
        <v>128147</v>
      </c>
      <c r="M11" s="205">
        <v>83802</v>
      </c>
      <c r="N11" s="205">
        <v>146605</v>
      </c>
      <c r="O11" s="205">
        <v>137705</v>
      </c>
      <c r="P11" s="205">
        <v>150871</v>
      </c>
      <c r="Q11" s="205">
        <v>114784</v>
      </c>
      <c r="R11" s="205">
        <v>63808</v>
      </c>
      <c r="S11" s="205">
        <v>101464</v>
      </c>
      <c r="T11" s="205">
        <v>67222</v>
      </c>
      <c r="U11" s="205">
        <v>70138</v>
      </c>
      <c r="V11" s="205">
        <v>165369</v>
      </c>
      <c r="W11" s="205">
        <v>110301</v>
      </c>
      <c r="X11" s="205">
        <v>138977</v>
      </c>
      <c r="Y11" s="205">
        <v>137907</v>
      </c>
      <c r="Z11" s="205">
        <v>61044</v>
      </c>
      <c r="AA11" s="205">
        <v>86464</v>
      </c>
      <c r="AB11" s="205">
        <v>93485</v>
      </c>
      <c r="AC11" s="205">
        <v>148261</v>
      </c>
      <c r="AD11" s="205">
        <v>124732</v>
      </c>
      <c r="AE11" s="205">
        <v>103684</v>
      </c>
      <c r="AF11" s="205">
        <v>71348</v>
      </c>
      <c r="AG11" s="205">
        <v>144287</v>
      </c>
      <c r="AH11" s="205">
        <v>3627801</v>
      </c>
    </row>
    <row r="12" spans="1:34" x14ac:dyDescent="0.35">
      <c r="A12" s="5">
        <v>10</v>
      </c>
      <c r="B12" s="204">
        <v>2005</v>
      </c>
      <c r="C12" s="205">
        <v>118524</v>
      </c>
      <c r="D12" s="205">
        <v>90778</v>
      </c>
      <c r="E12" s="205">
        <v>161146</v>
      </c>
      <c r="F12" s="205">
        <v>173403</v>
      </c>
      <c r="G12" s="205">
        <v>55729</v>
      </c>
      <c r="H12" s="205">
        <v>215923</v>
      </c>
      <c r="I12" s="205">
        <v>131615</v>
      </c>
      <c r="J12" s="205">
        <v>119950</v>
      </c>
      <c r="K12" s="205">
        <v>127635</v>
      </c>
      <c r="L12" s="205">
        <v>128830</v>
      </c>
      <c r="M12" s="205">
        <v>84259</v>
      </c>
      <c r="N12" s="205">
        <v>150091</v>
      </c>
      <c r="O12" s="205">
        <v>138661</v>
      </c>
      <c r="P12" s="205">
        <v>151290</v>
      </c>
      <c r="Q12" s="205">
        <v>115037</v>
      </c>
      <c r="R12" s="205">
        <v>64774</v>
      </c>
      <c r="S12" s="205">
        <v>102012</v>
      </c>
      <c r="T12" s="205">
        <v>72592</v>
      </c>
      <c r="U12" s="205">
        <v>74676</v>
      </c>
      <c r="V12" s="205">
        <v>167472</v>
      </c>
      <c r="W12" s="205">
        <v>110724</v>
      </c>
      <c r="X12" s="205">
        <v>140385</v>
      </c>
      <c r="Y12" s="205">
        <v>139245</v>
      </c>
      <c r="Z12" s="205">
        <v>61542</v>
      </c>
      <c r="AA12" s="205">
        <v>88499</v>
      </c>
      <c r="AB12" s="205">
        <v>93965</v>
      </c>
      <c r="AC12" s="205">
        <v>149353</v>
      </c>
      <c r="AD12" s="205">
        <v>127309</v>
      </c>
      <c r="AE12" s="205">
        <v>110598</v>
      </c>
      <c r="AF12" s="205">
        <v>72230</v>
      </c>
      <c r="AG12" s="205">
        <v>144428</v>
      </c>
      <c r="AH12" s="205">
        <v>3682675</v>
      </c>
    </row>
    <row r="13" spans="1:34" x14ac:dyDescent="0.35">
      <c r="A13" s="5">
        <v>11</v>
      </c>
      <c r="B13" s="204">
        <v>2006</v>
      </c>
      <c r="C13" s="205">
        <v>119163</v>
      </c>
      <c r="D13" s="205">
        <v>91730</v>
      </c>
      <c r="E13" s="205">
        <v>161229</v>
      </c>
      <c r="F13" s="205">
        <v>176003</v>
      </c>
      <c r="G13" s="205">
        <v>58540</v>
      </c>
      <c r="H13" s="205">
        <v>222681</v>
      </c>
      <c r="I13" s="205">
        <v>133644</v>
      </c>
      <c r="J13" s="205">
        <v>121369</v>
      </c>
      <c r="K13" s="205">
        <v>129779</v>
      </c>
      <c r="L13" s="205">
        <v>131389</v>
      </c>
      <c r="M13" s="205">
        <v>84759</v>
      </c>
      <c r="N13" s="205">
        <v>154351</v>
      </c>
      <c r="O13" s="205">
        <v>139796</v>
      </c>
      <c r="P13" s="205">
        <v>151804</v>
      </c>
      <c r="Q13" s="205">
        <v>115074</v>
      </c>
      <c r="R13" s="205">
        <v>66183</v>
      </c>
      <c r="S13" s="205">
        <v>102461</v>
      </c>
      <c r="T13" s="205">
        <v>80968</v>
      </c>
      <c r="U13" s="205">
        <v>81414</v>
      </c>
      <c r="V13" s="205">
        <v>168708</v>
      </c>
      <c r="W13" s="205">
        <v>106791</v>
      </c>
      <c r="X13" s="205">
        <v>142306</v>
      </c>
      <c r="Y13" s="205">
        <v>140734</v>
      </c>
      <c r="Z13" s="205">
        <v>62142</v>
      </c>
      <c r="AA13" s="205">
        <v>90553</v>
      </c>
      <c r="AB13" s="205">
        <v>95011</v>
      </c>
      <c r="AC13" s="205">
        <v>150532</v>
      </c>
      <c r="AD13" s="205">
        <v>129793</v>
      </c>
      <c r="AE13" s="205">
        <v>116332</v>
      </c>
      <c r="AF13" s="205">
        <v>73548</v>
      </c>
      <c r="AG13" s="205">
        <v>144848</v>
      </c>
      <c r="AH13" s="205">
        <v>3743635</v>
      </c>
    </row>
    <row r="14" spans="1:34" x14ac:dyDescent="0.35">
      <c r="A14" s="5">
        <v>12</v>
      </c>
      <c r="B14" s="204">
        <v>2007</v>
      </c>
      <c r="C14" s="205">
        <v>120199</v>
      </c>
      <c r="D14" s="205">
        <v>92646</v>
      </c>
      <c r="E14" s="205">
        <v>162413</v>
      </c>
      <c r="F14" s="205">
        <v>177827</v>
      </c>
      <c r="G14" s="205">
        <v>60782</v>
      </c>
      <c r="H14" s="205">
        <v>230207</v>
      </c>
      <c r="I14" s="205">
        <v>135766</v>
      </c>
      <c r="J14" s="205">
        <v>123126</v>
      </c>
      <c r="K14" s="205">
        <v>131573</v>
      </c>
      <c r="L14" s="205">
        <v>133922</v>
      </c>
      <c r="M14" s="205">
        <v>85481</v>
      </c>
      <c r="N14" s="205">
        <v>158384</v>
      </c>
      <c r="O14" s="205">
        <v>141426</v>
      </c>
      <c r="P14" s="205">
        <v>152404</v>
      </c>
      <c r="Q14" s="205">
        <v>115696</v>
      </c>
      <c r="R14" s="205">
        <v>68312</v>
      </c>
      <c r="S14" s="205">
        <v>103290</v>
      </c>
      <c r="T14" s="205">
        <v>86154</v>
      </c>
      <c r="U14" s="205">
        <v>86490</v>
      </c>
      <c r="V14" s="205">
        <v>170778</v>
      </c>
      <c r="W14" s="205">
        <v>107662</v>
      </c>
      <c r="X14" s="205">
        <v>145011</v>
      </c>
      <c r="Y14" s="205">
        <v>142716</v>
      </c>
      <c r="Z14" s="205">
        <v>62300</v>
      </c>
      <c r="AA14" s="205">
        <v>92232</v>
      </c>
      <c r="AB14" s="205">
        <v>96039</v>
      </c>
      <c r="AC14" s="205">
        <v>152368</v>
      </c>
      <c r="AD14" s="205">
        <v>133675</v>
      </c>
      <c r="AE14" s="205">
        <v>124663</v>
      </c>
      <c r="AF14" s="205">
        <v>74846</v>
      </c>
      <c r="AG14" s="205">
        <v>145569</v>
      </c>
      <c r="AH14" s="205">
        <v>3813957</v>
      </c>
    </row>
    <row r="15" spans="1:34" x14ac:dyDescent="0.35">
      <c r="A15" s="5">
        <v>13</v>
      </c>
      <c r="B15" s="204">
        <v>2008</v>
      </c>
      <c r="C15" s="205">
        <v>121077</v>
      </c>
      <c r="D15" s="205">
        <v>93990</v>
      </c>
      <c r="E15" s="205">
        <v>164096</v>
      </c>
      <c r="F15" s="205">
        <v>181030</v>
      </c>
      <c r="G15" s="205">
        <v>63880</v>
      </c>
      <c r="H15" s="205">
        <v>238176</v>
      </c>
      <c r="I15" s="205">
        <v>138217</v>
      </c>
      <c r="J15" s="205">
        <v>125279</v>
      </c>
      <c r="K15" s="205">
        <v>133717</v>
      </c>
      <c r="L15" s="205">
        <v>136711</v>
      </c>
      <c r="M15" s="205">
        <v>85896</v>
      </c>
      <c r="N15" s="205">
        <v>162647</v>
      </c>
      <c r="O15" s="205">
        <v>143414</v>
      </c>
      <c r="P15" s="205">
        <v>153134</v>
      </c>
      <c r="Q15" s="205">
        <v>116235</v>
      </c>
      <c r="R15" s="205">
        <v>70489</v>
      </c>
      <c r="S15" s="205">
        <v>104512</v>
      </c>
      <c r="T15" s="205">
        <v>90290</v>
      </c>
      <c r="U15" s="205">
        <v>92532</v>
      </c>
      <c r="V15" s="205">
        <v>173070</v>
      </c>
      <c r="W15" s="205">
        <v>109088</v>
      </c>
      <c r="X15" s="205">
        <v>147406</v>
      </c>
      <c r="Y15" s="205">
        <v>145113</v>
      </c>
      <c r="Z15" s="205">
        <v>62634</v>
      </c>
      <c r="AA15" s="205">
        <v>93760</v>
      </c>
      <c r="AB15" s="205">
        <v>97523</v>
      </c>
      <c r="AC15" s="205">
        <v>154207</v>
      </c>
      <c r="AD15" s="205">
        <v>138806</v>
      </c>
      <c r="AE15" s="205">
        <v>133654</v>
      </c>
      <c r="AF15" s="205">
        <v>76125</v>
      </c>
      <c r="AG15" s="205">
        <v>146596</v>
      </c>
      <c r="AH15" s="205">
        <v>3893304</v>
      </c>
    </row>
    <row r="16" spans="1:34" x14ac:dyDescent="0.35">
      <c r="A16" s="5">
        <v>14</v>
      </c>
      <c r="B16" s="204">
        <v>2009</v>
      </c>
      <c r="C16" s="205">
        <v>122410</v>
      </c>
      <c r="D16" s="205">
        <v>95033</v>
      </c>
      <c r="E16" s="205">
        <v>165568</v>
      </c>
      <c r="F16" s="205">
        <v>185763</v>
      </c>
      <c r="G16" s="205">
        <v>67936</v>
      </c>
      <c r="H16" s="205">
        <v>246721</v>
      </c>
      <c r="I16" s="205">
        <v>140609</v>
      </c>
      <c r="J16" s="205">
        <v>127346</v>
      </c>
      <c r="K16" s="205">
        <v>135904</v>
      </c>
      <c r="L16" s="205">
        <v>139338</v>
      </c>
      <c r="M16" s="205">
        <v>86937</v>
      </c>
      <c r="N16" s="205">
        <v>167439</v>
      </c>
      <c r="O16" s="205">
        <v>146234</v>
      </c>
      <c r="P16" s="205">
        <v>154264</v>
      </c>
      <c r="Q16" s="205">
        <v>116845</v>
      </c>
      <c r="R16" s="205">
        <v>72302</v>
      </c>
      <c r="S16" s="205">
        <v>106220</v>
      </c>
      <c r="T16" s="205">
        <v>94340</v>
      </c>
      <c r="U16" s="205">
        <v>99598</v>
      </c>
      <c r="V16" s="205">
        <v>176170</v>
      </c>
      <c r="W16" s="205">
        <v>110545</v>
      </c>
      <c r="X16" s="205">
        <v>150973</v>
      </c>
      <c r="Y16" s="205">
        <v>147504</v>
      </c>
      <c r="Z16" s="205">
        <v>62905</v>
      </c>
      <c r="AA16" s="205">
        <v>95856</v>
      </c>
      <c r="AB16" s="205">
        <v>98622</v>
      </c>
      <c r="AC16" s="205">
        <v>156542</v>
      </c>
      <c r="AD16" s="205">
        <v>145187</v>
      </c>
      <c r="AE16" s="205">
        <v>143313</v>
      </c>
      <c r="AF16" s="205">
        <v>77341</v>
      </c>
      <c r="AG16" s="205">
        <v>148008</v>
      </c>
      <c r="AH16" s="205">
        <v>3983773</v>
      </c>
    </row>
    <row r="17" spans="1:34" x14ac:dyDescent="0.35">
      <c r="A17" s="5">
        <v>15</v>
      </c>
      <c r="B17" s="204">
        <v>2010</v>
      </c>
      <c r="C17" s="205">
        <v>122665</v>
      </c>
      <c r="D17" s="205">
        <v>95601</v>
      </c>
      <c r="E17" s="205">
        <v>166259</v>
      </c>
      <c r="F17" s="205">
        <v>188496</v>
      </c>
      <c r="G17" s="205">
        <v>71700</v>
      </c>
      <c r="H17" s="205">
        <v>254216</v>
      </c>
      <c r="I17" s="205">
        <v>142049</v>
      </c>
      <c r="J17" s="205">
        <v>128558</v>
      </c>
      <c r="K17" s="205">
        <v>136946</v>
      </c>
      <c r="L17" s="205">
        <v>140650</v>
      </c>
      <c r="M17" s="205">
        <v>87187</v>
      </c>
      <c r="N17" s="205">
        <v>171352</v>
      </c>
      <c r="O17" s="205">
        <v>147278</v>
      </c>
      <c r="P17" s="205">
        <v>154386</v>
      </c>
      <c r="Q17" s="205">
        <v>116948</v>
      </c>
      <c r="R17" s="205">
        <v>73924</v>
      </c>
      <c r="S17" s="205">
        <v>106648</v>
      </c>
      <c r="T17" s="205">
        <v>97429</v>
      </c>
      <c r="U17" s="205">
        <v>106332</v>
      </c>
      <c r="V17" s="205">
        <v>177062</v>
      </c>
      <c r="W17" s="205">
        <v>111507</v>
      </c>
      <c r="X17" s="205">
        <v>152868</v>
      </c>
      <c r="Y17" s="205">
        <v>148757</v>
      </c>
      <c r="Z17" s="205">
        <v>62794</v>
      </c>
      <c r="AA17" s="205">
        <v>96956</v>
      </c>
      <c r="AB17" s="205">
        <v>99114</v>
      </c>
      <c r="AC17" s="205">
        <v>157416</v>
      </c>
      <c r="AD17" s="205">
        <v>152564</v>
      </c>
      <c r="AE17" s="205">
        <v>154747</v>
      </c>
      <c r="AF17" s="205">
        <v>78521</v>
      </c>
      <c r="AG17" s="205">
        <v>148512</v>
      </c>
      <c r="AH17" s="205">
        <v>4049442</v>
      </c>
    </row>
    <row r="18" spans="1:34" x14ac:dyDescent="0.35">
      <c r="A18" s="5">
        <v>16</v>
      </c>
      <c r="B18" s="204">
        <v>2011</v>
      </c>
      <c r="C18" s="205">
        <v>122722</v>
      </c>
      <c r="D18" s="205">
        <v>96101</v>
      </c>
      <c r="E18" s="205">
        <v>166818</v>
      </c>
      <c r="F18" s="205">
        <v>191084</v>
      </c>
      <c r="G18" s="205">
        <v>75573</v>
      </c>
      <c r="H18" s="205">
        <v>260404</v>
      </c>
      <c r="I18" s="205">
        <v>143057</v>
      </c>
      <c r="J18" s="205">
        <v>130055</v>
      </c>
      <c r="K18" s="205">
        <v>137566</v>
      </c>
      <c r="L18" s="205">
        <v>142591</v>
      </c>
      <c r="M18" s="205">
        <v>87348</v>
      </c>
      <c r="N18" s="205">
        <v>175063</v>
      </c>
      <c r="O18" s="205">
        <v>147915</v>
      </c>
      <c r="P18" s="205">
        <v>154097</v>
      </c>
      <c r="Q18" s="205">
        <v>116958</v>
      </c>
      <c r="R18" s="205">
        <v>75297</v>
      </c>
      <c r="S18" s="205">
        <v>107144</v>
      </c>
      <c r="T18" s="205">
        <v>100611</v>
      </c>
      <c r="U18" s="205">
        <v>112168</v>
      </c>
      <c r="V18" s="205">
        <v>177970</v>
      </c>
      <c r="W18" s="205">
        <v>112270</v>
      </c>
      <c r="X18" s="205">
        <v>155087</v>
      </c>
      <c r="Y18" s="205">
        <v>149156</v>
      </c>
      <c r="Z18" s="205">
        <v>62596</v>
      </c>
      <c r="AA18" s="205">
        <v>97854</v>
      </c>
      <c r="AB18" s="205">
        <v>99118</v>
      </c>
      <c r="AC18" s="205">
        <v>157740</v>
      </c>
      <c r="AD18" s="205">
        <v>160371</v>
      </c>
      <c r="AE18" s="205">
        <v>166038</v>
      </c>
      <c r="AF18" s="205">
        <v>79015</v>
      </c>
      <c r="AG18" s="205">
        <v>148754</v>
      </c>
      <c r="AH18" s="205">
        <v>4108541</v>
      </c>
    </row>
    <row r="19" spans="1:34" x14ac:dyDescent="0.35">
      <c r="A19" s="5">
        <v>17</v>
      </c>
      <c r="B19" s="204">
        <v>2012</v>
      </c>
      <c r="C19" s="205">
        <v>123544</v>
      </c>
      <c r="D19" s="205">
        <v>96824</v>
      </c>
      <c r="E19" s="205">
        <v>168293</v>
      </c>
      <c r="F19" s="205">
        <v>193665</v>
      </c>
      <c r="G19" s="205">
        <v>80084</v>
      </c>
      <c r="H19" s="205">
        <v>267892</v>
      </c>
      <c r="I19" s="205">
        <v>144086</v>
      </c>
      <c r="J19" s="205">
        <v>131542</v>
      </c>
      <c r="K19" s="205">
        <v>138810</v>
      </c>
      <c r="L19" s="205">
        <v>144680</v>
      </c>
      <c r="M19" s="205">
        <v>88165</v>
      </c>
      <c r="N19" s="205">
        <v>178027</v>
      </c>
      <c r="O19" s="205">
        <v>149976</v>
      </c>
      <c r="P19" s="205">
        <v>154653</v>
      </c>
      <c r="Q19" s="205">
        <v>117019</v>
      </c>
      <c r="R19" s="205">
        <v>76589</v>
      </c>
      <c r="S19" s="205">
        <v>108104</v>
      </c>
      <c r="T19" s="205">
        <v>105381</v>
      </c>
      <c r="U19" s="205">
        <v>117951</v>
      </c>
      <c r="V19" s="205">
        <v>179740</v>
      </c>
      <c r="W19" s="205">
        <v>113254</v>
      </c>
      <c r="X19" s="205">
        <v>156163</v>
      </c>
      <c r="Y19" s="205">
        <v>150777</v>
      </c>
      <c r="Z19" s="205">
        <v>62651</v>
      </c>
      <c r="AA19" s="205">
        <v>99891</v>
      </c>
      <c r="AB19" s="205">
        <v>100682</v>
      </c>
      <c r="AC19" s="205">
        <v>158992</v>
      </c>
      <c r="AD19" s="205">
        <v>169471</v>
      </c>
      <c r="AE19" s="205">
        <v>179438</v>
      </c>
      <c r="AF19" s="205">
        <v>80607</v>
      </c>
      <c r="AG19" s="205">
        <v>149031</v>
      </c>
      <c r="AH19" s="205">
        <v>4185982</v>
      </c>
    </row>
    <row r="20" spans="1:34" x14ac:dyDescent="0.35">
      <c r="A20" s="5">
        <v>18</v>
      </c>
      <c r="B20" s="204">
        <v>2013</v>
      </c>
      <c r="C20" s="205">
        <v>124475</v>
      </c>
      <c r="D20" s="205">
        <v>98368</v>
      </c>
      <c r="E20" s="205">
        <v>170553</v>
      </c>
      <c r="F20" s="205">
        <v>195469</v>
      </c>
      <c r="G20" s="205">
        <v>84065</v>
      </c>
      <c r="H20" s="205">
        <v>275116</v>
      </c>
      <c r="I20" s="205">
        <v>146797</v>
      </c>
      <c r="J20" s="205">
        <v>133560</v>
      </c>
      <c r="K20" s="205">
        <v>141519</v>
      </c>
      <c r="L20" s="205">
        <v>146727</v>
      </c>
      <c r="M20" s="205">
        <v>89111</v>
      </c>
      <c r="N20" s="205">
        <v>183263</v>
      </c>
      <c r="O20" s="205">
        <v>151686</v>
      </c>
      <c r="P20" s="205">
        <v>154909</v>
      </c>
      <c r="Q20" s="205">
        <v>117537</v>
      </c>
      <c r="R20" s="205">
        <v>79302</v>
      </c>
      <c r="S20" s="205">
        <v>109575</v>
      </c>
      <c r="T20" s="205">
        <v>116447</v>
      </c>
      <c r="U20" s="205">
        <v>122909</v>
      </c>
      <c r="V20" s="205">
        <v>182485</v>
      </c>
      <c r="W20" s="205">
        <v>115097</v>
      </c>
      <c r="X20" s="205">
        <v>160029</v>
      </c>
      <c r="Y20" s="205">
        <v>152260</v>
      </c>
      <c r="Z20" s="205">
        <v>62724</v>
      </c>
      <c r="AA20" s="205">
        <v>102501</v>
      </c>
      <c r="AB20" s="205">
        <v>103187</v>
      </c>
      <c r="AC20" s="205">
        <v>161724</v>
      </c>
      <c r="AD20" s="205">
        <v>179261</v>
      </c>
      <c r="AE20" s="205">
        <v>189618</v>
      </c>
      <c r="AF20" s="205">
        <v>83593</v>
      </c>
      <c r="AG20" s="205">
        <v>149538</v>
      </c>
      <c r="AH20" s="205">
        <v>4283405</v>
      </c>
    </row>
    <row r="25" spans="1:34" x14ac:dyDescent="0.35">
      <c r="A25" s="5">
        <v>1</v>
      </c>
      <c r="B25" s="204">
        <v>1996</v>
      </c>
      <c r="C25" s="205">
        <f>VLOOKUP(A25,$A$3:$AH$20,2+ROW(A25)/25)</f>
        <v>117901</v>
      </c>
    </row>
    <row r="26" spans="1:34" x14ac:dyDescent="0.35">
      <c r="A26" s="5">
        <v>2</v>
      </c>
      <c r="B26" s="204">
        <v>1997</v>
      </c>
      <c r="C26" s="205">
        <f>VLOOKUP(A26,$A$3:$AH$20,2+ROW(A25)/25)</f>
        <v>118443</v>
      </c>
    </row>
    <row r="27" spans="1:34" x14ac:dyDescent="0.35">
      <c r="A27" s="5">
        <v>3</v>
      </c>
      <c r="B27" s="204">
        <v>1998</v>
      </c>
      <c r="C27" s="205">
        <f>VLOOKUP(A27,$A$3:$AH$20,2+ROW(A25)/25)</f>
        <v>118877</v>
      </c>
    </row>
    <row r="28" spans="1:34" x14ac:dyDescent="0.35">
      <c r="A28" s="5">
        <v>4</v>
      </c>
      <c r="B28" s="204">
        <v>1999</v>
      </c>
      <c r="C28" s="205">
        <f>VLOOKUP(A28,$A$3:$AH$20,2+ROW(A25)/25)</f>
        <v>118766</v>
      </c>
    </row>
    <row r="29" spans="1:34" x14ac:dyDescent="0.35">
      <c r="A29" s="5">
        <v>5</v>
      </c>
      <c r="B29" s="204">
        <v>2000</v>
      </c>
      <c r="C29" s="205">
        <f>VLOOKUP(A29,$A$3:$AH$20,2+ROW(A25)/25)</f>
        <v>118603</v>
      </c>
    </row>
    <row r="30" spans="1:34" x14ac:dyDescent="0.35">
      <c r="A30" s="5">
        <v>6</v>
      </c>
      <c r="B30" s="204">
        <v>2001</v>
      </c>
      <c r="C30" s="205">
        <f>VLOOKUP(A30,$A$3:$AH$20,2+ROW(A25)/25)</f>
        <v>118696</v>
      </c>
    </row>
    <row r="31" spans="1:34" x14ac:dyDescent="0.35">
      <c r="A31" s="5">
        <v>7</v>
      </c>
      <c r="B31" s="204">
        <v>2002</v>
      </c>
      <c r="C31" s="205">
        <f>VLOOKUP(A31,$A$3:$AH$20,2+ROW(A25)/25)</f>
        <v>118580</v>
      </c>
    </row>
    <row r="32" spans="1:34" x14ac:dyDescent="0.35">
      <c r="A32" s="5">
        <v>8</v>
      </c>
      <c r="B32" s="204">
        <v>2003</v>
      </c>
      <c r="C32" s="205">
        <f>VLOOKUP(A32,$A$3:$AH$20,2+ROW(A25)/25)</f>
        <v>118566</v>
      </c>
    </row>
    <row r="33" spans="1:3" x14ac:dyDescent="0.35">
      <c r="A33" s="5">
        <v>9</v>
      </c>
      <c r="B33" s="204">
        <v>2004</v>
      </c>
      <c r="C33" s="205">
        <f>VLOOKUP(A33,$A$3:$AH$20,2+ROW(A25)/25)</f>
        <v>117949</v>
      </c>
    </row>
    <row r="34" spans="1:3" x14ac:dyDescent="0.35">
      <c r="A34" s="5">
        <v>10</v>
      </c>
      <c r="B34" s="204">
        <v>2005</v>
      </c>
      <c r="C34" s="205">
        <f>VLOOKUP(A34,$A$3:$AH$20,2+ROW(A25)/25)</f>
        <v>118524</v>
      </c>
    </row>
    <row r="35" spans="1:3" x14ac:dyDescent="0.35">
      <c r="A35" s="5">
        <v>11</v>
      </c>
      <c r="B35" s="204">
        <v>2006</v>
      </c>
      <c r="C35" s="205">
        <f>VLOOKUP(A35,$A$3:$AH$20,2+ROW(A25)/25)</f>
        <v>119163</v>
      </c>
    </row>
    <row r="36" spans="1:3" x14ac:dyDescent="0.35">
      <c r="A36" s="5">
        <v>12</v>
      </c>
      <c r="B36" s="204">
        <v>2007</v>
      </c>
      <c r="C36" s="205">
        <f>VLOOKUP(A36,$A$3:$AH$20,2+ROW(A25)/25)</f>
        <v>120199</v>
      </c>
    </row>
    <row r="37" spans="1:3" x14ac:dyDescent="0.35">
      <c r="A37" s="5">
        <v>13</v>
      </c>
      <c r="B37" s="204">
        <v>2008</v>
      </c>
      <c r="C37" s="205">
        <f>VLOOKUP(A37,$A$3:$AH$20,2+ROW(A25)/25)</f>
        <v>121077</v>
      </c>
    </row>
    <row r="38" spans="1:3" x14ac:dyDescent="0.35">
      <c r="A38" s="5">
        <v>14</v>
      </c>
      <c r="B38" s="204">
        <v>2009</v>
      </c>
      <c r="C38" s="205">
        <f>VLOOKUP(A38,$A$3:$AH$20,2+ROW(A25)/25)</f>
        <v>122410</v>
      </c>
    </row>
    <row r="39" spans="1:3" x14ac:dyDescent="0.35">
      <c r="A39" s="5">
        <v>15</v>
      </c>
      <c r="B39" s="204">
        <v>2010</v>
      </c>
      <c r="C39" s="205">
        <f>VLOOKUP(A39,$A$3:$AH$20,2+ROW(A25)/25)</f>
        <v>122665</v>
      </c>
    </row>
    <row r="40" spans="1:3" x14ac:dyDescent="0.35">
      <c r="A40" s="5">
        <v>16</v>
      </c>
      <c r="B40" s="204">
        <v>2011</v>
      </c>
      <c r="C40" s="205">
        <f>VLOOKUP(A40,$A$3:$AH$20,2+ROW(A25)/25)</f>
        <v>122722</v>
      </c>
    </row>
    <row r="41" spans="1:3" x14ac:dyDescent="0.35">
      <c r="A41" s="5">
        <v>17</v>
      </c>
      <c r="B41" s="204">
        <v>2012</v>
      </c>
      <c r="C41" s="205">
        <f>VLOOKUP(A41,$A$3:$AH$20,2+ROW(A25)/25)</f>
        <v>123544</v>
      </c>
    </row>
    <row r="42" spans="1:3" x14ac:dyDescent="0.35">
      <c r="A42" s="5">
        <v>18</v>
      </c>
      <c r="B42" s="204">
        <v>2013</v>
      </c>
      <c r="C42" s="205">
        <f>VLOOKUP(A42,$A$3:$AH$20,2+ROW(A25)/25)</f>
        <v>124475</v>
      </c>
    </row>
    <row r="43" spans="1:3" x14ac:dyDescent="0.35">
      <c r="A43" s="5">
        <v>19</v>
      </c>
    </row>
    <row r="44" spans="1:3" x14ac:dyDescent="0.35">
      <c r="A44" s="5">
        <v>20</v>
      </c>
    </row>
    <row r="45" spans="1:3" x14ac:dyDescent="0.35">
      <c r="A45" s="5">
        <v>21</v>
      </c>
    </row>
    <row r="46" spans="1:3" x14ac:dyDescent="0.35">
      <c r="A46" s="5">
        <v>22</v>
      </c>
    </row>
    <row r="47" spans="1:3" x14ac:dyDescent="0.35">
      <c r="A47" s="5">
        <v>23</v>
      </c>
    </row>
    <row r="48" spans="1:3" x14ac:dyDescent="0.35">
      <c r="A48" s="5">
        <v>24</v>
      </c>
    </row>
    <row r="49" spans="1:3" x14ac:dyDescent="0.35">
      <c r="A49" s="5">
        <v>25</v>
      </c>
    </row>
    <row r="50" spans="1:3" x14ac:dyDescent="0.35">
      <c r="A50" s="5">
        <v>1</v>
      </c>
      <c r="B50" s="204">
        <v>1996</v>
      </c>
      <c r="C50" s="205">
        <f>VLOOKUP(A50,$A$3:$AH$20,2+ROW(A50)/25)</f>
        <v>86365</v>
      </c>
    </row>
    <row r="51" spans="1:3" x14ac:dyDescent="0.35">
      <c r="A51" s="5">
        <v>2</v>
      </c>
      <c r="B51" s="204">
        <v>1997</v>
      </c>
      <c r="C51" s="205">
        <f>VLOOKUP(A51,$A$3:$AH$20,2+ROW(A50)/25)</f>
        <v>86638</v>
      </c>
    </row>
    <row r="52" spans="1:3" x14ac:dyDescent="0.35">
      <c r="A52" s="5">
        <v>3</v>
      </c>
      <c r="B52" s="204">
        <v>1998</v>
      </c>
      <c r="C52" s="205">
        <f>VLOOKUP(A52,$A$3:$AH$20,2+ROW(A50)/25)</f>
        <v>86790</v>
      </c>
    </row>
    <row r="53" spans="1:3" x14ac:dyDescent="0.35">
      <c r="A53" s="5">
        <v>4</v>
      </c>
      <c r="B53" s="204">
        <v>1999</v>
      </c>
      <c r="C53" s="205">
        <f>VLOOKUP(A53,$A$3:$AH$20,2+ROW(A50)/25)</f>
        <v>87183</v>
      </c>
    </row>
    <row r="54" spans="1:3" x14ac:dyDescent="0.35">
      <c r="A54" s="5">
        <v>5</v>
      </c>
      <c r="B54" s="204">
        <v>2000</v>
      </c>
      <c r="C54" s="205">
        <f>VLOOKUP(A54,$A$3:$AH$20,2+ROW(A50)/25)</f>
        <v>87810</v>
      </c>
    </row>
    <row r="55" spans="1:3" x14ac:dyDescent="0.35">
      <c r="A55" s="5">
        <v>6</v>
      </c>
      <c r="B55" s="204">
        <v>2001</v>
      </c>
      <c r="C55" s="205">
        <f>VLOOKUP(A55,$A$3:$AH$20,2+ROW(A50)/25)</f>
        <v>88808</v>
      </c>
    </row>
    <row r="56" spans="1:3" x14ac:dyDescent="0.35">
      <c r="A56" s="5">
        <v>7</v>
      </c>
      <c r="B56" s="204">
        <v>2002</v>
      </c>
      <c r="C56" s="205">
        <f>VLOOKUP(A56,$A$3:$AH$20,2+ROW(A50)/25)</f>
        <v>89432</v>
      </c>
    </row>
    <row r="57" spans="1:3" x14ac:dyDescent="0.35">
      <c r="A57" s="5">
        <v>8</v>
      </c>
      <c r="B57" s="204">
        <v>2003</v>
      </c>
      <c r="C57" s="205">
        <f>VLOOKUP(A57,$A$3:$AH$20,2+ROW(A50)/25)</f>
        <v>89934</v>
      </c>
    </row>
    <row r="58" spans="1:3" x14ac:dyDescent="0.35">
      <c r="A58" s="5">
        <v>9</v>
      </c>
      <c r="B58" s="204">
        <v>2004</v>
      </c>
      <c r="C58" s="205">
        <f>VLOOKUP(A58,$A$3:$AH$20,2+ROW(A50)/25)</f>
        <v>90151</v>
      </c>
    </row>
    <row r="59" spans="1:3" x14ac:dyDescent="0.35">
      <c r="A59" s="5">
        <v>10</v>
      </c>
      <c r="B59" s="204">
        <v>2005</v>
      </c>
      <c r="C59" s="205">
        <f>VLOOKUP(A59,$A$3:$AH$20,2+ROW(A50)/25)</f>
        <v>90778</v>
      </c>
    </row>
    <row r="60" spans="1:3" x14ac:dyDescent="0.35">
      <c r="A60" s="5">
        <v>11</v>
      </c>
      <c r="B60" s="204">
        <v>2006</v>
      </c>
      <c r="C60" s="205">
        <f>VLOOKUP(A60,$A$3:$AH$20,2+ROW(A50)/25)</f>
        <v>91730</v>
      </c>
    </row>
    <row r="61" spans="1:3" x14ac:dyDescent="0.35">
      <c r="A61" s="5">
        <v>12</v>
      </c>
      <c r="B61" s="204">
        <v>2007</v>
      </c>
      <c r="C61" s="205">
        <f>VLOOKUP(A61,$A$3:$AH$20,2+ROW(A50)/25)</f>
        <v>92646</v>
      </c>
    </row>
    <row r="62" spans="1:3" x14ac:dyDescent="0.35">
      <c r="A62" s="5">
        <v>13</v>
      </c>
      <c r="B62" s="204">
        <v>2008</v>
      </c>
      <c r="C62" s="205">
        <f>VLOOKUP(A62,$A$3:$AH$20,2+ROW(A50)/25)</f>
        <v>93990</v>
      </c>
    </row>
    <row r="63" spans="1:3" x14ac:dyDescent="0.35">
      <c r="A63" s="5">
        <v>14</v>
      </c>
      <c r="B63" s="204">
        <v>2009</v>
      </c>
      <c r="C63" s="205">
        <f>VLOOKUP(A63,$A$3:$AH$20,2+ROW(A50)/25)</f>
        <v>95033</v>
      </c>
    </row>
    <row r="64" spans="1:3" x14ac:dyDescent="0.35">
      <c r="A64" s="5">
        <v>15</v>
      </c>
      <c r="B64" s="204">
        <v>2010</v>
      </c>
      <c r="C64" s="205">
        <f>VLOOKUP(A64,$A$3:$AH$20,2+ROW(A50)/25)</f>
        <v>95601</v>
      </c>
    </row>
    <row r="65" spans="1:3" x14ac:dyDescent="0.35">
      <c r="A65" s="5">
        <v>16</v>
      </c>
      <c r="B65" s="204">
        <v>2011</v>
      </c>
      <c r="C65" s="205">
        <f>VLOOKUP(A65,$A$3:$AH$20,2+ROW(A50)/25)</f>
        <v>96101</v>
      </c>
    </row>
    <row r="66" spans="1:3" x14ac:dyDescent="0.35">
      <c r="A66" s="5">
        <v>17</v>
      </c>
      <c r="B66" s="204">
        <v>2012</v>
      </c>
      <c r="C66" s="205">
        <f>VLOOKUP(A66,$A$3:$AH$20,2+ROW(A50)/25)</f>
        <v>96824</v>
      </c>
    </row>
    <row r="67" spans="1:3" x14ac:dyDescent="0.35">
      <c r="A67" s="5">
        <v>18</v>
      </c>
      <c r="B67" s="204">
        <v>2013</v>
      </c>
      <c r="C67" s="205">
        <f>VLOOKUP(A67,$A$3:$AH$20,2+ROW(A50)/25)</f>
        <v>98368</v>
      </c>
    </row>
    <row r="68" spans="1:3" x14ac:dyDescent="0.35">
      <c r="A68" s="5">
        <v>19</v>
      </c>
    </row>
    <row r="69" spans="1:3" x14ac:dyDescent="0.35">
      <c r="A69" s="5">
        <v>20</v>
      </c>
    </row>
    <row r="70" spans="1:3" x14ac:dyDescent="0.35">
      <c r="A70" s="5">
        <v>21</v>
      </c>
    </row>
    <row r="71" spans="1:3" x14ac:dyDescent="0.35">
      <c r="A71" s="5">
        <v>22</v>
      </c>
    </row>
    <row r="72" spans="1:3" x14ac:dyDescent="0.35">
      <c r="A72" s="5">
        <v>23</v>
      </c>
    </row>
    <row r="73" spans="1:3" x14ac:dyDescent="0.35">
      <c r="A73" s="5">
        <v>24</v>
      </c>
    </row>
    <row r="74" spans="1:3" x14ac:dyDescent="0.35">
      <c r="A74" s="5">
        <v>25</v>
      </c>
    </row>
    <row r="75" spans="1:3" x14ac:dyDescent="0.35">
      <c r="A75" s="5">
        <v>1</v>
      </c>
      <c r="B75" s="204">
        <v>1996</v>
      </c>
      <c r="C75" s="205">
        <f>VLOOKUP(A75,$A$3:$AH$20,2+ROW(A75)/25)</f>
        <v>153860</v>
      </c>
    </row>
    <row r="76" spans="1:3" x14ac:dyDescent="0.35">
      <c r="A76" s="5">
        <v>2</v>
      </c>
      <c r="B76" s="204">
        <v>1997</v>
      </c>
      <c r="C76" s="205">
        <f>VLOOKUP(A76,$A$3:$AH$20,2+ROW(A75)/25)</f>
        <v>154475</v>
      </c>
    </row>
    <row r="77" spans="1:3" x14ac:dyDescent="0.35">
      <c r="A77" s="5">
        <v>3</v>
      </c>
      <c r="B77" s="204">
        <v>1998</v>
      </c>
      <c r="C77" s="205">
        <f>VLOOKUP(A77,$A$3:$AH$20,2+ROW(A75)/25)</f>
        <v>154892</v>
      </c>
    </row>
    <row r="78" spans="1:3" x14ac:dyDescent="0.35">
      <c r="A78" s="5">
        <v>4</v>
      </c>
      <c r="B78" s="204">
        <v>1999</v>
      </c>
      <c r="C78" s="205">
        <f>VLOOKUP(A78,$A$3:$AH$20,2+ROW(A75)/25)</f>
        <v>155241</v>
      </c>
    </row>
    <row r="79" spans="1:3" x14ac:dyDescent="0.35">
      <c r="A79" s="5">
        <v>5</v>
      </c>
      <c r="B79" s="204">
        <v>2000</v>
      </c>
      <c r="C79" s="205">
        <f>VLOOKUP(A79,$A$3:$AH$20,2+ROW(A75)/25)</f>
        <v>155808</v>
      </c>
    </row>
    <row r="80" spans="1:3" x14ac:dyDescent="0.35">
      <c r="A80" s="5">
        <v>6</v>
      </c>
      <c r="B80" s="204">
        <v>2001</v>
      </c>
      <c r="C80" s="205">
        <f>VLOOKUP(A80,$A$3:$AH$20,2+ROW(A75)/25)</f>
        <v>157214</v>
      </c>
    </row>
    <row r="81" spans="1:3" x14ac:dyDescent="0.35">
      <c r="A81" s="5">
        <v>7</v>
      </c>
      <c r="B81" s="204">
        <v>2002</v>
      </c>
      <c r="C81" s="205">
        <f>VLOOKUP(A81,$A$3:$AH$20,2+ROW(A75)/25)</f>
        <v>158234</v>
      </c>
    </row>
    <row r="82" spans="1:3" x14ac:dyDescent="0.35">
      <c r="A82" s="5">
        <v>8</v>
      </c>
      <c r="B82" s="204">
        <v>2003</v>
      </c>
      <c r="C82" s="205">
        <f>VLOOKUP(A82,$A$3:$AH$20,2+ROW(A75)/25)</f>
        <v>158995</v>
      </c>
    </row>
    <row r="83" spans="1:3" x14ac:dyDescent="0.35">
      <c r="A83" s="5">
        <v>9</v>
      </c>
      <c r="B83" s="204">
        <v>2004</v>
      </c>
      <c r="C83" s="205">
        <f>VLOOKUP(A83,$A$3:$AH$20,2+ROW(A75)/25)</f>
        <v>159969</v>
      </c>
    </row>
    <row r="84" spans="1:3" x14ac:dyDescent="0.35">
      <c r="A84" s="5">
        <v>10</v>
      </c>
      <c r="B84" s="204">
        <v>2005</v>
      </c>
      <c r="C84" s="205">
        <f>VLOOKUP(A84,$A$3:$AH$20,2+ROW(A75)/25)</f>
        <v>161146</v>
      </c>
    </row>
    <row r="85" spans="1:3" x14ac:dyDescent="0.35">
      <c r="A85" s="5">
        <v>11</v>
      </c>
      <c r="B85" s="204">
        <v>2006</v>
      </c>
      <c r="C85" s="205">
        <f>VLOOKUP(A85,$A$3:$AH$20,2+ROW(A75)/25)</f>
        <v>161229</v>
      </c>
    </row>
    <row r="86" spans="1:3" x14ac:dyDescent="0.35">
      <c r="A86" s="5">
        <v>12</v>
      </c>
      <c r="B86" s="204">
        <v>2007</v>
      </c>
      <c r="C86" s="205">
        <f>VLOOKUP(A86,$A$3:$AH$20,2+ROW(A75)/25)</f>
        <v>162413</v>
      </c>
    </row>
    <row r="87" spans="1:3" x14ac:dyDescent="0.35">
      <c r="A87" s="5">
        <v>13</v>
      </c>
      <c r="B87" s="204">
        <v>2008</v>
      </c>
      <c r="C87" s="205">
        <f>VLOOKUP(A87,$A$3:$AH$20,2+ROW(A75)/25)</f>
        <v>164096</v>
      </c>
    </row>
    <row r="88" spans="1:3" x14ac:dyDescent="0.35">
      <c r="A88" s="5">
        <v>14</v>
      </c>
      <c r="B88" s="204">
        <v>2009</v>
      </c>
      <c r="C88" s="205">
        <f>VLOOKUP(A88,$A$3:$AH$20,2+ROW(A75)/25)</f>
        <v>165568</v>
      </c>
    </row>
    <row r="89" spans="1:3" x14ac:dyDescent="0.35">
      <c r="A89" s="5">
        <v>15</v>
      </c>
      <c r="B89" s="204">
        <v>2010</v>
      </c>
      <c r="C89" s="205">
        <f>VLOOKUP(A89,$A$3:$AH$20,2+ROW(A75)/25)</f>
        <v>166259</v>
      </c>
    </row>
    <row r="90" spans="1:3" x14ac:dyDescent="0.35">
      <c r="A90" s="5">
        <v>16</v>
      </c>
      <c r="B90" s="204">
        <v>2011</v>
      </c>
      <c r="C90" s="205">
        <f>VLOOKUP(A90,$A$3:$AH$20,2+ROW(A75)/25)</f>
        <v>166818</v>
      </c>
    </row>
    <row r="91" spans="1:3" x14ac:dyDescent="0.35">
      <c r="A91" s="5">
        <v>17</v>
      </c>
      <c r="B91" s="204">
        <v>2012</v>
      </c>
      <c r="C91" s="205">
        <f>VLOOKUP(A91,$A$3:$AH$20,2+ROW(A75)/25)</f>
        <v>168293</v>
      </c>
    </row>
    <row r="92" spans="1:3" x14ac:dyDescent="0.35">
      <c r="A92" s="5">
        <v>18</v>
      </c>
      <c r="B92" s="204">
        <v>2013</v>
      </c>
      <c r="C92" s="205">
        <f>VLOOKUP(A92,$A$3:$AH$20,2+ROW(A75)/25)</f>
        <v>170553</v>
      </c>
    </row>
    <row r="93" spans="1:3" x14ac:dyDescent="0.35">
      <c r="A93" s="5">
        <v>19</v>
      </c>
    </row>
    <row r="94" spans="1:3" x14ac:dyDescent="0.35">
      <c r="A94" s="5">
        <v>20</v>
      </c>
    </row>
    <row r="95" spans="1:3" x14ac:dyDescent="0.35">
      <c r="A95" s="5">
        <v>21</v>
      </c>
    </row>
    <row r="96" spans="1:3" x14ac:dyDescent="0.35">
      <c r="A96" s="5">
        <v>22</v>
      </c>
    </row>
    <row r="97" spans="1:3" x14ac:dyDescent="0.35">
      <c r="A97" s="5">
        <v>23</v>
      </c>
    </row>
    <row r="98" spans="1:3" x14ac:dyDescent="0.35">
      <c r="A98" s="5">
        <v>24</v>
      </c>
    </row>
    <row r="99" spans="1:3" x14ac:dyDescent="0.35">
      <c r="A99" s="5">
        <v>25</v>
      </c>
    </row>
    <row r="100" spans="1:3" x14ac:dyDescent="0.35">
      <c r="A100" s="5">
        <v>1</v>
      </c>
      <c r="B100" s="204">
        <v>1996</v>
      </c>
      <c r="C100" s="205">
        <f>VLOOKUP(A100,$A$3:$AH$20,2+ROW(A100)/25)</f>
        <v>155584</v>
      </c>
    </row>
    <row r="101" spans="1:3" x14ac:dyDescent="0.35">
      <c r="A101" s="5">
        <v>2</v>
      </c>
      <c r="B101" s="204">
        <v>1997</v>
      </c>
      <c r="C101" s="205">
        <f>VLOOKUP(A101,$A$3:$AH$20,2+ROW(A100)/25)</f>
        <v>156875</v>
      </c>
    </row>
    <row r="102" spans="1:3" x14ac:dyDescent="0.35">
      <c r="A102" s="5">
        <v>3</v>
      </c>
      <c r="B102" s="204">
        <v>1998</v>
      </c>
      <c r="C102" s="205">
        <f>VLOOKUP(A102,$A$3:$AH$20,2+ROW(A100)/25)</f>
        <v>161137</v>
      </c>
    </row>
    <row r="103" spans="1:3" x14ac:dyDescent="0.35">
      <c r="A103" s="5">
        <v>4</v>
      </c>
      <c r="B103" s="204">
        <v>1999</v>
      </c>
      <c r="C103" s="205">
        <f>VLOOKUP(A103,$A$3:$AH$20,2+ROW(A100)/25)</f>
        <v>164277</v>
      </c>
    </row>
    <row r="104" spans="1:3" x14ac:dyDescent="0.35">
      <c r="A104" s="5">
        <v>5</v>
      </c>
      <c r="B104" s="204">
        <v>2000</v>
      </c>
      <c r="C104" s="205">
        <f>VLOOKUP(A104,$A$3:$AH$20,2+ROW(A100)/25)</f>
        <v>165444</v>
      </c>
    </row>
    <row r="105" spans="1:3" x14ac:dyDescent="0.35">
      <c r="A105" s="5">
        <v>6</v>
      </c>
      <c r="B105" s="204">
        <v>2001</v>
      </c>
      <c r="C105" s="205">
        <f>VLOOKUP(A105,$A$3:$AH$20,2+ROW(A100)/25)</f>
        <v>168247</v>
      </c>
    </row>
    <row r="106" spans="1:3" x14ac:dyDescent="0.35">
      <c r="A106" s="5">
        <v>7</v>
      </c>
      <c r="B106" s="204">
        <v>2002</v>
      </c>
      <c r="C106" s="205">
        <f>VLOOKUP(A106,$A$3:$AH$20,2+ROW(A100)/25)</f>
        <v>170433</v>
      </c>
    </row>
    <row r="107" spans="1:3" x14ac:dyDescent="0.35">
      <c r="A107" s="5">
        <v>8</v>
      </c>
      <c r="B107" s="204">
        <v>2003</v>
      </c>
      <c r="C107" s="205">
        <f>VLOOKUP(A107,$A$3:$AH$20,2+ROW(A100)/25)</f>
        <v>171496</v>
      </c>
    </row>
    <row r="108" spans="1:3" x14ac:dyDescent="0.35">
      <c r="A108" s="5">
        <v>9</v>
      </c>
      <c r="B108" s="204">
        <v>2004</v>
      </c>
      <c r="C108" s="205">
        <f>VLOOKUP(A108,$A$3:$AH$20,2+ROW(A100)/25)</f>
        <v>172194</v>
      </c>
    </row>
    <row r="109" spans="1:3" x14ac:dyDescent="0.35">
      <c r="A109" s="5">
        <v>10</v>
      </c>
      <c r="B109" s="204">
        <v>2005</v>
      </c>
      <c r="C109" s="205">
        <f>VLOOKUP(A109,$A$3:$AH$20,2+ROW(A100)/25)</f>
        <v>173403</v>
      </c>
    </row>
    <row r="110" spans="1:3" x14ac:dyDescent="0.35">
      <c r="A110" s="5">
        <v>11</v>
      </c>
      <c r="B110" s="204">
        <v>2006</v>
      </c>
      <c r="C110" s="205">
        <f>VLOOKUP(A110,$A$3:$AH$20,2+ROW(A100)/25)</f>
        <v>176003</v>
      </c>
    </row>
    <row r="111" spans="1:3" x14ac:dyDescent="0.35">
      <c r="A111" s="5">
        <v>12</v>
      </c>
      <c r="B111" s="204">
        <v>2007</v>
      </c>
      <c r="C111" s="205">
        <f>VLOOKUP(A111,$A$3:$AH$20,2+ROW(A100)/25)</f>
        <v>177827</v>
      </c>
    </row>
    <row r="112" spans="1:3" x14ac:dyDescent="0.35">
      <c r="A112" s="5">
        <v>13</v>
      </c>
      <c r="B112" s="204">
        <v>2008</v>
      </c>
      <c r="C112" s="205">
        <f>VLOOKUP(A112,$A$3:$AH$20,2+ROW(A100)/25)</f>
        <v>181030</v>
      </c>
    </row>
    <row r="113" spans="1:3" x14ac:dyDescent="0.35">
      <c r="A113" s="5">
        <v>14</v>
      </c>
      <c r="B113" s="204">
        <v>2009</v>
      </c>
      <c r="C113" s="205">
        <f>VLOOKUP(A113,$A$3:$AH$20,2+ROW(A100)/25)</f>
        <v>185763</v>
      </c>
    </row>
    <row r="114" spans="1:3" x14ac:dyDescent="0.35">
      <c r="A114" s="5">
        <v>15</v>
      </c>
      <c r="B114" s="204">
        <v>2010</v>
      </c>
      <c r="C114" s="205">
        <f>VLOOKUP(A114,$A$3:$AH$20,2+ROW(A100)/25)</f>
        <v>188496</v>
      </c>
    </row>
    <row r="115" spans="1:3" x14ac:dyDescent="0.35">
      <c r="A115" s="5">
        <v>16</v>
      </c>
      <c r="B115" s="204">
        <v>2011</v>
      </c>
      <c r="C115" s="205">
        <f>VLOOKUP(A115,$A$3:$AH$20,2+ROW(A100)/25)</f>
        <v>191084</v>
      </c>
    </row>
    <row r="116" spans="1:3" x14ac:dyDescent="0.35">
      <c r="A116" s="5">
        <v>17</v>
      </c>
      <c r="B116" s="204">
        <v>2012</v>
      </c>
      <c r="C116" s="205">
        <f>VLOOKUP(A116,$A$3:$AH$20,2+ROW(A100)/25)</f>
        <v>193665</v>
      </c>
    </row>
    <row r="117" spans="1:3" x14ac:dyDescent="0.35">
      <c r="A117" s="5">
        <v>18</v>
      </c>
      <c r="B117" s="204">
        <v>2013</v>
      </c>
      <c r="C117" s="205">
        <f>VLOOKUP(A117,$A$3:$AH$20,2+ROW(A100)/25)</f>
        <v>195469</v>
      </c>
    </row>
    <row r="118" spans="1:3" x14ac:dyDescent="0.35">
      <c r="A118" s="5">
        <v>19</v>
      </c>
    </row>
    <row r="119" spans="1:3" x14ac:dyDescent="0.35">
      <c r="A119" s="5">
        <v>20</v>
      </c>
    </row>
    <row r="120" spans="1:3" x14ac:dyDescent="0.35">
      <c r="A120" s="5">
        <v>21</v>
      </c>
    </row>
    <row r="121" spans="1:3" x14ac:dyDescent="0.35">
      <c r="A121" s="5">
        <v>22</v>
      </c>
    </row>
    <row r="122" spans="1:3" x14ac:dyDescent="0.35">
      <c r="A122" s="5">
        <v>23</v>
      </c>
    </row>
    <row r="123" spans="1:3" x14ac:dyDescent="0.35">
      <c r="A123" s="5">
        <v>24</v>
      </c>
    </row>
    <row r="124" spans="1:3" x14ac:dyDescent="0.35">
      <c r="A124" s="5">
        <v>25</v>
      </c>
    </row>
    <row r="125" spans="1:3" x14ac:dyDescent="0.35">
      <c r="A125" s="5">
        <v>1</v>
      </c>
      <c r="B125" s="204">
        <v>1996</v>
      </c>
      <c r="C125" s="205">
        <f>VLOOKUP(A125,$A$3:$AH$20,2+ROW(A125)/25)</f>
        <v>42716</v>
      </c>
    </row>
    <row r="126" spans="1:3" x14ac:dyDescent="0.35">
      <c r="A126" s="5">
        <v>2</v>
      </c>
      <c r="B126" s="204">
        <v>1997</v>
      </c>
      <c r="C126" s="205">
        <f>VLOOKUP(A126,$A$3:$AH$20,2+ROW(A125)/25)</f>
        <v>43236</v>
      </c>
    </row>
    <row r="127" spans="1:3" x14ac:dyDescent="0.35">
      <c r="A127" s="5">
        <v>3</v>
      </c>
      <c r="B127" s="204">
        <v>1998</v>
      </c>
      <c r="C127" s="205">
        <f>VLOOKUP(A127,$A$3:$AH$20,2+ROW(A125)/25)</f>
        <v>44016</v>
      </c>
    </row>
    <row r="128" spans="1:3" x14ac:dyDescent="0.35">
      <c r="A128" s="5">
        <v>4</v>
      </c>
      <c r="B128" s="204">
        <v>1999</v>
      </c>
      <c r="C128" s="205">
        <f>VLOOKUP(A128,$A$3:$AH$20,2+ROW(A125)/25)</f>
        <v>44974</v>
      </c>
    </row>
    <row r="129" spans="1:3" x14ac:dyDescent="0.35">
      <c r="A129" s="5">
        <v>5</v>
      </c>
      <c r="B129" s="204">
        <v>2000</v>
      </c>
      <c r="C129" s="205">
        <f>VLOOKUP(A129,$A$3:$AH$20,2+ROW(A125)/25)</f>
        <v>45777</v>
      </c>
    </row>
    <row r="130" spans="1:3" x14ac:dyDescent="0.35">
      <c r="A130" s="5">
        <v>6</v>
      </c>
      <c r="B130" s="204">
        <v>2001</v>
      </c>
      <c r="C130" s="205">
        <f>VLOOKUP(A130,$A$3:$AH$20,2+ROW(A125)/25)</f>
        <v>47010</v>
      </c>
    </row>
    <row r="131" spans="1:3" x14ac:dyDescent="0.35">
      <c r="A131" s="5">
        <v>7</v>
      </c>
      <c r="B131" s="204">
        <v>2002</v>
      </c>
      <c r="C131" s="205">
        <f>VLOOKUP(A131,$A$3:$AH$20,2+ROW(A125)/25)</f>
        <v>48248</v>
      </c>
    </row>
    <row r="132" spans="1:3" x14ac:dyDescent="0.35">
      <c r="A132" s="5">
        <v>8</v>
      </c>
      <c r="B132" s="204">
        <v>2003</v>
      </c>
      <c r="C132" s="205">
        <f>VLOOKUP(A132,$A$3:$AH$20,2+ROW(A125)/25)</f>
        <v>50524</v>
      </c>
    </row>
    <row r="133" spans="1:3" x14ac:dyDescent="0.35">
      <c r="A133" s="5">
        <v>9</v>
      </c>
      <c r="B133" s="204">
        <v>2004</v>
      </c>
      <c r="C133" s="205">
        <f>VLOOKUP(A133,$A$3:$AH$20,2+ROW(A125)/25)</f>
        <v>53390</v>
      </c>
    </row>
    <row r="134" spans="1:3" x14ac:dyDescent="0.35">
      <c r="A134" s="5">
        <v>10</v>
      </c>
      <c r="B134" s="204">
        <v>2005</v>
      </c>
      <c r="C134" s="205">
        <f>VLOOKUP(A134,$A$3:$AH$20,2+ROW(A125)/25)</f>
        <v>55729</v>
      </c>
    </row>
    <row r="135" spans="1:3" x14ac:dyDescent="0.35">
      <c r="A135" s="5">
        <v>11</v>
      </c>
      <c r="B135" s="204">
        <v>2006</v>
      </c>
      <c r="C135" s="205">
        <f>VLOOKUP(A135,$A$3:$AH$20,2+ROW(A125)/25)</f>
        <v>58540</v>
      </c>
    </row>
    <row r="136" spans="1:3" x14ac:dyDescent="0.35">
      <c r="A136" s="5">
        <v>12</v>
      </c>
      <c r="B136" s="204">
        <v>2007</v>
      </c>
      <c r="C136" s="205">
        <f>VLOOKUP(A136,$A$3:$AH$20,2+ROW(A125)/25)</f>
        <v>60782</v>
      </c>
    </row>
    <row r="137" spans="1:3" x14ac:dyDescent="0.35">
      <c r="A137" s="5">
        <v>13</v>
      </c>
      <c r="B137" s="204">
        <v>2008</v>
      </c>
      <c r="C137" s="205">
        <f>VLOOKUP(A137,$A$3:$AH$20,2+ROW(A125)/25)</f>
        <v>63880</v>
      </c>
    </row>
    <row r="138" spans="1:3" x14ac:dyDescent="0.35">
      <c r="A138" s="5">
        <v>14</v>
      </c>
      <c r="B138" s="204">
        <v>2009</v>
      </c>
      <c r="C138" s="205">
        <f>VLOOKUP(A138,$A$3:$AH$20,2+ROW(A125)/25)</f>
        <v>67936</v>
      </c>
    </row>
    <row r="139" spans="1:3" x14ac:dyDescent="0.35">
      <c r="A139" s="5">
        <v>15</v>
      </c>
      <c r="B139" s="204">
        <v>2010</v>
      </c>
      <c r="C139" s="205">
        <f>VLOOKUP(A139,$A$3:$AH$20,2+ROW(A125)/25)</f>
        <v>71700</v>
      </c>
    </row>
    <row r="140" spans="1:3" x14ac:dyDescent="0.35">
      <c r="A140" s="5">
        <v>16</v>
      </c>
      <c r="B140" s="204">
        <v>2011</v>
      </c>
      <c r="C140" s="205">
        <f>VLOOKUP(A140,$A$3:$AH$20,2+ROW(A125)/25)</f>
        <v>75573</v>
      </c>
    </row>
    <row r="141" spans="1:3" x14ac:dyDescent="0.35">
      <c r="A141" s="5">
        <v>17</v>
      </c>
      <c r="B141" s="204">
        <v>2012</v>
      </c>
      <c r="C141" s="205">
        <f>VLOOKUP(A141,$A$3:$AH$20,2+ROW(A125)/25)</f>
        <v>80084</v>
      </c>
    </row>
    <row r="142" spans="1:3" x14ac:dyDescent="0.35">
      <c r="A142" s="5">
        <v>18</v>
      </c>
      <c r="B142" s="204">
        <v>2013</v>
      </c>
      <c r="C142" s="205">
        <f>VLOOKUP(A142,$A$3:$AH$20,2+ROW(A125)/25)</f>
        <v>84065</v>
      </c>
    </row>
    <row r="143" spans="1:3" x14ac:dyDescent="0.35">
      <c r="A143" s="5">
        <v>19</v>
      </c>
    </row>
    <row r="144" spans="1:3" x14ac:dyDescent="0.35">
      <c r="A144" s="5">
        <v>20</v>
      </c>
    </row>
    <row r="145" spans="1:3" x14ac:dyDescent="0.35">
      <c r="A145" s="5">
        <v>21</v>
      </c>
    </row>
    <row r="146" spans="1:3" x14ac:dyDescent="0.35">
      <c r="A146" s="5">
        <v>22</v>
      </c>
    </row>
    <row r="147" spans="1:3" x14ac:dyDescent="0.35">
      <c r="A147" s="5">
        <v>23</v>
      </c>
    </row>
    <row r="148" spans="1:3" x14ac:dyDescent="0.35">
      <c r="A148" s="5">
        <v>24</v>
      </c>
    </row>
    <row r="149" spans="1:3" x14ac:dyDescent="0.35">
      <c r="A149" s="5">
        <v>25</v>
      </c>
    </row>
    <row r="150" spans="1:3" x14ac:dyDescent="0.35">
      <c r="A150" s="5">
        <v>1</v>
      </c>
      <c r="B150" s="204">
        <v>1996</v>
      </c>
      <c r="C150" s="205">
        <f>VLOOKUP(A150,$A$3:$AH$20,2+ROW(A150)/25)</f>
        <v>148957</v>
      </c>
    </row>
    <row r="151" spans="1:3" x14ac:dyDescent="0.35">
      <c r="A151" s="5">
        <v>2</v>
      </c>
      <c r="B151" s="204">
        <v>1997</v>
      </c>
      <c r="C151" s="205">
        <f>VLOOKUP(A151,$A$3:$AH$20,2+ROW(A150)/25)</f>
        <v>153694</v>
      </c>
    </row>
    <row r="152" spans="1:3" x14ac:dyDescent="0.35">
      <c r="A152" s="5">
        <v>3</v>
      </c>
      <c r="B152" s="204">
        <v>1998</v>
      </c>
      <c r="C152" s="205">
        <f>VLOOKUP(A152,$A$3:$AH$20,2+ROW(A150)/25)</f>
        <v>159855</v>
      </c>
    </row>
    <row r="153" spans="1:3" x14ac:dyDescent="0.35">
      <c r="A153" s="5">
        <v>4</v>
      </c>
      <c r="B153" s="204">
        <v>1999</v>
      </c>
      <c r="C153" s="205">
        <f>VLOOKUP(A153,$A$3:$AH$20,2+ROW(A150)/25)</f>
        <v>166132</v>
      </c>
    </row>
    <row r="154" spans="1:3" x14ac:dyDescent="0.35">
      <c r="A154" s="5">
        <v>5</v>
      </c>
      <c r="B154" s="204">
        <v>2000</v>
      </c>
      <c r="C154" s="205">
        <f>VLOOKUP(A154,$A$3:$AH$20,2+ROW(A150)/25)</f>
        <v>173642</v>
      </c>
    </row>
    <row r="155" spans="1:3" x14ac:dyDescent="0.35">
      <c r="A155" s="5">
        <v>6</v>
      </c>
      <c r="B155" s="204">
        <v>2001</v>
      </c>
      <c r="C155" s="205">
        <f>VLOOKUP(A155,$A$3:$AH$20,2+ROW(A150)/25)</f>
        <v>181562</v>
      </c>
    </row>
    <row r="156" spans="1:3" x14ac:dyDescent="0.35">
      <c r="A156" s="5">
        <v>7</v>
      </c>
      <c r="B156" s="204">
        <v>2002</v>
      </c>
      <c r="C156" s="205">
        <f>VLOOKUP(A156,$A$3:$AH$20,2+ROW(A150)/25)</f>
        <v>190758</v>
      </c>
    </row>
    <row r="157" spans="1:3" x14ac:dyDescent="0.35">
      <c r="A157" s="5">
        <v>8</v>
      </c>
      <c r="B157" s="204">
        <v>2003</v>
      </c>
      <c r="C157" s="205">
        <f>VLOOKUP(A157,$A$3:$AH$20,2+ROW(A150)/25)</f>
        <v>201119</v>
      </c>
    </row>
    <row r="158" spans="1:3" x14ac:dyDescent="0.35">
      <c r="A158" s="5">
        <v>9</v>
      </c>
      <c r="B158" s="204">
        <v>2004</v>
      </c>
      <c r="C158" s="205">
        <f>VLOOKUP(A158,$A$3:$AH$20,2+ROW(A150)/25)</f>
        <v>209202</v>
      </c>
    </row>
    <row r="159" spans="1:3" x14ac:dyDescent="0.35">
      <c r="A159" s="5">
        <v>10</v>
      </c>
      <c r="B159" s="204">
        <v>2005</v>
      </c>
      <c r="C159" s="205">
        <f>VLOOKUP(A159,$A$3:$AH$20,2+ROW(A150)/25)</f>
        <v>215923</v>
      </c>
    </row>
    <row r="160" spans="1:3" x14ac:dyDescent="0.35">
      <c r="A160" s="5">
        <v>11</v>
      </c>
      <c r="B160" s="204">
        <v>2006</v>
      </c>
      <c r="C160" s="205">
        <f>VLOOKUP(A160,$A$3:$AH$20,2+ROW(A150)/25)</f>
        <v>222681</v>
      </c>
    </row>
    <row r="161" spans="1:3" x14ac:dyDescent="0.35">
      <c r="A161" s="5">
        <v>12</v>
      </c>
      <c r="B161" s="204">
        <v>2007</v>
      </c>
      <c r="C161" s="205">
        <f>VLOOKUP(A161,$A$3:$AH$20,2+ROW(A150)/25)</f>
        <v>230207</v>
      </c>
    </row>
    <row r="162" spans="1:3" x14ac:dyDescent="0.35">
      <c r="A162" s="5">
        <v>13</v>
      </c>
      <c r="B162" s="204">
        <v>2008</v>
      </c>
      <c r="C162" s="205">
        <f>VLOOKUP(A162,$A$3:$AH$20,2+ROW(A150)/25)</f>
        <v>238176</v>
      </c>
    </row>
    <row r="163" spans="1:3" x14ac:dyDescent="0.35">
      <c r="A163" s="5">
        <v>14</v>
      </c>
      <c r="B163" s="204">
        <v>2009</v>
      </c>
      <c r="C163" s="205">
        <f>VLOOKUP(A163,$A$3:$AH$20,2+ROW(A150)/25)</f>
        <v>246721</v>
      </c>
    </row>
    <row r="164" spans="1:3" x14ac:dyDescent="0.35">
      <c r="A164" s="5">
        <v>15</v>
      </c>
      <c r="B164" s="204">
        <v>2010</v>
      </c>
      <c r="C164" s="205">
        <f>VLOOKUP(A164,$A$3:$AH$20,2+ROW(A150)/25)</f>
        <v>254216</v>
      </c>
    </row>
    <row r="165" spans="1:3" x14ac:dyDescent="0.35">
      <c r="A165" s="5">
        <v>16</v>
      </c>
      <c r="B165" s="204">
        <v>2011</v>
      </c>
      <c r="C165" s="205">
        <f>VLOOKUP(A165,$A$3:$AH$20,2+ROW(A150)/25)</f>
        <v>260404</v>
      </c>
    </row>
    <row r="166" spans="1:3" x14ac:dyDescent="0.35">
      <c r="A166" s="5">
        <v>17</v>
      </c>
      <c r="B166" s="204">
        <v>2012</v>
      </c>
      <c r="C166" s="205">
        <f>VLOOKUP(A166,$A$3:$AH$20,2+ROW(A150)/25)</f>
        <v>267892</v>
      </c>
    </row>
    <row r="167" spans="1:3" x14ac:dyDescent="0.35">
      <c r="A167" s="5">
        <v>18</v>
      </c>
      <c r="B167" s="204">
        <v>2013</v>
      </c>
      <c r="C167" s="205">
        <f>VLOOKUP(A167,$A$3:$AH$20,2+ROW(A150)/25)</f>
        <v>275116</v>
      </c>
    </row>
    <row r="168" spans="1:3" x14ac:dyDescent="0.35">
      <c r="A168" s="5">
        <v>19</v>
      </c>
    </row>
    <row r="169" spans="1:3" x14ac:dyDescent="0.35">
      <c r="A169" s="5">
        <v>20</v>
      </c>
    </row>
    <row r="170" spans="1:3" x14ac:dyDescent="0.35">
      <c r="A170" s="5">
        <v>21</v>
      </c>
    </row>
    <row r="171" spans="1:3" x14ac:dyDescent="0.35">
      <c r="A171" s="5">
        <v>22</v>
      </c>
    </row>
    <row r="172" spans="1:3" x14ac:dyDescent="0.35">
      <c r="A172" s="5">
        <v>23</v>
      </c>
    </row>
    <row r="173" spans="1:3" x14ac:dyDescent="0.35">
      <c r="A173" s="5">
        <v>24</v>
      </c>
    </row>
    <row r="174" spans="1:3" x14ac:dyDescent="0.35">
      <c r="A174" s="5">
        <v>25</v>
      </c>
    </row>
    <row r="175" spans="1:3" x14ac:dyDescent="0.35">
      <c r="A175" s="5">
        <v>1</v>
      </c>
      <c r="B175" s="204">
        <v>1996</v>
      </c>
      <c r="C175" s="205">
        <f>VLOOKUP(A175,$A$3:$AH$20,2+ROW(A175)/25)</f>
        <v>127405</v>
      </c>
    </row>
    <row r="176" spans="1:3" x14ac:dyDescent="0.35">
      <c r="A176" s="5">
        <v>2</v>
      </c>
      <c r="B176" s="204">
        <v>1997</v>
      </c>
      <c r="C176" s="205">
        <f>VLOOKUP(A176,$A$3:$AH$20,2+ROW(A175)/25)</f>
        <v>127756</v>
      </c>
    </row>
    <row r="177" spans="1:3" x14ac:dyDescent="0.35">
      <c r="A177" s="5">
        <v>3</v>
      </c>
      <c r="B177" s="204">
        <v>1998</v>
      </c>
      <c r="C177" s="205">
        <f>VLOOKUP(A177,$A$3:$AH$20,2+ROW(A175)/25)</f>
        <v>127450</v>
      </c>
    </row>
    <row r="178" spans="1:3" x14ac:dyDescent="0.35">
      <c r="A178" s="5">
        <v>4</v>
      </c>
      <c r="B178" s="204">
        <v>1999</v>
      </c>
      <c r="C178" s="205">
        <f>VLOOKUP(A178,$A$3:$AH$20,2+ROW(A175)/25)</f>
        <v>127548</v>
      </c>
    </row>
    <row r="179" spans="1:3" x14ac:dyDescent="0.35">
      <c r="A179" s="5">
        <v>5</v>
      </c>
      <c r="B179" s="204">
        <v>2000</v>
      </c>
      <c r="C179" s="205">
        <f>VLOOKUP(A179,$A$3:$AH$20,2+ROW(A175)/25)</f>
        <v>127351</v>
      </c>
    </row>
    <row r="180" spans="1:3" x14ac:dyDescent="0.35">
      <c r="A180" s="5">
        <v>6</v>
      </c>
      <c r="B180" s="204">
        <v>2001</v>
      </c>
      <c r="C180" s="205">
        <f>VLOOKUP(A180,$A$3:$AH$20,2+ROW(A175)/25)</f>
        <v>127855</v>
      </c>
    </row>
    <row r="181" spans="1:3" x14ac:dyDescent="0.35">
      <c r="A181" s="5">
        <v>7</v>
      </c>
      <c r="B181" s="204">
        <v>2002</v>
      </c>
      <c r="C181" s="205">
        <f>VLOOKUP(A181,$A$3:$AH$20,2+ROW(A175)/25)</f>
        <v>128364</v>
      </c>
    </row>
    <row r="182" spans="1:3" x14ac:dyDescent="0.35">
      <c r="A182" s="5">
        <v>8</v>
      </c>
      <c r="B182" s="204">
        <v>2003</v>
      </c>
      <c r="C182" s="205">
        <f>VLOOKUP(A182,$A$3:$AH$20,2+ROW(A175)/25)</f>
        <v>128970</v>
      </c>
    </row>
    <row r="183" spans="1:3" x14ac:dyDescent="0.35">
      <c r="A183" s="5">
        <v>9</v>
      </c>
      <c r="B183" s="204">
        <v>2004</v>
      </c>
      <c r="C183" s="205">
        <f>VLOOKUP(A183,$A$3:$AH$20,2+ROW(A175)/25)</f>
        <v>130027</v>
      </c>
    </row>
    <row r="184" spans="1:3" x14ac:dyDescent="0.35">
      <c r="A184" s="5">
        <v>10</v>
      </c>
      <c r="B184" s="204">
        <v>2005</v>
      </c>
      <c r="C184" s="205">
        <f>VLOOKUP(A184,$A$3:$AH$20,2+ROW(A175)/25)</f>
        <v>131615</v>
      </c>
    </row>
    <row r="185" spans="1:3" x14ac:dyDescent="0.35">
      <c r="A185" s="5">
        <v>11</v>
      </c>
      <c r="B185" s="204">
        <v>2006</v>
      </c>
      <c r="C185" s="205">
        <f>VLOOKUP(A185,$A$3:$AH$20,2+ROW(A175)/25)</f>
        <v>133644</v>
      </c>
    </row>
    <row r="186" spans="1:3" x14ac:dyDescent="0.35">
      <c r="A186" s="5">
        <v>12</v>
      </c>
      <c r="B186" s="204">
        <v>2007</v>
      </c>
      <c r="C186" s="205">
        <f>VLOOKUP(A186,$A$3:$AH$20,2+ROW(A175)/25)</f>
        <v>135766</v>
      </c>
    </row>
    <row r="187" spans="1:3" x14ac:dyDescent="0.35">
      <c r="A187" s="5">
        <v>13</v>
      </c>
      <c r="B187" s="204">
        <v>2008</v>
      </c>
      <c r="C187" s="205">
        <f>VLOOKUP(A187,$A$3:$AH$20,2+ROW(A175)/25)</f>
        <v>138217</v>
      </c>
    </row>
    <row r="188" spans="1:3" x14ac:dyDescent="0.35">
      <c r="A188" s="5">
        <v>14</v>
      </c>
      <c r="B188" s="204">
        <v>2009</v>
      </c>
      <c r="C188" s="205">
        <f>VLOOKUP(A188,$A$3:$AH$20,2+ROW(A175)/25)</f>
        <v>140609</v>
      </c>
    </row>
    <row r="189" spans="1:3" x14ac:dyDescent="0.35">
      <c r="A189" s="5">
        <v>15</v>
      </c>
      <c r="B189" s="204">
        <v>2010</v>
      </c>
      <c r="C189" s="205">
        <f>VLOOKUP(A189,$A$3:$AH$20,2+ROW(A175)/25)</f>
        <v>142049</v>
      </c>
    </row>
    <row r="190" spans="1:3" x14ac:dyDescent="0.35">
      <c r="A190" s="5">
        <v>16</v>
      </c>
      <c r="B190" s="204">
        <v>2011</v>
      </c>
      <c r="C190" s="205">
        <f>VLOOKUP(A190,$A$3:$AH$20,2+ROW(A175)/25)</f>
        <v>143057</v>
      </c>
    </row>
    <row r="191" spans="1:3" x14ac:dyDescent="0.35">
      <c r="A191" s="5">
        <v>17</v>
      </c>
      <c r="B191" s="204">
        <v>2012</v>
      </c>
      <c r="C191" s="205">
        <f>VLOOKUP(A191,$A$3:$AH$20,2+ROW(A175)/25)</f>
        <v>144086</v>
      </c>
    </row>
    <row r="192" spans="1:3" x14ac:dyDescent="0.35">
      <c r="A192" s="5">
        <v>18</v>
      </c>
      <c r="B192" s="204">
        <v>2013</v>
      </c>
      <c r="C192" s="205">
        <f>VLOOKUP(A192,$A$3:$AH$20,2+ROW(A175)/25)</f>
        <v>146797</v>
      </c>
    </row>
    <row r="193" spans="1:3" x14ac:dyDescent="0.35">
      <c r="A193" s="5">
        <v>19</v>
      </c>
    </row>
    <row r="194" spans="1:3" x14ac:dyDescent="0.35">
      <c r="A194" s="5">
        <v>20</v>
      </c>
    </row>
    <row r="195" spans="1:3" x14ac:dyDescent="0.35">
      <c r="A195" s="5">
        <v>21</v>
      </c>
    </row>
    <row r="196" spans="1:3" x14ac:dyDescent="0.35">
      <c r="A196" s="5">
        <v>22</v>
      </c>
    </row>
    <row r="197" spans="1:3" x14ac:dyDescent="0.35">
      <c r="A197" s="5">
        <v>23</v>
      </c>
    </row>
    <row r="198" spans="1:3" x14ac:dyDescent="0.35">
      <c r="A198" s="5">
        <v>24</v>
      </c>
    </row>
    <row r="199" spans="1:3" x14ac:dyDescent="0.35">
      <c r="A199" s="5">
        <v>25</v>
      </c>
    </row>
    <row r="200" spans="1:3" x14ac:dyDescent="0.35">
      <c r="A200" s="5">
        <v>1</v>
      </c>
      <c r="B200" s="204">
        <v>1996</v>
      </c>
      <c r="C200" s="205">
        <f>VLOOKUP(A200,$A$3:$AH$20,2+ROW(A200)/25)</f>
        <v>109190</v>
      </c>
    </row>
    <row r="201" spans="1:3" x14ac:dyDescent="0.35">
      <c r="A201" s="5">
        <v>2</v>
      </c>
      <c r="B201" s="204">
        <v>1997</v>
      </c>
      <c r="C201" s="205">
        <f>VLOOKUP(A201,$A$3:$AH$20,2+ROW(A200)/25)</f>
        <v>109809</v>
      </c>
    </row>
    <row r="202" spans="1:3" x14ac:dyDescent="0.35">
      <c r="A202" s="5">
        <v>3</v>
      </c>
      <c r="B202" s="204">
        <v>1998</v>
      </c>
      <c r="C202" s="205">
        <f>VLOOKUP(A202,$A$3:$AH$20,2+ROW(A200)/25)</f>
        <v>110268</v>
      </c>
    </row>
    <row r="203" spans="1:3" x14ac:dyDescent="0.35">
      <c r="A203" s="5">
        <v>4</v>
      </c>
      <c r="B203" s="204">
        <v>1999</v>
      </c>
      <c r="C203" s="205">
        <f>VLOOKUP(A203,$A$3:$AH$20,2+ROW(A200)/25)</f>
        <v>111060</v>
      </c>
    </row>
    <row r="204" spans="1:3" x14ac:dyDescent="0.35">
      <c r="A204" s="5">
        <v>5</v>
      </c>
      <c r="B204" s="204">
        <v>2000</v>
      </c>
      <c r="C204" s="205">
        <f>VLOOKUP(A204,$A$3:$AH$20,2+ROW(A200)/25)</f>
        <v>112506</v>
      </c>
    </row>
    <row r="205" spans="1:3" x14ac:dyDescent="0.35">
      <c r="A205" s="5">
        <v>6</v>
      </c>
      <c r="B205" s="204">
        <v>2001</v>
      </c>
      <c r="C205" s="205">
        <f>VLOOKUP(A205,$A$3:$AH$20,2+ROW(A200)/25)</f>
        <v>114008</v>
      </c>
    </row>
    <row r="206" spans="1:3" x14ac:dyDescent="0.35">
      <c r="A206" s="5">
        <v>7</v>
      </c>
      <c r="B206" s="204">
        <v>2002</v>
      </c>
      <c r="C206" s="205">
        <f>VLOOKUP(A206,$A$3:$AH$20,2+ROW(A200)/25)</f>
        <v>115365</v>
      </c>
    </row>
    <row r="207" spans="1:3" x14ac:dyDescent="0.35">
      <c r="A207" s="5">
        <v>8</v>
      </c>
      <c r="B207" s="204">
        <v>2003</v>
      </c>
      <c r="C207" s="205">
        <f>VLOOKUP(A207,$A$3:$AH$20,2+ROW(A200)/25)</f>
        <v>116634</v>
      </c>
    </row>
    <row r="208" spans="1:3" x14ac:dyDescent="0.35">
      <c r="A208" s="5">
        <v>9</v>
      </c>
      <c r="B208" s="204">
        <v>2004</v>
      </c>
      <c r="C208" s="205">
        <f>VLOOKUP(A208,$A$3:$AH$20,2+ROW(A200)/25)</f>
        <v>118291</v>
      </c>
    </row>
    <row r="209" spans="1:3" x14ac:dyDescent="0.35">
      <c r="A209" s="5">
        <v>10</v>
      </c>
      <c r="B209" s="204">
        <v>2005</v>
      </c>
      <c r="C209" s="205">
        <f>VLOOKUP(A209,$A$3:$AH$20,2+ROW(A200)/25)</f>
        <v>119950</v>
      </c>
    </row>
    <row r="210" spans="1:3" x14ac:dyDescent="0.35">
      <c r="A210" s="5">
        <v>11</v>
      </c>
      <c r="B210" s="204">
        <v>2006</v>
      </c>
      <c r="C210" s="205">
        <f>VLOOKUP(A210,$A$3:$AH$20,2+ROW(A200)/25)</f>
        <v>121369</v>
      </c>
    </row>
    <row r="211" spans="1:3" x14ac:dyDescent="0.35">
      <c r="A211" s="5">
        <v>12</v>
      </c>
      <c r="B211" s="204">
        <v>2007</v>
      </c>
      <c r="C211" s="205">
        <f>VLOOKUP(A211,$A$3:$AH$20,2+ROW(A200)/25)</f>
        <v>123126</v>
      </c>
    </row>
    <row r="212" spans="1:3" x14ac:dyDescent="0.35">
      <c r="A212" s="5">
        <v>13</v>
      </c>
      <c r="B212" s="204">
        <v>2008</v>
      </c>
      <c r="C212" s="205">
        <f>VLOOKUP(A212,$A$3:$AH$20,2+ROW(A200)/25)</f>
        <v>125279</v>
      </c>
    </row>
    <row r="213" spans="1:3" x14ac:dyDescent="0.35">
      <c r="A213" s="5">
        <v>14</v>
      </c>
      <c r="B213" s="204">
        <v>2009</v>
      </c>
      <c r="C213" s="205">
        <f>VLOOKUP(A213,$A$3:$AH$20,2+ROW(A200)/25)</f>
        <v>127346</v>
      </c>
    </row>
    <row r="214" spans="1:3" x14ac:dyDescent="0.35">
      <c r="A214" s="5">
        <v>15</v>
      </c>
      <c r="B214" s="204">
        <v>2010</v>
      </c>
      <c r="C214" s="205">
        <f>VLOOKUP(A214,$A$3:$AH$20,2+ROW(A200)/25)</f>
        <v>128558</v>
      </c>
    </row>
    <row r="215" spans="1:3" x14ac:dyDescent="0.35">
      <c r="A215" s="5">
        <v>16</v>
      </c>
      <c r="B215" s="204">
        <v>2011</v>
      </c>
      <c r="C215" s="205">
        <f>VLOOKUP(A215,$A$3:$AH$20,2+ROW(A200)/25)</f>
        <v>130055</v>
      </c>
    </row>
    <row r="216" spans="1:3" x14ac:dyDescent="0.35">
      <c r="A216" s="5">
        <v>17</v>
      </c>
      <c r="B216" s="204">
        <v>2012</v>
      </c>
      <c r="C216" s="205">
        <f>VLOOKUP(A216,$A$3:$AH$20,2+ROW(A200)/25)</f>
        <v>131542</v>
      </c>
    </row>
    <row r="217" spans="1:3" x14ac:dyDescent="0.35">
      <c r="A217" s="5">
        <v>18</v>
      </c>
      <c r="B217" s="204">
        <v>2013</v>
      </c>
      <c r="C217" s="205">
        <f>VLOOKUP(A217,$A$3:$AH$20,2+ROW(A200)/25)</f>
        <v>133560</v>
      </c>
    </row>
    <row r="218" spans="1:3" x14ac:dyDescent="0.35">
      <c r="A218" s="5">
        <v>19</v>
      </c>
    </row>
    <row r="219" spans="1:3" x14ac:dyDescent="0.35">
      <c r="A219" s="5">
        <v>20</v>
      </c>
    </row>
    <row r="220" spans="1:3" x14ac:dyDescent="0.35">
      <c r="A220" s="5">
        <v>21</v>
      </c>
    </row>
    <row r="221" spans="1:3" x14ac:dyDescent="0.35">
      <c r="A221" s="5">
        <v>22</v>
      </c>
    </row>
    <row r="222" spans="1:3" x14ac:dyDescent="0.35">
      <c r="A222" s="5">
        <v>23</v>
      </c>
    </row>
    <row r="223" spans="1:3" x14ac:dyDescent="0.35">
      <c r="A223" s="5">
        <v>24</v>
      </c>
    </row>
    <row r="224" spans="1:3" x14ac:dyDescent="0.35">
      <c r="A224" s="5">
        <v>25</v>
      </c>
    </row>
    <row r="225" spans="1:3" x14ac:dyDescent="0.35">
      <c r="A225" s="5">
        <v>1</v>
      </c>
      <c r="B225" s="204">
        <v>1996</v>
      </c>
      <c r="C225" s="205">
        <f>VLOOKUP(A225,$A$3:$AH$20,2+ROW(A225)/25)</f>
        <v>120271</v>
      </c>
    </row>
    <row r="226" spans="1:3" x14ac:dyDescent="0.35">
      <c r="A226" s="5">
        <v>2</v>
      </c>
      <c r="B226" s="204">
        <v>1997</v>
      </c>
      <c r="C226" s="205">
        <f>VLOOKUP(A226,$A$3:$AH$20,2+ROW(A225)/25)</f>
        <v>120745</v>
      </c>
    </row>
    <row r="227" spans="1:3" x14ac:dyDescent="0.35">
      <c r="A227" s="5">
        <v>3</v>
      </c>
      <c r="B227" s="204">
        <v>1998</v>
      </c>
      <c r="C227" s="205">
        <f>VLOOKUP(A227,$A$3:$AH$20,2+ROW(A225)/25)</f>
        <v>121012</v>
      </c>
    </row>
    <row r="228" spans="1:3" x14ac:dyDescent="0.35">
      <c r="A228" s="5">
        <v>4</v>
      </c>
      <c r="B228" s="204">
        <v>1999</v>
      </c>
      <c r="C228" s="205">
        <f>VLOOKUP(A228,$A$3:$AH$20,2+ROW(A225)/25)</f>
        <v>121426</v>
      </c>
    </row>
    <row r="229" spans="1:3" x14ac:dyDescent="0.35">
      <c r="A229" s="5">
        <v>5</v>
      </c>
      <c r="B229" s="204">
        <v>2000</v>
      </c>
      <c r="C229" s="205">
        <f>VLOOKUP(A229,$A$3:$AH$20,2+ROW(A225)/25)</f>
        <v>122119</v>
      </c>
    </row>
    <row r="230" spans="1:3" x14ac:dyDescent="0.35">
      <c r="A230" s="5">
        <v>6</v>
      </c>
      <c r="B230" s="204">
        <v>2001</v>
      </c>
      <c r="C230" s="205">
        <f>VLOOKUP(A230,$A$3:$AH$20,2+ROW(A225)/25)</f>
        <v>123105</v>
      </c>
    </row>
    <row r="231" spans="1:3" x14ac:dyDescent="0.35">
      <c r="A231" s="5">
        <v>7</v>
      </c>
      <c r="B231" s="204">
        <v>2002</v>
      </c>
      <c r="C231" s="205">
        <f>VLOOKUP(A231,$A$3:$AH$20,2+ROW(A225)/25)</f>
        <v>124186</v>
      </c>
    </row>
    <row r="232" spans="1:3" x14ac:dyDescent="0.35">
      <c r="A232" s="5">
        <v>8</v>
      </c>
      <c r="B232" s="204">
        <v>2003</v>
      </c>
      <c r="C232" s="205">
        <f>VLOOKUP(A232,$A$3:$AH$20,2+ROW(A225)/25)</f>
        <v>124973</v>
      </c>
    </row>
    <row r="233" spans="1:3" x14ac:dyDescent="0.35">
      <c r="A233" s="5">
        <v>9</v>
      </c>
      <c r="B233" s="204">
        <v>2004</v>
      </c>
      <c r="C233" s="205">
        <f>VLOOKUP(A233,$A$3:$AH$20,2+ROW(A225)/25)</f>
        <v>126223</v>
      </c>
    </row>
    <row r="234" spans="1:3" x14ac:dyDescent="0.35">
      <c r="A234" s="5">
        <v>10</v>
      </c>
      <c r="B234" s="204">
        <v>2005</v>
      </c>
      <c r="C234" s="205">
        <f>VLOOKUP(A234,$A$3:$AH$20,2+ROW(A225)/25)</f>
        <v>127635</v>
      </c>
    </row>
    <row r="235" spans="1:3" x14ac:dyDescent="0.35">
      <c r="A235" s="5">
        <v>11</v>
      </c>
      <c r="B235" s="204">
        <v>2006</v>
      </c>
      <c r="C235" s="205">
        <f>VLOOKUP(A235,$A$3:$AH$20,2+ROW(A225)/25)</f>
        <v>129779</v>
      </c>
    </row>
    <row r="236" spans="1:3" x14ac:dyDescent="0.35">
      <c r="A236" s="5">
        <v>12</v>
      </c>
      <c r="B236" s="204">
        <v>2007</v>
      </c>
      <c r="C236" s="205">
        <f>VLOOKUP(A236,$A$3:$AH$20,2+ROW(A225)/25)</f>
        <v>131573</v>
      </c>
    </row>
    <row r="237" spans="1:3" x14ac:dyDescent="0.35">
      <c r="A237" s="5">
        <v>13</v>
      </c>
      <c r="B237" s="204">
        <v>2008</v>
      </c>
      <c r="C237" s="205">
        <f>VLOOKUP(A237,$A$3:$AH$20,2+ROW(A225)/25)</f>
        <v>133717</v>
      </c>
    </row>
    <row r="238" spans="1:3" x14ac:dyDescent="0.35">
      <c r="A238" s="5">
        <v>14</v>
      </c>
      <c r="B238" s="204">
        <v>2009</v>
      </c>
      <c r="C238" s="205">
        <f>VLOOKUP(A238,$A$3:$AH$20,2+ROW(A225)/25)</f>
        <v>135904</v>
      </c>
    </row>
    <row r="239" spans="1:3" x14ac:dyDescent="0.35">
      <c r="A239" s="5">
        <v>15</v>
      </c>
      <c r="B239" s="204">
        <v>2010</v>
      </c>
      <c r="C239" s="205">
        <f>VLOOKUP(A239,$A$3:$AH$20,2+ROW(A225)/25)</f>
        <v>136946</v>
      </c>
    </row>
    <row r="240" spans="1:3" x14ac:dyDescent="0.35">
      <c r="A240" s="5">
        <v>16</v>
      </c>
      <c r="B240" s="204">
        <v>2011</v>
      </c>
      <c r="C240" s="205">
        <f>VLOOKUP(A240,$A$3:$AH$20,2+ROW(A225)/25)</f>
        <v>137566</v>
      </c>
    </row>
    <row r="241" spans="1:3" x14ac:dyDescent="0.35">
      <c r="A241" s="5">
        <v>17</v>
      </c>
      <c r="B241" s="204">
        <v>2012</v>
      </c>
      <c r="C241" s="205">
        <f>VLOOKUP(A241,$A$3:$AH$20,2+ROW(A225)/25)</f>
        <v>138810</v>
      </c>
    </row>
    <row r="242" spans="1:3" x14ac:dyDescent="0.35">
      <c r="A242" s="5">
        <v>18</v>
      </c>
      <c r="B242" s="204">
        <v>2013</v>
      </c>
      <c r="C242" s="205">
        <f>VLOOKUP(A242,$A$3:$AH$20,2+ROW(A225)/25)</f>
        <v>141519</v>
      </c>
    </row>
    <row r="243" spans="1:3" x14ac:dyDescent="0.35">
      <c r="A243" s="5">
        <v>19</v>
      </c>
    </row>
    <row r="244" spans="1:3" x14ac:dyDescent="0.35">
      <c r="A244" s="5">
        <v>20</v>
      </c>
    </row>
    <row r="245" spans="1:3" x14ac:dyDescent="0.35">
      <c r="A245" s="5">
        <v>21</v>
      </c>
    </row>
    <row r="246" spans="1:3" x14ac:dyDescent="0.35">
      <c r="A246" s="5">
        <v>22</v>
      </c>
    </row>
    <row r="247" spans="1:3" x14ac:dyDescent="0.35">
      <c r="A247" s="5">
        <v>23</v>
      </c>
    </row>
    <row r="248" spans="1:3" x14ac:dyDescent="0.35">
      <c r="A248" s="5">
        <v>24</v>
      </c>
    </row>
    <row r="249" spans="1:3" x14ac:dyDescent="0.35">
      <c r="A249" s="5">
        <v>25</v>
      </c>
    </row>
    <row r="250" spans="1:3" x14ac:dyDescent="0.35">
      <c r="A250" s="5">
        <v>1</v>
      </c>
      <c r="B250" s="204">
        <v>1996</v>
      </c>
      <c r="C250" s="205">
        <f>VLOOKUP(A250,$A$3:$AH$20,2+ROW(A250)/25)</f>
        <v>131796</v>
      </c>
    </row>
    <row r="251" spans="1:3" x14ac:dyDescent="0.35">
      <c r="A251" s="5">
        <v>2</v>
      </c>
      <c r="B251" s="204">
        <v>1997</v>
      </c>
      <c r="C251" s="205">
        <f>VLOOKUP(A251,$A$3:$AH$20,2+ROW(A250)/25)</f>
        <v>131267</v>
      </c>
    </row>
    <row r="252" spans="1:3" x14ac:dyDescent="0.35">
      <c r="A252" s="5">
        <v>3</v>
      </c>
      <c r="B252" s="204">
        <v>1998</v>
      </c>
      <c r="C252" s="205">
        <f>VLOOKUP(A252,$A$3:$AH$20,2+ROW(A250)/25)</f>
        <v>130250</v>
      </c>
    </row>
    <row r="253" spans="1:3" x14ac:dyDescent="0.35">
      <c r="A253" s="5">
        <v>4</v>
      </c>
      <c r="B253" s="204">
        <v>1999</v>
      </c>
      <c r="C253" s="205">
        <f>VLOOKUP(A253,$A$3:$AH$20,2+ROW(A250)/25)</f>
        <v>129347</v>
      </c>
    </row>
    <row r="254" spans="1:3" x14ac:dyDescent="0.35">
      <c r="A254" s="5">
        <v>5</v>
      </c>
      <c r="B254" s="204">
        <v>2000</v>
      </c>
      <c r="C254" s="205">
        <f>VLOOKUP(A254,$A$3:$AH$20,2+ROW(A250)/25)</f>
        <v>128762</v>
      </c>
    </row>
    <row r="255" spans="1:3" x14ac:dyDescent="0.35">
      <c r="A255" s="5">
        <v>6</v>
      </c>
      <c r="B255" s="204">
        <v>2001</v>
      </c>
      <c r="C255" s="205">
        <f>VLOOKUP(A255,$A$3:$AH$20,2+ROW(A250)/25)</f>
        <v>128516</v>
      </c>
    </row>
    <row r="256" spans="1:3" x14ac:dyDescent="0.35">
      <c r="A256" s="5">
        <v>7</v>
      </c>
      <c r="B256" s="204">
        <v>2002</v>
      </c>
      <c r="C256" s="205">
        <f>VLOOKUP(A256,$A$3:$AH$20,2+ROW(A250)/25)</f>
        <v>128176</v>
      </c>
    </row>
    <row r="257" spans="1:3" x14ac:dyDescent="0.35">
      <c r="A257" s="5">
        <v>8</v>
      </c>
      <c r="B257" s="204">
        <v>2003</v>
      </c>
      <c r="C257" s="205">
        <f>VLOOKUP(A257,$A$3:$AH$20,2+ROW(A250)/25)</f>
        <v>127981</v>
      </c>
    </row>
    <row r="258" spans="1:3" x14ac:dyDescent="0.35">
      <c r="A258" s="5">
        <v>9</v>
      </c>
      <c r="B258" s="204">
        <v>2004</v>
      </c>
      <c r="C258" s="205">
        <f>VLOOKUP(A258,$A$3:$AH$20,2+ROW(A250)/25)</f>
        <v>128147</v>
      </c>
    </row>
    <row r="259" spans="1:3" x14ac:dyDescent="0.35">
      <c r="A259" s="5">
        <v>10</v>
      </c>
      <c r="B259" s="204">
        <v>2005</v>
      </c>
      <c r="C259" s="205">
        <f>VLOOKUP(A259,$A$3:$AH$20,2+ROW(A250)/25)</f>
        <v>128830</v>
      </c>
    </row>
    <row r="260" spans="1:3" x14ac:dyDescent="0.35">
      <c r="A260" s="5">
        <v>11</v>
      </c>
      <c r="B260" s="204">
        <v>2006</v>
      </c>
      <c r="C260" s="205">
        <f>VLOOKUP(A260,$A$3:$AH$20,2+ROW(A250)/25)</f>
        <v>131389</v>
      </c>
    </row>
    <row r="261" spans="1:3" x14ac:dyDescent="0.35">
      <c r="A261" s="5">
        <v>12</v>
      </c>
      <c r="B261" s="204">
        <v>2007</v>
      </c>
      <c r="C261" s="205">
        <f>VLOOKUP(A261,$A$3:$AH$20,2+ROW(A250)/25)</f>
        <v>133922</v>
      </c>
    </row>
    <row r="262" spans="1:3" x14ac:dyDescent="0.35">
      <c r="A262" s="5">
        <v>13</v>
      </c>
      <c r="B262" s="204">
        <v>2008</v>
      </c>
      <c r="C262" s="205">
        <f>VLOOKUP(A262,$A$3:$AH$20,2+ROW(A250)/25)</f>
        <v>136711</v>
      </c>
    </row>
    <row r="263" spans="1:3" x14ac:dyDescent="0.35">
      <c r="A263" s="5">
        <v>14</v>
      </c>
      <c r="B263" s="204">
        <v>2009</v>
      </c>
      <c r="C263" s="205">
        <f>VLOOKUP(A263,$A$3:$AH$20,2+ROW(A250)/25)</f>
        <v>139338</v>
      </c>
    </row>
    <row r="264" spans="1:3" x14ac:dyDescent="0.35">
      <c r="A264" s="5">
        <v>15</v>
      </c>
      <c r="B264" s="204">
        <v>2010</v>
      </c>
      <c r="C264" s="205">
        <f>VLOOKUP(A264,$A$3:$AH$20,2+ROW(A250)/25)</f>
        <v>140650</v>
      </c>
    </row>
    <row r="265" spans="1:3" x14ac:dyDescent="0.35">
      <c r="A265" s="5">
        <v>16</v>
      </c>
      <c r="B265" s="204">
        <v>2011</v>
      </c>
      <c r="C265" s="205">
        <f>VLOOKUP(A265,$A$3:$AH$20,2+ROW(A250)/25)</f>
        <v>142591</v>
      </c>
    </row>
    <row r="266" spans="1:3" x14ac:dyDescent="0.35">
      <c r="A266" s="5">
        <v>17</v>
      </c>
      <c r="B266" s="204">
        <v>2012</v>
      </c>
      <c r="C266" s="205">
        <f>VLOOKUP(A266,$A$3:$AH$20,2+ROW(A250)/25)</f>
        <v>144680</v>
      </c>
    </row>
    <row r="267" spans="1:3" x14ac:dyDescent="0.35">
      <c r="A267" s="5">
        <v>18</v>
      </c>
      <c r="B267" s="204">
        <v>2013</v>
      </c>
      <c r="C267" s="205">
        <f>VLOOKUP(A267,$A$3:$AH$20,2+ROW(A250)/25)</f>
        <v>146727</v>
      </c>
    </row>
    <row r="268" spans="1:3" x14ac:dyDescent="0.35">
      <c r="A268" s="5">
        <v>19</v>
      </c>
    </row>
    <row r="269" spans="1:3" x14ac:dyDescent="0.35">
      <c r="A269" s="5">
        <v>20</v>
      </c>
    </row>
    <row r="270" spans="1:3" x14ac:dyDescent="0.35">
      <c r="A270" s="5">
        <v>21</v>
      </c>
    </row>
    <row r="271" spans="1:3" x14ac:dyDescent="0.35">
      <c r="A271" s="5">
        <v>22</v>
      </c>
    </row>
    <row r="272" spans="1:3" x14ac:dyDescent="0.35">
      <c r="A272" s="5">
        <v>23</v>
      </c>
    </row>
    <row r="273" spans="1:3" x14ac:dyDescent="0.35">
      <c r="A273" s="5">
        <v>24</v>
      </c>
    </row>
    <row r="274" spans="1:3" x14ac:dyDescent="0.35">
      <c r="A274" s="5">
        <v>25</v>
      </c>
    </row>
    <row r="275" spans="1:3" x14ac:dyDescent="0.35">
      <c r="A275" s="5">
        <v>1</v>
      </c>
      <c r="B275" s="204">
        <v>1996</v>
      </c>
      <c r="C275" s="205">
        <f>VLOOKUP(A275,$A$3:$AH$20,2+ROW(A275)/25)</f>
        <v>77764</v>
      </c>
    </row>
    <row r="276" spans="1:3" x14ac:dyDescent="0.35">
      <c r="A276" s="5">
        <v>2</v>
      </c>
      <c r="B276" s="204">
        <v>1997</v>
      </c>
      <c r="C276" s="205">
        <f>VLOOKUP(A276,$A$3:$AH$20,2+ROW(A275)/25)</f>
        <v>78844</v>
      </c>
    </row>
    <row r="277" spans="1:3" x14ac:dyDescent="0.35">
      <c r="A277" s="5">
        <v>3</v>
      </c>
      <c r="B277" s="204">
        <v>1998</v>
      </c>
      <c r="C277" s="205">
        <f>VLOOKUP(A277,$A$3:$AH$20,2+ROW(A275)/25)</f>
        <v>80180</v>
      </c>
    </row>
    <row r="278" spans="1:3" x14ac:dyDescent="0.35">
      <c r="A278" s="5">
        <v>4</v>
      </c>
      <c r="B278" s="204">
        <v>1999</v>
      </c>
      <c r="C278" s="205">
        <f>VLOOKUP(A278,$A$3:$AH$20,2+ROW(A275)/25)</f>
        <v>81755</v>
      </c>
    </row>
    <row r="279" spans="1:3" x14ac:dyDescent="0.35">
      <c r="A279" s="5">
        <v>5</v>
      </c>
      <c r="B279" s="204">
        <v>2000</v>
      </c>
      <c r="C279" s="205">
        <f>VLOOKUP(A279,$A$3:$AH$20,2+ROW(A275)/25)</f>
        <v>82642</v>
      </c>
    </row>
    <row r="280" spans="1:3" x14ac:dyDescent="0.35">
      <c r="A280" s="5">
        <v>6</v>
      </c>
      <c r="B280" s="204">
        <v>2001</v>
      </c>
      <c r="C280" s="205">
        <f>VLOOKUP(A280,$A$3:$AH$20,2+ROW(A275)/25)</f>
        <v>83367</v>
      </c>
    </row>
    <row r="281" spans="1:3" x14ac:dyDescent="0.35">
      <c r="A281" s="5">
        <v>7</v>
      </c>
      <c r="B281" s="204">
        <v>2002</v>
      </c>
      <c r="C281" s="205">
        <f>VLOOKUP(A281,$A$3:$AH$20,2+ROW(A275)/25)</f>
        <v>83951</v>
      </c>
    </row>
    <row r="282" spans="1:3" x14ac:dyDescent="0.35">
      <c r="A282" s="5">
        <v>8</v>
      </c>
      <c r="B282" s="204">
        <v>2003</v>
      </c>
      <c r="C282" s="205">
        <f>VLOOKUP(A282,$A$3:$AH$20,2+ROW(A275)/25)</f>
        <v>84252</v>
      </c>
    </row>
    <row r="283" spans="1:3" x14ac:dyDescent="0.35">
      <c r="A283" s="5">
        <v>9</v>
      </c>
      <c r="B283" s="204">
        <v>2004</v>
      </c>
      <c r="C283" s="205">
        <f>VLOOKUP(A283,$A$3:$AH$20,2+ROW(A275)/25)</f>
        <v>83802</v>
      </c>
    </row>
    <row r="284" spans="1:3" x14ac:dyDescent="0.35">
      <c r="A284" s="5">
        <v>10</v>
      </c>
      <c r="B284" s="204">
        <v>2005</v>
      </c>
      <c r="C284" s="205">
        <f>VLOOKUP(A284,$A$3:$AH$20,2+ROW(A275)/25)</f>
        <v>84259</v>
      </c>
    </row>
    <row r="285" spans="1:3" x14ac:dyDescent="0.35">
      <c r="A285" s="5">
        <v>11</v>
      </c>
      <c r="B285" s="204">
        <v>2006</v>
      </c>
      <c r="C285" s="205">
        <f>VLOOKUP(A285,$A$3:$AH$20,2+ROW(A275)/25)</f>
        <v>84759</v>
      </c>
    </row>
    <row r="286" spans="1:3" x14ac:dyDescent="0.35">
      <c r="A286" s="5">
        <v>12</v>
      </c>
      <c r="B286" s="204">
        <v>2007</v>
      </c>
      <c r="C286" s="205">
        <f>VLOOKUP(A286,$A$3:$AH$20,2+ROW(A275)/25)</f>
        <v>85481</v>
      </c>
    </row>
    <row r="287" spans="1:3" x14ac:dyDescent="0.35">
      <c r="A287" s="5">
        <v>13</v>
      </c>
      <c r="B287" s="204">
        <v>2008</v>
      </c>
      <c r="C287" s="205">
        <f>VLOOKUP(A287,$A$3:$AH$20,2+ROW(A275)/25)</f>
        <v>85896</v>
      </c>
    </row>
    <row r="288" spans="1:3" x14ac:dyDescent="0.35">
      <c r="A288" s="5">
        <v>14</v>
      </c>
      <c r="B288" s="204">
        <v>2009</v>
      </c>
      <c r="C288" s="205">
        <f>VLOOKUP(A288,$A$3:$AH$20,2+ROW(A275)/25)</f>
        <v>86937</v>
      </c>
    </row>
    <row r="289" spans="1:3" x14ac:dyDescent="0.35">
      <c r="A289" s="5">
        <v>15</v>
      </c>
      <c r="B289" s="204">
        <v>2010</v>
      </c>
      <c r="C289" s="205">
        <f>VLOOKUP(A289,$A$3:$AH$20,2+ROW(A275)/25)</f>
        <v>87187</v>
      </c>
    </row>
    <row r="290" spans="1:3" x14ac:dyDescent="0.35">
      <c r="A290" s="5">
        <v>16</v>
      </c>
      <c r="B290" s="204">
        <v>2011</v>
      </c>
      <c r="C290" s="205">
        <f>VLOOKUP(A290,$A$3:$AH$20,2+ROW(A275)/25)</f>
        <v>87348</v>
      </c>
    </row>
    <row r="291" spans="1:3" x14ac:dyDescent="0.35">
      <c r="A291" s="5">
        <v>17</v>
      </c>
      <c r="B291" s="204">
        <v>2012</v>
      </c>
      <c r="C291" s="205">
        <f>VLOOKUP(A291,$A$3:$AH$20,2+ROW(A275)/25)</f>
        <v>88165</v>
      </c>
    </row>
    <row r="292" spans="1:3" x14ac:dyDescent="0.35">
      <c r="A292" s="5">
        <v>18</v>
      </c>
      <c r="B292" s="204">
        <v>2013</v>
      </c>
      <c r="C292" s="205">
        <f>VLOOKUP(A292,$A$3:$AH$20,2+ROW(A275)/25)</f>
        <v>89111</v>
      </c>
    </row>
    <row r="293" spans="1:3" x14ac:dyDescent="0.35">
      <c r="A293" s="5">
        <v>19</v>
      </c>
    </row>
    <row r="294" spans="1:3" x14ac:dyDescent="0.35">
      <c r="A294" s="5">
        <v>20</v>
      </c>
    </row>
    <row r="295" spans="1:3" x14ac:dyDescent="0.35">
      <c r="A295" s="5">
        <v>21</v>
      </c>
    </row>
    <row r="296" spans="1:3" x14ac:dyDescent="0.35">
      <c r="A296" s="5">
        <v>22</v>
      </c>
    </row>
    <row r="297" spans="1:3" x14ac:dyDescent="0.35">
      <c r="A297" s="5">
        <v>23</v>
      </c>
    </row>
    <row r="298" spans="1:3" x14ac:dyDescent="0.35">
      <c r="A298" s="5">
        <v>24</v>
      </c>
    </row>
    <row r="299" spans="1:3" x14ac:dyDescent="0.35">
      <c r="A299" s="5">
        <v>25</v>
      </c>
    </row>
    <row r="300" spans="1:3" x14ac:dyDescent="0.35">
      <c r="A300" s="5">
        <v>1</v>
      </c>
      <c r="B300" s="204">
        <v>1996</v>
      </c>
      <c r="C300" s="205">
        <f>VLOOKUP(A300,$A$3:$AH$20,2+ROW(A300)/25)</f>
        <v>120819</v>
      </c>
    </row>
    <row r="301" spans="1:3" x14ac:dyDescent="0.35">
      <c r="A301" s="5">
        <v>2</v>
      </c>
      <c r="B301" s="204">
        <v>1997</v>
      </c>
      <c r="C301" s="205">
        <f>VLOOKUP(A301,$A$3:$AH$20,2+ROW(A300)/25)</f>
        <v>122942</v>
      </c>
    </row>
    <row r="302" spans="1:3" x14ac:dyDescent="0.35">
      <c r="A302" s="5">
        <v>3</v>
      </c>
      <c r="B302" s="204">
        <v>1998</v>
      </c>
      <c r="C302" s="205">
        <f>VLOOKUP(A302,$A$3:$AH$20,2+ROW(A300)/25)</f>
        <v>125409</v>
      </c>
    </row>
    <row r="303" spans="1:3" x14ac:dyDescent="0.35">
      <c r="A303" s="5">
        <v>4</v>
      </c>
      <c r="B303" s="204">
        <v>1999</v>
      </c>
      <c r="C303" s="205">
        <f>VLOOKUP(A303,$A$3:$AH$20,2+ROW(A300)/25)</f>
        <v>128415</v>
      </c>
    </row>
    <row r="304" spans="1:3" x14ac:dyDescent="0.35">
      <c r="A304" s="5">
        <v>5</v>
      </c>
      <c r="B304" s="204">
        <v>2000</v>
      </c>
      <c r="C304" s="205">
        <f>VLOOKUP(A304,$A$3:$AH$20,2+ROW(A300)/25)</f>
        <v>131970</v>
      </c>
    </row>
    <row r="305" spans="1:3" x14ac:dyDescent="0.35">
      <c r="A305" s="5">
        <v>6</v>
      </c>
      <c r="B305" s="204">
        <v>2001</v>
      </c>
      <c r="C305" s="205">
        <f>VLOOKUP(A305,$A$3:$AH$20,2+ROW(A300)/25)</f>
        <v>135986</v>
      </c>
    </row>
    <row r="306" spans="1:3" x14ac:dyDescent="0.35">
      <c r="A306" s="5">
        <v>7</v>
      </c>
      <c r="B306" s="204">
        <v>2002</v>
      </c>
      <c r="C306" s="205">
        <f>VLOOKUP(A306,$A$3:$AH$20,2+ROW(A300)/25)</f>
        <v>139466</v>
      </c>
    </row>
    <row r="307" spans="1:3" x14ac:dyDescent="0.35">
      <c r="A307" s="5">
        <v>8</v>
      </c>
      <c r="B307" s="204">
        <v>2003</v>
      </c>
      <c r="C307" s="205">
        <f>VLOOKUP(A307,$A$3:$AH$20,2+ROW(A300)/25)</f>
        <v>143249</v>
      </c>
    </row>
    <row r="308" spans="1:3" x14ac:dyDescent="0.35">
      <c r="A308" s="5">
        <v>9</v>
      </c>
      <c r="B308" s="204">
        <v>2004</v>
      </c>
      <c r="C308" s="205">
        <f>VLOOKUP(A308,$A$3:$AH$20,2+ROW(A300)/25)</f>
        <v>146605</v>
      </c>
    </row>
    <row r="309" spans="1:3" x14ac:dyDescent="0.35">
      <c r="A309" s="5">
        <v>10</v>
      </c>
      <c r="B309" s="204">
        <v>2005</v>
      </c>
      <c r="C309" s="205">
        <f>VLOOKUP(A309,$A$3:$AH$20,2+ROW(A300)/25)</f>
        <v>150091</v>
      </c>
    </row>
    <row r="310" spans="1:3" x14ac:dyDescent="0.35">
      <c r="A310" s="5">
        <v>11</v>
      </c>
      <c r="B310" s="204">
        <v>2006</v>
      </c>
      <c r="C310" s="205">
        <f>VLOOKUP(A310,$A$3:$AH$20,2+ROW(A300)/25)</f>
        <v>154351</v>
      </c>
    </row>
    <row r="311" spans="1:3" x14ac:dyDescent="0.35">
      <c r="A311" s="5">
        <v>12</v>
      </c>
      <c r="B311" s="204">
        <v>2007</v>
      </c>
      <c r="C311" s="205">
        <f>VLOOKUP(A311,$A$3:$AH$20,2+ROW(A300)/25)</f>
        <v>158384</v>
      </c>
    </row>
    <row r="312" spans="1:3" x14ac:dyDescent="0.35">
      <c r="A312" s="5">
        <v>13</v>
      </c>
      <c r="B312" s="204">
        <v>2008</v>
      </c>
      <c r="C312" s="205">
        <f>VLOOKUP(A312,$A$3:$AH$20,2+ROW(A300)/25)</f>
        <v>162647</v>
      </c>
    </row>
    <row r="313" spans="1:3" x14ac:dyDescent="0.35">
      <c r="A313" s="5">
        <v>14</v>
      </c>
      <c r="B313" s="204">
        <v>2009</v>
      </c>
      <c r="C313" s="205">
        <f>VLOOKUP(A313,$A$3:$AH$20,2+ROW(A300)/25)</f>
        <v>167439</v>
      </c>
    </row>
    <row r="314" spans="1:3" x14ac:dyDescent="0.35">
      <c r="A314" s="5">
        <v>15</v>
      </c>
      <c r="B314" s="204">
        <v>2010</v>
      </c>
      <c r="C314" s="205">
        <f>VLOOKUP(A314,$A$3:$AH$20,2+ROW(A300)/25)</f>
        <v>171352</v>
      </c>
    </row>
    <row r="315" spans="1:3" x14ac:dyDescent="0.35">
      <c r="A315" s="5">
        <v>16</v>
      </c>
      <c r="B315" s="204">
        <v>2011</v>
      </c>
      <c r="C315" s="205">
        <f>VLOOKUP(A315,$A$3:$AH$20,2+ROW(A300)/25)</f>
        <v>175063</v>
      </c>
    </row>
    <row r="316" spans="1:3" x14ac:dyDescent="0.35">
      <c r="A316" s="5">
        <v>17</v>
      </c>
      <c r="B316" s="204">
        <v>2012</v>
      </c>
      <c r="C316" s="205">
        <f>VLOOKUP(A316,$A$3:$AH$20,2+ROW(A300)/25)</f>
        <v>178027</v>
      </c>
    </row>
    <row r="317" spans="1:3" x14ac:dyDescent="0.35">
      <c r="A317" s="5">
        <v>18</v>
      </c>
      <c r="B317" s="204">
        <v>2013</v>
      </c>
      <c r="C317" s="205">
        <f>VLOOKUP(A317,$A$3:$AH$20,2+ROW(A300)/25)</f>
        <v>183263</v>
      </c>
    </row>
    <row r="318" spans="1:3" x14ac:dyDescent="0.35">
      <c r="A318" s="5">
        <v>19</v>
      </c>
    </row>
    <row r="319" spans="1:3" x14ac:dyDescent="0.35">
      <c r="A319" s="5">
        <v>20</v>
      </c>
    </row>
    <row r="320" spans="1:3" x14ac:dyDescent="0.35">
      <c r="A320" s="5">
        <v>21</v>
      </c>
    </row>
    <row r="321" spans="1:3" x14ac:dyDescent="0.35">
      <c r="A321" s="5">
        <v>22</v>
      </c>
    </row>
    <row r="322" spans="1:3" x14ac:dyDescent="0.35">
      <c r="A322" s="5">
        <v>23</v>
      </c>
    </row>
    <row r="323" spans="1:3" x14ac:dyDescent="0.35">
      <c r="A323" s="5">
        <v>24</v>
      </c>
    </row>
    <row r="324" spans="1:3" x14ac:dyDescent="0.35">
      <c r="A324" s="5">
        <v>25</v>
      </c>
    </row>
    <row r="325" spans="1:3" x14ac:dyDescent="0.35">
      <c r="A325" s="5">
        <v>1</v>
      </c>
      <c r="B325" s="204">
        <v>1996</v>
      </c>
      <c r="C325" s="205">
        <f>VLOOKUP(A325,$A$3:$AH$20,2+ROW(A325)/25)</f>
        <v>129655</v>
      </c>
    </row>
    <row r="326" spans="1:3" x14ac:dyDescent="0.35">
      <c r="A326" s="5">
        <v>2</v>
      </c>
      <c r="B326" s="204">
        <v>1997</v>
      </c>
      <c r="C326" s="205">
        <f>VLOOKUP(A326,$A$3:$AH$20,2+ROW(A325)/25)</f>
        <v>130522</v>
      </c>
    </row>
    <row r="327" spans="1:3" x14ac:dyDescent="0.35">
      <c r="A327" s="5">
        <v>3</v>
      </c>
      <c r="B327" s="204">
        <v>1998</v>
      </c>
      <c r="C327" s="205">
        <f>VLOOKUP(A327,$A$3:$AH$20,2+ROW(A325)/25)</f>
        <v>131735</v>
      </c>
    </row>
    <row r="328" spans="1:3" x14ac:dyDescent="0.35">
      <c r="A328" s="5">
        <v>4</v>
      </c>
      <c r="B328" s="204">
        <v>1999</v>
      </c>
      <c r="C328" s="205">
        <f>VLOOKUP(A328,$A$3:$AH$20,2+ROW(A325)/25)</f>
        <v>132819</v>
      </c>
    </row>
    <row r="329" spans="1:3" x14ac:dyDescent="0.35">
      <c r="A329" s="5">
        <v>5</v>
      </c>
      <c r="B329" s="204">
        <v>2000</v>
      </c>
      <c r="C329" s="205">
        <f>VLOOKUP(A329,$A$3:$AH$20,2+ROW(A325)/25)</f>
        <v>133552</v>
      </c>
    </row>
    <row r="330" spans="1:3" x14ac:dyDescent="0.35">
      <c r="A330" s="5">
        <v>6</v>
      </c>
      <c r="B330" s="204">
        <v>2001</v>
      </c>
      <c r="C330" s="205">
        <f>VLOOKUP(A330,$A$3:$AH$20,2+ROW(A325)/25)</f>
        <v>133887</v>
      </c>
    </row>
    <row r="331" spans="1:3" x14ac:dyDescent="0.35">
      <c r="A331" s="5">
        <v>7</v>
      </c>
      <c r="B331" s="204">
        <v>2002</v>
      </c>
      <c r="C331" s="205">
        <f>VLOOKUP(A331,$A$3:$AH$20,2+ROW(A325)/25)</f>
        <v>135448</v>
      </c>
    </row>
    <row r="332" spans="1:3" x14ac:dyDescent="0.35">
      <c r="A332" s="5">
        <v>8</v>
      </c>
      <c r="B332" s="204">
        <v>2003</v>
      </c>
      <c r="C332" s="205">
        <f>VLOOKUP(A332,$A$3:$AH$20,2+ROW(A325)/25)</f>
        <v>136668</v>
      </c>
    </row>
    <row r="333" spans="1:3" x14ac:dyDescent="0.35">
      <c r="A333" s="5">
        <v>9</v>
      </c>
      <c r="B333" s="204">
        <v>2004</v>
      </c>
      <c r="C333" s="205">
        <f>VLOOKUP(A333,$A$3:$AH$20,2+ROW(A325)/25)</f>
        <v>137705</v>
      </c>
    </row>
    <row r="334" spans="1:3" x14ac:dyDescent="0.35">
      <c r="A334" s="5">
        <v>10</v>
      </c>
      <c r="B334" s="204">
        <v>2005</v>
      </c>
      <c r="C334" s="205">
        <f>VLOOKUP(A334,$A$3:$AH$20,2+ROW(A325)/25)</f>
        <v>138661</v>
      </c>
    </row>
    <row r="335" spans="1:3" x14ac:dyDescent="0.35">
      <c r="A335" s="5">
        <v>11</v>
      </c>
      <c r="B335" s="204">
        <v>2006</v>
      </c>
      <c r="C335" s="205">
        <f>VLOOKUP(A335,$A$3:$AH$20,2+ROW(A325)/25)</f>
        <v>139796</v>
      </c>
    </row>
    <row r="336" spans="1:3" x14ac:dyDescent="0.35">
      <c r="A336" s="5">
        <v>12</v>
      </c>
      <c r="B336" s="204">
        <v>2007</v>
      </c>
      <c r="C336" s="205">
        <f>VLOOKUP(A336,$A$3:$AH$20,2+ROW(A325)/25)</f>
        <v>141426</v>
      </c>
    </row>
    <row r="337" spans="1:3" x14ac:dyDescent="0.35">
      <c r="A337" s="5">
        <v>13</v>
      </c>
      <c r="B337" s="204">
        <v>2008</v>
      </c>
      <c r="C337" s="205">
        <f>VLOOKUP(A337,$A$3:$AH$20,2+ROW(A325)/25)</f>
        <v>143414</v>
      </c>
    </row>
    <row r="338" spans="1:3" x14ac:dyDescent="0.35">
      <c r="A338" s="5">
        <v>14</v>
      </c>
      <c r="B338" s="204">
        <v>2009</v>
      </c>
      <c r="C338" s="205">
        <f>VLOOKUP(A338,$A$3:$AH$20,2+ROW(A325)/25)</f>
        <v>146234</v>
      </c>
    </row>
    <row r="339" spans="1:3" x14ac:dyDescent="0.35">
      <c r="A339" s="5">
        <v>15</v>
      </c>
      <c r="B339" s="204">
        <v>2010</v>
      </c>
      <c r="C339" s="205">
        <f>VLOOKUP(A339,$A$3:$AH$20,2+ROW(A325)/25)</f>
        <v>147278</v>
      </c>
    </row>
    <row r="340" spans="1:3" x14ac:dyDescent="0.35">
      <c r="A340" s="5">
        <v>16</v>
      </c>
      <c r="B340" s="204">
        <v>2011</v>
      </c>
      <c r="C340" s="205">
        <f>VLOOKUP(A340,$A$3:$AH$20,2+ROW(A325)/25)</f>
        <v>147915</v>
      </c>
    </row>
    <row r="341" spans="1:3" x14ac:dyDescent="0.35">
      <c r="A341" s="5">
        <v>17</v>
      </c>
      <c r="B341" s="204">
        <v>2012</v>
      </c>
      <c r="C341" s="205">
        <f>VLOOKUP(A341,$A$3:$AH$20,2+ROW(A325)/25)</f>
        <v>149976</v>
      </c>
    </row>
    <row r="342" spans="1:3" x14ac:dyDescent="0.35">
      <c r="A342" s="5">
        <v>18</v>
      </c>
      <c r="B342" s="204">
        <v>2013</v>
      </c>
      <c r="C342" s="205">
        <f>VLOOKUP(A342,$A$3:$AH$20,2+ROW(A325)/25)</f>
        <v>151686</v>
      </c>
    </row>
    <row r="343" spans="1:3" x14ac:dyDescent="0.35">
      <c r="A343" s="5">
        <v>19</v>
      </c>
    </row>
    <row r="344" spans="1:3" x14ac:dyDescent="0.35">
      <c r="A344" s="5">
        <v>20</v>
      </c>
    </row>
    <row r="345" spans="1:3" x14ac:dyDescent="0.35">
      <c r="A345" s="5">
        <v>21</v>
      </c>
    </row>
    <row r="346" spans="1:3" x14ac:dyDescent="0.35">
      <c r="A346" s="5">
        <v>22</v>
      </c>
    </row>
    <row r="347" spans="1:3" x14ac:dyDescent="0.35">
      <c r="A347" s="5">
        <v>23</v>
      </c>
    </row>
    <row r="348" spans="1:3" x14ac:dyDescent="0.35">
      <c r="A348" s="5">
        <v>24</v>
      </c>
    </row>
    <row r="349" spans="1:3" x14ac:dyDescent="0.35">
      <c r="A349" s="5">
        <v>25</v>
      </c>
    </row>
    <row r="350" spans="1:3" x14ac:dyDescent="0.35">
      <c r="A350" s="5">
        <v>1</v>
      </c>
      <c r="B350" s="204">
        <v>1996</v>
      </c>
      <c r="C350" s="205">
        <f>VLOOKUP(A350,$A$3:$AH$20,2+ROW(A350)/25)</f>
        <v>136825</v>
      </c>
    </row>
    <row r="351" spans="1:3" x14ac:dyDescent="0.35">
      <c r="A351" s="5">
        <v>2</v>
      </c>
      <c r="B351" s="204">
        <v>1997</v>
      </c>
      <c r="C351" s="205">
        <f>VLOOKUP(A351,$A$3:$AH$20,2+ROW(A350)/25)</f>
        <v>138073</v>
      </c>
    </row>
    <row r="352" spans="1:3" x14ac:dyDescent="0.35">
      <c r="A352" s="5">
        <v>3</v>
      </c>
      <c r="B352" s="204">
        <v>1998</v>
      </c>
      <c r="C352" s="205">
        <f>VLOOKUP(A352,$A$3:$AH$20,2+ROW(A350)/25)</f>
        <v>140430</v>
      </c>
    </row>
    <row r="353" spans="1:3" x14ac:dyDescent="0.35">
      <c r="A353" s="5">
        <v>4</v>
      </c>
      <c r="B353" s="204">
        <v>1999</v>
      </c>
      <c r="C353" s="205">
        <f>VLOOKUP(A353,$A$3:$AH$20,2+ROW(A350)/25)</f>
        <v>143126</v>
      </c>
    </row>
    <row r="354" spans="1:3" x14ac:dyDescent="0.35">
      <c r="A354" s="5">
        <v>5</v>
      </c>
      <c r="B354" s="204">
        <v>2000</v>
      </c>
      <c r="C354" s="205">
        <f>VLOOKUP(A354,$A$3:$AH$20,2+ROW(A350)/25)</f>
        <v>145375</v>
      </c>
    </row>
    <row r="355" spans="1:3" x14ac:dyDescent="0.35">
      <c r="A355" s="5">
        <v>6</v>
      </c>
      <c r="B355" s="204">
        <v>2001</v>
      </c>
      <c r="C355" s="205">
        <f>VLOOKUP(A355,$A$3:$AH$20,2+ROW(A350)/25)</f>
        <v>147433</v>
      </c>
    </row>
    <row r="356" spans="1:3" x14ac:dyDescent="0.35">
      <c r="A356" s="5">
        <v>7</v>
      </c>
      <c r="B356" s="204">
        <v>2002</v>
      </c>
      <c r="C356" s="205">
        <f>VLOOKUP(A356,$A$3:$AH$20,2+ROW(A350)/25)</f>
        <v>149317</v>
      </c>
    </row>
    <row r="357" spans="1:3" x14ac:dyDescent="0.35">
      <c r="A357" s="5">
        <v>8</v>
      </c>
      <c r="B357" s="204">
        <v>2003</v>
      </c>
      <c r="C357" s="205">
        <f>VLOOKUP(A357,$A$3:$AH$20,2+ROW(A350)/25)</f>
        <v>150694</v>
      </c>
    </row>
    <row r="358" spans="1:3" x14ac:dyDescent="0.35">
      <c r="A358" s="5">
        <v>9</v>
      </c>
      <c r="B358" s="204">
        <v>2004</v>
      </c>
      <c r="C358" s="205">
        <f>VLOOKUP(A358,$A$3:$AH$20,2+ROW(A350)/25)</f>
        <v>150871</v>
      </c>
    </row>
    <row r="359" spans="1:3" x14ac:dyDescent="0.35">
      <c r="A359" s="5">
        <v>10</v>
      </c>
      <c r="B359" s="204">
        <v>2005</v>
      </c>
      <c r="C359" s="205">
        <f>VLOOKUP(A359,$A$3:$AH$20,2+ROW(A350)/25)</f>
        <v>151290</v>
      </c>
    </row>
    <row r="360" spans="1:3" x14ac:dyDescent="0.35">
      <c r="A360" s="5">
        <v>11</v>
      </c>
      <c r="B360" s="204">
        <v>2006</v>
      </c>
      <c r="C360" s="205">
        <f>VLOOKUP(A360,$A$3:$AH$20,2+ROW(A350)/25)</f>
        <v>151804</v>
      </c>
    </row>
    <row r="361" spans="1:3" x14ac:dyDescent="0.35">
      <c r="A361" s="5">
        <v>12</v>
      </c>
      <c r="B361" s="204">
        <v>2007</v>
      </c>
      <c r="C361" s="205">
        <f>VLOOKUP(A361,$A$3:$AH$20,2+ROW(A350)/25)</f>
        <v>152404</v>
      </c>
    </row>
    <row r="362" spans="1:3" x14ac:dyDescent="0.35">
      <c r="A362" s="5">
        <v>13</v>
      </c>
      <c r="B362" s="204">
        <v>2008</v>
      </c>
      <c r="C362" s="205">
        <f>VLOOKUP(A362,$A$3:$AH$20,2+ROW(A350)/25)</f>
        <v>153134</v>
      </c>
    </row>
    <row r="363" spans="1:3" x14ac:dyDescent="0.35">
      <c r="A363" s="5">
        <v>14</v>
      </c>
      <c r="B363" s="204">
        <v>2009</v>
      </c>
      <c r="C363" s="205">
        <f>VLOOKUP(A363,$A$3:$AH$20,2+ROW(A350)/25)</f>
        <v>154264</v>
      </c>
    </row>
    <row r="364" spans="1:3" x14ac:dyDescent="0.35">
      <c r="A364" s="5">
        <v>15</v>
      </c>
      <c r="B364" s="204">
        <v>2010</v>
      </c>
      <c r="C364" s="205">
        <f>VLOOKUP(A364,$A$3:$AH$20,2+ROW(A350)/25)</f>
        <v>154386</v>
      </c>
    </row>
    <row r="365" spans="1:3" x14ac:dyDescent="0.35">
      <c r="A365" s="5">
        <v>16</v>
      </c>
      <c r="B365" s="204">
        <v>2011</v>
      </c>
      <c r="C365" s="205">
        <f>VLOOKUP(A365,$A$3:$AH$20,2+ROW(A350)/25)</f>
        <v>154097</v>
      </c>
    </row>
    <row r="366" spans="1:3" x14ac:dyDescent="0.35">
      <c r="A366" s="5">
        <v>17</v>
      </c>
      <c r="B366" s="204">
        <v>2012</v>
      </c>
      <c r="C366" s="205">
        <f>VLOOKUP(A366,$A$3:$AH$20,2+ROW(A350)/25)</f>
        <v>154653</v>
      </c>
    </row>
    <row r="367" spans="1:3" x14ac:dyDescent="0.35">
      <c r="A367" s="5">
        <v>18</v>
      </c>
      <c r="B367" s="204">
        <v>2013</v>
      </c>
      <c r="C367" s="205">
        <f>VLOOKUP(A367,$A$3:$AH$20,2+ROW(A350)/25)</f>
        <v>154909</v>
      </c>
    </row>
    <row r="368" spans="1:3" x14ac:dyDescent="0.35">
      <c r="A368" s="5">
        <v>19</v>
      </c>
    </row>
    <row r="369" spans="1:3" x14ac:dyDescent="0.35">
      <c r="A369" s="5">
        <v>20</v>
      </c>
    </row>
    <row r="370" spans="1:3" x14ac:dyDescent="0.35">
      <c r="A370" s="5">
        <v>21</v>
      </c>
    </row>
    <row r="371" spans="1:3" x14ac:dyDescent="0.35">
      <c r="A371" s="5">
        <v>22</v>
      </c>
    </row>
    <row r="372" spans="1:3" x14ac:dyDescent="0.35">
      <c r="A372" s="5">
        <v>23</v>
      </c>
    </row>
    <row r="373" spans="1:3" x14ac:dyDescent="0.35">
      <c r="A373" s="5">
        <v>24</v>
      </c>
    </row>
    <row r="374" spans="1:3" x14ac:dyDescent="0.35">
      <c r="A374" s="5">
        <v>25</v>
      </c>
    </row>
    <row r="375" spans="1:3" x14ac:dyDescent="0.35">
      <c r="A375" s="5">
        <v>1</v>
      </c>
      <c r="B375" s="204">
        <v>1996</v>
      </c>
      <c r="C375" s="205">
        <f>VLOOKUP(A375,$A$3:$AH$20,2+ROW(A375)/25)</f>
        <v>110506</v>
      </c>
    </row>
    <row r="376" spans="1:3" x14ac:dyDescent="0.35">
      <c r="A376" s="5">
        <v>2</v>
      </c>
      <c r="B376" s="204">
        <v>1997</v>
      </c>
      <c r="C376" s="205">
        <f>VLOOKUP(A376,$A$3:$AH$20,2+ROW(A375)/25)</f>
        <v>110522</v>
      </c>
    </row>
    <row r="377" spans="1:3" x14ac:dyDescent="0.35">
      <c r="A377" s="5">
        <v>3</v>
      </c>
      <c r="B377" s="204">
        <v>1998</v>
      </c>
      <c r="C377" s="205">
        <f>VLOOKUP(A377,$A$3:$AH$20,2+ROW(A375)/25)</f>
        <v>111289</v>
      </c>
    </row>
    <row r="378" spans="1:3" x14ac:dyDescent="0.35">
      <c r="A378" s="5">
        <v>4</v>
      </c>
      <c r="B378" s="204">
        <v>1999</v>
      </c>
      <c r="C378" s="205">
        <f>VLOOKUP(A378,$A$3:$AH$20,2+ROW(A375)/25)</f>
        <v>112019</v>
      </c>
    </row>
    <row r="379" spans="1:3" x14ac:dyDescent="0.35">
      <c r="A379" s="5">
        <v>5</v>
      </c>
      <c r="B379" s="204">
        <v>2000</v>
      </c>
      <c r="C379" s="205">
        <f>VLOOKUP(A379,$A$3:$AH$20,2+ROW(A375)/25)</f>
        <v>112991</v>
      </c>
    </row>
    <row r="380" spans="1:3" x14ac:dyDescent="0.35">
      <c r="A380" s="5">
        <v>6</v>
      </c>
      <c r="B380" s="204">
        <v>2001</v>
      </c>
      <c r="C380" s="205">
        <f>VLOOKUP(A380,$A$3:$AH$20,2+ROW(A375)/25)</f>
        <v>113893</v>
      </c>
    </row>
    <row r="381" spans="1:3" x14ac:dyDescent="0.35">
      <c r="A381" s="5">
        <v>7</v>
      </c>
      <c r="B381" s="204">
        <v>2002</v>
      </c>
      <c r="C381" s="205">
        <f>VLOOKUP(A381,$A$3:$AH$20,2+ROW(A375)/25)</f>
        <v>114503</v>
      </c>
    </row>
    <row r="382" spans="1:3" x14ac:dyDescent="0.35">
      <c r="A382" s="5">
        <v>8</v>
      </c>
      <c r="B382" s="204">
        <v>2003</v>
      </c>
      <c r="C382" s="205">
        <f>VLOOKUP(A382,$A$3:$AH$20,2+ROW(A375)/25)</f>
        <v>114764</v>
      </c>
    </row>
    <row r="383" spans="1:3" x14ac:dyDescent="0.35">
      <c r="A383" s="5">
        <v>9</v>
      </c>
      <c r="B383" s="204">
        <v>2004</v>
      </c>
      <c r="C383" s="205">
        <f>VLOOKUP(A383,$A$3:$AH$20,2+ROW(A375)/25)</f>
        <v>114784</v>
      </c>
    </row>
    <row r="384" spans="1:3" x14ac:dyDescent="0.35">
      <c r="A384" s="5">
        <v>10</v>
      </c>
      <c r="B384" s="204">
        <v>2005</v>
      </c>
      <c r="C384" s="205">
        <f>VLOOKUP(A384,$A$3:$AH$20,2+ROW(A375)/25)</f>
        <v>115037</v>
      </c>
    </row>
    <row r="385" spans="1:3" x14ac:dyDescent="0.35">
      <c r="A385" s="5">
        <v>11</v>
      </c>
      <c r="B385" s="204">
        <v>2006</v>
      </c>
      <c r="C385" s="205">
        <f>VLOOKUP(A385,$A$3:$AH$20,2+ROW(A375)/25)</f>
        <v>115074</v>
      </c>
    </row>
    <row r="386" spans="1:3" x14ac:dyDescent="0.35">
      <c r="A386" s="5">
        <v>12</v>
      </c>
      <c r="B386" s="204">
        <v>2007</v>
      </c>
      <c r="C386" s="205">
        <f>VLOOKUP(A386,$A$3:$AH$20,2+ROW(A375)/25)</f>
        <v>115696</v>
      </c>
    </row>
    <row r="387" spans="1:3" x14ac:dyDescent="0.35">
      <c r="A387" s="5">
        <v>13</v>
      </c>
      <c r="B387" s="204">
        <v>2008</v>
      </c>
      <c r="C387" s="205">
        <f>VLOOKUP(A387,$A$3:$AH$20,2+ROW(A375)/25)</f>
        <v>116235</v>
      </c>
    </row>
    <row r="388" spans="1:3" x14ac:dyDescent="0.35">
      <c r="A388" s="5">
        <v>14</v>
      </c>
      <c r="B388" s="204">
        <v>2009</v>
      </c>
      <c r="C388" s="205">
        <f>VLOOKUP(A388,$A$3:$AH$20,2+ROW(A375)/25)</f>
        <v>116845</v>
      </c>
    </row>
    <row r="389" spans="1:3" x14ac:dyDescent="0.35">
      <c r="A389" s="5">
        <v>15</v>
      </c>
      <c r="B389" s="204">
        <v>2010</v>
      </c>
      <c r="C389" s="205">
        <f>VLOOKUP(A389,$A$3:$AH$20,2+ROW(A375)/25)</f>
        <v>116948</v>
      </c>
    </row>
    <row r="390" spans="1:3" x14ac:dyDescent="0.35">
      <c r="A390" s="5">
        <v>16</v>
      </c>
      <c r="B390" s="204">
        <v>2011</v>
      </c>
      <c r="C390" s="205">
        <f>VLOOKUP(A390,$A$3:$AH$20,2+ROW(A375)/25)</f>
        <v>116958</v>
      </c>
    </row>
    <row r="391" spans="1:3" x14ac:dyDescent="0.35">
      <c r="A391" s="5">
        <v>17</v>
      </c>
      <c r="B391" s="204">
        <v>2012</v>
      </c>
      <c r="C391" s="205">
        <f>VLOOKUP(A391,$A$3:$AH$20,2+ROW(A375)/25)</f>
        <v>117019</v>
      </c>
    </row>
    <row r="392" spans="1:3" x14ac:dyDescent="0.35">
      <c r="A392" s="5">
        <v>18</v>
      </c>
      <c r="B392" s="204">
        <v>2013</v>
      </c>
      <c r="C392" s="205">
        <f>VLOOKUP(A392,$A$3:$AH$20,2+ROW(A375)/25)</f>
        <v>117537</v>
      </c>
    </row>
    <row r="393" spans="1:3" x14ac:dyDescent="0.35">
      <c r="A393" s="5">
        <v>19</v>
      </c>
    </row>
    <row r="394" spans="1:3" x14ac:dyDescent="0.35">
      <c r="A394" s="5">
        <v>20</v>
      </c>
    </row>
    <row r="395" spans="1:3" x14ac:dyDescent="0.35">
      <c r="A395" s="5">
        <v>21</v>
      </c>
    </row>
    <row r="396" spans="1:3" x14ac:dyDescent="0.35">
      <c r="A396" s="5">
        <v>22</v>
      </c>
    </row>
    <row r="397" spans="1:3" x14ac:dyDescent="0.35">
      <c r="A397" s="5">
        <v>23</v>
      </c>
    </row>
    <row r="398" spans="1:3" x14ac:dyDescent="0.35">
      <c r="A398" s="5">
        <v>24</v>
      </c>
    </row>
    <row r="399" spans="1:3" x14ac:dyDescent="0.35">
      <c r="A399" s="5">
        <v>25</v>
      </c>
    </row>
    <row r="400" spans="1:3" x14ac:dyDescent="0.35">
      <c r="A400" s="5">
        <v>1</v>
      </c>
      <c r="B400" s="204">
        <v>1996</v>
      </c>
      <c r="C400" s="205">
        <f>VLOOKUP(A400,$A$3:$AH$20,2+ROW(A400)/25)</f>
        <v>61329</v>
      </c>
    </row>
    <row r="401" spans="1:3" x14ac:dyDescent="0.35">
      <c r="A401" s="5">
        <v>2</v>
      </c>
      <c r="B401" s="204">
        <v>1997</v>
      </c>
      <c r="C401" s="205">
        <f>VLOOKUP(A401,$A$3:$AH$20,2+ROW(A400)/25)</f>
        <v>61284</v>
      </c>
    </row>
    <row r="402" spans="1:3" x14ac:dyDescent="0.35">
      <c r="A402" s="5">
        <v>3</v>
      </c>
      <c r="B402" s="204">
        <v>1998</v>
      </c>
      <c r="C402" s="205">
        <f>VLOOKUP(A402,$A$3:$AH$20,2+ROW(A400)/25)</f>
        <v>60915</v>
      </c>
    </row>
    <row r="403" spans="1:3" x14ac:dyDescent="0.35">
      <c r="A403" s="5">
        <v>4</v>
      </c>
      <c r="B403" s="204">
        <v>1999</v>
      </c>
      <c r="C403" s="205">
        <f>VLOOKUP(A403,$A$3:$AH$20,2+ROW(A400)/25)</f>
        <v>60770</v>
      </c>
    </row>
    <row r="404" spans="1:3" x14ac:dyDescent="0.35">
      <c r="A404" s="5">
        <v>5</v>
      </c>
      <c r="B404" s="204">
        <v>2000</v>
      </c>
      <c r="C404" s="205">
        <f>VLOOKUP(A404,$A$3:$AH$20,2+ROW(A400)/25)</f>
        <v>61126</v>
      </c>
    </row>
    <row r="405" spans="1:3" x14ac:dyDescent="0.35">
      <c r="A405" s="5">
        <v>6</v>
      </c>
      <c r="B405" s="204">
        <v>2001</v>
      </c>
      <c r="C405" s="205">
        <f>VLOOKUP(A405,$A$3:$AH$20,2+ROW(A400)/25)</f>
        <v>61226</v>
      </c>
    </row>
    <row r="406" spans="1:3" x14ac:dyDescent="0.35">
      <c r="A406" s="5">
        <v>7</v>
      </c>
      <c r="B406" s="204">
        <v>2002</v>
      </c>
      <c r="C406" s="205">
        <f>VLOOKUP(A406,$A$3:$AH$20,2+ROW(A400)/25)</f>
        <v>62040</v>
      </c>
    </row>
    <row r="407" spans="1:3" x14ac:dyDescent="0.35">
      <c r="A407" s="5">
        <v>8</v>
      </c>
      <c r="B407" s="204">
        <v>2003</v>
      </c>
      <c r="C407" s="205">
        <f>VLOOKUP(A407,$A$3:$AH$20,2+ROW(A400)/25)</f>
        <v>63027</v>
      </c>
    </row>
    <row r="408" spans="1:3" x14ac:dyDescent="0.35">
      <c r="A408" s="5">
        <v>9</v>
      </c>
      <c r="B408" s="204">
        <v>2004</v>
      </c>
      <c r="C408" s="205">
        <f>VLOOKUP(A408,$A$3:$AH$20,2+ROW(A400)/25)</f>
        <v>63808</v>
      </c>
    </row>
    <row r="409" spans="1:3" x14ac:dyDescent="0.35">
      <c r="A409" s="5">
        <v>10</v>
      </c>
      <c r="B409" s="204">
        <v>2005</v>
      </c>
      <c r="C409" s="205">
        <f>VLOOKUP(A409,$A$3:$AH$20,2+ROW(A400)/25)</f>
        <v>64774</v>
      </c>
    </row>
    <row r="410" spans="1:3" x14ac:dyDescent="0.35">
      <c r="A410" s="5">
        <v>11</v>
      </c>
      <c r="B410" s="204">
        <v>2006</v>
      </c>
      <c r="C410" s="205">
        <f>VLOOKUP(A410,$A$3:$AH$20,2+ROW(A400)/25)</f>
        <v>66183</v>
      </c>
    </row>
    <row r="411" spans="1:3" x14ac:dyDescent="0.35">
      <c r="A411" s="5">
        <v>12</v>
      </c>
      <c r="B411" s="204">
        <v>2007</v>
      </c>
      <c r="C411" s="205">
        <f>VLOOKUP(A411,$A$3:$AH$20,2+ROW(A400)/25)</f>
        <v>68312</v>
      </c>
    </row>
    <row r="412" spans="1:3" x14ac:dyDescent="0.35">
      <c r="A412" s="5">
        <v>13</v>
      </c>
      <c r="B412" s="204">
        <v>2008</v>
      </c>
      <c r="C412" s="205">
        <f>VLOOKUP(A412,$A$3:$AH$20,2+ROW(A400)/25)</f>
        <v>70489</v>
      </c>
    </row>
    <row r="413" spans="1:3" x14ac:dyDescent="0.35">
      <c r="A413" s="5">
        <v>14</v>
      </c>
      <c r="B413" s="204">
        <v>2009</v>
      </c>
      <c r="C413" s="205">
        <f>VLOOKUP(A413,$A$3:$AH$20,2+ROW(A400)/25)</f>
        <v>72302</v>
      </c>
    </row>
    <row r="414" spans="1:3" x14ac:dyDescent="0.35">
      <c r="A414" s="5">
        <v>15</v>
      </c>
      <c r="B414" s="204">
        <v>2010</v>
      </c>
      <c r="C414" s="205">
        <f>VLOOKUP(A414,$A$3:$AH$20,2+ROW(A400)/25)</f>
        <v>73924</v>
      </c>
    </row>
    <row r="415" spans="1:3" x14ac:dyDescent="0.35">
      <c r="A415" s="5">
        <v>16</v>
      </c>
      <c r="B415" s="204">
        <v>2011</v>
      </c>
      <c r="C415" s="205">
        <f>VLOOKUP(A415,$A$3:$AH$20,2+ROW(A400)/25)</f>
        <v>75297</v>
      </c>
    </row>
    <row r="416" spans="1:3" x14ac:dyDescent="0.35">
      <c r="A416" s="5">
        <v>17</v>
      </c>
      <c r="B416" s="204">
        <v>2012</v>
      </c>
      <c r="C416" s="205">
        <f>VLOOKUP(A416,$A$3:$AH$20,2+ROW(A400)/25)</f>
        <v>76589</v>
      </c>
    </row>
    <row r="417" spans="1:3" x14ac:dyDescent="0.35">
      <c r="A417" s="5">
        <v>18</v>
      </c>
      <c r="B417" s="204">
        <v>2013</v>
      </c>
      <c r="C417" s="205">
        <f>VLOOKUP(A417,$A$3:$AH$20,2+ROW(A400)/25)</f>
        <v>79302</v>
      </c>
    </row>
    <row r="418" spans="1:3" x14ac:dyDescent="0.35">
      <c r="A418" s="5">
        <v>19</v>
      </c>
    </row>
    <row r="419" spans="1:3" x14ac:dyDescent="0.35">
      <c r="A419" s="5">
        <v>20</v>
      </c>
    </row>
    <row r="420" spans="1:3" x14ac:dyDescent="0.35">
      <c r="A420" s="5">
        <v>21</v>
      </c>
    </row>
    <row r="421" spans="1:3" x14ac:dyDescent="0.35">
      <c r="A421" s="5">
        <v>22</v>
      </c>
    </row>
    <row r="422" spans="1:3" x14ac:dyDescent="0.35">
      <c r="A422" s="5">
        <v>23</v>
      </c>
    </row>
    <row r="423" spans="1:3" x14ac:dyDescent="0.35">
      <c r="A423" s="5">
        <v>24</v>
      </c>
    </row>
    <row r="424" spans="1:3" x14ac:dyDescent="0.35">
      <c r="A424" s="5">
        <v>25</v>
      </c>
    </row>
    <row r="425" spans="1:3" x14ac:dyDescent="0.35">
      <c r="A425" s="5">
        <v>1</v>
      </c>
      <c r="B425" s="204">
        <v>1996</v>
      </c>
      <c r="C425" s="205">
        <f>VLOOKUP(A425,$A$3:$AH$20,2+ROW(A425)/25)</f>
        <v>95879</v>
      </c>
    </row>
    <row r="426" spans="1:3" x14ac:dyDescent="0.35">
      <c r="A426" s="5">
        <v>2</v>
      </c>
      <c r="B426" s="204">
        <v>1997</v>
      </c>
      <c r="C426" s="205">
        <f>VLOOKUP(A426,$A$3:$AH$20,2+ROW(A425)/25)</f>
        <v>96302</v>
      </c>
    </row>
    <row r="427" spans="1:3" x14ac:dyDescent="0.35">
      <c r="A427" s="5">
        <v>3</v>
      </c>
      <c r="B427" s="204">
        <v>1998</v>
      </c>
      <c r="C427" s="205">
        <f>VLOOKUP(A427,$A$3:$AH$20,2+ROW(A425)/25)</f>
        <v>97063</v>
      </c>
    </row>
    <row r="428" spans="1:3" x14ac:dyDescent="0.35">
      <c r="A428" s="5">
        <v>4</v>
      </c>
      <c r="B428" s="204">
        <v>1999</v>
      </c>
      <c r="C428" s="205">
        <f>VLOOKUP(A428,$A$3:$AH$20,2+ROW(A425)/25)</f>
        <v>98277</v>
      </c>
    </row>
    <row r="429" spans="1:3" x14ac:dyDescent="0.35">
      <c r="A429" s="5">
        <v>5</v>
      </c>
      <c r="B429" s="204">
        <v>2000</v>
      </c>
      <c r="C429" s="205">
        <f>VLOOKUP(A429,$A$3:$AH$20,2+ROW(A425)/25)</f>
        <v>99268</v>
      </c>
    </row>
    <row r="430" spans="1:3" x14ac:dyDescent="0.35">
      <c r="A430" s="5">
        <v>6</v>
      </c>
      <c r="B430" s="204">
        <v>2001</v>
      </c>
      <c r="C430" s="205">
        <f>VLOOKUP(A430,$A$3:$AH$20,2+ROW(A425)/25)</f>
        <v>100279</v>
      </c>
    </row>
    <row r="431" spans="1:3" x14ac:dyDescent="0.35">
      <c r="A431" s="5">
        <v>7</v>
      </c>
      <c r="B431" s="204">
        <v>2002</v>
      </c>
      <c r="C431" s="205">
        <f>VLOOKUP(A431,$A$3:$AH$20,2+ROW(A425)/25)</f>
        <v>100847</v>
      </c>
    </row>
    <row r="432" spans="1:3" x14ac:dyDescent="0.35">
      <c r="A432" s="5">
        <v>8</v>
      </c>
      <c r="B432" s="204">
        <v>2003</v>
      </c>
      <c r="C432" s="205">
        <f>VLOOKUP(A432,$A$3:$AH$20,2+ROW(A425)/25)</f>
        <v>101139</v>
      </c>
    </row>
    <row r="433" spans="1:3" x14ac:dyDescent="0.35">
      <c r="A433" s="5">
        <v>9</v>
      </c>
      <c r="B433" s="204">
        <v>2004</v>
      </c>
      <c r="C433" s="205">
        <f>VLOOKUP(A433,$A$3:$AH$20,2+ROW(A425)/25)</f>
        <v>101464</v>
      </c>
    </row>
    <row r="434" spans="1:3" x14ac:dyDescent="0.35">
      <c r="A434" s="5">
        <v>10</v>
      </c>
      <c r="B434" s="204">
        <v>2005</v>
      </c>
      <c r="C434" s="205">
        <f>VLOOKUP(A434,$A$3:$AH$20,2+ROW(A425)/25)</f>
        <v>102012</v>
      </c>
    </row>
    <row r="435" spans="1:3" x14ac:dyDescent="0.35">
      <c r="A435" s="5">
        <v>11</v>
      </c>
      <c r="B435" s="204">
        <v>2006</v>
      </c>
      <c r="C435" s="205">
        <f>VLOOKUP(A435,$A$3:$AH$20,2+ROW(A425)/25)</f>
        <v>102461</v>
      </c>
    </row>
    <row r="436" spans="1:3" x14ac:dyDescent="0.35">
      <c r="A436" s="5">
        <v>12</v>
      </c>
      <c r="B436" s="204">
        <v>2007</v>
      </c>
      <c r="C436" s="205">
        <f>VLOOKUP(A436,$A$3:$AH$20,2+ROW(A425)/25)</f>
        <v>103290</v>
      </c>
    </row>
    <row r="437" spans="1:3" x14ac:dyDescent="0.35">
      <c r="A437" s="5">
        <v>13</v>
      </c>
      <c r="B437" s="204">
        <v>2008</v>
      </c>
      <c r="C437" s="205">
        <f>VLOOKUP(A437,$A$3:$AH$20,2+ROW(A425)/25)</f>
        <v>104512</v>
      </c>
    </row>
    <row r="438" spans="1:3" x14ac:dyDescent="0.35">
      <c r="A438" s="5">
        <v>14</v>
      </c>
      <c r="B438" s="204">
        <v>2009</v>
      </c>
      <c r="C438" s="205">
        <f>VLOOKUP(A438,$A$3:$AH$20,2+ROW(A425)/25)</f>
        <v>106220</v>
      </c>
    </row>
    <row r="439" spans="1:3" x14ac:dyDescent="0.35">
      <c r="A439" s="5">
        <v>15</v>
      </c>
      <c r="B439" s="204">
        <v>2010</v>
      </c>
      <c r="C439" s="205">
        <f>VLOOKUP(A439,$A$3:$AH$20,2+ROW(A425)/25)</f>
        <v>106648</v>
      </c>
    </row>
    <row r="440" spans="1:3" x14ac:dyDescent="0.35">
      <c r="A440" s="5">
        <v>16</v>
      </c>
      <c r="B440" s="204">
        <v>2011</v>
      </c>
      <c r="C440" s="205">
        <f>VLOOKUP(A440,$A$3:$AH$20,2+ROW(A425)/25)</f>
        <v>107144</v>
      </c>
    </row>
    <row r="441" spans="1:3" x14ac:dyDescent="0.35">
      <c r="A441" s="5">
        <v>17</v>
      </c>
      <c r="B441" s="204">
        <v>2012</v>
      </c>
      <c r="C441" s="205">
        <f>VLOOKUP(A441,$A$3:$AH$20,2+ROW(A425)/25)</f>
        <v>108104</v>
      </c>
    </row>
    <row r="442" spans="1:3" x14ac:dyDescent="0.35">
      <c r="A442" s="5">
        <v>18</v>
      </c>
      <c r="B442" s="204">
        <v>2013</v>
      </c>
      <c r="C442" s="205">
        <f>VLOOKUP(A442,$A$3:$AH$20,2+ROW(A425)/25)</f>
        <v>109575</v>
      </c>
    </row>
    <row r="443" spans="1:3" x14ac:dyDescent="0.35">
      <c r="A443" s="5">
        <v>19</v>
      </c>
    </row>
    <row r="444" spans="1:3" x14ac:dyDescent="0.35">
      <c r="A444" s="5">
        <v>20</v>
      </c>
    </row>
    <row r="445" spans="1:3" x14ac:dyDescent="0.35">
      <c r="A445" s="5">
        <v>21</v>
      </c>
    </row>
    <row r="446" spans="1:3" x14ac:dyDescent="0.35">
      <c r="A446" s="5">
        <v>22</v>
      </c>
    </row>
    <row r="447" spans="1:3" x14ac:dyDescent="0.35">
      <c r="A447" s="5">
        <v>23</v>
      </c>
    </row>
    <row r="448" spans="1:3" x14ac:dyDescent="0.35">
      <c r="A448" s="5">
        <v>24</v>
      </c>
    </row>
    <row r="449" spans="1:3" x14ac:dyDescent="0.35">
      <c r="A449" s="5">
        <v>25</v>
      </c>
    </row>
    <row r="450" spans="1:3" x14ac:dyDescent="0.35">
      <c r="A450" s="5">
        <v>1</v>
      </c>
      <c r="B450" s="204">
        <v>1996</v>
      </c>
      <c r="C450" s="205">
        <f>VLOOKUP(A450,$A$3:$AH$20,2+ROW(A450)/25)</f>
        <v>39716</v>
      </c>
    </row>
    <row r="451" spans="1:3" x14ac:dyDescent="0.35">
      <c r="A451" s="5">
        <v>2</v>
      </c>
      <c r="B451" s="204">
        <v>1997</v>
      </c>
      <c r="C451" s="205">
        <f>VLOOKUP(A451,$A$3:$AH$20,2+ROW(A450)/25)</f>
        <v>41457</v>
      </c>
    </row>
    <row r="452" spans="1:3" x14ac:dyDescent="0.35">
      <c r="A452" s="5">
        <v>3</v>
      </c>
      <c r="B452" s="204">
        <v>1998</v>
      </c>
      <c r="C452" s="205">
        <f>VLOOKUP(A452,$A$3:$AH$20,2+ROW(A450)/25)</f>
        <v>43099</v>
      </c>
    </row>
    <row r="453" spans="1:3" x14ac:dyDescent="0.35">
      <c r="A453" s="5">
        <v>4</v>
      </c>
      <c r="B453" s="204">
        <v>1999</v>
      </c>
      <c r="C453" s="205">
        <f>VLOOKUP(A453,$A$3:$AH$20,2+ROW(A450)/25)</f>
        <v>44874</v>
      </c>
    </row>
    <row r="454" spans="1:3" x14ac:dyDescent="0.35">
      <c r="A454" s="5">
        <v>5</v>
      </c>
      <c r="B454" s="204">
        <v>2000</v>
      </c>
      <c r="C454" s="205">
        <f>VLOOKUP(A454,$A$3:$AH$20,2+ROW(A450)/25)</f>
        <v>48276</v>
      </c>
    </row>
    <row r="455" spans="1:3" x14ac:dyDescent="0.35">
      <c r="A455" s="5">
        <v>6</v>
      </c>
      <c r="B455" s="204">
        <v>2001</v>
      </c>
      <c r="C455" s="205">
        <f>VLOOKUP(A455,$A$3:$AH$20,2+ROW(A450)/25)</f>
        <v>50673</v>
      </c>
    </row>
    <row r="456" spans="1:3" x14ac:dyDescent="0.35">
      <c r="A456" s="5">
        <v>7</v>
      </c>
      <c r="B456" s="204">
        <v>2002</v>
      </c>
      <c r="C456" s="205">
        <f>VLOOKUP(A456,$A$3:$AH$20,2+ROW(A450)/25)</f>
        <v>55671</v>
      </c>
    </row>
    <row r="457" spans="1:3" x14ac:dyDescent="0.35">
      <c r="A457" s="5">
        <v>8</v>
      </c>
      <c r="B457" s="204">
        <v>2003</v>
      </c>
      <c r="C457" s="205">
        <f>VLOOKUP(A457,$A$3:$AH$20,2+ROW(A450)/25)</f>
        <v>61728</v>
      </c>
    </row>
    <row r="458" spans="1:3" x14ac:dyDescent="0.35">
      <c r="A458" s="5">
        <v>9</v>
      </c>
      <c r="B458" s="204">
        <v>2004</v>
      </c>
      <c r="C458" s="205">
        <f>VLOOKUP(A458,$A$3:$AH$20,2+ROW(A450)/25)</f>
        <v>67222</v>
      </c>
    </row>
    <row r="459" spans="1:3" x14ac:dyDescent="0.35">
      <c r="A459" s="5">
        <v>10</v>
      </c>
      <c r="B459" s="204">
        <v>2005</v>
      </c>
      <c r="C459" s="205">
        <f>VLOOKUP(A459,$A$3:$AH$20,2+ROW(A450)/25)</f>
        <v>72592</v>
      </c>
    </row>
    <row r="460" spans="1:3" x14ac:dyDescent="0.35">
      <c r="A460" s="5">
        <v>11</v>
      </c>
      <c r="B460" s="204">
        <v>2006</v>
      </c>
      <c r="C460" s="205">
        <f>VLOOKUP(A460,$A$3:$AH$20,2+ROW(A450)/25)</f>
        <v>80968</v>
      </c>
    </row>
    <row r="461" spans="1:3" x14ac:dyDescent="0.35">
      <c r="A461" s="5">
        <v>12</v>
      </c>
      <c r="B461" s="204">
        <v>2007</v>
      </c>
      <c r="C461" s="205">
        <f>VLOOKUP(A461,$A$3:$AH$20,2+ROW(A450)/25)</f>
        <v>86154</v>
      </c>
    </row>
    <row r="462" spans="1:3" x14ac:dyDescent="0.35">
      <c r="A462" s="5">
        <v>13</v>
      </c>
      <c r="B462" s="204">
        <v>2008</v>
      </c>
      <c r="C462" s="205">
        <f>VLOOKUP(A462,$A$3:$AH$20,2+ROW(A450)/25)</f>
        <v>90290</v>
      </c>
    </row>
    <row r="463" spans="1:3" x14ac:dyDescent="0.35">
      <c r="A463" s="5">
        <v>14</v>
      </c>
      <c r="B463" s="204">
        <v>2009</v>
      </c>
      <c r="C463" s="205">
        <f>VLOOKUP(A463,$A$3:$AH$20,2+ROW(A450)/25)</f>
        <v>94340</v>
      </c>
    </row>
    <row r="464" spans="1:3" x14ac:dyDescent="0.35">
      <c r="A464" s="5">
        <v>15</v>
      </c>
      <c r="B464" s="204">
        <v>2010</v>
      </c>
      <c r="C464" s="205">
        <f>VLOOKUP(A464,$A$3:$AH$20,2+ROW(A450)/25)</f>
        <v>97429</v>
      </c>
    </row>
    <row r="465" spans="1:3" x14ac:dyDescent="0.35">
      <c r="A465" s="5">
        <v>16</v>
      </c>
      <c r="B465" s="204">
        <v>2011</v>
      </c>
      <c r="C465" s="205">
        <f>VLOOKUP(A465,$A$3:$AH$20,2+ROW(A450)/25)</f>
        <v>100611</v>
      </c>
    </row>
    <row r="466" spans="1:3" x14ac:dyDescent="0.35">
      <c r="A466" s="5">
        <v>17</v>
      </c>
      <c r="B466" s="204">
        <v>2012</v>
      </c>
      <c r="C466" s="205">
        <f>VLOOKUP(A466,$A$3:$AH$20,2+ROW(A450)/25)</f>
        <v>105381</v>
      </c>
    </row>
    <row r="467" spans="1:3" x14ac:dyDescent="0.35">
      <c r="A467" s="5">
        <v>18</v>
      </c>
      <c r="B467" s="204">
        <v>2013</v>
      </c>
      <c r="C467" s="205">
        <f>VLOOKUP(A467,$A$3:$AH$20,2+ROW(A450)/25)</f>
        <v>116447</v>
      </c>
    </row>
    <row r="468" spans="1:3" x14ac:dyDescent="0.35">
      <c r="A468" s="5">
        <v>19</v>
      </c>
    </row>
    <row r="469" spans="1:3" x14ac:dyDescent="0.35">
      <c r="A469" s="5">
        <v>20</v>
      </c>
    </row>
    <row r="470" spans="1:3" x14ac:dyDescent="0.35">
      <c r="A470" s="5">
        <v>21</v>
      </c>
    </row>
    <row r="471" spans="1:3" x14ac:dyDescent="0.35">
      <c r="A471" s="5">
        <v>22</v>
      </c>
    </row>
    <row r="472" spans="1:3" x14ac:dyDescent="0.35">
      <c r="A472" s="5">
        <v>23</v>
      </c>
    </row>
    <row r="473" spans="1:3" x14ac:dyDescent="0.35">
      <c r="A473" s="5">
        <v>24</v>
      </c>
    </row>
    <row r="474" spans="1:3" x14ac:dyDescent="0.35">
      <c r="A474" s="5">
        <v>25</v>
      </c>
    </row>
    <row r="475" spans="1:3" x14ac:dyDescent="0.35">
      <c r="A475" s="5">
        <v>1</v>
      </c>
      <c r="B475" s="204">
        <v>1996</v>
      </c>
      <c r="C475" s="205">
        <f>VLOOKUP(A475,$A$3:$AH$20,2+ROW(A475)/25)</f>
        <v>40612</v>
      </c>
    </row>
    <row r="476" spans="1:3" x14ac:dyDescent="0.35">
      <c r="A476" s="5">
        <v>2</v>
      </c>
      <c r="B476" s="204">
        <v>1997</v>
      </c>
      <c r="C476" s="205">
        <f>VLOOKUP(A476,$A$3:$AH$20,2+ROW(A475)/25)</f>
        <v>42737</v>
      </c>
    </row>
    <row r="477" spans="1:3" x14ac:dyDescent="0.35">
      <c r="A477" s="5">
        <v>3</v>
      </c>
      <c r="B477" s="204">
        <v>1998</v>
      </c>
      <c r="C477" s="205">
        <f>VLOOKUP(A477,$A$3:$AH$20,2+ROW(A475)/25)</f>
        <v>42846</v>
      </c>
    </row>
    <row r="478" spans="1:3" x14ac:dyDescent="0.35">
      <c r="A478" s="5">
        <v>4</v>
      </c>
      <c r="B478" s="204">
        <v>1999</v>
      </c>
      <c r="C478" s="205">
        <f>VLOOKUP(A478,$A$3:$AH$20,2+ROW(A475)/25)</f>
        <v>44732</v>
      </c>
    </row>
    <row r="479" spans="1:3" x14ac:dyDescent="0.35">
      <c r="A479" s="5">
        <v>5</v>
      </c>
      <c r="B479" s="204">
        <v>2000</v>
      </c>
      <c r="C479" s="205">
        <f>VLOOKUP(A479,$A$3:$AH$20,2+ROW(A475)/25)</f>
        <v>48725</v>
      </c>
    </row>
    <row r="480" spans="1:3" x14ac:dyDescent="0.35">
      <c r="A480" s="5">
        <v>6</v>
      </c>
      <c r="B480" s="204">
        <v>2001</v>
      </c>
      <c r="C480" s="205">
        <f>VLOOKUP(A480,$A$3:$AH$20,2+ROW(A475)/25)</f>
        <v>52830</v>
      </c>
    </row>
    <row r="481" spans="1:3" x14ac:dyDescent="0.35">
      <c r="A481" s="5">
        <v>7</v>
      </c>
      <c r="B481" s="204">
        <v>2002</v>
      </c>
      <c r="C481" s="205">
        <f>VLOOKUP(A481,$A$3:$AH$20,2+ROW(A475)/25)</f>
        <v>58151</v>
      </c>
    </row>
    <row r="482" spans="1:3" x14ac:dyDescent="0.35">
      <c r="A482" s="5">
        <v>8</v>
      </c>
      <c r="B482" s="204">
        <v>2003</v>
      </c>
      <c r="C482" s="205">
        <f>VLOOKUP(A482,$A$3:$AH$20,2+ROW(A475)/25)</f>
        <v>64769</v>
      </c>
    </row>
    <row r="483" spans="1:3" x14ac:dyDescent="0.35">
      <c r="A483" s="5">
        <v>9</v>
      </c>
      <c r="B483" s="204">
        <v>2004</v>
      </c>
      <c r="C483" s="205">
        <f>VLOOKUP(A483,$A$3:$AH$20,2+ROW(A475)/25)</f>
        <v>70138</v>
      </c>
    </row>
    <row r="484" spans="1:3" x14ac:dyDescent="0.35">
      <c r="A484" s="5">
        <v>10</v>
      </c>
      <c r="B484" s="204">
        <v>2005</v>
      </c>
      <c r="C484" s="205">
        <f>VLOOKUP(A484,$A$3:$AH$20,2+ROW(A475)/25)</f>
        <v>74676</v>
      </c>
    </row>
    <row r="485" spans="1:3" x14ac:dyDescent="0.35">
      <c r="A485" s="5">
        <v>11</v>
      </c>
      <c r="B485" s="204">
        <v>2006</v>
      </c>
      <c r="C485" s="205">
        <f>VLOOKUP(A485,$A$3:$AH$20,2+ROW(A475)/25)</f>
        <v>81414</v>
      </c>
    </row>
    <row r="486" spans="1:3" x14ac:dyDescent="0.35">
      <c r="A486" s="5">
        <v>12</v>
      </c>
      <c r="B486" s="204">
        <v>2007</v>
      </c>
      <c r="C486" s="205">
        <f>VLOOKUP(A486,$A$3:$AH$20,2+ROW(A475)/25)</f>
        <v>86490</v>
      </c>
    </row>
    <row r="487" spans="1:3" x14ac:dyDescent="0.35">
      <c r="A487" s="5">
        <v>13</v>
      </c>
      <c r="B487" s="204">
        <v>2008</v>
      </c>
      <c r="C487" s="205">
        <f>VLOOKUP(A487,$A$3:$AH$20,2+ROW(A475)/25)</f>
        <v>92532</v>
      </c>
    </row>
    <row r="488" spans="1:3" x14ac:dyDescent="0.35">
      <c r="A488" s="5">
        <v>14</v>
      </c>
      <c r="B488" s="204">
        <v>2009</v>
      </c>
      <c r="C488" s="205">
        <f>VLOOKUP(A488,$A$3:$AH$20,2+ROW(A475)/25)</f>
        <v>99598</v>
      </c>
    </row>
    <row r="489" spans="1:3" x14ac:dyDescent="0.35">
      <c r="A489" s="5">
        <v>15</v>
      </c>
      <c r="B489" s="204">
        <v>2010</v>
      </c>
      <c r="C489" s="205">
        <f>VLOOKUP(A489,$A$3:$AH$20,2+ROW(A475)/25)</f>
        <v>106332</v>
      </c>
    </row>
    <row r="490" spans="1:3" x14ac:dyDescent="0.35">
      <c r="A490" s="5">
        <v>16</v>
      </c>
      <c r="B490" s="204">
        <v>2011</v>
      </c>
      <c r="C490" s="205">
        <f>VLOOKUP(A490,$A$3:$AH$20,2+ROW(A475)/25)</f>
        <v>112168</v>
      </c>
    </row>
    <row r="491" spans="1:3" x14ac:dyDescent="0.35">
      <c r="A491" s="5">
        <v>17</v>
      </c>
      <c r="B491" s="204">
        <v>2012</v>
      </c>
      <c r="C491" s="205">
        <f>VLOOKUP(A491,$A$3:$AH$20,2+ROW(A475)/25)</f>
        <v>117951</v>
      </c>
    </row>
    <row r="492" spans="1:3" x14ac:dyDescent="0.35">
      <c r="A492" s="5">
        <v>18</v>
      </c>
      <c r="B492" s="204">
        <v>2013</v>
      </c>
      <c r="C492" s="205">
        <f>VLOOKUP(A492,$A$3:$AH$20,2+ROW(A475)/25)</f>
        <v>122909</v>
      </c>
    </row>
    <row r="493" spans="1:3" x14ac:dyDescent="0.35">
      <c r="A493" s="5">
        <v>19</v>
      </c>
    </row>
    <row r="494" spans="1:3" x14ac:dyDescent="0.35">
      <c r="A494" s="5">
        <v>20</v>
      </c>
    </row>
    <row r="495" spans="1:3" x14ac:dyDescent="0.35">
      <c r="A495" s="5">
        <v>21</v>
      </c>
    </row>
    <row r="496" spans="1:3" x14ac:dyDescent="0.35">
      <c r="A496" s="5">
        <v>22</v>
      </c>
    </row>
    <row r="497" spans="1:3" x14ac:dyDescent="0.35">
      <c r="A497" s="5">
        <v>23</v>
      </c>
    </row>
    <row r="498" spans="1:3" x14ac:dyDescent="0.35">
      <c r="A498" s="5">
        <v>24</v>
      </c>
    </row>
    <row r="499" spans="1:3" x14ac:dyDescent="0.35">
      <c r="A499" s="5">
        <v>25</v>
      </c>
    </row>
    <row r="500" spans="1:3" x14ac:dyDescent="0.35">
      <c r="A500" s="5">
        <v>1</v>
      </c>
      <c r="B500" s="204">
        <v>1996</v>
      </c>
      <c r="C500" s="205">
        <f>VLOOKUP(A500,$A$3:$AH$20,2+ROW(A500)/25)</f>
        <v>160677</v>
      </c>
    </row>
    <row r="501" spans="1:3" x14ac:dyDescent="0.35">
      <c r="A501" s="5">
        <v>2</v>
      </c>
      <c r="B501" s="204">
        <v>1997</v>
      </c>
      <c r="C501" s="205">
        <f>VLOOKUP(A501,$A$3:$AH$20,2+ROW(A500)/25)</f>
        <v>160425</v>
      </c>
    </row>
    <row r="502" spans="1:3" x14ac:dyDescent="0.35">
      <c r="A502" s="5">
        <v>3</v>
      </c>
      <c r="B502" s="204">
        <v>1998</v>
      </c>
      <c r="C502" s="205">
        <f>VLOOKUP(A502,$A$3:$AH$20,2+ROW(A500)/25)</f>
        <v>160892</v>
      </c>
    </row>
    <row r="503" spans="1:3" x14ac:dyDescent="0.35">
      <c r="A503" s="5">
        <v>4</v>
      </c>
      <c r="B503" s="204">
        <v>1999</v>
      </c>
      <c r="C503" s="205">
        <f>VLOOKUP(A503,$A$3:$AH$20,2+ROW(A500)/25)</f>
        <v>161244</v>
      </c>
    </row>
    <row r="504" spans="1:3" x14ac:dyDescent="0.35">
      <c r="A504" s="5">
        <v>5</v>
      </c>
      <c r="B504" s="204">
        <v>2000</v>
      </c>
      <c r="C504" s="205">
        <f>VLOOKUP(A504,$A$3:$AH$20,2+ROW(A500)/25)</f>
        <v>162134</v>
      </c>
    </row>
    <row r="505" spans="1:3" x14ac:dyDescent="0.35">
      <c r="A505" s="5">
        <v>6</v>
      </c>
      <c r="B505" s="204">
        <v>2001</v>
      </c>
      <c r="C505" s="205">
        <f>VLOOKUP(A505,$A$3:$AH$20,2+ROW(A500)/25)</f>
        <v>163141</v>
      </c>
    </row>
    <row r="506" spans="1:3" x14ac:dyDescent="0.35">
      <c r="A506" s="5">
        <v>7</v>
      </c>
      <c r="B506" s="204">
        <v>2002</v>
      </c>
      <c r="C506" s="205">
        <f>VLOOKUP(A506,$A$3:$AH$20,2+ROW(A500)/25)</f>
        <v>163760</v>
      </c>
    </row>
    <row r="507" spans="1:3" x14ac:dyDescent="0.35">
      <c r="A507" s="5">
        <v>8</v>
      </c>
      <c r="B507" s="204">
        <v>2003</v>
      </c>
      <c r="C507" s="205">
        <f>VLOOKUP(A507,$A$3:$AH$20,2+ROW(A500)/25)</f>
        <v>164375</v>
      </c>
    </row>
    <row r="508" spans="1:3" x14ac:dyDescent="0.35">
      <c r="A508" s="5">
        <v>9</v>
      </c>
      <c r="B508" s="204">
        <v>2004</v>
      </c>
      <c r="C508" s="205">
        <f>VLOOKUP(A508,$A$3:$AH$20,2+ROW(A500)/25)</f>
        <v>165369</v>
      </c>
    </row>
    <row r="509" spans="1:3" x14ac:dyDescent="0.35">
      <c r="A509" s="5">
        <v>10</v>
      </c>
      <c r="B509" s="204">
        <v>2005</v>
      </c>
      <c r="C509" s="205">
        <f>VLOOKUP(A509,$A$3:$AH$20,2+ROW(A500)/25)</f>
        <v>167472</v>
      </c>
    </row>
    <row r="510" spans="1:3" x14ac:dyDescent="0.35">
      <c r="A510" s="5">
        <v>11</v>
      </c>
      <c r="B510" s="204">
        <v>2006</v>
      </c>
      <c r="C510" s="205">
        <f>VLOOKUP(A510,$A$3:$AH$20,2+ROW(A500)/25)</f>
        <v>168708</v>
      </c>
    </row>
    <row r="511" spans="1:3" x14ac:dyDescent="0.35">
      <c r="A511" s="5">
        <v>12</v>
      </c>
      <c r="B511" s="204">
        <v>2007</v>
      </c>
      <c r="C511" s="205">
        <f>VLOOKUP(A511,$A$3:$AH$20,2+ROW(A500)/25)</f>
        <v>170778</v>
      </c>
    </row>
    <row r="512" spans="1:3" x14ac:dyDescent="0.35">
      <c r="A512" s="5">
        <v>13</v>
      </c>
      <c r="B512" s="204">
        <v>2008</v>
      </c>
      <c r="C512" s="205">
        <f>VLOOKUP(A512,$A$3:$AH$20,2+ROW(A500)/25)</f>
        <v>173070</v>
      </c>
    </row>
    <row r="513" spans="1:3" x14ac:dyDescent="0.35">
      <c r="A513" s="5">
        <v>14</v>
      </c>
      <c r="B513" s="204">
        <v>2009</v>
      </c>
      <c r="C513" s="205">
        <f>VLOOKUP(A513,$A$3:$AH$20,2+ROW(A500)/25)</f>
        <v>176170</v>
      </c>
    </row>
    <row r="514" spans="1:3" x14ac:dyDescent="0.35">
      <c r="A514" s="5">
        <v>15</v>
      </c>
      <c r="B514" s="204">
        <v>2010</v>
      </c>
      <c r="C514" s="205">
        <f>VLOOKUP(A514,$A$3:$AH$20,2+ROW(A500)/25)</f>
        <v>177062</v>
      </c>
    </row>
    <row r="515" spans="1:3" x14ac:dyDescent="0.35">
      <c r="A515" s="5">
        <v>16</v>
      </c>
      <c r="B515" s="204">
        <v>2011</v>
      </c>
      <c r="C515" s="205">
        <f>VLOOKUP(A515,$A$3:$AH$20,2+ROW(A500)/25)</f>
        <v>177970</v>
      </c>
    </row>
    <row r="516" spans="1:3" x14ac:dyDescent="0.35">
      <c r="A516" s="5">
        <v>17</v>
      </c>
      <c r="B516" s="204">
        <v>2012</v>
      </c>
      <c r="C516" s="205">
        <f>VLOOKUP(A516,$A$3:$AH$20,2+ROW(A500)/25)</f>
        <v>179740</v>
      </c>
    </row>
    <row r="517" spans="1:3" x14ac:dyDescent="0.35">
      <c r="A517" s="5">
        <v>18</v>
      </c>
      <c r="B517" s="204">
        <v>2013</v>
      </c>
      <c r="C517" s="205">
        <f>VLOOKUP(A517,$A$3:$AH$20,2+ROW(A500)/25)</f>
        <v>182485</v>
      </c>
    </row>
    <row r="518" spans="1:3" x14ac:dyDescent="0.35">
      <c r="A518" s="5">
        <v>19</v>
      </c>
    </row>
    <row r="519" spans="1:3" x14ac:dyDescent="0.35">
      <c r="A519" s="5">
        <v>20</v>
      </c>
    </row>
    <row r="520" spans="1:3" x14ac:dyDescent="0.35">
      <c r="A520" s="5">
        <v>21</v>
      </c>
    </row>
    <row r="521" spans="1:3" x14ac:dyDescent="0.35">
      <c r="A521" s="5">
        <v>22</v>
      </c>
    </row>
    <row r="522" spans="1:3" x14ac:dyDescent="0.35">
      <c r="A522" s="5">
        <v>23</v>
      </c>
    </row>
    <row r="523" spans="1:3" x14ac:dyDescent="0.35">
      <c r="A523" s="5">
        <v>24</v>
      </c>
    </row>
    <row r="524" spans="1:3" x14ac:dyDescent="0.35">
      <c r="A524" s="5">
        <v>25</v>
      </c>
    </row>
    <row r="525" spans="1:3" x14ac:dyDescent="0.35">
      <c r="A525" s="5">
        <v>1</v>
      </c>
      <c r="B525" s="204">
        <v>1996</v>
      </c>
      <c r="C525" s="205">
        <f>VLOOKUP(A525,$A$3:$AH$20,2+ROW(A525)/25)</f>
        <v>110004</v>
      </c>
    </row>
    <row r="526" spans="1:3" x14ac:dyDescent="0.35">
      <c r="A526" s="5">
        <v>2</v>
      </c>
      <c r="B526" s="204">
        <v>1997</v>
      </c>
      <c r="C526" s="205">
        <f>VLOOKUP(A526,$A$3:$AH$20,2+ROW(A525)/25)</f>
        <v>110193</v>
      </c>
    </row>
    <row r="527" spans="1:3" x14ac:dyDescent="0.35">
      <c r="A527" s="5">
        <v>3</v>
      </c>
      <c r="B527" s="204">
        <v>1998</v>
      </c>
      <c r="C527" s="205">
        <f>VLOOKUP(A527,$A$3:$AH$20,2+ROW(A525)/25)</f>
        <v>110567</v>
      </c>
    </row>
    <row r="528" spans="1:3" x14ac:dyDescent="0.35">
      <c r="A528" s="5">
        <v>4</v>
      </c>
      <c r="B528" s="204">
        <v>1999</v>
      </c>
      <c r="C528" s="205">
        <f>VLOOKUP(A528,$A$3:$AH$20,2+ROW(A525)/25)</f>
        <v>110339</v>
      </c>
    </row>
    <row r="529" spans="1:3" x14ac:dyDescent="0.35">
      <c r="A529" s="5">
        <v>5</v>
      </c>
      <c r="B529" s="204">
        <v>2000</v>
      </c>
      <c r="C529" s="205">
        <f>VLOOKUP(A529,$A$3:$AH$20,2+ROW(A525)/25)</f>
        <v>110179</v>
      </c>
    </row>
    <row r="530" spans="1:3" x14ac:dyDescent="0.35">
      <c r="A530" s="5">
        <v>6</v>
      </c>
      <c r="B530" s="204">
        <v>2001</v>
      </c>
      <c r="C530" s="205">
        <f>VLOOKUP(A530,$A$3:$AH$20,2+ROW(A525)/25)</f>
        <v>110511</v>
      </c>
    </row>
    <row r="531" spans="1:3" x14ac:dyDescent="0.35">
      <c r="A531" s="5">
        <v>7</v>
      </c>
      <c r="B531" s="204">
        <v>2002</v>
      </c>
      <c r="C531" s="205">
        <f>VLOOKUP(A531,$A$3:$AH$20,2+ROW(A525)/25)</f>
        <v>110390</v>
      </c>
    </row>
    <row r="532" spans="1:3" x14ac:dyDescent="0.35">
      <c r="A532" s="5">
        <v>8</v>
      </c>
      <c r="B532" s="204">
        <v>2003</v>
      </c>
      <c r="C532" s="205">
        <f>VLOOKUP(A532,$A$3:$AH$20,2+ROW(A525)/25)</f>
        <v>110315</v>
      </c>
    </row>
    <row r="533" spans="1:3" x14ac:dyDescent="0.35">
      <c r="A533" s="5">
        <v>9</v>
      </c>
      <c r="B533" s="204">
        <v>2004</v>
      </c>
      <c r="C533" s="205">
        <f>VLOOKUP(A533,$A$3:$AH$20,2+ROW(A525)/25)</f>
        <v>110301</v>
      </c>
    </row>
    <row r="534" spans="1:3" x14ac:dyDescent="0.35">
      <c r="A534" s="5">
        <v>10</v>
      </c>
      <c r="B534" s="204">
        <v>2005</v>
      </c>
      <c r="C534" s="205">
        <f>VLOOKUP(A534,$A$3:$AH$20,2+ROW(A525)/25)</f>
        <v>110724</v>
      </c>
    </row>
    <row r="535" spans="1:3" x14ac:dyDescent="0.35">
      <c r="A535" s="5">
        <v>11</v>
      </c>
      <c r="B535" s="204">
        <v>2006</v>
      </c>
      <c r="C535" s="205">
        <f>VLOOKUP(A535,$A$3:$AH$20,2+ROW(A525)/25)</f>
        <v>106791</v>
      </c>
    </row>
    <row r="536" spans="1:3" x14ac:dyDescent="0.35">
      <c r="A536" s="5">
        <v>12</v>
      </c>
      <c r="B536" s="204">
        <v>2007</v>
      </c>
      <c r="C536" s="205">
        <f>VLOOKUP(A536,$A$3:$AH$20,2+ROW(A525)/25)</f>
        <v>107662</v>
      </c>
    </row>
    <row r="537" spans="1:3" x14ac:dyDescent="0.35">
      <c r="A537" s="5">
        <v>13</v>
      </c>
      <c r="B537" s="204">
        <v>2008</v>
      </c>
      <c r="C537" s="205">
        <f>VLOOKUP(A537,$A$3:$AH$20,2+ROW(A525)/25)</f>
        <v>109088</v>
      </c>
    </row>
    <row r="538" spans="1:3" x14ac:dyDescent="0.35">
      <c r="A538" s="5">
        <v>14</v>
      </c>
      <c r="B538" s="204">
        <v>2009</v>
      </c>
      <c r="C538" s="205">
        <f>VLOOKUP(A538,$A$3:$AH$20,2+ROW(A525)/25)</f>
        <v>110545</v>
      </c>
    </row>
    <row r="539" spans="1:3" x14ac:dyDescent="0.35">
      <c r="A539" s="5">
        <v>15</v>
      </c>
      <c r="B539" s="204">
        <v>2010</v>
      </c>
      <c r="C539" s="205">
        <f>VLOOKUP(A539,$A$3:$AH$20,2+ROW(A525)/25)</f>
        <v>111507</v>
      </c>
    </row>
    <row r="540" spans="1:3" x14ac:dyDescent="0.35">
      <c r="A540" s="5">
        <v>16</v>
      </c>
      <c r="B540" s="204">
        <v>2011</v>
      </c>
      <c r="C540" s="205">
        <f>VLOOKUP(A540,$A$3:$AH$20,2+ROW(A525)/25)</f>
        <v>112270</v>
      </c>
    </row>
    <row r="541" spans="1:3" x14ac:dyDescent="0.35">
      <c r="A541" s="5">
        <v>17</v>
      </c>
      <c r="B541" s="204">
        <v>2012</v>
      </c>
      <c r="C541" s="205">
        <f>VLOOKUP(A541,$A$3:$AH$20,2+ROW(A525)/25)</f>
        <v>113254</v>
      </c>
    </row>
    <row r="542" spans="1:3" x14ac:dyDescent="0.35">
      <c r="A542" s="5">
        <v>18</v>
      </c>
      <c r="B542" s="204">
        <v>2013</v>
      </c>
      <c r="C542" s="205">
        <f>VLOOKUP(A542,$A$3:$AH$20,2+ROW(A525)/25)</f>
        <v>115097</v>
      </c>
    </row>
    <row r="543" spans="1:3" x14ac:dyDescent="0.35">
      <c r="A543" s="5">
        <v>19</v>
      </c>
    </row>
    <row r="544" spans="1:3" x14ac:dyDescent="0.35">
      <c r="A544" s="5">
        <v>20</v>
      </c>
    </row>
    <row r="545" spans="1:3" x14ac:dyDescent="0.35">
      <c r="A545" s="5">
        <v>21</v>
      </c>
    </row>
    <row r="546" spans="1:3" x14ac:dyDescent="0.35">
      <c r="A546" s="5">
        <v>22</v>
      </c>
    </row>
    <row r="547" spans="1:3" x14ac:dyDescent="0.35">
      <c r="A547" s="5">
        <v>23</v>
      </c>
    </row>
    <row r="548" spans="1:3" x14ac:dyDescent="0.35">
      <c r="A548" s="5">
        <v>24</v>
      </c>
    </row>
    <row r="549" spans="1:3" x14ac:dyDescent="0.35">
      <c r="A549" s="5">
        <v>25</v>
      </c>
    </row>
    <row r="550" spans="1:3" x14ac:dyDescent="0.35">
      <c r="A550" s="5">
        <v>1</v>
      </c>
      <c r="B550" s="204">
        <v>1996</v>
      </c>
      <c r="C550" s="205">
        <f>VLOOKUP(A550,$A$3:$AH$20,2+ROW(A550)/25)</f>
        <v>136733</v>
      </c>
    </row>
    <row r="551" spans="1:3" x14ac:dyDescent="0.35">
      <c r="A551" s="5">
        <v>2</v>
      </c>
      <c r="B551" s="204">
        <v>1997</v>
      </c>
      <c r="C551" s="205">
        <f>VLOOKUP(A551,$A$3:$AH$20,2+ROW(A550)/25)</f>
        <v>136632</v>
      </c>
    </row>
    <row r="552" spans="1:3" x14ac:dyDescent="0.35">
      <c r="A552" s="5">
        <v>3</v>
      </c>
      <c r="B552" s="204">
        <v>1998</v>
      </c>
      <c r="C552" s="205">
        <f>VLOOKUP(A552,$A$3:$AH$20,2+ROW(A550)/25)</f>
        <v>136311</v>
      </c>
    </row>
    <row r="553" spans="1:3" x14ac:dyDescent="0.35">
      <c r="A553" s="5">
        <v>4</v>
      </c>
      <c r="B553" s="204">
        <v>1999</v>
      </c>
      <c r="C553" s="205">
        <f>VLOOKUP(A553,$A$3:$AH$20,2+ROW(A550)/25)</f>
        <v>136264</v>
      </c>
    </row>
    <row r="554" spans="1:3" x14ac:dyDescent="0.35">
      <c r="A554" s="5">
        <v>5</v>
      </c>
      <c r="B554" s="204">
        <v>2000</v>
      </c>
      <c r="C554" s="205">
        <f>VLOOKUP(A554,$A$3:$AH$20,2+ROW(A550)/25)</f>
        <v>135765</v>
      </c>
    </row>
    <row r="555" spans="1:3" x14ac:dyDescent="0.35">
      <c r="A555" s="5">
        <v>6</v>
      </c>
      <c r="B555" s="204">
        <v>2001</v>
      </c>
      <c r="C555" s="205">
        <f>VLOOKUP(A555,$A$3:$AH$20,2+ROW(A550)/25)</f>
        <v>136381</v>
      </c>
    </row>
    <row r="556" spans="1:3" x14ac:dyDescent="0.35">
      <c r="A556" s="5">
        <v>7</v>
      </c>
      <c r="B556" s="204">
        <v>2002</v>
      </c>
      <c r="C556" s="205">
        <f>VLOOKUP(A556,$A$3:$AH$20,2+ROW(A550)/25)</f>
        <v>137154</v>
      </c>
    </row>
    <row r="557" spans="1:3" x14ac:dyDescent="0.35">
      <c r="A557" s="5">
        <v>8</v>
      </c>
      <c r="B557" s="204">
        <v>2003</v>
      </c>
      <c r="C557" s="205">
        <f>VLOOKUP(A557,$A$3:$AH$20,2+ROW(A550)/25)</f>
        <v>137839</v>
      </c>
    </row>
    <row r="558" spans="1:3" x14ac:dyDescent="0.35">
      <c r="A558" s="5">
        <v>9</v>
      </c>
      <c r="B558" s="204">
        <v>2004</v>
      </c>
      <c r="C558" s="205">
        <f>VLOOKUP(A558,$A$3:$AH$20,2+ROW(A550)/25)</f>
        <v>138977</v>
      </c>
    </row>
    <row r="559" spans="1:3" x14ac:dyDescent="0.35">
      <c r="A559" s="5">
        <v>10</v>
      </c>
      <c r="B559" s="204">
        <v>2005</v>
      </c>
      <c r="C559" s="205">
        <f>VLOOKUP(A559,$A$3:$AH$20,2+ROW(A550)/25)</f>
        <v>140385</v>
      </c>
    </row>
    <row r="560" spans="1:3" x14ac:dyDescent="0.35">
      <c r="A560" s="5">
        <v>11</v>
      </c>
      <c r="B560" s="204">
        <v>2006</v>
      </c>
      <c r="C560" s="205">
        <f>VLOOKUP(A560,$A$3:$AH$20,2+ROW(A550)/25)</f>
        <v>142306</v>
      </c>
    </row>
    <row r="561" spans="1:3" x14ac:dyDescent="0.35">
      <c r="A561" s="5">
        <v>12</v>
      </c>
      <c r="B561" s="204">
        <v>2007</v>
      </c>
      <c r="C561" s="205">
        <f>VLOOKUP(A561,$A$3:$AH$20,2+ROW(A550)/25)</f>
        <v>145011</v>
      </c>
    </row>
    <row r="562" spans="1:3" x14ac:dyDescent="0.35">
      <c r="A562" s="5">
        <v>13</v>
      </c>
      <c r="B562" s="204">
        <v>2008</v>
      </c>
      <c r="C562" s="205">
        <f>VLOOKUP(A562,$A$3:$AH$20,2+ROW(A550)/25)</f>
        <v>147406</v>
      </c>
    </row>
    <row r="563" spans="1:3" x14ac:dyDescent="0.35">
      <c r="A563" s="5">
        <v>14</v>
      </c>
      <c r="B563" s="204">
        <v>2009</v>
      </c>
      <c r="C563" s="205">
        <f>VLOOKUP(A563,$A$3:$AH$20,2+ROW(A550)/25)</f>
        <v>150973</v>
      </c>
    </row>
    <row r="564" spans="1:3" x14ac:dyDescent="0.35">
      <c r="A564" s="5">
        <v>15</v>
      </c>
      <c r="B564" s="204">
        <v>2010</v>
      </c>
      <c r="C564" s="205">
        <f>VLOOKUP(A564,$A$3:$AH$20,2+ROW(A550)/25)</f>
        <v>152868</v>
      </c>
    </row>
    <row r="565" spans="1:3" x14ac:dyDescent="0.35">
      <c r="A565" s="5">
        <v>16</v>
      </c>
      <c r="B565" s="204">
        <v>2011</v>
      </c>
      <c r="C565" s="205">
        <f>VLOOKUP(A565,$A$3:$AH$20,2+ROW(A550)/25)</f>
        <v>155087</v>
      </c>
    </row>
    <row r="566" spans="1:3" x14ac:dyDescent="0.35">
      <c r="A566" s="5">
        <v>17</v>
      </c>
      <c r="B566" s="204">
        <v>2012</v>
      </c>
      <c r="C566" s="205">
        <f>VLOOKUP(A566,$A$3:$AH$20,2+ROW(A550)/25)</f>
        <v>156163</v>
      </c>
    </row>
    <row r="567" spans="1:3" x14ac:dyDescent="0.35">
      <c r="A567" s="5">
        <v>18</v>
      </c>
      <c r="B567" s="204">
        <v>2013</v>
      </c>
      <c r="C567" s="205">
        <f>VLOOKUP(A567,$A$3:$AH$20,2+ROW(A550)/25)</f>
        <v>160029</v>
      </c>
    </row>
    <row r="568" spans="1:3" x14ac:dyDescent="0.35">
      <c r="A568" s="5">
        <v>19</v>
      </c>
    </row>
    <row r="569" spans="1:3" x14ac:dyDescent="0.35">
      <c r="A569" s="5">
        <v>20</v>
      </c>
    </row>
    <row r="570" spans="1:3" x14ac:dyDescent="0.35">
      <c r="A570" s="5">
        <v>21</v>
      </c>
    </row>
    <row r="571" spans="1:3" x14ac:dyDescent="0.35">
      <c r="A571" s="5">
        <v>22</v>
      </c>
    </row>
    <row r="572" spans="1:3" x14ac:dyDescent="0.35">
      <c r="A572" s="5">
        <v>23</v>
      </c>
    </row>
    <row r="573" spans="1:3" x14ac:dyDescent="0.35">
      <c r="A573" s="5">
        <v>24</v>
      </c>
    </row>
    <row r="574" spans="1:3" x14ac:dyDescent="0.35">
      <c r="A574" s="5">
        <v>25</v>
      </c>
    </row>
    <row r="575" spans="1:3" x14ac:dyDescent="0.35">
      <c r="A575" s="5">
        <v>1</v>
      </c>
      <c r="B575" s="204">
        <v>1996</v>
      </c>
      <c r="C575" s="205">
        <f>VLOOKUP(A575,$A$3:$AH$20,2+ROW(A575)/25)</f>
        <v>117800</v>
      </c>
    </row>
    <row r="576" spans="1:3" x14ac:dyDescent="0.35">
      <c r="A576" s="5">
        <v>2</v>
      </c>
      <c r="B576" s="204">
        <v>1997</v>
      </c>
      <c r="C576" s="205">
        <f>VLOOKUP(A576,$A$3:$AH$20,2+ROW(A575)/25)</f>
        <v>119483</v>
      </c>
    </row>
    <row r="577" spans="1:3" x14ac:dyDescent="0.35">
      <c r="A577" s="5">
        <v>3</v>
      </c>
      <c r="B577" s="204">
        <v>1998</v>
      </c>
      <c r="C577" s="205">
        <f>VLOOKUP(A577,$A$3:$AH$20,2+ROW(A575)/25)</f>
        <v>121793</v>
      </c>
    </row>
    <row r="578" spans="1:3" x14ac:dyDescent="0.35">
      <c r="A578" s="5">
        <v>4</v>
      </c>
      <c r="B578" s="204">
        <v>1999</v>
      </c>
      <c r="C578" s="205">
        <f>VLOOKUP(A578,$A$3:$AH$20,2+ROW(A575)/25)</f>
        <v>125069</v>
      </c>
    </row>
    <row r="579" spans="1:3" x14ac:dyDescent="0.35">
      <c r="A579" s="5">
        <v>5</v>
      </c>
      <c r="B579" s="204">
        <v>2000</v>
      </c>
      <c r="C579" s="205">
        <f>VLOOKUP(A579,$A$3:$AH$20,2+ROW(A575)/25)</f>
        <v>128660</v>
      </c>
    </row>
    <row r="580" spans="1:3" x14ac:dyDescent="0.35">
      <c r="A580" s="5">
        <v>6</v>
      </c>
      <c r="B580" s="204">
        <v>2001</v>
      </c>
      <c r="C580" s="205">
        <f>VLOOKUP(A580,$A$3:$AH$20,2+ROW(A575)/25)</f>
        <v>132387</v>
      </c>
    </row>
    <row r="581" spans="1:3" x14ac:dyDescent="0.35">
      <c r="A581" s="5">
        <v>7</v>
      </c>
      <c r="B581" s="204">
        <v>2002</v>
      </c>
      <c r="C581" s="205">
        <f>VLOOKUP(A581,$A$3:$AH$20,2+ROW(A575)/25)</f>
        <v>135117</v>
      </c>
    </row>
    <row r="582" spans="1:3" x14ac:dyDescent="0.35">
      <c r="A582" s="5">
        <v>8</v>
      </c>
      <c r="B582" s="204">
        <v>2003</v>
      </c>
      <c r="C582" s="205">
        <f>VLOOKUP(A582,$A$3:$AH$20,2+ROW(A575)/25)</f>
        <v>136879</v>
      </c>
    </row>
    <row r="583" spans="1:3" x14ac:dyDescent="0.35">
      <c r="A583" s="5">
        <v>9</v>
      </c>
      <c r="B583" s="204">
        <v>2004</v>
      </c>
      <c r="C583" s="205">
        <f>VLOOKUP(A583,$A$3:$AH$20,2+ROW(A575)/25)</f>
        <v>137907</v>
      </c>
    </row>
    <row r="584" spans="1:3" x14ac:dyDescent="0.35">
      <c r="A584" s="5">
        <v>10</v>
      </c>
      <c r="B584" s="204">
        <v>2005</v>
      </c>
      <c r="C584" s="205">
        <f>VLOOKUP(A584,$A$3:$AH$20,2+ROW(A575)/25)</f>
        <v>139245</v>
      </c>
    </row>
    <row r="585" spans="1:3" x14ac:dyDescent="0.35">
      <c r="A585" s="5">
        <v>11</v>
      </c>
      <c r="B585" s="204">
        <v>2006</v>
      </c>
      <c r="C585" s="205">
        <f>VLOOKUP(A585,$A$3:$AH$20,2+ROW(A575)/25)</f>
        <v>140734</v>
      </c>
    </row>
    <row r="586" spans="1:3" x14ac:dyDescent="0.35">
      <c r="A586" s="5">
        <v>12</v>
      </c>
      <c r="B586" s="204">
        <v>2007</v>
      </c>
      <c r="C586" s="205">
        <f>VLOOKUP(A586,$A$3:$AH$20,2+ROW(A575)/25)</f>
        <v>142716</v>
      </c>
    </row>
    <row r="587" spans="1:3" x14ac:dyDescent="0.35">
      <c r="A587" s="5">
        <v>13</v>
      </c>
      <c r="B587" s="204">
        <v>2008</v>
      </c>
      <c r="C587" s="205">
        <f>VLOOKUP(A587,$A$3:$AH$20,2+ROW(A575)/25)</f>
        <v>145113</v>
      </c>
    </row>
    <row r="588" spans="1:3" x14ac:dyDescent="0.35">
      <c r="A588" s="5">
        <v>14</v>
      </c>
      <c r="B588" s="204">
        <v>2009</v>
      </c>
      <c r="C588" s="205">
        <f>VLOOKUP(A588,$A$3:$AH$20,2+ROW(A575)/25)</f>
        <v>147504</v>
      </c>
    </row>
    <row r="589" spans="1:3" x14ac:dyDescent="0.35">
      <c r="A589" s="5">
        <v>15</v>
      </c>
      <c r="B589" s="204">
        <v>2010</v>
      </c>
      <c r="C589" s="205">
        <f>VLOOKUP(A589,$A$3:$AH$20,2+ROW(A575)/25)</f>
        <v>148757</v>
      </c>
    </row>
    <row r="590" spans="1:3" x14ac:dyDescent="0.35">
      <c r="A590" s="5">
        <v>16</v>
      </c>
      <c r="B590" s="204">
        <v>2011</v>
      </c>
      <c r="C590" s="205">
        <f>VLOOKUP(A590,$A$3:$AH$20,2+ROW(A575)/25)</f>
        <v>149156</v>
      </c>
    </row>
    <row r="591" spans="1:3" x14ac:dyDescent="0.35">
      <c r="A591" s="5">
        <v>17</v>
      </c>
      <c r="B591" s="204">
        <v>2012</v>
      </c>
      <c r="C591" s="205">
        <f>VLOOKUP(A591,$A$3:$AH$20,2+ROW(A575)/25)</f>
        <v>150777</v>
      </c>
    </row>
    <row r="592" spans="1:3" x14ac:dyDescent="0.35">
      <c r="A592" s="5">
        <v>18</v>
      </c>
      <c r="B592" s="204">
        <v>2013</v>
      </c>
      <c r="C592" s="205">
        <f>VLOOKUP(A592,$A$3:$AH$20,2+ROW(A575)/25)</f>
        <v>152260</v>
      </c>
    </row>
    <row r="593" spans="1:3" x14ac:dyDescent="0.35">
      <c r="A593" s="5">
        <v>19</v>
      </c>
    </row>
    <row r="594" spans="1:3" x14ac:dyDescent="0.35">
      <c r="A594" s="5">
        <v>20</v>
      </c>
    </row>
    <row r="595" spans="1:3" x14ac:dyDescent="0.35">
      <c r="A595" s="5">
        <v>21</v>
      </c>
    </row>
    <row r="596" spans="1:3" x14ac:dyDescent="0.35">
      <c r="A596" s="5">
        <v>22</v>
      </c>
    </row>
    <row r="597" spans="1:3" x14ac:dyDescent="0.35">
      <c r="A597" s="5">
        <v>23</v>
      </c>
    </row>
    <row r="598" spans="1:3" x14ac:dyDescent="0.35">
      <c r="A598" s="5">
        <v>24</v>
      </c>
    </row>
    <row r="599" spans="1:3" x14ac:dyDescent="0.35">
      <c r="A599" s="5">
        <v>25</v>
      </c>
    </row>
    <row r="600" spans="1:3" x14ac:dyDescent="0.35">
      <c r="A600" s="5">
        <v>1</v>
      </c>
      <c r="B600" s="204">
        <v>1996</v>
      </c>
      <c r="C600" s="205">
        <f>VLOOKUP(A600,$A$3:$AH$20,2+ROW(A600)/25)</f>
        <v>57219</v>
      </c>
    </row>
    <row r="601" spans="1:3" x14ac:dyDescent="0.35">
      <c r="A601" s="5">
        <v>2</v>
      </c>
      <c r="B601" s="204">
        <v>1997</v>
      </c>
      <c r="C601" s="205">
        <f>VLOOKUP(A601,$A$3:$AH$20,2+ROW(A600)/25)</f>
        <v>57765</v>
      </c>
    </row>
    <row r="602" spans="1:3" x14ac:dyDescent="0.35">
      <c r="A602" s="5">
        <v>3</v>
      </c>
      <c r="B602" s="204">
        <v>1998</v>
      </c>
      <c r="C602" s="205">
        <f>VLOOKUP(A602,$A$3:$AH$20,2+ROW(A600)/25)</f>
        <v>58507</v>
      </c>
    </row>
    <row r="603" spans="1:3" x14ac:dyDescent="0.35">
      <c r="A603" s="5">
        <v>4</v>
      </c>
      <c r="B603" s="204">
        <v>1999</v>
      </c>
      <c r="C603" s="205">
        <f>VLOOKUP(A603,$A$3:$AH$20,2+ROW(A600)/25)</f>
        <v>59315</v>
      </c>
    </row>
    <row r="604" spans="1:3" x14ac:dyDescent="0.35">
      <c r="A604" s="5">
        <v>5</v>
      </c>
      <c r="B604" s="204">
        <v>2000</v>
      </c>
      <c r="C604" s="205">
        <f>VLOOKUP(A604,$A$3:$AH$20,2+ROW(A600)/25)</f>
        <v>60149</v>
      </c>
    </row>
    <row r="605" spans="1:3" x14ac:dyDescent="0.35">
      <c r="A605" s="5">
        <v>6</v>
      </c>
      <c r="B605" s="204">
        <v>2001</v>
      </c>
      <c r="C605" s="205">
        <f>VLOOKUP(A605,$A$3:$AH$20,2+ROW(A600)/25)</f>
        <v>60818</v>
      </c>
    </row>
    <row r="606" spans="1:3" x14ac:dyDescent="0.35">
      <c r="A606" s="5">
        <v>7</v>
      </c>
      <c r="B606" s="204">
        <v>2002</v>
      </c>
      <c r="C606" s="205">
        <f>VLOOKUP(A606,$A$3:$AH$20,2+ROW(A600)/25)</f>
        <v>60983</v>
      </c>
    </row>
    <row r="607" spans="1:3" x14ac:dyDescent="0.35">
      <c r="A607" s="5">
        <v>8</v>
      </c>
      <c r="B607" s="204">
        <v>2003</v>
      </c>
      <c r="C607" s="205">
        <f>VLOOKUP(A607,$A$3:$AH$20,2+ROW(A600)/25)</f>
        <v>60861</v>
      </c>
    </row>
    <row r="608" spans="1:3" x14ac:dyDescent="0.35">
      <c r="A608" s="5">
        <v>9</v>
      </c>
      <c r="B608" s="204">
        <v>2004</v>
      </c>
      <c r="C608" s="205">
        <f>VLOOKUP(A608,$A$3:$AH$20,2+ROW(A600)/25)</f>
        <v>61044</v>
      </c>
    </row>
    <row r="609" spans="1:3" x14ac:dyDescent="0.35">
      <c r="A609" s="5">
        <v>10</v>
      </c>
      <c r="B609" s="204">
        <v>2005</v>
      </c>
      <c r="C609" s="205">
        <f>VLOOKUP(A609,$A$3:$AH$20,2+ROW(A600)/25)</f>
        <v>61542</v>
      </c>
    </row>
    <row r="610" spans="1:3" x14ac:dyDescent="0.35">
      <c r="A610" s="5">
        <v>11</v>
      </c>
      <c r="B610" s="204">
        <v>2006</v>
      </c>
      <c r="C610" s="205">
        <f>VLOOKUP(A610,$A$3:$AH$20,2+ROW(A600)/25)</f>
        <v>62142</v>
      </c>
    </row>
    <row r="611" spans="1:3" x14ac:dyDescent="0.35">
      <c r="A611" s="5">
        <v>12</v>
      </c>
      <c r="B611" s="204">
        <v>2007</v>
      </c>
      <c r="C611" s="205">
        <f>VLOOKUP(A611,$A$3:$AH$20,2+ROW(A600)/25)</f>
        <v>62300</v>
      </c>
    </row>
    <row r="612" spans="1:3" x14ac:dyDescent="0.35">
      <c r="A612" s="5">
        <v>13</v>
      </c>
      <c r="B612" s="204">
        <v>2008</v>
      </c>
      <c r="C612" s="205">
        <f>VLOOKUP(A612,$A$3:$AH$20,2+ROW(A600)/25)</f>
        <v>62634</v>
      </c>
    </row>
    <row r="613" spans="1:3" x14ac:dyDescent="0.35">
      <c r="A613" s="5">
        <v>14</v>
      </c>
      <c r="B613" s="204">
        <v>2009</v>
      </c>
      <c r="C613" s="205">
        <f>VLOOKUP(A613,$A$3:$AH$20,2+ROW(A600)/25)</f>
        <v>62905</v>
      </c>
    </row>
    <row r="614" spans="1:3" x14ac:dyDescent="0.35">
      <c r="A614" s="5">
        <v>15</v>
      </c>
      <c r="B614" s="204">
        <v>2010</v>
      </c>
      <c r="C614" s="205">
        <f>VLOOKUP(A614,$A$3:$AH$20,2+ROW(A600)/25)</f>
        <v>62794</v>
      </c>
    </row>
    <row r="615" spans="1:3" x14ac:dyDescent="0.35">
      <c r="A615" s="5">
        <v>16</v>
      </c>
      <c r="B615" s="204">
        <v>2011</v>
      </c>
      <c r="C615" s="205">
        <f>VLOOKUP(A615,$A$3:$AH$20,2+ROW(A600)/25)</f>
        <v>62596</v>
      </c>
    </row>
    <row r="616" spans="1:3" x14ac:dyDescent="0.35">
      <c r="A616" s="5">
        <v>17</v>
      </c>
      <c r="B616" s="204">
        <v>2012</v>
      </c>
      <c r="C616" s="205">
        <f>VLOOKUP(A616,$A$3:$AH$20,2+ROW(A600)/25)</f>
        <v>62651</v>
      </c>
    </row>
    <row r="617" spans="1:3" x14ac:dyDescent="0.35">
      <c r="A617" s="5">
        <v>18</v>
      </c>
      <c r="B617" s="204">
        <v>2013</v>
      </c>
      <c r="C617" s="205">
        <f>VLOOKUP(A617,$A$3:$AH$20,2+ROW(A600)/25)</f>
        <v>62724</v>
      </c>
    </row>
    <row r="618" spans="1:3" x14ac:dyDescent="0.35">
      <c r="A618" s="5">
        <v>19</v>
      </c>
    </row>
    <row r="619" spans="1:3" x14ac:dyDescent="0.35">
      <c r="A619" s="5">
        <v>20</v>
      </c>
    </row>
    <row r="620" spans="1:3" x14ac:dyDescent="0.35">
      <c r="A620" s="5">
        <v>21</v>
      </c>
    </row>
    <row r="621" spans="1:3" x14ac:dyDescent="0.35">
      <c r="A621" s="5">
        <v>22</v>
      </c>
    </row>
    <row r="622" spans="1:3" x14ac:dyDescent="0.35">
      <c r="A622" s="5">
        <v>23</v>
      </c>
    </row>
    <row r="623" spans="1:3" x14ac:dyDescent="0.35">
      <c r="A623" s="5">
        <v>24</v>
      </c>
    </row>
    <row r="624" spans="1:3" x14ac:dyDescent="0.35">
      <c r="A624" s="5">
        <v>25</v>
      </c>
    </row>
    <row r="625" spans="1:3" x14ac:dyDescent="0.35">
      <c r="A625" s="5">
        <v>1</v>
      </c>
      <c r="B625" s="204">
        <v>1996</v>
      </c>
      <c r="C625" s="205">
        <f>VLOOKUP(A625,$A$3:$AH$20,2+ROW(A625)/25)</f>
        <v>76089</v>
      </c>
    </row>
    <row r="626" spans="1:3" x14ac:dyDescent="0.35">
      <c r="A626" s="5">
        <v>2</v>
      </c>
      <c r="B626" s="204">
        <v>1997</v>
      </c>
      <c r="C626" s="205">
        <f>VLOOKUP(A626,$A$3:$AH$20,2+ROW(A625)/25)</f>
        <v>76204</v>
      </c>
    </row>
    <row r="627" spans="1:3" x14ac:dyDescent="0.35">
      <c r="A627" s="5">
        <v>3</v>
      </c>
      <c r="B627" s="204">
        <v>1998</v>
      </c>
      <c r="C627" s="205">
        <f>VLOOKUP(A627,$A$3:$AH$20,2+ROW(A625)/25)</f>
        <v>76838</v>
      </c>
    </row>
    <row r="628" spans="1:3" x14ac:dyDescent="0.35">
      <c r="A628" s="5">
        <v>4</v>
      </c>
      <c r="B628" s="204">
        <v>1999</v>
      </c>
      <c r="C628" s="205">
        <f>VLOOKUP(A628,$A$3:$AH$20,2+ROW(A625)/25)</f>
        <v>77415</v>
      </c>
    </row>
    <row r="629" spans="1:3" x14ac:dyDescent="0.35">
      <c r="A629" s="5">
        <v>5</v>
      </c>
      <c r="B629" s="204">
        <v>2000</v>
      </c>
      <c r="C629" s="205">
        <f>VLOOKUP(A629,$A$3:$AH$20,2+ROW(A625)/25)</f>
        <v>78206</v>
      </c>
    </row>
    <row r="630" spans="1:3" x14ac:dyDescent="0.35">
      <c r="A630" s="5">
        <v>6</v>
      </c>
      <c r="B630" s="204">
        <v>2001</v>
      </c>
      <c r="C630" s="205">
        <f>VLOOKUP(A630,$A$3:$AH$20,2+ROW(A625)/25)</f>
        <v>80552</v>
      </c>
    </row>
    <row r="631" spans="1:3" x14ac:dyDescent="0.35">
      <c r="A631" s="5">
        <v>7</v>
      </c>
      <c r="B631" s="204">
        <v>2002</v>
      </c>
      <c r="C631" s="205">
        <f>VLOOKUP(A631,$A$3:$AH$20,2+ROW(A625)/25)</f>
        <v>82839</v>
      </c>
    </row>
    <row r="632" spans="1:3" x14ac:dyDescent="0.35">
      <c r="A632" s="5">
        <v>8</v>
      </c>
      <c r="B632" s="204">
        <v>2003</v>
      </c>
      <c r="C632" s="205">
        <f>VLOOKUP(A632,$A$3:$AH$20,2+ROW(A625)/25)</f>
        <v>84727</v>
      </c>
    </row>
    <row r="633" spans="1:3" x14ac:dyDescent="0.35">
      <c r="A633" s="5">
        <v>9</v>
      </c>
      <c r="B633" s="204">
        <v>2004</v>
      </c>
      <c r="C633" s="205">
        <f>VLOOKUP(A633,$A$3:$AH$20,2+ROW(A625)/25)</f>
        <v>86464</v>
      </c>
    </row>
    <row r="634" spans="1:3" x14ac:dyDescent="0.35">
      <c r="A634" s="5">
        <v>10</v>
      </c>
      <c r="B634" s="204">
        <v>2005</v>
      </c>
      <c r="C634" s="205">
        <f>VLOOKUP(A634,$A$3:$AH$20,2+ROW(A625)/25)</f>
        <v>88499</v>
      </c>
    </row>
    <row r="635" spans="1:3" x14ac:dyDescent="0.35">
      <c r="A635" s="5">
        <v>11</v>
      </c>
      <c r="B635" s="204">
        <v>2006</v>
      </c>
      <c r="C635" s="205">
        <f>VLOOKUP(A635,$A$3:$AH$20,2+ROW(A625)/25)</f>
        <v>90553</v>
      </c>
    </row>
    <row r="636" spans="1:3" x14ac:dyDescent="0.35">
      <c r="A636" s="5">
        <v>12</v>
      </c>
      <c r="B636" s="204">
        <v>2007</v>
      </c>
      <c r="C636" s="205">
        <f>VLOOKUP(A636,$A$3:$AH$20,2+ROW(A625)/25)</f>
        <v>92232</v>
      </c>
    </row>
    <row r="637" spans="1:3" x14ac:dyDescent="0.35">
      <c r="A637" s="5">
        <v>13</v>
      </c>
      <c r="B637" s="204">
        <v>2008</v>
      </c>
      <c r="C637" s="205">
        <f>VLOOKUP(A637,$A$3:$AH$20,2+ROW(A625)/25)</f>
        <v>93760</v>
      </c>
    </row>
    <row r="638" spans="1:3" x14ac:dyDescent="0.35">
      <c r="A638" s="5">
        <v>14</v>
      </c>
      <c r="B638" s="204">
        <v>2009</v>
      </c>
      <c r="C638" s="205">
        <f>VLOOKUP(A638,$A$3:$AH$20,2+ROW(A625)/25)</f>
        <v>95856</v>
      </c>
    </row>
    <row r="639" spans="1:3" x14ac:dyDescent="0.35">
      <c r="A639" s="5">
        <v>15</v>
      </c>
      <c r="B639" s="204">
        <v>2010</v>
      </c>
      <c r="C639" s="205">
        <f>VLOOKUP(A639,$A$3:$AH$20,2+ROW(A625)/25)</f>
        <v>96956</v>
      </c>
    </row>
    <row r="640" spans="1:3" x14ac:dyDescent="0.35">
      <c r="A640" s="5">
        <v>16</v>
      </c>
      <c r="B640" s="204">
        <v>2011</v>
      </c>
      <c r="C640" s="205">
        <f>VLOOKUP(A640,$A$3:$AH$20,2+ROW(A625)/25)</f>
        <v>97854</v>
      </c>
    </row>
    <row r="641" spans="1:3" x14ac:dyDescent="0.35">
      <c r="A641" s="5">
        <v>17</v>
      </c>
      <c r="B641" s="204">
        <v>2012</v>
      </c>
      <c r="C641" s="205">
        <f>VLOOKUP(A641,$A$3:$AH$20,2+ROW(A625)/25)</f>
        <v>99891</v>
      </c>
    </row>
    <row r="642" spans="1:3" x14ac:dyDescent="0.35">
      <c r="A642" s="5">
        <v>18</v>
      </c>
      <c r="B642" s="204">
        <v>2013</v>
      </c>
      <c r="C642" s="205">
        <f>VLOOKUP(A642,$A$3:$AH$20,2+ROW(A625)/25)</f>
        <v>102501</v>
      </c>
    </row>
    <row r="643" spans="1:3" x14ac:dyDescent="0.35">
      <c r="A643" s="5">
        <v>19</v>
      </c>
    </row>
    <row r="644" spans="1:3" x14ac:dyDescent="0.35">
      <c r="A644" s="5">
        <v>20</v>
      </c>
    </row>
    <row r="645" spans="1:3" x14ac:dyDescent="0.35">
      <c r="A645" s="5">
        <v>21</v>
      </c>
    </row>
    <row r="646" spans="1:3" x14ac:dyDescent="0.35">
      <c r="A646" s="5">
        <v>22</v>
      </c>
    </row>
    <row r="647" spans="1:3" x14ac:dyDescent="0.35">
      <c r="A647" s="5">
        <v>23</v>
      </c>
    </row>
    <row r="648" spans="1:3" x14ac:dyDescent="0.35">
      <c r="A648" s="5">
        <v>24</v>
      </c>
    </row>
    <row r="649" spans="1:3" x14ac:dyDescent="0.35">
      <c r="A649" s="5">
        <v>25</v>
      </c>
    </row>
    <row r="650" spans="1:3" x14ac:dyDescent="0.35">
      <c r="A650" s="5">
        <v>1</v>
      </c>
      <c r="B650" s="204">
        <v>1996</v>
      </c>
      <c r="C650" s="205">
        <f>VLOOKUP(A650,$A$3:$AH$20,2+ROW(A650)/25)</f>
        <v>88562</v>
      </c>
    </row>
    <row r="651" spans="1:3" x14ac:dyDescent="0.35">
      <c r="A651" s="5">
        <v>2</v>
      </c>
      <c r="B651" s="204">
        <v>1997</v>
      </c>
      <c r="C651" s="205">
        <f>VLOOKUP(A651,$A$3:$AH$20,2+ROW(A650)/25)</f>
        <v>89085</v>
      </c>
    </row>
    <row r="652" spans="1:3" x14ac:dyDescent="0.35">
      <c r="A652" s="5">
        <v>3</v>
      </c>
      <c r="B652" s="204">
        <v>1998</v>
      </c>
      <c r="C652" s="205">
        <f>VLOOKUP(A652,$A$3:$AH$20,2+ROW(A650)/25)</f>
        <v>88786</v>
      </c>
    </row>
    <row r="653" spans="1:3" x14ac:dyDescent="0.35">
      <c r="A653" s="5">
        <v>4</v>
      </c>
      <c r="B653" s="204">
        <v>1999</v>
      </c>
      <c r="C653" s="205">
        <f>VLOOKUP(A653,$A$3:$AH$20,2+ROW(A650)/25)</f>
        <v>88721</v>
      </c>
    </row>
    <row r="654" spans="1:3" x14ac:dyDescent="0.35">
      <c r="A654" s="5">
        <v>5</v>
      </c>
      <c r="B654" s="204">
        <v>2000</v>
      </c>
      <c r="C654" s="205">
        <f>VLOOKUP(A654,$A$3:$AH$20,2+ROW(A650)/25)</f>
        <v>89457</v>
      </c>
    </row>
    <row r="655" spans="1:3" x14ac:dyDescent="0.35">
      <c r="A655" s="5">
        <v>6</v>
      </c>
      <c r="B655" s="204">
        <v>2001</v>
      </c>
      <c r="C655" s="205">
        <f>VLOOKUP(A655,$A$3:$AH$20,2+ROW(A650)/25)</f>
        <v>89978</v>
      </c>
    </row>
    <row r="656" spans="1:3" x14ac:dyDescent="0.35">
      <c r="A656" s="5">
        <v>7</v>
      </c>
      <c r="B656" s="204">
        <v>2002</v>
      </c>
      <c r="C656" s="205">
        <f>VLOOKUP(A656,$A$3:$AH$20,2+ROW(A650)/25)</f>
        <v>91096</v>
      </c>
    </row>
    <row r="657" spans="1:3" x14ac:dyDescent="0.35">
      <c r="A657" s="5">
        <v>8</v>
      </c>
      <c r="B657" s="204">
        <v>2003</v>
      </c>
      <c r="C657" s="205">
        <f>VLOOKUP(A657,$A$3:$AH$20,2+ROW(A650)/25)</f>
        <v>91910</v>
      </c>
    </row>
    <row r="658" spans="1:3" x14ac:dyDescent="0.35">
      <c r="A658" s="5">
        <v>9</v>
      </c>
      <c r="B658" s="204">
        <v>2004</v>
      </c>
      <c r="C658" s="205">
        <f>VLOOKUP(A658,$A$3:$AH$20,2+ROW(A650)/25)</f>
        <v>93485</v>
      </c>
    </row>
    <row r="659" spans="1:3" x14ac:dyDescent="0.35">
      <c r="A659" s="5">
        <v>10</v>
      </c>
      <c r="B659" s="204">
        <v>2005</v>
      </c>
      <c r="C659" s="205">
        <f>VLOOKUP(A659,$A$3:$AH$20,2+ROW(A650)/25)</f>
        <v>93965</v>
      </c>
    </row>
    <row r="660" spans="1:3" x14ac:dyDescent="0.35">
      <c r="A660" s="5">
        <v>11</v>
      </c>
      <c r="B660" s="204">
        <v>2006</v>
      </c>
      <c r="C660" s="205">
        <f>VLOOKUP(A660,$A$3:$AH$20,2+ROW(A650)/25)</f>
        <v>95011</v>
      </c>
    </row>
    <row r="661" spans="1:3" x14ac:dyDescent="0.35">
      <c r="A661" s="5">
        <v>12</v>
      </c>
      <c r="B661" s="204">
        <v>2007</v>
      </c>
      <c r="C661" s="205">
        <f>VLOOKUP(A661,$A$3:$AH$20,2+ROW(A650)/25)</f>
        <v>96039</v>
      </c>
    </row>
    <row r="662" spans="1:3" x14ac:dyDescent="0.35">
      <c r="A662" s="5">
        <v>13</v>
      </c>
      <c r="B662" s="204">
        <v>2008</v>
      </c>
      <c r="C662" s="205">
        <f>VLOOKUP(A662,$A$3:$AH$20,2+ROW(A650)/25)</f>
        <v>97523</v>
      </c>
    </row>
    <row r="663" spans="1:3" x14ac:dyDescent="0.35">
      <c r="A663" s="5">
        <v>14</v>
      </c>
      <c r="B663" s="204">
        <v>2009</v>
      </c>
      <c r="C663" s="205">
        <f>VLOOKUP(A663,$A$3:$AH$20,2+ROW(A650)/25)</f>
        <v>98622</v>
      </c>
    </row>
    <row r="664" spans="1:3" x14ac:dyDescent="0.35">
      <c r="A664" s="5">
        <v>15</v>
      </c>
      <c r="B664" s="204">
        <v>2010</v>
      </c>
      <c r="C664" s="205">
        <f>VLOOKUP(A664,$A$3:$AH$20,2+ROW(A650)/25)</f>
        <v>99114</v>
      </c>
    </row>
    <row r="665" spans="1:3" x14ac:dyDescent="0.35">
      <c r="A665" s="5">
        <v>16</v>
      </c>
      <c r="B665" s="204">
        <v>2011</v>
      </c>
      <c r="C665" s="205">
        <f>VLOOKUP(A665,$A$3:$AH$20,2+ROW(A650)/25)</f>
        <v>99118</v>
      </c>
    </row>
    <row r="666" spans="1:3" x14ac:dyDescent="0.35">
      <c r="A666" s="5">
        <v>17</v>
      </c>
      <c r="B666" s="204">
        <v>2012</v>
      </c>
      <c r="C666" s="205">
        <f>VLOOKUP(A666,$A$3:$AH$20,2+ROW(A650)/25)</f>
        <v>100682</v>
      </c>
    </row>
    <row r="667" spans="1:3" x14ac:dyDescent="0.35">
      <c r="A667" s="5">
        <v>18</v>
      </c>
      <c r="B667" s="204">
        <v>2013</v>
      </c>
      <c r="C667" s="205">
        <f>VLOOKUP(A667,$A$3:$AH$20,2+ROW(A650)/25)</f>
        <v>103187</v>
      </c>
    </row>
    <row r="668" spans="1:3" x14ac:dyDescent="0.35">
      <c r="A668" s="5">
        <v>19</v>
      </c>
    </row>
    <row r="669" spans="1:3" x14ac:dyDescent="0.35">
      <c r="A669" s="5">
        <v>20</v>
      </c>
    </row>
    <row r="670" spans="1:3" x14ac:dyDescent="0.35">
      <c r="A670" s="5">
        <v>21</v>
      </c>
    </row>
    <row r="671" spans="1:3" x14ac:dyDescent="0.35">
      <c r="A671" s="5">
        <v>22</v>
      </c>
    </row>
    <row r="672" spans="1:3" x14ac:dyDescent="0.35">
      <c r="A672" s="5">
        <v>23</v>
      </c>
    </row>
    <row r="673" spans="1:3" x14ac:dyDescent="0.35">
      <c r="A673" s="5">
        <v>24</v>
      </c>
    </row>
    <row r="674" spans="1:3" x14ac:dyDescent="0.35">
      <c r="A674" s="5">
        <v>25</v>
      </c>
    </row>
    <row r="675" spans="1:3" x14ac:dyDescent="0.35">
      <c r="A675" s="5">
        <v>1</v>
      </c>
      <c r="B675" s="204">
        <v>1996</v>
      </c>
      <c r="C675" s="205">
        <f>VLOOKUP(A675,$A$3:$AH$20,2+ROW(A675)/25)</f>
        <v>143013</v>
      </c>
    </row>
    <row r="676" spans="1:3" x14ac:dyDescent="0.35">
      <c r="A676" s="5">
        <v>2</v>
      </c>
      <c r="B676" s="204">
        <v>1997</v>
      </c>
      <c r="C676" s="205">
        <f>VLOOKUP(A676,$A$3:$AH$20,2+ROW(A675)/25)</f>
        <v>143718</v>
      </c>
    </row>
    <row r="677" spans="1:3" x14ac:dyDescent="0.35">
      <c r="A677" s="5">
        <v>3</v>
      </c>
      <c r="B677" s="204">
        <v>1998</v>
      </c>
      <c r="C677" s="205">
        <f>VLOOKUP(A677,$A$3:$AH$20,2+ROW(A675)/25)</f>
        <v>144953</v>
      </c>
    </row>
    <row r="678" spans="1:3" x14ac:dyDescent="0.35">
      <c r="A678" s="5">
        <v>4</v>
      </c>
      <c r="B678" s="204">
        <v>1999</v>
      </c>
      <c r="C678" s="205">
        <f>VLOOKUP(A678,$A$3:$AH$20,2+ROW(A675)/25)</f>
        <v>146275</v>
      </c>
    </row>
    <row r="679" spans="1:3" x14ac:dyDescent="0.35">
      <c r="A679" s="5">
        <v>5</v>
      </c>
      <c r="B679" s="204">
        <v>2000</v>
      </c>
      <c r="C679" s="205">
        <f>VLOOKUP(A679,$A$3:$AH$20,2+ROW(A675)/25)</f>
        <v>146649</v>
      </c>
    </row>
    <row r="680" spans="1:3" x14ac:dyDescent="0.35">
      <c r="A680" s="5">
        <v>6</v>
      </c>
      <c r="B680" s="204">
        <v>2001</v>
      </c>
      <c r="C680" s="205">
        <f>VLOOKUP(A680,$A$3:$AH$20,2+ROW(A675)/25)</f>
        <v>147085</v>
      </c>
    </row>
    <row r="681" spans="1:3" x14ac:dyDescent="0.35">
      <c r="A681" s="5">
        <v>7</v>
      </c>
      <c r="B681" s="204">
        <v>2002</v>
      </c>
      <c r="C681" s="205">
        <f>VLOOKUP(A681,$A$3:$AH$20,2+ROW(A675)/25)</f>
        <v>147477</v>
      </c>
    </row>
    <row r="682" spans="1:3" x14ac:dyDescent="0.35">
      <c r="A682" s="5">
        <v>8</v>
      </c>
      <c r="B682" s="204">
        <v>2003</v>
      </c>
      <c r="C682" s="205">
        <f>VLOOKUP(A682,$A$3:$AH$20,2+ROW(A675)/25)</f>
        <v>147658</v>
      </c>
    </row>
    <row r="683" spans="1:3" x14ac:dyDescent="0.35">
      <c r="A683" s="5">
        <v>9</v>
      </c>
      <c r="B683" s="204">
        <v>2004</v>
      </c>
      <c r="C683" s="205">
        <f>VLOOKUP(A683,$A$3:$AH$20,2+ROW(A675)/25)</f>
        <v>148261</v>
      </c>
    </row>
    <row r="684" spans="1:3" x14ac:dyDescent="0.35">
      <c r="A684" s="5">
        <v>10</v>
      </c>
      <c r="B684" s="204">
        <v>2005</v>
      </c>
      <c r="C684" s="205">
        <f>VLOOKUP(A684,$A$3:$AH$20,2+ROW(A675)/25)</f>
        <v>149353</v>
      </c>
    </row>
    <row r="685" spans="1:3" x14ac:dyDescent="0.35">
      <c r="A685" s="5">
        <v>11</v>
      </c>
      <c r="B685" s="204">
        <v>2006</v>
      </c>
      <c r="C685" s="205">
        <f>VLOOKUP(A685,$A$3:$AH$20,2+ROW(A675)/25)</f>
        <v>150532</v>
      </c>
    </row>
    <row r="686" spans="1:3" x14ac:dyDescent="0.35">
      <c r="A686" s="5">
        <v>12</v>
      </c>
      <c r="B686" s="204">
        <v>2007</v>
      </c>
      <c r="C686" s="205">
        <f>VLOOKUP(A686,$A$3:$AH$20,2+ROW(A675)/25)</f>
        <v>152368</v>
      </c>
    </row>
    <row r="687" spans="1:3" x14ac:dyDescent="0.35">
      <c r="A687" s="5">
        <v>13</v>
      </c>
      <c r="B687" s="204">
        <v>2008</v>
      </c>
      <c r="C687" s="205">
        <f>VLOOKUP(A687,$A$3:$AH$20,2+ROW(A675)/25)</f>
        <v>154207</v>
      </c>
    </row>
    <row r="688" spans="1:3" x14ac:dyDescent="0.35">
      <c r="A688" s="5">
        <v>14</v>
      </c>
      <c r="B688" s="204">
        <v>2009</v>
      </c>
      <c r="C688" s="205">
        <f>VLOOKUP(A688,$A$3:$AH$20,2+ROW(A675)/25)</f>
        <v>156542</v>
      </c>
    </row>
    <row r="689" spans="1:3" x14ac:dyDescent="0.35">
      <c r="A689" s="5">
        <v>15</v>
      </c>
      <c r="B689" s="204">
        <v>2010</v>
      </c>
      <c r="C689" s="205">
        <f>VLOOKUP(A689,$A$3:$AH$20,2+ROW(A675)/25)</f>
        <v>157416</v>
      </c>
    </row>
    <row r="690" spans="1:3" x14ac:dyDescent="0.35">
      <c r="A690" s="5">
        <v>16</v>
      </c>
      <c r="B690" s="204">
        <v>2011</v>
      </c>
      <c r="C690" s="205">
        <f>VLOOKUP(A690,$A$3:$AH$20,2+ROW(A675)/25)</f>
        <v>157740</v>
      </c>
    </row>
    <row r="691" spans="1:3" x14ac:dyDescent="0.35">
      <c r="A691" s="5">
        <v>17</v>
      </c>
      <c r="B691" s="204">
        <v>2012</v>
      </c>
      <c r="C691" s="205">
        <f>VLOOKUP(A691,$A$3:$AH$20,2+ROW(A675)/25)</f>
        <v>158992</v>
      </c>
    </row>
    <row r="692" spans="1:3" x14ac:dyDescent="0.35">
      <c r="A692" s="5">
        <v>18</v>
      </c>
      <c r="B692" s="204">
        <v>2013</v>
      </c>
      <c r="C692" s="205">
        <f>VLOOKUP(A692,$A$3:$AH$20,2+ROW(A675)/25)</f>
        <v>161724</v>
      </c>
    </row>
    <row r="693" spans="1:3" x14ac:dyDescent="0.35">
      <c r="A693" s="5">
        <v>19</v>
      </c>
    </row>
    <row r="694" spans="1:3" x14ac:dyDescent="0.35">
      <c r="A694" s="5">
        <v>20</v>
      </c>
    </row>
    <row r="695" spans="1:3" x14ac:dyDescent="0.35">
      <c r="A695" s="5">
        <v>21</v>
      </c>
    </row>
    <row r="696" spans="1:3" x14ac:dyDescent="0.35">
      <c r="A696" s="5">
        <v>22</v>
      </c>
    </row>
    <row r="697" spans="1:3" x14ac:dyDescent="0.35">
      <c r="A697" s="5">
        <v>23</v>
      </c>
    </row>
    <row r="698" spans="1:3" x14ac:dyDescent="0.35">
      <c r="A698" s="5">
        <v>24</v>
      </c>
    </row>
    <row r="699" spans="1:3" x14ac:dyDescent="0.35">
      <c r="A699" s="5">
        <v>25</v>
      </c>
    </row>
    <row r="700" spans="1:3" x14ac:dyDescent="0.35">
      <c r="A700" s="5">
        <v>1</v>
      </c>
      <c r="B700" s="204">
        <v>1996</v>
      </c>
      <c r="C700" s="205">
        <f>VLOOKUP(A700,$A$3:$AH$20,2+ROW(A700)/25)</f>
        <v>106212</v>
      </c>
    </row>
    <row r="701" spans="1:3" x14ac:dyDescent="0.35">
      <c r="A701" s="5">
        <v>2</v>
      </c>
      <c r="B701" s="204">
        <v>1997</v>
      </c>
      <c r="C701" s="205">
        <f>VLOOKUP(A701,$A$3:$AH$20,2+ROW(A700)/25)</f>
        <v>107765</v>
      </c>
    </row>
    <row r="702" spans="1:3" x14ac:dyDescent="0.35">
      <c r="A702" s="5">
        <v>3</v>
      </c>
      <c r="B702" s="204">
        <v>1998</v>
      </c>
      <c r="C702" s="205">
        <f>VLOOKUP(A702,$A$3:$AH$20,2+ROW(A700)/25)</f>
        <v>110456</v>
      </c>
    </row>
    <row r="703" spans="1:3" x14ac:dyDescent="0.35">
      <c r="A703" s="5">
        <v>4</v>
      </c>
      <c r="B703" s="204">
        <v>1999</v>
      </c>
      <c r="C703" s="205">
        <f>VLOOKUP(A703,$A$3:$AH$20,2+ROW(A700)/25)</f>
        <v>113036</v>
      </c>
    </row>
    <row r="704" spans="1:3" x14ac:dyDescent="0.35">
      <c r="A704" s="5">
        <v>5</v>
      </c>
      <c r="B704" s="204">
        <v>2000</v>
      </c>
      <c r="C704" s="205">
        <f>VLOOKUP(A704,$A$3:$AH$20,2+ROW(A700)/25)</f>
        <v>115182</v>
      </c>
    </row>
    <row r="705" spans="1:3" x14ac:dyDescent="0.35">
      <c r="A705" s="5">
        <v>6</v>
      </c>
      <c r="B705" s="204">
        <v>2001</v>
      </c>
      <c r="C705" s="205">
        <f>VLOOKUP(A705,$A$3:$AH$20,2+ROW(A700)/25)</f>
        <v>118118</v>
      </c>
    </row>
    <row r="706" spans="1:3" x14ac:dyDescent="0.35">
      <c r="A706" s="5">
        <v>7</v>
      </c>
      <c r="B706" s="204">
        <v>2002</v>
      </c>
      <c r="C706" s="205">
        <f>VLOOKUP(A706,$A$3:$AH$20,2+ROW(A700)/25)</f>
        <v>120353</v>
      </c>
    </row>
    <row r="707" spans="1:3" x14ac:dyDescent="0.35">
      <c r="A707" s="5">
        <v>8</v>
      </c>
      <c r="B707" s="204">
        <v>2003</v>
      </c>
      <c r="C707" s="205">
        <f>VLOOKUP(A707,$A$3:$AH$20,2+ROW(A700)/25)</f>
        <v>122948</v>
      </c>
    </row>
    <row r="708" spans="1:3" x14ac:dyDescent="0.35">
      <c r="A708" s="5">
        <v>9</v>
      </c>
      <c r="B708" s="204">
        <v>2004</v>
      </c>
      <c r="C708" s="205">
        <f>VLOOKUP(A708,$A$3:$AH$20,2+ROW(A700)/25)</f>
        <v>124732</v>
      </c>
    </row>
    <row r="709" spans="1:3" x14ac:dyDescent="0.35">
      <c r="A709" s="5">
        <v>10</v>
      </c>
      <c r="B709" s="204">
        <v>2005</v>
      </c>
      <c r="C709" s="205">
        <f>VLOOKUP(A709,$A$3:$AH$20,2+ROW(A700)/25)</f>
        <v>127309</v>
      </c>
    </row>
    <row r="710" spans="1:3" x14ac:dyDescent="0.35">
      <c r="A710" s="5">
        <v>11</v>
      </c>
      <c r="B710" s="204">
        <v>2006</v>
      </c>
      <c r="C710" s="205">
        <f>VLOOKUP(A710,$A$3:$AH$20,2+ROW(A700)/25)</f>
        <v>129793</v>
      </c>
    </row>
    <row r="711" spans="1:3" x14ac:dyDescent="0.35">
      <c r="A711" s="5">
        <v>12</v>
      </c>
      <c r="B711" s="204">
        <v>2007</v>
      </c>
      <c r="C711" s="205">
        <f>VLOOKUP(A711,$A$3:$AH$20,2+ROW(A700)/25)</f>
        <v>133675</v>
      </c>
    </row>
    <row r="712" spans="1:3" x14ac:dyDescent="0.35">
      <c r="A712" s="5">
        <v>13</v>
      </c>
      <c r="B712" s="204">
        <v>2008</v>
      </c>
      <c r="C712" s="205">
        <f>VLOOKUP(A712,$A$3:$AH$20,2+ROW(A700)/25)</f>
        <v>138806</v>
      </c>
    </row>
    <row r="713" spans="1:3" x14ac:dyDescent="0.35">
      <c r="A713" s="5">
        <v>14</v>
      </c>
      <c r="B713" s="204">
        <v>2009</v>
      </c>
      <c r="C713" s="205">
        <f>VLOOKUP(A713,$A$3:$AH$20,2+ROW(A700)/25)</f>
        <v>145187</v>
      </c>
    </row>
    <row r="714" spans="1:3" x14ac:dyDescent="0.35">
      <c r="A714" s="5">
        <v>15</v>
      </c>
      <c r="B714" s="204">
        <v>2010</v>
      </c>
      <c r="C714" s="205">
        <f>VLOOKUP(A714,$A$3:$AH$20,2+ROW(A700)/25)</f>
        <v>152564</v>
      </c>
    </row>
    <row r="715" spans="1:3" x14ac:dyDescent="0.35">
      <c r="A715" s="5">
        <v>16</v>
      </c>
      <c r="B715" s="204">
        <v>2011</v>
      </c>
      <c r="C715" s="205">
        <f>VLOOKUP(A715,$A$3:$AH$20,2+ROW(A700)/25)</f>
        <v>160371</v>
      </c>
    </row>
    <row r="716" spans="1:3" x14ac:dyDescent="0.35">
      <c r="A716" s="5">
        <v>17</v>
      </c>
      <c r="B716" s="204">
        <v>2012</v>
      </c>
      <c r="C716" s="205">
        <f>VLOOKUP(A716,$A$3:$AH$20,2+ROW(A700)/25)</f>
        <v>169471</v>
      </c>
    </row>
    <row r="717" spans="1:3" x14ac:dyDescent="0.35">
      <c r="A717" s="5">
        <v>18</v>
      </c>
      <c r="B717" s="204">
        <v>2013</v>
      </c>
      <c r="C717" s="205">
        <f>VLOOKUP(A717,$A$3:$AH$20,2+ROW(A700)/25)</f>
        <v>179261</v>
      </c>
    </row>
    <row r="718" spans="1:3" x14ac:dyDescent="0.35">
      <c r="A718" s="5">
        <v>19</v>
      </c>
    </row>
    <row r="719" spans="1:3" x14ac:dyDescent="0.35">
      <c r="A719" s="5">
        <v>20</v>
      </c>
    </row>
    <row r="720" spans="1:3" x14ac:dyDescent="0.35">
      <c r="A720" s="5">
        <v>21</v>
      </c>
    </row>
    <row r="721" spans="1:3" x14ac:dyDescent="0.35">
      <c r="A721" s="5">
        <v>22</v>
      </c>
    </row>
    <row r="722" spans="1:3" x14ac:dyDescent="0.35">
      <c r="A722" s="5">
        <v>23</v>
      </c>
    </row>
    <row r="723" spans="1:3" x14ac:dyDescent="0.35">
      <c r="A723" s="5">
        <v>24</v>
      </c>
    </row>
    <row r="724" spans="1:3" x14ac:dyDescent="0.35">
      <c r="A724" s="5">
        <v>25</v>
      </c>
    </row>
    <row r="725" spans="1:3" x14ac:dyDescent="0.35">
      <c r="A725" s="5">
        <v>1</v>
      </c>
      <c r="B725" s="204">
        <v>1996</v>
      </c>
      <c r="C725" s="205">
        <f>VLOOKUP(A725,$A$3:$AH$20,2+ROW(A725)/25)</f>
        <v>76239</v>
      </c>
    </row>
    <row r="726" spans="1:3" x14ac:dyDescent="0.35">
      <c r="A726" s="5">
        <v>2</v>
      </c>
      <c r="B726" s="204">
        <v>1997</v>
      </c>
      <c r="C726" s="205">
        <f>VLOOKUP(A726,$A$3:$AH$20,2+ROW(A725)/25)</f>
        <v>78061</v>
      </c>
    </row>
    <row r="727" spans="1:3" x14ac:dyDescent="0.35">
      <c r="A727" s="5">
        <v>3</v>
      </c>
      <c r="B727" s="204">
        <v>1998</v>
      </c>
      <c r="C727" s="205">
        <f>VLOOKUP(A727,$A$3:$AH$20,2+ROW(A725)/25)</f>
        <v>80296</v>
      </c>
    </row>
    <row r="728" spans="1:3" x14ac:dyDescent="0.35">
      <c r="A728" s="5">
        <v>4</v>
      </c>
      <c r="B728" s="204">
        <v>1999</v>
      </c>
      <c r="C728" s="205">
        <f>VLOOKUP(A728,$A$3:$AH$20,2+ROW(A725)/25)</f>
        <v>82069</v>
      </c>
    </row>
    <row r="729" spans="1:3" x14ac:dyDescent="0.35">
      <c r="A729" s="5">
        <v>5</v>
      </c>
      <c r="B729" s="204">
        <v>2000</v>
      </c>
      <c r="C729" s="205">
        <f>VLOOKUP(A729,$A$3:$AH$20,2+ROW(A725)/25)</f>
        <v>85195</v>
      </c>
    </row>
    <row r="730" spans="1:3" x14ac:dyDescent="0.35">
      <c r="A730" s="5">
        <v>6</v>
      </c>
      <c r="B730" s="204">
        <v>2001</v>
      </c>
      <c r="C730" s="205">
        <f>VLOOKUP(A730,$A$3:$AH$20,2+ROW(A725)/25)</f>
        <v>87141</v>
      </c>
    </row>
    <row r="731" spans="1:3" x14ac:dyDescent="0.35">
      <c r="A731" s="5">
        <v>7</v>
      </c>
      <c r="B731" s="204">
        <v>2002</v>
      </c>
      <c r="C731" s="205">
        <f>VLOOKUP(A731,$A$3:$AH$20,2+ROW(A725)/25)</f>
        <v>90982</v>
      </c>
    </row>
    <row r="732" spans="1:3" x14ac:dyDescent="0.35">
      <c r="A732" s="5">
        <v>8</v>
      </c>
      <c r="B732" s="204">
        <v>2003</v>
      </c>
      <c r="C732" s="205">
        <f>VLOOKUP(A732,$A$3:$AH$20,2+ROW(A725)/25)</f>
        <v>96830</v>
      </c>
    </row>
    <row r="733" spans="1:3" x14ac:dyDescent="0.35">
      <c r="A733" s="5">
        <v>9</v>
      </c>
      <c r="B733" s="204">
        <v>2004</v>
      </c>
      <c r="C733" s="205">
        <f>VLOOKUP(A733,$A$3:$AH$20,2+ROW(A725)/25)</f>
        <v>103684</v>
      </c>
    </row>
    <row r="734" spans="1:3" x14ac:dyDescent="0.35">
      <c r="A734" s="5">
        <v>10</v>
      </c>
      <c r="B734" s="204">
        <v>2005</v>
      </c>
      <c r="C734" s="205">
        <f>VLOOKUP(A734,$A$3:$AH$20,2+ROW(A725)/25)</f>
        <v>110598</v>
      </c>
    </row>
    <row r="735" spans="1:3" x14ac:dyDescent="0.35">
      <c r="A735" s="5">
        <v>11</v>
      </c>
      <c r="B735" s="204">
        <v>2006</v>
      </c>
      <c r="C735" s="205">
        <f>VLOOKUP(A735,$A$3:$AH$20,2+ROW(A725)/25)</f>
        <v>116332</v>
      </c>
    </row>
    <row r="736" spans="1:3" x14ac:dyDescent="0.35">
      <c r="A736" s="5">
        <v>12</v>
      </c>
      <c r="B736" s="204">
        <v>2007</v>
      </c>
      <c r="C736" s="205">
        <f>VLOOKUP(A736,$A$3:$AH$20,2+ROW(A725)/25)</f>
        <v>124663</v>
      </c>
    </row>
    <row r="737" spans="1:3" x14ac:dyDescent="0.35">
      <c r="A737" s="5">
        <v>13</v>
      </c>
      <c r="B737" s="204">
        <v>2008</v>
      </c>
      <c r="C737" s="205">
        <f>VLOOKUP(A737,$A$3:$AH$20,2+ROW(A725)/25)</f>
        <v>133654</v>
      </c>
    </row>
    <row r="738" spans="1:3" x14ac:dyDescent="0.35">
      <c r="A738" s="5">
        <v>14</v>
      </c>
      <c r="B738" s="204">
        <v>2009</v>
      </c>
      <c r="C738" s="205">
        <f>VLOOKUP(A738,$A$3:$AH$20,2+ROW(A725)/25)</f>
        <v>143313</v>
      </c>
    </row>
    <row r="739" spans="1:3" x14ac:dyDescent="0.35">
      <c r="A739" s="5">
        <v>15</v>
      </c>
      <c r="B739" s="204">
        <v>2010</v>
      </c>
      <c r="C739" s="205">
        <f>VLOOKUP(A739,$A$3:$AH$20,2+ROW(A725)/25)</f>
        <v>154747</v>
      </c>
    </row>
    <row r="740" spans="1:3" x14ac:dyDescent="0.35">
      <c r="A740" s="5">
        <v>16</v>
      </c>
      <c r="B740" s="204">
        <v>2011</v>
      </c>
      <c r="C740" s="205">
        <f>VLOOKUP(A740,$A$3:$AH$20,2+ROW(A725)/25)</f>
        <v>166038</v>
      </c>
    </row>
    <row r="741" spans="1:3" x14ac:dyDescent="0.35">
      <c r="A741" s="5">
        <v>17</v>
      </c>
      <c r="B741" s="204">
        <v>2012</v>
      </c>
      <c r="C741" s="205">
        <f>VLOOKUP(A741,$A$3:$AH$20,2+ROW(A725)/25)</f>
        <v>179438</v>
      </c>
    </row>
    <row r="742" spans="1:3" x14ac:dyDescent="0.35">
      <c r="A742" s="5">
        <v>18</v>
      </c>
      <c r="B742" s="204">
        <v>2013</v>
      </c>
      <c r="C742" s="205">
        <f>VLOOKUP(A742,$A$3:$AH$20,2+ROW(A725)/25)</f>
        <v>189618</v>
      </c>
    </row>
    <row r="743" spans="1:3" x14ac:dyDescent="0.35">
      <c r="A743" s="5">
        <v>19</v>
      </c>
    </row>
    <row r="744" spans="1:3" x14ac:dyDescent="0.35">
      <c r="A744" s="5">
        <v>20</v>
      </c>
    </row>
    <row r="745" spans="1:3" x14ac:dyDescent="0.35">
      <c r="A745" s="5">
        <v>21</v>
      </c>
    </row>
    <row r="746" spans="1:3" x14ac:dyDescent="0.35">
      <c r="A746" s="5">
        <v>22</v>
      </c>
    </row>
    <row r="747" spans="1:3" x14ac:dyDescent="0.35">
      <c r="A747" s="5">
        <v>23</v>
      </c>
    </row>
    <row r="748" spans="1:3" x14ac:dyDescent="0.35">
      <c r="A748" s="5">
        <v>24</v>
      </c>
    </row>
    <row r="749" spans="1:3" x14ac:dyDescent="0.35">
      <c r="A749" s="5">
        <v>25</v>
      </c>
    </row>
    <row r="750" spans="1:3" x14ac:dyDescent="0.35">
      <c r="A750" s="5">
        <v>1</v>
      </c>
      <c r="B750" s="204">
        <v>1996</v>
      </c>
      <c r="C750" s="205">
        <f>VLOOKUP(A750,$A$3:$AH$20,2+ROW(A750)/25)</f>
        <v>67136</v>
      </c>
    </row>
    <row r="751" spans="1:3" x14ac:dyDescent="0.35">
      <c r="A751" s="5">
        <v>2</v>
      </c>
      <c r="B751" s="204">
        <v>1997</v>
      </c>
      <c r="C751" s="205">
        <f>VLOOKUP(A751,$A$3:$AH$20,2+ROW(A750)/25)</f>
        <v>67716</v>
      </c>
    </row>
    <row r="752" spans="1:3" x14ac:dyDescent="0.35">
      <c r="A752" s="5">
        <v>3</v>
      </c>
      <c r="B752" s="204">
        <v>1998</v>
      </c>
      <c r="C752" s="205">
        <f>VLOOKUP(A752,$A$3:$AH$20,2+ROW(A750)/25)</f>
        <v>67740</v>
      </c>
    </row>
    <row r="753" spans="1:3" x14ac:dyDescent="0.35">
      <c r="A753" s="5">
        <v>4</v>
      </c>
      <c r="B753" s="204">
        <v>1999</v>
      </c>
      <c r="C753" s="205">
        <f>VLOOKUP(A753,$A$3:$AH$20,2+ROW(A750)/25)</f>
        <v>68015</v>
      </c>
    </row>
    <row r="754" spans="1:3" x14ac:dyDescent="0.35">
      <c r="A754" s="5">
        <v>5</v>
      </c>
      <c r="B754" s="204">
        <v>2000</v>
      </c>
      <c r="C754" s="205">
        <f>VLOOKUP(A754,$A$3:$AH$20,2+ROW(A750)/25)</f>
        <v>68410</v>
      </c>
    </row>
    <row r="755" spans="1:3" x14ac:dyDescent="0.35">
      <c r="A755" s="5">
        <v>6</v>
      </c>
      <c r="B755" s="204">
        <v>2001</v>
      </c>
      <c r="C755" s="205">
        <f>VLOOKUP(A755,$A$3:$AH$20,2+ROW(A750)/25)</f>
        <v>68947</v>
      </c>
    </row>
    <row r="756" spans="1:3" x14ac:dyDescent="0.35">
      <c r="A756" s="5">
        <v>7</v>
      </c>
      <c r="B756" s="204">
        <v>2002</v>
      </c>
      <c r="C756" s="205">
        <f>VLOOKUP(A756,$A$3:$AH$20,2+ROW(A750)/25)</f>
        <v>69835</v>
      </c>
    </row>
    <row r="757" spans="1:3" x14ac:dyDescent="0.35">
      <c r="A757" s="5">
        <v>8</v>
      </c>
      <c r="B757" s="204">
        <v>2003</v>
      </c>
      <c r="C757" s="205">
        <f>VLOOKUP(A757,$A$3:$AH$20,2+ROW(A750)/25)</f>
        <v>70595</v>
      </c>
    </row>
    <row r="758" spans="1:3" x14ac:dyDescent="0.35">
      <c r="A758" s="5">
        <v>9</v>
      </c>
      <c r="B758" s="204">
        <v>2004</v>
      </c>
      <c r="C758" s="205">
        <f>VLOOKUP(A758,$A$3:$AH$20,2+ROW(A750)/25)</f>
        <v>71348</v>
      </c>
    </row>
    <row r="759" spans="1:3" x14ac:dyDescent="0.35">
      <c r="A759" s="5">
        <v>10</v>
      </c>
      <c r="B759" s="204">
        <v>2005</v>
      </c>
      <c r="C759" s="205">
        <f>VLOOKUP(A759,$A$3:$AH$20,2+ROW(A750)/25)</f>
        <v>72230</v>
      </c>
    </row>
    <row r="760" spans="1:3" x14ac:dyDescent="0.35">
      <c r="A760" s="5">
        <v>11</v>
      </c>
      <c r="B760" s="204">
        <v>2006</v>
      </c>
      <c r="C760" s="205">
        <f>VLOOKUP(A760,$A$3:$AH$20,2+ROW(A750)/25)</f>
        <v>73548</v>
      </c>
    </row>
    <row r="761" spans="1:3" x14ac:dyDescent="0.35">
      <c r="A761" s="5">
        <v>12</v>
      </c>
      <c r="B761" s="204">
        <v>2007</v>
      </c>
      <c r="C761" s="205">
        <f>VLOOKUP(A761,$A$3:$AH$20,2+ROW(A750)/25)</f>
        <v>74846</v>
      </c>
    </row>
    <row r="762" spans="1:3" x14ac:dyDescent="0.35">
      <c r="A762" s="5">
        <v>13</v>
      </c>
      <c r="B762" s="204">
        <v>2008</v>
      </c>
      <c r="C762" s="205">
        <f>VLOOKUP(A762,$A$3:$AH$20,2+ROW(A750)/25)</f>
        <v>76125</v>
      </c>
    </row>
    <row r="763" spans="1:3" x14ac:dyDescent="0.35">
      <c r="A763" s="5">
        <v>14</v>
      </c>
      <c r="B763" s="204">
        <v>2009</v>
      </c>
      <c r="C763" s="205">
        <f>VLOOKUP(A763,$A$3:$AH$20,2+ROW(A750)/25)</f>
        <v>77341</v>
      </c>
    </row>
    <row r="764" spans="1:3" x14ac:dyDescent="0.35">
      <c r="A764" s="5">
        <v>15</v>
      </c>
      <c r="B764" s="204">
        <v>2010</v>
      </c>
      <c r="C764" s="205">
        <f>VLOOKUP(A764,$A$3:$AH$20,2+ROW(A750)/25)</f>
        <v>78521</v>
      </c>
    </row>
    <row r="765" spans="1:3" x14ac:dyDescent="0.35">
      <c r="A765" s="5">
        <v>16</v>
      </c>
      <c r="B765" s="204">
        <v>2011</v>
      </c>
      <c r="C765" s="205">
        <f>VLOOKUP(A765,$A$3:$AH$20,2+ROW(A750)/25)</f>
        <v>79015</v>
      </c>
    </row>
    <row r="766" spans="1:3" x14ac:dyDescent="0.35">
      <c r="A766" s="5">
        <v>17</v>
      </c>
      <c r="B766" s="204">
        <v>2012</v>
      </c>
      <c r="C766" s="205">
        <f>VLOOKUP(A766,$A$3:$AH$20,2+ROW(A750)/25)</f>
        <v>80607</v>
      </c>
    </row>
    <row r="767" spans="1:3" x14ac:dyDescent="0.35">
      <c r="A767" s="5">
        <v>18</v>
      </c>
      <c r="B767" s="204">
        <v>2013</v>
      </c>
      <c r="C767" s="205">
        <f>VLOOKUP(A767,$A$3:$AH$20,2+ROW(A750)/25)</f>
        <v>83593</v>
      </c>
    </row>
    <row r="768" spans="1:3" x14ac:dyDescent="0.35">
      <c r="A768" s="5">
        <v>19</v>
      </c>
    </row>
    <row r="769" spans="1:3" x14ac:dyDescent="0.35">
      <c r="A769" s="5">
        <v>20</v>
      </c>
    </row>
    <row r="770" spans="1:3" x14ac:dyDescent="0.35">
      <c r="A770" s="5">
        <v>21</v>
      </c>
    </row>
    <row r="771" spans="1:3" x14ac:dyDescent="0.35">
      <c r="A771" s="5">
        <v>22</v>
      </c>
    </row>
    <row r="772" spans="1:3" x14ac:dyDescent="0.35">
      <c r="A772" s="5">
        <v>23</v>
      </c>
    </row>
    <row r="773" spans="1:3" x14ac:dyDescent="0.35">
      <c r="A773" s="5">
        <v>24</v>
      </c>
    </row>
    <row r="774" spans="1:3" x14ac:dyDescent="0.35">
      <c r="A774" s="5">
        <v>25</v>
      </c>
    </row>
    <row r="775" spans="1:3" x14ac:dyDescent="0.35">
      <c r="A775" s="5">
        <v>1</v>
      </c>
      <c r="B775" s="204">
        <v>1996</v>
      </c>
      <c r="C775" s="205">
        <f>VLOOKUP(A775,$A$3:$AH$20,2+ROW(A775)/25)</f>
        <v>137173</v>
      </c>
    </row>
    <row r="776" spans="1:3" x14ac:dyDescent="0.35">
      <c r="A776" s="5">
        <v>2</v>
      </c>
      <c r="B776" s="204">
        <v>1997</v>
      </c>
      <c r="C776" s="205">
        <f>VLOOKUP(A776,$A$3:$AH$20,2+ROW(A775)/25)</f>
        <v>137642</v>
      </c>
    </row>
    <row r="777" spans="1:3" x14ac:dyDescent="0.35">
      <c r="A777" s="5">
        <v>3</v>
      </c>
      <c r="B777" s="204">
        <v>1998</v>
      </c>
      <c r="C777" s="205">
        <f>VLOOKUP(A777,$A$3:$AH$20,2+ROW(A775)/25)</f>
        <v>138262</v>
      </c>
    </row>
    <row r="778" spans="1:3" x14ac:dyDescent="0.35">
      <c r="A778" s="5">
        <v>4</v>
      </c>
      <c r="B778" s="204">
        <v>1999</v>
      </c>
      <c r="C778" s="205">
        <f>VLOOKUP(A778,$A$3:$AH$20,2+ROW(A775)/25)</f>
        <v>139860</v>
      </c>
    </row>
    <row r="779" spans="1:3" x14ac:dyDescent="0.35">
      <c r="A779" s="5">
        <v>5</v>
      </c>
      <c r="B779" s="204">
        <v>2000</v>
      </c>
      <c r="C779" s="205">
        <f>VLOOKUP(A779,$A$3:$AH$20,2+ROW(A775)/25)</f>
        <v>141605</v>
      </c>
    </row>
    <row r="780" spans="1:3" x14ac:dyDescent="0.35">
      <c r="A780" s="5">
        <v>6</v>
      </c>
      <c r="B780" s="204">
        <v>2001</v>
      </c>
      <c r="C780" s="205">
        <f>VLOOKUP(A780,$A$3:$AH$20,2+ROW(A775)/25)</f>
        <v>142553</v>
      </c>
    </row>
    <row r="781" spans="1:3" x14ac:dyDescent="0.35">
      <c r="A781" s="5">
        <v>7</v>
      </c>
      <c r="B781" s="204">
        <v>2002</v>
      </c>
      <c r="C781" s="205">
        <f>VLOOKUP(A781,$A$3:$AH$20,2+ROW(A775)/25)</f>
        <v>143731</v>
      </c>
    </row>
    <row r="782" spans="1:3" x14ac:dyDescent="0.35">
      <c r="A782" s="5">
        <v>8</v>
      </c>
      <c r="B782" s="204">
        <v>2003</v>
      </c>
      <c r="C782" s="205">
        <f>VLOOKUP(A782,$A$3:$AH$20,2+ROW(A775)/25)</f>
        <v>144330</v>
      </c>
    </row>
    <row r="783" spans="1:3" x14ac:dyDescent="0.35">
      <c r="A783" s="5">
        <v>9</v>
      </c>
      <c r="B783" s="204">
        <v>2004</v>
      </c>
      <c r="C783" s="205">
        <f>VLOOKUP(A783,$A$3:$AH$20,2+ROW(A775)/25)</f>
        <v>144287</v>
      </c>
    </row>
    <row r="784" spans="1:3" x14ac:dyDescent="0.35">
      <c r="A784" s="5">
        <v>10</v>
      </c>
      <c r="B784" s="204">
        <v>2005</v>
      </c>
      <c r="C784" s="205">
        <f>VLOOKUP(A784,$A$3:$AH$20,2+ROW(A775)/25)</f>
        <v>144428</v>
      </c>
    </row>
    <row r="785" spans="1:3" x14ac:dyDescent="0.35">
      <c r="A785" s="5">
        <v>11</v>
      </c>
      <c r="B785" s="204">
        <v>2006</v>
      </c>
      <c r="C785" s="205">
        <f>VLOOKUP(A785,$A$3:$AH$20,2+ROW(A775)/25)</f>
        <v>144848</v>
      </c>
    </row>
    <row r="786" spans="1:3" x14ac:dyDescent="0.35">
      <c r="A786" s="5">
        <v>12</v>
      </c>
      <c r="B786" s="204">
        <v>2007</v>
      </c>
      <c r="C786" s="205">
        <f>VLOOKUP(A786,$A$3:$AH$20,2+ROW(A775)/25)</f>
        <v>145569</v>
      </c>
    </row>
    <row r="787" spans="1:3" x14ac:dyDescent="0.35">
      <c r="A787" s="5">
        <v>13</v>
      </c>
      <c r="B787" s="204">
        <v>2008</v>
      </c>
      <c r="C787" s="205">
        <f>VLOOKUP(A787,$A$3:$AH$20,2+ROW(A775)/25)</f>
        <v>146596</v>
      </c>
    </row>
    <row r="788" spans="1:3" x14ac:dyDescent="0.35">
      <c r="A788" s="5">
        <v>14</v>
      </c>
      <c r="B788" s="204">
        <v>2009</v>
      </c>
      <c r="C788" s="205">
        <f>VLOOKUP(A788,$A$3:$AH$20,2+ROW(A775)/25)</f>
        <v>148008</v>
      </c>
    </row>
    <row r="789" spans="1:3" x14ac:dyDescent="0.35">
      <c r="A789" s="5">
        <v>15</v>
      </c>
      <c r="B789" s="204">
        <v>2010</v>
      </c>
      <c r="C789" s="205">
        <f>VLOOKUP(A789,$A$3:$AH$20,2+ROW(A775)/25)</f>
        <v>148512</v>
      </c>
    </row>
    <row r="790" spans="1:3" x14ac:dyDescent="0.35">
      <c r="A790" s="5">
        <v>16</v>
      </c>
      <c r="B790" s="204">
        <v>2011</v>
      </c>
      <c r="C790" s="205">
        <f>VLOOKUP(A790,$A$3:$AH$20,2+ROW(A775)/25)</f>
        <v>148754</v>
      </c>
    </row>
    <row r="791" spans="1:3" x14ac:dyDescent="0.35">
      <c r="A791" s="5">
        <v>17</v>
      </c>
      <c r="B791" s="204">
        <v>2012</v>
      </c>
      <c r="C791" s="205">
        <f>VLOOKUP(A791,$A$3:$AH$20,2+ROW(A775)/25)</f>
        <v>149031</v>
      </c>
    </row>
    <row r="792" spans="1:3" x14ac:dyDescent="0.35">
      <c r="A792" s="5">
        <v>18</v>
      </c>
      <c r="B792" s="204">
        <v>2013</v>
      </c>
      <c r="C792" s="205">
        <f>VLOOKUP(A792,$A$3:$AH$20,2+ROW(A775)/25)</f>
        <v>149538</v>
      </c>
    </row>
    <row r="793" spans="1:3" x14ac:dyDescent="0.35">
      <c r="A793" s="5">
        <v>19</v>
      </c>
    </row>
    <row r="794" spans="1:3" x14ac:dyDescent="0.35">
      <c r="A794" s="5">
        <v>20</v>
      </c>
    </row>
    <row r="795" spans="1:3" x14ac:dyDescent="0.35">
      <c r="A795" s="5">
        <v>21</v>
      </c>
    </row>
    <row r="796" spans="1:3" x14ac:dyDescent="0.35">
      <c r="A796" s="5">
        <v>22</v>
      </c>
    </row>
    <row r="797" spans="1:3" x14ac:dyDescent="0.35">
      <c r="A797" s="5">
        <v>23</v>
      </c>
    </row>
    <row r="798" spans="1:3" x14ac:dyDescent="0.35">
      <c r="A798" s="5">
        <v>24</v>
      </c>
    </row>
    <row r="799" spans="1:3" x14ac:dyDescent="0.35">
      <c r="A799" s="5">
        <v>25</v>
      </c>
    </row>
    <row r="800" spans="1:3" x14ac:dyDescent="0.35">
      <c r="A800" s="5">
        <v>1</v>
      </c>
      <c r="B800" s="204">
        <v>1996</v>
      </c>
      <c r="C800" s="205">
        <f>VLOOKUP(A800,$A$3:$AH$20,2+ROW(A800)/25)</f>
        <v>3284007</v>
      </c>
    </row>
    <row r="801" spans="1:3" x14ac:dyDescent="0.35">
      <c r="A801" s="5">
        <v>2</v>
      </c>
      <c r="B801" s="204">
        <v>1997</v>
      </c>
      <c r="C801" s="205">
        <f>VLOOKUP(A801,$A$3:$AH$20,2+ROW(A800)/25)</f>
        <v>3310310</v>
      </c>
    </row>
    <row r="802" spans="1:3" x14ac:dyDescent="0.35">
      <c r="A802" s="5">
        <v>3</v>
      </c>
      <c r="B802" s="204">
        <v>1998</v>
      </c>
      <c r="C802" s="205">
        <f>VLOOKUP(A802,$A$3:$AH$20,2+ROW(A800)/25)</f>
        <v>3342914</v>
      </c>
    </row>
    <row r="803" spans="1:3" x14ac:dyDescent="0.35">
      <c r="A803" s="5">
        <v>4</v>
      </c>
      <c r="B803" s="204">
        <v>1999</v>
      </c>
      <c r="C803" s="205">
        <f>VLOOKUP(A803,$A$3:$AH$20,2+ROW(A800)/25)</f>
        <v>3380363</v>
      </c>
    </row>
    <row r="804" spans="1:3" x14ac:dyDescent="0.35">
      <c r="A804" s="5">
        <v>5</v>
      </c>
      <c r="B804" s="204">
        <v>2000</v>
      </c>
      <c r="C804" s="205">
        <f>VLOOKUP(A804,$A$3:$AH$20,2+ROW(A800)/25)</f>
        <v>3423338</v>
      </c>
    </row>
    <row r="805" spans="1:3" x14ac:dyDescent="0.35">
      <c r="A805" s="5">
        <v>6</v>
      </c>
      <c r="B805" s="204">
        <v>2001</v>
      </c>
      <c r="C805" s="205">
        <f>VLOOKUP(A805,$A$3:$AH$20,2+ROW(A800)/25)</f>
        <v>3472207</v>
      </c>
    </row>
    <row r="806" spans="1:3" x14ac:dyDescent="0.35">
      <c r="A806" s="5">
        <v>7</v>
      </c>
      <c r="B806" s="204">
        <v>2002</v>
      </c>
      <c r="C806" s="205">
        <f>VLOOKUP(A806,$A$3:$AH$20,2+ROW(A800)/25)</f>
        <v>3524887</v>
      </c>
    </row>
    <row r="807" spans="1:3" x14ac:dyDescent="0.35">
      <c r="A807" s="5">
        <v>8</v>
      </c>
      <c r="B807" s="204">
        <v>2003</v>
      </c>
      <c r="C807" s="205">
        <f>VLOOKUP(A807,$A$3:$AH$20,2+ROW(A800)/25)</f>
        <v>3578749</v>
      </c>
    </row>
    <row r="808" spans="1:3" x14ac:dyDescent="0.35">
      <c r="A808" s="5">
        <v>9</v>
      </c>
      <c r="B808" s="204">
        <v>2004</v>
      </c>
      <c r="C808" s="205">
        <f>VLOOKUP(A808,$A$3:$AH$20,2+ROW(A800)/25)</f>
        <v>3627801</v>
      </c>
    </row>
    <row r="809" spans="1:3" x14ac:dyDescent="0.35">
      <c r="A809" s="5">
        <v>10</v>
      </c>
      <c r="B809" s="204">
        <v>2005</v>
      </c>
      <c r="C809" s="205">
        <f>VLOOKUP(A809,$A$3:$AH$20,2+ROW(A800)/25)</f>
        <v>3682675</v>
      </c>
    </row>
    <row r="810" spans="1:3" x14ac:dyDescent="0.35">
      <c r="A810" s="5">
        <v>11</v>
      </c>
      <c r="B810" s="204">
        <v>2006</v>
      </c>
      <c r="C810" s="205">
        <f>VLOOKUP(A810,$A$3:$AH$20,2+ROW(A800)/25)</f>
        <v>3743635</v>
      </c>
    </row>
    <row r="811" spans="1:3" x14ac:dyDescent="0.35">
      <c r="A811" s="5">
        <v>12</v>
      </c>
      <c r="B811" s="204">
        <v>2007</v>
      </c>
      <c r="C811" s="205">
        <f>VLOOKUP(A811,$A$3:$AH$20,2+ROW(A800)/25)</f>
        <v>3813957</v>
      </c>
    </row>
    <row r="812" spans="1:3" x14ac:dyDescent="0.35">
      <c r="A812" s="5">
        <v>13</v>
      </c>
      <c r="B812" s="204">
        <v>2008</v>
      </c>
      <c r="C812" s="205">
        <f>VLOOKUP(A812,$A$3:$AH$20,2+ROW(A800)/25)</f>
        <v>3893304</v>
      </c>
    </row>
    <row r="813" spans="1:3" x14ac:dyDescent="0.35">
      <c r="A813" s="5">
        <v>14</v>
      </c>
      <c r="B813" s="204">
        <v>2009</v>
      </c>
      <c r="C813" s="205">
        <f>VLOOKUP(A813,$A$3:$AH$20,2+ROW(A800)/25)</f>
        <v>3983773</v>
      </c>
    </row>
    <row r="814" spans="1:3" x14ac:dyDescent="0.35">
      <c r="A814" s="5">
        <v>15</v>
      </c>
      <c r="B814" s="204">
        <v>2010</v>
      </c>
      <c r="C814" s="205">
        <f>VLOOKUP(A814,$A$3:$AH$20,2+ROW(A800)/25)</f>
        <v>4049442</v>
      </c>
    </row>
    <row r="815" spans="1:3" x14ac:dyDescent="0.35">
      <c r="A815" s="5">
        <v>16</v>
      </c>
      <c r="B815" s="204">
        <v>2011</v>
      </c>
      <c r="C815" s="205">
        <f>VLOOKUP(A815,$A$3:$AH$20,2+ROW(A800)/25)</f>
        <v>4108541</v>
      </c>
    </row>
    <row r="816" spans="1:3" x14ac:dyDescent="0.35">
      <c r="A816" s="5">
        <v>17</v>
      </c>
      <c r="B816" s="204">
        <v>2012</v>
      </c>
      <c r="C816" s="205">
        <f>VLOOKUP(A816,$A$3:$AH$20,2+ROW(A800)/25)</f>
        <v>4185982</v>
      </c>
    </row>
    <row r="817" spans="1:3" x14ac:dyDescent="0.35">
      <c r="A817" s="5">
        <v>18</v>
      </c>
      <c r="B817" s="204">
        <v>2013</v>
      </c>
      <c r="C817" s="205">
        <f>VLOOKUP(A817,$A$3:$AH$20,2+ROW(A800)/25)</f>
        <v>4283405</v>
      </c>
    </row>
    <row r="818" spans="1:3" x14ac:dyDescent="0.35">
      <c r="A818" s="5">
        <v>19</v>
      </c>
    </row>
    <row r="819" spans="1:3" x14ac:dyDescent="0.35">
      <c r="A819" s="5">
        <v>20</v>
      </c>
    </row>
    <row r="820" spans="1:3" x14ac:dyDescent="0.35">
      <c r="A820" s="5">
        <v>21</v>
      </c>
    </row>
    <row r="821" spans="1:3" x14ac:dyDescent="0.35">
      <c r="A821" s="5">
        <v>22</v>
      </c>
    </row>
    <row r="822" spans="1:3" x14ac:dyDescent="0.35">
      <c r="A822" s="5">
        <v>23</v>
      </c>
    </row>
    <row r="823" spans="1:3" x14ac:dyDescent="0.35">
      <c r="A823" s="5">
        <v>24</v>
      </c>
    </row>
    <row r="824" spans="1:3" x14ac:dyDescent="0.35">
      <c r="A824" s="5">
        <v>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IJ36"/>
  <sheetViews>
    <sheetView workbookViewId="0">
      <selection activeCell="M6" sqref="M6"/>
    </sheetView>
  </sheetViews>
  <sheetFormatPr defaultRowHeight="14.5" x14ac:dyDescent="0.35"/>
  <cols>
    <col min="1" max="1" width="3" customWidth="1"/>
    <col min="2" max="2" width="13" customWidth="1"/>
    <col min="143" max="143" width="11" customWidth="1"/>
  </cols>
  <sheetData>
    <row r="2" spans="1:244" x14ac:dyDescent="0.35">
      <c r="A2" s="210">
        <v>1</v>
      </c>
      <c r="B2" s="210">
        <v>2</v>
      </c>
      <c r="C2" s="210">
        <v>3</v>
      </c>
      <c r="D2" s="210">
        <v>4</v>
      </c>
      <c r="E2" s="210">
        <v>5</v>
      </c>
      <c r="F2" s="210">
        <v>6</v>
      </c>
      <c r="G2" s="210">
        <v>7</v>
      </c>
      <c r="H2" s="210">
        <v>8</v>
      </c>
      <c r="I2" s="210">
        <v>9</v>
      </c>
      <c r="J2" s="210">
        <v>10</v>
      </c>
      <c r="K2" s="210">
        <v>11</v>
      </c>
      <c r="L2" s="210">
        <v>12</v>
      </c>
      <c r="M2" s="210">
        <v>13</v>
      </c>
      <c r="N2" s="210">
        <v>14</v>
      </c>
      <c r="O2" s="210">
        <v>15</v>
      </c>
      <c r="P2" s="210">
        <v>16</v>
      </c>
      <c r="Q2" s="210">
        <v>17</v>
      </c>
      <c r="R2" s="210">
        <v>18</v>
      </c>
      <c r="S2" s="210">
        <v>19</v>
      </c>
      <c r="T2" s="210">
        <v>20</v>
      </c>
      <c r="U2" s="210">
        <v>21</v>
      </c>
      <c r="V2" s="210">
        <v>22</v>
      </c>
      <c r="W2" s="210">
        <v>23</v>
      </c>
      <c r="X2" s="210">
        <v>24</v>
      </c>
      <c r="Y2" s="210">
        <v>25</v>
      </c>
      <c r="Z2" s="210">
        <v>26</v>
      </c>
      <c r="AA2" s="210">
        <v>27</v>
      </c>
      <c r="AB2" s="210">
        <v>28</v>
      </c>
      <c r="AC2" s="210">
        <v>29</v>
      </c>
      <c r="AD2" s="210">
        <v>30</v>
      </c>
      <c r="AE2" s="210">
        <v>31</v>
      </c>
      <c r="AF2" s="210">
        <v>32</v>
      </c>
      <c r="AG2" s="210">
        <v>33</v>
      </c>
      <c r="AH2" s="210">
        <v>34</v>
      </c>
      <c r="AI2" s="210">
        <v>35</v>
      </c>
      <c r="AJ2" s="210">
        <v>36</v>
      </c>
      <c r="AK2" s="210">
        <v>37</v>
      </c>
      <c r="AL2" s="210">
        <v>38</v>
      </c>
      <c r="AM2" s="210">
        <v>39</v>
      </c>
      <c r="AN2" s="210">
        <v>40</v>
      </c>
      <c r="AO2" s="210">
        <v>41</v>
      </c>
      <c r="AP2" s="210">
        <v>42</v>
      </c>
      <c r="AQ2" s="210">
        <v>43</v>
      </c>
      <c r="AR2" s="210">
        <v>44</v>
      </c>
      <c r="AS2" s="210">
        <v>45</v>
      </c>
      <c r="AT2" s="210">
        <v>46</v>
      </c>
      <c r="AU2" s="210">
        <v>47</v>
      </c>
      <c r="AV2" s="210">
        <v>48</v>
      </c>
      <c r="AW2" s="210">
        <v>49</v>
      </c>
      <c r="AX2" s="210">
        <v>50</v>
      </c>
      <c r="AY2" s="210">
        <v>51</v>
      </c>
      <c r="AZ2" s="210">
        <v>52</v>
      </c>
      <c r="BA2" s="210">
        <v>53</v>
      </c>
      <c r="BB2" s="210">
        <v>54</v>
      </c>
      <c r="BC2" s="210">
        <v>55</v>
      </c>
      <c r="BD2" s="210">
        <v>56</v>
      </c>
      <c r="BE2" s="210">
        <v>57</v>
      </c>
      <c r="BF2" s="210">
        <v>58</v>
      </c>
      <c r="BG2" s="210">
        <v>59</v>
      </c>
      <c r="BH2" s="210">
        <v>60</v>
      </c>
      <c r="BI2" s="210">
        <v>61</v>
      </c>
      <c r="BJ2" s="210">
        <v>62</v>
      </c>
      <c r="BK2" s="210">
        <v>63</v>
      </c>
      <c r="BL2" s="210">
        <v>64</v>
      </c>
      <c r="BM2" s="210">
        <v>65</v>
      </c>
      <c r="BN2" s="210">
        <v>66</v>
      </c>
      <c r="BO2" s="210">
        <v>67</v>
      </c>
      <c r="BP2" s="210">
        <v>68</v>
      </c>
      <c r="BQ2" s="210">
        <v>69</v>
      </c>
      <c r="BR2" s="210">
        <v>70</v>
      </c>
      <c r="BS2" s="210">
        <v>71</v>
      </c>
      <c r="BT2" s="210">
        <v>72</v>
      </c>
      <c r="BU2" s="210">
        <v>73</v>
      </c>
      <c r="BV2" s="210">
        <v>74</v>
      </c>
      <c r="BW2" s="210">
        <v>75</v>
      </c>
      <c r="BX2" s="210">
        <v>76</v>
      </c>
      <c r="BY2" s="210">
        <v>77</v>
      </c>
      <c r="BZ2" s="210">
        <v>78</v>
      </c>
      <c r="CA2" s="210">
        <v>79</v>
      </c>
      <c r="CB2" s="210">
        <v>80</v>
      </c>
      <c r="CC2" s="210">
        <v>81</v>
      </c>
      <c r="CD2" s="210">
        <v>82</v>
      </c>
      <c r="CE2" s="210">
        <v>83</v>
      </c>
      <c r="CF2" s="210">
        <v>84</v>
      </c>
      <c r="CG2" s="210">
        <v>85</v>
      </c>
      <c r="CH2" s="210">
        <v>86</v>
      </c>
      <c r="CI2" s="210">
        <v>87</v>
      </c>
      <c r="CJ2" s="210">
        <v>88</v>
      </c>
      <c r="CK2" s="210">
        <v>89</v>
      </c>
      <c r="CL2" s="210">
        <v>90</v>
      </c>
      <c r="CM2" s="210">
        <v>91</v>
      </c>
      <c r="CN2" s="210">
        <v>92</v>
      </c>
      <c r="CO2" s="210">
        <v>93</v>
      </c>
      <c r="CP2" s="210">
        <v>94</v>
      </c>
      <c r="CQ2" s="210">
        <v>95</v>
      </c>
      <c r="CR2" s="210">
        <v>96</v>
      </c>
      <c r="CS2" s="210">
        <v>97</v>
      </c>
      <c r="CT2" s="210">
        <v>98</v>
      </c>
      <c r="CU2" s="210">
        <v>99</v>
      </c>
      <c r="CV2" s="210">
        <v>100</v>
      </c>
      <c r="CW2" s="210">
        <v>101</v>
      </c>
      <c r="CX2" s="210">
        <v>102</v>
      </c>
      <c r="CY2" s="210">
        <v>103</v>
      </c>
      <c r="CZ2" s="210">
        <v>104</v>
      </c>
      <c r="DA2" s="210">
        <v>105</v>
      </c>
      <c r="DB2" s="210">
        <v>106</v>
      </c>
      <c r="DC2" s="210">
        <v>107</v>
      </c>
      <c r="DD2" s="210">
        <v>108</v>
      </c>
      <c r="DE2" s="210">
        <v>109</v>
      </c>
      <c r="DF2" s="210">
        <v>110</v>
      </c>
      <c r="DG2" s="210">
        <v>111</v>
      </c>
      <c r="DH2" s="210">
        <v>112</v>
      </c>
      <c r="DI2" s="210">
        <v>113</v>
      </c>
      <c r="DJ2" s="210">
        <v>114</v>
      </c>
      <c r="DK2" s="210">
        <v>115</v>
      </c>
      <c r="DL2" s="210">
        <v>116</v>
      </c>
      <c r="DM2" s="210">
        <v>117</v>
      </c>
      <c r="DN2" s="210">
        <v>118</v>
      </c>
      <c r="DO2" s="210">
        <v>119</v>
      </c>
      <c r="DP2" s="210">
        <v>120</v>
      </c>
      <c r="DQ2" s="210">
        <v>121</v>
      </c>
      <c r="DR2" s="210">
        <v>122</v>
      </c>
      <c r="DS2" s="210">
        <v>123</v>
      </c>
      <c r="DT2" s="210">
        <v>124</v>
      </c>
      <c r="DU2" s="210">
        <v>125</v>
      </c>
      <c r="DV2" s="210">
        <v>126</v>
      </c>
      <c r="DW2" s="210">
        <v>127</v>
      </c>
      <c r="DX2" s="210">
        <v>128</v>
      </c>
      <c r="DY2" s="210">
        <v>129</v>
      </c>
      <c r="DZ2" s="210">
        <v>130</v>
      </c>
      <c r="EA2" s="210">
        <v>131</v>
      </c>
      <c r="EB2" s="210">
        <v>132</v>
      </c>
      <c r="EC2" s="210">
        <v>133</v>
      </c>
      <c r="ED2" s="210">
        <v>134</v>
      </c>
      <c r="EE2" s="210">
        <v>135</v>
      </c>
      <c r="EF2" s="210">
        <v>136</v>
      </c>
      <c r="EG2" s="210">
        <v>137</v>
      </c>
      <c r="EH2" s="210">
        <v>138</v>
      </c>
      <c r="EI2" s="210">
        <v>139</v>
      </c>
      <c r="EJ2" s="210">
        <v>140</v>
      </c>
      <c r="EK2" s="210">
        <v>141</v>
      </c>
      <c r="EL2" s="210">
        <v>142</v>
      </c>
      <c r="EM2" s="210">
        <v>143</v>
      </c>
      <c r="EN2" s="210">
        <v>144</v>
      </c>
      <c r="EO2" s="210">
        <v>145</v>
      </c>
      <c r="EP2" s="210">
        <v>146</v>
      </c>
      <c r="EQ2" s="210">
        <v>147</v>
      </c>
      <c r="ER2" s="210">
        <v>148</v>
      </c>
      <c r="ES2" s="210">
        <v>149</v>
      </c>
      <c r="ET2" s="210">
        <v>150</v>
      </c>
      <c r="EU2" s="210">
        <v>151</v>
      </c>
      <c r="EV2" s="210">
        <v>152</v>
      </c>
      <c r="EW2" s="210">
        <v>153</v>
      </c>
      <c r="EX2" s="210">
        <v>154</v>
      </c>
      <c r="EY2" s="210">
        <v>155</v>
      </c>
      <c r="EZ2" s="210">
        <v>156</v>
      </c>
      <c r="FA2" s="210">
        <v>157</v>
      </c>
      <c r="FB2" s="210">
        <v>158</v>
      </c>
      <c r="FC2" s="210">
        <v>159</v>
      </c>
      <c r="FD2" s="210">
        <v>160</v>
      </c>
      <c r="FE2" s="210">
        <v>161</v>
      </c>
      <c r="FF2" s="210">
        <v>162</v>
      </c>
      <c r="FG2" s="210">
        <v>163</v>
      </c>
      <c r="FH2" s="210">
        <v>164</v>
      </c>
      <c r="FI2" s="210">
        <v>165</v>
      </c>
      <c r="FJ2" s="210">
        <v>166</v>
      </c>
      <c r="FK2" s="210">
        <v>167</v>
      </c>
      <c r="FL2" s="210">
        <v>168</v>
      </c>
      <c r="FM2" s="210">
        <v>169</v>
      </c>
      <c r="FN2" s="210">
        <v>170</v>
      </c>
      <c r="FO2" s="210">
        <v>171</v>
      </c>
      <c r="FP2" s="210">
        <v>172</v>
      </c>
      <c r="FQ2" s="210">
        <v>173</v>
      </c>
      <c r="FR2" s="210">
        <v>174</v>
      </c>
      <c r="FS2" s="210">
        <v>175</v>
      </c>
      <c r="FT2" s="210">
        <v>176</v>
      </c>
      <c r="FU2" s="210">
        <v>177</v>
      </c>
      <c r="FV2" s="210">
        <v>178</v>
      </c>
      <c r="FW2" s="210">
        <v>179</v>
      </c>
      <c r="FX2" s="210">
        <v>180</v>
      </c>
      <c r="FY2" s="210">
        <v>181</v>
      </c>
      <c r="FZ2" s="210">
        <v>182</v>
      </c>
      <c r="GA2" s="210">
        <v>183</v>
      </c>
      <c r="GB2" s="210">
        <v>184</v>
      </c>
      <c r="GC2" s="210">
        <v>185</v>
      </c>
      <c r="GD2" s="210">
        <v>186</v>
      </c>
      <c r="GE2" s="210">
        <v>187</v>
      </c>
      <c r="GF2" s="210">
        <v>188</v>
      </c>
      <c r="GG2" s="210">
        <v>189</v>
      </c>
      <c r="GH2" s="210">
        <v>190</v>
      </c>
      <c r="GI2" s="210">
        <v>191</v>
      </c>
      <c r="GJ2" s="210">
        <v>192</v>
      </c>
      <c r="GK2" s="210">
        <v>193</v>
      </c>
      <c r="GL2" s="210">
        <v>194</v>
      </c>
      <c r="GM2" s="210">
        <v>195</v>
      </c>
      <c r="GN2" s="210">
        <v>196</v>
      </c>
      <c r="GO2" s="210">
        <v>197</v>
      </c>
      <c r="GP2" s="210">
        <v>198</v>
      </c>
      <c r="GQ2" s="210">
        <v>199</v>
      </c>
      <c r="GR2" s="210">
        <v>200</v>
      </c>
      <c r="GS2" s="210">
        <v>201</v>
      </c>
      <c r="GT2" s="210">
        <v>202</v>
      </c>
      <c r="GU2" s="210">
        <v>203</v>
      </c>
      <c r="GV2" s="210">
        <v>204</v>
      </c>
      <c r="GW2" s="210">
        <v>205</v>
      </c>
      <c r="GX2" s="210">
        <v>206</v>
      </c>
      <c r="GY2" s="210">
        <v>207</v>
      </c>
      <c r="GZ2" s="210">
        <v>208</v>
      </c>
      <c r="HA2" s="210">
        <v>209</v>
      </c>
      <c r="HB2" s="210">
        <v>210</v>
      </c>
      <c r="HC2" s="210">
        <v>211</v>
      </c>
      <c r="HD2" s="210">
        <v>212</v>
      </c>
      <c r="HE2" s="210">
        <v>213</v>
      </c>
      <c r="HF2" s="210">
        <v>214</v>
      </c>
      <c r="HG2" s="210">
        <v>215</v>
      </c>
      <c r="HH2" s="210">
        <v>216</v>
      </c>
      <c r="HI2" s="210">
        <v>217</v>
      </c>
      <c r="HJ2" s="210">
        <v>218</v>
      </c>
      <c r="HK2" s="210">
        <v>219</v>
      </c>
      <c r="HL2" s="210">
        <v>220</v>
      </c>
      <c r="HM2" s="210">
        <v>221</v>
      </c>
      <c r="HN2" s="210">
        <v>222</v>
      </c>
      <c r="HO2" s="210">
        <v>223</v>
      </c>
      <c r="HP2" s="210">
        <v>224</v>
      </c>
      <c r="HQ2" s="210">
        <v>225</v>
      </c>
      <c r="HR2" s="210">
        <v>226</v>
      </c>
      <c r="HS2" s="210">
        <v>227</v>
      </c>
      <c r="HT2" s="210">
        <v>228</v>
      </c>
      <c r="HU2" s="210">
        <v>229</v>
      </c>
      <c r="HV2" s="210">
        <v>230</v>
      </c>
      <c r="HW2" s="210">
        <v>231</v>
      </c>
      <c r="HX2" s="210">
        <v>232</v>
      </c>
      <c r="HY2" s="210">
        <v>233</v>
      </c>
      <c r="HZ2" s="210">
        <v>234</v>
      </c>
      <c r="IA2" s="210">
        <v>235</v>
      </c>
      <c r="IB2" s="210">
        <v>236</v>
      </c>
      <c r="IC2" s="210">
        <v>237</v>
      </c>
      <c r="ID2" s="210">
        <v>238</v>
      </c>
      <c r="IE2" s="210">
        <v>239</v>
      </c>
      <c r="IF2" s="210">
        <v>240</v>
      </c>
      <c r="IG2" s="210">
        <v>241</v>
      </c>
      <c r="IH2" s="210">
        <v>242</v>
      </c>
    </row>
    <row r="3" spans="1:244" s="10" customFormat="1" ht="8" x14ac:dyDescent="0.2">
      <c r="B3" s="25"/>
      <c r="C3" s="26">
        <f>Census!C3</f>
        <v>1</v>
      </c>
      <c r="D3" s="26">
        <f>Census!D3</f>
        <v>24</v>
      </c>
      <c r="E3" s="26">
        <f>Census!E3</f>
        <v>24</v>
      </c>
      <c r="F3" s="26">
        <f>Census!F3</f>
        <v>7</v>
      </c>
      <c r="G3" s="26">
        <f>Census!G3</f>
        <v>7</v>
      </c>
      <c r="H3" s="26">
        <f>Census!H3</f>
        <v>7</v>
      </c>
      <c r="I3" s="26">
        <f>Census!I3</f>
        <v>7</v>
      </c>
      <c r="J3" s="26">
        <f>Census!J3</f>
        <v>7</v>
      </c>
      <c r="K3" s="26">
        <f>Census!K3</f>
        <v>7</v>
      </c>
      <c r="L3" s="26">
        <f>Census!L3</f>
        <v>7</v>
      </c>
      <c r="M3" s="26">
        <f>Census!M3</f>
        <v>7</v>
      </c>
      <c r="N3" s="26">
        <f>Census!N3</f>
        <v>7</v>
      </c>
      <c r="O3" s="26">
        <f>Census!O3</f>
        <v>7</v>
      </c>
      <c r="P3" s="26">
        <f>Census!P3</f>
        <v>7</v>
      </c>
      <c r="Q3" s="26">
        <f>Census!Q3</f>
        <v>7</v>
      </c>
      <c r="R3" s="26">
        <f>Census!R3</f>
        <v>7</v>
      </c>
      <c r="S3" s="26">
        <f>Census!S3</f>
        <v>7</v>
      </c>
      <c r="T3" s="26">
        <f>Census!T3</f>
        <v>0</v>
      </c>
      <c r="U3" s="26">
        <f>Census!U3</f>
        <v>0</v>
      </c>
      <c r="V3" s="26">
        <f>Census!V3</f>
        <v>7</v>
      </c>
      <c r="W3" s="26">
        <f>Census!W3</f>
        <v>7</v>
      </c>
      <c r="X3" s="26">
        <f>Census!X3</f>
        <v>7</v>
      </c>
      <c r="Y3" s="26">
        <f>Census!Y3</f>
        <v>7</v>
      </c>
      <c r="Z3" s="26">
        <f>Census!Z3</f>
        <v>7</v>
      </c>
      <c r="AA3" s="26">
        <f>Census!AA3</f>
        <v>7</v>
      </c>
      <c r="AB3" s="26">
        <f>Census!AB3</f>
        <v>7</v>
      </c>
      <c r="AC3" s="26">
        <f>Census!AC3</f>
        <v>7</v>
      </c>
      <c r="AD3" s="26">
        <f>Census!AD3</f>
        <v>7</v>
      </c>
      <c r="AE3" s="26">
        <f>Census!AE3</f>
        <v>7</v>
      </c>
      <c r="AF3" s="26">
        <f>Census!AF3</f>
        <v>7</v>
      </c>
      <c r="AG3" s="26">
        <f>Census!AG3</f>
        <v>7</v>
      </c>
      <c r="AH3" s="26">
        <f>Census!AH3</f>
        <v>5</v>
      </c>
      <c r="AI3" s="26">
        <f>Census!AI3</f>
        <v>5</v>
      </c>
      <c r="AJ3" s="26">
        <f>Census!AJ3</f>
        <v>7</v>
      </c>
      <c r="AK3" s="26">
        <f>Census!AK3</f>
        <v>7</v>
      </c>
      <c r="AL3" s="26">
        <f>Census!AL3</f>
        <v>7</v>
      </c>
      <c r="AM3" s="26">
        <f>Census!AM3</f>
        <v>7</v>
      </c>
      <c r="AN3" s="26">
        <f>Census!AN3</f>
        <v>7</v>
      </c>
      <c r="AO3" s="26">
        <f>Census!AO3</f>
        <v>7</v>
      </c>
      <c r="AP3" s="26">
        <f>Census!AP3</f>
        <v>7</v>
      </c>
      <c r="AQ3" s="26">
        <f>Census!AQ3</f>
        <v>7</v>
      </c>
      <c r="AR3" s="26">
        <f>Census!AR3</f>
        <v>7</v>
      </c>
      <c r="AS3" s="26">
        <f>Census!AS3</f>
        <v>7</v>
      </c>
      <c r="AT3" s="26">
        <f>Census!AT3</f>
        <v>7</v>
      </c>
      <c r="AU3" s="26">
        <f>Census!AU3</f>
        <v>7</v>
      </c>
      <c r="AV3" s="26">
        <f>Census!AV3</f>
        <v>7</v>
      </c>
      <c r="AW3" s="26">
        <f>Census!AW3</f>
        <v>7</v>
      </c>
      <c r="AX3" s="26">
        <f>Census!AX3</f>
        <v>7</v>
      </c>
      <c r="AY3" s="26">
        <f>Census!AY3</f>
        <v>7</v>
      </c>
      <c r="AZ3" s="26">
        <f>Census!AZ3</f>
        <v>0</v>
      </c>
      <c r="BA3" s="26">
        <f>Census!BA3</f>
        <v>0</v>
      </c>
      <c r="BB3" s="26">
        <f>Census!BB3</f>
        <v>19</v>
      </c>
      <c r="BC3" s="26">
        <f>Census!BC3</f>
        <v>19</v>
      </c>
      <c r="BD3" s="26">
        <f>Census!BD3</f>
        <v>19</v>
      </c>
      <c r="BE3" s="26">
        <f>Census!BE3</f>
        <v>19</v>
      </c>
      <c r="BF3" s="26">
        <f>Census!BF3</f>
        <v>19</v>
      </c>
      <c r="BG3" s="26">
        <f>Census!BG3</f>
        <v>19</v>
      </c>
      <c r="BH3" s="26">
        <f>Census!BH3</f>
        <v>19</v>
      </c>
      <c r="BI3" s="26">
        <f>Census!BI3</f>
        <v>19</v>
      </c>
      <c r="BJ3" s="26">
        <f>Census!BJ3</f>
        <v>0</v>
      </c>
      <c r="BK3" s="26">
        <f>Census!BK3</f>
        <v>0</v>
      </c>
      <c r="BL3" s="26">
        <f>Census!BL3</f>
        <v>7</v>
      </c>
      <c r="BM3" s="26">
        <f>Census!BM3</f>
        <v>7</v>
      </c>
      <c r="BN3" s="26">
        <f>Census!BN3</f>
        <v>7</v>
      </c>
      <c r="BO3" s="26">
        <f>Census!BO3</f>
        <v>7</v>
      </c>
      <c r="BP3" s="26">
        <f>Census!BP3</f>
        <v>7</v>
      </c>
      <c r="BQ3" s="26">
        <f>Census!BQ3</f>
        <v>7</v>
      </c>
      <c r="BR3" s="26">
        <f>Census!BR3</f>
        <v>7</v>
      </c>
      <c r="BS3" s="26">
        <f>Census!BS3</f>
        <v>7</v>
      </c>
      <c r="BT3" s="26">
        <f>Census!BT3</f>
        <v>7</v>
      </c>
      <c r="BU3" s="26">
        <f>Census!BU3</f>
        <v>7</v>
      </c>
      <c r="BV3" s="26">
        <f>Census!BV3</f>
        <v>0</v>
      </c>
      <c r="BW3" s="26">
        <f>Census!BW3</f>
        <v>0</v>
      </c>
      <c r="BX3" s="26">
        <f>Census!BX3</f>
        <v>5</v>
      </c>
      <c r="BY3" s="26">
        <f>Census!BY3</f>
        <v>5</v>
      </c>
      <c r="BZ3" s="26">
        <f>Census!BZ3</f>
        <v>7</v>
      </c>
      <c r="CA3" s="26">
        <f>Census!CA3</f>
        <v>7</v>
      </c>
      <c r="CB3" s="26">
        <f>Census!CB3</f>
        <v>7</v>
      </c>
      <c r="CC3" s="26">
        <f>Census!CC3</f>
        <v>7</v>
      </c>
      <c r="CD3" s="26">
        <f>Census!CD3</f>
        <v>0</v>
      </c>
      <c r="CE3" s="26">
        <f>Census!CE3</f>
        <v>0</v>
      </c>
      <c r="CF3" s="26">
        <f>Census!CF3</f>
        <v>7</v>
      </c>
      <c r="CG3" s="26">
        <f>Census!CG3</f>
        <v>7</v>
      </c>
      <c r="CH3" s="26">
        <f>Census!CH3</f>
        <v>7</v>
      </c>
      <c r="CI3" s="26">
        <f>Census!CI3</f>
        <v>7</v>
      </c>
      <c r="CJ3" s="26">
        <f>Census!CJ3</f>
        <v>7</v>
      </c>
      <c r="CK3" s="26">
        <f>Census!CK3</f>
        <v>7</v>
      </c>
      <c r="CL3" s="26">
        <f>Census!CL3</f>
        <v>7</v>
      </c>
      <c r="CM3" s="26">
        <f>Census!CM3</f>
        <v>7</v>
      </c>
      <c r="CN3" s="26">
        <f>Census!CN3</f>
        <v>17</v>
      </c>
      <c r="CO3" s="26">
        <f>Census!CO3</f>
        <v>17</v>
      </c>
      <c r="CP3" s="26">
        <f>Census!CP3</f>
        <v>7</v>
      </c>
      <c r="CQ3" s="26">
        <f>Census!CQ3</f>
        <v>7</v>
      </c>
      <c r="CR3" s="26">
        <f>Census!CR3</f>
        <v>7</v>
      </c>
      <c r="CS3" s="26">
        <f>Census!CS3</f>
        <v>7</v>
      </c>
      <c r="CT3" s="26">
        <f>Census!CT3</f>
        <v>7</v>
      </c>
      <c r="CU3" s="26">
        <f>Census!CU3</f>
        <v>7</v>
      </c>
      <c r="CV3" s="26">
        <f>Census!CV3</f>
        <v>7</v>
      </c>
      <c r="CW3" s="26">
        <f>Census!CW3</f>
        <v>7</v>
      </c>
      <c r="CX3" s="26">
        <f>Census!CX3</f>
        <v>7</v>
      </c>
      <c r="CY3" s="26">
        <f>Census!CY3</f>
        <v>7</v>
      </c>
      <c r="CZ3" s="26">
        <f>Census!CZ3</f>
        <v>7</v>
      </c>
      <c r="DA3" s="26">
        <f>Census!DA3</f>
        <v>7</v>
      </c>
      <c r="DB3" s="26">
        <f>Census!DB3</f>
        <v>0</v>
      </c>
      <c r="DC3" s="26">
        <f>Census!DC3</f>
        <v>0</v>
      </c>
      <c r="DD3" s="26">
        <f>Census!DD3</f>
        <v>7</v>
      </c>
      <c r="DE3" s="26">
        <f>Census!DE3</f>
        <v>7</v>
      </c>
      <c r="DF3" s="26">
        <f>Census!DF3</f>
        <v>7</v>
      </c>
      <c r="DG3" s="26">
        <f>Census!DG3</f>
        <v>7</v>
      </c>
      <c r="DH3" s="26">
        <f>Census!DH3</f>
        <v>7</v>
      </c>
      <c r="DI3" s="26">
        <f>Census!DI3</f>
        <v>7</v>
      </c>
      <c r="DJ3" s="26">
        <f>Census!DJ3</f>
        <v>7</v>
      </c>
      <c r="DK3" s="26">
        <f>Census!DK3</f>
        <v>7</v>
      </c>
      <c r="DL3" s="26">
        <f>Census!DL3</f>
        <v>7</v>
      </c>
      <c r="DM3" s="26">
        <f>Census!DM3</f>
        <v>7</v>
      </c>
      <c r="DN3" s="26">
        <f>Census!DN3</f>
        <v>7</v>
      </c>
      <c r="DO3" s="26">
        <f>Census!DO3</f>
        <v>7</v>
      </c>
      <c r="DP3" s="26">
        <f>Census!DP3</f>
        <v>7</v>
      </c>
      <c r="DQ3" s="26">
        <f>Census!DQ3</f>
        <v>7</v>
      </c>
      <c r="DR3" s="26">
        <f>Census!DR3</f>
        <v>7</v>
      </c>
      <c r="DS3" s="26">
        <f>Census!DS3</f>
        <v>7</v>
      </c>
      <c r="DT3" s="26">
        <f>Census!DT3</f>
        <v>7</v>
      </c>
      <c r="DU3" s="26">
        <f>Census!DU3</f>
        <v>7</v>
      </c>
      <c r="DV3" s="26">
        <f>Census!DV3</f>
        <v>7</v>
      </c>
      <c r="DW3" s="26">
        <f>Census!DW3</f>
        <v>7</v>
      </c>
      <c r="DX3" s="26">
        <f>Census!DX3</f>
        <v>7</v>
      </c>
      <c r="DY3" s="26">
        <f>Census!DY3</f>
        <v>7</v>
      </c>
      <c r="DZ3" s="26">
        <f>Census!DZ3</f>
        <v>7</v>
      </c>
      <c r="EA3" s="26">
        <f>Census!EA3</f>
        <v>7</v>
      </c>
      <c r="EB3" s="26">
        <f>Census!EB3</f>
        <v>21</v>
      </c>
      <c r="EC3" s="26">
        <f>Census!EC3</f>
        <v>21</v>
      </c>
      <c r="ED3" s="26">
        <f>Census!ED3</f>
        <v>21</v>
      </c>
      <c r="EE3" s="26">
        <f>Census!EE3</f>
        <v>21</v>
      </c>
      <c r="EF3" s="26">
        <f>Census!EF3</f>
        <v>0</v>
      </c>
      <c r="EG3" s="26">
        <f>Census!EG3</f>
        <v>6</v>
      </c>
      <c r="EH3" s="26">
        <f>Census!EH3</f>
        <v>0</v>
      </c>
      <c r="EI3" s="26">
        <f>Census!EI3</f>
        <v>6</v>
      </c>
      <c r="EJ3" s="26">
        <f>Census!EJ3</f>
        <v>24</v>
      </c>
      <c r="EK3" s="26">
        <f>Census!EK3</f>
        <v>24</v>
      </c>
      <c r="EL3" s="26">
        <f>Census!EL3</f>
        <v>0</v>
      </c>
      <c r="EM3" s="26">
        <f>Census!EM3</f>
        <v>0</v>
      </c>
      <c r="EN3" s="26">
        <f>Census!EN3</f>
        <v>7</v>
      </c>
      <c r="EO3" s="26">
        <f>Census!EO3</f>
        <v>7</v>
      </c>
      <c r="EP3" s="26">
        <f>Census!EP3</f>
        <v>5</v>
      </c>
      <c r="EQ3" s="26">
        <f>Census!EQ3</f>
        <v>5</v>
      </c>
      <c r="ER3" s="26">
        <f>Census!ER3</f>
        <v>5</v>
      </c>
      <c r="ES3" s="26">
        <f>Census!ES3</f>
        <v>5</v>
      </c>
      <c r="ET3" s="26">
        <f>Census!ET3</f>
        <v>5</v>
      </c>
      <c r="EU3" s="26">
        <f>Census!EU3</f>
        <v>5</v>
      </c>
      <c r="EV3" s="26">
        <f>Census!EV3</f>
        <v>5</v>
      </c>
      <c r="EW3" s="26">
        <f>Census!EW3</f>
        <v>5</v>
      </c>
      <c r="EX3" s="26">
        <f>Census!EX3</f>
        <v>5</v>
      </c>
      <c r="EY3" s="26">
        <f>Census!EY3</f>
        <v>5</v>
      </c>
      <c r="EZ3" s="26">
        <f>Census!EZ3</f>
        <v>5</v>
      </c>
      <c r="FA3" s="26">
        <f>Census!FA3</f>
        <v>5</v>
      </c>
      <c r="FB3" s="26">
        <f>Census!FB3</f>
        <v>5</v>
      </c>
      <c r="FC3" s="26">
        <f>Census!FC3</f>
        <v>5</v>
      </c>
      <c r="FD3" s="26">
        <f>Census!FD3</f>
        <v>5</v>
      </c>
      <c r="FE3" s="26">
        <f>Census!FE3</f>
        <v>5</v>
      </c>
      <c r="FF3" s="26">
        <f>Census!FF3</f>
        <v>5</v>
      </c>
      <c r="FG3" s="26">
        <f>Census!FG3</f>
        <v>5</v>
      </c>
      <c r="FH3" s="26">
        <f>Census!FH3</f>
        <v>5</v>
      </c>
      <c r="FI3" s="26">
        <f>Census!FI3</f>
        <v>5</v>
      </c>
      <c r="FJ3" s="26">
        <f>Census!FJ3</f>
        <v>5</v>
      </c>
      <c r="FK3" s="26">
        <f>Census!FK3</f>
        <v>5</v>
      </c>
      <c r="FL3" s="26">
        <f>Census!FL3</f>
        <v>5</v>
      </c>
      <c r="FM3" s="26">
        <f>Census!FM3</f>
        <v>5</v>
      </c>
      <c r="FN3" s="26">
        <f>Census!FN3</f>
        <v>5</v>
      </c>
      <c r="FO3" s="26">
        <f>Census!FO3</f>
        <v>5</v>
      </c>
      <c r="FP3" s="26">
        <f>Census!FP3</f>
        <v>5</v>
      </c>
      <c r="FQ3" s="26">
        <f>Census!FQ3</f>
        <v>5</v>
      </c>
      <c r="FR3" s="26">
        <f>Census!FR3</f>
        <v>5</v>
      </c>
      <c r="FS3" s="26">
        <f>Census!FS3</f>
        <v>5</v>
      </c>
      <c r="FT3" s="26">
        <f>Census!FT3</f>
        <v>5</v>
      </c>
      <c r="FU3" s="26">
        <f>Census!FU3</f>
        <v>5</v>
      </c>
      <c r="FV3" s="26">
        <f>Census!FV3</f>
        <v>5</v>
      </c>
      <c r="FW3" s="26">
        <f>Census!FW3</f>
        <v>5</v>
      </c>
      <c r="FX3" s="26">
        <f>Census!FX3</f>
        <v>0</v>
      </c>
      <c r="FY3" s="26">
        <f>Census!FY3</f>
        <v>0</v>
      </c>
      <c r="FZ3" s="26">
        <f>Census!FZ3</f>
        <v>23</v>
      </c>
      <c r="GA3" s="26">
        <f>Census!GA3</f>
        <v>23</v>
      </c>
      <c r="GB3" s="26">
        <f>Census!GB3</f>
        <v>23</v>
      </c>
      <c r="GC3" s="26">
        <f>Census!GC3</f>
        <v>23</v>
      </c>
      <c r="GD3" s="26">
        <f>Census!GD3</f>
        <v>23</v>
      </c>
      <c r="GE3" s="26">
        <f>Census!GE3</f>
        <v>23</v>
      </c>
      <c r="GF3" s="26">
        <f>Census!GF3</f>
        <v>23</v>
      </c>
      <c r="GG3" s="26">
        <f>Census!GG3</f>
        <v>23</v>
      </c>
      <c r="GH3" s="26">
        <f>Census!GH3</f>
        <v>23</v>
      </c>
      <c r="GI3" s="26">
        <f>Census!GI3</f>
        <v>23</v>
      </c>
      <c r="GJ3" s="26">
        <f>Census!GJ3</f>
        <v>23</v>
      </c>
      <c r="GK3" s="26">
        <f>Census!GK3</f>
        <v>23</v>
      </c>
      <c r="GL3" s="26">
        <f>Census!GL3</f>
        <v>23</v>
      </c>
      <c r="GM3" s="26">
        <f>Census!GM3</f>
        <v>23</v>
      </c>
      <c r="GN3" s="26">
        <f>Census!GN3</f>
        <v>23</v>
      </c>
      <c r="GO3" s="26">
        <f>Census!GO3</f>
        <v>23</v>
      </c>
      <c r="GP3" s="26">
        <f>Census!GP3</f>
        <v>16</v>
      </c>
      <c r="GQ3" s="26">
        <f>Census!GQ3</f>
        <v>16</v>
      </c>
      <c r="GR3" s="26">
        <f>Census!GR3</f>
        <v>16</v>
      </c>
      <c r="GS3" s="26">
        <f>Census!GS3</f>
        <v>16</v>
      </c>
      <c r="GT3" s="26">
        <f>Census!GT3</f>
        <v>16</v>
      </c>
      <c r="GU3" s="26">
        <f>Census!GU3</f>
        <v>16</v>
      </c>
      <c r="GV3" s="26">
        <f>Census!GV3</f>
        <v>15</v>
      </c>
      <c r="GW3" s="26">
        <f>Census!GW3</f>
        <v>15</v>
      </c>
      <c r="GX3" s="26">
        <f>Census!GX3</f>
        <v>15</v>
      </c>
      <c r="GY3" s="26">
        <f>Census!GY3</f>
        <v>15</v>
      </c>
      <c r="GZ3" s="26">
        <f>Census!GZ3</f>
        <v>3</v>
      </c>
      <c r="HA3" s="26">
        <f>Census!HA3</f>
        <v>3</v>
      </c>
      <c r="HB3" s="26">
        <f>Census!HB3</f>
        <v>5</v>
      </c>
      <c r="HC3" s="26">
        <f>Census!HC3</f>
        <v>5</v>
      </c>
      <c r="HD3" s="26">
        <f>Census!HD3</f>
        <v>0</v>
      </c>
      <c r="HE3" s="26">
        <f>Census!HE3</f>
        <v>0</v>
      </c>
      <c r="HF3" s="26">
        <f>Census!HF3</f>
        <v>21</v>
      </c>
      <c r="HG3" s="26">
        <f>Census!HG3</f>
        <v>21</v>
      </c>
      <c r="HH3" s="26">
        <f>Census!HH3</f>
        <v>21</v>
      </c>
      <c r="HI3" s="26">
        <f>Census!HI3</f>
        <v>21</v>
      </c>
      <c r="HJ3" s="26">
        <f>Census!HJ3</f>
        <v>21</v>
      </c>
      <c r="HK3" s="26">
        <f>Census!HK3</f>
        <v>21</v>
      </c>
      <c r="HL3" s="26">
        <f>Census!HL3</f>
        <v>21</v>
      </c>
      <c r="HM3" s="26">
        <f>Census!HM3</f>
        <v>21</v>
      </c>
      <c r="HN3" s="26">
        <f>Census!HN3</f>
        <v>24</v>
      </c>
      <c r="HO3" s="26">
        <f>Census!HO3</f>
        <v>24</v>
      </c>
      <c r="HP3" s="26">
        <f>Census!HP3</f>
        <v>0</v>
      </c>
      <c r="HQ3" s="26">
        <f>Census!HQ3</f>
        <v>0</v>
      </c>
      <c r="HR3" s="26">
        <f>Census!HR3</f>
        <v>23</v>
      </c>
      <c r="HS3" s="26">
        <f>Census!HS3</f>
        <v>23</v>
      </c>
      <c r="HT3" s="26">
        <f>Census!HT3</f>
        <v>23</v>
      </c>
      <c r="HU3" s="26">
        <f>Census!HU3</f>
        <v>0</v>
      </c>
      <c r="HV3" s="26">
        <f>Census!HV3</f>
        <v>24</v>
      </c>
      <c r="HW3" s="26">
        <f>Census!HW3</f>
        <v>24</v>
      </c>
      <c r="HX3" s="26">
        <f>Census!HX3</f>
        <v>0</v>
      </c>
      <c r="HY3" s="26">
        <f>Census!HY3</f>
        <v>0</v>
      </c>
      <c r="HZ3" s="26">
        <f>Census!HZ3</f>
        <v>13</v>
      </c>
      <c r="IA3" s="26">
        <f>Census!IA3</f>
        <v>13</v>
      </c>
      <c r="IB3" s="26">
        <f>Census!IB3</f>
        <v>13</v>
      </c>
      <c r="IC3" s="26">
        <f>Census!IC3</f>
        <v>13</v>
      </c>
      <c r="ID3" s="26">
        <f>Census!ID3</f>
        <v>13</v>
      </c>
      <c r="IE3" s="26">
        <f>Census!IE3</f>
        <v>13</v>
      </c>
      <c r="IF3" s="26">
        <f>Census!IF3</f>
        <v>13</v>
      </c>
      <c r="IG3" s="26">
        <f>Census!IG3</f>
        <v>13</v>
      </c>
      <c r="IH3" s="26">
        <f>Census!IH3</f>
        <v>0</v>
      </c>
    </row>
    <row r="4" spans="1:244" s="19" customFormat="1" ht="74.25" customHeight="1" x14ac:dyDescent="0.25">
      <c r="A4" s="15"/>
      <c r="B4" s="2"/>
      <c r="C4" s="190" t="str">
        <f>Census!C4</f>
        <v>POPULATION</v>
      </c>
      <c r="D4" s="190"/>
      <c r="E4" s="190" t="str">
        <f ca="1">CONCATENATE(Census!E4,": ",Census!D5," to ",OFFSET(Census!D4,Census!D3,0,1,1))</f>
        <v>Population: 2000 to 2023</v>
      </c>
      <c r="F4" s="190"/>
      <c r="G4" s="190" t="str">
        <f ca="1">CONCATENATE(Census!G4,": ",Census!F5," to ",OFFSET(Census!F4,Census!F3,0,1,1))</f>
        <v>Population 0-14: 1991 to 2021</v>
      </c>
      <c r="H4" s="190"/>
      <c r="I4" s="190" t="str">
        <f ca="1">CONCATENATE(Census!I4,": ",Census!H5," to ",OFFSET(Census!H4,Census!H3,0,1,1))</f>
        <v>Population 15-24: 1991 to 2021</v>
      </c>
      <c r="J4" s="190"/>
      <c r="K4" s="190" t="str">
        <f ca="1">CONCATENATE(Census!K4,": ",Census!J5," to ",OFFSET(Census!J4,Census!J3,0,1,1))</f>
        <v>Population 65+: 1991 to 2021</v>
      </c>
      <c r="L4" s="190"/>
      <c r="M4" s="190" t="str">
        <f ca="1">CONCATENATE(Census!M4,": ",Census!L5," to ",OFFSET(Census!L4,Census!L3,0,1,1))</f>
        <v>Per cent population aged 0-14: 1991 to 2021</v>
      </c>
      <c r="N4" s="190"/>
      <c r="O4" s="190" t="str">
        <f ca="1">CONCATENATE(Census!O4,": ",Census!N5," to ",OFFSET(Census!N4,Census!N3,0,1,1))</f>
        <v>Per cent population aged 15-24: 1991 to 2021</v>
      </c>
      <c r="P4" s="190"/>
      <c r="Q4" s="190" t="str">
        <f ca="1">CONCATENATE(Census!Q4,": ",Census!P5," to ",OFFSET(Census!P4,Census!P3,0,1,1))</f>
        <v>Per cent population aged 65+: 1991 to 2021</v>
      </c>
      <c r="R4" s="190"/>
      <c r="S4" s="190" t="str">
        <f ca="1">CONCATENATE(Census!S4,": ",Census!R5," to ",OFFSET(Census!R4,Census!R3,0,1,1))</f>
        <v>Median age: 1991 to 2021</v>
      </c>
      <c r="T4" s="190"/>
      <c r="U4" s="190" t="str">
        <f>Census!U4</f>
        <v>CULTURAL DIVERSITY</v>
      </c>
      <c r="V4" s="190"/>
      <c r="W4" s="190" t="str">
        <f ca="1">CONCATENATE(Census!W4,": ",Census!V5," to ",OFFSET(Census!V4,Census!V3,0,1,1))</f>
        <v>Indigenous population: 1991 to 2021</v>
      </c>
      <c r="X4" s="190"/>
      <c r="Y4" s="190" t="str">
        <f ca="1">CONCATENATE(Census!Y4,": ",Census!X5," to ",OFFSET(Census!X4,Census!X3,0,1,1))</f>
        <v>Per cent population indigenous: 1991 to 2021</v>
      </c>
      <c r="Z4" s="190"/>
      <c r="AA4" s="190" t="str">
        <f ca="1">CONCATENATE(Census!AA4,": ",Census!Z5," to ",OFFSET(Census!Z4,Census!Z3,0,1,1))</f>
        <v>Overseas-born population: 1991 to 2021</v>
      </c>
      <c r="AB4" s="190"/>
      <c r="AC4" s="190" t="str">
        <f ca="1">CONCATENATE(Census!AC4,": ",Census!AB5," to ",OFFSET(Census!AB4,Census!AB3,0,1,1))</f>
        <v>Per cent population overseas-born: 1991 to 2021</v>
      </c>
      <c r="AD4" s="190"/>
      <c r="AE4" s="190" t="str">
        <f ca="1">CONCATENATE(Census!AE4,": ",Census!AD5," to ",OFFSET(Census!AD4,Census!AD3,0,1,1))</f>
        <v>Population which speaks languages other than English at home: 1991 to 2021</v>
      </c>
      <c r="AF4" s="190"/>
      <c r="AG4" s="190" t="str">
        <f ca="1">CONCATENATE(Census!AG4,": ",Census!AF5," to ",OFFSET(Census!AF4,Census!AF3,0,1,1))</f>
        <v>Per cent population which speaks non-English languages: 1991 to 2021</v>
      </c>
      <c r="AH4" s="190"/>
      <c r="AI4" s="190" t="str">
        <f ca="1">CONCATENATE(Census!AI4,": ",Census!AH5," to ",OFFSET(Census!AH4,Census!AH3,0,1,1))</f>
        <v>Per cent of population with limited English fluency: 2001 to 2021</v>
      </c>
      <c r="AJ4" s="190"/>
      <c r="AK4" s="190" t="str">
        <f ca="1">CONCATENATE(Census!AK4,": ",Census!AJ5," to ",OFFSET(Census!AJ4,Census!AJ3,0,1,1))</f>
        <v>Residents born in Cambodia: 1991 to 2021</v>
      </c>
      <c r="AL4" s="190"/>
      <c r="AM4" s="190" t="str">
        <f ca="1">CONCATENATE(Census!AM4,": ",Census!AL5," to ",OFFSET(Census!AL4,Census!AL3,0,1,1))</f>
        <v>Residents born in China: 1991 to 2021</v>
      </c>
      <c r="AN4" s="190"/>
      <c r="AO4" s="190" t="str">
        <f ca="1">CONCATENATE(Census!AO4,": ",Census!AN5," to ",OFFSET(Census!AN4,Census!AN3,0,1,1))</f>
        <v>Residents born in India: 1991 to 2021</v>
      </c>
      <c r="AP4" s="190"/>
      <c r="AQ4" s="190" t="str">
        <f ca="1">CONCATENATE(Census!AQ4,": ",Census!AP5," to ",OFFSET(Census!AP4,Census!AP3,0,1,1))</f>
        <v>Residents born in Iraq: 1991 to 2021</v>
      </c>
      <c r="AR4" s="190"/>
      <c r="AS4" s="190" t="str">
        <f ca="1">CONCATENATE(Census!AS4,": ",Census!AR5," to ",OFFSET(Census!AR4,Census!AR3,0,1,1))</f>
        <v>Residents born in the Philippines: 1991 to 2021</v>
      </c>
      <c r="AT4" s="190"/>
      <c r="AU4" s="190" t="str">
        <f ca="1">CONCATENATE(Census!AU4,": ",Census!AT5," to ",OFFSET(Census!AT4,Census!AT3,0,1,1))</f>
        <v>Residents born in Sri Lanka: 1991 to 2021</v>
      </c>
      <c r="AV4" s="190"/>
      <c r="AW4" s="190" t="str">
        <f ca="1">CONCATENATE(Census!AW4,": ",Census!AV5," to ",OFFSET(Census!AV4,Census!AV3,0,1,1))</f>
        <v>Residents born in Turkey: 1991 to 2021</v>
      </c>
      <c r="AX4" s="190"/>
      <c r="AY4" s="190" t="str">
        <f ca="1">CONCATENATE(Census!AY4,": ",Census!AX5," to ",OFFSET(Census!AX4,Census!AX3,0,1,1))</f>
        <v>Residents born in Vietnam: 1991 to 2021</v>
      </c>
      <c r="AZ4" s="190"/>
      <c r="BA4" s="190" t="str">
        <f>Census!BA4</f>
        <v>SETTLEMENT</v>
      </c>
      <c r="BB4" s="190"/>
      <c r="BC4" s="190" t="str">
        <f ca="1">CONCATENATE(Census!BC4,": ",Census!BB5," to ",OFFSET(Census!BB4,Census!BB3,0,1,1))</f>
        <v>All: 2003/4 to 2022/23</v>
      </c>
      <c r="BD4" s="190"/>
      <c r="BE4" s="190" t="str">
        <f ca="1">CONCATENATE(Census!BE4,": ",Census!BD5," to ",OFFSET(Census!BD4,Census!BD3,0,1,1))</f>
        <v>Family Reunion: 2003/4 to 2022/23</v>
      </c>
      <c r="BF4" s="190"/>
      <c r="BG4" s="190" t="str">
        <f ca="1">CONCATENATE(Census!BG4,": ",Census!BF5," to ",OFFSET(Census!BF4,Census!BF3,0,1,1))</f>
        <v>Humanitarian: 2003/4 to 2022/23</v>
      </c>
      <c r="BH4" s="190"/>
      <c r="BI4" s="190" t="str">
        <f ca="1">CONCATENATE(Census!BI4,": ",Census!BH5," to ",OFFSET(Census!BH4,Census!BH3,0,1,1))</f>
        <v>Skilled: 2003/4 to 2022/23</v>
      </c>
      <c r="BJ4" s="190"/>
      <c r="BK4" s="190" t="str">
        <f ca="1">CONCATENATE(Census!BK4,": ",Census!BJ5," ",OFFSET(Census!BJ4,Census!BJ3,0,1,1))</f>
        <v xml:space="preserve">RELIGION:  </v>
      </c>
      <c r="BL4" s="190"/>
      <c r="BM4" s="190" t="str">
        <f ca="1">CONCATENATE(Census!BM4,": ",Census!BL5," to ",OFFSET(Census!BL4,Census!BL3,0,1,1))</f>
        <v>Residents who are Hindu: 1991 to 2021</v>
      </c>
      <c r="BN4" s="190"/>
      <c r="BO4" s="190" t="str">
        <f ca="1">CONCATENATE(Census!BO4,": ",Census!BN5," to ",OFFSET(Census!BN4,Census!BN3,0,1,1))</f>
        <v>Residents who are Buddhist: 1991 to 2021</v>
      </c>
      <c r="BP4" s="190"/>
      <c r="BQ4" s="190" t="str">
        <f ca="1">CONCATENATE(Census!BQ4,": ",Census!BP5," to ",OFFSET(Census!BP4,Census!BP3,0,1,1))</f>
        <v>Residents who adhere to Islam: 1991 to 2021</v>
      </c>
      <c r="BR4" s="190"/>
      <c r="BS4" s="190" t="str">
        <f ca="1">CONCATENATE(Census!BS4,": ",Census!BR5," to ",OFFSET(Census!BR4,Census!BR3,0,1,1))</f>
        <v>Residents who adhere to Judaism: 1991 to 2021</v>
      </c>
      <c r="BT4" s="190"/>
      <c r="BU4" s="190" t="str">
        <f ca="1">CONCATENATE(Census!BU4,": ",Census!BT5," to ",OFFSET(Census!BT4,Census!BT3,0,1,1))</f>
        <v>Atheists: 1991 to 2021</v>
      </c>
      <c r="BV4" s="190"/>
      <c r="BW4" s="190" t="str">
        <f ca="1">CONCATENATE(Census!BW4,": ",Census!BV5," ",OFFSET(Census!BV4,Census!BV3,0,1,1))</f>
        <v xml:space="preserve">EDUCATION:  </v>
      </c>
      <c r="BX4" s="190"/>
      <c r="BY4" s="190" t="str">
        <f ca="1">CONCATENATE(Census!BY4,": ",Census!BX5," to ",OFFSET(Census!BX4,Census!BX3,0,1,1))</f>
        <v>Per cent of 19-23 year-olds who had left school before completing year 11: 2001 to 2021</v>
      </c>
      <c r="BZ4" s="190"/>
      <c r="CA4" s="190" t="str">
        <f ca="1">CONCATENATE(Census!CA4,": ",Census!BZ5," to ",OFFSET(Census!BZ4,Census!BZ3,0,1,1))</f>
        <v>Residents with a bachelor or post-graduate qualification: 1991 to 2021</v>
      </c>
      <c r="CB4" s="190"/>
      <c r="CC4" s="190" t="str">
        <f ca="1">CONCATENATE(Census!CC4,": ",Census!CB5," to ",OFFSET(Census!CB4,Census!CB3,0,1,1))</f>
        <v>Per cent of residents with a bachelor or post-graduate qualification: 1991 to 2021</v>
      </c>
      <c r="CD4" s="190"/>
      <c r="CE4" s="190" t="str">
        <f ca="1">CONCATENATE(Census!CE4,": ",Census!CD5," ",OFFSET(Census!CD4,Census!CD3,0,1,1))</f>
        <v xml:space="preserve">EMPLOYMENT:  </v>
      </c>
      <c r="CF4" s="190"/>
      <c r="CG4" s="190" t="str">
        <f ca="1">CONCATENATE(Census!CG4,": ",Census!CF5," to ",OFFSET(Census!CF4,Census!CF3,0,1,1))</f>
        <v>Employed residents: 1991 to 2021</v>
      </c>
      <c r="CH4" s="190"/>
      <c r="CI4" s="190" t="str">
        <f ca="1">CONCATENATE(Census!CI4,": ",Census!CH5," to ",OFFSET(Census!CH4,Census!CH3,0,1,1))</f>
        <v>Unemployed residents: 1991 to 2021</v>
      </c>
      <c r="CJ4" s="190"/>
      <c r="CK4" s="190" t="str">
        <f ca="1">CONCATENATE(Census!CK4,": ",Census!CJ5," to ",OFFSET(Census!CJ4,Census!CJ3,0,1,1))</f>
        <v>Residents not in the labour force: 1991 to 2021</v>
      </c>
      <c r="CL4" s="190"/>
      <c r="CM4" s="190" t="str">
        <f ca="1">CONCATENATE(Census!CM4,": ",Census!CL5," to ",OFFSET(Census!CL4,Census!CL3,0,1,1))</f>
        <v>Unemployment rate (Census): 1991 to 2021</v>
      </c>
      <c r="CN4" s="190"/>
      <c r="CO4" s="190" t="str">
        <f ca="1">CONCATENATE(Census!CO4,": ",Census!CN5," to ",OFFSET(Census!CN4,Census!CN3,0,1,1))</f>
        <v>Unemployment rate (Dept Employment): 2008 to 2024</v>
      </c>
      <c r="CP4" s="190"/>
      <c r="CQ4" s="190" t="str">
        <f ca="1">CONCATENATE(Census!CQ4,": ",Census!CP5," to ",OFFSET(Census!CP4,Census!CP3,0,1,1))</f>
        <v>Labour force participation rate: 1991 to 2021</v>
      </c>
      <c r="CR4" s="190"/>
      <c r="CS4" s="190" t="str">
        <f ca="1">CONCATENATE(Census!CS4,": ",Census!CR5," to ",OFFSET(Census!CR4,Census!CR3,0,1,1))</f>
        <v>Per cent of 15-19 year-olds in full-time employment: 1991 to 2021</v>
      </c>
      <c r="CT4" s="190"/>
      <c r="CU4" s="190" t="str">
        <f ca="1">CONCATENATE(Census!CU4,": ",Census!CT5," to ",OFFSET(Census!CT4,Census!CT3,0,1,1))</f>
        <v>Persons employed as professionals: 1991 to 2021</v>
      </c>
      <c r="CV4" s="190"/>
      <c r="CW4" s="190" t="str">
        <f ca="1">CONCATENATE(Census!CW4,": ",Census!CV5," to ",OFFSET(Census!CV4,Census!CV3,0,1,1))</f>
        <v>Persons employed as labourers: 1991 to 2021</v>
      </c>
      <c r="CX4" s="190"/>
      <c r="CY4" s="190" t="str">
        <f ca="1">CONCATENATE(Census!CY4,": ",Census!CX5," to ",OFFSET(Census!CX4,Census!CX3,0,1,1))</f>
        <v>Per cent of employed persons who work as professionals: 1991 to 2021</v>
      </c>
      <c r="CZ4" s="190"/>
      <c r="DA4" s="190" t="str">
        <f ca="1">CONCATENATE(Census!DA4,": ",Census!CZ5," to ",OFFSET(Census!CZ4,Census!CZ3,0,1,1))</f>
        <v>Per cent of employed persons who work as labourers: 1991 to 2021</v>
      </c>
      <c r="DB4" s="190"/>
      <c r="DC4" s="190" t="str">
        <f ca="1">CONCATENATE(Census!DC4,": ",Census!DB5," ",OFFSET(Census!DB4,Census!DB3,0,1,1))</f>
        <v xml:space="preserve">HOUSING:  </v>
      </c>
      <c r="DD4" s="190"/>
      <c r="DE4" s="190" t="str">
        <f ca="1">CONCATENATE(Census!DE4,": ",Census!DD5," to ",OFFSET(Census!DD4,Census!DD3,0,1,1))</f>
        <v>Flats: 1991 to 2021</v>
      </c>
      <c r="DF4" s="190"/>
      <c r="DG4" s="190" t="str">
        <f ca="1">CONCATENATE(Census!DG4,": ",Census!DF5," to ",OFFSET(Census!DF4,Census!DF3,0,1,1))</f>
        <v>Separate houses: 1991 to 2021</v>
      </c>
      <c r="DH4" s="190"/>
      <c r="DI4" s="190" t="str">
        <f ca="1">CONCATENATE(Census!DI4,": ",Census!DH5," to ",OFFSET(Census!DH4,Census!DH3,0,1,1))</f>
        <v>Semi-detached dwellings: 1991 to 2021</v>
      </c>
      <c r="DJ4" s="190"/>
      <c r="DK4" s="190" t="str">
        <f ca="1">CONCATENATE(Census!DK4,": ",Census!DJ5," to ",OFFSET(Census!DJ4,Census!DJ3,0,1,1))</f>
        <v>Total private dwellings: 1991 to 2021</v>
      </c>
      <c r="DL4" s="190"/>
      <c r="DM4" s="190" t="str">
        <f ca="1">CONCATENATE(Census!DM4,": ",Census!DL5," to ",OFFSET(Census!DL4,Census!DL3,0,1,1))</f>
        <v>Per cent of dwellings which are flats: 1991 to 2021</v>
      </c>
      <c r="DN4" s="190"/>
      <c r="DO4" s="190" t="str">
        <f ca="1">CONCATENATE(Census!DO4,": ",Census!DN5," to ",OFFSET(Census!DN4,Census!DN3,0,1,1))</f>
        <v>Per cent of dwellings which are houses: 1991 to 2021</v>
      </c>
      <c r="DP4" s="190"/>
      <c r="DQ4" s="190" t="str">
        <f ca="1">CONCATENATE(Census!DQ4,": ",Census!DP5," to ",OFFSET(Census!DP4,Census!DP3,0,1,1))</f>
        <v>Per cent of dwellings which are semi-detached: 1991 to 2021</v>
      </c>
      <c r="DR4" s="190"/>
      <c r="DS4" s="190" t="str">
        <f ca="1">CONCATENATE(Census!DS4,": ",Census!DR5," to ",OFFSET(Census!DR4,Census!DR3,0,1,1))</f>
        <v>Households renting their accommodation: 1991 to 2021</v>
      </c>
      <c r="DT4" s="190"/>
      <c r="DU4" s="190" t="str">
        <f ca="1">CONCATENATE(Census!DU4,": ",Census!DT5," to ",OFFSET(Census!DT4,Census!DT3,0,1,1))</f>
        <v>Households renting from government, charities or the church: 1991 to 2021</v>
      </c>
      <c r="DV4" s="190"/>
      <c r="DW4" s="190" t="str">
        <f ca="1">CONCATENATE(Census!DW4,": ",Census!DV5," to ",OFFSET(Census!DV4,Census!DV3,0,1,1))</f>
        <v>Total households: 1991 to 2021</v>
      </c>
      <c r="DX4" s="190"/>
      <c r="DY4" s="190" t="str">
        <f ca="1">CONCATENATE(Census!DY4,": ",Census!DX5," to ",OFFSET(Census!DX4,Census!DX3,0,1,1))</f>
        <v>Per cent of dwellings rented: 1991 to 2021</v>
      </c>
      <c r="DZ4" s="190"/>
      <c r="EA4" s="190" t="str">
        <f ca="1">CONCATENATE(Census!EA4,": ",Census!DZ5," to ",OFFSET(Census!DZ4,Census!DZ3,0,1,1))</f>
        <v>Per cent of dwellings rented from the government, charities or the church: 1991 to 2021</v>
      </c>
      <c r="EB4" s="190"/>
      <c r="EC4" s="190" t="str">
        <f ca="1">CONCATENATE(Census!EC4,": ",Census!EB5," to ",OFFSET(Census!EB4,Census!EB3,0,1,1))</f>
        <v>House Median Prices: 2005 to 2025</v>
      </c>
      <c r="ED4" s="190"/>
      <c r="EE4" s="190" t="str">
        <f ca="1">CONCATENATE(Census!EE4,": ",Census!ED5," to ",OFFSET(Census!ED4,Census!ED3,0,1,1))</f>
        <v>Unit Median Prices: 2005 to 2025</v>
      </c>
      <c r="EF4" s="190"/>
      <c r="EG4" s="190" t="str">
        <f ca="1">CONCATENATE(Census!EG4,": ",Census!EF5," to ",OFFSET(Census!EF4,Census!EF3,0,1,1))</f>
        <v xml:space="preserve">House Median Prices as Years of Median Household Income: 1996 to </v>
      </c>
      <c r="EH4" s="190"/>
      <c r="EI4" s="190" t="str">
        <f ca="1">CONCATENATE(Census!EI4,": ",Census!EH5," to ",OFFSET(Census!EH4,Census!EH3,0,1,1))</f>
        <v xml:space="preserve">Unit Median Prices as Years of Median Household Income: 1996 to </v>
      </c>
      <c r="EJ4" s="190"/>
      <c r="EK4" s="190" t="str">
        <f ca="1">CONCATENATE(Census!EK4,": ",Census!EJ5," to ",OFFSET(Census!EJ4,Census!EJ3,0,1,1))</f>
        <v>Per cent Rental Properties Affordeable to Residents on Centrelink Benefits: 2000 to 2024</v>
      </c>
      <c r="EL4" s="190"/>
      <c r="EM4" s="190" t="str">
        <f ca="1">CONCATENATE(Census!EM4,": ",Census!EL5," ",OFFSET(Census!EL4,Census!EL3,0,1,1))</f>
        <v xml:space="preserve">FAMILIES AND HOUSEHOLDS:  </v>
      </c>
      <c r="EN4" s="190"/>
      <c r="EO4" s="190" t="str">
        <f ca="1">CONCATENATE(Census!EO4,": ",Census!EN5," to ",OFFSET(Census!EN4,Census!EN3,0,1,1))</f>
        <v>Per cent of 15-24 year-olds who are married: 1991 to 2021</v>
      </c>
      <c r="EP4" s="190"/>
      <c r="EQ4" s="190" t="str">
        <f ca="1">CONCATENATE(Census!EQ4,": ",Census!EP5," to ",OFFSET(Census!EP4,Census!EP3,0,1,1))</f>
        <v>Couple only households: 2001 to 2021</v>
      </c>
      <c r="ER4" s="190"/>
      <c r="ES4" s="190" t="str">
        <f ca="1">CONCATENATE(Census!ES4,": ",Census!ER5," to ",OFFSET(Census!ER4,Census!ER3,0,1,1))</f>
        <v>Couples with children: 2001 to 2021</v>
      </c>
      <c r="ET4" s="190"/>
      <c r="EU4" s="190" t="str">
        <f ca="1">CONCATENATE(Census!EU4,": ",Census!ET5," to ",OFFSET(Census!ET4,Census!ET3,0,1,1))</f>
        <v>One-parent households: 2001 to 2021</v>
      </c>
      <c r="EV4" s="190"/>
      <c r="EW4" s="190" t="str">
        <f ca="1">CONCATENATE(Census!EW4,": ",Census!EV5," to ",OFFSET(Census!EV4,Census!EV3,0,1,1))</f>
        <v>Other family households: 2001 to 2021</v>
      </c>
      <c r="EX4" s="190"/>
      <c r="EY4" s="190" t="str">
        <f ca="1">CONCATENATE(Census!EY4,": ",Census!EX5," to ",OFFSET(Census!EX4,Census!EX3,0,1,1))</f>
        <v>Total family households: 2001 to 2021</v>
      </c>
      <c r="EZ4" s="190"/>
      <c r="FA4" s="190" t="str">
        <f ca="1">CONCATENATE(Census!FA4,": ",Census!EZ5," to ",OFFSET(Census!EZ4,Census!EZ3,0,1,1))</f>
        <v>Lone person households: 2001 to 2021</v>
      </c>
      <c r="FB4" s="190"/>
      <c r="FC4" s="190" t="str">
        <f ca="1">CONCATENATE(Census!FC4,": ",Census!FB5," to ",OFFSET(Census!FB4,Census!FB3,0,1,1))</f>
        <v>Group households: 2001 to 2021</v>
      </c>
      <c r="FD4" s="190"/>
      <c r="FE4" s="190" t="str">
        <f ca="1">CONCATENATE(Census!FE4,": ",Census!FD5," to ",OFFSET(Census!FD4,Census!FD3,0,1,1))</f>
        <v>Other households: 2001 to 2021</v>
      </c>
      <c r="FF4" s="190"/>
      <c r="FG4" s="190" t="str">
        <f ca="1">CONCATENATE(Census!FG4,": ",Census!FF5," to ",OFFSET(Census!FF4,Census!FF3,0,1,1))</f>
        <v>Total households: 2001 to 2021</v>
      </c>
      <c r="FH4" s="190"/>
      <c r="FI4" s="190" t="str">
        <f ca="1">CONCATENATE(Census!FI4,": ",Census!FH5," to ",OFFSET(Census!FH4,Census!FH3,0,1,1))</f>
        <v>Per cent households which are couples: 2001 to 2021</v>
      </c>
      <c r="FJ4" s="190"/>
      <c r="FK4" s="190" t="str">
        <f ca="1">CONCATENATE(Census!FK4,": ",Census!FJ5," to ",OFFSET(Census!FJ4,Census!FJ3,0,1,1))</f>
        <v>Per cent households which are couples with children: 2001 to 2021</v>
      </c>
      <c r="FL4" s="190"/>
      <c r="FM4" s="190" t="str">
        <f ca="1">CONCATENATE(Census!FM4,": ",Census!FL5," to ",OFFSET(Census!FL4,Census!FL3,0,1,1))</f>
        <v>Per cent households which are one-parent: 2001 to 2021</v>
      </c>
      <c r="FN4" s="190"/>
      <c r="FO4" s="190" t="str">
        <f ca="1">CONCATENATE(Census!FO4,": ",Census!FN5," to ",OFFSET(Census!FN4,Census!FN3,0,1,1))</f>
        <v>Per cent households which are other family types: 2001 to 2021</v>
      </c>
      <c r="FP4" s="190"/>
      <c r="FQ4" s="190" t="str">
        <f ca="1">CONCATENATE(Census!FQ4,": ",Census!FP5," to ",OFFSET(Census!FP4,Census!FP3,0,1,1))</f>
        <v>Per cent households which are families: 2001 to 2021</v>
      </c>
      <c r="FR4" s="190"/>
      <c r="FS4" s="190" t="str">
        <f ca="1">CONCATENATE(Census!FS4,": ",Census!FR5," to ",OFFSET(Census!FR4,Census!FR3,0,1,1))</f>
        <v>Per cent households which are lone persons: 2001 to 2021</v>
      </c>
      <c r="FT4" s="190"/>
      <c r="FU4" s="190" t="str">
        <f ca="1">CONCATENATE(Census!FU4,": ",Census!FT5," to ",OFFSET(Census!FT4,Census!FT3,0,1,1))</f>
        <v>Per cent households which are group households: 2001 to 2021</v>
      </c>
      <c r="FV4" s="190"/>
      <c r="FW4" s="190" t="str">
        <f ca="1">CONCATENATE(Census!FW4,": ",Census!FV5," to ",OFFSET(Census!FV4,Census!FV3,0,1,1))</f>
        <v>Per cent households which are other types: 2001 to 2021</v>
      </c>
      <c r="FX4" s="190"/>
      <c r="FY4" s="190" t="str">
        <f ca="1">CONCATENATE(Census!FY4,": ",Census!FX5," ",OFFSET(Census!FX4,Census!FX3,0,1,1))</f>
        <v xml:space="preserve">BIRTHS AND MATERNAL HEALTH:  </v>
      </c>
      <c r="FZ4" s="190"/>
      <c r="GA4" s="190" t="str">
        <f ca="1">CONCATENATE(Census!GA4,": ",Census!FZ5," to ",OFFSET(Census!FZ4,Census!FZ3,0,1,1))</f>
        <v>Birth rates: 15-19: 2001 to 2023</v>
      </c>
      <c r="GB4" s="190"/>
      <c r="GC4" s="190" t="str">
        <f ca="1">CONCATENATE(Census!GC4,": ",Census!GB5," to ",OFFSET(Census!GB4,Census!GB3,0,1,1))</f>
        <v>Birth rates: 20-24: 2001 to 2023</v>
      </c>
      <c r="GD4" s="190"/>
      <c r="GE4" s="190" t="str">
        <f ca="1">CONCATENATE(Census!GE4,": ",Census!GD5," to ",OFFSET(Census!GD4,Census!GD3,0,1,1))</f>
        <v>Birth rates: 25-29: 2001 to 2023</v>
      </c>
      <c r="GF4" s="190"/>
      <c r="GG4" s="190" t="str">
        <f ca="1">CONCATENATE(Census!GG4,": ",Census!GF5," to ",OFFSET(Census!GF4,Census!GF3,0,1,1))</f>
        <v>Birth rates: 30-34: 2001 to 2023</v>
      </c>
      <c r="GH4" s="190"/>
      <c r="GI4" s="190" t="str">
        <f ca="1">CONCATENATE(Census!GI4,": ",Census!GH5," to ",OFFSET(Census!GH4,Census!GH3,0,1,1))</f>
        <v>Birth rates: 35-39: 2001 to 2023</v>
      </c>
      <c r="GJ4" s="190"/>
      <c r="GK4" s="190" t="str">
        <f ca="1">CONCATENATE(Census!GK4,": ",Census!GJ5," to ",OFFSET(Census!GJ4,Census!GJ3,0,1,1))</f>
        <v>Birth rates: 40-44: 2001 to 2023</v>
      </c>
      <c r="GL4" s="190"/>
      <c r="GM4" s="190" t="str">
        <f ca="1">CONCATENATE(Census!GM4,": ",Census!GL5," to ",OFFSET(Census!GL4,Census!GL3,0,1,1))</f>
        <v>Birth rates: 45-49: 2001 to 2023</v>
      </c>
      <c r="GN4" s="190"/>
      <c r="GO4" s="190" t="str">
        <f ca="1">CONCATENATE(Census!GO4,": ",Census!GN5," to ",OFFSET(Census!GN4,Census!GN3,0,1,1))</f>
        <v>Birth Rates: 15-45: 2001 to 2023</v>
      </c>
      <c r="GP4" s="190"/>
      <c r="GQ4" s="190" t="str">
        <f ca="1">CONCATENATE(Census!GQ4,": ",Census!GP5," to ",OFFSET(Census!GP4,Census!GP3,0,1,1))</f>
        <v>Birth Notifications: 2001/2 to 2016/17</v>
      </c>
      <c r="GR4" s="190"/>
      <c r="GS4" s="190" t="str">
        <f ca="1">CONCATENATE(Census!GS4,": ",Census!GR5," to ",OFFSET(Census!GR4,Census!GR3,0,1,1))</f>
        <v>Per cent attendance at 12 months: 2001/2 to 2016/17</v>
      </c>
      <c r="GT4" s="190"/>
      <c r="GU4" s="190" t="str">
        <f ca="1">CONCATENATE(Census!GU4,": ",Census!GT5," to ",OFFSET(Census!GT4,Census!GT3,0,1,1))</f>
        <v>Per cent attendance at 2 years: 2001/2 to 2016/17</v>
      </c>
      <c r="GV4" s="190"/>
      <c r="GW4" s="190" t="str">
        <f ca="1">CONCATENATE(Census!GW4,": ",Census!GV5," to ",OFFSET(Census!GV4,Census!GV3,0,1,1))</f>
        <v>Per cent partially or fully breast feeding at 3 months: 2001/2 to 2015/16</v>
      </c>
      <c r="GX4" s="190"/>
      <c r="GY4" s="190" t="str">
        <f ca="1">CONCATENATE(Census!GY4,": ",Census!GX5," to ",OFFSET(Census!GX4,Census!GX3,0,1,1))</f>
        <v>Per cent partially or fully breast feeding at 6 months: 2001/2 to 2015/16</v>
      </c>
      <c r="GZ4" s="190"/>
      <c r="HA4" s="190" t="str">
        <f ca="1">CONCATENATE(Census!HA4,": ",Census!GZ5," to ",OFFSET(Census!GZ4,Census!GZ3,0,1,1))</f>
        <v>Per cent children in first year of school who attended pre-school: 2015 to 2021</v>
      </c>
      <c r="HB4" s="190"/>
      <c r="HC4" s="190" t="str">
        <f ca="1">CONCATENATE(Census!HC4,": ",Census!HB5," to ",OFFSET(Census!HB4,Census!HB3,0,1,1))</f>
        <v>Per cent children in first year of school 'developmentally vulnerable': 2009 to 2021</v>
      </c>
      <c r="HD4" s="190"/>
      <c r="HE4" s="190" t="str">
        <f ca="1">CONCATENATE(Census!HE4,": ",Census!HD5," ",OFFSET(Census!HD4,Census!HD3,0,1,1))</f>
        <v xml:space="preserve">CRIME &amp; SAFETY:  </v>
      </c>
      <c r="HF4" s="190"/>
      <c r="HG4" s="190" t="str">
        <f ca="1">CONCATENATE(Census!HG4,": ",Census!HF5," to ",OFFSET(Census!HF4,Census!HF3,0,1,1))</f>
        <v>Violent offences per 100,000 residents: 2004/05  to 2024/25</v>
      </c>
      <c r="HH4" s="190"/>
      <c r="HI4" s="190" t="str">
        <f ca="1">CONCATENATE(Census!HI4,": ",Census!HH5," to ",OFFSET(Census!HH4,Census!HH3,0,1,1))</f>
        <v>Property offences per 100,000 residents: 2004/05  to 2024/25</v>
      </c>
      <c r="HJ4" s="190"/>
      <c r="HK4" s="190" t="str">
        <f ca="1">CONCATENATE(Census!HK4,": ",Census!HJ5," to ",OFFSET(Census!HJ4,Census!HJ3,0,1,1))</f>
        <v>Drug offences per 100,000 residents: 2004/05  to 2024/25</v>
      </c>
      <c r="HL4" s="190"/>
      <c r="HM4" s="190" t="str">
        <f ca="1">CONCATENATE(Census!HM4,": ",Census!HL5," to ",OFFSET(Census!HL4,Census!HL3,0,1,1))</f>
        <v>All offences per 100,000 residents: 2004/05  to 2024/25</v>
      </c>
      <c r="HN4" s="190"/>
      <c r="HO4" s="190" t="str">
        <f ca="1">CONCATENATE(Census!HO4,": ",Census!HN5," to ",OFFSET(Census!HN4,Census!HN3,0,1,1))</f>
        <v>Police Family Incident Callouts per 100,000 population: 1999/00 to 2022/23</v>
      </c>
      <c r="HP4" s="190"/>
      <c r="HQ4" s="190" t="str">
        <f ca="1">CONCATENATE(Census!HQ4,": ",Census!HP5," ",OFFSET(Census!HP4,Census!HP3,0,1,1))</f>
        <v xml:space="preserve">GAMBLING:  </v>
      </c>
      <c r="HR4" s="190"/>
      <c r="HS4" s="190" t="str">
        <f ca="1">CONCATENATE(Census!HS4,": ",Census!HR5," to ",OFFSET(Census!HR4,Census!HR3,0,1,1))</f>
        <v>Venues: 2001 to 2023</v>
      </c>
      <c r="HT4" s="190"/>
      <c r="HU4" s="190" t="str">
        <f ca="1">CONCATENATE(Census!HU4,": ",Census!HT5," ",OFFSET(Census!HT4,Census!HT3,0,1,1))</f>
        <v>EGMs: 1995 2017</v>
      </c>
      <c r="HV4" s="190"/>
      <c r="HW4" s="190" t="str">
        <f ca="1">CONCATENATE(Census!HW4,": ",Census!HV5," to ",OFFSET(Census!HV4,Census!HV3,0,1,1))</f>
        <v>EGM Gambling Losses ($million): 2000-2001 to 2023/24</v>
      </c>
      <c r="HX4" s="190"/>
      <c r="HY4" s="190" t="str">
        <f ca="1">CONCATENATE(Census!HY4,": ",Census!HX5," ",OFFSET(Census!HX4,Census!HX3,0,1,1))</f>
        <v xml:space="preserve">ROAD ACCIDENTS:  </v>
      </c>
      <c r="HZ4" s="190"/>
      <c r="IA4" s="190" t="str">
        <f ca="1">CONCATENATE(Census!IA4,": ",Census!HZ5," to ",OFFSET(Census!HZ4,Census!HZ3,0,1,1))</f>
        <v>Deaths: 2003 to 2015</v>
      </c>
      <c r="IB4" s="190"/>
      <c r="IC4" s="190" t="str">
        <f ca="1">CONCATENATE(Census!IC4,": ",Census!IB5," to ",OFFSET(Census!IB4,Census!IB3,0,1,1))</f>
        <v>Serious Injuries: 2003 to 2015</v>
      </c>
      <c r="ID4" s="190"/>
      <c r="IE4" s="190" t="str">
        <f ca="1">CONCATENATE(Census!IE4,": ",Census!ID5," to ",OFFSET(Census!ID4,Census!ID3,0,1,1))</f>
        <v>Deaths per 100,000 pop.: 2003 to 2015</v>
      </c>
      <c r="IF4" s="190"/>
      <c r="IG4" s="190" t="str">
        <f ca="1">CONCATENATE(Census!IG4,": ",Census!IF5," to ",OFFSET(Census!IF4,Census!IF3,0,1,1))</f>
        <v>Serious Injury per 100,000 pop.: 2003 to 2015</v>
      </c>
      <c r="IH4" s="190"/>
    </row>
    <row r="6" spans="1:244" ht="12" customHeight="1" x14ac:dyDescent="0.35">
      <c r="A6" s="209">
        <v>1</v>
      </c>
      <c r="B6" s="10" t="s">
        <v>41</v>
      </c>
      <c r="E6" s="207">
        <f ca="1">OFFSET(Census!E$4,$A6*25-25+Census!E$3,0,1,1)-OFFSET(Census!E$4,$A6*25-25+1,0,1,1)</f>
        <v>10999</v>
      </c>
      <c r="F6" s="208">
        <f ca="1">IF(OFFSET(Census!E$4,$A6*25-25+1,0,1,1)=0,"",(OFFSET(Census!E$4,$A6*25-25+Census!E$3,0,1,1)-OFFSET(Census!E$4,$A6*25-25+1,0,1,1))/OFFSET(Census!E$4,$A6*25-25+1,0,1,1)*100)</f>
        <v>9.273795772450951</v>
      </c>
      <c r="G6" s="207">
        <f ca="1">OFFSET(Census!G$4,$A6*25-25+Census!G$3,0,1,1)-OFFSET(Census!G$4,$A6*25-25+1,0,1,1)</f>
        <v>-978</v>
      </c>
      <c r="H6" s="208">
        <f ca="1">IF(OFFSET(Census!G$4,$A6*25-25+1,0,1,1)=0,"",(OFFSET(Census!G$4,$A6*25-25+Census!G$3,0,1,1)-OFFSET(Census!G$4,$A6*25-25+1,0,1,1))/OFFSET(Census!G$4,$A6*25-25+1,0,1,1)*100)</f>
        <v>-4.1775233864422709</v>
      </c>
      <c r="I6" s="207">
        <f ca="1">OFFSET(Census!I$4,$A6*25-25+Census!I$3,0,1,1)-OFFSET(Census!I$4,$A6*25-25+1,0,1,1)</f>
        <v>-5533</v>
      </c>
      <c r="J6" s="208">
        <f ca="1">IF(OFFSET(Census!I$4,$A6*25-25+1,0,1,1)=0,"",(OFFSET(Census!I$4,$A6*25-25+Census!I$3,0,1,1)-OFFSET(Census!I$4,$A6*25-25+1,0,1,1))/OFFSET(Census!I$4,$A6*25-25+1,0,1,1)*100)</f>
        <v>-28.560367521808704</v>
      </c>
      <c r="K6" s="207">
        <f ca="1">OFFSET(Census!K$4,$A6*25-25+Census!K$3,0,1,1)-OFFSET(Census!K$4,$A6*25-25+1,0,1,1)</f>
        <v>10369</v>
      </c>
      <c r="L6" s="208">
        <f ca="1">IF(OFFSET(Census!K$4,$A6*25-25+1,0,1,1)=0,"",(OFFSET(Census!K$4,$A6*25-25+Census!K$3,0,1,1)-OFFSET(Census!K$4,$A6*25-25+1,0,1,1))/OFFSET(Census!K$4,$A6*25-25+1,0,1,1)*100)</f>
        <v>77.363276878310828</v>
      </c>
      <c r="M6" s="207">
        <f ca="1">OFFSET(Census!M$4,$A6*25-25+Census!M$3,0,1,1)-OFFSET(Census!M$4,$A6*25-25+1,0,1,1)</f>
        <v>-1.968277590078376</v>
      </c>
      <c r="N6" s="208">
        <f ca="1">IF(OFFSET(Census!M$4,$A6*25-25+1,0,1,1)=0,"",(OFFSET(Census!M$4,$A6*25-25+Census!M$3,0,1,1)-OFFSET(Census!M$4,$A6*25-25+1,0,1,1))/OFFSET(Census!M$4,$A6*25-25+1,0,1,1)*100)</f>
        <v>-9.9715359026126862</v>
      </c>
      <c r="O6" s="207">
        <f ca="1">OFFSET(Census!O$4,$A6*25-25+Census!O$3,0,1,1)-OFFSET(Census!O$4,$A6*25-25+1,0,1,1)</f>
        <v>-5.3707334363668231</v>
      </c>
      <c r="P6" s="208">
        <f ca="1">IF(OFFSET(Census!O$4,$A6*25-25+1,0,1,1)=0,"",(OFFSET(Census!O$4,$A6*25-25+Census!O$3,0,1,1)-OFFSET(Census!O$4,$A6*25-25+1,0,1,1))/OFFSET(Census!O$4,$A6*25-25+1,0,1,1)*100)</f>
        <v>-32.880044275714361</v>
      </c>
      <c r="Q6" s="207">
        <f ca="1">OFFSET(Census!Q$4,$A6*25-25+Census!Q$3,0,1,1)-OFFSET(Census!Q$4,$A6*25-25+1,0,1,1)</f>
        <v>7.5346300485904028</v>
      </c>
      <c r="R6" s="208">
        <f ca="1">IF(OFFSET(Census!Q$4,$A6*25-25+1,0,1,1)=0,"",(OFFSET(Census!Q$4,$A6*25-25+Census!Q$3,0,1,1)-OFFSET(Census!Q$4,$A6*25-25+1,0,1,1))/OFFSET(Census!Q$4,$A6*25-25+1,0,1,1)*100)</f>
        <v>66.6738586624612</v>
      </c>
      <c r="S6" s="207">
        <f ca="1">OFFSET(Census!S$4,$A6*25-25+Census!S$3,0,1,1)-OFFSET(Census!S$4,$A6*25-25+1,0,1,1)</f>
        <v>7</v>
      </c>
      <c r="T6" s="208">
        <f ca="1">IF(OFFSET(Census!S$4,$A6*25-25+1,0,1,1)=0,"",(OFFSET(Census!S$4,$A6*25-25+Census!S$3,0,1,1)-OFFSET(Census!S$4,$A6*25-25+1,0,1,1))/OFFSET(Census!S$4,$A6*25-25+1,0,1,1)*100)</f>
        <v>21.212121212121211</v>
      </c>
      <c r="U6" s="207"/>
      <c r="V6" s="208"/>
      <c r="W6" s="207">
        <f ca="1">OFFSET(Census!W$4,$A6*25-25+Census!W$3,0,1,1)-OFFSET(Census!W$4,$A6*25-25+1,0,1,1)</f>
        <v>595</v>
      </c>
      <c r="X6" s="208">
        <f ca="1">IF(OFFSET(Census!W$4,$A6*25-25+1,0,1,1)=0,"",(OFFSET(Census!W$4,$A6*25-25+Census!W$3,0,1,1)-OFFSET(Census!W$4,$A6*25-25+1,0,1,1))/OFFSET(Census!W$4,$A6*25-25+1,0,1,1)*100)</f>
        <v>204.46735395189</v>
      </c>
      <c r="Y6" s="207">
        <f ca="1">OFFSET(Census!Y$4,$A6*25-25+Census!Y$3,0,1,1)-OFFSET(Census!Y$4,$A6*25-25+1,0,1,1)</f>
        <v>0.74477266348582649</v>
      </c>
      <c r="Z6" s="208">
        <f ca="1">IF(OFFSET(Census!Y$4,$A6*25-25+1,0,1,1)=0,"",(OFFSET(Census!Y$4,$A6*25-25+Census!Y$3,0,1,1)-OFFSET(Census!Y$4,$A6*25-25+1,0,1,1))/OFFSET(Census!Y$4,$A6*25-25+1,0,1,1)*100)</f>
        <v>291.80756013745702</v>
      </c>
      <c r="AA6" s="207">
        <f ca="1">OFFSET(Census!AA$4,$A6*25-25+Census!AA$3,0,1,1)-OFFSET(Census!AA$4,$A6*25-25+1,0,1,1)</f>
        <v>8660</v>
      </c>
      <c r="AB6" s="208">
        <f ca="1">IF(OFFSET(Census!AA$4,$A6*25-25+1,0,1,1)=0,"",(OFFSET(Census!AA$4,$A6*25-25+Census!AA$3,0,1,1)-OFFSET(Census!AA$4,$A6*25-25+1,0,1,1))/OFFSET(Census!AA$4,$A6*25-25+1,0,1,1)*100)</f>
        <v>38.923097667310891</v>
      </c>
      <c r="AC6" s="207">
        <f ca="1">OFFSET(Census!AC$4,$A6*25-25+Census!AC$3,0,1,1)-OFFSET(Census!AC$4,$A6*25-25+1,0,1,1)</f>
        <v>5.886072130227344</v>
      </c>
      <c r="AD6" s="208">
        <f ca="1">IF(OFFSET(Census!AC$4,$A6*25-25+1,0,1,1)=0,"",(OFFSET(Census!AC$4,$A6*25-25+Census!AC$3,0,1,1)-OFFSET(Census!AC$4,$A6*25-25+1,0,1,1))/OFFSET(Census!AC$4,$A6*25-25+1,0,1,1)*100)</f>
        <v>30.163441053530537</v>
      </c>
      <c r="AE6" s="207">
        <f ca="1">OFFSET(Census!AE$4,$A6*25-25+Census!AE$3,0,1,1)-OFFSET(Census!AE$4,$A6*25-25+1,0,1,1)</f>
        <v>9482</v>
      </c>
      <c r="AF6" s="208">
        <f ca="1">IF(OFFSET(Census!AE$4,$A6*25-25+1,0,1,1)=0,"",(OFFSET(Census!AE$4,$A6*25-25+Census!AE$3,0,1,1)-OFFSET(Census!AE$4,$A6*25-25+1,0,1,1))/OFFSET(Census!AE$4,$A6*25-25+1,0,1,1)*100)</f>
        <v>52.441789724019692</v>
      </c>
      <c r="AG6" s="207">
        <f ca="1">OFFSET(Census!AG$4,$A6*25-25+Census!AG$3,0,1,1)-OFFSET(Census!AG$4,$A6*25-25+1,0,1,1)</f>
        <v>2.1416994106090357</v>
      </c>
      <c r="AH6" s="208">
        <f ca="1">IF(OFFSET(Census!AG$4,$A6*25-25+1,0,1,1)=0,"",(OFFSET(Census!AG$4,$A6*25-25+Census!AG$3,0,1,1)-OFFSET(Census!AG$4,$A6*25-25+1,0,1,1))/OFFSET(Census!AG$4,$A6*25-25+1,0,1,1)*100)</f>
        <v>13.505226480836225</v>
      </c>
      <c r="AI6" s="207">
        <f ca="1">OFFSET(Census!AI$4,$A6*25-25+Census!AI$3,0,1,1)-OFFSET(Census!AI$4,$A6*25-25+1,0,1,1)</f>
        <v>0.62636217083691759</v>
      </c>
      <c r="AJ6" s="208">
        <f ca="1">IF(OFFSET(Census!AI$4,$A6*25-25+1,0,1,1)=0,"",(OFFSET(Census!AI$4,$A6*25-25+Census!AI$3,0,1,1)-OFFSET(Census!AI$4,$A6*25-25+1,0,1,1))/OFFSET(Census!AI$4,$A6*25-25+1,0,1,1)*100)</f>
        <v>39.528690479190217</v>
      </c>
      <c r="AK6" s="207">
        <f ca="1">OFFSET(Census!AK$4,$A6*25-25+Census!AK$3,0,1,1)-OFFSET(Census!AK$4,$A6*25-25+1,0,1,1)</f>
        <v>38</v>
      </c>
      <c r="AL6" s="208">
        <f ca="1">IF(OFFSET(Census!AK$4,$A6*25-25+1,0,1,1)=0,"",(OFFSET(Census!AK$4,$A6*25-25+Census!AK$3,0,1,1)-OFFSET(Census!AK$4,$A6*25-25+1,0,1,1))/OFFSET(Census!AK$4,$A6*25-25+1,0,1,1)*100)</f>
        <v>237.5</v>
      </c>
      <c r="AM6" s="207">
        <f ca="1">OFFSET(Census!AM$4,$A6*25-25+Census!AM$3,0,1,1)-OFFSET(Census!AM$4,$A6*25-25+1,0,1,1)</f>
        <v>3429</v>
      </c>
      <c r="AN6" s="208">
        <f ca="1">IF(OFFSET(Census!AM$4,$A6*25-25+1,0,1,1)=0,"",(OFFSET(Census!AM$4,$A6*25-25+Census!AM$3,0,1,1)-OFFSET(Census!AM$4,$A6*25-25+1,0,1,1))/OFFSET(Census!AM$4,$A6*25-25+1,0,1,1)*100)</f>
        <v>976.92307692307702</v>
      </c>
      <c r="AO6" s="207">
        <f ca="1">OFFSET(Census!AO$4,$A6*25-25+Census!AO$3,0,1,1)-OFFSET(Census!AO$4,$A6*25-25+1,0,1,1)</f>
        <v>2058</v>
      </c>
      <c r="AP6" s="208">
        <f ca="1">IF(OFFSET(Census!AO$4,$A6*25-25+1,0,1,1)=0,"",(OFFSET(Census!AO$4,$A6*25-25+Census!AO$3,0,1,1)-OFFSET(Census!AO$4,$A6*25-25+1,0,1,1))/OFFSET(Census!AO$4,$A6*25-25+1,0,1,1)*100)</f>
        <v>525</v>
      </c>
      <c r="AQ6" s="207">
        <f ca="1">OFFSET(Census!AQ$4,$A6*25-25+Census!AQ$3,0,1,1)-OFFSET(Census!AQ$4,$A6*25-25+1,0,1,1)</f>
        <v>80</v>
      </c>
      <c r="AR6" s="208">
        <f ca="1">IF(OFFSET(Census!AQ$4,$A6*25-25+1,0,1,1)=0,"",(OFFSET(Census!AQ$4,$A6*25-25+Census!AQ$3,0,1,1)-OFFSET(Census!AQ$4,$A6*25-25+1,0,1,1))/OFFSET(Census!AQ$4,$A6*25-25+1,0,1,1)*100)</f>
        <v>888.88888888888891</v>
      </c>
      <c r="AS6" s="207">
        <f ca="1">OFFSET(Census!AS$4,$A6*25-25+Census!AS$3,0,1,1)-OFFSET(Census!AS$4,$A6*25-25+1,0,1,1)</f>
        <v>435</v>
      </c>
      <c r="AT6" s="208">
        <f ca="1">IF(OFFSET(Census!AS$4,$A6*25-25+1,0,1,1)=0,"",(OFFSET(Census!AS$4,$A6*25-25+Census!AS$3,0,1,1)-OFFSET(Census!AS$4,$A6*25-25+1,0,1,1))/OFFSET(Census!AS$4,$A6*25-25+1,0,1,1)*100)</f>
        <v>166.66666666666669</v>
      </c>
      <c r="AU6" s="207">
        <f ca="1">OFFSET(Census!AU$4,$A6*25-25+Census!AU$3,0,1,1)-OFFSET(Census!AU$4,$A6*25-25+1,0,1,1)</f>
        <v>421</v>
      </c>
      <c r="AV6" s="208">
        <f ca="1">IF(OFFSET(Census!AU$4,$A6*25-25+1,0,1,1)=0,"",(OFFSET(Census!AU$4,$A6*25-25+Census!AU$3,0,1,1)-OFFSET(Census!AU$4,$A6*25-25+1,0,1,1))/OFFSET(Census!AU$4,$A6*25-25+1,0,1,1)*100)</f>
        <v>82.711198428290771</v>
      </c>
      <c r="AW6" s="207">
        <f ca="1">OFFSET(Census!AW$4,$A6*25-25+Census!AW$3,0,1,1)-OFFSET(Census!AW$4,$A6*25-25+1,0,1,1)</f>
        <v>24</v>
      </c>
      <c r="AX6" s="208">
        <f ca="1">IF(OFFSET(Census!AW$4,$A6*25-25+1,0,1,1)=0,"",(OFFSET(Census!AW$4,$A6*25-25+Census!AW$3,0,1,1)-OFFSET(Census!AW$4,$A6*25-25+1,0,1,1))/OFFSET(Census!AW$4,$A6*25-25+1,0,1,1)*100)</f>
        <v>29.268292682926827</v>
      </c>
      <c r="AY6" s="207">
        <f ca="1">OFFSET(Census!AY$4,$A6*25-25+Census!AY$3,0,1,1)-OFFSET(Census!AY$4,$A6*25-25+1,0,1,1)</f>
        <v>449</v>
      </c>
      <c r="AZ6" s="208">
        <f ca="1">IF(OFFSET(Census!AY$4,$A6*25-25+1,0,1,1)=0,"",(OFFSET(Census!AY$4,$A6*25-25+Census!AY$3,0,1,1)-OFFSET(Census!AY$4,$A6*25-25+1,0,1,1))/OFFSET(Census!AY$4,$A6*25-25+1,0,1,1)*100)</f>
        <v>140.3125</v>
      </c>
      <c r="BA6" s="207"/>
      <c r="BB6" s="208"/>
      <c r="BC6" s="207">
        <f ca="1">OFFSET(Census!BC$4,$A6*25-25+Census!BC$3,0,1,1)-OFFSET(Census!BC$4,$A6*25-25+1,0,1,1)</f>
        <v>372</v>
      </c>
      <c r="BD6" s="208">
        <f ca="1">IF(OFFSET(Census!BC$4,$A6*25-25+1,0,1,1)=0,"",(OFFSET(Census!BC$4,$A6*25-25+Census!BC$3,0,1,1)-OFFSET(Census!BC$4,$A6*25-25+1,0,1,1))/OFFSET(Census!BC$4,$A6*25-25+1,0,1,1)*100)</f>
        <v>75.609756097560975</v>
      </c>
      <c r="BE6" s="207">
        <f ca="1">OFFSET(Census!BE$4,$A6*25-25+Census!BE$3,0,1,1)-OFFSET(Census!BE$4,$A6*25-25+1,0,1,1)</f>
        <v>59</v>
      </c>
      <c r="BF6" s="208">
        <f ca="1">IF(OFFSET(Census!BE$4,$A6*25-25+1,0,1,1)=0,"",(OFFSET(Census!BE$4,$A6*25-25+Census!BE$3,0,1,1)-OFFSET(Census!BE$4,$A6*25-25+1,0,1,1))/OFFSET(Census!BE$4,$A6*25-25+1,0,1,1)*100)</f>
        <v>36.875</v>
      </c>
      <c r="BG6" s="207">
        <f ca="1">OFFSET(Census!BG$4,$A6*25-25+Census!BG$3,0,1,1)-OFFSET(Census!BG$4,$A6*25-25+1,0,1,1)</f>
        <v>-1</v>
      </c>
      <c r="BH6" s="208">
        <f ca="1">IF(OFFSET(Census!BG$4,$A6*25-25+1,0,1,1)=0,"",(OFFSET(Census!BG$4,$A6*25-25+Census!BG$3,0,1,1)-OFFSET(Census!BG$4,$A6*25-25+1,0,1,1))/OFFSET(Census!BG$4,$A6*25-25+1,0,1,1)*100)</f>
        <v>-3.0303030303030303</v>
      </c>
      <c r="BI6" s="207">
        <f ca="1">OFFSET(Census!BI$4,$A6*25-25+Census!BI$3,0,1,1)-OFFSET(Census!BI$4,$A6*25-25+1,0,1,1)</f>
        <v>314</v>
      </c>
      <c r="BJ6" s="208">
        <f ca="1">IF(OFFSET(Census!BI$4,$A6*25-25+1,0,1,1)=0,"",(OFFSET(Census!BI$4,$A6*25-25+Census!BI$3,0,1,1)-OFFSET(Census!BI$4,$A6*25-25+1,0,1,1))/OFFSET(Census!BI$4,$A6*25-25+1,0,1,1)*100)</f>
        <v>105.01672240802675</v>
      </c>
      <c r="BK6" s="207"/>
      <c r="BL6" s="208"/>
      <c r="BM6" s="207">
        <f ca="1">OFFSET(Census!BM$4,$A6*25-25+Census!BM$3,0,1,1)-OFFSET(Census!BM$4,$A6*25-25+1,0,1,1)</f>
        <v>1933</v>
      </c>
      <c r="BN6" s="208">
        <f ca="1">IF(OFFSET(Census!BM$4,$A6*25-25+1,0,1,1)=0,"",(OFFSET(Census!BM$4,$A6*25-25+Census!BM$3,0,1,1)-OFFSET(Census!BM$4,$A6*25-25+1,0,1,1))/OFFSET(Census!BM$4,$A6*25-25+1,0,1,1)*100)</f>
        <v>503.38541666666669</v>
      </c>
      <c r="BO6" s="207">
        <f ca="1">OFFSET(Census!BO$4,$A6*25-25+Census!BO$3,0,1,1)-OFFSET(Census!BO$4,$A6*25-25+1,0,1,1)</f>
        <v>1882</v>
      </c>
      <c r="BP6" s="208">
        <f ca="1">IF(OFFSET(Census!BO$4,$A6*25-25+1,0,1,1)=0,"",(OFFSET(Census!BO$4,$A6*25-25+Census!BO$3,0,1,1)-OFFSET(Census!BO$4,$A6*25-25+1,0,1,1))/OFFSET(Census!BO$4,$A6*25-25+1,0,1,1)*100)</f>
        <v>363.32046332046332</v>
      </c>
      <c r="BQ6" s="207">
        <f ca="1">OFFSET(Census!BQ$4,$A6*25-25+Census!BQ$3,0,1,1)-OFFSET(Census!BQ$4,$A6*25-25+1,0,1,1)</f>
        <v>2435</v>
      </c>
      <c r="BR6" s="208">
        <f ca="1">IF(OFFSET(Census!BQ$4,$A6*25-25+1,0,1,1)=0,"",(OFFSET(Census!BQ$4,$A6*25-25+Census!BQ$3,0,1,1)-OFFSET(Census!BQ$4,$A6*25-25+1,0,1,1))/OFFSET(Census!BQ$4,$A6*25-25+1,0,1,1)*100)</f>
        <v>399.18032786885249</v>
      </c>
      <c r="BS6" s="207">
        <f ca="1">OFFSET(Census!BS$4,$A6*25-25+Census!BS$3,0,1,1)-OFFSET(Census!BS$4,$A6*25-25+1,0,1,1)</f>
        <v>30</v>
      </c>
      <c r="BT6" s="208">
        <f ca="1">IF(OFFSET(Census!BS$4,$A6*25-25+1,0,1,1)=0,"",(OFFSET(Census!BS$4,$A6*25-25+Census!BS$3,0,1,1)-OFFSET(Census!BS$4,$A6*25-25+1,0,1,1))/OFFSET(Census!BS$4,$A6*25-25+1,0,1,1)*100)</f>
        <v>19.35483870967742</v>
      </c>
      <c r="BU6" s="207">
        <f ca="1">OFFSET(Census!BU$4,$A6*25-25+Census!BU$3,0,1,1)-OFFSET(Census!BU$4,$A6*25-25+1,0,1,1)</f>
        <v>38468</v>
      </c>
      <c r="BV6" s="208">
        <f ca="1">IF(OFFSET(Census!BU$4,$A6*25-25+1,0,1,1)=0,"",(OFFSET(Census!BU$4,$A6*25-25+Census!BU$3,0,1,1)-OFFSET(Census!BU$4,$A6*25-25+1,0,1,1))/OFFSET(Census!BU$4,$A6*25-25+1,0,1,1)*100)</f>
        <v>232.15449607724804</v>
      </c>
      <c r="BW6" s="207"/>
      <c r="BX6" s="208"/>
      <c r="BY6" s="207">
        <f ca="1">OFFSET(Census!BY$4,$A6*25-25+Census!BY$3,0,1,1)-OFFSET(Census!BY$4,$A6*25-25+1,0,1,1)</f>
        <v>-6.2792765841718792</v>
      </c>
      <c r="BZ6" s="208">
        <f ca="1">IF(OFFSET(Census!BY$4,$A6*25-25+1,0,1,1)=0,"",(OFFSET(Census!BY$4,$A6*25-25+Census!BY$3,0,1,1)-OFFSET(Census!BY$4,$A6*25-25+1,0,1,1))/OFFSET(Census!BY$4,$A6*25-25+1,0,1,1)*100)</f>
        <v>-59.354498714652962</v>
      </c>
      <c r="CA6" s="207">
        <f ca="1">OFFSET(Census!CA$4,$A6*25-25+Census!CA$3,0,1,1)-OFFSET(Census!CA$4,$A6*25-25+1,0,1,1)</f>
        <v>26209</v>
      </c>
      <c r="CB6" s="208">
        <f ca="1">IF(OFFSET(Census!CA$4,$A6*25-25+1,0,1,1)=0,"",(OFFSET(Census!CA$4,$A6*25-25+Census!CA$3,0,1,1)-OFFSET(Census!CA$4,$A6*25-25+1,0,1,1))/OFFSET(Census!CA$4,$A6*25-25+1,0,1,1)*100)</f>
        <v>304.96858273213871</v>
      </c>
      <c r="CC6" s="207">
        <f ca="1">OFFSET(Census!CC$4,$A6*25-25+Census!CC$3,0,1,1)-OFFSET(Census!CC$4,$A6*25-25+1,0,1,1)</f>
        <v>21.262461408925063</v>
      </c>
      <c r="CD6" s="208">
        <f ca="1">IF(OFFSET(Census!CC$4,$A6*25-25+1,0,1,1)=0,"",(OFFSET(Census!CC$4,$A6*25-25+Census!CC$3,0,1,1)-OFFSET(Census!CC$4,$A6*25-25+1,0,1,1))/OFFSET(Census!CC$4,$A6*25-25+1,0,1,1)*100)</f>
        <v>282.08759599720736</v>
      </c>
      <c r="CE6" s="207"/>
      <c r="CF6" s="208"/>
      <c r="CG6" s="207">
        <f ca="1">OFFSET(Census!CG$4,$A6*25-25+Census!CG$3,0,1,1)-OFFSET(Census!CG$4,$A6*25-25+1,0,1,1)</f>
        <v>11863</v>
      </c>
      <c r="CH6" s="208">
        <f ca="1">IF(OFFSET(Census!CG$4,$A6*25-25+1,0,1,1)=0,"",(OFFSET(Census!CG$4,$A6*25-25+Census!CG$3,0,1,1)-OFFSET(Census!CG$4,$A6*25-25+1,0,1,1))/OFFSET(Census!CG$4,$A6*25-25+1,0,1,1)*100)</f>
        <v>22.788481856426611</v>
      </c>
      <c r="CI6" s="207">
        <f ca="1">OFFSET(Census!CI$4,$A6*25-25+Census!CI$3,0,1,1)-OFFSET(Census!CI$4,$A6*25-25+1,0,1,1)</f>
        <v>-2050</v>
      </c>
      <c r="CJ6" s="208">
        <f ca="1">IF(OFFSET(Census!CI$4,$A6*25-25+1,0,1,1)=0,"",(OFFSET(Census!CI$4,$A6*25-25+Census!CI$3,0,1,1)-OFFSET(Census!CI$4,$A6*25-25+1,0,1,1))/OFFSET(Census!CI$4,$A6*25-25+1,0,1,1)*100)</f>
        <v>-41.607469048102288</v>
      </c>
      <c r="CK6" s="207">
        <f ca="1">OFFSET(Census!CK$4,$A6*25-25+Census!CK$3,0,1,1)-OFFSET(Census!CK$4,$A6*25-25+1,0,1,1)</f>
        <v>1769</v>
      </c>
      <c r="CL6" s="208">
        <f ca="1">IF(OFFSET(Census!CK$4,$A6*25-25+1,0,1,1)=0,"",(OFFSET(Census!CK$4,$A6*25-25+Census!CK$3,0,1,1)-OFFSET(Census!CK$4,$A6*25-25+1,0,1,1))/OFFSET(Census!CK$4,$A6*25-25+1,0,1,1)*100)</f>
        <v>5.5758683729433276</v>
      </c>
      <c r="CM6" s="207">
        <f ca="1">OFFSET(Census!CM$4,$A6*25-25+Census!CM$3,0,1,1)-OFFSET(Census!CM$4,$A6*25-25+1,0,1,1)</f>
        <v>-4.33920701769582</v>
      </c>
      <c r="CN6" s="208">
        <f ca="1">IF(OFFSET(Census!CM$4,$A6*25-25+1,0,1,1)=0,"",(OFFSET(Census!CM$4,$A6*25-25+Census!CM$3,0,1,1)-OFFSET(Census!CM$4,$A6*25-25+1,0,1,1))/OFFSET(Census!CM$4,$A6*25-25+1,0,1,1)*100)</f>
        <v>-50.18578702991244</v>
      </c>
      <c r="CO6" s="207">
        <f ca="1">OFFSET(Census!CO$4,$A6*25-25+Census!CO$3,0,1,1)-OFFSET(Census!CO$4,$A6*25-25+1,0,1,1)</f>
        <v>7.5048013000444946E-3</v>
      </c>
      <c r="CP6" s="208">
        <f ca="1">IF(OFFSET(Census!CO$4,$A6*25-25+1,0,1,1)=0,"",(OFFSET(Census!CO$4,$A6*25-25+Census!CO$3,0,1,1)-OFFSET(Census!CO$4,$A6*25-25+1,0,1,1))/OFFSET(Census!CO$4,$A6*25-25+1,0,1,1)*100)</f>
        <v>0.23507635354003326</v>
      </c>
      <c r="CQ6" s="207">
        <f ca="1">OFFSET(Census!CQ$4,$A6*25-25+Census!CQ$3,0,1,1)-OFFSET(Census!CQ$4,$A6*25-25+1,0,1,1)</f>
        <v>2.363724495547288</v>
      </c>
      <c r="CR6" s="208">
        <f ca="1">IF(OFFSET(Census!CQ$4,$A6*25-25+1,0,1,1)=0,"",(OFFSET(Census!CQ$4,$A6*25-25+Census!CQ$3,0,1,1)-OFFSET(Census!CQ$4,$A6*25-25+1,0,1,1))/OFFSET(Census!CQ$4,$A6*25-25+1,0,1,1)*100)</f>
        <v>3.6797346623613634</v>
      </c>
      <c r="CS6" s="207">
        <f ca="1">OFFSET(Census!CS$4,$A6*25-25+Census!CS$3,0,1,1)-OFFSET(Census!CS$4,$A6*25-25+1,0,1,1)</f>
        <v>-11.334788998530339</v>
      </c>
      <c r="CT6" s="208">
        <f ca="1">IF(OFFSET(Census!CS$4,$A6*25-25+1,0,1,1)=0,"",(OFFSET(Census!CS$4,$A6*25-25+Census!CS$3,0,1,1)-OFFSET(Census!CS$4,$A6*25-25+1,0,1,1))/OFFSET(Census!CS$4,$A6*25-25+1,0,1,1)*100)</f>
        <v>-70.250618087182829</v>
      </c>
      <c r="CU6" s="207">
        <f ca="1">OFFSET(Census!CU$4,$A6*25-25+Census!CU$3,0,1,1)-OFFSET(Census!CU$4,$A6*25-25+1,0,1,1)</f>
        <v>10584</v>
      </c>
      <c r="CV6" s="208">
        <f ca="1">IF(OFFSET(Census!CU$4,$A6*25-25+1,0,1,1)=0,"",(OFFSET(Census!CU$4,$A6*25-25+Census!CU$3,0,1,1)-OFFSET(Census!CU$4,$A6*25-25+1,0,1,1))/OFFSET(Census!CU$4,$A6*25-25+1,0,1,1)*100)</f>
        <v>101.99479618386817</v>
      </c>
      <c r="CW6" s="207">
        <f ca="1">OFFSET(Census!CW$4,$A6*25-25+Census!CW$3,0,1,1)-OFFSET(Census!CW$4,$A6*25-25+1,0,1,1)</f>
        <v>294</v>
      </c>
      <c r="CX6" s="208">
        <f ca="1">IF(OFFSET(Census!CW$4,$A6*25-25+1,0,1,1)=0,"",(OFFSET(Census!CW$4,$A6*25-25+Census!CW$3,0,1,1)-OFFSET(Census!CW$4,$A6*25-25+1,0,1,1))/OFFSET(Census!CW$4,$A6*25-25+1,0,1,1)*100)</f>
        <v>9.3333333333333339</v>
      </c>
      <c r="CY6" s="207">
        <f ca="1">OFFSET(Census!CY$4,$A6*25-25+Census!CY$3,0,1,1)-OFFSET(Census!CY$4,$A6*25-25+1,0,1,1)</f>
        <v>13.366081410761279</v>
      </c>
      <c r="CZ6" s="208">
        <f ca="1">IF(OFFSET(Census!CY$4,$A6*25-25+1,0,1,1)=0,"",(OFFSET(Census!CY$4,$A6*25-25+Census!CY$3,0,1,1)-OFFSET(Census!CY$4,$A6*25-25+1,0,1,1))/OFFSET(Census!CY$4,$A6*25-25+1,0,1,1)*100)</f>
        <v>67.051951431049432</v>
      </c>
      <c r="DA6" s="207">
        <f ca="1">OFFSET(Census!DA$4,$A6*25-25+Census!DA$3,0,1,1)-OFFSET(Census!DA$4,$A6*25-25+1,0,1,1)</f>
        <v>-0.55105941564054817</v>
      </c>
      <c r="DB6" s="208">
        <f ca="1">IF(OFFSET(Census!DA$4,$A6*25-25+1,0,1,1)=0,"",(OFFSET(Census!DA$4,$A6*25-25+Census!DA$3,0,1,1)-OFFSET(Census!DA$4,$A6*25-25+1,0,1,1))/OFFSET(Census!DA$4,$A6*25-25+1,0,1,1)*100)</f>
        <v>-9.1068253968254016</v>
      </c>
      <c r="DC6" s="207"/>
      <c r="DD6" s="208"/>
      <c r="DE6" s="207">
        <f ca="1">OFFSET(Census!DE$4,$A6*25-25+Census!DE$3,0,1,1)-OFFSET(Census!DE$4,$A6*25-25+1,0,1,1)</f>
        <v>1417</v>
      </c>
      <c r="DF6" s="208">
        <f ca="1">IF(OFFSET(Census!DE$4,$A6*25-25+1,0,1,1)=0,"",(OFFSET(Census!DE$4,$A6*25-25+Census!DE$3,0,1,1)-OFFSET(Census!DE$4,$A6*25-25+1,0,1,1))/OFFSET(Census!DE$4,$A6*25-25+1,0,1,1)*100)</f>
        <v>63.857593510590362</v>
      </c>
      <c r="DG6" s="207">
        <f ca="1">OFFSET(Census!DG$4,$A6*25-25+Census!DG$3,0,1,1)-OFFSET(Census!DG$4,$A6*25-25+1,0,1,1)</f>
        <v>1984</v>
      </c>
      <c r="DH6" s="208">
        <f ca="1">IF(OFFSET(Census!DG$4,$A6*25-25+1,0,1,1)=0,"",(OFFSET(Census!DG$4,$A6*25-25+Census!DG$3,0,1,1)-OFFSET(Census!DG$4,$A6*25-25+1,0,1,1))/OFFSET(Census!DG$4,$A6*25-25+1,0,1,1)*100)</f>
        <v>5.7989653055855959</v>
      </c>
      <c r="DI6" s="207">
        <f ca="1">OFFSET(Census!DI$4,$A6*25-25+Census!DI$3,0,1,1)-OFFSET(Census!DI$4,$A6*25-25+1,0,1,1)</f>
        <v>3820</v>
      </c>
      <c r="DJ6" s="208">
        <f ca="1">IF(OFFSET(Census!DI$4,$A6*25-25+1,0,1,1)=0,"",(OFFSET(Census!DI$4,$A6*25-25+Census!DI$3,0,1,1)-OFFSET(Census!DI$4,$A6*25-25+1,0,1,1))/OFFSET(Census!DI$4,$A6*25-25+1,0,1,1)*100)</f>
        <v>97.30005094243505</v>
      </c>
      <c r="DK6" s="207">
        <f ca="1">OFFSET(Census!DK$4,$A6*25-25+Census!DK$3,0,1,1)-OFFSET(Census!DK$4,$A6*25-25+1,0,1,1)</f>
        <v>6867</v>
      </c>
      <c r="DL6" s="208">
        <f ca="1">IF(OFFSET(Census!DK$4,$A6*25-25+1,0,1,1)=0,"",(OFFSET(Census!DK$4,$A6*25-25+Census!DK$3,0,1,1)-OFFSET(Census!DK$4,$A6*25-25+1,0,1,1))/OFFSET(Census!DK$4,$A6*25-25+1,0,1,1)*100)</f>
        <v>16.830469841425455</v>
      </c>
      <c r="DM6" s="207">
        <f ca="1">OFFSET(Census!DM$4,$A6*25-25+Census!DM$3,0,1,1)-OFFSET(Census!DM$4,$A6*25-25+1,0,1,1)</f>
        <v>2.5614078086321408</v>
      </c>
      <c r="DN6" s="208">
        <f ca="1">IF(OFFSET(Census!DM$4,$A6*25-25+1,0,1,1)=0,"",(OFFSET(Census!DM$4,$A6*25-25+Census!DM$3,0,1,1)-OFFSET(Census!DM$4,$A6*25-25+1,0,1,1))/OFFSET(Census!DM$4,$A6*25-25+1,0,1,1)*100)</f>
        <v>47.096890491212243</v>
      </c>
      <c r="DO6" s="207">
        <f ca="1">OFFSET(Census!DO$4,$A6*25-25+Census!DO$3,0,1,1)-OFFSET(Census!DO$4,$A6*25-25+1,0,1,1)</f>
        <v>-7.8533369280164749</v>
      </c>
      <c r="DP6" s="208">
        <f ca="1">IF(OFFSET(Census!DO$4,$A6*25-25+1,0,1,1)=0,"",(OFFSET(Census!DO$4,$A6*25-25+Census!DO$3,0,1,1)-OFFSET(Census!DO$4,$A6*25-25+1,0,1,1))/OFFSET(Census!DO$4,$A6*25-25+1,0,1,1)*100)</f>
        <v>-9.3655627977669358</v>
      </c>
      <c r="DQ6" s="207">
        <f ca="1">OFFSET(Census!DQ$4,$A6*25-25+Census!DQ$3,0,1,1)-OFFSET(Census!DQ$4,$A6*25-25+1,0,1,1)</f>
        <v>6.3776868214014364</v>
      </c>
      <c r="DR6" s="208">
        <f ca="1">IF(OFFSET(Census!DQ$4,$A6*25-25+1,0,1,1)=0,"",(OFFSET(Census!DQ$4,$A6*25-25+Census!DQ$3,0,1,1)-OFFSET(Census!DQ$4,$A6*25-25+1,0,1,1))/OFFSET(Census!DQ$4,$A6*25-25+1,0,1,1)*100)</f>
        <v>66.280183392766176</v>
      </c>
      <c r="DS6" s="207">
        <f ca="1">OFFSET(Census!DS$4,$A6*25-25+Census!DS$3,0,1,1)-OFFSET(Census!DS$4,$A6*25-25+1,0,1,1)</f>
        <v>4562</v>
      </c>
      <c r="DT6" s="208">
        <f ca="1">IF(OFFSET(Census!DS$4,$A6*25-25+1,0,1,1)=0,"",(OFFSET(Census!DS$4,$A6*25-25+Census!DS$3,0,1,1)-OFFSET(Census!DS$4,$A6*25-25+1,0,1,1))/OFFSET(Census!DS$4,$A6*25-25+1,0,1,1)*100)</f>
        <v>59.108577351645508</v>
      </c>
      <c r="DU6" s="207">
        <f ca="1">OFFSET(Census!DU$4,$A6*25-25+Census!DU$3,0,1,1)-OFFSET(Census!DU$4,$A6*25-25+1,0,1,1)</f>
        <v>-76</v>
      </c>
      <c r="DV6" s="208">
        <f ca="1">IF(OFFSET(Census!DU$4,$A6*25-25+1,0,1,1)=0,"",(OFFSET(Census!DU$4,$A6*25-25+Census!DU$3,0,1,1)-OFFSET(Census!DU$4,$A6*25-25+1,0,1,1))/OFFSET(Census!DU$4,$A6*25-25+1,0,1,1)*100)</f>
        <v>-4.1507373020207536</v>
      </c>
      <c r="DW6" s="207">
        <f ca="1">OFFSET(Census!DW$4,$A6*25-25+Census!DW$3,0,1,1)-OFFSET(Census!DW$4,$A6*25-25+1,0,1,1)</f>
        <v>9105</v>
      </c>
      <c r="DX6" s="208">
        <f ca="1">IF(OFFSET(Census!DW$4,$A6*25-25+1,0,1,1)=0,"",(OFFSET(Census!DW$4,$A6*25-25+Census!DW$3,0,1,1)-OFFSET(Census!DW$4,$A6*25-25+1,0,1,1))/OFFSET(Census!DW$4,$A6*25-25+1,0,1,1)*100)</f>
        <v>23.611939524389928</v>
      </c>
      <c r="DY6" s="207">
        <f ca="1">OFFSET(Census!DY$4,$A6*25-25+Census!DY$3,0,1,1)-OFFSET(Census!DY$4,$A6*25-25+1,0,1,1)</f>
        <v>5.9849588962941844</v>
      </c>
      <c r="DZ6" s="208">
        <f ca="1">IF(OFFSET(Census!DY$4,$A6*25-25+1,0,1,1)=0,"",(OFFSET(Census!DY$4,$A6*25-25+Census!DY$3,0,1,1)-OFFSET(Census!DY$4,$A6*25-25+1,0,1,1))/OFFSET(Census!DY$4,$A6*25-25+1,0,1,1)*100)</f>
        <v>29.902306296968135</v>
      </c>
      <c r="EA6" s="207">
        <f ca="1">OFFSET(Census!EA$4,$A6*25-25+Census!EA$3,0,1,1)-OFFSET(Census!EA$4,$A6*25-25+1,0,1,1)</f>
        <v>-0.74832084230180751</v>
      </c>
      <c r="EB6" s="208">
        <f ca="1">IF(OFFSET(Census!EA$4,$A6*25-25+1,0,1,1)=0,"",(OFFSET(Census!EA$4,$A6*25-25+Census!EA$3,0,1,1)-OFFSET(Census!EA$4,$A6*25-25+1,0,1,1))/OFFSET(Census!EA$4,$A6*25-25+1,0,1,1)*100)</f>
        <v>-15.759694156198798</v>
      </c>
      <c r="EC6" s="207">
        <f ca="1">OFFSET(Census!EC$4,$A6*25-25+Census!EC$3,0,1,1)-OFFSET(Census!EC$4,$A6*25-25+1,0,1,1)</f>
        <v>690500</v>
      </c>
      <c r="ED6" s="208">
        <f ca="1">IF(OFFSET(Census!EC$4,$A6*25-25+1,0,1,1)=0,"",(OFFSET(Census!EC$4,$A6*25-25+Census!EC$3,0,1,1)-OFFSET(Census!EC$4,$A6*25-25+1,0,1,1))/OFFSET(Census!EC$4,$A6*25-25+1,0,1,1)*100)</f>
        <v>200.14492753623188</v>
      </c>
      <c r="EE6" s="207">
        <f ca="1">OFFSET(Census!EE$4,$A6*25-25+Census!EE$3,0,1,1)-OFFSET(Census!EE$4,$A6*25-25+1,0,1,1)</f>
        <v>432500</v>
      </c>
      <c r="EF6" s="208">
        <f ca="1">IF(OFFSET(Census!EE$4,$A6*25-25+1,0,1,1)=0,"",(OFFSET(Census!EE$4,$A6*25-25+Census!EE$3,0,1,1)-OFFSET(Census!EE$4,$A6*25-25+1,0,1,1))/OFFSET(Census!EE$4,$A6*25-25+1,0,1,1)*100)</f>
        <v>151.75438596491227</v>
      </c>
      <c r="EG6" s="207">
        <f ca="1">OFFSET(Census!EG$4,$A6*25-25+Census!EG$3,0,1,1)-OFFSET(Census!EG$4,$A6*25-25+1,0,1,1)</f>
        <v>6.7270578478125636</v>
      </c>
      <c r="EH6" s="208">
        <f ca="1">IF(OFFSET(Census!EG$4,$A6*25-25+1,0,1,1)=0,"",(OFFSET(Census!EG$4,$A6*25-25+Census!EG$3,0,1,1)-OFFSET(Census!EG$4,$A6*25-25+1,0,1,1))/OFFSET(Census!EG$4,$A6*25-25+1,0,1,1)*100)</f>
        <v>193.69910447761188</v>
      </c>
      <c r="EI6" s="207">
        <f ca="1">OFFSET(Census!EI$4,$A6*25-25+Census!EI$3,0,1,1)-OFFSET(Census!EI$4,$A6*25-25+1,0,1,1)</f>
        <v>3.9417375077752435</v>
      </c>
      <c r="EJ6" s="208">
        <f ca="1">IF(OFFSET(Census!EI$4,$A6*25-25+1,0,1,1)=0,"",(OFFSET(Census!EI$4,$A6*25-25+Census!EI$3,0,1,1)-OFFSET(Census!EI$4,$A6*25-25+1,0,1,1))/OFFSET(Census!EI$4,$A6*25-25+1,0,1,1)*100)</f>
        <v>128.88813559322031</v>
      </c>
      <c r="EK6" s="207">
        <f ca="1">OFFSET(Census!EK$4,$A6*25-25+Census!EK$3,0,1,1)-OFFSET(Census!EK$4,$A6*25-25+1,0,1,1)</f>
        <v>-4.9000000000000004</v>
      </c>
      <c r="EL6" s="208">
        <f ca="1">IF(OFFSET(Census!EK$4,$A6*25-25+1,0,1,1)=0,"",(OFFSET(Census!EK$4,$A6*25-25+Census!EK$3,0,1,1)-OFFSET(Census!EK$4,$A6*25-25+1,0,1,1))/OFFSET(Census!EK$4,$A6*25-25+1,0,1,1)*100)</f>
        <v>-65.333333333333343</v>
      </c>
      <c r="EM6" s="207"/>
      <c r="EN6" s="208"/>
      <c r="EO6" s="207">
        <f ca="1">OFFSET(Census!EO$4,$A6*25-25+Census!EO$3,0,1,1)-OFFSET(Census!EO$4,$A6*25-25+1,0,1,1)</f>
        <v>-6.0827752049885291</v>
      </c>
      <c r="EP6" s="208">
        <f ca="1">IF(OFFSET(Census!EO$4,$A6*25-25+1,0,1,1)=0,"",(OFFSET(Census!EO$4,$A6*25-25+Census!EO$3,0,1,1)-OFFSET(Census!EO$4,$A6*25-25+1,0,1,1))/OFFSET(Census!EO$4,$A6*25-25+1,0,1,1)*100)</f>
        <v>-91.920127961187816</v>
      </c>
      <c r="EQ6" s="207">
        <f ca="1">OFFSET(Census!EQ$4,$A6*25-25+Census!EQ$3,0,1,1)-OFFSET(Census!EQ$4,$A6*25-25+1,0,1,1)</f>
        <v>4313</v>
      </c>
      <c r="ER6" s="208">
        <f ca="1">IF(OFFSET(Census!EQ$4,$A6*25-25+1,0,1,1)=0,"",(OFFSET(Census!EQ$4,$A6*25-25+Census!EQ$3,0,1,1)-OFFSET(Census!EQ$4,$A6*25-25+1,0,1,1))/OFFSET(Census!EQ$4,$A6*25-25+1,0,1,1)*100)</f>
        <v>51.449361803650241</v>
      </c>
      <c r="ES6" s="207">
        <f ca="1">OFFSET(Census!ES$4,$A6*25-25+Census!ES$3,0,1,1)-OFFSET(Census!ES$4,$A6*25-25+1,0,1,1)</f>
        <v>-25</v>
      </c>
      <c r="ET6" s="208">
        <f ca="1">IF(OFFSET(Census!ES$4,$A6*25-25+1,0,1,1)=0,"",(OFFSET(Census!ES$4,$A6*25-25+Census!ES$3,0,1,1)-OFFSET(Census!ES$4,$A6*25-25+1,0,1,1))/OFFSET(Census!ES$4,$A6*25-25+1,0,1,1)*100)</f>
        <v>-0.15168062128382478</v>
      </c>
      <c r="EU6" s="207">
        <f ca="1">OFFSET(Census!EU$4,$A6*25-25+Census!EU$3,0,1,1)-OFFSET(Census!EU$4,$A6*25-25+1,0,1,1)</f>
        <v>-769</v>
      </c>
      <c r="EV6" s="208">
        <f ca="1">IF(OFFSET(Census!EU$4,$A6*25-25+1,0,1,1)=0,"",(OFFSET(Census!EU$4,$A6*25-25+Census!EU$3,0,1,1)-OFFSET(Census!EU$4,$A6*25-25+1,0,1,1))/OFFSET(Census!EU$4,$A6*25-25+1,0,1,1)*100)</f>
        <v>-13.058244184071999</v>
      </c>
      <c r="EW6" s="207">
        <f ca="1">OFFSET(Census!EW$4,$A6*25-25+Census!EW$3,0,1,1)-OFFSET(Census!EW$4,$A6*25-25+1,0,1,1)</f>
        <v>-202</v>
      </c>
      <c r="EX6" s="208">
        <f ca="1">IF(OFFSET(Census!EW$4,$A6*25-25+1,0,1,1)=0,"",(OFFSET(Census!EW$4,$A6*25-25+Census!EW$3,0,1,1)-OFFSET(Census!EW$4,$A6*25-25+1,0,1,1))/OFFSET(Census!EW$4,$A6*25-25+1,0,1,1)*100)</f>
        <v>-28.652482269503547</v>
      </c>
      <c r="EY6" s="207">
        <f ca="1">OFFSET(Census!EY$4,$A6*25-25+Census!EY$3,0,1,1)-OFFSET(Census!EY$4,$A6*25-25+1,0,1,1)</f>
        <v>3317</v>
      </c>
      <c r="EZ6" s="208">
        <f ca="1">IF(OFFSET(Census!EY$4,$A6*25-25+1,0,1,1)=0,"",(OFFSET(Census!EY$4,$A6*25-25+Census!EY$3,0,1,1)-OFFSET(Census!EY$4,$A6*25-25+1,0,1,1))/OFFSET(Census!EY$4,$A6*25-25+1,0,1,1)*100)</f>
        <v>10.543882513748052</v>
      </c>
      <c r="FA6" s="207">
        <f ca="1">OFFSET(Census!FA$4,$A6*25-25+Census!FA$3,0,1,1)-OFFSET(Census!FA$4,$A6*25-25+1,0,1,1)</f>
        <v>2717</v>
      </c>
      <c r="FB6" s="208">
        <f ca="1">IF(OFFSET(Census!FA$4,$A6*25-25+1,0,1,1)=0,"",(OFFSET(Census!FA$4,$A6*25-25+Census!FA$3,0,1,1)-OFFSET(Census!FA$4,$A6*25-25+1,0,1,1))/OFFSET(Census!FA$4,$A6*25-25+1,0,1,1)*100)</f>
        <v>29.577618114522096</v>
      </c>
      <c r="FC6" s="207">
        <f ca="1">OFFSET(Census!FC$4,$A6*25-25+Census!FC$3,0,1,1)-OFFSET(Census!FC$4,$A6*25-25+1,0,1,1)</f>
        <v>213</v>
      </c>
      <c r="FD6" s="208">
        <f ca="1">IF(OFFSET(Census!FC$4,$A6*25-25+1,0,1,1)=0,"",(OFFSET(Census!FC$4,$A6*25-25+Census!FC$3,0,1,1)-OFFSET(Census!FC$4,$A6*25-25+1,0,1,1))/OFFSET(Census!FC$4,$A6*25-25+1,0,1,1)*100)</f>
        <v>16.758457907159716</v>
      </c>
      <c r="FE6" s="207">
        <f ca="1">OFFSET(Census!FE$4,$A6*25-25+Census!FE$3,0,1,1)-OFFSET(Census!FE$4,$A6*25-25+1,0,1,1)</f>
        <v>-376</v>
      </c>
      <c r="FF6" s="208">
        <f ca="1">IF(OFFSET(Census!FE$4,$A6*25-25+1,0,1,1)=0,"",(OFFSET(Census!FE$4,$A6*25-25+Census!FE$3,0,1,1)-OFFSET(Census!FE$4,$A6*25-25+1,0,1,1))/OFFSET(Census!FE$4,$A6*25-25+1,0,1,1)*100)</f>
        <v>-25.753424657534246</v>
      </c>
      <c r="FG6" s="207">
        <f ca="1">OFFSET(Census!FG$4,$A6*25-25+Census!FG$3,0,1,1)-OFFSET(Census!FG$4,$A6*25-25+1,0,1,1)</f>
        <v>5871</v>
      </c>
      <c r="FH6" s="208">
        <f ca="1">IF(OFFSET(Census!FG$4,$A6*25-25+1,0,1,1)=0,"",(OFFSET(Census!FG$4,$A6*25-25+Census!FG$3,0,1,1)-OFFSET(Census!FG$4,$A6*25-25+1,0,1,1))/OFFSET(Census!FG$4,$A6*25-25+1,0,1,1)*100)</f>
        <v>13.535134636665438</v>
      </c>
      <c r="FI6" s="207">
        <f ca="1">OFFSET(Census!FI$4,$A6*25-25+Census!FI$3,0,1,1)-OFFSET(Census!FI$4,$A6*25-25+1,0,1,1)</f>
        <v>6.4538949852952179</v>
      </c>
      <c r="FJ6" s="208">
        <f ca="1">IF(OFFSET(Census!FI$4,$A6*25-25+1,0,1,1)=0,"",(OFFSET(Census!FI$4,$A6*25-25+Census!FI$3,0,1,1)-OFFSET(Census!FI$4,$A6*25-25+1,0,1,1))/OFFSET(Census!FI$4,$A6*25-25+1,0,1,1)*100)</f>
        <v>33.394268028410515</v>
      </c>
      <c r="FK6" s="207">
        <f ca="1">OFFSET(Census!FK$4,$A6*25-25+Census!FK$3,0,1,1)-OFFSET(Census!FK$4,$A6*25-25+1,0,1,1)</f>
        <v>-4.5807072325526335</v>
      </c>
      <c r="FL6" s="208">
        <f ca="1">IF(OFFSET(Census!FK$4,$A6*25-25+1,0,1,1)=0,"",(OFFSET(Census!FK$4,$A6*25-25+Census!FK$3,0,1,1)-OFFSET(Census!FK$4,$A6*25-25+1,0,1,1))/OFFSET(Census!FK$4,$A6*25-25+1,0,1,1)*100)</f>
        <v>-12.055136325640277</v>
      </c>
      <c r="FM6" s="207">
        <f ca="1">OFFSET(Census!FM$4,$A6*25-25+Census!FM$3,0,1,1)-OFFSET(Census!FM$4,$A6*25-25+1,0,1,1)</f>
        <v>-3.1800598589827356</v>
      </c>
      <c r="FN6" s="208">
        <f ca="1">IF(OFFSET(Census!FM$4,$A6*25-25+1,0,1,1)=0,"",(OFFSET(Census!FM$4,$A6*25-25+Census!FM$3,0,1,1)-OFFSET(Census!FM$4,$A6*25-25+1,0,1,1))/OFFSET(Census!FM$4,$A6*25-25+1,0,1,1)*100)</f>
        <v>-23.423038961323677</v>
      </c>
      <c r="FO6" s="207">
        <f ca="1">OFFSET(Census!FO$4,$A6*25-25+Census!FO$3,0,1,1)-OFFSET(Census!FO$4,$A6*25-25+1,0,1,1)</f>
        <v>-0.60394074601192194</v>
      </c>
      <c r="FP6" s="208">
        <f ca="1">IF(OFFSET(Census!FO$4,$A6*25-25+1,0,1,1)=0,"",(OFFSET(Census!FO$4,$A6*25-25+Census!FO$3,0,1,1)-OFFSET(Census!FO$4,$A6*25-25+1,0,1,1))/OFFSET(Census!FO$4,$A6*25-25+1,0,1,1)*100)</f>
        <v>-37.158203970231391</v>
      </c>
      <c r="FQ6" s="207">
        <f ca="1">OFFSET(Census!FQ$4,$A6*25-25+Census!FQ$3,0,1,1)-OFFSET(Census!FQ$4,$A6*25-25+1,0,1,1)</f>
        <v>-1.9108128522520786</v>
      </c>
      <c r="FR6" s="208">
        <f ca="1">IF(OFFSET(Census!FQ$4,$A6*25-25+1,0,1,1)=0,"",(OFFSET(Census!FQ$4,$A6*25-25+Census!FQ$3,0,1,1)-OFFSET(Census!FQ$4,$A6*25-25+1,0,1,1))/OFFSET(Census!FQ$4,$A6*25-25+1,0,1,1)*100)</f>
        <v>-2.6346488534055803</v>
      </c>
      <c r="FS6" s="207">
        <f ca="1">OFFSET(Census!FS$4,$A6*25-25+Census!FS$3,0,1,1)-OFFSET(Census!FS$4,$A6*25-25+1,0,1,1)</f>
        <v>2.9923904649540312</v>
      </c>
      <c r="FT6" s="208">
        <f ca="1">IF(OFFSET(Census!FS$4,$A6*25-25+1,0,1,1)=0,"",(OFFSET(Census!FS$4,$A6*25-25+Census!FS$3,0,1,1)-OFFSET(Census!FS$4,$A6*25-25+1,0,1,1))/OFFSET(Census!FS$4,$A6*25-25+1,0,1,1)*100)</f>
        <v>14.129972654892885</v>
      </c>
      <c r="FU6" s="207">
        <f ca="1">OFFSET(Census!FU$4,$A6*25-25+Census!FU$3,0,1,1)-OFFSET(Census!FU$4,$A6*25-25+1,0,1,1)</f>
        <v>8.3189714638419066E-2</v>
      </c>
      <c r="FV6" s="208">
        <f ca="1">IF(OFFSET(Census!FU$4,$A6*25-25+1,0,1,1)=0,"",(OFFSET(Census!FU$4,$A6*25-25+Census!FU$3,0,1,1)-OFFSET(Census!FU$4,$A6*25-25+1,0,1,1))/OFFSET(Census!FU$4,$A6*25-25+1,0,1,1)*100)</f>
        <v>2.8390535500834502</v>
      </c>
      <c r="FW6" s="207">
        <f ca="1">OFFSET(Census!FW$4,$A6*25-25+Census!FW$3,0,1,1)-OFFSET(Census!FW$4,$A6*25-25+1,0,1,1)</f>
        <v>-1.1647673273403774</v>
      </c>
      <c r="FX6" s="208">
        <f ca="1">IF(OFFSET(Census!FW$4,$A6*25-25+1,0,1,1)=0,"",(OFFSET(Census!FW$4,$A6*25-25+Census!FW$3,0,1,1)-OFFSET(Census!FW$4,$A6*25-25+1,0,1,1))/OFFSET(Census!FW$4,$A6*25-25+1,0,1,1)*100)</f>
        <v>-34.604758623778217</v>
      </c>
      <c r="FY6" s="207"/>
      <c r="FZ6" s="208"/>
      <c r="GA6" s="207">
        <f ca="1">OFFSET(Census!GA$4,$A6*25-25+Census!GA$3,0,1,1)-OFFSET(Census!GA$4,$A6*25-25+1,0,1,1)</f>
        <v>-8.0722688155307551</v>
      </c>
      <c r="GB6" s="208">
        <f ca="1">IF(OFFSET(Census!GA$4,$A6*25-25+1,0,1,1)=0,"",(OFFSET(Census!GA$4,$A6*25-25+Census!GA$3,0,1,1)-OFFSET(Census!GA$4,$A6*25-25+1,0,1,1))/OFFSET(Census!GA$4,$A6*25-25+1,0,1,1)*100)</f>
        <v>-93.799763636467375</v>
      </c>
      <c r="GC6" s="207">
        <f ca="1">OFFSET(Census!GC$4,$A6*25-25+Census!GC$3,0,1,1)-OFFSET(Census!GC$4,$A6*25-25+1,0,1,1)</f>
        <v>-18.967136952118189</v>
      </c>
      <c r="GD6" s="208">
        <f ca="1">IF(OFFSET(Census!GC$4,$A6*25-25+1,0,1,1)=0,"",(OFFSET(Census!GC$4,$A6*25-25+Census!GC$3,0,1,1)-OFFSET(Census!GC$4,$A6*25-25+1,0,1,1))/OFFSET(Census!GC$4,$A6*25-25+1,0,1,1)*100)</f>
        <v>-76.697209131623552</v>
      </c>
      <c r="GE6" s="207">
        <f ca="1">OFFSET(Census!GE$4,$A6*25-25+Census!GE$3,0,1,1)-OFFSET(Census!GE$4,$A6*25-25+1,0,1,1)</f>
        <v>-47.696546842013078</v>
      </c>
      <c r="GF6" s="208">
        <f ca="1">IF(OFFSET(Census!GE$4,$A6*25-25+1,0,1,1)=0,"",(OFFSET(Census!GE$4,$A6*25-25+Census!GE$3,0,1,1)-OFFSET(Census!GE$4,$A6*25-25+1,0,1,1))/OFFSET(Census!GE$4,$A6*25-25+1,0,1,1)*100)</f>
        <v>-54.985656218272325</v>
      </c>
      <c r="GG6" s="207">
        <f ca="1">OFFSET(Census!GG$4,$A6*25-25+Census!GG$3,0,1,1)-OFFSET(Census!GG$4,$A6*25-25+1,0,1,1)</f>
        <v>-26.199824449696465</v>
      </c>
      <c r="GH6" s="208">
        <f ca="1">IF(OFFSET(Census!GG$4,$A6*25-25+1,0,1,1)=0,"",(OFFSET(Census!GG$4,$A6*25-25+Census!GG$3,0,1,1)-OFFSET(Census!GG$4,$A6*25-25+1,0,1,1))/OFFSET(Census!GG$4,$A6*25-25+1,0,1,1)*100)</f>
        <v>-20.115900612881994</v>
      </c>
      <c r="GI6" s="207">
        <f ca="1">OFFSET(Census!GI$4,$A6*25-25+Census!GI$3,0,1,1)-OFFSET(Census!GI$4,$A6*25-25+1,0,1,1)</f>
        <v>6.8616216974849138</v>
      </c>
      <c r="GJ6" s="208">
        <f ca="1">IF(OFFSET(Census!GI$4,$A6*25-25+1,0,1,1)=0,"",(OFFSET(Census!GI$4,$A6*25-25+Census!GI$3,0,1,1)-OFFSET(Census!GI$4,$A6*25-25+1,0,1,1))/OFFSET(Census!GI$4,$A6*25-25+1,0,1,1)*100)</f>
        <v>11.505898328914878</v>
      </c>
      <c r="GK6" s="207">
        <f ca="1">OFFSET(Census!GK$4,$A6*25-25+Census!GK$3,0,1,1)-OFFSET(Census!GK$4,$A6*25-25+1,0,1,1)</f>
        <v>0.29124132527889657</v>
      </c>
      <c r="GL6" s="208">
        <f ca="1">IF(OFFSET(Census!GK$4,$A6*25-25+1,0,1,1)=0,"",(OFFSET(Census!GK$4,$A6*25-25+Census!GK$3,0,1,1)-OFFSET(Census!GK$4,$A6*25-25+1,0,1,1))/OFFSET(Census!GK$4,$A6*25-25+1,0,1,1)*100)</f>
        <v>2.41070885660098</v>
      </c>
      <c r="GM6" s="207"/>
      <c r="GN6" s="208"/>
      <c r="GO6" s="207">
        <f ca="1">OFFSET(Census!GO$4,$A6*25-25+Census!GO$3,0,1,1)-OFFSET(Census!GO$4,$A6*25-25+1,0,1,1)</f>
        <v>-19.989630534713669</v>
      </c>
      <c r="GP6" s="208">
        <f ca="1">IF(OFFSET(Census!GO$4,$A6*25-25+1,0,1,1)=0,"",(OFFSET(Census!GO$4,$A6*25-25+Census!GO$3,0,1,1)-OFFSET(Census!GO$4,$A6*25-25+1,0,1,1))/OFFSET(Census!GO$4,$A6*25-25+1,0,1,1)*100)</f>
        <v>-36.88339410213775</v>
      </c>
      <c r="GQ6" s="207">
        <f ca="1">OFFSET(Census!GQ$4,$A6*25-25+Census!GQ$3,0,1,1)-OFFSET(Census!GQ$4,$A6*25-25+1,0,1,1)</f>
        <v>237</v>
      </c>
      <c r="GR6" s="208">
        <f ca="1">IF(OFFSET(Census!GQ$4,$A6*25-25+1,0,1,1)=0,"",(OFFSET(Census!GQ$4,$A6*25-25+Census!GQ$3,0,1,1)-OFFSET(Census!GQ$4,$A6*25-25+1,0,1,1))/OFFSET(Census!GQ$4,$A6*25-25+1,0,1,1)*100)</f>
        <v>16.892373485388454</v>
      </c>
      <c r="GS6" s="207">
        <f ca="1">OFFSET(Census!GS$4,$A6*25-25+Census!GS$3,0,1,1)-OFFSET(Census!GS$4,$A6*25-25+1,0,1,1)</f>
        <v>12.510000000000005</v>
      </c>
      <c r="GT6" s="208">
        <f ca="1">IF(OFFSET(Census!GS$4,$A6*25-25+1,0,1,1)=0,"",(OFFSET(Census!GS$4,$A6*25-25+Census!GS$3,0,1,1)-OFFSET(Census!GS$4,$A6*25-25+1,0,1,1))/OFFSET(Census!GS$4,$A6*25-25+1,0,1,1)*100)</f>
        <v>15.351576880598856</v>
      </c>
      <c r="GU6" s="207">
        <f ca="1">OFFSET(Census!GU$4,$A6*25-25+Census!GU$3,0,1,1)-OFFSET(Census!GU$4,$A6*25-25+1,0,1,1)</f>
        <v>13.849999999999994</v>
      </c>
      <c r="GV6" s="208">
        <f ca="1">IF(OFFSET(Census!GU$4,$A6*25-25+1,0,1,1)=0,"",(OFFSET(Census!GU$4,$A6*25-25+Census!GU$3,0,1,1)-OFFSET(Census!GU$4,$A6*25-25+1,0,1,1))/OFFSET(Census!GU$4,$A6*25-25+1,0,1,1)*100)</f>
        <v>19.743406985032063</v>
      </c>
      <c r="GW6" s="207">
        <f ca="1">OFFSET(Census!GW$4,$A6*25-25+Census!GW$3,0,1,1)-OFFSET(Census!GW$4,$A6*25-25+1,0,1,1)</f>
        <v>13.04</v>
      </c>
      <c r="GX6" s="208">
        <f ca="1">IF(OFFSET(Census!GW$4,$A6*25-25+1,0,1,1)=0,"",(OFFSET(Census!GW$4,$A6*25-25+Census!GW$3,0,1,1)-OFFSET(Census!GW$4,$A6*25-25+1,0,1,1))/OFFSET(Census!GW$4,$A6*25-25+1,0,1,1)*100)</f>
        <v>21.391076115485564</v>
      </c>
      <c r="GY6" s="207">
        <f ca="1">OFFSET(Census!GY$4,$A6*25-25+Census!GY$3,0,1,1)-OFFSET(Census!GY$4,$A6*25-25+1,0,1,1)</f>
        <v>14.310000000000002</v>
      </c>
      <c r="GZ6" s="208">
        <f ca="1">IF(OFFSET(Census!GY$4,$A6*25-25+1,0,1,1)=0,"",(OFFSET(Census!GY$4,$A6*25-25+Census!GY$3,0,1,1)-OFFSET(Census!GY$4,$A6*25-25+1,0,1,1))/OFFSET(Census!GY$4,$A6*25-25+1,0,1,1)*100)</f>
        <v>29.390018484288362</v>
      </c>
      <c r="HA6" s="207">
        <f ca="1">OFFSET(Census!HA$4,$A6*25-25+Census!HA$3,0,1,1)-OFFSET(Census!HA$4,$A6*25-25+1,0,1,1)</f>
        <v>-1</v>
      </c>
      <c r="HB6" s="208">
        <f ca="1">IF(OFFSET(Census!HA$4,$A6*25-25+1,0,1,1)=0,"",(OFFSET(Census!HA$4,$A6*25-25+Census!HA$3,0,1,1)-OFFSET(Census!HA$4,$A6*25-25+1,0,1,1))/OFFSET(Census!HA$4,$A6*25-25+1,0,1,1)*100)</f>
        <v>-1.0204081632653061</v>
      </c>
      <c r="HC6" s="207">
        <f ca="1">OFFSET(Census!HC$4,$A6*25-25+Census!HC$3,0,1,1)-OFFSET(Census!HC$4,$A6*25-25+1,0,1,1)</f>
        <v>-1.1999999999999993</v>
      </c>
      <c r="HD6" s="208">
        <f ca="1">IF(OFFSET(Census!HC$4,$A6*25-25+1,0,1,1)=0,"",(OFFSET(Census!HC$4,$A6*25-25+Census!HC$3,0,1,1)-OFFSET(Census!HC$4,$A6*25-25+1,0,1,1))/OFFSET(Census!HC$4,$A6*25-25+1,0,1,1)*100)</f>
        <v>-7.9999999999999947</v>
      </c>
      <c r="HE6" s="207"/>
      <c r="HF6" s="208" t="str">
        <f ca="1">IF(OFFSET(Census!HE$4,$A6*25-25+1,0,1,1)=0,"",(OFFSET(Census!HE$4,$A6*25-25+Census!HE$3,0,1,1)-OFFSET(Census!HE$4,$A6*25-25+1,0,1,1))/OFFSET(Census!HE$4,$A6*25-25+1,0,1,1)*100)</f>
        <v/>
      </c>
      <c r="HG6" s="207">
        <f ca="1">OFFSET(Census!HG$4,$A6*25-25+Census!HG$3,0,1,1)-OFFSET(Census!HG$4,$A6*25-25+1,0,1,1)</f>
        <v>272</v>
      </c>
      <c r="HH6" s="208">
        <f ca="1">IF(OFFSET(Census!HG$4,$A6*25-25+1,0,1,1)=0,"",(OFFSET(Census!HG$4,$A6*25-25+Census!HG$3,0,1,1)-OFFSET(Census!HG$4,$A6*25-25+1,0,1,1))/OFFSET(Census!HG$4,$A6*25-25+1,0,1,1)*100)</f>
        <v>37.883008356545957</v>
      </c>
      <c r="HI6" s="207">
        <f ca="1">OFFSET(Census!HI$4,$A6*25-25+Census!HI$3,0,1,1)-OFFSET(Census!HI$4,$A6*25-25+1,0,1,1)</f>
        <v>365</v>
      </c>
      <c r="HJ6" s="208">
        <f ca="1">IF(OFFSET(Census!HI$4,$A6*25-25+1,0,1,1)=0,"",(OFFSET(Census!HI$4,$A6*25-25+Census!HI$3,0,1,1)-OFFSET(Census!HI$4,$A6*25-25+1,0,1,1))/OFFSET(Census!HI$4,$A6*25-25+1,0,1,1)*100)</f>
        <v>7.7577045696068003</v>
      </c>
      <c r="HK6" s="207">
        <f ca="1">OFFSET(Census!HK$4,$A6*25-25+Census!HK$3,0,1,1)-OFFSET(Census!HK$4,$A6*25-25+1,0,1,1)</f>
        <v>319</v>
      </c>
      <c r="HL6" s="208">
        <f ca="1">IF(OFFSET(Census!HK$4,$A6*25-25+1,0,1,1)=0,"",(OFFSET(Census!HK$4,$A6*25-25+Census!HK$3,0,1,1)-OFFSET(Census!HK$4,$A6*25-25+1,0,1,1))/OFFSET(Census!HK$4,$A6*25-25+1,0,1,1)*100)</f>
        <v>200.6289308176101</v>
      </c>
      <c r="HM6" s="207">
        <f ca="1">OFFSET(Census!HM$4,$A6*25-25+Census!HM$3,0,1,1)-OFFSET(Census!HM$4,$A6*25-25+1,0,1,1)</f>
        <v>2152</v>
      </c>
      <c r="HN6" s="208">
        <f ca="1">IF(OFFSET(Census!HM$4,$A6*25-25+1,0,1,1)=0,"",(OFFSET(Census!HM$4,$A6*25-25+Census!HM$3,0,1,1)-OFFSET(Census!HM$4,$A6*25-25+1,0,1,1))/OFFSET(Census!HM$4,$A6*25-25+1,0,1,1)*100)</f>
        <v>33.943217665615144</v>
      </c>
      <c r="HO6" s="207">
        <f ca="1">OFFSET(Census!HO$4,$A6*25-25+Census!HO$3,0,1,1)-OFFSET(Census!HO$4,$A6*25-25+1,0,1,1)</f>
        <v>564.39305258524405</v>
      </c>
      <c r="HP6" s="208">
        <f ca="1">IF(OFFSET(Census!HO$4,$A6*25-25+1,0,1,1)=0,"",(OFFSET(Census!HO$4,$A6*25-25+Census!HO$3,0,1,1)-OFFSET(Census!HO$4,$A6*25-25+1,0,1,1))/OFFSET(Census!HO$4,$A6*25-25+1,0,1,1)*100)</f>
        <v>161.51977176708215</v>
      </c>
      <c r="HQ6" s="207"/>
      <c r="HR6" s="208"/>
      <c r="HS6" s="207">
        <f ca="1">OFFSET(Census!HS$4,$A6*25-25+Census!HS$3,0,1,1)-OFFSET(Census!HS$4,$A6*25-25+1,0,1,1)</f>
        <v>-2</v>
      </c>
      <c r="HT6" s="208">
        <f ca="1">IF(OFFSET(Census!HS$4,$A6*25-25+1,0,1,1)=0,"",(OFFSET(Census!HS$4,$A6*25-25+Census!HS$3,0,1,1)-OFFSET(Census!HS$4,$A6*25-25+1,0,1,1))/OFFSET(Census!HS$4,$A6*25-25+1,0,1,1)*100)</f>
        <v>-18.181818181818183</v>
      </c>
      <c r="HU6" s="207" t="e">
        <f ca="1">OFFSET(Census!HU$4,$A6*25-25+Census!HU$3,0,1,1)-OFFSET(Census!HU$4,$A6*25-25+1,0,1,1)</f>
        <v>#VALUE!</v>
      </c>
      <c r="HV6" s="208" t="str">
        <f ca="1">IF(OFFSET(Census!HU$4,$A6*25-25+1,0,1,1)=0,"",(OFFSET(Census!HU$4,$A6*25-25+Census!HU$3,0,1,1)-OFFSET(Census!HU$4,$A6*25-25+1,0,1,1))/OFFSET(Census!HU$4,$A6*25-25+1,0,1,1)*100)</f>
        <v/>
      </c>
      <c r="HW6" s="207">
        <f ca="1">OFFSET(Census!HW$4,$A6*25-25+Census!HW$3,0,1,1)-OFFSET(Census!HW$4,$A6*25-25+1,0,1,1)</f>
        <v>0.98248926999999497</v>
      </c>
      <c r="HX6" s="208">
        <f ca="1">IF(OFFSET(Census!HW$4,$A6*25-25+1,0,1,1)=0,"",(OFFSET(Census!HW$4,$A6*25-25+Census!HW$3,0,1,1)-OFFSET(Census!HW$4,$A6*25-25+1,0,1,1))/OFFSET(Census!HW$4,$A6*25-25+1,0,1,1)*100)</f>
        <v>1.690521940219367</v>
      </c>
      <c r="HY6" s="207"/>
      <c r="HZ6" s="208" t="str">
        <f ca="1">IF(OFFSET(Census!HY$4,$A6*25-25+1,0,1,1)=0,"",(OFFSET(Census!HY$4,$A6*25-25+Census!HY$3,0,1,1)-OFFSET(Census!HY$4,$A6*25-25+1,0,1,1))/OFFSET(Census!HY$4,$A6*25-25+1,0,1,1)*100)</f>
        <v/>
      </c>
      <c r="IA6" s="207">
        <f ca="1">OFFSET(Census!IA$4,$A6*25-25+Census!IA$3,0,1,1)-OFFSET(Census!IA$4,$A6*25-25+1,0,1,1)</f>
        <v>4</v>
      </c>
      <c r="IB6" s="208" t="str">
        <f ca="1">IF(OFFSET(Census!IA$4,$A6*25-25+1,0,1,1)=0,"",(OFFSET(Census!IA$4,$A6*25-25+Census!IA$3,0,1,1)-OFFSET(Census!IA$4,$A6*25-25+1,0,1,1))/OFFSET(Census!IA$4,$A6*25-25+1,0,1,1)*100)</f>
        <v/>
      </c>
      <c r="IC6" s="207">
        <f ca="1">OFFSET(Census!IC$4,$A6*25-25+Census!IC$3,0,1,1)-OFFSET(Census!IC$4,$A6*25-25+1,0,1,1)</f>
        <v>-68</v>
      </c>
      <c r="ID6" s="208">
        <f ca="1">IF(OFFSET(Census!IC$4,$A6*25-25+1,0,1,1)=0,"",(OFFSET(Census!IC$4,$A6*25-25+Census!IC$3,0,1,1)-OFFSET(Census!IC$4,$A6*25-25+1,0,1,1))/OFFSET(Census!IC$4,$A6*25-25+1,0,1,1)*100)</f>
        <v>-58.620689655172406</v>
      </c>
      <c r="IE6" s="207">
        <f ca="1">OFFSET(Census!IE$4,$A6*25-25+Census!IE$3,0,1,1)-OFFSET(Census!IE$4,$A6*25-25+1,0,1,1)</f>
        <v>0.3161049524145555</v>
      </c>
      <c r="IF6" s="208" t="str">
        <f ca="1">IF(OFFSET(Census!IE$4,$A6*25-25+1,0,1,1)=0,"",(OFFSET(Census!IE$4,$A6*25-25+Census!IE$3,0,1,1)-OFFSET(Census!IE$4,$A6*25-25+1,0,1,1))/OFFSET(Census!IE$4,$A6*25-25+1,0,1,1)*100)</f>
        <v/>
      </c>
      <c r="IG6" s="207">
        <f ca="1">OFFSET(Census!IG$4,$A6*25-25+Census!IG$3,0,1,1)-OFFSET(Census!IG$4,$A6*25-25+1,0,1,1)</f>
        <v>-5.9903210241063167</v>
      </c>
      <c r="IH6" s="208">
        <f ca="1">IF(OFFSET(Census!IG$4,$A6*25-25+1,0,1,1)=0,"",(OFFSET(Census!IG$4,$A6*25-25+Census!IG$3,0,1,1)-OFFSET(Census!IG$4,$A6*25-25+1,0,1,1))/OFFSET(Census!IG$4,$A6*25-25+1,0,1,1)*100)</f>
        <v>-61.228310564154278</v>
      </c>
      <c r="II6" s="207"/>
      <c r="IJ6" s="208"/>
    </row>
    <row r="7" spans="1:244" ht="12" customHeight="1" x14ac:dyDescent="0.35">
      <c r="A7" s="209">
        <v>2</v>
      </c>
      <c r="B7" s="10" t="s">
        <v>45</v>
      </c>
      <c r="E7" s="207">
        <f ca="1">OFFSET(Census!E$4,$A7*25-25+Census!E$3,0,1,1)-OFFSET(Census!E$4,$A7*25-25+1,0,1,1)</f>
        <v>16462</v>
      </c>
      <c r="F7" s="208">
        <f ca="1">IF(OFFSET(Census!E$4,$A7*25-25+1,0,1,1)=0,"",(OFFSET(Census!E$4,$A7*25-25+Census!E$3,0,1,1)-OFFSET(Census!E$4,$A7*25-25+1,0,1,1))/OFFSET(Census!E$4,$A7*25-25+1,0,1,1)*100)</f>
        <v>18.74729529666325</v>
      </c>
      <c r="G7" s="207">
        <f ca="1">OFFSET(Census!G$4,$A7*25-25+Census!G$3,0,1,1)-OFFSET(Census!G$4,$A7*25-25+1,0,1,1)</f>
        <v>3000</v>
      </c>
      <c r="H7" s="208">
        <f ca="1">IF(OFFSET(Census!G$4,$A7*25-25+1,0,1,1)=0,"",(OFFSET(Census!G$4,$A7*25-25+Census!G$3,0,1,1)-OFFSET(Census!G$4,$A7*25-25+1,0,1,1))/OFFSET(Census!G$4,$A7*25-25+1,0,1,1)*100)</f>
        <v>20.438751873552256</v>
      </c>
      <c r="I7" s="207">
        <f ca="1">OFFSET(Census!I$4,$A7*25-25+Census!I$3,0,1,1)-OFFSET(Census!I$4,$A7*25-25+1,0,1,1)</f>
        <v>1242</v>
      </c>
      <c r="J7" s="208">
        <f ca="1">IF(OFFSET(Census!I$4,$A7*25-25+1,0,1,1)=0,"",(OFFSET(Census!I$4,$A7*25-25+Census!I$3,0,1,1)-OFFSET(Census!I$4,$A7*25-25+1,0,1,1))/OFFSET(Census!I$4,$A7*25-25+1,0,1,1)*100)</f>
        <v>11.358024691358025</v>
      </c>
      <c r="K7" s="207">
        <f ca="1">OFFSET(Census!K$4,$A7*25-25+Census!K$3,0,1,1)-OFFSET(Census!K$4,$A7*25-25+1,0,1,1)</f>
        <v>6959</v>
      </c>
      <c r="L7" s="208">
        <f ca="1">IF(OFFSET(Census!K$4,$A7*25-25+1,0,1,1)=0,"",(OFFSET(Census!K$4,$A7*25-25+Census!K$3,0,1,1)-OFFSET(Census!K$4,$A7*25-25+1,0,1,1))/OFFSET(Census!K$4,$A7*25-25+1,0,1,1)*100)</f>
        <v>48.059392265193367</v>
      </c>
      <c r="M7" s="207">
        <f ca="1">OFFSET(Census!M$4,$A7*25-25+Census!M$3,0,1,1)-OFFSET(Census!M$4,$A7*25-25+1,0,1,1)</f>
        <v>0.73446563981901392</v>
      </c>
      <c r="N7" s="208">
        <f ca="1">IF(OFFSET(Census!M$4,$A7*25-25+1,0,1,1)=0,"",(OFFSET(Census!M$4,$A7*25-25+Census!M$3,0,1,1)-OFFSET(Census!M$4,$A7*25-25+1,0,1,1))/OFFSET(Census!M$4,$A7*25-25+1,0,1,1)*100)</f>
        <v>4.3938838964782407</v>
      </c>
      <c r="O7" s="207">
        <f ca="1">OFFSET(Census!O$4,$A7*25-25+Census!O$3,0,1,1)-OFFSET(Census!O$4,$A7*25-25+1,0,1,1)</f>
        <v>-0.43300501598761443</v>
      </c>
      <c r="P7" s="208">
        <f ca="1">IF(OFFSET(Census!O$4,$A7*25-25+1,0,1,1)=0,"",(OFFSET(Census!O$4,$A7*25-25+Census!O$3,0,1,1)-OFFSET(Census!O$4,$A7*25-25+1,0,1,1))/OFFSET(Census!O$4,$A7*25-25+1,0,1,1)*100)</f>
        <v>-3.4771074946385387</v>
      </c>
      <c r="Q7" s="207">
        <f ca="1">OFFSET(Census!Q$4,$A7*25-25+Census!Q$3,0,1,1)-OFFSET(Census!Q$4,$A7*25-25+1,0,1,1)</f>
        <v>4.6724670462680109</v>
      </c>
      <c r="R7" s="208">
        <f ca="1">IF(OFFSET(Census!Q$4,$A7*25-25+1,0,1,1)=0,"",(OFFSET(Census!Q$4,$A7*25-25+Census!Q$3,0,1,1)-OFFSET(Census!Q$4,$A7*25-25+1,0,1,1))/OFFSET(Census!Q$4,$A7*25-25+1,0,1,1)*100)</f>
        <v>28.334898572706773</v>
      </c>
      <c r="S7" s="207">
        <f ca="1">OFFSET(Census!S$4,$A7*25-25+Census!S$3,0,1,1)-OFFSET(Census!S$4,$A7*25-25+1,0,1,1)</f>
        <v>7</v>
      </c>
      <c r="T7" s="208">
        <f ca="1">IF(OFFSET(Census!S$4,$A7*25-25+1,0,1,1)=0,"",(OFFSET(Census!S$4,$A7*25-25+Census!S$3,0,1,1)-OFFSET(Census!S$4,$A7*25-25+1,0,1,1))/OFFSET(Census!S$4,$A7*25-25+1,0,1,1)*100)</f>
        <v>18.421052631578945</v>
      </c>
      <c r="U7" s="207"/>
      <c r="V7" s="208"/>
      <c r="W7" s="207">
        <f ca="1">OFFSET(Census!W$4,$A7*25-25+Census!W$3,0,1,1)-OFFSET(Census!W$4,$A7*25-25+1,0,1,1)</f>
        <v>188</v>
      </c>
      <c r="X7" s="208">
        <f ca="1">IF(OFFSET(Census!W$4,$A7*25-25+1,0,1,1)=0,"",(OFFSET(Census!W$4,$A7*25-25+Census!W$3,0,1,1)-OFFSET(Census!W$4,$A7*25-25+1,0,1,1))/OFFSET(Census!W$4,$A7*25-25+1,0,1,1)*100)</f>
        <v>232.09876543209879</v>
      </c>
      <c r="Y7" s="207">
        <f ca="1">OFFSET(Census!Y$4,$A7*25-25+Census!Y$3,0,1,1)-OFFSET(Census!Y$4,$A7*25-25+1,0,1,1)</f>
        <v>0.17239270985164429</v>
      </c>
      <c r="Z7" s="208">
        <f ca="1">IF(OFFSET(Census!Y$4,$A7*25-25+1,0,1,1)=0,"",(OFFSET(Census!Y$4,$A7*25-25+Census!Y$3,0,1,1)-OFFSET(Census!Y$4,$A7*25-25+1,0,1,1))/OFFSET(Census!Y$4,$A7*25-25+1,0,1,1)*100)</f>
        <v>169.70678886605447</v>
      </c>
      <c r="AA7" s="207">
        <f ca="1">OFFSET(Census!AA$4,$A7*25-25+Census!AA$3,0,1,1)-OFFSET(Census!AA$4,$A7*25-25+1,0,1,1)</f>
        <v>9957</v>
      </c>
      <c r="AB7" s="208">
        <f ca="1">IF(OFFSET(Census!AA$4,$A7*25-25+1,0,1,1)=0,"",(OFFSET(Census!AA$4,$A7*25-25+Census!AA$3,0,1,1)-OFFSET(Census!AA$4,$A7*25-25+1,0,1,1))/OFFSET(Census!AA$4,$A7*25-25+1,0,1,1)*100)</f>
        <v>56.972020369628652</v>
      </c>
      <c r="AC7" s="207">
        <f ca="1">OFFSET(Census!AC$4,$A7*25-25+Census!AC$3,0,1,1)-OFFSET(Census!AC$4,$A7*25-25+1,0,1,1)</f>
        <v>6.0712763147659956</v>
      </c>
      <c r="AD7" s="208">
        <f ca="1">IF(OFFSET(Census!AC$4,$A7*25-25+1,0,1,1)=0,"",(OFFSET(Census!AC$4,$A7*25-25+Census!AC$3,0,1,1)-OFFSET(Census!AC$4,$A7*25-25+1,0,1,1))/OFFSET(Census!AC$4,$A7*25-25+1,0,1,1)*100)</f>
        <v>27.699915934474507</v>
      </c>
      <c r="AE7" s="207">
        <f ca="1">OFFSET(Census!AE$4,$A7*25-25+Census!AE$3,0,1,1)-OFFSET(Census!AE$4,$A7*25-25+1,0,1,1)</f>
        <v>6472</v>
      </c>
      <c r="AF7" s="208">
        <f ca="1">IF(OFFSET(Census!AE$4,$A7*25-25+1,0,1,1)=0,"",(OFFSET(Census!AE$4,$A7*25-25+Census!AE$3,0,1,1)-OFFSET(Census!AE$4,$A7*25-25+1,0,1,1))/OFFSET(Census!AE$4,$A7*25-25+1,0,1,1)*100)</f>
        <v>70.340180415172256</v>
      </c>
      <c r="AG7" s="207">
        <f ca="1">OFFSET(Census!AG$4,$A7*25-25+Census!AG$3,0,1,1)-OFFSET(Census!AG$4,$A7*25-25+1,0,1,1)</f>
        <v>4.4857027541231478</v>
      </c>
      <c r="AH7" s="208">
        <f ca="1">IF(OFFSET(Census!AG$4,$A7*25-25+1,0,1,1)=0,"",(OFFSET(Census!AG$4,$A7*25-25+Census!AG$3,0,1,1)-OFFSET(Census!AG$4,$A7*25-25+1,0,1,1))/OFFSET(Census!AG$4,$A7*25-25+1,0,1,1)*100)</f>
        <v>38.874140442155372</v>
      </c>
      <c r="AI7" s="207">
        <f ca="1">OFFSET(Census!AI$4,$A7*25-25+Census!AI$3,0,1,1)-OFFSET(Census!AI$4,$A7*25-25+1,0,1,1)</f>
        <v>0.25069394762926689</v>
      </c>
      <c r="AJ7" s="208">
        <f ca="1">IF(OFFSET(Census!AI$4,$A7*25-25+1,0,1,1)=0,"",(OFFSET(Census!AI$4,$A7*25-25+Census!AI$3,0,1,1)-OFFSET(Census!AI$4,$A7*25-25+1,0,1,1))/OFFSET(Census!AI$4,$A7*25-25+1,0,1,1)*100)</f>
        <v>21.836717553497088</v>
      </c>
      <c r="AK7" s="207">
        <f ca="1">OFFSET(Census!AK$4,$A7*25-25+Census!AK$3,0,1,1)-OFFSET(Census!AK$4,$A7*25-25+1,0,1,1)</f>
        <v>-18</v>
      </c>
      <c r="AL7" s="208">
        <f ca="1">IF(OFFSET(Census!AK$4,$A7*25-25+1,0,1,1)=0,"",(OFFSET(Census!AK$4,$A7*25-25+Census!AK$3,0,1,1)-OFFSET(Census!AK$4,$A7*25-25+1,0,1,1))/OFFSET(Census!AK$4,$A7*25-25+1,0,1,1)*100)</f>
        <v>-29.032258064516132</v>
      </c>
      <c r="AM7" s="207">
        <f ca="1">OFFSET(Census!AM$4,$A7*25-25+Census!AM$3,0,1,1)-OFFSET(Census!AM$4,$A7*25-25+1,0,1,1)</f>
        <v>2183</v>
      </c>
      <c r="AN7" s="208">
        <f ca="1">IF(OFFSET(Census!AM$4,$A7*25-25+1,0,1,1)=0,"",(OFFSET(Census!AM$4,$A7*25-25+Census!AM$3,0,1,1)-OFFSET(Census!AM$4,$A7*25-25+1,0,1,1))/OFFSET(Census!AM$4,$A7*25-25+1,0,1,1)*100)</f>
        <v>862.8458498023715</v>
      </c>
      <c r="AO7" s="207">
        <f ca="1">OFFSET(Census!AO$4,$A7*25-25+Census!AO$3,0,1,1)-OFFSET(Census!AO$4,$A7*25-25+1,0,1,1)</f>
        <v>571</v>
      </c>
      <c r="AP7" s="208">
        <f ca="1">IF(OFFSET(Census!AO$4,$A7*25-25+1,0,1,1)=0,"",(OFFSET(Census!AO$4,$A7*25-25+Census!AO$3,0,1,1)-OFFSET(Census!AO$4,$A7*25-25+1,0,1,1))/OFFSET(Census!AO$4,$A7*25-25+1,0,1,1)*100)</f>
        <v>163.14285714285714</v>
      </c>
      <c r="AQ7" s="207">
        <f ca="1">OFFSET(Census!AQ$4,$A7*25-25+Census!AQ$3,0,1,1)-OFFSET(Census!AQ$4,$A7*25-25+1,0,1,1)</f>
        <v>17</v>
      </c>
      <c r="AR7" s="208">
        <f ca="1">IF(OFFSET(Census!AQ$4,$A7*25-25+1,0,1,1)=0,"",(OFFSET(Census!AQ$4,$A7*25-25+Census!AQ$3,0,1,1)-OFFSET(Census!AQ$4,$A7*25-25+1,0,1,1))/OFFSET(Census!AQ$4,$A7*25-25+1,0,1,1)*100)</f>
        <v>188.88888888888889</v>
      </c>
      <c r="AS7" s="207">
        <f ca="1">OFFSET(Census!AS$4,$A7*25-25+Census!AS$3,0,1,1)-OFFSET(Census!AS$4,$A7*25-25+1,0,1,1)</f>
        <v>132</v>
      </c>
      <c r="AT7" s="208">
        <f ca="1">IF(OFFSET(Census!AS$4,$A7*25-25+1,0,1,1)=0,"",(OFFSET(Census!AS$4,$A7*25-25+Census!AS$3,0,1,1)-OFFSET(Census!AS$4,$A7*25-25+1,0,1,1))/OFFSET(Census!AS$4,$A7*25-25+1,0,1,1)*100)</f>
        <v>97.058823529411768</v>
      </c>
      <c r="AU7" s="207">
        <f ca="1">OFFSET(Census!AU$4,$A7*25-25+Census!AU$3,0,1,1)-OFFSET(Census!AU$4,$A7*25-25+1,0,1,1)</f>
        <v>96</v>
      </c>
      <c r="AV7" s="208">
        <f ca="1">IF(OFFSET(Census!AU$4,$A7*25-25+1,0,1,1)=0,"",(OFFSET(Census!AU$4,$A7*25-25+Census!AU$3,0,1,1)-OFFSET(Census!AU$4,$A7*25-25+1,0,1,1))/OFFSET(Census!AU$4,$A7*25-25+1,0,1,1)*100)</f>
        <v>42.857142857142854</v>
      </c>
      <c r="AW7" s="207">
        <f ca="1">OFFSET(Census!AW$4,$A7*25-25+Census!AW$3,0,1,1)-OFFSET(Census!AW$4,$A7*25-25+1,0,1,1)</f>
        <v>61</v>
      </c>
      <c r="AX7" s="208">
        <f ca="1">IF(OFFSET(Census!AW$4,$A7*25-25+1,0,1,1)=0,"",(OFFSET(Census!AW$4,$A7*25-25+Census!AW$3,0,1,1)-OFFSET(Census!AW$4,$A7*25-25+1,0,1,1))/OFFSET(Census!AW$4,$A7*25-25+1,0,1,1)*100)</f>
        <v>44.852941176470587</v>
      </c>
      <c r="AY7" s="207">
        <f ca="1">OFFSET(Census!AY$4,$A7*25-25+Census!AY$3,0,1,1)-OFFSET(Census!AY$4,$A7*25-25+1,0,1,1)</f>
        <v>210</v>
      </c>
      <c r="AZ7" s="208">
        <f ca="1">IF(OFFSET(Census!AY$4,$A7*25-25+1,0,1,1)=0,"",(OFFSET(Census!AY$4,$A7*25-25+Census!AY$3,0,1,1)-OFFSET(Census!AY$4,$A7*25-25+1,0,1,1))/OFFSET(Census!AY$4,$A7*25-25+1,0,1,1)*100)</f>
        <v>318.18181818181819</v>
      </c>
      <c r="BA7" s="207"/>
      <c r="BB7" s="208"/>
      <c r="BC7" s="207">
        <f ca="1">OFFSET(Census!BC$4,$A7*25-25+Census!BC$3,0,1,1)-OFFSET(Census!BC$4,$A7*25-25+1,0,1,1)</f>
        <v>57</v>
      </c>
      <c r="BD7" s="208">
        <f ca="1">IF(OFFSET(Census!BC$4,$A7*25-25+1,0,1,1)=0,"",(OFFSET(Census!BC$4,$A7*25-25+Census!BC$3,0,1,1)-OFFSET(Census!BC$4,$A7*25-25+1,0,1,1))/OFFSET(Census!BC$4,$A7*25-25+1,0,1,1)*100)</f>
        <v>11.1328125</v>
      </c>
      <c r="BE7" s="207">
        <f ca="1">OFFSET(Census!BE$4,$A7*25-25+Census!BE$3,0,1,1)-OFFSET(Census!BE$4,$A7*25-25+1,0,1,1)</f>
        <v>4</v>
      </c>
      <c r="BF7" s="208">
        <f ca="1">IF(OFFSET(Census!BE$4,$A7*25-25+1,0,1,1)=0,"",(OFFSET(Census!BE$4,$A7*25-25+Census!BE$3,0,1,1)-OFFSET(Census!BE$4,$A7*25-25+1,0,1,1))/OFFSET(Census!BE$4,$A7*25-25+1,0,1,1)*100)</f>
        <v>3.0769230769230771</v>
      </c>
      <c r="BG7" s="207">
        <f ca="1">OFFSET(Census!BG$4,$A7*25-25+Census!BG$3,0,1,1)-OFFSET(Census!BG$4,$A7*25-25+1,0,1,1)</f>
        <v>9</v>
      </c>
      <c r="BH7" s="208">
        <f ca="1">IF(OFFSET(Census!BG$4,$A7*25-25+1,0,1,1)=0,"",(OFFSET(Census!BG$4,$A7*25-25+Census!BG$3,0,1,1)-OFFSET(Census!BG$4,$A7*25-25+1,0,1,1))/OFFSET(Census!BG$4,$A7*25-25+1,0,1,1)*100)</f>
        <v>450</v>
      </c>
      <c r="BI7" s="207">
        <f ca="1">OFFSET(Census!BI$4,$A7*25-25+Census!BI$3,0,1,1)-OFFSET(Census!BI$4,$A7*25-25+1,0,1,1)</f>
        <v>44</v>
      </c>
      <c r="BJ7" s="208">
        <f ca="1">IF(OFFSET(Census!BI$4,$A7*25-25+1,0,1,1)=0,"",(OFFSET(Census!BI$4,$A7*25-25+Census!BI$3,0,1,1)-OFFSET(Census!BI$4,$A7*25-25+1,0,1,1))/OFFSET(Census!BI$4,$A7*25-25+1,0,1,1)*100)</f>
        <v>11.578947368421053</v>
      </c>
      <c r="BK7" s="207"/>
      <c r="BL7" s="208"/>
      <c r="BM7" s="207">
        <f ca="1">OFFSET(Census!BM$4,$A7*25-25+Census!BM$3,0,1,1)-OFFSET(Census!BM$4,$A7*25-25+1,0,1,1)</f>
        <v>615</v>
      </c>
      <c r="BN7" s="208">
        <f ca="1">IF(OFFSET(Census!BM$4,$A7*25-25+1,0,1,1)=0,"",(OFFSET(Census!BM$4,$A7*25-25+Census!BM$3,0,1,1)-OFFSET(Census!BM$4,$A7*25-25+1,0,1,1))/OFFSET(Census!BM$4,$A7*25-25+1,0,1,1)*100)</f>
        <v>377.3006134969325</v>
      </c>
      <c r="BO7" s="207">
        <f ca="1">OFFSET(Census!BO$4,$A7*25-25+Census!BO$3,0,1,1)-OFFSET(Census!BO$4,$A7*25-25+1,0,1,1)</f>
        <v>809</v>
      </c>
      <c r="BP7" s="208">
        <f ca="1">IF(OFFSET(Census!BO$4,$A7*25-25+1,0,1,1)=0,"",(OFFSET(Census!BO$4,$A7*25-25+Census!BO$3,0,1,1)-OFFSET(Census!BO$4,$A7*25-25+1,0,1,1))/OFFSET(Census!BO$4,$A7*25-25+1,0,1,1)*100)</f>
        <v>193.07875894988067</v>
      </c>
      <c r="BQ7" s="207">
        <f ca="1">OFFSET(Census!BQ$4,$A7*25-25+Census!BQ$3,0,1,1)-OFFSET(Census!BQ$4,$A7*25-25+1,0,1,1)</f>
        <v>298</v>
      </c>
      <c r="BR7" s="208">
        <f ca="1">IF(OFFSET(Census!BQ$4,$A7*25-25+1,0,1,1)=0,"",(OFFSET(Census!BQ$4,$A7*25-25+Census!BQ$3,0,1,1)-OFFSET(Census!BQ$4,$A7*25-25+1,0,1,1))/OFFSET(Census!BQ$4,$A7*25-25+1,0,1,1)*100)</f>
        <v>79.045092838196283</v>
      </c>
      <c r="BS7" s="207">
        <f ca="1">OFFSET(Census!BS$4,$A7*25-25+Census!BS$3,0,1,1)-OFFSET(Census!BS$4,$A7*25-25+1,0,1,1)</f>
        <v>629</v>
      </c>
      <c r="BT7" s="208">
        <f ca="1">IF(OFFSET(Census!BS$4,$A7*25-25+1,0,1,1)=0,"",(OFFSET(Census!BS$4,$A7*25-25+Census!BS$3,0,1,1)-OFFSET(Census!BS$4,$A7*25-25+1,0,1,1))/OFFSET(Census!BS$4,$A7*25-25+1,0,1,1)*100)</f>
        <v>27.359721618094824</v>
      </c>
      <c r="BU7" s="207">
        <f ca="1">OFFSET(Census!BU$4,$A7*25-25+Census!BU$3,0,1,1)-OFFSET(Census!BU$4,$A7*25-25+1,0,1,1)</f>
        <v>32933</v>
      </c>
      <c r="BV7" s="208">
        <f ca="1">IF(OFFSET(Census!BU$4,$A7*25-25+1,0,1,1)=0,"",(OFFSET(Census!BU$4,$A7*25-25+Census!BU$3,0,1,1)-OFFSET(Census!BU$4,$A7*25-25+1,0,1,1))/OFFSET(Census!BU$4,$A7*25-25+1,0,1,1)*100)</f>
        <v>271.36618325642712</v>
      </c>
      <c r="BW7" s="207"/>
      <c r="BX7" s="208"/>
      <c r="BY7" s="207">
        <f ca="1">OFFSET(Census!BY$4,$A7*25-25+Census!BY$3,0,1,1)-OFFSET(Census!BY$4,$A7*25-25+1,0,1,1)</f>
        <v>-3.1196688409433015</v>
      </c>
      <c r="BZ7" s="208">
        <f ca="1">IF(OFFSET(Census!BY$4,$A7*25-25+1,0,1,1)=0,"",(OFFSET(Census!BY$4,$A7*25-25+Census!BY$3,0,1,1)-OFFSET(Census!BY$4,$A7*25-25+1,0,1,1))/OFFSET(Census!BY$4,$A7*25-25+1,0,1,1)*100)</f>
        <v>-55.513392857142861</v>
      </c>
      <c r="CA7" s="207">
        <f ca="1">OFFSET(Census!CA$4,$A7*25-25+Census!CA$3,0,1,1)-OFFSET(Census!CA$4,$A7*25-25+1,0,1,1)</f>
        <v>24315</v>
      </c>
      <c r="CB7" s="208">
        <f ca="1">IF(OFFSET(Census!CA$4,$A7*25-25+1,0,1,1)=0,"",(OFFSET(Census!CA$4,$A7*25-25+Census!CA$3,0,1,1)-OFFSET(Census!CA$4,$A7*25-25+1,0,1,1))/OFFSET(Census!CA$4,$A7*25-25+1,0,1,1)*100)</f>
        <v>273.29436888838939</v>
      </c>
      <c r="CC7" s="207">
        <f ca="1">OFFSET(Census!CC$4,$A7*25-25+Census!CC$3,0,1,1)-OFFSET(Census!CC$4,$A7*25-25+1,0,1,1)</f>
        <v>23.250587581959145</v>
      </c>
      <c r="CD7" s="208">
        <f ca="1">IF(OFFSET(Census!CC$4,$A7*25-25+1,0,1,1)=0,"",(OFFSET(Census!CC$4,$A7*25-25+Census!CC$3,0,1,1)-OFFSET(Census!CC$4,$A7*25-25+1,0,1,1))/OFFSET(Census!CC$4,$A7*25-25+1,0,1,1)*100)</f>
        <v>208.37983057325599</v>
      </c>
      <c r="CE7" s="207"/>
      <c r="CF7" s="208"/>
      <c r="CG7" s="207">
        <f ca="1">OFFSET(Census!CG$4,$A7*25-25+Census!CG$3,0,1,1)-OFFSET(Census!CG$4,$A7*25-25+1,0,1,1)</f>
        <v>15431</v>
      </c>
      <c r="CH7" s="208">
        <f ca="1">IF(OFFSET(Census!CG$4,$A7*25-25+1,0,1,1)=0,"",(OFFSET(Census!CG$4,$A7*25-25+Census!CG$3,0,1,1)-OFFSET(Census!CG$4,$A7*25-25+1,0,1,1))/OFFSET(Census!CG$4,$A7*25-25+1,0,1,1)*100)</f>
        <v>43.991789491689708</v>
      </c>
      <c r="CI7" s="207">
        <f ca="1">OFFSET(Census!CI$4,$A7*25-25+Census!CI$3,0,1,1)-OFFSET(Census!CI$4,$A7*25-25+1,0,1,1)</f>
        <v>-1021</v>
      </c>
      <c r="CJ7" s="208">
        <f ca="1">IF(OFFSET(Census!CI$4,$A7*25-25+1,0,1,1)=0,"",(OFFSET(Census!CI$4,$A7*25-25+Census!CI$3,0,1,1)-OFFSET(Census!CI$4,$A7*25-25+1,0,1,1))/OFFSET(Census!CI$4,$A7*25-25+1,0,1,1)*100)</f>
        <v>-33.095623987034031</v>
      </c>
      <c r="CK7" s="207">
        <f ca="1">OFFSET(Census!CK$4,$A7*25-25+Census!CK$3,0,1,1)-OFFSET(Census!CK$4,$A7*25-25+1,0,1,1)</f>
        <v>2594</v>
      </c>
      <c r="CL7" s="208">
        <f ca="1">IF(OFFSET(Census!CK$4,$A7*25-25+1,0,1,1)=0,"",(OFFSET(Census!CK$4,$A7*25-25+Census!CK$3,0,1,1)-OFFSET(Census!CK$4,$A7*25-25+1,0,1,1))/OFFSET(Census!CK$4,$A7*25-25+1,0,1,1)*100)</f>
        <v>10.197342558377231</v>
      </c>
      <c r="CM7" s="207">
        <f ca="1">OFFSET(Census!CM$4,$A7*25-25+Census!CM$3,0,1,1)-OFFSET(Census!CM$4,$A7*25-25+1,0,1,1)</f>
        <v>-4.1579135817162474</v>
      </c>
      <c r="CN7" s="208">
        <f ca="1">IF(OFFSET(Census!CM$4,$A7*25-25+1,0,1,1)=0,"",(OFFSET(Census!CM$4,$A7*25-25+Census!CM$3,0,1,1)-OFFSET(Census!CM$4,$A7*25-25+1,0,1,1))/OFFSET(Census!CM$4,$A7*25-25+1,0,1,1)*100)</f>
        <v>-51.434132287019587</v>
      </c>
      <c r="CO7" s="207">
        <f ca="1">OFFSET(Census!CO$4,$A7*25-25+Census!CO$3,0,1,1)-OFFSET(Census!CO$4,$A7*25-25+1,0,1,1)</f>
        <v>-0.59906075903541733</v>
      </c>
      <c r="CP7" s="208">
        <f ca="1">IF(OFFSET(Census!CO$4,$A7*25-25+1,0,1,1)=0,"",(OFFSET(Census!CO$4,$A7*25-25+Census!CO$3,0,1,1)-OFFSET(Census!CO$4,$A7*25-25+1,0,1,1))/OFFSET(Census!CO$4,$A7*25-25+1,0,1,1)*100)</f>
        <v>-22.195156482861393</v>
      </c>
      <c r="CQ7" s="207">
        <f ca="1">OFFSET(Census!CQ$4,$A7*25-25+Census!CQ$3,0,1,1)-OFFSET(Census!CQ$4,$A7*25-25+1,0,1,1)</f>
        <v>5.2194249454355486</v>
      </c>
      <c r="CR7" s="208">
        <f ca="1">IF(OFFSET(Census!CQ$4,$A7*25-25+1,0,1,1)=0,"",(OFFSET(Census!CQ$4,$A7*25-25+Census!CQ$3,0,1,1)-OFFSET(Census!CQ$4,$A7*25-25+1,0,1,1))/OFFSET(Census!CQ$4,$A7*25-25+1,0,1,1)*100)</f>
        <v>8.6985856750091948</v>
      </c>
      <c r="CS7" s="207">
        <f ca="1">OFFSET(Census!CS$4,$A7*25-25+Census!CS$3,0,1,1)-OFFSET(Census!CS$4,$A7*25-25+1,0,1,1)</f>
        <v>-6.3249124013136644</v>
      </c>
      <c r="CT7" s="208">
        <f ca="1">IF(OFFSET(Census!CS$4,$A7*25-25+1,0,1,1)=0,"",(OFFSET(Census!CS$4,$A7*25-25+Census!CS$3,0,1,1)-OFFSET(Census!CS$4,$A7*25-25+1,0,1,1))/OFFSET(Census!CS$4,$A7*25-25+1,0,1,1)*100)</f>
        <v>-73.631527388877942</v>
      </c>
      <c r="CU7" s="207">
        <f ca="1">OFFSET(Census!CU$4,$A7*25-25+Census!CU$3,0,1,1)-OFFSET(Census!CU$4,$A7*25-25+1,0,1,1)</f>
        <v>8437</v>
      </c>
      <c r="CV7" s="208">
        <f ca="1">IF(OFFSET(Census!CU$4,$A7*25-25+1,0,1,1)=0,"",(OFFSET(Census!CU$4,$A7*25-25+Census!CU$3,0,1,1)-OFFSET(Census!CU$4,$A7*25-25+1,0,1,1))/OFFSET(Census!CU$4,$A7*25-25+1,0,1,1)*100)</f>
        <v>98.632218844984791</v>
      </c>
      <c r="CW7" s="207">
        <f ca="1">OFFSET(Census!CW$4,$A7*25-25+Census!CW$3,0,1,1)-OFFSET(Census!CW$4,$A7*25-25+1,0,1,1)</f>
        <v>289</v>
      </c>
      <c r="CX7" s="208">
        <f ca="1">IF(OFFSET(Census!CW$4,$A7*25-25+1,0,1,1)=0,"",(OFFSET(Census!CW$4,$A7*25-25+Census!CW$3,0,1,1)-OFFSET(Census!CW$4,$A7*25-25+1,0,1,1))/OFFSET(Census!CW$4,$A7*25-25+1,0,1,1)*100)</f>
        <v>20.49645390070922</v>
      </c>
      <c r="CY7" s="207">
        <f ca="1">OFFSET(Census!CY$4,$A7*25-25+Census!CY$3,0,1,1)-OFFSET(Census!CY$4,$A7*25-25+1,0,1,1)</f>
        <v>9.8476119300916416</v>
      </c>
      <c r="CZ7" s="208">
        <f ca="1">IF(OFFSET(Census!CY$4,$A7*25-25+1,0,1,1)=0,"",(OFFSET(Census!CY$4,$A7*25-25+Census!CY$3,0,1,1)-OFFSET(Census!CY$4,$A7*25-25+1,0,1,1))/OFFSET(Census!CY$4,$A7*25-25+1,0,1,1)*100)</f>
        <v>40.381655795163027</v>
      </c>
      <c r="DA7" s="207">
        <f ca="1">OFFSET(Census!DA$4,$A7*25-25+Census!DA$3,0,1,1)-OFFSET(Census!DA$4,$A7*25-25+1,0,1,1)</f>
        <v>-0.5965333138238913</v>
      </c>
      <c r="DB7" s="208">
        <f ca="1">IF(OFFSET(Census!DA$4,$A7*25-25+1,0,1,1)=0,"",(OFFSET(Census!DA$4,$A7*25-25+Census!DA$3,0,1,1)-OFFSET(Census!DA$4,$A7*25-25+1,0,1,1))/OFFSET(Census!DA$4,$A7*25-25+1,0,1,1)*100)</f>
        <v>-14.840141169503998</v>
      </c>
      <c r="DC7" s="207"/>
      <c r="DD7" s="208"/>
      <c r="DE7" s="207">
        <f ca="1">OFFSET(Census!DE$4,$A7*25-25+Census!DE$3,0,1,1)-OFFSET(Census!DE$4,$A7*25-25+1,0,1,1)</f>
        <v>2380</v>
      </c>
      <c r="DF7" s="208">
        <f ca="1">IF(OFFSET(Census!DE$4,$A7*25-25+1,0,1,1)=0,"",(OFFSET(Census!DE$4,$A7*25-25+Census!DE$3,0,1,1)-OFFSET(Census!DE$4,$A7*25-25+1,0,1,1))/OFFSET(Census!DE$4,$A7*25-25+1,0,1,1)*100)</f>
        <v>81.035069799114751</v>
      </c>
      <c r="DG7" s="207">
        <f ca="1">OFFSET(Census!DG$4,$A7*25-25+Census!DG$3,0,1,1)-OFFSET(Census!DG$4,$A7*25-25+1,0,1,1)</f>
        <v>-1245</v>
      </c>
      <c r="DH7" s="208">
        <f ca="1">IF(OFFSET(Census!DG$4,$A7*25-25+1,0,1,1)=0,"",(OFFSET(Census!DG$4,$A7*25-25+Census!DG$3,0,1,1)-OFFSET(Census!DG$4,$A7*25-25+1,0,1,1))/OFFSET(Census!DG$4,$A7*25-25+1,0,1,1)*100)</f>
        <v>-4.9865822886209799</v>
      </c>
      <c r="DI7" s="207">
        <f ca="1">OFFSET(Census!DI$4,$A7*25-25+Census!DI$3,0,1,1)-OFFSET(Census!DI$4,$A7*25-25+1,0,1,1)</f>
        <v>4015</v>
      </c>
      <c r="DJ7" s="208">
        <f ca="1">IF(OFFSET(Census!DI$4,$A7*25-25+1,0,1,1)=0,"",(OFFSET(Census!DI$4,$A7*25-25+Census!DI$3,0,1,1)-OFFSET(Census!DI$4,$A7*25-25+1,0,1,1))/OFFSET(Census!DI$4,$A7*25-25+1,0,1,1)*100)</f>
        <v>87.339569284315857</v>
      </c>
      <c r="DK7" s="207">
        <f ca="1">OFFSET(Census!DK$4,$A7*25-25+Census!DK$3,0,1,1)-OFFSET(Census!DK$4,$A7*25-25+1,0,1,1)</f>
        <v>4706</v>
      </c>
      <c r="DL7" s="208">
        <f ca="1">IF(OFFSET(Census!DK$4,$A7*25-25+1,0,1,1)=0,"",(OFFSET(Census!DK$4,$A7*25-25+Census!DK$3,0,1,1)-OFFSET(Census!DK$4,$A7*25-25+1,0,1,1))/OFFSET(Census!DK$4,$A7*25-25+1,0,1,1)*100)</f>
        <v>14.160197388216886</v>
      </c>
      <c r="DM7" s="207">
        <f ca="1">OFFSET(Census!DM$4,$A7*25-25+Census!DM$3,0,1,1)-OFFSET(Census!DM$4,$A7*25-25+1,0,1,1)</f>
        <v>5.1768977404008183</v>
      </c>
      <c r="DN7" s="208">
        <f ca="1">IF(OFFSET(Census!DM$4,$A7*25-25+1,0,1,1)=0,"",(OFFSET(Census!DM$4,$A7*25-25+Census!DM$3,0,1,1)-OFFSET(Census!DM$4,$A7*25-25+1,0,1,1))/OFFSET(Census!DM$4,$A7*25-25+1,0,1,1)*100)</f>
        <v>58.57985001854982</v>
      </c>
      <c r="DO7" s="207">
        <f ca="1">OFFSET(Census!DO$4,$A7*25-25+Census!DO$3,0,1,1)-OFFSET(Census!DO$4,$A7*25-25+1,0,1,1)</f>
        <v>-12.599832582804716</v>
      </c>
      <c r="DP7" s="208">
        <f ca="1">IF(OFFSET(Census!DO$4,$A7*25-25+1,0,1,1)=0,"",(OFFSET(Census!DO$4,$A7*25-25+Census!DO$3,0,1,1)-OFFSET(Census!DO$4,$A7*25-25+1,0,1,1))/OFFSET(Census!DO$4,$A7*25-25+1,0,1,1)*100)</f>
        <v>-16.771852287296507</v>
      </c>
      <c r="DQ7" s="207">
        <f ca="1">OFFSET(Census!DQ$4,$A7*25-25+Census!DQ$3,0,1,1)-OFFSET(Census!DQ$4,$A7*25-25+1,0,1,1)</f>
        <v>8.866778402908988</v>
      </c>
      <c r="DR7" s="208">
        <f ca="1">IF(OFFSET(Census!DQ$4,$A7*25-25+1,0,1,1)=0,"",(OFFSET(Census!DQ$4,$A7*25-25+Census!DQ$3,0,1,1)-OFFSET(Census!DQ$4,$A7*25-25+1,0,1,1))/OFFSET(Census!DQ$4,$A7*25-25+1,0,1,1)*100)</f>
        <v>64.10235228241838</v>
      </c>
      <c r="DS7" s="207">
        <f ca="1">OFFSET(Census!DS$4,$A7*25-25+Census!DS$3,0,1,1)-OFFSET(Census!DS$4,$A7*25-25+1,0,1,1)</f>
        <v>2095</v>
      </c>
      <c r="DT7" s="208">
        <f ca="1">IF(OFFSET(Census!DS$4,$A7*25-25+1,0,1,1)=0,"",(OFFSET(Census!DS$4,$A7*25-25+Census!DS$3,0,1,1)-OFFSET(Census!DS$4,$A7*25-25+1,0,1,1))/OFFSET(Census!DS$4,$A7*25-25+1,0,1,1)*100)</f>
        <v>32.986931191938282</v>
      </c>
      <c r="DU7" s="207">
        <f ca="1">OFFSET(Census!DU$4,$A7*25-25+Census!DU$3,0,1,1)-OFFSET(Census!DU$4,$A7*25-25+1,0,1,1)</f>
        <v>-119</v>
      </c>
      <c r="DV7" s="208">
        <f ca="1">IF(OFFSET(Census!DU$4,$A7*25-25+1,0,1,1)=0,"",(OFFSET(Census!DU$4,$A7*25-25+Census!DU$3,0,1,1)-OFFSET(Census!DU$4,$A7*25-25+1,0,1,1))/OFFSET(Census!DU$4,$A7*25-25+1,0,1,1)*100)</f>
        <v>-12.795698924731184</v>
      </c>
      <c r="DW7" s="207">
        <f ca="1">OFFSET(Census!DW$4,$A7*25-25+Census!DW$3,0,1,1)-OFFSET(Census!DW$4,$A7*25-25+1,0,1,1)</f>
        <v>7498</v>
      </c>
      <c r="DX7" s="208">
        <f ca="1">IF(OFFSET(Census!DW$4,$A7*25-25+1,0,1,1)=0,"",(OFFSET(Census!DW$4,$A7*25-25+Census!DW$3,0,1,1)-OFFSET(Census!DW$4,$A7*25-25+1,0,1,1))/OFFSET(Census!DW$4,$A7*25-25+1,0,1,1)*100)</f>
        <v>24.629635712643299</v>
      </c>
      <c r="DY7" s="207">
        <f ca="1">OFFSET(Census!DY$4,$A7*25-25+Census!DY$3,0,1,1)-OFFSET(Census!DY$4,$A7*25-25+1,0,1,1)</f>
        <v>1.6511223888122082</v>
      </c>
      <c r="DZ7" s="208">
        <f ca="1">IF(OFFSET(Census!DY$4,$A7*25-25+1,0,1,1)=0,"",(OFFSET(Census!DY$4,$A7*25-25+Census!DY$3,0,1,1)-OFFSET(Census!DY$4,$A7*25-25+1,0,1,1))/OFFSET(Census!DY$4,$A7*25-25+1,0,1,1)*100)</f>
        <v>7.9145203720059909</v>
      </c>
      <c r="EA7" s="207">
        <f ca="1">OFFSET(Census!EA$4,$A7*25-25+Census!EA$3,0,1,1)-OFFSET(Census!EA$4,$A7*25-25+1,0,1,1)</f>
        <v>-0.8931451431361519</v>
      </c>
      <c r="EB7" s="208">
        <f ca="1">IF(OFFSET(Census!EA$4,$A7*25-25+1,0,1,1)=0,"",(OFFSET(Census!EA$4,$A7*25-25+Census!EA$3,0,1,1)-OFFSET(Census!EA$4,$A7*25-25+1,0,1,1))/OFFSET(Census!EA$4,$A7*25-25+1,0,1,1)*100)</f>
        <v>-29.236578056445023</v>
      </c>
      <c r="EC7" s="207">
        <f ca="1">OFFSET(Census!EC$4,$A7*25-25+Census!EC$3,0,1,1)-OFFSET(Census!EC$4,$A7*25-25+1,0,1,1)</f>
        <v>1377500</v>
      </c>
      <c r="ED7" s="208">
        <f ca="1">IF(OFFSET(Census!EC$4,$A7*25-25+1,0,1,1)=0,"",(OFFSET(Census!EC$4,$A7*25-25+Census!EC$3,0,1,1)-OFFSET(Census!EC$4,$A7*25-25+1,0,1,1))/OFFSET(Census!EC$4,$A7*25-25+1,0,1,1)*100)</f>
        <v>194.01408450704224</v>
      </c>
      <c r="EE7" s="207">
        <f ca="1">OFFSET(Census!EE$4,$A7*25-25+Census!EE$3,0,1,1)-OFFSET(Census!EE$4,$A7*25-25+1,0,1,1)</f>
        <v>430000</v>
      </c>
      <c r="EF7" s="208">
        <f ca="1">IF(OFFSET(Census!EE$4,$A7*25-25+1,0,1,1)=0,"",(OFFSET(Census!EE$4,$A7*25-25+Census!EE$3,0,1,1)-OFFSET(Census!EE$4,$A7*25-25+1,0,1,1))/OFFSET(Census!EE$4,$A7*25-25+1,0,1,1)*100)</f>
        <v>103.6144578313253</v>
      </c>
      <c r="EG7" s="207">
        <f ca="1">OFFSET(Census!EG$4,$A7*25-25+Census!EG$3,0,1,1)-OFFSET(Census!EG$4,$A7*25-25+1,0,1,1)</f>
        <v>11.760185543100118</v>
      </c>
      <c r="EH7" s="208">
        <f ca="1">IF(OFFSET(Census!EG$4,$A7*25-25+1,0,1,1)=0,"",(OFFSET(Census!EG$4,$A7*25-25+Census!EG$3,0,1,1)-OFFSET(Census!EG$4,$A7*25-25+1,0,1,1))/OFFSET(Census!EG$4,$A7*25-25+1,0,1,1)*100)</f>
        <v>194.71104000000003</v>
      </c>
      <c r="EI7" s="207">
        <f ca="1">OFFSET(Census!EI$4,$A7*25-25+Census!EI$3,0,1,1)-OFFSET(Census!EI$4,$A7*25-25+1,0,1,1)</f>
        <v>3.9640316969462694</v>
      </c>
      <c r="EJ7" s="208">
        <f ca="1">IF(OFFSET(Census!EI$4,$A7*25-25+1,0,1,1)=0,"",(OFFSET(Census!EI$4,$A7*25-25+Census!EI$3,0,1,1)-OFFSET(Census!EI$4,$A7*25-25+1,0,1,1))/OFFSET(Census!EI$4,$A7*25-25+1,0,1,1)*100)</f>
        <v>109.02272425249168</v>
      </c>
      <c r="EK7" s="207">
        <f ca="1">OFFSET(Census!EK$4,$A7*25-25+Census!EK$3,0,1,1)-OFFSET(Census!EK$4,$A7*25-25+1,0,1,1)</f>
        <v>1.4</v>
      </c>
      <c r="EL7" s="208">
        <f ca="1">IF(OFFSET(Census!EK$4,$A7*25-25+1,0,1,1)=0,"",(OFFSET(Census!EK$4,$A7*25-25+Census!EK$3,0,1,1)-OFFSET(Census!EK$4,$A7*25-25+1,0,1,1))/OFFSET(Census!EK$4,$A7*25-25+1,0,1,1)*100)</f>
        <v>93.333333333333329</v>
      </c>
      <c r="EM7" s="207"/>
      <c r="EN7" s="208"/>
      <c r="EO7" s="207">
        <f ca="1">OFFSET(Census!EO$4,$A7*25-25+Census!EO$3,0,1,1)-OFFSET(Census!EO$4,$A7*25-25+1,0,1,1)</f>
        <v>-4.7019831964125851</v>
      </c>
      <c r="EP7" s="208">
        <f ca="1">IF(OFFSET(Census!EO$4,$A7*25-25+1,0,1,1)=0,"",(OFFSET(Census!EO$4,$A7*25-25+Census!EO$3,0,1,1)-OFFSET(Census!EO$4,$A7*25-25+1,0,1,1))/OFFSET(Census!EO$4,$A7*25-25+1,0,1,1)*100)</f>
        <v>-94.863812274486378</v>
      </c>
      <c r="EQ7" s="207">
        <f ca="1">OFFSET(Census!EQ$4,$A7*25-25+Census!EQ$3,0,1,1)-OFFSET(Census!EQ$4,$A7*25-25+1,0,1,1)</f>
        <v>2202</v>
      </c>
      <c r="ER7" s="208">
        <f ca="1">IF(OFFSET(Census!EQ$4,$A7*25-25+1,0,1,1)=0,"",(OFFSET(Census!EQ$4,$A7*25-25+Census!EQ$3,0,1,1)-OFFSET(Census!EQ$4,$A7*25-25+1,0,1,1))/OFFSET(Census!EQ$4,$A7*25-25+1,0,1,1)*100)</f>
        <v>26.801363193768257</v>
      </c>
      <c r="ES7" s="207">
        <f ca="1">OFFSET(Census!ES$4,$A7*25-25+Census!ES$3,0,1,1)-OFFSET(Census!ES$4,$A7*25-25+1,0,1,1)</f>
        <v>2610</v>
      </c>
      <c r="ET7" s="208">
        <f ca="1">IF(OFFSET(Census!ES$4,$A7*25-25+1,0,1,1)=0,"",(OFFSET(Census!ES$4,$A7*25-25+Census!ES$3,0,1,1)-OFFSET(Census!ES$4,$A7*25-25+1,0,1,1))/OFFSET(Census!ES$4,$A7*25-25+1,0,1,1)*100)</f>
        <v>23.303571428571431</v>
      </c>
      <c r="EU7" s="207">
        <f ca="1">OFFSET(Census!EU$4,$A7*25-25+Census!EU$3,0,1,1)-OFFSET(Census!EU$4,$A7*25-25+1,0,1,1)</f>
        <v>525</v>
      </c>
      <c r="EV7" s="208">
        <f ca="1">IF(OFFSET(Census!EU$4,$A7*25-25+1,0,1,1)=0,"",(OFFSET(Census!EU$4,$A7*25-25+Census!EU$3,0,1,1)-OFFSET(Census!EU$4,$A7*25-25+1,0,1,1))/OFFSET(Census!EU$4,$A7*25-25+1,0,1,1)*100)</f>
        <v>17.730496453900709</v>
      </c>
      <c r="EW7" s="207">
        <f ca="1">OFFSET(Census!EW$4,$A7*25-25+Census!EW$3,0,1,1)-OFFSET(Census!EW$4,$A7*25-25+1,0,1,1)</f>
        <v>-123</v>
      </c>
      <c r="EX7" s="208">
        <f ca="1">IF(OFFSET(Census!EW$4,$A7*25-25+1,0,1,1)=0,"",(OFFSET(Census!EW$4,$A7*25-25+Census!EW$3,0,1,1)-OFFSET(Census!EW$4,$A7*25-25+1,0,1,1))/OFFSET(Census!EW$4,$A7*25-25+1,0,1,1)*100)</f>
        <v>-32.975871313672926</v>
      </c>
      <c r="EY7" s="207">
        <f ca="1">OFFSET(Census!EY$4,$A7*25-25+Census!EY$3,0,1,1)-OFFSET(Census!EY$4,$A7*25-25+1,0,1,1)</f>
        <v>5214</v>
      </c>
      <c r="EZ7" s="208">
        <f ca="1">IF(OFFSET(Census!EY$4,$A7*25-25+1,0,1,1)=0,"",(OFFSET(Census!EY$4,$A7*25-25+Census!EY$3,0,1,1)-OFFSET(Census!EY$4,$A7*25-25+1,0,1,1))/OFFSET(Census!EY$4,$A7*25-25+1,0,1,1)*100)</f>
        <v>22.918681318681319</v>
      </c>
      <c r="FA7" s="207">
        <f ca="1">OFFSET(Census!FA$4,$A7*25-25+Census!FA$3,0,1,1)-OFFSET(Census!FA$4,$A7*25-25+1,0,1,1)</f>
        <v>1327</v>
      </c>
      <c r="FB7" s="208">
        <f ca="1">IF(OFFSET(Census!FA$4,$A7*25-25+1,0,1,1)=0,"",(OFFSET(Census!FA$4,$A7*25-25+Census!FA$3,0,1,1)-OFFSET(Census!FA$4,$A7*25-25+1,0,1,1))/OFFSET(Census!FA$4,$A7*25-25+1,0,1,1)*100)</f>
        <v>16.077053549794041</v>
      </c>
      <c r="FC7" s="207">
        <f ca="1">OFFSET(Census!FC$4,$A7*25-25+Census!FC$3,0,1,1)-OFFSET(Census!FC$4,$A7*25-25+1,0,1,1)</f>
        <v>-229</v>
      </c>
      <c r="FD7" s="208">
        <f ca="1">IF(OFFSET(Census!FC$4,$A7*25-25+1,0,1,1)=0,"",(OFFSET(Census!FC$4,$A7*25-25+Census!FC$3,0,1,1)-OFFSET(Census!FC$4,$A7*25-25+1,0,1,1))/OFFSET(Census!FC$4,$A7*25-25+1,0,1,1)*100)</f>
        <v>-25.192519251925194</v>
      </c>
      <c r="FE7" s="207">
        <f ca="1">OFFSET(Census!FE$4,$A7*25-25+Census!FE$3,0,1,1)-OFFSET(Census!FE$4,$A7*25-25+1,0,1,1)</f>
        <v>-68</v>
      </c>
      <c r="FF7" s="208">
        <f ca="1">IF(OFFSET(Census!FE$4,$A7*25-25+1,0,1,1)=0,"",(OFFSET(Census!FE$4,$A7*25-25+Census!FE$3,0,1,1)-OFFSET(Census!FE$4,$A7*25-25+1,0,1,1))/OFFSET(Census!FE$4,$A7*25-25+1,0,1,1)*100)</f>
        <v>-6.7393458870168486</v>
      </c>
      <c r="FG7" s="207">
        <f ca="1">OFFSET(Census!FG$4,$A7*25-25+Census!FG$3,0,1,1)-OFFSET(Census!FG$4,$A7*25-25+1,0,1,1)</f>
        <v>6244</v>
      </c>
      <c r="FH7" s="208">
        <f ca="1">IF(OFFSET(Census!FG$4,$A7*25-25+1,0,1,1)=0,"",(OFFSET(Census!FG$4,$A7*25-25+Census!FG$3,0,1,1)-OFFSET(Census!FG$4,$A7*25-25+1,0,1,1))/OFFSET(Census!FG$4,$A7*25-25+1,0,1,1)*100)</f>
        <v>18.966040945264563</v>
      </c>
      <c r="FI7" s="207">
        <f ca="1">OFFSET(Census!FI$4,$A7*25-25+Census!FI$3,0,1,1)-OFFSET(Census!FI$4,$A7*25-25+1,0,1,1)</f>
        <v>1.6436451920978996</v>
      </c>
      <c r="FJ7" s="208">
        <f ca="1">IF(OFFSET(Census!FI$4,$A7*25-25+1,0,1,1)=0,"",(OFFSET(Census!FI$4,$A7*25-25+Census!FI$3,0,1,1)-OFFSET(Census!FI$4,$A7*25-25+1,0,1,1))/OFFSET(Census!FI$4,$A7*25-25+1,0,1,1)*100)</f>
        <v>6.586183911179047</v>
      </c>
      <c r="FK7" s="207">
        <f ca="1">OFFSET(Census!FK$4,$A7*25-25+Census!FK$3,0,1,1)-OFFSET(Census!FK$4,$A7*25-25+1,0,1,1)</f>
        <v>1.240370255145713</v>
      </c>
      <c r="FL7" s="208">
        <f ca="1">IF(OFFSET(Census!FK$4,$A7*25-25+1,0,1,1)=0,"",(OFFSET(Census!FK$4,$A7*25-25+Census!FK$3,0,1,1)-OFFSET(Census!FK$4,$A7*25-25+1,0,1,1))/OFFSET(Census!FK$4,$A7*25-25+1,0,1,1)*100)</f>
        <v>3.6460240660631396</v>
      </c>
      <c r="FM7" s="207">
        <f ca="1">OFFSET(Census!FM$4,$A7*25-25+Census!FM$3,0,1,1)-OFFSET(Census!FM$4,$A7*25-25+1,0,1,1)</f>
        <v>-9.3408753483336326E-2</v>
      </c>
      <c r="FN7" s="208">
        <f ca="1">IF(OFFSET(Census!FM$4,$A7*25-25+1,0,1,1)=0,"",(OFFSET(Census!FM$4,$A7*25-25+Census!FM$3,0,1,1)-OFFSET(Census!FM$4,$A7*25-25+1,0,1,1))/OFFSET(Census!FM$4,$A7*25-25+1,0,1,1)*100)</f>
        <v>-1.0385690584864569</v>
      </c>
      <c r="FO7" s="207">
        <f ca="1">OFFSET(Census!FO$4,$A7*25-25+Census!FO$3,0,1,1)-OFFSET(Census!FO$4,$A7*25-25+1,0,1,1)</f>
        <v>-0.49467224818933975</v>
      </c>
      <c r="FP7" s="208">
        <f ca="1">IF(OFFSET(Census!FO$4,$A7*25-25+1,0,1,1)=0,"",(OFFSET(Census!FO$4,$A7*25-25+Census!FO$3,0,1,1)-OFFSET(Census!FO$4,$A7*25-25+1,0,1,1))/OFFSET(Census!FO$4,$A7*25-25+1,0,1,1)*100)</f>
        <v>-43.661125348229071</v>
      </c>
      <c r="FQ7" s="207">
        <f ca="1">OFFSET(Census!FQ$4,$A7*25-25+Census!FQ$3,0,1,1)-OFFSET(Census!FQ$4,$A7*25-25+1,0,1,1)</f>
        <v>2.2959344455709356</v>
      </c>
      <c r="FR7" s="208">
        <f ca="1">IF(OFFSET(Census!FQ$4,$A7*25-25+1,0,1,1)=0,"",(OFFSET(Census!FQ$4,$A7*25-25+Census!FQ$3,0,1,1)-OFFSET(Census!FQ$4,$A7*25-25+1,0,1,1))/OFFSET(Census!FQ$4,$A7*25-25+1,0,1,1)*100)</f>
        <v>3.3224946732785208</v>
      </c>
      <c r="FS7" s="207">
        <f ca="1">OFFSET(Census!FS$4,$A7*25-25+Census!FS$3,0,1,1)-OFFSET(Census!FS$4,$A7*25-25+1,0,1,1)</f>
        <v>-0.60883679625730736</v>
      </c>
      <c r="FT7" s="208">
        <f ca="1">IF(OFFSET(Census!FS$4,$A7*25-25+1,0,1,1)=0,"",(OFFSET(Census!FS$4,$A7*25-25+Census!FS$3,0,1,1)-OFFSET(Census!FS$4,$A7*25-25+1,0,1,1))/OFFSET(Census!FS$4,$A7*25-25+1,0,1,1)*100)</f>
        <v>-2.428413497259883</v>
      </c>
      <c r="FU7" s="207">
        <f ca="1">OFFSET(Census!FU$4,$A7*25-25+Census!FU$3,0,1,1)-OFFSET(Census!FU$4,$A7*25-25+1,0,1,1)</f>
        <v>-1.0248718587357786</v>
      </c>
      <c r="FV7" s="208">
        <f ca="1">IF(OFFSET(Census!FU$4,$A7*25-25+1,0,1,1)=0,"",(OFFSET(Census!FU$4,$A7*25-25+Census!FU$3,0,1,1)-OFFSET(Census!FU$4,$A7*25-25+1,0,1,1))/OFFSET(Census!FU$4,$A7*25-25+1,0,1,1)*100)</f>
        <v>-37.118626329262156</v>
      </c>
      <c r="FW7" s="207">
        <f ca="1">OFFSET(Census!FW$4,$A7*25-25+Census!FW$3,0,1,1)-OFFSET(Census!FW$4,$A7*25-25+1,0,1,1)</f>
        <v>-0.66222579057784703</v>
      </c>
      <c r="FX7" s="208">
        <f ca="1">IF(OFFSET(Census!FW$4,$A7*25-25+1,0,1,1)=0,"",(OFFSET(Census!FW$4,$A7*25-25+Census!FW$3,0,1,1)-OFFSET(Census!FW$4,$A7*25-25+1,0,1,1))/OFFSET(Census!FW$4,$A7*25-25+1,0,1,1)*100)</f>
        <v>-21.607331493958252</v>
      </c>
      <c r="FY7" s="207"/>
      <c r="FZ7" s="208"/>
      <c r="GA7" s="207">
        <f ca="1">OFFSET(Census!GA$4,$A7*25-25+Census!GA$3,0,1,1)-OFFSET(Census!GA$4,$A7*25-25+1,0,1,1)</f>
        <v>-4.0703052728954674</v>
      </c>
      <c r="GB7" s="208">
        <f ca="1">IF(OFFSET(Census!GA$4,$A7*25-25+1,0,1,1)=0,"",(OFFSET(Census!GA$4,$A7*25-25+Census!GA$3,0,1,1)-OFFSET(Census!GA$4,$A7*25-25+1,0,1,1))/OFFSET(Census!GA$4,$A7*25-25+1,0,1,1)*100)</f>
        <v>-100</v>
      </c>
      <c r="GC7" s="207">
        <f ca="1">OFFSET(Census!GC$4,$A7*25-25+Census!GC$3,0,1,1)-OFFSET(Census!GC$4,$A7*25-25+1,0,1,1)</f>
        <v>-9.330789046358607</v>
      </c>
      <c r="GD7" s="208">
        <f ca="1">IF(OFFSET(Census!GC$4,$A7*25-25+1,0,1,1)=0,"",(OFFSET(Census!GC$4,$A7*25-25+Census!GC$3,0,1,1)-OFFSET(Census!GC$4,$A7*25-25+1,0,1,1))/OFFSET(Census!GC$4,$A7*25-25+1,0,1,1)*100)</f>
        <v>-89.879839705249964</v>
      </c>
      <c r="GE7" s="207">
        <f ca="1">OFFSET(Census!GE$4,$A7*25-25+Census!GE$3,0,1,1)-OFFSET(Census!GE$4,$A7*25-25+1,0,1,1)</f>
        <v>-51.344880466785931</v>
      </c>
      <c r="GF7" s="208">
        <f ca="1">IF(OFFSET(Census!GE$4,$A7*25-25+1,0,1,1)=0,"",(OFFSET(Census!GE$4,$A7*25-25+Census!GE$3,0,1,1)-OFFSET(Census!GE$4,$A7*25-25+1,0,1,1))/OFFSET(Census!GE$4,$A7*25-25+1,0,1,1)*100)</f>
        <v>-71.511470310501537</v>
      </c>
      <c r="GG7" s="207">
        <f ca="1">OFFSET(Census!GG$4,$A7*25-25+Census!GG$3,0,1,1)-OFFSET(Census!GG$4,$A7*25-25+1,0,1,1)</f>
        <v>-46.741599981777028</v>
      </c>
      <c r="GH7" s="208">
        <f ca="1">IF(OFFSET(Census!GG$4,$A7*25-25+1,0,1,1)=0,"",(OFFSET(Census!GG$4,$A7*25-25+Census!GG$3,0,1,1)-OFFSET(Census!GG$4,$A7*25-25+1,0,1,1))/OFFSET(Census!GG$4,$A7*25-25+1,0,1,1)*100)</f>
        <v>-30.022889609675936</v>
      </c>
      <c r="GI7" s="207">
        <f ca="1">OFFSET(Census!GI$4,$A7*25-25+Census!GI$3,0,1,1)-OFFSET(Census!GI$4,$A7*25-25+1,0,1,1)</f>
        <v>-14.12416509835397</v>
      </c>
      <c r="GJ7" s="208">
        <f ca="1">IF(OFFSET(Census!GI$4,$A7*25-25+1,0,1,1)=0,"",(OFFSET(Census!GI$4,$A7*25-25+Census!GI$3,0,1,1)-OFFSET(Census!GI$4,$A7*25-25+1,0,1,1))/OFFSET(Census!GI$4,$A7*25-25+1,0,1,1)*100)</f>
        <v>-16.804323510246487</v>
      </c>
      <c r="GK7" s="207">
        <f ca="1">OFFSET(Census!GK$4,$A7*25-25+Census!GK$3,0,1,1)-OFFSET(Census!GK$4,$A7*25-25+1,0,1,1)</f>
        <v>5.3295040344849589</v>
      </c>
      <c r="GL7" s="208">
        <f ca="1">IF(OFFSET(Census!GK$4,$A7*25-25+1,0,1,1)=0,"",(OFFSET(Census!GK$4,$A7*25-25+Census!GK$3,0,1,1)-OFFSET(Census!GK$4,$A7*25-25+1,0,1,1))/OFFSET(Census!GK$4,$A7*25-25+1,0,1,1)*100)</f>
        <v>38.304503996871794</v>
      </c>
      <c r="GM7" s="207"/>
      <c r="GN7" s="208"/>
      <c r="GO7" s="207">
        <f ca="1">OFFSET(Census!GO$4,$A7*25-25+Census!GO$3,0,1,1)-OFFSET(Census!GO$4,$A7*25-25+1,0,1,1)</f>
        <v>-30.576391144747294</v>
      </c>
      <c r="GP7" s="208">
        <f ca="1">IF(OFFSET(Census!GO$4,$A7*25-25+1,0,1,1)=0,"",(OFFSET(Census!GO$4,$A7*25-25+Census!GO$3,0,1,1)-OFFSET(Census!GO$4,$A7*25-25+1,0,1,1))/OFFSET(Census!GO$4,$A7*25-25+1,0,1,1)*100)</f>
        <v>-53.162214217470435</v>
      </c>
      <c r="GQ7" s="207">
        <f ca="1">OFFSET(Census!GQ$4,$A7*25-25+Census!GQ$3,0,1,1)-OFFSET(Census!GQ$4,$A7*25-25+1,0,1,1)</f>
        <v>-133</v>
      </c>
      <c r="GR7" s="208">
        <f ca="1">IF(OFFSET(Census!GQ$4,$A7*25-25+1,0,1,1)=0,"",(OFFSET(Census!GQ$4,$A7*25-25+Census!GQ$3,0,1,1)-OFFSET(Census!GQ$4,$A7*25-25+1,0,1,1))/OFFSET(Census!GQ$4,$A7*25-25+1,0,1,1)*100)</f>
        <v>-12.813102119460501</v>
      </c>
      <c r="GS7" s="207">
        <f ca="1">OFFSET(Census!GS$4,$A7*25-25+Census!GS$3,0,1,1)-OFFSET(Census!GS$4,$A7*25-25+1,0,1,1)</f>
        <v>13.27000000000001</v>
      </c>
      <c r="GT7" s="208">
        <f ca="1">IF(OFFSET(Census!GS$4,$A7*25-25+1,0,1,1)=0,"",(OFFSET(Census!GS$4,$A7*25-25+Census!GS$3,0,1,1)-OFFSET(Census!GS$4,$A7*25-25+1,0,1,1))/OFFSET(Census!GS$4,$A7*25-25+1,0,1,1)*100)</f>
        <v>16.256278329045706</v>
      </c>
      <c r="GU7" s="207">
        <f ca="1">OFFSET(Census!GU$4,$A7*25-25+Census!GU$3,0,1,1)-OFFSET(Census!GU$4,$A7*25-25+1,0,1,1)</f>
        <v>22.119999999999997</v>
      </c>
      <c r="GV7" s="208">
        <f ca="1">IF(OFFSET(Census!GU$4,$A7*25-25+1,0,1,1)=0,"",(OFFSET(Census!GU$4,$A7*25-25+Census!GU$3,0,1,1)-OFFSET(Census!GU$4,$A7*25-25+1,0,1,1))/OFFSET(Census!GU$4,$A7*25-25+1,0,1,1)*100)</f>
        <v>35.746606334841623</v>
      </c>
      <c r="GW7" s="207">
        <f ca="1">OFFSET(Census!GW$4,$A7*25-25+Census!GW$3,0,1,1)-OFFSET(Census!GW$4,$A7*25-25+1,0,1,1)</f>
        <v>8.4699999999999989</v>
      </c>
      <c r="GX7" s="208">
        <f ca="1">IF(OFFSET(Census!GW$4,$A7*25-25+1,0,1,1)=0,"",(OFFSET(Census!GW$4,$A7*25-25+Census!GW$3,0,1,1)-OFFSET(Census!GW$4,$A7*25-25+1,0,1,1))/OFFSET(Census!GW$4,$A7*25-25+1,0,1,1)*100)</f>
        <v>11.464537087168381</v>
      </c>
      <c r="GY7" s="207">
        <f ca="1">OFFSET(Census!GY$4,$A7*25-25+Census!GY$3,0,1,1)-OFFSET(Census!GY$4,$A7*25-25+1,0,1,1)</f>
        <v>8.9099999999999895</v>
      </c>
      <c r="GZ7" s="208">
        <f ca="1">IF(OFFSET(Census!GY$4,$A7*25-25+1,0,1,1)=0,"",(OFFSET(Census!GY$4,$A7*25-25+Census!GY$3,0,1,1)-OFFSET(Census!GY$4,$A7*25-25+1,0,1,1))/OFFSET(Census!GY$4,$A7*25-25+1,0,1,1)*100)</f>
        <v>15.64805057955741</v>
      </c>
      <c r="HA7" s="207">
        <f ca="1">OFFSET(Census!HA$4,$A7*25-25+Census!HA$3,0,1,1)-OFFSET(Census!HA$4,$A7*25-25+1,0,1,1)</f>
        <v>-1.0999999999999943</v>
      </c>
      <c r="HB7" s="208">
        <f ca="1">IF(OFFSET(Census!HA$4,$A7*25-25+1,0,1,1)=0,"",(OFFSET(Census!HA$4,$A7*25-25+Census!HA$3,0,1,1)-OFFSET(Census!HA$4,$A7*25-25+1,0,1,1))/OFFSET(Census!HA$4,$A7*25-25+1,0,1,1)*100)</f>
        <v>-1.1133603238866339</v>
      </c>
      <c r="HC7" s="207">
        <f ca="1">OFFSET(Census!HC$4,$A7*25-25+Census!HC$3,0,1,1)-OFFSET(Census!HC$4,$A7*25-25+1,0,1,1)</f>
        <v>-1</v>
      </c>
      <c r="HD7" s="208">
        <f ca="1">IF(OFFSET(Census!HC$4,$A7*25-25+1,0,1,1)=0,"",(OFFSET(Census!HC$4,$A7*25-25+Census!HC$3,0,1,1)-OFFSET(Census!HC$4,$A7*25-25+1,0,1,1))/OFFSET(Census!HC$4,$A7*25-25+1,0,1,1)*100)</f>
        <v>-9.0909090909090917</v>
      </c>
      <c r="HE7" s="207"/>
      <c r="HF7" s="208" t="str">
        <f ca="1">IF(OFFSET(Census!HE$4,$A7*25-25+1,0,1,1)=0,"",(OFFSET(Census!HE$4,$A7*25-25+Census!HE$3,0,1,1)-OFFSET(Census!HE$4,$A7*25-25+1,0,1,1))/OFFSET(Census!HE$4,$A7*25-25+1,0,1,1)*100)</f>
        <v/>
      </c>
      <c r="HG7" s="207">
        <f ca="1">OFFSET(Census!HG$4,$A7*25-25+Census!HG$3,0,1,1)-OFFSET(Census!HG$4,$A7*25-25+1,0,1,1)</f>
        <v>242.54558133398666</v>
      </c>
      <c r="HH7" s="208">
        <f ca="1">IF(OFFSET(Census!HG$4,$A7*25-25+1,0,1,1)=0,"",(OFFSET(Census!HG$4,$A7*25-25+Census!HG$3,0,1,1)-OFFSET(Census!HG$4,$A7*25-25+1,0,1,1))/OFFSET(Census!HG$4,$A7*25-25+1,0,1,1)*100)</f>
        <v>62.835642832639024</v>
      </c>
      <c r="HI7" s="207">
        <f ca="1">OFFSET(Census!HI$4,$A7*25-25+Census!HI$3,0,1,1)-OFFSET(Census!HI$4,$A7*25-25+1,0,1,1)</f>
        <v>552.59192596920411</v>
      </c>
      <c r="HJ7" s="208">
        <f ca="1">IF(OFFSET(Census!HI$4,$A7*25-25+1,0,1,1)=0,"",(OFFSET(Census!HI$4,$A7*25-25+Census!HI$3,0,1,1)-OFFSET(Census!HI$4,$A7*25-25+1,0,1,1))/OFFSET(Census!HI$4,$A7*25-25+1,0,1,1)*100)</f>
        <v>15.901925927171343</v>
      </c>
      <c r="HK7" s="207">
        <f ca="1">OFFSET(Census!HK$4,$A7*25-25+Census!HK$3,0,1,1)-OFFSET(Census!HK$4,$A7*25-25+1,0,1,1)</f>
        <v>82.203132362087501</v>
      </c>
      <c r="HL7" s="208">
        <f ca="1">IF(OFFSET(Census!HK$4,$A7*25-25+1,0,1,1)=0,"",(OFFSET(Census!HK$4,$A7*25-25+Census!HK$3,0,1,1)-OFFSET(Census!HK$4,$A7*25-25+1,0,1,1))/OFFSET(Census!HK$4,$A7*25-25+1,0,1,1)*100)</f>
        <v>46.706325205731538</v>
      </c>
      <c r="HM7" s="207">
        <f ca="1">OFFSET(Census!HM$4,$A7*25-25+Census!HM$3,0,1,1)-OFFSET(Census!HM$4,$A7*25-25+1,0,1,1)</f>
        <v>1348.856687838067</v>
      </c>
      <c r="HN7" s="208">
        <f ca="1">IF(OFFSET(Census!HM$4,$A7*25-25+1,0,1,1)=0,"",(OFFSET(Census!HM$4,$A7*25-25+Census!HM$3,0,1,1)-OFFSET(Census!HM$4,$A7*25-25+1,0,1,1))/OFFSET(Census!HM$4,$A7*25-25+1,0,1,1)*100)</f>
        <v>30.607140636216634</v>
      </c>
      <c r="HO7" s="207">
        <f ca="1">OFFSET(Census!HO$4,$A7*25-25+Census!HO$3,0,1,1)-OFFSET(Census!HO$4,$A7*25-25+1,0,1,1)</f>
        <v>494.99346354306573</v>
      </c>
      <c r="HP7" s="208">
        <f ca="1">IF(OFFSET(Census!HO$4,$A7*25-25+1,0,1,1)=0,"",(OFFSET(Census!HO$4,$A7*25-25+Census!HO$3,0,1,1)-OFFSET(Census!HO$4,$A7*25-25+1,0,1,1))/OFFSET(Census!HO$4,$A7*25-25+1,0,1,1)*100)</f>
        <v>173.31331378343413</v>
      </c>
      <c r="HQ7" s="207"/>
      <c r="HR7" s="208"/>
      <c r="HS7" s="207">
        <f ca="1">OFFSET(Census!HS$4,$A7*25-25+Census!HS$3,0,1,1)-OFFSET(Census!HS$4,$A7*25-25+1,0,1,1)</f>
        <v>-1</v>
      </c>
      <c r="HT7" s="208">
        <f ca="1">IF(OFFSET(Census!HS$4,$A7*25-25+1,0,1,1)=0,"",(OFFSET(Census!HS$4,$A7*25-25+Census!HS$3,0,1,1)-OFFSET(Census!HS$4,$A7*25-25+1,0,1,1))/OFFSET(Census!HS$4,$A7*25-25+1,0,1,1)*100)</f>
        <v>-14.285714285714285</v>
      </c>
      <c r="HU7" s="207">
        <f ca="1">OFFSET(Census!HU$4,$A7*25-25+Census!HU$3,0,1,1)-OFFSET(Census!HU$4,$A7*25-25+1,0,1,1)</f>
        <v>0</v>
      </c>
      <c r="HV7" s="208" t="str">
        <f ca="1">IF(OFFSET(Census!HU$4,$A7*25-25+1,0,1,1)=0,"",(OFFSET(Census!HU$4,$A7*25-25+Census!HU$3,0,1,1)-OFFSET(Census!HU$4,$A7*25-25+1,0,1,1))/OFFSET(Census!HU$4,$A7*25-25+1,0,1,1)*100)</f>
        <v/>
      </c>
      <c r="HW7" s="207">
        <f ca="1">OFFSET(Census!HW$4,$A7*25-25+Census!HW$3,0,1,1)-OFFSET(Census!HW$4,$A7*25-25+1,0,1,1)</f>
        <v>-6.8999999999999986</v>
      </c>
      <c r="HX7" s="208">
        <f ca="1">IF(OFFSET(Census!HW$4,$A7*25-25+1,0,1,1)=0,"",(OFFSET(Census!HW$4,$A7*25-25+Census!HW$3,0,1,1)-OFFSET(Census!HW$4,$A7*25-25+1,0,1,1))/OFFSET(Census!HW$4,$A7*25-25+1,0,1,1)*100)</f>
        <v>-35.567010309278345</v>
      </c>
      <c r="HY7" s="207"/>
      <c r="HZ7" s="208" t="str">
        <f ca="1">IF(OFFSET(Census!HY$4,$A7*25-25+1,0,1,1)=0,"",(OFFSET(Census!HY$4,$A7*25-25+Census!HY$3,0,1,1)-OFFSET(Census!HY$4,$A7*25-25+1,0,1,1))/OFFSET(Census!HY$4,$A7*25-25+1,0,1,1)*100)</f>
        <v/>
      </c>
      <c r="IA7" s="207">
        <f ca="1">OFFSET(Census!IA$4,$A7*25-25+Census!IA$3,0,1,1)-OFFSET(Census!IA$4,$A7*25-25+1,0,1,1)</f>
        <v>2.6666666666666665</v>
      </c>
      <c r="IB7" s="208" t="str">
        <f ca="1">IF(OFFSET(Census!IA$4,$A7*25-25+1,0,1,1)=0,"",(OFFSET(Census!IA$4,$A7*25-25+Census!IA$3,0,1,1)-OFFSET(Census!IA$4,$A7*25-25+1,0,1,1))/OFFSET(Census!IA$4,$A7*25-25+1,0,1,1)*100)</f>
        <v/>
      </c>
      <c r="IC7" s="207">
        <f ca="1">OFFSET(Census!IC$4,$A7*25-25+Census!IC$3,0,1,1)-OFFSET(Census!IC$4,$A7*25-25+1,0,1,1)</f>
        <v>-15</v>
      </c>
      <c r="ID7" s="208">
        <f ca="1">IF(OFFSET(Census!IC$4,$A7*25-25+1,0,1,1)=0,"",(OFFSET(Census!IC$4,$A7*25-25+Census!IC$3,0,1,1)-OFFSET(Census!IC$4,$A7*25-25+1,0,1,1))/OFFSET(Census!IC$4,$A7*25-25+1,0,1,1)*100)</f>
        <v>-15.789473684210526</v>
      </c>
      <c r="IE7" s="207">
        <f ca="1">OFFSET(Census!IE$4,$A7*25-25+Census!IE$3,0,1,1)-OFFSET(Census!IE$4,$A7*25-25+1,0,1,1)</f>
        <v>0.2647988102450084</v>
      </c>
      <c r="IF7" s="208" t="str">
        <f ca="1">IF(OFFSET(Census!IE$4,$A7*25-25+1,0,1,1)=0,"",(OFFSET(Census!IE$4,$A7*25-25+Census!IE$3,0,1,1)-OFFSET(Census!IE$4,$A7*25-25+1,0,1,1))/OFFSET(Census!IE$4,$A7*25-25+1,0,1,1)*100)</f>
        <v/>
      </c>
      <c r="IG7" s="207">
        <f ca="1">OFFSET(Census!IG$4,$A7*25-25+Census!IG$3,0,1,1)-OFFSET(Census!IG$4,$A7*25-25+1,0,1,1)</f>
        <v>-2.6193376696551072</v>
      </c>
      <c r="IH7" s="208">
        <f ca="1">IF(OFFSET(Census!IG$4,$A7*25-25+1,0,1,1)=0,"",(OFFSET(Census!IG$4,$A7*25-25+Census!IG$3,0,1,1)-OFFSET(Census!IG$4,$A7*25-25+1,0,1,1))/OFFSET(Census!IG$4,$A7*25-25+1,0,1,1)*100)</f>
        <v>-24.796580419238147</v>
      </c>
      <c r="II7" s="207"/>
      <c r="IJ7" s="208"/>
    </row>
    <row r="8" spans="1:244" ht="12" customHeight="1" x14ac:dyDescent="0.35">
      <c r="A8" s="209">
        <v>3</v>
      </c>
      <c r="B8" s="10" t="s">
        <v>47</v>
      </c>
      <c r="E8" s="207">
        <f ca="1">OFFSET(Census!E$4,$A8*25-25+Census!E$3,0,1,1)-OFFSET(Census!E$4,$A8*25-25+1,0,1,1)</f>
        <v>18729</v>
      </c>
      <c r="F8" s="208">
        <f ca="1">IF(OFFSET(Census!E$4,$A8*25-25+1,0,1,1)=0,"",(OFFSET(Census!E$4,$A8*25-25+Census!E$3,0,1,1)-OFFSET(Census!E$4,$A8*25-25+1,0,1,1))/OFFSET(Census!E$4,$A8*25-25+1,0,1,1)*100)</f>
        <v>12.020563770794825</v>
      </c>
      <c r="G8" s="207">
        <f ca="1">OFFSET(Census!G$4,$A8*25-25+Census!G$3,0,1,1)-OFFSET(Census!G$4,$A8*25-25+1,0,1,1)</f>
        <v>2190</v>
      </c>
      <c r="H8" s="208">
        <f ca="1">IF(OFFSET(Census!G$4,$A8*25-25+1,0,1,1)=0,"",(OFFSET(Census!G$4,$A8*25-25+Census!G$3,0,1,1)-OFFSET(Census!G$4,$A8*25-25+1,0,1,1))/OFFSET(Census!G$4,$A8*25-25+1,0,1,1)*100)</f>
        <v>8.8517036498120518</v>
      </c>
      <c r="I8" s="207">
        <f ca="1">OFFSET(Census!I$4,$A8*25-25+Census!I$3,0,1,1)-OFFSET(Census!I$4,$A8*25-25+1,0,1,1)</f>
        <v>1224</v>
      </c>
      <c r="J8" s="208">
        <f ca="1">IF(OFFSET(Census!I$4,$A8*25-25+1,0,1,1)=0,"",(OFFSET(Census!I$4,$A8*25-25+Census!I$3,0,1,1)-OFFSET(Census!I$4,$A8*25-25+1,0,1,1))/OFFSET(Census!I$4,$A8*25-25+1,0,1,1)*100)</f>
        <v>5.3143452587704063</v>
      </c>
      <c r="K8" s="207">
        <f ca="1">OFFSET(Census!K$4,$A8*25-25+Census!K$3,0,1,1)-OFFSET(Census!K$4,$A8*25-25+1,0,1,1)</f>
        <v>7770</v>
      </c>
      <c r="L8" s="208">
        <f ca="1">IF(OFFSET(Census!K$4,$A8*25-25+1,0,1,1)=0,"",(OFFSET(Census!K$4,$A8*25-25+Census!K$3,0,1,1)-OFFSET(Census!K$4,$A8*25-25+1,0,1,1))/OFFSET(Census!K$4,$A8*25-25+1,0,1,1)*100)</f>
        <v>33.87096774193548</v>
      </c>
      <c r="M8" s="207">
        <f ca="1">OFFSET(Census!M$4,$A8*25-25+Census!M$3,0,1,1)-OFFSET(Census!M$4,$A8*25-25+1,0,1,1)</f>
        <v>0.16074574030180244</v>
      </c>
      <c r="N8" s="208">
        <f ca="1">IF(OFFSET(Census!M$4,$A8*25-25+1,0,1,1)=0,"",(OFFSET(Census!M$4,$A8*25-25+Census!M$3,0,1,1)-OFFSET(Census!M$4,$A8*25-25+1,0,1,1))/OFFSET(Census!M$4,$A8*25-25+1,0,1,1)*100)</f>
        <v>1.0123063863604234</v>
      </c>
      <c r="O8" s="207">
        <f ca="1">OFFSET(Census!O$4,$A8*25-25+Census!O$3,0,1,1)-OFFSET(Census!O$4,$A8*25-25+1,0,1,1)</f>
        <v>-0.33560169838695586</v>
      </c>
      <c r="P8" s="208">
        <f ca="1">IF(OFFSET(Census!O$4,$A8*25-25+1,0,1,1)=0,"",(OFFSET(Census!O$4,$A8*25-25+Census!O$3,0,1,1)-OFFSET(Census!O$4,$A8*25-25+1,0,1,1))/OFFSET(Census!O$4,$A8*25-25+1,0,1,1)*100)</f>
        <v>-2.2702947821411437</v>
      </c>
      <c r="Q8" s="207">
        <f ca="1">OFFSET(Census!Q$4,$A8*25-25+Census!Q$3,0,1,1)-OFFSET(Census!Q$4,$A8*25-25+1,0,1,1)</f>
        <v>3.5674000688191434</v>
      </c>
      <c r="R8" s="208">
        <f ca="1">IF(OFFSET(Census!Q$4,$A8*25-25+1,0,1,1)=0,"",(OFFSET(Census!Q$4,$A8*25-25+Census!Q$3,0,1,1)-OFFSET(Census!Q$4,$A8*25-25+1,0,1,1))/OFFSET(Census!Q$4,$A8*25-25+1,0,1,1)*100)</f>
        <v>24.229706622605626</v>
      </c>
      <c r="S8" s="207">
        <f ca="1">OFFSET(Census!S$4,$A8*25-25+Census!S$3,0,1,1)-OFFSET(Census!S$4,$A8*25-25+1,0,1,1)</f>
        <v>-35</v>
      </c>
      <c r="T8" s="208">
        <f ca="1">IF(OFFSET(Census!S$4,$A8*25-25+1,0,1,1)=0,"",(OFFSET(Census!S$4,$A8*25-25+Census!S$3,0,1,1)-OFFSET(Census!S$4,$A8*25-25+1,0,1,1))/OFFSET(Census!S$4,$A8*25-25+1,0,1,1)*100)</f>
        <v>-100</v>
      </c>
      <c r="U8" s="207"/>
      <c r="V8" s="208"/>
      <c r="W8" s="207">
        <f ca="1">OFFSET(Census!W$4,$A8*25-25+Census!W$3,0,1,1)-OFFSET(Census!W$4,$A8*25-25+1,0,1,1)</f>
        <v>285</v>
      </c>
      <c r="X8" s="208">
        <f ca="1">IF(OFFSET(Census!W$4,$A8*25-25+1,0,1,1)=0,"",(OFFSET(Census!W$4,$A8*25-25+Census!W$3,0,1,1)-OFFSET(Census!W$4,$A8*25-25+1,0,1,1))/OFFSET(Census!W$4,$A8*25-25+1,0,1,1)*100)</f>
        <v>188.74172185430464</v>
      </c>
      <c r="Y8" s="207">
        <f ca="1">OFFSET(Census!Y$4,$A8*25-25+Census!Y$3,0,1,1)-OFFSET(Census!Y$4,$A8*25-25+1,0,1,1)</f>
        <v>0.15999191563842982</v>
      </c>
      <c r="Z8" s="208">
        <f ca="1">IF(OFFSET(Census!Y$4,$A8*25-25+1,0,1,1)=0,"",(OFFSET(Census!Y$4,$A8*25-25+Census!Y$3,0,1,1)-OFFSET(Census!Y$4,$A8*25-25+1,0,1,1))/OFFSET(Census!Y$4,$A8*25-25+1,0,1,1)*100)</f>
        <v>149.49814125112513</v>
      </c>
      <c r="AA8" s="207">
        <f ca="1">OFFSET(Census!AA$4,$A8*25-25+Census!AA$3,0,1,1)-OFFSET(Census!AA$4,$A8*25-25+1,0,1,1)</f>
        <v>21754</v>
      </c>
      <c r="AB8" s="208">
        <f ca="1">IF(OFFSET(Census!AA$4,$A8*25-25+1,0,1,1)=0,"",(OFFSET(Census!AA$4,$A8*25-25+Census!AA$3,0,1,1)-OFFSET(Census!AA$4,$A8*25-25+1,0,1,1))/OFFSET(Census!AA$4,$A8*25-25+1,0,1,1)*100)</f>
        <v>66.44268653981247</v>
      </c>
      <c r="AC8" s="207">
        <f ca="1">OFFSET(Census!AC$4,$A8*25-25+Census!AC$3,0,1,1)-OFFSET(Census!AC$4,$A8*25-25+1,0,1,1)</f>
        <v>10.23020842346267</v>
      </c>
      <c r="AD8" s="208">
        <f ca="1">IF(OFFSET(Census!AC$4,$A8*25-25+1,0,1,1)=0,"",(OFFSET(Census!AC$4,$A8*25-25+Census!AC$3,0,1,1)-OFFSET(Census!AC$4,$A8*25-25+1,0,1,1))/OFFSET(Census!AC$4,$A8*25-25+1,0,1,1)*100)</f>
        <v>44.086664662560366</v>
      </c>
      <c r="AE8" s="207">
        <f ca="1">OFFSET(Census!AE$4,$A8*25-25+Census!AE$3,0,1,1)-OFFSET(Census!AE$4,$A8*25-25+1,0,1,1)</f>
        <v>24369</v>
      </c>
      <c r="AF8" s="208">
        <f ca="1">IF(OFFSET(Census!AE$4,$A8*25-25+1,0,1,1)=0,"",(OFFSET(Census!AE$4,$A8*25-25+Census!AE$3,0,1,1)-OFFSET(Census!AE$4,$A8*25-25+1,0,1,1))/OFFSET(Census!AE$4,$A8*25-25+1,0,1,1)*100)</f>
        <v>102.09904474610356</v>
      </c>
      <c r="AG8" s="207">
        <f ca="1">OFFSET(Census!AG$4,$A8*25-25+Census!AG$3,0,1,1)-OFFSET(Census!AG$4,$A8*25-25+1,0,1,1)</f>
        <v>12.714738733629328</v>
      </c>
      <c r="AH8" s="208">
        <f ca="1">IF(OFFSET(Census!AG$4,$A8*25-25+1,0,1,1)=0,"",(OFFSET(Census!AG$4,$A8*25-25+Census!AG$3,0,1,1)-OFFSET(Census!AG$4,$A8*25-25+1,0,1,1))/OFFSET(Census!AG$4,$A8*25-25+1,0,1,1)*100)</f>
        <v>75.163347425848997</v>
      </c>
      <c r="AI8" s="207">
        <f ca="1">OFFSET(Census!AI$4,$A8*25-25+Census!AI$3,0,1,1)-OFFSET(Census!AI$4,$A8*25-25+1,0,1,1)</f>
        <v>1.4192492081739965</v>
      </c>
      <c r="AJ8" s="208">
        <f ca="1">IF(OFFSET(Census!AI$4,$A8*25-25+1,0,1,1)=0,"",(OFFSET(Census!AI$4,$A8*25-25+Census!AI$3,0,1,1)-OFFSET(Census!AI$4,$A8*25-25+1,0,1,1))/OFFSET(Census!AI$4,$A8*25-25+1,0,1,1)*100)</f>
        <v>69.592971462397784</v>
      </c>
      <c r="AK8" s="207">
        <f ca="1">OFFSET(Census!AK$4,$A8*25-25+Census!AK$3,0,1,1)-OFFSET(Census!AK$4,$A8*25-25+1,0,1,1)</f>
        <v>88</v>
      </c>
      <c r="AL8" s="208">
        <f ca="1">IF(OFFSET(Census!AK$4,$A8*25-25+1,0,1,1)=0,"",(OFFSET(Census!AK$4,$A8*25-25+Census!AK$3,0,1,1)-OFFSET(Census!AK$4,$A8*25-25+1,0,1,1))/OFFSET(Census!AK$4,$A8*25-25+1,0,1,1)*100)</f>
        <v>488.88888888888891</v>
      </c>
      <c r="AM8" s="207">
        <f ca="1">OFFSET(Census!AM$4,$A8*25-25+Census!AM$3,0,1,1)-OFFSET(Census!AM$4,$A8*25-25+1,0,1,1)</f>
        <v>12198</v>
      </c>
      <c r="AN8" s="208">
        <f ca="1">IF(OFFSET(Census!AM$4,$A8*25-25+1,0,1,1)=0,"",(OFFSET(Census!AM$4,$A8*25-25+Census!AM$3,0,1,1)-OFFSET(Census!AM$4,$A8*25-25+1,0,1,1))/OFFSET(Census!AM$4,$A8*25-25+1,0,1,1)*100)</f>
        <v>1020.7531380753139</v>
      </c>
      <c r="AO8" s="207">
        <f ca="1">OFFSET(Census!AO$4,$A8*25-25+Census!AO$3,0,1,1)-OFFSET(Census!AO$4,$A8*25-25+1,0,1,1)</f>
        <v>3356</v>
      </c>
      <c r="AP8" s="208">
        <f ca="1">IF(OFFSET(Census!AO$4,$A8*25-25+1,0,1,1)=0,"",(OFFSET(Census!AO$4,$A8*25-25+Census!AO$3,0,1,1)-OFFSET(Census!AO$4,$A8*25-25+1,0,1,1))/OFFSET(Census!AO$4,$A8*25-25+1,0,1,1)*100)</f>
        <v>485.67293777134586</v>
      </c>
      <c r="AQ8" s="207">
        <f ca="1">OFFSET(Census!AQ$4,$A8*25-25+Census!AQ$3,0,1,1)-OFFSET(Census!AQ$4,$A8*25-25+1,0,1,1)</f>
        <v>66</v>
      </c>
      <c r="AR8" s="208">
        <f ca="1">IF(OFFSET(Census!AQ$4,$A8*25-25+1,0,1,1)=0,"",(OFFSET(Census!AQ$4,$A8*25-25+Census!AQ$3,0,1,1)-OFFSET(Census!AQ$4,$A8*25-25+1,0,1,1))/OFFSET(Census!AQ$4,$A8*25-25+1,0,1,1)*100)</f>
        <v>300</v>
      </c>
      <c r="AS8" s="207">
        <f ca="1">OFFSET(Census!AS$4,$A8*25-25+Census!AS$3,0,1,1)-OFFSET(Census!AS$4,$A8*25-25+1,0,1,1)</f>
        <v>247</v>
      </c>
      <c r="AT8" s="208">
        <f ca="1">IF(OFFSET(Census!AS$4,$A8*25-25+1,0,1,1)=0,"",(OFFSET(Census!AS$4,$A8*25-25+Census!AS$3,0,1,1)-OFFSET(Census!AS$4,$A8*25-25+1,0,1,1))/OFFSET(Census!AS$4,$A8*25-25+1,0,1,1)*100)</f>
        <v>79.935275080906152</v>
      </c>
      <c r="AU8" s="207">
        <f ca="1">OFFSET(Census!AU$4,$A8*25-25+Census!AU$3,0,1,1)-OFFSET(Census!AU$4,$A8*25-25+1,0,1,1)</f>
        <v>837</v>
      </c>
      <c r="AV8" s="208">
        <f ca="1">IF(OFFSET(Census!AU$4,$A8*25-25+1,0,1,1)=0,"",(OFFSET(Census!AU$4,$A8*25-25+Census!AU$3,0,1,1)-OFFSET(Census!AU$4,$A8*25-25+1,0,1,1))/OFFSET(Census!AU$4,$A8*25-25+1,0,1,1)*100)</f>
        <v>148.14159292035399</v>
      </c>
      <c r="AW8" s="207">
        <f ca="1">OFFSET(Census!AW$4,$A8*25-25+Census!AW$3,0,1,1)-OFFSET(Census!AW$4,$A8*25-25+1,0,1,1)</f>
        <v>99</v>
      </c>
      <c r="AX8" s="208">
        <f ca="1">IF(OFFSET(Census!AW$4,$A8*25-25+1,0,1,1)=0,"",(OFFSET(Census!AW$4,$A8*25-25+Census!AW$3,0,1,1)-OFFSET(Census!AW$4,$A8*25-25+1,0,1,1))/OFFSET(Census!AW$4,$A8*25-25+1,0,1,1)*100)</f>
        <v>112.5</v>
      </c>
      <c r="AY8" s="207">
        <f ca="1">OFFSET(Census!AY$4,$A8*25-25+Census!AY$3,0,1,1)-OFFSET(Census!AY$4,$A8*25-25+1,0,1,1)</f>
        <v>1701</v>
      </c>
      <c r="AZ8" s="208">
        <f ca="1">IF(OFFSET(Census!AY$4,$A8*25-25+1,0,1,1)=0,"",(OFFSET(Census!AY$4,$A8*25-25+Census!AY$3,0,1,1)-OFFSET(Census!AY$4,$A8*25-25+1,0,1,1))/OFFSET(Census!AY$4,$A8*25-25+1,0,1,1)*100)</f>
        <v>503.25443786982243</v>
      </c>
      <c r="BA8" s="207"/>
      <c r="BB8" s="208"/>
      <c r="BC8" s="207">
        <f ca="1">OFFSET(Census!BC$4,$A8*25-25+Census!BC$3,0,1,1)-OFFSET(Census!BC$4,$A8*25-25+1,0,1,1)</f>
        <v>667</v>
      </c>
      <c r="BD8" s="208">
        <f ca="1">IF(OFFSET(Census!BC$4,$A8*25-25+1,0,1,1)=0,"",(OFFSET(Census!BC$4,$A8*25-25+Census!BC$3,0,1,1)-OFFSET(Census!BC$4,$A8*25-25+1,0,1,1))/OFFSET(Census!BC$4,$A8*25-25+1,0,1,1)*100)</f>
        <v>43.368010403120941</v>
      </c>
      <c r="BE8" s="207">
        <f ca="1">OFFSET(Census!BE$4,$A8*25-25+Census!BE$3,0,1,1)-OFFSET(Census!BE$4,$A8*25-25+1,0,1,1)</f>
        <v>101</v>
      </c>
      <c r="BF8" s="208">
        <f ca="1">IF(OFFSET(Census!BE$4,$A8*25-25+1,0,1,1)=0,"",(OFFSET(Census!BE$4,$A8*25-25+Census!BE$3,0,1,1)-OFFSET(Census!BE$4,$A8*25-25+1,0,1,1))/OFFSET(Census!BE$4,$A8*25-25+1,0,1,1)*100)</f>
        <v>29.532163742690059</v>
      </c>
      <c r="BG8" s="207">
        <f ca="1">OFFSET(Census!BG$4,$A8*25-25+Census!BG$3,0,1,1)-OFFSET(Census!BG$4,$A8*25-25+1,0,1,1)</f>
        <v>-4</v>
      </c>
      <c r="BH8" s="208">
        <f ca="1">IF(OFFSET(Census!BG$4,$A8*25-25+1,0,1,1)=0,"",(OFFSET(Census!BG$4,$A8*25-25+Census!BG$3,0,1,1)-OFFSET(Census!BG$4,$A8*25-25+1,0,1,1))/OFFSET(Census!BG$4,$A8*25-25+1,0,1,1)*100)</f>
        <v>-20</v>
      </c>
      <c r="BI8" s="207">
        <f ca="1">OFFSET(Census!BI$4,$A8*25-25+Census!BI$3,0,1,1)-OFFSET(Census!BI$4,$A8*25-25+1,0,1,1)</f>
        <v>570</v>
      </c>
      <c r="BJ8" s="208">
        <f ca="1">IF(OFFSET(Census!BI$4,$A8*25-25+1,0,1,1)=0,"",(OFFSET(Census!BI$4,$A8*25-25+Census!BI$3,0,1,1)-OFFSET(Census!BI$4,$A8*25-25+1,0,1,1))/OFFSET(Census!BI$4,$A8*25-25+1,0,1,1)*100)</f>
        <v>48.469387755102041</v>
      </c>
      <c r="BK8" s="207"/>
      <c r="BL8" s="208"/>
      <c r="BM8" s="207">
        <f ca="1">OFFSET(Census!BM$4,$A8*25-25+Census!BM$3,0,1,1)-OFFSET(Census!BM$4,$A8*25-25+1,0,1,1)</f>
        <v>3799</v>
      </c>
      <c r="BN8" s="208">
        <f ca="1">IF(OFFSET(Census!BM$4,$A8*25-25+1,0,1,1)=0,"",(OFFSET(Census!BM$4,$A8*25-25+Census!BM$3,0,1,1)-OFFSET(Census!BM$4,$A8*25-25+1,0,1,1))/OFFSET(Census!BM$4,$A8*25-25+1,0,1,1)*100)</f>
        <v>765.92741935483866</v>
      </c>
      <c r="BO8" s="207">
        <f ca="1">OFFSET(Census!BO$4,$A8*25-25+Census!BO$3,0,1,1)-OFFSET(Census!BO$4,$A8*25-25+1,0,1,1)</f>
        <v>4289</v>
      </c>
      <c r="BP8" s="208">
        <f ca="1">IF(OFFSET(Census!BO$4,$A8*25-25+1,0,1,1)=0,"",(OFFSET(Census!BO$4,$A8*25-25+Census!BO$3,0,1,1)-OFFSET(Census!BO$4,$A8*25-25+1,0,1,1))/OFFSET(Census!BO$4,$A8*25-25+1,0,1,1)*100)</f>
        <v>335.34010946051603</v>
      </c>
      <c r="BQ8" s="207">
        <f ca="1">OFFSET(Census!BQ$4,$A8*25-25+Census!BQ$3,0,1,1)-OFFSET(Census!BQ$4,$A8*25-25+1,0,1,1)</f>
        <v>1396</v>
      </c>
      <c r="BR8" s="208">
        <f ca="1">IF(OFFSET(Census!BQ$4,$A8*25-25+1,0,1,1)=0,"",(OFFSET(Census!BQ$4,$A8*25-25+Census!BQ$3,0,1,1)-OFFSET(Census!BQ$4,$A8*25-25+1,0,1,1))/OFFSET(Census!BQ$4,$A8*25-25+1,0,1,1)*100)</f>
        <v>285.48057259713698</v>
      </c>
      <c r="BS8" s="207">
        <f ca="1">OFFSET(Census!BS$4,$A8*25-25+Census!BS$3,0,1,1)-OFFSET(Census!BS$4,$A8*25-25+1,0,1,1)</f>
        <v>-1404</v>
      </c>
      <c r="BT8" s="208">
        <f ca="1">IF(OFFSET(Census!BS$4,$A8*25-25+1,0,1,1)=0,"",(OFFSET(Census!BS$4,$A8*25-25+Census!BS$3,0,1,1)-OFFSET(Census!BS$4,$A8*25-25+1,0,1,1))/OFFSET(Census!BS$4,$A8*25-25+1,0,1,1)*100)</f>
        <v>-48.33046471600688</v>
      </c>
      <c r="BU8" s="207">
        <f ca="1">OFFSET(Census!BU$4,$A8*25-25+Census!BU$3,0,1,1)-OFFSET(Census!BU$4,$A8*25-25+1,0,1,1)</f>
        <v>52891</v>
      </c>
      <c r="BV8" s="208">
        <f ca="1">IF(OFFSET(Census!BU$4,$A8*25-25+1,0,1,1)=0,"",(OFFSET(Census!BU$4,$A8*25-25+Census!BU$3,0,1,1)-OFFSET(Census!BU$4,$A8*25-25+1,0,1,1))/OFFSET(Census!BU$4,$A8*25-25+1,0,1,1)*100)</f>
        <v>230.28126088470918</v>
      </c>
      <c r="BW8" s="207"/>
      <c r="BX8" s="208"/>
      <c r="BY8" s="207">
        <f ca="1">OFFSET(Census!BY$4,$A8*25-25+Census!BY$3,0,1,1)-OFFSET(Census!BY$4,$A8*25-25+1,0,1,1)</f>
        <v>-1.9633523249402685</v>
      </c>
      <c r="BZ8" s="208">
        <f ca="1">IF(OFFSET(Census!BY$4,$A8*25-25+1,0,1,1)=0,"",(OFFSET(Census!BY$4,$A8*25-25+Census!BY$3,0,1,1)-OFFSET(Census!BY$4,$A8*25-25+1,0,1,1))/OFFSET(Census!BY$4,$A8*25-25+1,0,1,1)*100)</f>
        <v>-58.374863387978152</v>
      </c>
      <c r="CA8" s="207">
        <f ca="1">OFFSET(Census!CA$4,$A8*25-25+Census!CA$3,0,1,1)-OFFSET(Census!CA$4,$A8*25-25+1,0,1,1)</f>
        <v>44279</v>
      </c>
      <c r="CB8" s="208">
        <f ca="1">IF(OFFSET(Census!CA$4,$A8*25-25+1,0,1,1)=0,"",(OFFSET(Census!CA$4,$A8*25-25+Census!CA$3,0,1,1)-OFFSET(Census!CA$4,$A8*25-25+1,0,1,1))/OFFSET(Census!CA$4,$A8*25-25+1,0,1,1)*100)</f>
        <v>194.62441211375324</v>
      </c>
      <c r="CC8" s="207">
        <f ca="1">OFFSET(Census!CC$4,$A8*25-25+Census!CC$3,0,1,1)-OFFSET(Census!CC$4,$A8*25-25+1,0,1,1)</f>
        <v>25.45018182858254</v>
      </c>
      <c r="CD8" s="208">
        <f ca="1">IF(OFFSET(Census!CC$4,$A8*25-25+1,0,1,1)=0,"",(OFFSET(Census!CC$4,$A8*25-25+Census!CC$3,0,1,1)-OFFSET(Census!CC$4,$A8*25-25+1,0,1,1))/OFFSET(Census!CC$4,$A8*25-25+1,0,1,1)*100)</f>
        <v>157.83564921478975</v>
      </c>
      <c r="CE8" s="207"/>
      <c r="CF8" s="208"/>
      <c r="CG8" s="207">
        <f ca="1">OFFSET(Census!CG$4,$A8*25-25+Census!CG$3,0,1,1)-OFFSET(Census!CG$4,$A8*25-25+1,0,1,1)</f>
        <v>22602</v>
      </c>
      <c r="CH8" s="208">
        <f ca="1">IF(OFFSET(Census!CG$4,$A8*25-25+1,0,1,1)=0,"",(OFFSET(Census!CG$4,$A8*25-25+Census!CG$3,0,1,1)-OFFSET(Census!CG$4,$A8*25-25+1,0,1,1))/OFFSET(Census!CG$4,$A8*25-25+1,0,1,1)*100)</f>
        <v>35.10444979420673</v>
      </c>
      <c r="CI8" s="207">
        <f ca="1">OFFSET(Census!CI$4,$A8*25-25+Census!CI$3,0,1,1)-OFFSET(Census!CI$4,$A8*25-25+1,0,1,1)</f>
        <v>-1463</v>
      </c>
      <c r="CJ8" s="208">
        <f ca="1">IF(OFFSET(Census!CI$4,$A8*25-25+1,0,1,1)=0,"",(OFFSET(Census!CI$4,$A8*25-25+Census!CI$3,0,1,1)-OFFSET(Census!CI$4,$A8*25-25+1,0,1,1))/OFFSET(Census!CI$4,$A8*25-25+1,0,1,1)*100)</f>
        <v>-27.012555391432791</v>
      </c>
      <c r="CK8" s="207">
        <f ca="1">OFFSET(Census!CK$4,$A8*25-25+Census!CK$3,0,1,1)-OFFSET(Census!CK$4,$A8*25-25+1,0,1,1)</f>
        <v>1481</v>
      </c>
      <c r="CL8" s="208">
        <f ca="1">IF(OFFSET(Census!CK$4,$A8*25-25+1,0,1,1)=0,"",(OFFSET(Census!CK$4,$A8*25-25+Census!CK$3,0,1,1)-OFFSET(Census!CK$4,$A8*25-25+1,0,1,1))/OFFSET(Census!CK$4,$A8*25-25+1,0,1,1)*100)</f>
        <v>3.3639213192204607</v>
      </c>
      <c r="CM8" s="207">
        <f ca="1">OFFSET(Census!CM$4,$A8*25-25+Census!CM$3,0,1,1)-OFFSET(Census!CM$4,$A8*25-25+1,0,1,1)</f>
        <v>-3.4123790770839069</v>
      </c>
      <c r="CN8" s="208">
        <f ca="1">IF(OFFSET(Census!CM$4,$A8*25-25+1,0,1,1)=0,"",(OFFSET(Census!CM$4,$A8*25-25+Census!CM$3,0,1,1)-OFFSET(Census!CM$4,$A8*25-25+1,0,1,1))/OFFSET(Census!CM$4,$A8*25-25+1,0,1,1)*100)</f>
        <v>-43.978484482927207</v>
      </c>
      <c r="CO8" s="207">
        <f ca="1">OFFSET(Census!CO$4,$A8*25-25+Census!CO$3,0,1,1)-OFFSET(Census!CO$4,$A8*25-25+1,0,1,1)</f>
        <v>0.57731152843921318</v>
      </c>
      <c r="CP8" s="208">
        <f ca="1">IF(OFFSET(Census!CO$4,$A8*25-25+1,0,1,1)=0,"",(OFFSET(Census!CO$4,$A8*25-25+Census!CO$3,0,1,1)-OFFSET(Census!CO$4,$A8*25-25+1,0,1,1))/OFFSET(Census!CO$4,$A8*25-25+1,0,1,1)*100)</f>
        <v>22.88477292965273</v>
      </c>
      <c r="CQ8" s="207">
        <f ca="1">OFFSET(Census!CQ$4,$A8*25-25+Census!CQ$3,0,1,1)-OFFSET(Census!CQ$4,$A8*25-25+1,0,1,1)</f>
        <v>5.3265826269674648</v>
      </c>
      <c r="CR8" s="208">
        <f ca="1">IF(OFFSET(Census!CQ$4,$A8*25-25+1,0,1,1)=0,"",(OFFSET(Census!CQ$4,$A8*25-25+Census!CQ$3,0,1,1)-OFFSET(Census!CQ$4,$A8*25-25+1,0,1,1))/OFFSET(Census!CQ$4,$A8*25-25+1,0,1,1)*100)</f>
        <v>8.6862497769347957</v>
      </c>
      <c r="CS8" s="207">
        <f ca="1">OFFSET(Census!CS$4,$A8*25-25+Census!CS$3,0,1,1)-OFFSET(Census!CS$4,$A8*25-25+1,0,1,1)</f>
        <v>-5.9619500085601782</v>
      </c>
      <c r="CT8" s="208">
        <f ca="1">IF(OFFSET(Census!CS$4,$A8*25-25+1,0,1,1)=0,"",(OFFSET(Census!CS$4,$A8*25-25+Census!CS$3,0,1,1)-OFFSET(Census!CS$4,$A8*25-25+1,0,1,1))/OFFSET(Census!CS$4,$A8*25-25+1,0,1,1)*100)</f>
        <v>-84.168706003202516</v>
      </c>
      <c r="CU8" s="207">
        <f ca="1">OFFSET(Census!CU$4,$A8*25-25+Census!CU$3,0,1,1)-OFFSET(Census!CU$4,$A8*25-25+1,0,1,1)</f>
        <v>14839</v>
      </c>
      <c r="CV8" s="208">
        <f ca="1">IF(OFFSET(Census!CU$4,$A8*25-25+1,0,1,1)=0,"",(OFFSET(Census!CU$4,$A8*25-25+Census!CU$3,0,1,1)-OFFSET(Census!CU$4,$A8*25-25+1,0,1,1))/OFFSET(Census!CU$4,$A8*25-25+1,0,1,1)*100)</f>
        <v>73.493140508147192</v>
      </c>
      <c r="CW8" s="207">
        <f ca="1">OFFSET(Census!CW$4,$A8*25-25+Census!CW$3,0,1,1)-OFFSET(Census!CW$4,$A8*25-25+1,0,1,1)</f>
        <v>492</v>
      </c>
      <c r="CX8" s="208">
        <f ca="1">IF(OFFSET(Census!CW$4,$A8*25-25+1,0,1,1)=0,"",(OFFSET(Census!CW$4,$A8*25-25+Census!CW$3,0,1,1)-OFFSET(Census!CW$4,$A8*25-25+1,0,1,1))/OFFSET(Census!CW$4,$A8*25-25+1,0,1,1)*100)</f>
        <v>19.21875</v>
      </c>
      <c r="CY8" s="207">
        <f ca="1">OFFSET(Census!CY$4,$A8*25-25+Census!CY$3,0,1,1)-OFFSET(Census!CY$4,$A8*25-25+1,0,1,1)</f>
        <v>9.5894192484947958</v>
      </c>
      <c r="CZ8" s="208">
        <f ca="1">IF(OFFSET(Census!CY$4,$A8*25-25+1,0,1,1)=0,"",(OFFSET(Census!CY$4,$A8*25-25+Census!CY$3,0,1,1)-OFFSET(Census!CY$4,$A8*25-25+1,0,1,1))/OFFSET(Census!CY$4,$A8*25-25+1,0,1,1)*100)</f>
        <v>30.578711223532139</v>
      </c>
      <c r="DA8" s="207">
        <f ca="1">OFFSET(Census!DA$4,$A8*25-25+Census!DA$3,0,1,1)-OFFSET(Census!DA$4,$A8*25-25+1,0,1,1)</f>
        <v>-0.40836848577239504</v>
      </c>
      <c r="DB8" s="208">
        <f ca="1">IF(OFFSET(Census!DA$4,$A8*25-25+1,0,1,1)=0,"",(OFFSET(Census!DA$4,$A8*25-25+Census!DA$3,0,1,1)-OFFSET(Census!DA$4,$A8*25-25+1,0,1,1))/OFFSET(Census!DA$4,$A8*25-25+1,0,1,1)*100)</f>
        <v>-10.270626936115491</v>
      </c>
      <c r="DC8" s="207"/>
      <c r="DD8" s="208"/>
      <c r="DE8" s="207">
        <f ca="1">OFFSET(Census!DE$4,$A8*25-25+Census!DE$3,0,1,1)-OFFSET(Census!DE$4,$A8*25-25+1,0,1,1)</f>
        <v>4045</v>
      </c>
      <c r="DF8" s="208">
        <f ca="1">IF(OFFSET(Census!DE$4,$A8*25-25+1,0,1,1)=0,"",(OFFSET(Census!DE$4,$A8*25-25+Census!DE$3,0,1,1)-OFFSET(Census!DE$4,$A8*25-25+1,0,1,1))/OFFSET(Census!DE$4,$A8*25-25+1,0,1,1)*100)</f>
        <v>36.3857155707475</v>
      </c>
      <c r="DG8" s="207">
        <f ca="1">OFFSET(Census!DG$4,$A8*25-25+Census!DG$3,0,1,1)-OFFSET(Census!DG$4,$A8*25-25+1,0,1,1)</f>
        <v>-4423</v>
      </c>
      <c r="DH8" s="208">
        <f ca="1">IF(OFFSET(Census!DG$4,$A8*25-25+1,0,1,1)=0,"",(OFFSET(Census!DG$4,$A8*25-25+Census!DG$3,0,1,1)-OFFSET(Census!DG$4,$A8*25-25+1,0,1,1))/OFFSET(Census!DG$4,$A8*25-25+1,0,1,1)*100)</f>
        <v>-11.284890544471091</v>
      </c>
      <c r="DI8" s="207">
        <f ca="1">OFFSET(Census!DI$4,$A8*25-25+Census!DI$3,0,1,1)-OFFSET(Census!DI$4,$A8*25-25+1,0,1,1)</f>
        <v>4829</v>
      </c>
      <c r="DJ8" s="208">
        <f ca="1">IF(OFFSET(Census!DI$4,$A8*25-25+1,0,1,1)=0,"",(OFFSET(Census!DI$4,$A8*25-25+Census!DI$3,0,1,1)-OFFSET(Census!DI$4,$A8*25-25+1,0,1,1))/OFFSET(Census!DI$4,$A8*25-25+1,0,1,1)*100)</f>
        <v>62.943169968717413</v>
      </c>
      <c r="DK8" s="207">
        <f ca="1">OFFSET(Census!DK$4,$A8*25-25+Census!DK$3,0,1,1)-OFFSET(Census!DK$4,$A8*25-25+1,0,1,1)</f>
        <v>3762</v>
      </c>
      <c r="DL8" s="208">
        <f ca="1">IF(OFFSET(Census!DK$4,$A8*25-25+1,0,1,1)=0,"",(OFFSET(Census!DK$4,$A8*25-25+Census!DK$3,0,1,1)-OFFSET(Census!DK$4,$A8*25-25+1,0,1,1))/OFFSET(Census!DK$4,$A8*25-25+1,0,1,1)*100)</f>
        <v>6.3801641679668952</v>
      </c>
      <c r="DM8" s="207">
        <f ca="1">OFFSET(Census!DM$4,$A8*25-25+Census!DM$3,0,1,1)-OFFSET(Census!DM$4,$A8*25-25+1,0,1,1)</f>
        <v>5.3179178481763856</v>
      </c>
      <c r="DN8" s="208">
        <f ca="1">IF(OFFSET(Census!DM$4,$A8*25-25+1,0,1,1)=0,"",(OFFSET(Census!DM$4,$A8*25-25+Census!DM$3,0,1,1)-OFFSET(Census!DM$4,$A8*25-25+1,0,1,1))/OFFSET(Census!DM$4,$A8*25-25+1,0,1,1)*100)</f>
        <v>28.205964558772369</v>
      </c>
      <c r="DO8" s="207">
        <f ca="1">OFFSET(Census!DO$4,$A8*25-25+Census!DO$3,0,1,1)-OFFSET(Census!DO$4,$A8*25-25+1,0,1,1)</f>
        <v>-11.037913375622466</v>
      </c>
      <c r="DP8" s="208">
        <f ca="1">IF(OFFSET(Census!DO$4,$A8*25-25+1,0,1,1)=0,"",(OFFSET(Census!DO$4,$A8*25-25+Census!DO$3,0,1,1)-OFFSET(Census!DO$4,$A8*25-25+1,0,1,1))/OFFSET(Census!DO$4,$A8*25-25+1,0,1,1)*100)</f>
        <v>-16.60559076083592</v>
      </c>
      <c r="DQ8" s="207">
        <f ca="1">OFFSET(Census!DQ$4,$A8*25-25+Census!DQ$3,0,1,1)-OFFSET(Census!DQ$4,$A8*25-25+1,0,1,1)</f>
        <v>6.918205855679588</v>
      </c>
      <c r="DR8" s="208">
        <f ca="1">IF(OFFSET(Census!DQ$4,$A8*25-25+1,0,1,1)=0,"",(OFFSET(Census!DQ$4,$A8*25-25+Census!DQ$3,0,1,1)-OFFSET(Census!DQ$4,$A8*25-25+1,0,1,1))/OFFSET(Census!DQ$4,$A8*25-25+1,0,1,1)*100)</f>
        <v>53.170632178609381</v>
      </c>
      <c r="DS8" s="207">
        <f ca="1">OFFSET(Census!DS$4,$A8*25-25+Census!DS$3,0,1,1)-OFFSET(Census!DS$4,$A8*25-25+1,0,1,1)</f>
        <v>3698</v>
      </c>
      <c r="DT8" s="208">
        <f ca="1">IF(OFFSET(Census!DS$4,$A8*25-25+1,0,1,1)=0,"",(OFFSET(Census!DS$4,$A8*25-25+Census!DS$3,0,1,1)-OFFSET(Census!DS$4,$A8*25-25+1,0,1,1))/OFFSET(Census!DS$4,$A8*25-25+1,0,1,1)*100)</f>
        <v>25.791602733993585</v>
      </c>
      <c r="DU8" s="207">
        <f ca="1">OFFSET(Census!DU$4,$A8*25-25+Census!DU$3,0,1,1)-OFFSET(Census!DU$4,$A8*25-25+1,0,1,1)</f>
        <v>19</v>
      </c>
      <c r="DV8" s="208">
        <f ca="1">IF(OFFSET(Census!DU$4,$A8*25-25+1,0,1,1)=0,"",(OFFSET(Census!DU$4,$A8*25-25+Census!DU$3,0,1,1)-OFFSET(Census!DU$4,$A8*25-25+1,0,1,1))/OFFSET(Census!DU$4,$A8*25-25+1,0,1,1)*100)</f>
        <v>3.2590051457975986</v>
      </c>
      <c r="DW8" s="207">
        <f ca="1">OFFSET(Census!DW$4,$A8*25-25+Census!DW$3,0,1,1)-OFFSET(Census!DW$4,$A8*25-25+1,0,1,1)</f>
        <v>8719</v>
      </c>
      <c r="DX8" s="208">
        <f ca="1">IF(OFFSET(Census!DW$4,$A8*25-25+1,0,1,1)=0,"",(OFFSET(Census!DW$4,$A8*25-25+Census!DW$3,0,1,1)-OFFSET(Census!DW$4,$A8*25-25+1,0,1,1))/OFFSET(Census!DW$4,$A8*25-25+1,0,1,1)*100)</f>
        <v>16.148090528577249</v>
      </c>
      <c r="DY8" s="207">
        <f ca="1">OFFSET(Census!DY$4,$A8*25-25+Census!DY$3,0,1,1)-OFFSET(Census!DY$4,$A8*25-25+1,0,1,1)</f>
        <v>2.4783903643002532</v>
      </c>
      <c r="DZ8" s="208">
        <f ca="1">IF(OFFSET(Census!DY$4,$A8*25-25+1,0,1,1)=0,"",(OFFSET(Census!DY$4,$A8*25-25+Census!DY$3,0,1,1)-OFFSET(Census!DY$4,$A8*25-25+1,0,1,1))/OFFSET(Census!DY$4,$A8*25-25+1,0,1,1)*100)</f>
        <v>9.3331154505529259</v>
      </c>
      <c r="EA8" s="207">
        <f ca="1">OFFSET(Census!EA$4,$A8*25-25+Census!EA$3,0,1,1)-OFFSET(Census!EA$4,$A8*25-25+1,0,1,1)</f>
        <v>-0.11068872160413767</v>
      </c>
      <c r="EB8" s="208">
        <f ca="1">IF(OFFSET(Census!EA$4,$A8*25-25+1,0,1,1)=0,"",(OFFSET(Census!EA$4,$A8*25-25+Census!EA$3,0,1,1)-OFFSET(Census!EA$4,$A8*25-25+1,0,1,1))/OFFSET(Census!EA$4,$A8*25-25+1,0,1,1)*100)</f>
        <v>-10.251332477347873</v>
      </c>
      <c r="EC8" s="207">
        <f ca="1">OFFSET(Census!EC$4,$A8*25-25+Census!EC$3,0,1,1)-OFFSET(Census!EC$4,$A8*25-25+1,0,1,1)</f>
        <v>1530000</v>
      </c>
      <c r="ED8" s="208">
        <f ca="1">IF(OFFSET(Census!EC$4,$A8*25-25+1,0,1,1)=0,"",(OFFSET(Census!EC$4,$A8*25-25+Census!EC$3,0,1,1)-OFFSET(Census!EC$4,$A8*25-25+1,0,1,1))/OFFSET(Census!EC$4,$A8*25-25+1,0,1,1)*100)</f>
        <v>219.35483870967741</v>
      </c>
      <c r="EE8" s="207">
        <f ca="1">OFFSET(Census!EE$4,$A8*25-25+Census!EE$3,0,1,1)-OFFSET(Census!EE$4,$A8*25-25+1,0,1,1)</f>
        <v>307125</v>
      </c>
      <c r="EF8" s="208">
        <f ca="1">IF(OFFSET(Census!EE$4,$A8*25-25+1,0,1,1)=0,"",(OFFSET(Census!EE$4,$A8*25-25+Census!EE$3,0,1,1)-OFFSET(Census!EE$4,$A8*25-25+1,0,1,1))/OFFSET(Census!EE$4,$A8*25-25+1,0,1,1)*100)</f>
        <v>90.330882352941174</v>
      </c>
      <c r="EG8" s="207">
        <f ca="1">OFFSET(Census!EG$4,$A8*25-25+Census!EG$3,0,1,1)-OFFSET(Census!EG$4,$A8*25-25+1,0,1,1)</f>
        <v>14.550537828798698</v>
      </c>
      <c r="EH8" s="208">
        <f ca="1">IF(OFFSET(Census!EG$4,$A8*25-25+1,0,1,1)=0,"",(OFFSET(Census!EG$4,$A8*25-25+Census!EG$3,0,1,1)-OFFSET(Census!EG$4,$A8*25-25+1,0,1,1))/OFFSET(Census!EG$4,$A8*25-25+1,0,1,1)*100)</f>
        <v>257.55615999999998</v>
      </c>
      <c r="EI8" s="207">
        <f ca="1">OFFSET(Census!EI$4,$A8*25-25+Census!EI$3,0,1,1)-OFFSET(Census!EI$4,$A8*25-25+1,0,1,1)</f>
        <v>3.0436409653800953</v>
      </c>
      <c r="EJ8" s="208">
        <f ca="1">IF(OFFSET(Census!EI$4,$A8*25-25+1,0,1,1)=0,"",(OFFSET(Census!EI$4,$A8*25-25+Census!EI$3,0,1,1)-OFFSET(Census!EI$4,$A8*25-25+1,0,1,1))/OFFSET(Census!EI$4,$A8*25-25+1,0,1,1)*100)</f>
        <v>99.583881700554514</v>
      </c>
      <c r="EK8" s="207">
        <f ca="1">OFFSET(Census!EK$4,$A8*25-25+Census!EK$3,0,1,1)-OFFSET(Census!EK$4,$A8*25-25+1,0,1,1)</f>
        <v>-0.70000000000000018</v>
      </c>
      <c r="EL8" s="208">
        <f ca="1">IF(OFFSET(Census!EK$4,$A8*25-25+1,0,1,1)=0,"",(OFFSET(Census!EK$4,$A8*25-25+Census!EK$3,0,1,1)-OFFSET(Census!EK$4,$A8*25-25+1,0,1,1))/OFFSET(Census!EK$4,$A8*25-25+1,0,1,1)*100)</f>
        <v>-50.000000000000014</v>
      </c>
      <c r="EM8" s="207"/>
      <c r="EN8" s="208"/>
      <c r="EO8" s="207">
        <f ca="1">OFFSET(Census!EO$4,$A8*25-25+Census!EO$3,0,1,1)-OFFSET(Census!EO$4,$A8*25-25+1,0,1,1)</f>
        <v>-4.4939483073223352</v>
      </c>
      <c r="EP8" s="208">
        <f ca="1">IF(OFFSET(Census!EO$4,$A8*25-25+1,0,1,1)=0,"",(OFFSET(Census!EO$4,$A8*25-25+Census!EO$3,0,1,1)-OFFSET(Census!EO$4,$A8*25-25+1,0,1,1))/OFFSET(Census!EO$4,$A8*25-25+1,0,1,1)*100)</f>
        <v>-91.597006561281432</v>
      </c>
      <c r="EQ8" s="207">
        <f ca="1">OFFSET(Census!EQ$4,$A8*25-25+Census!EQ$3,0,1,1)-OFFSET(Census!EQ$4,$A8*25-25+1,0,1,1)</f>
        <v>3827</v>
      </c>
      <c r="ER8" s="208">
        <f ca="1">IF(OFFSET(Census!EQ$4,$A8*25-25+1,0,1,1)=0,"",(OFFSET(Census!EQ$4,$A8*25-25+Census!EQ$3,0,1,1)-OFFSET(Census!EQ$4,$A8*25-25+1,0,1,1))/OFFSET(Census!EQ$4,$A8*25-25+1,0,1,1)*100)</f>
        <v>30.81072377425328</v>
      </c>
      <c r="ES8" s="207">
        <f ca="1">OFFSET(Census!ES$4,$A8*25-25+Census!ES$3,0,1,1)-OFFSET(Census!ES$4,$A8*25-25+1,0,1,1)</f>
        <v>2851</v>
      </c>
      <c r="ET8" s="208">
        <f ca="1">IF(OFFSET(Census!ES$4,$A8*25-25+1,0,1,1)=0,"",(OFFSET(Census!ES$4,$A8*25-25+Census!ES$3,0,1,1)-OFFSET(Census!ES$4,$A8*25-25+1,0,1,1))/OFFSET(Census!ES$4,$A8*25-25+1,0,1,1)*100)</f>
        <v>14.826564043892038</v>
      </c>
      <c r="EU8" s="207">
        <f ca="1">OFFSET(Census!EU$4,$A8*25-25+Census!EU$3,0,1,1)-OFFSET(Census!EU$4,$A8*25-25+1,0,1,1)</f>
        <v>1094</v>
      </c>
      <c r="EV8" s="208">
        <f ca="1">IF(OFFSET(Census!EU$4,$A8*25-25+1,0,1,1)=0,"",(OFFSET(Census!EU$4,$A8*25-25+Census!EU$3,0,1,1)-OFFSET(Census!EU$4,$A8*25-25+1,0,1,1))/OFFSET(Census!EU$4,$A8*25-25+1,0,1,1)*100)</f>
        <v>24.606387764282502</v>
      </c>
      <c r="EW8" s="207">
        <f ca="1">OFFSET(Census!EW$4,$A8*25-25+Census!EW$3,0,1,1)-OFFSET(Census!EW$4,$A8*25-25+1,0,1,1)</f>
        <v>-455</v>
      </c>
      <c r="EX8" s="208">
        <f ca="1">IF(OFFSET(Census!EW$4,$A8*25-25+1,0,1,1)=0,"",(OFFSET(Census!EW$4,$A8*25-25+Census!EW$3,0,1,1)-OFFSET(Census!EW$4,$A8*25-25+1,0,1,1))/OFFSET(Census!EW$4,$A8*25-25+1,0,1,1)*100)</f>
        <v>-37.822111388196177</v>
      </c>
      <c r="EY8" s="207">
        <f ca="1">OFFSET(Census!EY$4,$A8*25-25+Census!EY$3,0,1,1)-OFFSET(Census!EY$4,$A8*25-25+1,0,1,1)</f>
        <v>7317</v>
      </c>
      <c r="EZ8" s="208">
        <f ca="1">IF(OFFSET(Census!EY$4,$A8*25-25+1,0,1,1)=0,"",(OFFSET(Census!EY$4,$A8*25-25+Census!EY$3,0,1,1)-OFFSET(Census!EY$4,$A8*25-25+1,0,1,1))/OFFSET(Census!EY$4,$A8*25-25+1,0,1,1)*100)</f>
        <v>19.617147912812676</v>
      </c>
      <c r="FA8" s="207">
        <f ca="1">OFFSET(Census!FA$4,$A8*25-25+Census!FA$3,0,1,1)-OFFSET(Census!FA$4,$A8*25-25+1,0,1,1)</f>
        <v>1639</v>
      </c>
      <c r="FB8" s="208">
        <f ca="1">IF(OFFSET(Census!FA$4,$A8*25-25+1,0,1,1)=0,"",(OFFSET(Census!FA$4,$A8*25-25+Census!FA$3,0,1,1)-OFFSET(Census!FA$4,$A8*25-25+1,0,1,1))/OFFSET(Census!FA$4,$A8*25-25+1,0,1,1)*100)</f>
        <v>11.238343390016455</v>
      </c>
      <c r="FC8" s="207">
        <f ca="1">OFFSET(Census!FC$4,$A8*25-25+Census!FC$3,0,1,1)-OFFSET(Census!FC$4,$A8*25-25+1,0,1,1)</f>
        <v>-624</v>
      </c>
      <c r="FD8" s="208">
        <f ca="1">IF(OFFSET(Census!FC$4,$A8*25-25+1,0,1,1)=0,"",(OFFSET(Census!FC$4,$A8*25-25+Census!FC$3,0,1,1)-OFFSET(Census!FC$4,$A8*25-25+1,0,1,1))/OFFSET(Census!FC$4,$A8*25-25+1,0,1,1)*100)</f>
        <v>-19.253316877506943</v>
      </c>
      <c r="FE8" s="207">
        <f ca="1">OFFSET(Census!FE$4,$A8*25-25+Census!FE$3,0,1,1)-OFFSET(Census!FE$4,$A8*25-25+1,0,1,1)</f>
        <v>-734</v>
      </c>
      <c r="FF8" s="208">
        <f ca="1">IF(OFFSET(Census!FE$4,$A8*25-25+1,0,1,1)=0,"",(OFFSET(Census!FE$4,$A8*25-25+Census!FE$3,0,1,1)-OFFSET(Census!FE$4,$A8*25-25+1,0,1,1))/OFFSET(Census!FE$4,$A8*25-25+1,0,1,1)*100)</f>
        <v>-33.242753623188406</v>
      </c>
      <c r="FG8" s="207">
        <f ca="1">OFFSET(Census!FG$4,$A8*25-25+Census!FG$3,0,1,1)-OFFSET(Census!FG$4,$A8*25-25+1,0,1,1)</f>
        <v>7598</v>
      </c>
      <c r="FH8" s="208">
        <f ca="1">IF(OFFSET(Census!FG$4,$A8*25-25+1,0,1,1)=0,"",(OFFSET(Census!FG$4,$A8*25-25+Census!FG$3,0,1,1)-OFFSET(Census!FG$4,$A8*25-25+1,0,1,1))/OFFSET(Census!FG$4,$A8*25-25+1,0,1,1)*100)</f>
        <v>13.252633782180981</v>
      </c>
      <c r="FI8" s="207">
        <f ca="1">OFFSET(Census!FI$4,$A8*25-25+Census!FI$3,0,1,1)-OFFSET(Census!FI$4,$A8*25-25+1,0,1,1)</f>
        <v>3.3588331401744966</v>
      </c>
      <c r="FJ8" s="208">
        <f ca="1">IF(OFFSET(Census!FI$4,$A8*25-25+1,0,1,1)=0,"",(OFFSET(Census!FI$4,$A8*25-25+Census!FI$3,0,1,1)-OFFSET(Census!FI$4,$A8*25-25+1,0,1,1))/OFFSET(Census!FI$4,$A8*25-25+1,0,1,1)*100)</f>
        <v>15.503471668342664</v>
      </c>
      <c r="FK8" s="207">
        <f ca="1">OFFSET(Census!FK$4,$A8*25-25+Census!FK$3,0,1,1)-OFFSET(Census!FK$4,$A8*25-25+1,0,1,1)</f>
        <v>0.46611897431760241</v>
      </c>
      <c r="FL8" s="208">
        <f ca="1">IF(OFFSET(Census!FK$4,$A8*25-25+1,0,1,1)=0,"",(OFFSET(Census!FK$4,$A8*25-25+Census!FK$3,0,1,1)-OFFSET(Census!FK$4,$A8*25-25+1,0,1,1))/OFFSET(Census!FK$4,$A8*25-25+1,0,1,1)*100)</f>
        <v>1.3897515749948919</v>
      </c>
      <c r="FM8" s="207">
        <f ca="1">OFFSET(Census!FM$4,$A8*25-25+Census!FM$3,0,1,1)-OFFSET(Census!FM$4,$A8*25-25+1,0,1,1)</f>
        <v>0.77743400900082271</v>
      </c>
      <c r="FN8" s="208">
        <f ca="1">IF(OFFSET(Census!FM$4,$A8*25-25+1,0,1,1)=0,"",(OFFSET(Census!FM$4,$A8*25-25+Census!FM$3,0,1,1)-OFFSET(Census!FM$4,$A8*25-25+1,0,1,1))/OFFSET(Census!FM$4,$A8*25-25+1,0,1,1)*100)</f>
        <v>10.025156681069539</v>
      </c>
      <c r="FO8" s="207">
        <f ca="1">OFFSET(Census!FO$4,$A8*25-25+Census!FO$3,0,1,1)-OFFSET(Census!FO$4,$A8*25-25+1,0,1,1)</f>
        <v>-0.94629475496632898</v>
      </c>
      <c r="FP8" s="208">
        <f ca="1">IF(OFFSET(Census!FO$4,$A8*25-25+1,0,1,1)=0,"",(OFFSET(Census!FO$4,$A8*25-25+Census!FO$3,0,1,1)-OFFSET(Census!FO$4,$A8*25-25+1,0,1,1))/OFFSET(Census!FO$4,$A8*25-25+1,0,1,1)*100)</f>
        <v>-45.098063916649679</v>
      </c>
      <c r="FQ8" s="207">
        <f ca="1">OFFSET(Census!FQ$4,$A8*25-25+Census!FQ$3,0,1,1)-OFFSET(Census!FQ$4,$A8*25-25+1,0,1,1)</f>
        <v>3.6560913685265888</v>
      </c>
      <c r="FR8" s="208">
        <f ca="1">IF(OFFSET(Census!FQ$4,$A8*25-25+1,0,1,1)=0,"",(OFFSET(Census!FQ$4,$A8*25-25+Census!FQ$3,0,1,1)-OFFSET(Census!FQ$4,$A8*25-25+1,0,1,1))/OFFSET(Census!FQ$4,$A8*25-25+1,0,1,1)*100)</f>
        <v>5.6197493321634999</v>
      </c>
      <c r="FS8" s="207">
        <f ca="1">OFFSET(Census!FS$4,$A8*25-25+Census!FS$3,0,1,1)-OFFSET(Census!FS$4,$A8*25-25+1,0,1,1)</f>
        <v>-0.45243202031922891</v>
      </c>
      <c r="FT8" s="208">
        <f ca="1">IF(OFFSET(Census!FS$4,$A8*25-25+1,0,1,1)=0,"",(OFFSET(Census!FS$4,$A8*25-25+Census!FS$3,0,1,1)-OFFSET(Census!FS$4,$A8*25-25+1,0,1,1))/OFFSET(Census!FS$4,$A8*25-25+1,0,1,1)*100)</f>
        <v>-1.7785814995160472</v>
      </c>
      <c r="FU8" s="207">
        <f ca="1">OFFSET(Census!FU$4,$A8*25-25+Census!FU$3,0,1,1)-OFFSET(Census!FU$4,$A8*25-25+1,0,1,1)</f>
        <v>-1.6225440641929554</v>
      </c>
      <c r="FV8" s="208">
        <f ca="1">IF(OFFSET(Census!FU$4,$A8*25-25+1,0,1,1)=0,"",(OFFSET(Census!FU$4,$A8*25-25+Census!FU$3,0,1,1)-OFFSET(Census!FU$4,$A8*25-25+1,0,1,1))/OFFSET(Census!FU$4,$A8*25-25+1,0,1,1)*100)</f>
        <v>-28.702158681984113</v>
      </c>
      <c r="FW8" s="207">
        <f ca="1">OFFSET(Census!FW$4,$A8*25-25+Census!FW$3,0,1,1)-OFFSET(Census!FW$4,$A8*25-25+1,0,1,1)</f>
        <v>-1.5811152840144089</v>
      </c>
      <c r="FX8" s="208">
        <f ca="1">IF(OFFSET(Census!FW$4,$A8*25-25+1,0,1,1)=0,"",(OFFSET(Census!FW$4,$A8*25-25+Census!FW$3,0,1,1)-OFFSET(Census!FW$4,$A8*25-25+1,0,1,1))/OFFSET(Census!FW$4,$A8*25-25+1,0,1,1)*100)</f>
        <v>-41.054574938004571</v>
      </c>
      <c r="FY8" s="207"/>
      <c r="FZ8" s="208"/>
      <c r="GA8" s="207">
        <f ca="1">OFFSET(Census!GA$4,$A8*25-25+Census!GA$3,0,1,1)-OFFSET(Census!GA$4,$A8*25-25+1,0,1,1)</f>
        <v>-2.1777470718570018</v>
      </c>
      <c r="GB8" s="208">
        <f ca="1">IF(OFFSET(Census!GA$4,$A8*25-25+1,0,1,1)=0,"",(OFFSET(Census!GA$4,$A8*25-25+Census!GA$3,0,1,1)-OFFSET(Census!GA$4,$A8*25-25+1,0,1,1))/OFFSET(Census!GA$4,$A8*25-25+1,0,1,1)*100)</f>
        <v>-93.416973432389</v>
      </c>
      <c r="GC8" s="207">
        <f ca="1">OFFSET(Census!GC$4,$A8*25-25+Census!GC$3,0,1,1)-OFFSET(Census!GC$4,$A8*25-25+1,0,1,1)</f>
        <v>-5.3659301549333467</v>
      </c>
      <c r="GD8" s="208">
        <f ca="1">IF(OFFSET(Census!GC$4,$A8*25-25+1,0,1,1)=0,"",(OFFSET(Census!GC$4,$A8*25-25+Census!GC$3,0,1,1)-OFFSET(Census!GC$4,$A8*25-25+1,0,1,1))/OFFSET(Census!GC$4,$A8*25-25+1,0,1,1)*100)</f>
        <v>-84.070710702418211</v>
      </c>
      <c r="GE8" s="207">
        <f ca="1">OFFSET(Census!GE$4,$A8*25-25+Census!GE$3,0,1,1)-OFFSET(Census!GE$4,$A8*25-25+1,0,1,1)</f>
        <v>-27.861796392315181</v>
      </c>
      <c r="GF8" s="208">
        <f ca="1">IF(OFFSET(Census!GE$4,$A8*25-25+1,0,1,1)=0,"",(OFFSET(Census!GE$4,$A8*25-25+Census!GE$3,0,1,1)-OFFSET(Census!GE$4,$A8*25-25+1,0,1,1))/OFFSET(Census!GE$4,$A8*25-25+1,0,1,1)*100)</f>
        <v>-69.439195281392784</v>
      </c>
      <c r="GG8" s="207">
        <f ca="1">OFFSET(Census!GG$4,$A8*25-25+Census!GG$3,0,1,1)-OFFSET(Census!GG$4,$A8*25-25+1,0,1,1)</f>
        <v>-48.173735527691136</v>
      </c>
      <c r="GH8" s="208">
        <f ca="1">IF(OFFSET(Census!GG$4,$A8*25-25+1,0,1,1)=0,"",(OFFSET(Census!GG$4,$A8*25-25+Census!GG$3,0,1,1)-OFFSET(Census!GG$4,$A8*25-25+1,0,1,1))/OFFSET(Census!GG$4,$A8*25-25+1,0,1,1)*100)</f>
        <v>-38.187277521176405</v>
      </c>
      <c r="GI8" s="207">
        <f ca="1">OFFSET(Census!GI$4,$A8*25-25+Census!GI$3,0,1,1)-OFFSET(Census!GI$4,$A8*25-25+1,0,1,1)</f>
        <v>-17.534077110236161</v>
      </c>
      <c r="GJ8" s="208">
        <f ca="1">IF(OFFSET(Census!GI$4,$A8*25-25+1,0,1,1)=0,"",(OFFSET(Census!GI$4,$A8*25-25+Census!GI$3,0,1,1)-OFFSET(Census!GI$4,$A8*25-25+1,0,1,1))/OFFSET(Census!GI$4,$A8*25-25+1,0,1,1)*100)</f>
        <v>-21.624731953303112</v>
      </c>
      <c r="GK8" s="207">
        <f ca="1">OFFSET(Census!GK$4,$A8*25-25+Census!GK$3,0,1,1)-OFFSET(Census!GK$4,$A8*25-25+1,0,1,1)</f>
        <v>2.8874993770465682</v>
      </c>
      <c r="GL8" s="208">
        <f ca="1">IF(OFFSET(Census!GK$4,$A8*25-25+1,0,1,1)=0,"",(OFFSET(Census!GK$4,$A8*25-25+Census!GK$3,0,1,1)-OFFSET(Census!GK$4,$A8*25-25+1,0,1,1))/OFFSET(Census!GK$4,$A8*25-25+1,0,1,1)*100)</f>
        <v>22.154153874275881</v>
      </c>
      <c r="GM8" s="207"/>
      <c r="GN8" s="208"/>
      <c r="GO8" s="207">
        <f ca="1">OFFSET(Census!GO$4,$A8*25-25+Census!GO$3,0,1,1)-OFFSET(Census!GO$4,$A8*25-25+1,0,1,1)</f>
        <v>-21.377224991069543</v>
      </c>
      <c r="GP8" s="208">
        <f ca="1">IF(OFFSET(Census!GO$4,$A8*25-25+1,0,1,1)=0,"",(OFFSET(Census!GO$4,$A8*25-25+Census!GO$3,0,1,1)-OFFSET(Census!GO$4,$A8*25-25+1,0,1,1))/OFFSET(Census!GO$4,$A8*25-25+1,0,1,1)*100)</f>
        <v>-49.167617479459949</v>
      </c>
      <c r="GQ8" s="207">
        <f ca="1">OFFSET(Census!GQ$4,$A8*25-25+Census!GQ$3,0,1,1)-OFFSET(Census!GQ$4,$A8*25-25+1,0,1,1)</f>
        <v>-115</v>
      </c>
      <c r="GR8" s="208">
        <f ca="1">IF(OFFSET(Census!GQ$4,$A8*25-25+1,0,1,1)=0,"",(OFFSET(Census!GQ$4,$A8*25-25+Census!GQ$3,0,1,1)-OFFSET(Census!GQ$4,$A8*25-25+1,0,1,1))/OFFSET(Census!GQ$4,$A8*25-25+1,0,1,1)*100)</f>
        <v>-7.0638820638820636</v>
      </c>
      <c r="GS8" s="207">
        <f ca="1">OFFSET(Census!GS$4,$A8*25-25+Census!GS$3,0,1,1)-OFFSET(Census!GS$4,$A8*25-25+1,0,1,1)</f>
        <v>18.710000000000008</v>
      </c>
      <c r="GT8" s="208">
        <f ca="1">IF(OFFSET(Census!GS$4,$A8*25-25+1,0,1,1)=0,"",(OFFSET(Census!GS$4,$A8*25-25+Census!GS$3,0,1,1)-OFFSET(Census!GS$4,$A8*25-25+1,0,1,1))/OFFSET(Census!GS$4,$A8*25-25+1,0,1,1)*100)</f>
        <v>24.301857384075866</v>
      </c>
      <c r="GU8" s="207">
        <f ca="1">OFFSET(Census!GU$4,$A8*25-25+Census!GU$3,0,1,1)-OFFSET(Census!GU$4,$A8*25-25+1,0,1,1)</f>
        <v>24.739999999999995</v>
      </c>
      <c r="GV8" s="208">
        <f ca="1">IF(OFFSET(Census!GU$4,$A8*25-25+1,0,1,1)=0,"",(OFFSET(Census!GU$4,$A8*25-25+Census!GU$3,0,1,1)-OFFSET(Census!GU$4,$A8*25-25+1,0,1,1))/OFFSET(Census!GU$4,$A8*25-25+1,0,1,1)*100)</f>
        <v>45.09660955158585</v>
      </c>
      <c r="GW8" s="207">
        <f ca="1">OFFSET(Census!GW$4,$A8*25-25+Census!GW$3,0,1,1)-OFFSET(Census!GW$4,$A8*25-25+1,0,1,1)</f>
        <v>1.9300000000000068</v>
      </c>
      <c r="GX8" s="208">
        <f ca="1">IF(OFFSET(Census!GW$4,$A8*25-25+1,0,1,1)=0,"",(OFFSET(Census!GW$4,$A8*25-25+Census!GW$3,0,1,1)-OFFSET(Census!GW$4,$A8*25-25+1,0,1,1))/OFFSET(Census!GW$4,$A8*25-25+1,0,1,1)*100)</f>
        <v>2.5778015226392501</v>
      </c>
      <c r="GY8" s="207">
        <f ca="1">OFFSET(Census!GY$4,$A8*25-25+Census!GY$3,0,1,1)-OFFSET(Census!GY$4,$A8*25-25+1,0,1,1)</f>
        <v>1.1299999999999955</v>
      </c>
      <c r="GZ8" s="208">
        <f ca="1">IF(OFFSET(Census!GY$4,$A8*25-25+1,0,1,1)=0,"",(OFFSET(Census!GY$4,$A8*25-25+Census!GY$3,0,1,1)-OFFSET(Census!GY$4,$A8*25-25+1,0,1,1))/OFFSET(Census!GY$4,$A8*25-25+1,0,1,1)*100)</f>
        <v>1.8264102149668584</v>
      </c>
      <c r="HA8" s="207">
        <f ca="1">OFFSET(Census!HA$4,$A8*25-25+Census!HA$3,0,1,1)-OFFSET(Census!HA$4,$A8*25-25+1,0,1,1)</f>
        <v>0.39999999999999147</v>
      </c>
      <c r="HB8" s="208">
        <f ca="1">IF(OFFSET(Census!HA$4,$A8*25-25+1,0,1,1)=0,"",(OFFSET(Census!HA$4,$A8*25-25+Census!HA$3,0,1,1)-OFFSET(Census!HA$4,$A8*25-25+1,0,1,1))/OFFSET(Census!HA$4,$A8*25-25+1,0,1,1)*100)</f>
        <v>0.40650406504064168</v>
      </c>
      <c r="HC8" s="207">
        <f ca="1">OFFSET(Census!HC$4,$A8*25-25+Census!HC$3,0,1,1)-OFFSET(Census!HC$4,$A8*25-25+1,0,1,1)</f>
        <v>1.9000000000000004</v>
      </c>
      <c r="HD8" s="208">
        <f ca="1">IF(OFFSET(Census!HC$4,$A8*25-25+1,0,1,1)=0,"",(OFFSET(Census!HC$4,$A8*25-25+Census!HC$3,0,1,1)-OFFSET(Census!HC$4,$A8*25-25+1,0,1,1))/OFFSET(Census!HC$4,$A8*25-25+1,0,1,1)*100)</f>
        <v>17.272727272727277</v>
      </c>
      <c r="HE8" s="207"/>
      <c r="HF8" s="208" t="str">
        <f ca="1">IF(OFFSET(Census!HE$4,$A8*25-25+1,0,1,1)=0,"",(OFFSET(Census!HE$4,$A8*25-25+Census!HE$3,0,1,1)-OFFSET(Census!HE$4,$A8*25-25+1,0,1,1))/OFFSET(Census!HE$4,$A8*25-25+1,0,1,1)*100)</f>
        <v/>
      </c>
      <c r="HG8" s="207">
        <f ca="1">OFFSET(Census!HG$4,$A8*25-25+Census!HG$3,0,1,1)-OFFSET(Census!HG$4,$A8*25-25+1,0,1,1)</f>
        <v>268.29711024223627</v>
      </c>
      <c r="HH8" s="208">
        <f ca="1">IF(OFFSET(Census!HG$4,$A8*25-25+1,0,1,1)=0,"",(OFFSET(Census!HG$4,$A8*25-25+Census!HG$3,0,1,1)-OFFSET(Census!HG$4,$A8*25-25+1,0,1,1))/OFFSET(Census!HG$4,$A8*25-25+1,0,1,1)*100)</f>
        <v>72.31728038874293</v>
      </c>
      <c r="HI8" s="207">
        <f ca="1">OFFSET(Census!HI$4,$A8*25-25+Census!HI$3,0,1,1)-OFFSET(Census!HI$4,$A8*25-25+1,0,1,1)</f>
        <v>-19.289020718169922</v>
      </c>
      <c r="HJ8" s="208">
        <f ca="1">IF(OFFSET(Census!HI$4,$A8*25-25+1,0,1,1)=0,"",(OFFSET(Census!HI$4,$A8*25-25+Census!HI$3,0,1,1)-OFFSET(Census!HI$4,$A8*25-25+1,0,1,1))/OFFSET(Census!HI$4,$A8*25-25+1,0,1,1)*100)</f>
        <v>-0.45926239805166486</v>
      </c>
      <c r="HK8" s="207">
        <f ca="1">OFFSET(Census!HK$4,$A8*25-25+Census!HK$3,0,1,1)-OFFSET(Census!HK$4,$A8*25-25+1,0,1,1)</f>
        <v>60.56667116084671</v>
      </c>
      <c r="HL8" s="208">
        <f ca="1">IF(OFFSET(Census!HK$4,$A8*25-25+1,0,1,1)=0,"",(OFFSET(Census!HK$4,$A8*25-25+Census!HK$3,0,1,1)-OFFSET(Census!HK$4,$A8*25-25+1,0,1,1))/OFFSET(Census!HK$4,$A8*25-25+1,0,1,1)*100)</f>
        <v>74.773668099810749</v>
      </c>
      <c r="HM8" s="207">
        <f ca="1">OFFSET(Census!HM$4,$A8*25-25+Census!HM$3,0,1,1)-OFFSET(Census!HM$4,$A8*25-25+1,0,1,1)</f>
        <v>530.27967282369355</v>
      </c>
      <c r="HN8" s="208">
        <f ca="1">IF(OFFSET(Census!HM$4,$A8*25-25+1,0,1,1)=0,"",(OFFSET(Census!HM$4,$A8*25-25+Census!HM$3,0,1,1)-OFFSET(Census!HM$4,$A8*25-25+1,0,1,1))/OFFSET(Census!HM$4,$A8*25-25+1,0,1,1)*100)</f>
        <v>10.611960632853583</v>
      </c>
      <c r="HO8" s="207">
        <f ca="1">OFFSET(Census!HO$4,$A8*25-25+Census!HO$3,0,1,1)-OFFSET(Census!HO$4,$A8*25-25+1,0,1,1)</f>
        <v>418.33410801115588</v>
      </c>
      <c r="HP8" s="208">
        <f ca="1">IF(OFFSET(Census!HO$4,$A8*25-25+1,0,1,1)=0,"",(OFFSET(Census!HO$4,$A8*25-25+Census!HO$3,0,1,1)-OFFSET(Census!HO$4,$A8*25-25+1,0,1,1))/OFFSET(Census!HO$4,$A8*25-25+1,0,1,1)*100)</f>
        <v>209.49227503793497</v>
      </c>
      <c r="HQ8" s="207"/>
      <c r="HR8" s="208"/>
      <c r="HS8" s="207">
        <f ca="1">OFFSET(Census!HS$4,$A8*25-25+Census!HS$3,0,1,1)-OFFSET(Census!HS$4,$A8*25-25+1,0,1,1)</f>
        <v>-2</v>
      </c>
      <c r="HT8" s="208">
        <f ca="1">IF(OFFSET(Census!HS$4,$A8*25-25+1,0,1,1)=0,"",(OFFSET(Census!HS$4,$A8*25-25+Census!HS$3,0,1,1)-OFFSET(Census!HS$4,$A8*25-25+1,0,1,1))/OFFSET(Census!HS$4,$A8*25-25+1,0,1,1)*100)</f>
        <v>-33.333333333333329</v>
      </c>
      <c r="HU8" s="207">
        <f ca="1">OFFSET(Census!HU$4,$A8*25-25+Census!HU$3,0,1,1)-OFFSET(Census!HU$4,$A8*25-25+1,0,1,1)</f>
        <v>0</v>
      </c>
      <c r="HV8" s="208" t="str">
        <f ca="1">IF(OFFSET(Census!HU$4,$A8*25-25+1,0,1,1)=0,"",(OFFSET(Census!HU$4,$A8*25-25+Census!HU$3,0,1,1)-OFFSET(Census!HU$4,$A8*25-25+1,0,1,1))/OFFSET(Census!HU$4,$A8*25-25+1,0,1,1)*100)</f>
        <v/>
      </c>
      <c r="HW8" s="207">
        <f ca="1">OFFSET(Census!HW$4,$A8*25-25+Census!HW$3,0,1,1)-OFFSET(Census!HW$4,$A8*25-25+1,0,1,1)</f>
        <v>-1.1999999999999993</v>
      </c>
      <c r="HX8" s="208">
        <f ca="1">IF(OFFSET(Census!HW$4,$A8*25-25+1,0,1,1)=0,"",(OFFSET(Census!HW$4,$A8*25-25+Census!HW$3,0,1,1)-OFFSET(Census!HW$4,$A8*25-25+1,0,1,1))/OFFSET(Census!HW$4,$A8*25-25+1,0,1,1)*100)</f>
        <v>-5.8536585365853631</v>
      </c>
      <c r="HY8" s="207"/>
      <c r="HZ8" s="208" t="str">
        <f ca="1">IF(OFFSET(Census!HY$4,$A8*25-25+1,0,1,1)=0,"",(OFFSET(Census!HY$4,$A8*25-25+Census!HY$3,0,1,1)-OFFSET(Census!HY$4,$A8*25-25+1,0,1,1))/OFFSET(Census!HY$4,$A8*25-25+1,0,1,1)*100)</f>
        <v/>
      </c>
      <c r="IA8" s="207">
        <f ca="1">OFFSET(Census!IA$4,$A8*25-25+Census!IA$3,0,1,1)-OFFSET(Census!IA$4,$A8*25-25+1,0,1,1)</f>
        <v>0.66666666666666652</v>
      </c>
      <c r="IB8" s="208">
        <f ca="1">IF(OFFSET(Census!IA$4,$A8*25-25+1,0,1,1)=0,"",(OFFSET(Census!IA$4,$A8*25-25+Census!IA$3,0,1,1)-OFFSET(Census!IA$4,$A8*25-25+1,0,1,1))/OFFSET(Census!IA$4,$A8*25-25+1,0,1,1)*100)</f>
        <v>33.333333333333329</v>
      </c>
      <c r="IC8" s="207">
        <f ca="1">OFFSET(Census!IC$4,$A8*25-25+Census!IC$3,0,1,1)-OFFSET(Census!IC$4,$A8*25-25+1,0,1,1)</f>
        <v>-45.666666666666671</v>
      </c>
      <c r="ID8" s="208">
        <f ca="1">IF(OFFSET(Census!IC$4,$A8*25-25+1,0,1,1)=0,"",(OFFSET(Census!IC$4,$A8*25-25+Census!IC$3,0,1,1)-OFFSET(Census!IC$4,$A8*25-25+1,0,1,1))/OFFSET(Census!IC$4,$A8*25-25+1,0,1,1)*100)</f>
        <v>-29.462365591397855</v>
      </c>
      <c r="IE8" s="207">
        <f ca="1">OFFSET(Census!IE$4,$A8*25-25+Census!IE$3,0,1,1)-OFFSET(Census!IE$4,$A8*25-25+1,0,1,1)</f>
        <v>2.5945473878912301E-2</v>
      </c>
      <c r="IF8" s="208">
        <f ca="1">IF(OFFSET(Census!IE$4,$A8*25-25+1,0,1,1)=0,"",(OFFSET(Census!IE$4,$A8*25-25+Census!IE$3,0,1,1)-OFFSET(Census!IE$4,$A8*25-25+1,0,1,1))/OFFSET(Census!IE$4,$A8*25-25+1,0,1,1)*100)</f>
        <v>20.626003096888304</v>
      </c>
      <c r="IG8" s="207">
        <f ca="1">OFFSET(Census!IG$4,$A8*25-25+Census!IG$3,0,1,1)-OFFSET(Census!IG$4,$A8*25-25+1,0,1,1)</f>
        <v>-3.5275749212586298</v>
      </c>
      <c r="IH8" s="208">
        <f ca="1">IF(OFFSET(Census!IG$4,$A8*25-25+1,0,1,1)=0,"",(OFFSET(Census!IG$4,$A8*25-25+Census!IG$3,0,1,1)-OFFSET(Census!IG$4,$A8*25-25+1,0,1,1))/OFFSET(Census!IG$4,$A8*25-25+1,0,1,1)*100)</f>
        <v>-36.184953200355856</v>
      </c>
      <c r="II8" s="207"/>
      <c r="IJ8" s="208"/>
    </row>
    <row r="9" spans="1:244" ht="12" customHeight="1" x14ac:dyDescent="0.35">
      <c r="A9" s="209">
        <v>4</v>
      </c>
      <c r="B9" s="10" t="s">
        <v>85</v>
      </c>
      <c r="E9" s="207">
        <f ca="1">OFFSET(Census!E$4,$A9*25-25+Census!E$3,0,1,1)-OFFSET(Census!E$4,$A9*25-25+1,0,1,1)</f>
        <v>30602</v>
      </c>
      <c r="F9" s="208">
        <f ca="1">IF(OFFSET(Census!E$4,$A9*25-25+1,0,1,1)=0,"",(OFFSET(Census!E$4,$A9*25-25+Census!E$3,0,1,1)-OFFSET(Census!E$4,$A9*25-25+1,0,1,1))/OFFSET(Census!E$4,$A9*25-25+1,0,1,1)*100)</f>
        <v>18.496893208578129</v>
      </c>
      <c r="G9" s="207">
        <f ca="1">OFFSET(Census!G$4,$A9*25-25+Census!G$3,0,1,1)-OFFSET(Census!G$4,$A9*25-25+1,0,1,1)</f>
        <v>-836</v>
      </c>
      <c r="H9" s="208">
        <f ca="1">IF(OFFSET(Census!G$4,$A9*25-25+1,0,1,1)=0,"",(OFFSET(Census!G$4,$A9*25-25+Census!G$3,0,1,1)-OFFSET(Census!G$4,$A9*25-25+1,0,1,1))/OFFSET(Census!G$4,$A9*25-25+1,0,1,1)*100)</f>
        <v>-2.4162548050521688</v>
      </c>
      <c r="I9" s="207">
        <f ca="1">OFFSET(Census!I$4,$A9*25-25+Census!I$3,0,1,1)-OFFSET(Census!I$4,$A9*25-25+1,0,1,1)</f>
        <v>102</v>
      </c>
      <c r="J9" s="208">
        <f ca="1">IF(OFFSET(Census!I$4,$A9*25-25+1,0,1,1)=0,"",(OFFSET(Census!I$4,$A9*25-25+Census!I$3,0,1,1)-OFFSET(Census!I$4,$A9*25-25+1,0,1,1))/OFFSET(Census!I$4,$A9*25-25+1,0,1,1)*100)</f>
        <v>0.41743400859422963</v>
      </c>
      <c r="K9" s="207">
        <f ca="1">OFFSET(Census!K$4,$A9*25-25+Census!K$3,0,1,1)-OFFSET(Census!K$4,$A9*25-25+1,0,1,1)</f>
        <v>23323</v>
      </c>
      <c r="L9" s="208">
        <f ca="1">IF(OFFSET(Census!K$4,$A9*25-25+1,0,1,1)=0,"",(OFFSET(Census!K$4,$A9*25-25+Census!K$3,0,1,1)-OFFSET(Census!K$4,$A9*25-25+1,0,1,1))/OFFSET(Census!K$4,$A9*25-25+1,0,1,1)*100)</f>
        <v>278.98325358851673</v>
      </c>
      <c r="M9" s="207">
        <f ca="1">OFFSET(Census!M$4,$A9*25-25+Census!M$3,0,1,1)-OFFSET(Census!M$4,$A9*25-25+1,0,1,1)</f>
        <v>-3.5644724859675208</v>
      </c>
      <c r="N9" s="208">
        <f ca="1">IF(OFFSET(Census!M$4,$A9*25-25+1,0,1,1)=0,"",(OFFSET(Census!M$4,$A9*25-25+Census!M$3,0,1,1)-OFFSET(Census!M$4,$A9*25-25+1,0,1,1))/OFFSET(Census!M$4,$A9*25-25+1,0,1,1)*100)</f>
        <v>-17.044440185219528</v>
      </c>
      <c r="O9" s="207">
        <f ca="1">OFFSET(Census!O$4,$A9*25-25+Census!O$3,0,1,1)-OFFSET(Census!O$4,$A9*25-25+1,0,1,1)</f>
        <v>-2.1615727049827846</v>
      </c>
      <c r="P9" s="208">
        <f ca="1">IF(OFFSET(Census!O$4,$A9*25-25+1,0,1,1)=0,"",(OFFSET(Census!O$4,$A9*25-25+Census!O$3,0,1,1)-OFFSET(Census!O$4,$A9*25-25+1,0,1,1))/OFFSET(Census!O$4,$A9*25-25+1,0,1,1)*100)</f>
        <v>-14.635532416745317</v>
      </c>
      <c r="Q9" s="207">
        <f ca="1">OFFSET(Census!Q$4,$A9*25-25+Census!Q$3,0,1,1)-OFFSET(Census!Q$4,$A9*25-25+1,0,1,1)</f>
        <v>11.226514278022879</v>
      </c>
      <c r="R9" s="208">
        <f ca="1">IF(OFFSET(Census!Q$4,$A9*25-25+1,0,1,1)=0,"",(OFFSET(Census!Q$4,$A9*25-25+Census!Q$3,0,1,1)-OFFSET(Census!Q$4,$A9*25-25+1,0,1,1))/OFFSET(Census!Q$4,$A9*25-25+1,0,1,1)*100)</f>
        <v>222.17218040827959</v>
      </c>
      <c r="S9" s="207">
        <f ca="1">OFFSET(Census!S$4,$A9*25-25+Census!S$3,0,1,1)-OFFSET(Census!S$4,$A9*25-25+1,0,1,1)</f>
        <v>8</v>
      </c>
      <c r="T9" s="208">
        <f ca="1">IF(OFFSET(Census!S$4,$A9*25-25+1,0,1,1)=0,"",(OFFSET(Census!S$4,$A9*25-25+Census!S$3,0,1,1)-OFFSET(Census!S$4,$A9*25-25+1,0,1,1))/OFFSET(Census!S$4,$A9*25-25+1,0,1,1)*100)</f>
        <v>27.586206896551722</v>
      </c>
      <c r="U9" s="207"/>
      <c r="V9" s="208"/>
      <c r="W9" s="207">
        <f ca="1">OFFSET(Census!W$4,$A9*25-25+Census!W$3,0,1,1)-OFFSET(Census!W$4,$A9*25-25+1,0,1,1)</f>
        <v>567</v>
      </c>
      <c r="X9" s="208">
        <f ca="1">IF(OFFSET(Census!W$4,$A9*25-25+1,0,1,1)=0,"",(OFFSET(Census!W$4,$A9*25-25+Census!W$3,0,1,1)-OFFSET(Census!W$4,$A9*25-25+1,0,1,1))/OFFSET(Census!W$4,$A9*25-25+1,0,1,1)*100)</f>
        <v>198.25174825174824</v>
      </c>
      <c r="Y9" s="207">
        <f ca="1">OFFSET(Census!Y$4,$A9*25-25+Census!Y$3,0,1,1)-OFFSET(Census!Y$4,$A9*25-25+1,0,1,1)</f>
        <v>0.25425047551621138</v>
      </c>
      <c r="Z9" s="208">
        <f ca="1">IF(OFFSET(Census!Y$4,$A9*25-25+1,0,1,1)=0,"",(OFFSET(Census!Y$4,$A9*25-25+Census!Y$3,0,1,1)-OFFSET(Census!Y$4,$A9*25-25+1,0,1,1))/OFFSET(Census!Y$4,$A9*25-25+1,0,1,1)*100)</f>
        <v>121.70419090601527</v>
      </c>
      <c r="AA9" s="207">
        <f ca="1">OFFSET(Census!AA$4,$A9*25-25+Census!AA$3,0,1,1)-OFFSET(Census!AA$4,$A9*25-25+1,0,1,1)</f>
        <v>34763</v>
      </c>
      <c r="AB9" s="208">
        <f ca="1">IF(OFFSET(Census!AA$4,$A9*25-25+1,0,1,1)=0,"",(OFFSET(Census!AA$4,$A9*25-25+Census!AA$3,0,1,1)-OFFSET(Census!AA$4,$A9*25-25+1,0,1,1))/OFFSET(Census!AA$4,$A9*25-25+1,0,1,1)*100)</f>
        <v>58.948314454317305</v>
      </c>
      <c r="AC9" s="207">
        <f ca="1">OFFSET(Census!AC$4,$A9*25-25+Census!AC$3,0,1,1)-OFFSET(Census!AC$4,$A9*25-25+1,0,1,1)</f>
        <v>8.1435631303378955</v>
      </c>
      <c r="AD9" s="208">
        <f ca="1">IF(OFFSET(Census!AC$4,$A9*25-25+1,0,1,1)=0,"",(OFFSET(Census!AC$4,$A9*25-25+Census!AC$3,0,1,1)-OFFSET(Census!AC$4,$A9*25-25+1,0,1,1))/OFFSET(Census!AC$4,$A9*25-25+1,0,1,1)*100)</f>
        <v>18.905074945220079</v>
      </c>
      <c r="AE9" s="207">
        <f ca="1">OFFSET(Census!AE$4,$A9*25-25+Census!AE$3,0,1,1)-OFFSET(Census!AE$4,$A9*25-25+1,0,1,1)</f>
        <v>39750</v>
      </c>
      <c r="AF9" s="208">
        <f ca="1">IF(OFFSET(Census!AE$4,$A9*25-25+1,0,1,1)=0,"",(OFFSET(Census!AE$4,$A9*25-25+Census!AE$3,0,1,1)-OFFSET(Census!AE$4,$A9*25-25+1,0,1,1))/OFFSET(Census!AE$4,$A9*25-25+1,0,1,1)*100)</f>
        <v>55.447063746687121</v>
      </c>
      <c r="AG9" s="207">
        <f ca="1">OFFSET(Census!AG$4,$A9*25-25+Census!AG$3,0,1,1)-OFFSET(Census!AG$4,$A9*25-25+1,0,1,1)</f>
        <v>8.8308823737341058</v>
      </c>
      <c r="AH9" s="208">
        <f ca="1">IF(OFFSET(Census!AG$4,$A9*25-25+1,0,1,1)=0,"",(OFFSET(Census!AG$4,$A9*25-25+Census!AG$3,0,1,1)-OFFSET(Census!AG$4,$A9*25-25+1,0,1,1))/OFFSET(Census!AG$4,$A9*25-25+1,0,1,1)*100)</f>
        <v>16.863794932751382</v>
      </c>
      <c r="AI9" s="207">
        <f ca="1">OFFSET(Census!AI$4,$A9*25-25+Census!AI$3,0,1,1)-OFFSET(Census!AI$4,$A9*25-25+1,0,1,1)</f>
        <v>0.50732715125093186</v>
      </c>
      <c r="AJ9" s="208">
        <f ca="1">IF(OFFSET(Census!AI$4,$A9*25-25+1,0,1,1)=0,"",(OFFSET(Census!AI$4,$A9*25-25+Census!AI$3,0,1,1)-OFFSET(Census!AI$4,$A9*25-25+1,0,1,1))/OFFSET(Census!AI$4,$A9*25-25+1,0,1,1)*100)</f>
        <v>4.4292367466661036</v>
      </c>
      <c r="AK9" s="207">
        <f ca="1">OFFSET(Census!AK$4,$A9*25-25+Census!AK$3,0,1,1)-OFFSET(Census!AK$4,$A9*25-25+1,0,1,1)</f>
        <v>105</v>
      </c>
      <c r="AL9" s="208">
        <f ca="1">IF(OFFSET(Census!AK$4,$A9*25-25+1,0,1,1)=0,"",(OFFSET(Census!AK$4,$A9*25-25+Census!AK$3,0,1,1)-OFFSET(Census!AK$4,$A9*25-25+1,0,1,1))/OFFSET(Census!AK$4,$A9*25-25+1,0,1,1)*100)</f>
        <v>71.917808219178085</v>
      </c>
      <c r="AM9" s="207">
        <f ca="1">OFFSET(Census!AM$4,$A9*25-25+Census!AM$3,0,1,1)-OFFSET(Census!AM$4,$A9*25-25+1,0,1,1)</f>
        <v>1819</v>
      </c>
      <c r="AN9" s="208">
        <f ca="1">IF(OFFSET(Census!AM$4,$A9*25-25+1,0,1,1)=0,"",(OFFSET(Census!AM$4,$A9*25-25+Census!AM$3,0,1,1)-OFFSET(Census!AM$4,$A9*25-25+1,0,1,1))/OFFSET(Census!AM$4,$A9*25-25+1,0,1,1)*100)</f>
        <v>474.93472584856391</v>
      </c>
      <c r="AO9" s="207">
        <f ca="1">OFFSET(Census!AO$4,$A9*25-25+Census!AO$3,0,1,1)-OFFSET(Census!AO$4,$A9*25-25+1,0,1,1)</f>
        <v>7065</v>
      </c>
      <c r="AP9" s="208">
        <f ca="1">IF(OFFSET(Census!AO$4,$A9*25-25+1,0,1,1)=0,"",(OFFSET(Census!AO$4,$A9*25-25+Census!AO$3,0,1,1)-OFFSET(Census!AO$4,$A9*25-25+1,0,1,1))/OFFSET(Census!AO$4,$A9*25-25+1,0,1,1)*100)</f>
        <v>617.56993006993014</v>
      </c>
      <c r="AQ9" s="207">
        <f ca="1">OFFSET(Census!AQ$4,$A9*25-25+Census!AQ$3,0,1,1)-OFFSET(Census!AQ$4,$A9*25-25+1,0,1,1)</f>
        <v>1241</v>
      </c>
      <c r="AR9" s="208">
        <f ca="1">IF(OFFSET(Census!AQ$4,$A9*25-25+1,0,1,1)=0,"",(OFFSET(Census!AQ$4,$A9*25-25+Census!AQ$3,0,1,1)-OFFSET(Census!AQ$4,$A9*25-25+1,0,1,1))/OFFSET(Census!AQ$4,$A9*25-25+1,0,1,1)*100)</f>
        <v>8273.3333333333339</v>
      </c>
      <c r="AS9" s="207">
        <f ca="1">OFFSET(Census!AS$4,$A9*25-25+Census!AS$3,0,1,1)-OFFSET(Census!AS$4,$A9*25-25+1,0,1,1)</f>
        <v>3349</v>
      </c>
      <c r="AT9" s="208">
        <f ca="1">IF(OFFSET(Census!AS$4,$A9*25-25+1,0,1,1)=0,"",(OFFSET(Census!AS$4,$A9*25-25+Census!AS$3,0,1,1)-OFFSET(Census!AS$4,$A9*25-25+1,0,1,1))/OFFSET(Census!AS$4,$A9*25-25+1,0,1,1)*100)</f>
        <v>138.96265560165975</v>
      </c>
      <c r="AU9" s="207">
        <f ca="1">OFFSET(Census!AU$4,$A9*25-25+Census!AU$3,0,1,1)-OFFSET(Census!AU$4,$A9*25-25+1,0,1,1)</f>
        <v>1216</v>
      </c>
      <c r="AV9" s="208">
        <f ca="1">IF(OFFSET(Census!AU$4,$A9*25-25+1,0,1,1)=0,"",(OFFSET(Census!AU$4,$A9*25-25+Census!AU$3,0,1,1)-OFFSET(Census!AU$4,$A9*25-25+1,0,1,1))/OFFSET(Census!AU$4,$A9*25-25+1,0,1,1)*100)</f>
        <v>298.03921568627453</v>
      </c>
      <c r="AW9" s="207">
        <f ca="1">OFFSET(Census!AW$4,$A9*25-25+Census!AW$3,0,1,1)-OFFSET(Census!AW$4,$A9*25-25+1,0,1,1)</f>
        <v>19</v>
      </c>
      <c r="AX9" s="208">
        <f ca="1">IF(OFFSET(Census!AW$4,$A9*25-25+1,0,1,1)=0,"",(OFFSET(Census!AW$4,$A9*25-25+Census!AW$3,0,1,1)-OFFSET(Census!AW$4,$A9*25-25+1,0,1,1))/OFFSET(Census!AW$4,$A9*25-25+1,0,1,1)*100)</f>
        <v>2.8358208955223883</v>
      </c>
      <c r="AY9" s="207">
        <f ca="1">OFFSET(Census!AY$4,$A9*25-25+Census!AY$3,0,1,1)-OFFSET(Census!AY$4,$A9*25-25+1,0,1,1)</f>
        <v>19701</v>
      </c>
      <c r="AZ9" s="208">
        <f ca="1">IF(OFFSET(Census!AY$4,$A9*25-25+1,0,1,1)=0,"",(OFFSET(Census!AY$4,$A9*25-25+Census!AY$3,0,1,1)-OFFSET(Census!AY$4,$A9*25-25+1,0,1,1))/OFFSET(Census!AY$4,$A9*25-25+1,0,1,1)*100)</f>
        <v>346.23901581722316</v>
      </c>
      <c r="BA9" s="207"/>
      <c r="BB9" s="208"/>
      <c r="BC9" s="207">
        <f ca="1">OFFSET(Census!BC$4,$A9*25-25+Census!BC$3,0,1,1)-OFFSET(Census!BC$4,$A9*25-25+1,0,1,1)</f>
        <v>1122</v>
      </c>
      <c r="BD9" s="208">
        <f ca="1">IF(OFFSET(Census!BC$4,$A9*25-25+1,0,1,1)=0,"",(OFFSET(Census!BC$4,$A9*25-25+Census!BC$3,0,1,1)-OFFSET(Census!BC$4,$A9*25-25+1,0,1,1))/OFFSET(Census!BC$4,$A9*25-25+1,0,1,1)*100)</f>
        <v>53.049645390070921</v>
      </c>
      <c r="BE9" s="207">
        <f ca="1">OFFSET(Census!BE$4,$A9*25-25+Census!BE$3,0,1,1)-OFFSET(Census!BE$4,$A9*25-25+1,0,1,1)</f>
        <v>-33</v>
      </c>
      <c r="BF9" s="208">
        <f ca="1">IF(OFFSET(Census!BE$4,$A9*25-25+1,0,1,1)=0,"",(OFFSET(Census!BE$4,$A9*25-25+Census!BE$3,0,1,1)-OFFSET(Census!BE$4,$A9*25-25+1,0,1,1))/OFFSET(Census!BE$4,$A9*25-25+1,0,1,1)*100)</f>
        <v>-4.0892193308550189</v>
      </c>
      <c r="BG9" s="207">
        <f ca="1">OFFSET(Census!BG$4,$A9*25-25+Census!BG$3,0,1,1)-OFFSET(Census!BG$4,$A9*25-25+1,0,1,1)</f>
        <v>-228</v>
      </c>
      <c r="BH9" s="208">
        <f ca="1">IF(OFFSET(Census!BG$4,$A9*25-25+1,0,1,1)=0,"",(OFFSET(Census!BG$4,$A9*25-25+Census!BG$3,0,1,1)-OFFSET(Census!BG$4,$A9*25-25+1,0,1,1))/OFFSET(Census!BG$4,$A9*25-25+1,0,1,1)*100)</f>
        <v>-43.59464627151052</v>
      </c>
      <c r="BI9" s="207">
        <f ca="1">OFFSET(Census!BI$4,$A9*25-25+Census!BI$3,0,1,1)-OFFSET(Census!BI$4,$A9*25-25+1,0,1,1)</f>
        <v>1383</v>
      </c>
      <c r="BJ9" s="208">
        <f ca="1">IF(OFFSET(Census!BI$4,$A9*25-25+1,0,1,1)=0,"",(OFFSET(Census!BI$4,$A9*25-25+Census!BI$3,0,1,1)-OFFSET(Census!BI$4,$A9*25-25+1,0,1,1))/OFFSET(Census!BI$4,$A9*25-25+1,0,1,1)*100)</f>
        <v>176.1783439490446</v>
      </c>
      <c r="BK9" s="207"/>
      <c r="BL9" s="208"/>
      <c r="BM9" s="207">
        <f ca="1">OFFSET(Census!BM$4,$A9*25-25+Census!BM$3,0,1,1)-OFFSET(Census!BM$4,$A9*25-25+1,0,1,1)</f>
        <v>5665</v>
      </c>
      <c r="BN9" s="208">
        <f ca="1">IF(OFFSET(Census!BM$4,$A9*25-25+1,0,1,1)=0,"",(OFFSET(Census!BM$4,$A9*25-25+Census!BM$3,0,1,1)-OFFSET(Census!BM$4,$A9*25-25+1,0,1,1))/OFFSET(Census!BM$4,$A9*25-25+1,0,1,1)*100)</f>
        <v>1398.7654320987656</v>
      </c>
      <c r="BO9" s="207">
        <f ca="1">OFFSET(Census!BO$4,$A9*25-25+Census!BO$3,0,1,1)-OFFSET(Census!BO$4,$A9*25-25+1,0,1,1)</f>
        <v>18287</v>
      </c>
      <c r="BP9" s="208">
        <f ca="1">IF(OFFSET(Census!BO$4,$A9*25-25+1,0,1,1)=0,"",(OFFSET(Census!BO$4,$A9*25-25+Census!BO$3,0,1,1)-OFFSET(Census!BO$4,$A9*25-25+1,0,1,1))/OFFSET(Census!BO$4,$A9*25-25+1,0,1,1)*100)</f>
        <v>551.64404223227757</v>
      </c>
      <c r="BQ9" s="207">
        <f ca="1">OFFSET(Census!BQ$4,$A9*25-25+Census!BQ$3,0,1,1)-OFFSET(Census!BQ$4,$A9*25-25+1,0,1,1)</f>
        <v>8245</v>
      </c>
      <c r="BR9" s="208">
        <f ca="1">IF(OFFSET(Census!BQ$4,$A9*25-25+1,0,1,1)=0,"",(OFFSET(Census!BQ$4,$A9*25-25+Census!BQ$3,0,1,1)-OFFSET(Census!BQ$4,$A9*25-25+1,0,1,1))/OFFSET(Census!BQ$4,$A9*25-25+1,0,1,1)*100)</f>
        <v>172.27329711659004</v>
      </c>
      <c r="BS9" s="207">
        <f ca="1">OFFSET(Census!BS$4,$A9*25-25+Census!BS$3,0,1,1)-OFFSET(Census!BS$4,$A9*25-25+1,0,1,1)</f>
        <v>59</v>
      </c>
      <c r="BT9" s="208">
        <f ca="1">IF(OFFSET(Census!BS$4,$A9*25-25+1,0,1,1)=0,"",(OFFSET(Census!BS$4,$A9*25-25+Census!BS$3,0,1,1)-OFFSET(Census!BS$4,$A9*25-25+1,0,1,1))/OFFSET(Census!BS$4,$A9*25-25+1,0,1,1)*100)</f>
        <v>536.36363636363637</v>
      </c>
      <c r="BU9" s="207">
        <f ca="1">OFFSET(Census!BU$4,$A9*25-25+Census!BU$3,0,1,1)-OFFSET(Census!BU$4,$A9*25-25+1,0,1,1)</f>
        <v>29564</v>
      </c>
      <c r="BV9" s="208">
        <f ca="1">IF(OFFSET(Census!BU$4,$A9*25-25+1,0,1,1)=0,"",(OFFSET(Census!BU$4,$A9*25-25+Census!BU$3,0,1,1)-OFFSET(Census!BU$4,$A9*25-25+1,0,1,1))/OFFSET(Census!BU$4,$A9*25-25+1,0,1,1)*100)</f>
        <v>250.98904830630784</v>
      </c>
      <c r="BW9" s="207"/>
      <c r="BX9" s="208"/>
      <c r="BY9" s="207">
        <f ca="1">OFFSET(Census!BY$4,$A9*25-25+Census!BY$3,0,1,1)-OFFSET(Census!BY$4,$A9*25-25+1,0,1,1)</f>
        <v>-9.4202143950995421</v>
      </c>
      <c r="BZ9" s="208">
        <f ca="1">IF(OFFSET(Census!BY$4,$A9*25-25+1,0,1,1)=0,"",(OFFSET(Census!BY$4,$A9*25-25+Census!BY$3,0,1,1)-OFFSET(Census!BY$4,$A9*25-25+1,0,1,1))/OFFSET(Census!BY$4,$A9*25-25+1,0,1,1)*100)</f>
        <v>-60.307843137254913</v>
      </c>
      <c r="CA9" s="207">
        <f ca="1">OFFSET(Census!CA$4,$A9*25-25+Census!CA$3,0,1,1)-OFFSET(Census!CA$4,$A9*25-25+1,0,1,1)</f>
        <v>26371</v>
      </c>
      <c r="CB9" s="208">
        <f ca="1">IF(OFFSET(Census!CA$4,$A9*25-25+1,0,1,1)=0,"",(OFFSET(Census!CA$4,$A9*25-25+Census!CA$3,0,1,1)-OFFSET(Census!CA$4,$A9*25-25+1,0,1,1))/OFFSET(Census!CA$4,$A9*25-25+1,0,1,1)*100)</f>
        <v>850.12894906511929</v>
      </c>
      <c r="CC9" s="207">
        <f ca="1">OFFSET(Census!CC$4,$A9*25-25+Census!CC$3,0,1,1)-OFFSET(Census!CC$4,$A9*25-25+1,0,1,1)</f>
        <v>14.073811958643759</v>
      </c>
      <c r="CD9" s="208">
        <f ca="1">IF(OFFSET(Census!CC$4,$A9*25-25+1,0,1,1)=0,"",(OFFSET(Census!CC$4,$A9*25-25+Census!CC$3,0,1,1)-OFFSET(Census!CC$4,$A9*25-25+1,0,1,1))/OFFSET(Census!CC$4,$A9*25-25+1,0,1,1)*100)</f>
        <v>621.12604924637265</v>
      </c>
      <c r="CE9" s="207"/>
      <c r="CF9" s="208"/>
      <c r="CG9" s="207">
        <f ca="1">OFFSET(Census!CG$4,$A9*25-25+Census!CG$3,0,1,1)-OFFSET(Census!CG$4,$A9*25-25+1,0,1,1)</f>
        <v>29413</v>
      </c>
      <c r="CH9" s="208">
        <f ca="1">IF(OFFSET(Census!CG$4,$A9*25-25+1,0,1,1)=0,"",(OFFSET(Census!CG$4,$A9*25-25+Census!CG$3,0,1,1)-OFFSET(Census!CG$4,$A9*25-25+1,0,1,1))/OFFSET(Census!CG$4,$A9*25-25+1,0,1,1)*100)</f>
        <v>54.909830862860765</v>
      </c>
      <c r="CI9" s="207">
        <f ca="1">OFFSET(Census!CI$4,$A9*25-25+Census!CI$3,0,1,1)-OFFSET(Census!CI$4,$A9*25-25+1,0,1,1)</f>
        <v>-3402</v>
      </c>
      <c r="CJ9" s="208">
        <f ca="1">IF(OFFSET(Census!CI$4,$A9*25-25+1,0,1,1)=0,"",(OFFSET(Census!CI$4,$A9*25-25+Census!CI$3,0,1,1)-OFFSET(Census!CI$4,$A9*25-25+1,0,1,1))/OFFSET(Census!CI$4,$A9*25-25+1,0,1,1)*100)</f>
        <v>-32.403086008191259</v>
      </c>
      <c r="CK9" s="207">
        <f ca="1">OFFSET(Census!CK$4,$A9*25-25+Census!CK$3,0,1,1)-OFFSET(Census!CK$4,$A9*25-25+1,0,1,1)</f>
        <v>25151</v>
      </c>
      <c r="CL9" s="208">
        <f ca="1">IF(OFFSET(Census!CK$4,$A9*25-25+1,0,1,1)=0,"",(OFFSET(Census!CK$4,$A9*25-25+Census!CK$3,0,1,1)-OFFSET(Census!CK$4,$A9*25-25+1,0,1,1))/OFFSET(Census!CK$4,$A9*25-25+1,0,1,1)*100)</f>
        <v>71.775919636996662</v>
      </c>
      <c r="CM9" s="207">
        <f ca="1">OFFSET(Census!CM$4,$A9*25-25+Census!CM$3,0,1,1)-OFFSET(Census!CM$4,$A9*25-25+1,0,1,1)</f>
        <v>-8.5091411331150368</v>
      </c>
      <c r="CN9" s="208">
        <f ca="1">IF(OFFSET(Census!CM$4,$A9*25-25+1,0,1,1)=0,"",(OFFSET(Census!CM$4,$A9*25-25+Census!CM$3,0,1,1)-OFFSET(Census!CM$4,$A9*25-25+1,0,1,1))/OFFSET(Census!CM$4,$A9*25-25+1,0,1,1)*100)</f>
        <v>-51.922861862369253</v>
      </c>
      <c r="CO9" s="207">
        <f ca="1">OFFSET(Census!CO$4,$A9*25-25+Census!CO$3,0,1,1)-OFFSET(Census!CO$4,$A9*25-25+1,0,1,1)</f>
        <v>-1.3544263086835766</v>
      </c>
      <c r="CP9" s="208">
        <f ca="1">IF(OFFSET(Census!CO$4,$A9*25-25+1,0,1,1)=0,"",(OFFSET(Census!CO$4,$A9*25-25+Census!CO$3,0,1,1)-OFFSET(Census!CO$4,$A9*25-25+1,0,1,1))/OFFSET(Census!CO$4,$A9*25-25+1,0,1,1)*100)</f>
        <v>-18.670343471024346</v>
      </c>
      <c r="CQ9" s="207">
        <f ca="1">OFFSET(Census!CQ$4,$A9*25-25+Census!CQ$3,0,1,1)-OFFSET(Census!CQ$4,$A9*25-25+1,0,1,1)</f>
        <v>-4.6993401011430791</v>
      </c>
      <c r="CR9" s="208">
        <f ca="1">IF(OFFSET(Census!CQ$4,$A9*25-25+1,0,1,1)=0,"",(OFFSET(Census!CQ$4,$A9*25-25+Census!CQ$3,0,1,1)-OFFSET(Census!CQ$4,$A9*25-25+1,0,1,1))/OFFSET(Census!CQ$4,$A9*25-25+1,0,1,1)*100)</f>
        <v>-7.2696917203447429</v>
      </c>
      <c r="CS9" s="207">
        <f ca="1">OFFSET(Census!CS$4,$A9*25-25+Census!CS$3,0,1,1)-OFFSET(Census!CS$4,$A9*25-25+1,0,1,1)</f>
        <v>-10.376527864890086</v>
      </c>
      <c r="CT9" s="208">
        <f ca="1">IF(OFFSET(Census!CS$4,$A9*25-25+1,0,1,1)=0,"",(OFFSET(Census!CS$4,$A9*25-25+Census!CS$3,0,1,1)-OFFSET(Census!CS$4,$A9*25-25+1,0,1,1))/OFFSET(Census!CS$4,$A9*25-25+1,0,1,1)*100)</f>
        <v>-74.054453726832847</v>
      </c>
      <c r="CU9" s="207">
        <f ca="1">OFFSET(Census!CU$4,$A9*25-25+Census!CU$3,0,1,1)-OFFSET(Census!CU$4,$A9*25-25+1,0,1,1)</f>
        <v>10043</v>
      </c>
      <c r="CV9" s="208">
        <f ca="1">IF(OFFSET(Census!CU$4,$A9*25-25+1,0,1,1)=0,"",(OFFSET(Census!CU$4,$A9*25-25+Census!CU$3,0,1,1)-OFFSET(Census!CU$4,$A9*25-25+1,0,1,1))/OFFSET(Census!CU$4,$A9*25-25+1,0,1,1)*100)</f>
        <v>259.375</v>
      </c>
      <c r="CW9" s="207">
        <f ca="1">OFFSET(Census!CW$4,$A9*25-25+Census!CW$3,0,1,1)-OFFSET(Census!CW$4,$A9*25-25+1,0,1,1)</f>
        <v>3951</v>
      </c>
      <c r="CX9" s="208">
        <f ca="1">IF(OFFSET(Census!CW$4,$A9*25-25+1,0,1,1)=0,"",(OFFSET(Census!CW$4,$A9*25-25+Census!CW$3,0,1,1)-OFFSET(Census!CW$4,$A9*25-25+1,0,1,1))/OFFSET(Census!CW$4,$A9*25-25+1,0,1,1)*100)</f>
        <v>55.789325049421066</v>
      </c>
      <c r="CY9" s="207">
        <f ca="1">OFFSET(Census!CY$4,$A9*25-25+Census!CY$3,0,1,1)-OFFSET(Census!CY$4,$A9*25-25+1,0,1,1)</f>
        <v>10.032375702424194</v>
      </c>
      <c r="CZ9" s="208">
        <f ca="1">IF(OFFSET(Census!CY$4,$A9*25-25+1,0,1,1)=0,"",(OFFSET(Census!CY$4,$A9*25-25+Census!CY$3,0,1,1)-OFFSET(Census!CY$4,$A9*25-25+1,0,1,1))/OFFSET(Census!CY$4,$A9*25-25+1,0,1,1)*100)</f>
        <v>138.78983390393967</v>
      </c>
      <c r="DA9" s="207">
        <f ca="1">OFFSET(Census!DA$4,$A9*25-25+Census!DA$3,0,1,1)-OFFSET(Census!DA$4,$A9*25-25+1,0,1,1)</f>
        <v>0.46479574142412439</v>
      </c>
      <c r="DB9" s="208">
        <f ca="1">IF(OFFSET(Census!DA$4,$A9*25-25+1,0,1,1)=0,"",(OFFSET(Census!DA$4,$A9*25-25+Census!DA$3,0,1,1)-OFFSET(Census!DA$4,$A9*25-25+1,0,1,1))/OFFSET(Census!DA$4,$A9*25-25+1,0,1,1)*100)</f>
        <v>3.5155674505965329</v>
      </c>
      <c r="DC9" s="207"/>
      <c r="DD9" s="208"/>
      <c r="DE9" s="207">
        <f ca="1">OFFSET(Census!DE$4,$A9*25-25+Census!DE$3,0,1,1)-OFFSET(Census!DE$4,$A9*25-25+1,0,1,1)</f>
        <v>416</v>
      </c>
      <c r="DF9" s="208">
        <f ca="1">IF(OFFSET(Census!DE$4,$A9*25-25+1,0,1,1)=0,"",(OFFSET(Census!DE$4,$A9*25-25+Census!DE$3,0,1,1)-OFFSET(Census!DE$4,$A9*25-25+1,0,1,1))/OFFSET(Census!DE$4,$A9*25-25+1,0,1,1)*100)</f>
        <v>17.969762419006479</v>
      </c>
      <c r="DG9" s="207">
        <f ca="1">OFFSET(Census!DG$4,$A9*25-25+Census!DG$3,0,1,1)-OFFSET(Census!DG$4,$A9*25-25+1,0,1,1)</f>
        <v>13674</v>
      </c>
      <c r="DH9" s="208">
        <f ca="1">IF(OFFSET(Census!DG$4,$A9*25-25+1,0,1,1)=0,"",(OFFSET(Census!DG$4,$A9*25-25+Census!DG$3,0,1,1)-OFFSET(Census!DG$4,$A9*25-25+1,0,1,1))/OFFSET(Census!DG$4,$A9*25-25+1,0,1,1)*100)</f>
        <v>35.565843888990038</v>
      </c>
      <c r="DI9" s="207">
        <f ca="1">OFFSET(Census!DI$4,$A9*25-25+Census!DI$3,0,1,1)-OFFSET(Census!DI$4,$A9*25-25+1,0,1,1)</f>
        <v>8101</v>
      </c>
      <c r="DJ9" s="208">
        <f ca="1">IF(OFFSET(Census!DI$4,$A9*25-25+1,0,1,1)=0,"",(OFFSET(Census!DI$4,$A9*25-25+Census!DI$3,0,1,1)-OFFSET(Census!DI$4,$A9*25-25+1,0,1,1))/OFFSET(Census!DI$4,$A9*25-25+1,0,1,1)*100)</f>
        <v>948.59484777517571</v>
      </c>
      <c r="DK9" s="207">
        <f ca="1">OFFSET(Census!DK$4,$A9*25-25+Census!DK$3,0,1,1)-OFFSET(Census!DK$4,$A9*25-25+1,0,1,1)</f>
        <v>21761</v>
      </c>
      <c r="DL9" s="208">
        <f ca="1">IF(OFFSET(Census!DK$4,$A9*25-25+1,0,1,1)=0,"",(OFFSET(Census!DK$4,$A9*25-25+Census!DK$3,0,1,1)-OFFSET(Census!DK$4,$A9*25-25+1,0,1,1))/OFFSET(Census!DK$4,$A9*25-25+1,0,1,1)*100)</f>
        <v>51.573683462103617</v>
      </c>
      <c r="DM9" s="207">
        <f ca="1">OFFSET(Census!DM$4,$A9*25-25+Census!DM$3,0,1,1)-OFFSET(Census!DM$4,$A9*25-25+1,0,1,1)</f>
        <v>-1.2163720931087454</v>
      </c>
      <c r="DN9" s="208">
        <f ca="1">IF(OFFSET(Census!DM$4,$A9*25-25+1,0,1,1)=0,"",(OFFSET(Census!DM$4,$A9*25-25+Census!DM$3,0,1,1)-OFFSET(Census!DM$4,$A9*25-25+1,0,1,1))/OFFSET(Census!DM$4,$A9*25-25+1,0,1,1)*100)</f>
        <v>-22.170023367874904</v>
      </c>
      <c r="DO9" s="207">
        <f ca="1">OFFSET(Census!DO$4,$A9*25-25+Census!DO$3,0,1,1)-OFFSET(Census!DO$4,$A9*25-25+1,0,1,1)</f>
        <v>-9.6232258317175763</v>
      </c>
      <c r="DP9" s="208">
        <f ca="1">IF(OFFSET(Census!DO$4,$A9*25-25+1,0,1,1)=0,"",(OFFSET(Census!DO$4,$A9*25-25+Census!DO$3,0,1,1)-OFFSET(Census!DO$4,$A9*25-25+1,0,1,1))/OFFSET(Census!DO$4,$A9*25-25+1,0,1,1)*100)</f>
        <v>-10.561094252958396</v>
      </c>
      <c r="DQ9" s="207">
        <f ca="1">OFFSET(Census!DQ$4,$A9*25-25+Census!DQ$3,0,1,1)-OFFSET(Census!DQ$4,$A9*25-25+1,0,1,1)</f>
        <v>11.978048226461786</v>
      </c>
      <c r="DR9" s="208">
        <f ca="1">IF(OFFSET(Census!DQ$4,$A9*25-25+1,0,1,1)=0,"",(OFFSET(Census!DQ$4,$A9*25-25+Census!DQ$3,0,1,1)-OFFSET(Census!DQ$4,$A9*25-25+1,0,1,1))/OFFSET(Census!DQ$4,$A9*25-25+1,0,1,1)*100)</f>
        <v>591.80534761982267</v>
      </c>
      <c r="DS9" s="207">
        <f ca="1">OFFSET(Census!DS$4,$A9*25-25+Census!DS$3,0,1,1)-OFFSET(Census!DS$4,$A9*25-25+1,0,1,1)</f>
        <v>10612</v>
      </c>
      <c r="DT9" s="208">
        <f ca="1">IF(OFFSET(Census!DS$4,$A9*25-25+1,0,1,1)=0,"",(OFFSET(Census!DS$4,$A9*25-25+Census!DS$3,0,1,1)-OFFSET(Census!DS$4,$A9*25-25+1,0,1,1))/OFFSET(Census!DS$4,$A9*25-25+1,0,1,1)*100)</f>
        <v>164.3996901626646</v>
      </c>
      <c r="DU9" s="207">
        <f ca="1">OFFSET(Census!DU$4,$A9*25-25+Census!DU$3,0,1,1)-OFFSET(Census!DU$4,$A9*25-25+1,0,1,1)</f>
        <v>580</v>
      </c>
      <c r="DV9" s="208">
        <f ca="1">IF(OFFSET(Census!DU$4,$A9*25-25+1,0,1,1)=0,"",(OFFSET(Census!DU$4,$A9*25-25+Census!DU$3,0,1,1)-OFFSET(Census!DU$4,$A9*25-25+1,0,1,1))/OFFSET(Census!DU$4,$A9*25-25+1,0,1,1)*100)</f>
        <v>57.42574257425742</v>
      </c>
      <c r="DW9" s="207">
        <f ca="1">OFFSET(Census!DW$4,$A9*25-25+Census!DW$3,0,1,1)-OFFSET(Census!DW$4,$A9*25-25+1,0,1,1)</f>
        <v>23381</v>
      </c>
      <c r="DX9" s="208">
        <f ca="1">IF(OFFSET(Census!DW$4,$A9*25-25+1,0,1,1)=0,"",(OFFSET(Census!DW$4,$A9*25-25+Census!DW$3,0,1,1)-OFFSET(Census!DW$4,$A9*25-25+1,0,1,1))/OFFSET(Census!DW$4,$A9*25-25+1,0,1,1)*100)</f>
        <v>57.625573027061662</v>
      </c>
      <c r="DY9" s="207">
        <f ca="1">OFFSET(Census!DY$4,$A9*25-25+Census!DY$3,0,1,1)-OFFSET(Census!DY$4,$A9*25-25+1,0,1,1)</f>
        <v>11.387078549563071</v>
      </c>
      <c r="DZ9" s="208">
        <f ca="1">IF(OFFSET(Census!DY$4,$A9*25-25+1,0,1,1)=0,"",(OFFSET(Census!DY$4,$A9*25-25+Census!DY$3,0,1,1)-OFFSET(Census!DY$4,$A9*25-25+1,0,1,1))/OFFSET(Census!DY$4,$A9*25-25+1,0,1,1)*100)</f>
        <v>71.575418291242769</v>
      </c>
      <c r="EA9" s="207">
        <f ca="1">OFFSET(Census!EA$4,$A9*25-25+Census!EA$3,0,1,1)-OFFSET(Census!EA$4,$A9*25-25+1,0,1,1)</f>
        <v>5.3703958353564563E-2</v>
      </c>
      <c r="EB9" s="208">
        <f ca="1">IF(OFFSET(Census!EA$4,$A9*25-25+1,0,1,1)=0,"",(OFFSET(Census!EA$4,$A9*25-25+Census!EA$3,0,1,1)-OFFSET(Census!EA$4,$A9*25-25+1,0,1,1))/OFFSET(Census!EA$4,$A9*25-25+1,0,1,1)*100)</f>
        <v>2.1574103032054741</v>
      </c>
      <c r="EC9" s="207">
        <f ca="1">OFFSET(Census!EC$4,$A9*25-25+Census!EC$3,0,1,1)-OFFSET(Census!EC$4,$A9*25-25+1,0,1,1)</f>
        <v>430000</v>
      </c>
      <c r="ED9" s="208">
        <f ca="1">IF(OFFSET(Census!EC$4,$A9*25-25+1,0,1,1)=0,"",(OFFSET(Census!EC$4,$A9*25-25+Census!EC$3,0,1,1)-OFFSET(Census!EC$4,$A9*25-25+1,0,1,1))/OFFSET(Census!EC$4,$A9*25-25+1,0,1,1)*100)</f>
        <v>179.16666666666669</v>
      </c>
      <c r="EE9" s="207">
        <f ca="1">OFFSET(Census!EE$4,$A9*25-25+Census!EE$3,0,1,1)-OFFSET(Census!EE$4,$A9*25-25+1,0,1,1)</f>
        <v>314000</v>
      </c>
      <c r="EF9" s="208">
        <f ca="1">IF(OFFSET(Census!EE$4,$A9*25-25+1,0,1,1)=0,"",(OFFSET(Census!EE$4,$A9*25-25+Census!EE$3,0,1,1)-OFFSET(Census!EE$4,$A9*25-25+1,0,1,1))/OFFSET(Census!EE$4,$A9*25-25+1,0,1,1)*100)</f>
        <v>152.42718446601941</v>
      </c>
      <c r="EG9" s="207">
        <f ca="1">OFFSET(Census!EG$4,$A9*25-25+Census!EG$3,0,1,1)-OFFSET(Census!EG$4,$A9*25-25+1,0,1,1)</f>
        <v>6.0924812030075186</v>
      </c>
      <c r="EH9" s="208">
        <f ca="1">IF(OFFSET(Census!EG$4,$A9*25-25+1,0,1,1)=0,"",(OFFSET(Census!EG$4,$A9*25-25+Census!EG$3,0,1,1)-OFFSET(Census!EG$4,$A9*25-25+1,0,1,1))/OFFSET(Census!EG$4,$A9*25-25+1,0,1,1)*100)</f>
        <v>202.57499999999999</v>
      </c>
      <c r="EI9" s="207">
        <f ca="1">OFFSET(Census!EI$4,$A9*25-25+Census!EI$3,0,1,1)-OFFSET(Census!EI$4,$A9*25-25+1,0,1,1)</f>
        <v>4.0865240023134763</v>
      </c>
      <c r="EJ9" s="208">
        <f ca="1">IF(OFFSET(Census!EI$4,$A9*25-25+1,0,1,1)=0,"",(OFFSET(Census!EI$4,$A9*25-25+Census!EI$3,0,1,1)-OFFSET(Census!EI$4,$A9*25-25+1,0,1,1))/OFFSET(Census!EI$4,$A9*25-25+1,0,1,1)*100)</f>
        <v>176.64000000000001</v>
      </c>
      <c r="EK9" s="207">
        <f ca="1">OFFSET(Census!EK$4,$A9*25-25+Census!EK$3,0,1,1)-OFFSET(Census!EK$4,$A9*25-25+1,0,1,1)</f>
        <v>-46.2</v>
      </c>
      <c r="EL9" s="208">
        <f ca="1">IF(OFFSET(Census!EK$4,$A9*25-25+1,0,1,1)=0,"",(OFFSET(Census!EK$4,$A9*25-25+Census!EK$3,0,1,1)-OFFSET(Census!EK$4,$A9*25-25+1,0,1,1))/OFFSET(Census!EK$4,$A9*25-25+1,0,1,1)*100)</f>
        <v>-72.870662460567829</v>
      </c>
      <c r="EM9" s="207"/>
      <c r="EN9" s="208"/>
      <c r="EO9" s="207">
        <f ca="1">OFFSET(Census!EO$4,$A9*25-25+Census!EO$3,0,1,1)-OFFSET(Census!EO$4,$A9*25-25+1,0,1,1)</f>
        <v>-8.3366293666624856</v>
      </c>
      <c r="EP9" s="208">
        <f ca="1">IF(OFFSET(Census!EO$4,$A9*25-25+1,0,1,1)=0,"",(OFFSET(Census!EO$4,$A9*25-25+Census!EO$3,0,1,1)-OFFSET(Census!EO$4,$A9*25-25+1,0,1,1))/OFFSET(Census!EO$4,$A9*25-25+1,0,1,1)*100)</f>
        <v>-73.566463912747508</v>
      </c>
      <c r="EQ9" s="207">
        <f ca="1">OFFSET(Census!EQ$4,$A9*25-25+Census!EQ$3,0,1,1)-OFFSET(Census!EQ$4,$A9*25-25+1,0,1,1)</f>
        <v>5563</v>
      </c>
      <c r="ER9" s="208">
        <f ca="1">IF(OFFSET(Census!EQ$4,$A9*25-25+1,0,1,1)=0,"",(OFFSET(Census!EQ$4,$A9*25-25+Census!EQ$3,0,1,1)-OFFSET(Census!EQ$4,$A9*25-25+1,0,1,1))/OFFSET(Census!EQ$4,$A9*25-25+1,0,1,1)*100)</f>
        <v>56.237363526081687</v>
      </c>
      <c r="ES9" s="207">
        <f ca="1">OFFSET(Census!ES$4,$A9*25-25+Census!ES$3,0,1,1)-OFFSET(Census!ES$4,$A9*25-25+1,0,1,1)</f>
        <v>-1197</v>
      </c>
      <c r="ET9" s="208">
        <f ca="1">IF(OFFSET(Census!ES$4,$A9*25-25+1,0,1,1)=0,"",(OFFSET(Census!ES$4,$A9*25-25+Census!ES$3,0,1,1)-OFFSET(Census!ES$4,$A9*25-25+1,0,1,1))/OFFSET(Census!ES$4,$A9*25-25+1,0,1,1)*100)</f>
        <v>-4.7622836681917642</v>
      </c>
      <c r="EU9" s="207">
        <f ca="1">OFFSET(Census!EU$4,$A9*25-25+Census!EU$3,0,1,1)-OFFSET(Census!EU$4,$A9*25-25+1,0,1,1)</f>
        <v>3722</v>
      </c>
      <c r="EV9" s="208">
        <f ca="1">IF(OFFSET(Census!EU$4,$A9*25-25+1,0,1,1)=0,"",(OFFSET(Census!EU$4,$A9*25-25+Census!EU$3,0,1,1)-OFFSET(Census!EU$4,$A9*25-25+1,0,1,1))/OFFSET(Census!EU$4,$A9*25-25+1,0,1,1)*100)</f>
        <v>55.279964354671016</v>
      </c>
      <c r="EW9" s="207">
        <f ca="1">OFFSET(Census!EW$4,$A9*25-25+Census!EW$3,0,1,1)-OFFSET(Census!EW$4,$A9*25-25+1,0,1,1)</f>
        <v>446</v>
      </c>
      <c r="EX9" s="208">
        <f ca="1">IF(OFFSET(Census!EW$4,$A9*25-25+1,0,1,1)=0,"",(OFFSET(Census!EW$4,$A9*25-25+Census!EW$3,0,1,1)-OFFSET(Census!EW$4,$A9*25-25+1,0,1,1))/OFFSET(Census!EW$4,$A9*25-25+1,0,1,1)*100)</f>
        <v>60.680272108843539</v>
      </c>
      <c r="EY9" s="207">
        <f ca="1">OFFSET(Census!EY$4,$A9*25-25+Census!EY$3,0,1,1)-OFFSET(Census!EY$4,$A9*25-25+1,0,1,1)</f>
        <v>8534</v>
      </c>
      <c r="EZ9" s="208">
        <f ca="1">IF(OFFSET(Census!EY$4,$A9*25-25+1,0,1,1)=0,"",(OFFSET(Census!EY$4,$A9*25-25+Census!EY$3,0,1,1)-OFFSET(Census!EY$4,$A9*25-25+1,0,1,1))/OFFSET(Census!EY$4,$A9*25-25+1,0,1,1)*100)</f>
        <v>20.082362630897752</v>
      </c>
      <c r="FA9" s="207">
        <f ca="1">OFFSET(Census!FA$4,$A9*25-25+Census!FA$3,0,1,1)-OFFSET(Census!FA$4,$A9*25-25+1,0,1,1)</f>
        <v>5652</v>
      </c>
      <c r="FB9" s="208">
        <f ca="1">IF(OFFSET(Census!FA$4,$A9*25-25+1,0,1,1)=0,"",(OFFSET(Census!FA$4,$A9*25-25+Census!FA$3,0,1,1)-OFFSET(Census!FA$4,$A9*25-25+1,0,1,1))/OFFSET(Census!FA$4,$A9*25-25+1,0,1,1)*100)</f>
        <v>76.121212121212125</v>
      </c>
      <c r="FC9" s="207">
        <f ca="1">OFFSET(Census!FC$4,$A9*25-25+Census!FC$3,0,1,1)-OFFSET(Census!FC$4,$A9*25-25+1,0,1,1)</f>
        <v>1447</v>
      </c>
      <c r="FD9" s="208">
        <f ca="1">IF(OFFSET(Census!FC$4,$A9*25-25+1,0,1,1)=0,"",(OFFSET(Census!FC$4,$A9*25-25+Census!FC$3,0,1,1)-OFFSET(Census!FC$4,$A9*25-25+1,0,1,1))/OFFSET(Census!FC$4,$A9*25-25+1,0,1,1)*100)</f>
        <v>160.59933407325192</v>
      </c>
      <c r="FE9" s="207">
        <f ca="1">OFFSET(Census!FE$4,$A9*25-25+Census!FE$3,0,1,1)-OFFSET(Census!FE$4,$A9*25-25+1,0,1,1)</f>
        <v>1713</v>
      </c>
      <c r="FF9" s="208">
        <f ca="1">IF(OFFSET(Census!FE$4,$A9*25-25+1,0,1,1)=0,"",(OFFSET(Census!FE$4,$A9*25-25+Census!FE$3,0,1,1)-OFFSET(Census!FE$4,$A9*25-25+1,0,1,1))/OFFSET(Census!FE$4,$A9*25-25+1,0,1,1)*100)</f>
        <v>117.48971193415639</v>
      </c>
      <c r="FG9" s="207">
        <f ca="1">OFFSET(Census!FG$4,$A9*25-25+Census!FG$3,0,1,1)-OFFSET(Census!FG$4,$A9*25-25+1,0,1,1)</f>
        <v>17346</v>
      </c>
      <c r="FH9" s="208">
        <f ca="1">IF(OFFSET(Census!FG$4,$A9*25-25+1,0,1,1)=0,"",(OFFSET(Census!FG$4,$A9*25-25+Census!FG$3,0,1,1)-OFFSET(Census!FG$4,$A9*25-25+1,0,1,1))/OFFSET(Census!FG$4,$A9*25-25+1,0,1,1)*100)</f>
        <v>33.179670613439434</v>
      </c>
      <c r="FI9" s="207">
        <f ca="1">OFFSET(Census!FI$4,$A9*25-25+Census!FI$3,0,1,1)-OFFSET(Census!FI$4,$A9*25-25+1,0,1,1)</f>
        <v>3.2759310347124924</v>
      </c>
      <c r="FJ9" s="208">
        <f ca="1">IF(OFFSET(Census!FI$4,$A9*25-25+1,0,1,1)=0,"",(OFFSET(Census!FI$4,$A9*25-25+Census!FI$3,0,1,1)-OFFSET(Census!FI$4,$A9*25-25+1,0,1,1))/OFFSET(Census!FI$4,$A9*25-25+1,0,1,1)*100)</f>
        <v>17.313222661113464</v>
      </c>
      <c r="FK9" s="207">
        <f ca="1">OFFSET(Census!FK$4,$A9*25-25+Census!FK$3,0,1,1)-OFFSET(Census!FK$4,$A9*25-25+1,0,1,1)</f>
        <v>-13.697249850898388</v>
      </c>
      <c r="FL9" s="208">
        <f ca="1">IF(OFFSET(Census!FK$4,$A9*25-25+1,0,1,1)=0,"",(OFFSET(Census!FK$4,$A9*25-25+Census!FK$3,0,1,1)-OFFSET(Census!FK$4,$A9*25-25+1,0,1,1))/OFFSET(Census!FK$4,$A9*25-25+1,0,1,1)*100)</f>
        <v>-28.48929878476693</v>
      </c>
      <c r="FM9" s="207">
        <f ca="1">OFFSET(Census!FM$4,$A9*25-25+Census!FM$3,0,1,1)-OFFSET(Census!FM$4,$A9*25-25+1,0,1,1)</f>
        <v>2.1371817272490112</v>
      </c>
      <c r="FN9" s="208">
        <f ca="1">IF(OFFSET(Census!FM$4,$A9*25-25+1,0,1,1)=0,"",(OFFSET(Census!FM$4,$A9*25-25+Census!FM$3,0,1,1)-OFFSET(Census!FM$4,$A9*25-25+1,0,1,1))/OFFSET(Census!FM$4,$A9*25-25+1,0,1,1)*100)</f>
        <v>16.59434479709655</v>
      </c>
      <c r="FO9" s="207">
        <f ca="1">OFFSET(Census!FO$4,$A9*25-25+Census!FO$3,0,1,1)-OFFSET(Census!FO$4,$A9*25-25+1,0,1,1)</f>
        <v>0.29031155618128546</v>
      </c>
      <c r="FP9" s="208">
        <f ca="1">IF(OFFSET(Census!FO$4,$A9*25-25+1,0,1,1)=0,"",(OFFSET(Census!FO$4,$A9*25-25+Census!FO$3,0,1,1)-OFFSET(Census!FO$4,$A9*25-25+1,0,1,1))/OFFSET(Census!FO$4,$A9*25-25+1,0,1,1)*100)</f>
        <v>20.649248769525745</v>
      </c>
      <c r="FQ9" s="207">
        <f ca="1">OFFSET(Census!FQ$4,$A9*25-25+Census!FQ$3,0,1,1)-OFFSET(Census!FQ$4,$A9*25-25+1,0,1,1)</f>
        <v>-7.9938255327556078</v>
      </c>
      <c r="FR9" s="208">
        <f ca="1">IF(OFFSET(Census!FQ$4,$A9*25-25+1,0,1,1)=0,"",(OFFSET(Census!FQ$4,$A9*25-25+Census!FQ$3,0,1,1)-OFFSET(Census!FQ$4,$A9*25-25+1,0,1,1))/OFFSET(Census!FQ$4,$A9*25-25+1,0,1,1)*100)</f>
        <v>-9.8343147435446614</v>
      </c>
      <c r="FS9" s="207">
        <f ca="1">OFFSET(Census!FS$4,$A9*25-25+Census!FS$3,0,1,1)-OFFSET(Census!FS$4,$A9*25-25+1,0,1,1)</f>
        <v>4.5794031697696571</v>
      </c>
      <c r="FT9" s="208">
        <f ca="1">IF(OFFSET(Census!FS$4,$A9*25-25+1,0,1,1)=0,"",(OFFSET(Census!FS$4,$A9*25-25+Census!FS$3,0,1,1)-OFFSET(Census!FS$4,$A9*25-25+1,0,1,1))/OFFSET(Census!FS$4,$A9*25-25+1,0,1,1)*100)</f>
        <v>32.243315597628005</v>
      </c>
      <c r="FU9" s="207">
        <f ca="1">OFFSET(Census!FU$4,$A9*25-25+Census!FU$3,0,1,1)-OFFSET(Census!FU$4,$A9*25-25+1,0,1,1)</f>
        <v>1.648906524628956</v>
      </c>
      <c r="FV9" s="208">
        <f ca="1">IF(OFFSET(Census!FU$4,$A9*25-25+1,0,1,1)=0,"",(OFFSET(Census!FU$4,$A9*25-25+Census!FU$3,0,1,1)-OFFSET(Census!FU$4,$A9*25-25+1,0,1,1))/OFFSET(Census!FU$4,$A9*25-25+1,0,1,1)*100)</f>
        <v>95.675010212072351</v>
      </c>
      <c r="FW9" s="207">
        <f ca="1">OFFSET(Census!FW$4,$A9*25-25+Census!FW$3,0,1,1)-OFFSET(Census!FW$4,$A9*25-25+1,0,1,1)</f>
        <v>1.7655158383569889</v>
      </c>
      <c r="FX9" s="208">
        <f ca="1">IF(OFFSET(Census!FW$4,$A9*25-25+1,0,1,1)=0,"",(OFFSET(Census!FW$4,$A9*25-25+Census!FW$3,0,1,1)-OFFSET(Census!FW$4,$A9*25-25+1,0,1,1))/OFFSET(Census!FW$4,$A9*25-25+1,0,1,1)*100)</f>
        <v>63.305488692362843</v>
      </c>
      <c r="FY9" s="207"/>
      <c r="FZ9" s="208"/>
      <c r="GA9" s="207">
        <f ca="1">OFFSET(Census!GA$4,$A9*25-25+Census!GA$3,0,1,1)-OFFSET(Census!GA$4,$A9*25-25+1,0,1,1)</f>
        <v>-7.6771774976530214</v>
      </c>
      <c r="GB9" s="208">
        <f ca="1">IF(OFFSET(Census!GA$4,$A9*25-25+1,0,1,1)=0,"",(OFFSET(Census!GA$4,$A9*25-25+Census!GA$3,0,1,1)-OFFSET(Census!GA$4,$A9*25-25+1,0,1,1))/OFFSET(Census!GA$4,$A9*25-25+1,0,1,1)*100)</f>
        <v>-77.777119648841932</v>
      </c>
      <c r="GC9" s="207">
        <f ca="1">OFFSET(Census!GC$4,$A9*25-25+Census!GC$3,0,1,1)-OFFSET(Census!GC$4,$A9*25-25+1,0,1,1)</f>
        <v>-41.251216482616485</v>
      </c>
      <c r="GD9" s="208">
        <f ca="1">IF(OFFSET(Census!GC$4,$A9*25-25+1,0,1,1)=0,"",(OFFSET(Census!GC$4,$A9*25-25+Census!GC$3,0,1,1)-OFFSET(Census!GC$4,$A9*25-25+1,0,1,1))/OFFSET(Census!GC$4,$A9*25-25+1,0,1,1)*100)</f>
        <v>-75.252046023897762</v>
      </c>
      <c r="GE9" s="207">
        <f ca="1">OFFSET(Census!GE$4,$A9*25-25+Census!GE$3,0,1,1)-OFFSET(Census!GE$4,$A9*25-25+1,0,1,1)</f>
        <v>-63.566550209183511</v>
      </c>
      <c r="GF9" s="208">
        <f ca="1">IF(OFFSET(Census!GE$4,$A9*25-25+1,0,1,1)=0,"",(OFFSET(Census!GE$4,$A9*25-25+Census!GE$3,0,1,1)-OFFSET(Census!GE$4,$A9*25-25+1,0,1,1))/OFFSET(Census!GE$4,$A9*25-25+1,0,1,1)*100)</f>
        <v>-56.694262267685346</v>
      </c>
      <c r="GG9" s="207">
        <f ca="1">OFFSET(Census!GG$4,$A9*25-25+Census!GG$3,0,1,1)-OFFSET(Census!GG$4,$A9*25-25+1,0,1,1)</f>
        <v>-40.924475331561169</v>
      </c>
      <c r="GH9" s="208">
        <f ca="1">IF(OFFSET(Census!GG$4,$A9*25-25+1,0,1,1)=0,"",(OFFSET(Census!GG$4,$A9*25-25+Census!GG$3,0,1,1)-OFFSET(Census!GG$4,$A9*25-25+1,0,1,1))/OFFSET(Census!GG$4,$A9*25-25+1,0,1,1)*100)</f>
        <v>-34.408868074825776</v>
      </c>
      <c r="GI9" s="207">
        <f ca="1">OFFSET(Census!GI$4,$A9*25-25+Census!GI$3,0,1,1)-OFFSET(Census!GI$4,$A9*25-25+1,0,1,1)</f>
        <v>8.4094342994033155</v>
      </c>
      <c r="GJ9" s="208">
        <f ca="1">IF(OFFSET(Census!GI$4,$A9*25-25+1,0,1,1)=0,"",(OFFSET(Census!GI$4,$A9*25-25+Census!GI$3,0,1,1)-OFFSET(Census!GI$4,$A9*25-25+1,0,1,1))/OFFSET(Census!GI$4,$A9*25-25+1,0,1,1)*100)</f>
        <v>17.847301055750052</v>
      </c>
      <c r="GK9" s="207">
        <f ca="1">OFFSET(Census!GK$4,$A9*25-25+Census!GK$3,0,1,1)-OFFSET(Census!GK$4,$A9*25-25+1,0,1,1)</f>
        <v>6.0890667743708136</v>
      </c>
      <c r="GL9" s="208">
        <f ca="1">IF(OFFSET(Census!GK$4,$A9*25-25+1,0,1,1)=0,"",(OFFSET(Census!GK$4,$A9*25-25+Census!GK$3,0,1,1)-OFFSET(Census!GK$4,$A9*25-25+1,0,1,1))/OFFSET(Census!GK$4,$A9*25-25+1,0,1,1)*100)</f>
        <v>73.292832994525654</v>
      </c>
      <c r="GM9" s="207"/>
      <c r="GN9" s="208"/>
      <c r="GO9" s="207">
        <f ca="1">OFFSET(Census!GO$4,$A9*25-25+Census!GO$3,0,1,1)-OFFSET(Census!GO$4,$A9*25-25+1,0,1,1)</f>
        <v>-26.347791719169045</v>
      </c>
      <c r="GP9" s="208">
        <f ca="1">IF(OFFSET(Census!GO$4,$A9*25-25+1,0,1,1)=0,"",(OFFSET(Census!GO$4,$A9*25-25+Census!GO$3,0,1,1)-OFFSET(Census!GO$4,$A9*25-25+1,0,1,1))/OFFSET(Census!GO$4,$A9*25-25+1,0,1,1)*100)</f>
        <v>-44.274445553962991</v>
      </c>
      <c r="GQ9" s="207">
        <f ca="1">OFFSET(Census!GQ$4,$A9*25-25+Census!GQ$3,0,1,1)-OFFSET(Census!GQ$4,$A9*25-25+1,0,1,1)</f>
        <v>378</v>
      </c>
      <c r="GR9" s="208">
        <f ca="1">IF(OFFSET(Census!GQ$4,$A9*25-25+1,0,1,1)=0,"",(OFFSET(Census!GQ$4,$A9*25-25+Census!GQ$3,0,1,1)-OFFSET(Census!GQ$4,$A9*25-25+1,0,1,1))/OFFSET(Census!GQ$4,$A9*25-25+1,0,1,1)*100)</f>
        <v>15.842414082145851</v>
      </c>
      <c r="GS9" s="207">
        <f ca="1">OFFSET(Census!GS$4,$A9*25-25+Census!GS$3,0,1,1)-OFFSET(Census!GS$4,$A9*25-25+1,0,1,1)</f>
        <v>3.4300000000000068</v>
      </c>
      <c r="GT9" s="208">
        <f ca="1">IF(OFFSET(Census!GS$4,$A9*25-25+1,0,1,1)=0,"",(OFFSET(Census!GS$4,$A9*25-25+Census!GS$3,0,1,1)-OFFSET(Census!GS$4,$A9*25-25+1,0,1,1))/OFFSET(Census!GS$4,$A9*25-25+1,0,1,1)*100)</f>
        <v>4.6370150060835567</v>
      </c>
      <c r="GU9" s="207">
        <f ca="1">OFFSET(Census!GU$4,$A9*25-25+Census!GU$3,0,1,1)-OFFSET(Census!GU$4,$A9*25-25+1,0,1,1)</f>
        <v>7.8999999999999986</v>
      </c>
      <c r="GV9" s="208">
        <f ca="1">IF(OFFSET(Census!GU$4,$A9*25-25+1,0,1,1)=0,"",(OFFSET(Census!GU$4,$A9*25-25+Census!GU$3,0,1,1)-OFFSET(Census!GU$4,$A9*25-25+1,0,1,1))/OFFSET(Census!GU$4,$A9*25-25+1,0,1,1)*100)</f>
        <v>14.849624060150374</v>
      </c>
      <c r="GW9" s="207">
        <f ca="1">OFFSET(Census!GW$4,$A9*25-25+Census!GW$3,0,1,1)-OFFSET(Census!GW$4,$A9*25-25+1,0,1,1)</f>
        <v>11.670000000000002</v>
      </c>
      <c r="GX9" s="208">
        <f ca="1">IF(OFFSET(Census!GW$4,$A9*25-25+1,0,1,1)=0,"",(OFFSET(Census!GW$4,$A9*25-25+Census!GW$3,0,1,1)-OFFSET(Census!GW$4,$A9*25-25+1,0,1,1))/OFFSET(Census!GW$4,$A9*25-25+1,0,1,1)*100)</f>
        <v>22.891329933307183</v>
      </c>
      <c r="GY9" s="207">
        <f ca="1">OFFSET(Census!GY$4,$A9*25-25+Census!GY$3,0,1,1)-OFFSET(Census!GY$4,$A9*25-25+1,0,1,1)</f>
        <v>9.8300000000000054</v>
      </c>
      <c r="GZ9" s="208">
        <f ca="1">IF(OFFSET(Census!GY$4,$A9*25-25+1,0,1,1)=0,"",(OFFSET(Census!GY$4,$A9*25-25+Census!GY$3,0,1,1)-OFFSET(Census!GY$4,$A9*25-25+1,0,1,1))/OFFSET(Census!GY$4,$A9*25-25+1,0,1,1)*100)</f>
        <v>28.600523712540021</v>
      </c>
      <c r="HA9" s="207">
        <f ca="1">OFFSET(Census!HA$4,$A9*25-25+Census!HA$3,0,1,1)-OFFSET(Census!HA$4,$A9*25-25+1,0,1,1)</f>
        <v>1.1999999999999886</v>
      </c>
      <c r="HB9" s="208">
        <f ca="1">IF(OFFSET(Census!HA$4,$A9*25-25+1,0,1,1)=0,"",(OFFSET(Census!HA$4,$A9*25-25+Census!HA$3,0,1,1)-OFFSET(Census!HA$4,$A9*25-25+1,0,1,1))/OFFSET(Census!HA$4,$A9*25-25+1,0,1,1)*100)</f>
        <v>1.3057671381936764</v>
      </c>
      <c r="HC9" s="207">
        <f ca="1">OFFSET(Census!HC$4,$A9*25-25+Census!HC$3,0,1,1)-OFFSET(Census!HC$4,$A9*25-25+1,0,1,1)</f>
        <v>4.3000000000000007</v>
      </c>
      <c r="HD9" s="208">
        <f ca="1">IF(OFFSET(Census!HC$4,$A9*25-25+1,0,1,1)=0,"",(OFFSET(Census!HC$4,$A9*25-25+Census!HC$3,0,1,1)-OFFSET(Census!HC$4,$A9*25-25+1,0,1,1))/OFFSET(Census!HC$4,$A9*25-25+1,0,1,1)*100)</f>
        <v>17.200000000000003</v>
      </c>
      <c r="HE9" s="207"/>
      <c r="HF9" s="208" t="str">
        <f ca="1">IF(OFFSET(Census!HE$4,$A9*25-25+1,0,1,1)=0,"",(OFFSET(Census!HE$4,$A9*25-25+Census!HE$3,0,1,1)-OFFSET(Census!HE$4,$A9*25-25+1,0,1,1))/OFFSET(Census!HE$4,$A9*25-25+1,0,1,1)*100)</f>
        <v/>
      </c>
      <c r="HG9" s="207">
        <f ca="1">OFFSET(Census!HG$4,$A9*25-25+Census!HG$3,0,1,1)-OFFSET(Census!HG$4,$A9*25-25+1,0,1,1)</f>
        <v>634.02143808793244</v>
      </c>
      <c r="HH9" s="208">
        <f ca="1">IF(OFFSET(Census!HG$4,$A9*25-25+1,0,1,1)=0,"",(OFFSET(Census!HG$4,$A9*25-25+Census!HG$3,0,1,1)-OFFSET(Census!HG$4,$A9*25-25+1,0,1,1))/OFFSET(Census!HG$4,$A9*25-25+1,0,1,1)*100)</f>
        <v>95.055687869255237</v>
      </c>
      <c r="HI9" s="207">
        <f ca="1">OFFSET(Census!HI$4,$A9*25-25+Census!HI$3,0,1,1)-OFFSET(Census!HI$4,$A9*25-25+1,0,1,1)</f>
        <v>-160.03560902741356</v>
      </c>
      <c r="HJ9" s="208">
        <f ca="1">IF(OFFSET(Census!HI$4,$A9*25-25+1,0,1,1)=0,"",(OFFSET(Census!HI$4,$A9*25-25+Census!HI$3,0,1,1)-OFFSET(Census!HI$4,$A9*25-25+1,0,1,1))/OFFSET(Census!HI$4,$A9*25-25+1,0,1,1)*100)</f>
        <v>-2.7412745636761486</v>
      </c>
      <c r="HK9" s="207">
        <f ca="1">OFFSET(Census!HK$4,$A9*25-25+Census!HK$3,0,1,1)-OFFSET(Census!HK$4,$A9*25-25+1,0,1,1)</f>
        <v>209.69001574548827</v>
      </c>
      <c r="HL9" s="208">
        <f ca="1">IF(OFFSET(Census!HK$4,$A9*25-25+1,0,1,1)=0,"",(OFFSET(Census!HK$4,$A9*25-25+Census!HK$3,0,1,1)-OFFSET(Census!HK$4,$A9*25-25+1,0,1,1))/OFFSET(Census!HK$4,$A9*25-25+1,0,1,1)*100)</f>
        <v>59.571027200422797</v>
      </c>
      <c r="HM9" s="207">
        <f ca="1">OFFSET(Census!HM$4,$A9*25-25+Census!HM$3,0,1,1)-OFFSET(Census!HM$4,$A9*25-25+1,0,1,1)</f>
        <v>1984.020428761758</v>
      </c>
      <c r="HN9" s="208">
        <f ca="1">IF(OFFSET(Census!HM$4,$A9*25-25+1,0,1,1)=0,"",(OFFSET(Census!HM$4,$A9*25-25+Census!HM$3,0,1,1)-OFFSET(Census!HM$4,$A9*25-25+1,0,1,1))/OFFSET(Census!HM$4,$A9*25-25+1,0,1,1)*100)</f>
        <v>26.306290490079</v>
      </c>
      <c r="HO9" s="207">
        <f ca="1">OFFSET(Census!HO$4,$A9*25-25+Census!HO$3,0,1,1)-OFFSET(Census!HO$4,$A9*25-25+1,0,1,1)</f>
        <v>1126.3680030377254</v>
      </c>
      <c r="HP9" s="208">
        <f ca="1">IF(OFFSET(Census!HO$4,$A9*25-25+1,0,1,1)=0,"",(OFFSET(Census!HO$4,$A9*25-25+Census!HO$3,0,1,1)-OFFSET(Census!HO$4,$A9*25-25+1,0,1,1))/OFFSET(Census!HO$4,$A9*25-25+1,0,1,1)*100)</f>
        <v>326.91935765906078</v>
      </c>
      <c r="HQ9" s="207"/>
      <c r="HR9" s="208"/>
      <c r="HS9" s="207">
        <f ca="1">OFFSET(Census!HS$4,$A9*25-25+Census!HS$3,0,1,1)-OFFSET(Census!HS$4,$A9*25-25+1,0,1,1)</f>
        <v>-1</v>
      </c>
      <c r="HT9" s="208">
        <f ca="1">IF(OFFSET(Census!HS$4,$A9*25-25+1,0,1,1)=0,"",(OFFSET(Census!HS$4,$A9*25-25+Census!HS$3,0,1,1)-OFFSET(Census!HS$4,$A9*25-25+1,0,1,1))/OFFSET(Census!HS$4,$A9*25-25+1,0,1,1)*100)</f>
        <v>-6.25</v>
      </c>
      <c r="HU9" s="207">
        <f ca="1">OFFSET(Census!HU$4,$A9*25-25+Census!HU$3,0,1,1)-OFFSET(Census!HU$4,$A9*25-25+1,0,1,1)</f>
        <v>0</v>
      </c>
      <c r="HV9" s="208" t="str">
        <f ca="1">IF(OFFSET(Census!HU$4,$A9*25-25+1,0,1,1)=0,"",(OFFSET(Census!HU$4,$A9*25-25+Census!HU$3,0,1,1)-OFFSET(Census!HU$4,$A9*25-25+1,0,1,1))/OFFSET(Census!HU$4,$A9*25-25+1,0,1,1)*100)</f>
        <v/>
      </c>
      <c r="HW9" s="207">
        <f ca="1">OFFSET(Census!HW$4,$A9*25-25+Census!HW$3,0,1,1)-OFFSET(Census!HW$4,$A9*25-25+1,0,1,1)</f>
        <v>77.300000000000011</v>
      </c>
      <c r="HX9" s="208">
        <f ca="1">IF(OFFSET(Census!HW$4,$A9*25-25+1,0,1,1)=0,"",(OFFSET(Census!HW$4,$A9*25-25+Census!HW$3,0,1,1)-OFFSET(Census!HW$4,$A9*25-25+1,0,1,1))/OFFSET(Census!HW$4,$A9*25-25+1,0,1,1)*100)</f>
        <v>78.397565922920904</v>
      </c>
      <c r="HY9" s="207"/>
      <c r="HZ9" s="208" t="str">
        <f ca="1">IF(OFFSET(Census!HY$4,$A9*25-25+1,0,1,1)=0,"",(OFFSET(Census!HY$4,$A9*25-25+Census!HY$3,0,1,1)-OFFSET(Census!HY$4,$A9*25-25+1,0,1,1))/OFFSET(Census!HY$4,$A9*25-25+1,0,1,1)*100)</f>
        <v/>
      </c>
      <c r="IA9" s="207">
        <f ca="1">OFFSET(Census!IA$4,$A9*25-25+Census!IA$3,0,1,1)-OFFSET(Census!IA$4,$A9*25-25+1,0,1,1)</f>
        <v>-3.666666666666667</v>
      </c>
      <c r="IB9" s="208">
        <f ca="1">IF(OFFSET(Census!IA$4,$A9*25-25+1,0,1,1)=0,"",(OFFSET(Census!IA$4,$A9*25-25+Census!IA$3,0,1,1)-OFFSET(Census!IA$4,$A9*25-25+1,0,1,1))/OFFSET(Census!IA$4,$A9*25-25+1,0,1,1)*100)</f>
        <v>-40.740740740740748</v>
      </c>
      <c r="IC9" s="207">
        <f ca="1">OFFSET(Census!IC$4,$A9*25-25+Census!IC$3,0,1,1)-OFFSET(Census!IC$4,$A9*25-25+1,0,1,1)</f>
        <v>-57.333333333333343</v>
      </c>
      <c r="ID9" s="208">
        <f ca="1">IF(OFFSET(Census!IC$4,$A9*25-25+1,0,1,1)=0,"",(OFFSET(Census!IC$4,$A9*25-25+Census!IC$3,0,1,1)-OFFSET(Census!IC$4,$A9*25-25+1,0,1,1))/OFFSET(Census!IC$4,$A9*25-25+1,0,1,1)*100)</f>
        <v>-24.293785310734467</v>
      </c>
      <c r="IE9" s="207">
        <f ca="1">OFFSET(Census!IE$4,$A9*25-25+Census!IE$3,0,1,1)-OFFSET(Census!IE$4,$A9*25-25+1,0,1,1)</f>
        <v>-0.25599591640528113</v>
      </c>
      <c r="IF9" s="208">
        <f ca="1">IF(OFFSET(Census!IE$4,$A9*25-25+1,0,1,1)=0,"",(OFFSET(Census!IE$4,$A9*25-25+Census!IE$3,0,1,1)-OFFSET(Census!IE$4,$A9*25-25+1,0,1,1))/OFFSET(Census!IE$4,$A9*25-25+1,0,1,1)*100)</f>
        <v>-48.780306310933433</v>
      </c>
      <c r="IG9" s="207">
        <f ca="1">OFFSET(Census!IG$4,$A9*25-25+Census!IG$3,0,1,1)-OFFSET(Census!IG$4,$A9*25-25+1,0,1,1)</f>
        <v>-4.7565321364617432</v>
      </c>
      <c r="IH9" s="208">
        <f ca="1">IF(OFFSET(Census!IG$4,$A9*25-25+1,0,1,1)=0,"",(OFFSET(Census!IG$4,$A9*25-25+Census!IG$3,0,1,1)-OFFSET(Census!IG$4,$A9*25-25+1,0,1,1))/OFFSET(Census!IG$4,$A9*25-25+1,0,1,1)*100)</f>
        <v>-34.564670986213692</v>
      </c>
      <c r="II9" s="207"/>
      <c r="IJ9" s="208"/>
    </row>
    <row r="10" spans="1:244" ht="12" customHeight="1" x14ac:dyDescent="0.35">
      <c r="A10" s="209">
        <v>5</v>
      </c>
      <c r="B10" s="10" t="s">
        <v>50</v>
      </c>
      <c r="E10" s="207">
        <f ca="1">OFFSET(Census!E$4,$A10*25-25+Census!E$3,0,1,1)-OFFSET(Census!E$4,$A10*25-25+1,0,1,1)</f>
        <v>81183</v>
      </c>
      <c r="F10" s="208">
        <f ca="1">IF(OFFSET(Census!E$4,$A10*25-25+1,0,1,1)=0,"",(OFFSET(Census!E$4,$A10*25-25+Census!E$3,0,1,1)-OFFSET(Census!E$4,$A10*25-25+1,0,1,1))/OFFSET(Census!E$4,$A10*25-25+1,0,1,1)*100)</f>
        <v>177.34451798938332</v>
      </c>
      <c r="G10" s="207">
        <f ca="1">OFFSET(Census!G$4,$A10*25-25+Census!G$3,0,1,1)-OFFSET(Census!G$4,$A10*25-25+1,0,1,1)</f>
        <v>16541</v>
      </c>
      <c r="H10" s="208">
        <f ca="1">IF(OFFSET(Census!G$4,$A10*25-25+1,0,1,1)=0,"",(OFFSET(Census!G$4,$A10*25-25+Census!G$3,0,1,1)-OFFSET(Census!G$4,$A10*25-25+1,0,1,1))/OFFSET(Census!G$4,$A10*25-25+1,0,1,1)*100)</f>
        <v>161.6753005571303</v>
      </c>
      <c r="I10" s="207">
        <f ca="1">OFFSET(Census!I$4,$A10*25-25+Census!I$3,0,1,1)-OFFSET(Census!I$4,$A10*25-25+1,0,1,1)</f>
        <v>8965</v>
      </c>
      <c r="J10" s="208">
        <f ca="1">IF(OFFSET(Census!I$4,$A10*25-25+1,0,1,1)=0,"",(OFFSET(Census!I$4,$A10*25-25+Census!I$3,0,1,1)-OFFSET(Census!I$4,$A10*25-25+1,0,1,1))/OFFSET(Census!I$4,$A10*25-25+1,0,1,1)*100)</f>
        <v>166.69765712160654</v>
      </c>
      <c r="K10" s="207">
        <f ca="1">OFFSET(Census!K$4,$A10*25-25+Census!K$3,0,1,1)-OFFSET(Census!K$4,$A10*25-25+1,0,1,1)</f>
        <v>11932</v>
      </c>
      <c r="L10" s="208">
        <f ca="1">IF(OFFSET(Census!K$4,$A10*25-25+1,0,1,1)=0,"",(OFFSET(Census!K$4,$A10*25-25+Census!K$3,0,1,1)-OFFSET(Census!K$4,$A10*25-25+1,0,1,1))/OFFSET(Census!K$4,$A10*25-25+1,0,1,1)*100)</f>
        <v>410.17531797868685</v>
      </c>
      <c r="M10" s="207">
        <f ca="1">OFFSET(Census!M$4,$A10*25-25+Census!M$3,0,1,1)-OFFSET(Census!M$4,$A10*25-25+1,0,1,1)</f>
        <v>0.30124441281774139</v>
      </c>
      <c r="N10" s="208">
        <f ca="1">IF(OFFSET(Census!M$4,$A10*25-25+1,0,1,1)=0,"",(OFFSET(Census!M$4,$A10*25-25+Census!M$3,0,1,1)-OFFSET(Census!M$4,$A10*25-25+1,0,1,1))/OFFSET(Census!M$4,$A10*25-25+1,0,1,1)*100)</f>
        <v>1.3478707345868193</v>
      </c>
      <c r="O10" s="207">
        <f ca="1">OFFSET(Census!O$4,$A10*25-25+Census!O$3,0,1,1)-OFFSET(Census!O$4,$A10*25-25+1,0,1,1)</f>
        <v>0.38687590438515684</v>
      </c>
      <c r="P10" s="208">
        <f ca="1">IF(OFFSET(Census!O$4,$A10*25-25+1,0,1,1)=0,"",(OFFSET(Census!O$4,$A10*25-25+Census!O$3,0,1,1)-OFFSET(Census!O$4,$A10*25-25+1,0,1,1))/OFFSET(Census!O$4,$A10*25-25+1,0,1,1)*100)</f>
        <v>3.2930491400221875</v>
      </c>
      <c r="Q10" s="207">
        <f ca="1">OFFSET(Census!Q$4,$A10*25-25+Census!Q$3,0,1,1)-OFFSET(Census!Q$4,$A10*25-25+1,0,1,1)</f>
        <v>6.20175532894425</v>
      </c>
      <c r="R10" s="208">
        <f ca="1">IF(OFFSET(Census!Q$4,$A10*25-25+1,0,1,1)=0,"",(OFFSET(Census!Q$4,$A10*25-25+Census!Q$3,0,1,1)-OFFSET(Census!Q$4,$A10*25-25+1,0,1,1))/OFFSET(Census!Q$4,$A10*25-25+1,0,1,1)*100)</f>
        <v>97.59290261020314</v>
      </c>
      <c r="S10" s="207">
        <f ca="1">OFFSET(Census!S$4,$A10*25-25+Census!S$3,0,1,1)-OFFSET(Census!S$4,$A10*25-25+1,0,1,1)</f>
        <v>4</v>
      </c>
      <c r="T10" s="208">
        <f ca="1">IF(OFFSET(Census!S$4,$A10*25-25+1,0,1,1)=0,"",(OFFSET(Census!S$4,$A10*25-25+Census!S$3,0,1,1)-OFFSET(Census!S$4,$A10*25-25+1,0,1,1))/OFFSET(Census!S$4,$A10*25-25+1,0,1,1)*100)</f>
        <v>13.333333333333334</v>
      </c>
      <c r="U10" s="207"/>
      <c r="V10" s="208"/>
      <c r="W10" s="207">
        <f ca="1">OFFSET(Census!W$4,$A10*25-25+Census!W$3,0,1,1)-OFFSET(Census!W$4,$A10*25-25+1,0,1,1)</f>
        <v>1012</v>
      </c>
      <c r="X10" s="208">
        <f ca="1">IF(OFFSET(Census!W$4,$A10*25-25+1,0,1,1)=0,"",(OFFSET(Census!W$4,$A10*25-25+Census!W$3,0,1,1)-OFFSET(Census!W$4,$A10*25-25+1,0,1,1))/OFFSET(Census!W$4,$A10*25-25+1,0,1,1)*100)</f>
        <v>760.90225563909769</v>
      </c>
      <c r="Y10" s="207">
        <f ca="1">OFFSET(Census!Y$4,$A10*25-25+Census!Y$3,0,1,1)-OFFSET(Census!Y$4,$A10*25-25+1,0,1,1)</f>
        <v>0.65836978893990517</v>
      </c>
      <c r="Z10" s="208">
        <f ca="1">IF(OFFSET(Census!Y$4,$A10*25-25+1,0,1,1)=0,"",(OFFSET(Census!Y$4,$A10*25-25+Census!Y$3,0,1,1)-OFFSET(Census!Y$4,$A10*25-25+1,0,1,1))/OFFSET(Census!Y$4,$A10*25-25+1,0,1,1)*100)</f>
        <v>184.73955280629519</v>
      </c>
      <c r="AA10" s="207">
        <f ca="1">OFFSET(Census!AA$4,$A10*25-25+Census!AA$3,0,1,1)-OFFSET(Census!AA$4,$A10*25-25+1,0,1,1)</f>
        <v>22082</v>
      </c>
      <c r="AB10" s="208">
        <f ca="1">IF(OFFSET(Census!AA$4,$A10*25-25+1,0,1,1)=0,"",(OFFSET(Census!AA$4,$A10*25-25+Census!AA$3,0,1,1)-OFFSET(Census!AA$4,$A10*25-25+1,0,1,1))/OFFSET(Census!AA$4,$A10*25-25+1,0,1,1)*100)</f>
        <v>388.28908035871285</v>
      </c>
      <c r="AC10" s="207">
        <f ca="1">OFFSET(Census!AC$4,$A10*25-25+Census!AC$3,0,1,1)-OFFSET(Census!AC$4,$A10*25-25+1,0,1,1)</f>
        <v>9.4830938114947703</v>
      </c>
      <c r="AD10" s="208">
        <f ca="1">IF(OFFSET(Census!AC$4,$A10*25-25+1,0,1,1)=0,"",(OFFSET(Census!AC$4,$A10*25-25+Census!AC$3,0,1,1)-OFFSET(Census!AC$4,$A10*25-25+1,0,1,1))/OFFSET(Census!AC$4,$A10*25-25+1,0,1,1)*100)</f>
        <v>62.231239853171239</v>
      </c>
      <c r="AE10" s="207">
        <f ca="1">OFFSET(Census!AE$4,$A10*25-25+Census!AE$3,0,1,1)-OFFSET(Census!AE$4,$A10*25-25+1,0,1,1)</f>
        <v>19085</v>
      </c>
      <c r="AF10" s="208">
        <f ca="1">IF(OFFSET(Census!AE$4,$A10*25-25+1,0,1,1)=0,"",(OFFSET(Census!AE$4,$A10*25-25+Census!AE$3,0,1,1)-OFFSET(Census!AE$4,$A10*25-25+1,0,1,1))/OFFSET(Census!AE$4,$A10*25-25+1,0,1,1)*100)</f>
        <v>951.39581256231304</v>
      </c>
      <c r="AG10" s="207">
        <f ca="1">OFFSET(Census!AG$4,$A10*25-25+Census!AG$3,0,1,1)-OFFSET(Census!AG$4,$A10*25-25+1,0,1,1)</f>
        <v>13.422716271799532</v>
      </c>
      <c r="AH10" s="208">
        <f ca="1">IF(OFFSET(Census!AG$4,$A10*25-25+1,0,1,1)=0,"",(OFFSET(Census!AG$4,$A10*25-25+Census!AG$3,0,1,1)-OFFSET(Census!AG$4,$A10*25-25+1,0,1,1))/OFFSET(Census!AG$4,$A10*25-25+1,0,1,1)*100)</f>
        <v>249.71872944344889</v>
      </c>
      <c r="AI10" s="207">
        <f ca="1">OFFSET(Census!AI$4,$A10*25-25+Census!AI$3,0,1,1)-OFFSET(Census!AI$4,$A10*25-25+1,0,1,1)</f>
        <v>1.0879831175806438</v>
      </c>
      <c r="AJ10" s="208">
        <f ca="1">IF(OFFSET(Census!AI$4,$A10*25-25+1,0,1,1)=0,"",(OFFSET(Census!AI$4,$A10*25-25+Census!AI$3,0,1,1)-OFFSET(Census!AI$4,$A10*25-25+1,0,1,1))/OFFSET(Census!AI$4,$A10*25-25+1,0,1,1)*100)</f>
        <v>373.74186323444957</v>
      </c>
      <c r="AK10" s="207">
        <f ca="1">OFFSET(Census!AK$4,$A10*25-25+Census!AK$3,0,1,1)-OFFSET(Census!AK$4,$A10*25-25+1,0,1,1)</f>
        <v>142</v>
      </c>
      <c r="AL10" s="208" t="str">
        <f ca="1">IF(OFFSET(Census!AK$4,$A10*25-25+1,0,1,1)=0,"",(OFFSET(Census!AK$4,$A10*25-25+Census!AK$3,0,1,1)-OFFSET(Census!AK$4,$A10*25-25+1,0,1,1))/OFFSET(Census!AK$4,$A10*25-25+1,0,1,1)*100)</f>
        <v/>
      </c>
      <c r="AM10" s="207">
        <f ca="1">OFFSET(Census!AM$4,$A10*25-25+Census!AM$3,0,1,1)-OFFSET(Census!AM$4,$A10*25-25+1,0,1,1)</f>
        <v>622</v>
      </c>
      <c r="AN10" s="208">
        <f ca="1">IF(OFFSET(Census!AM$4,$A10*25-25+1,0,1,1)=0,"",(OFFSET(Census!AM$4,$A10*25-25+Census!AM$3,0,1,1)-OFFSET(Census!AM$4,$A10*25-25+1,0,1,1))/OFFSET(Census!AM$4,$A10*25-25+1,0,1,1)*100)</f>
        <v>2961.9047619047619</v>
      </c>
      <c r="AO10" s="207">
        <f ca="1">OFFSET(Census!AO$4,$A10*25-25+Census!AO$3,0,1,1)-OFFSET(Census!AO$4,$A10*25-25+1,0,1,1)</f>
        <v>5098</v>
      </c>
      <c r="AP10" s="208">
        <f ca="1">IF(OFFSET(Census!AO$4,$A10*25-25+1,0,1,1)=0,"",(OFFSET(Census!AO$4,$A10*25-25+Census!AO$3,0,1,1)-OFFSET(Census!AO$4,$A10*25-25+1,0,1,1))/OFFSET(Census!AO$4,$A10*25-25+1,0,1,1)*100)</f>
        <v>12434.146341463415</v>
      </c>
      <c r="AQ10" s="207">
        <f ca="1">OFFSET(Census!AQ$4,$A10*25-25+Census!AQ$3,0,1,1)-OFFSET(Census!AQ$4,$A10*25-25+1,0,1,1)</f>
        <v>66</v>
      </c>
      <c r="AR10" s="208" t="str">
        <f ca="1">IF(OFFSET(Census!AQ$4,$A10*25-25+1,0,1,1)=0,"",(OFFSET(Census!AQ$4,$A10*25-25+Census!AQ$3,0,1,1)-OFFSET(Census!AQ$4,$A10*25-25+1,0,1,1))/OFFSET(Census!AQ$4,$A10*25-25+1,0,1,1)*100)</f>
        <v/>
      </c>
      <c r="AS10" s="207">
        <f ca="1">OFFSET(Census!AS$4,$A10*25-25+Census!AS$3,0,1,1)-OFFSET(Census!AS$4,$A10*25-25+1,0,1,1)</f>
        <v>1089</v>
      </c>
      <c r="AT10" s="208">
        <f ca="1">IF(OFFSET(Census!AS$4,$A10*25-25+1,0,1,1)=0,"",(OFFSET(Census!AS$4,$A10*25-25+Census!AS$3,0,1,1)-OFFSET(Census!AS$4,$A10*25-25+1,0,1,1))/OFFSET(Census!AS$4,$A10*25-25+1,0,1,1)*100)</f>
        <v>3025</v>
      </c>
      <c r="AU10" s="207">
        <f ca="1">OFFSET(Census!AU$4,$A10*25-25+Census!AU$3,0,1,1)-OFFSET(Census!AU$4,$A10*25-25+1,0,1,1)</f>
        <v>2240</v>
      </c>
      <c r="AV10" s="208">
        <f ca="1">IF(OFFSET(Census!AU$4,$A10*25-25+1,0,1,1)=0,"",(OFFSET(Census!AU$4,$A10*25-25+Census!AU$3,0,1,1)-OFFSET(Census!AU$4,$A10*25-25+1,0,1,1))/OFFSET(Census!AU$4,$A10*25-25+1,0,1,1)*100)</f>
        <v>5743.5897435897441</v>
      </c>
      <c r="AW10" s="207">
        <f ca="1">OFFSET(Census!AW$4,$A10*25-25+Census!AW$3,0,1,1)-OFFSET(Census!AW$4,$A10*25-25+1,0,1,1)</f>
        <v>57</v>
      </c>
      <c r="AX10" s="208">
        <f ca="1">IF(OFFSET(Census!AW$4,$A10*25-25+1,0,1,1)=0,"",(OFFSET(Census!AW$4,$A10*25-25+Census!AW$3,0,1,1)-OFFSET(Census!AW$4,$A10*25-25+1,0,1,1))/OFFSET(Census!AW$4,$A10*25-25+1,0,1,1)*100)</f>
        <v>1425</v>
      </c>
      <c r="AY10" s="207">
        <f ca="1">OFFSET(Census!AY$4,$A10*25-25+Census!AY$3,0,1,1)-OFFSET(Census!AY$4,$A10*25-25+1,0,1,1)</f>
        <v>183</v>
      </c>
      <c r="AZ10" s="208">
        <f ca="1">IF(OFFSET(Census!AY$4,$A10*25-25+1,0,1,1)=0,"",(OFFSET(Census!AY$4,$A10*25-25+Census!AY$3,0,1,1)-OFFSET(Census!AY$4,$A10*25-25+1,0,1,1))/OFFSET(Census!AY$4,$A10*25-25+1,0,1,1)*100)</f>
        <v>3660</v>
      </c>
      <c r="BA10" s="207"/>
      <c r="BB10" s="208"/>
      <c r="BC10" s="207">
        <f ca="1">OFFSET(Census!BC$4,$A10*25-25+Census!BC$3,0,1,1)-OFFSET(Census!BC$4,$A10*25-25+1,0,1,1)</f>
        <v>1502</v>
      </c>
      <c r="BD10" s="208">
        <f ca="1">IF(OFFSET(Census!BC$4,$A10*25-25+1,0,1,1)=0,"",(OFFSET(Census!BC$4,$A10*25-25+Census!BC$3,0,1,1)-OFFSET(Census!BC$4,$A10*25-25+1,0,1,1))/OFFSET(Census!BC$4,$A10*25-25+1,0,1,1)*100)</f>
        <v>1283.7606837606838</v>
      </c>
      <c r="BE10" s="207">
        <f ca="1">OFFSET(Census!BE$4,$A10*25-25+Census!BE$3,0,1,1)-OFFSET(Census!BE$4,$A10*25-25+1,0,1,1)</f>
        <v>168</v>
      </c>
      <c r="BF10" s="208">
        <f ca="1">IF(OFFSET(Census!BE$4,$A10*25-25+1,0,1,1)=0,"",(OFFSET(Census!BE$4,$A10*25-25+Census!BE$3,0,1,1)-OFFSET(Census!BE$4,$A10*25-25+1,0,1,1))/OFFSET(Census!BE$4,$A10*25-25+1,0,1,1)*100)</f>
        <v>390.69767441860461</v>
      </c>
      <c r="BG10" s="207">
        <f ca="1">OFFSET(Census!BG$4,$A10*25-25+Census!BG$3,0,1,1)-OFFSET(Census!BG$4,$A10*25-25+1,0,1,1)</f>
        <v>90</v>
      </c>
      <c r="BH10" s="208">
        <f ca="1">IF(OFFSET(Census!BG$4,$A10*25-25+1,0,1,1)=0,"",(OFFSET(Census!BG$4,$A10*25-25+Census!BG$3,0,1,1)-OFFSET(Census!BG$4,$A10*25-25+1,0,1,1))/OFFSET(Census!BG$4,$A10*25-25+1,0,1,1)*100)</f>
        <v>9000</v>
      </c>
      <c r="BI10" s="207">
        <f ca="1">OFFSET(Census!BI$4,$A10*25-25+Census!BI$3,0,1,1)-OFFSET(Census!BI$4,$A10*25-25+1,0,1,1)</f>
        <v>1244</v>
      </c>
      <c r="BJ10" s="208">
        <f ca="1">IF(OFFSET(Census!BI$4,$A10*25-25+1,0,1,1)=0,"",(OFFSET(Census!BI$4,$A10*25-25+Census!BI$3,0,1,1)-OFFSET(Census!BI$4,$A10*25-25+1,0,1,1))/OFFSET(Census!BI$4,$A10*25-25+1,0,1,1)*100)</f>
        <v>1704.1095890410957</v>
      </c>
      <c r="BK10" s="207"/>
      <c r="BL10" s="208"/>
      <c r="BM10" s="207">
        <f ca="1">OFFSET(Census!BM$4,$A10*25-25+Census!BM$3,0,1,1)-OFFSET(Census!BM$4,$A10*25-25+1,0,1,1)</f>
        <v>3220</v>
      </c>
      <c r="BN10" s="208">
        <f ca="1">IF(OFFSET(Census!BM$4,$A10*25-25+1,0,1,1)=0,"",(OFFSET(Census!BM$4,$A10*25-25+Census!BM$3,0,1,1)-OFFSET(Census!BM$4,$A10*25-25+1,0,1,1))/OFFSET(Census!BM$4,$A10*25-25+1,0,1,1)*100)</f>
        <v>17888.888888888887</v>
      </c>
      <c r="BO10" s="207">
        <f ca="1">OFFSET(Census!BO$4,$A10*25-25+Census!BO$3,0,1,1)-OFFSET(Census!BO$4,$A10*25-25+1,0,1,1)</f>
        <v>2719</v>
      </c>
      <c r="BP10" s="208">
        <f ca="1">IF(OFFSET(Census!BO$4,$A10*25-25+1,0,1,1)=0,"",(OFFSET(Census!BO$4,$A10*25-25+Census!BO$3,0,1,1)-OFFSET(Census!BO$4,$A10*25-25+1,0,1,1))/OFFSET(Census!BO$4,$A10*25-25+1,0,1,1)*100)</f>
        <v>11329.166666666668</v>
      </c>
      <c r="BQ10" s="207">
        <f ca="1">OFFSET(Census!BQ$4,$A10*25-25+Census!BQ$3,0,1,1)-OFFSET(Census!BQ$4,$A10*25-25+1,0,1,1)</f>
        <v>3102</v>
      </c>
      <c r="BR10" s="208">
        <f ca="1">IF(OFFSET(Census!BQ$4,$A10*25-25+1,0,1,1)=0,"",(OFFSET(Census!BQ$4,$A10*25-25+Census!BQ$3,0,1,1)-OFFSET(Census!BQ$4,$A10*25-25+1,0,1,1))/OFFSET(Census!BQ$4,$A10*25-25+1,0,1,1)*100)</f>
        <v>18247.058823529413</v>
      </c>
      <c r="BS10" s="207">
        <f ca="1">OFFSET(Census!BS$4,$A10*25-25+Census!BS$3,0,1,1)-OFFSET(Census!BS$4,$A10*25-25+1,0,1,1)</f>
        <v>76</v>
      </c>
      <c r="BT10" s="208">
        <f ca="1">IF(OFFSET(Census!BS$4,$A10*25-25+1,0,1,1)=0,"",(OFFSET(Census!BS$4,$A10*25-25+Census!BS$3,0,1,1)-OFFSET(Census!BS$4,$A10*25-25+1,0,1,1))/OFFSET(Census!BS$4,$A10*25-25+1,0,1,1)*100)</f>
        <v>447.05882352941177</v>
      </c>
      <c r="BU10" s="207">
        <f ca="1">OFFSET(Census!BU$4,$A10*25-25+Census!BU$3,0,1,1)-OFFSET(Census!BU$4,$A10*25-25+1,0,1,1)</f>
        <v>44755</v>
      </c>
      <c r="BV10" s="208">
        <f ca="1">IF(OFFSET(Census!BU$4,$A10*25-25+1,0,1,1)=0,"",(OFFSET(Census!BU$4,$A10*25-25+Census!BU$3,0,1,1)-OFFSET(Census!BU$4,$A10*25-25+1,0,1,1))/OFFSET(Census!BU$4,$A10*25-25+1,0,1,1)*100)</f>
        <v>593.09567983037368</v>
      </c>
      <c r="BW10" s="207"/>
      <c r="BX10" s="208"/>
      <c r="BY10" s="207">
        <f ca="1">OFFSET(Census!BY$4,$A10*25-25+Census!BY$3,0,1,1)-OFFSET(Census!BY$4,$A10*25-25+1,0,1,1)</f>
        <v>-12.051760563380281</v>
      </c>
      <c r="BZ10" s="208">
        <f ca="1">IF(OFFSET(Census!BY$4,$A10*25-25+1,0,1,1)=0,"",(OFFSET(Census!BY$4,$A10*25-25+Census!BY$3,0,1,1)-OFFSET(Census!BY$4,$A10*25-25+1,0,1,1))/OFFSET(Census!BY$4,$A10*25-25+1,0,1,1)*100)</f>
        <v>-49.694373865698729</v>
      </c>
      <c r="CA10" s="207">
        <f ca="1">OFFSET(Census!CA$4,$A10*25-25+Census!CA$3,0,1,1)-OFFSET(Census!CA$4,$A10*25-25+1,0,1,1)</f>
        <v>14303</v>
      </c>
      <c r="CB10" s="208">
        <f ca="1">IF(OFFSET(Census!CA$4,$A10*25-25+1,0,1,1)=0,"",(OFFSET(Census!CA$4,$A10*25-25+Census!CA$3,0,1,1)-OFFSET(Census!CA$4,$A10*25-25+1,0,1,1))/OFFSET(Census!CA$4,$A10*25-25+1,0,1,1)*100)</f>
        <v>1161.9008935824534</v>
      </c>
      <c r="CC10" s="207">
        <f ca="1">OFFSET(Census!CC$4,$A10*25-25+Census!CC$3,0,1,1)-OFFSET(Census!CC$4,$A10*25-25+1,0,1,1)</f>
        <v>10.657872274567364</v>
      </c>
      <c r="CD10" s="208">
        <f ca="1">IF(OFFSET(Census!CC$4,$A10*25-25+1,0,1,1)=0,"",(OFFSET(Census!CC$4,$A10*25-25+Census!CC$3,0,1,1)-OFFSET(Census!CC$4,$A10*25-25+1,0,1,1))/OFFSET(Census!CC$4,$A10*25-25+1,0,1,1)*100)</f>
        <v>323.11274840524294</v>
      </c>
      <c r="CE10" s="207"/>
      <c r="CF10" s="208"/>
      <c r="CG10" s="207">
        <f ca="1">OFFSET(Census!CG$4,$A10*25-25+Census!CG$3,0,1,1)-OFFSET(Census!CG$4,$A10*25-25+1,0,1,1)</f>
        <v>42485</v>
      </c>
      <c r="CH10" s="208">
        <f ca="1">IF(OFFSET(Census!CG$4,$A10*25-25+1,0,1,1)=0,"",(OFFSET(Census!CG$4,$A10*25-25+Census!CG$3,0,1,1)-OFFSET(Census!CG$4,$A10*25-25+1,0,1,1))/OFFSET(Census!CG$4,$A10*25-25+1,0,1,1)*100)</f>
        <v>261.86513806706114</v>
      </c>
      <c r="CI10" s="207">
        <f ca="1">OFFSET(Census!CI$4,$A10*25-25+Census!CI$3,0,1,1)-OFFSET(Census!CI$4,$A10*25-25+1,0,1,1)</f>
        <v>884</v>
      </c>
      <c r="CJ10" s="208">
        <f ca="1">IF(OFFSET(Census!CI$4,$A10*25-25+1,0,1,1)=0,"",(OFFSET(Census!CI$4,$A10*25-25+Census!CI$3,0,1,1)-OFFSET(Census!CI$4,$A10*25-25+1,0,1,1))/OFFSET(Census!CI$4,$A10*25-25+1,0,1,1)*100)</f>
        <v>50.688073394495412</v>
      </c>
      <c r="CK10" s="207">
        <f ca="1">OFFSET(Census!CK$4,$A10*25-25+Census!CK$3,0,1,1)-OFFSET(Census!CK$4,$A10*25-25+1,0,1,1)</f>
        <v>16931</v>
      </c>
      <c r="CL10" s="208">
        <f ca="1">IF(OFFSET(Census!CK$4,$A10*25-25+1,0,1,1)=0,"",(OFFSET(Census!CK$4,$A10*25-25+Census!CK$3,0,1,1)-OFFSET(Census!CK$4,$A10*25-25+1,0,1,1))/OFFSET(Census!CK$4,$A10*25-25+1,0,1,1)*100)</f>
        <v>203.37537537537537</v>
      </c>
      <c r="CM10" s="207">
        <f ca="1">OFFSET(Census!CM$4,$A10*25-25+Census!CM$3,0,1,1)-OFFSET(Census!CM$4,$A10*25-25+1,0,1,1)</f>
        <v>-5.4216177879295833</v>
      </c>
      <c r="CN10" s="208">
        <f ca="1">IF(OFFSET(Census!CM$4,$A10*25-25+1,0,1,1)=0,"",(OFFSET(Census!CM$4,$A10*25-25+Census!CM$3,0,1,1)-OFFSET(Census!CM$4,$A10*25-25+1,0,1,1))/OFFSET(Census!CM$4,$A10*25-25+1,0,1,1)*100)</f>
        <v>-55.857585099494699</v>
      </c>
      <c r="CO10" s="207">
        <f ca="1">OFFSET(Census!CO$4,$A10*25-25+Census!CO$3,0,1,1)-OFFSET(Census!CO$4,$A10*25-25+1,0,1,1)</f>
        <v>-1.3022079116835332</v>
      </c>
      <c r="CP10" s="208">
        <f ca="1">IF(OFFSET(Census!CO$4,$A10*25-25+1,0,1,1)=0,"",(OFFSET(Census!CO$4,$A10*25-25+Census!CO$3,0,1,1)-OFFSET(Census!CO$4,$A10*25-25+1,0,1,1))/OFFSET(Census!CO$4,$A10*25-25+1,0,1,1)*100)</f>
        <v>-27.116858237547902</v>
      </c>
      <c r="CQ10" s="207">
        <f ca="1">OFFSET(Census!CQ$4,$A10*25-25+Census!CQ$3,0,1,1)-OFFSET(Census!CQ$4,$A10*25-25+1,0,1,1)</f>
        <v>2.4960898135175</v>
      </c>
      <c r="CR10" s="208">
        <f ca="1">IF(OFFSET(Census!CQ$4,$A10*25-25+1,0,1,1)=0,"",(OFFSET(Census!CQ$4,$A10*25-25+Census!CQ$3,0,1,1)-OFFSET(Census!CQ$4,$A10*25-25+1,0,1,1))/OFFSET(Census!CQ$4,$A10*25-25+1,0,1,1)*100)</f>
        <v>3.6525873478859987</v>
      </c>
      <c r="CS10" s="207">
        <f ca="1">OFFSET(Census!CS$4,$A10*25-25+Census!CS$3,0,1,1)-OFFSET(Census!CS$4,$A10*25-25+1,0,1,1)</f>
        <v>-9.3544103797729008</v>
      </c>
      <c r="CT10" s="208">
        <f ca="1">IF(OFFSET(Census!CS$4,$A10*25-25+1,0,1,1)=0,"",(OFFSET(Census!CS$4,$A10*25-25+Census!CS$3,0,1,1)-OFFSET(Census!CS$4,$A10*25-25+1,0,1,1))/OFFSET(Census!CS$4,$A10*25-25+1,0,1,1)*100)</f>
        <v>-50.990361485214933</v>
      </c>
      <c r="CU10" s="207">
        <f ca="1">OFFSET(Census!CU$4,$A10*25-25+Census!CU$3,0,1,1)-OFFSET(Census!CU$4,$A10*25-25+1,0,1,1)</f>
        <v>7865</v>
      </c>
      <c r="CV10" s="208">
        <f ca="1">IF(OFFSET(Census!CU$4,$A10*25-25+1,0,1,1)=0,"",(OFFSET(Census!CU$4,$A10*25-25+Census!CU$3,0,1,1)-OFFSET(Census!CU$4,$A10*25-25+1,0,1,1))/OFFSET(Census!CU$4,$A10*25-25+1,0,1,1)*100)</f>
        <v>415.91750396615544</v>
      </c>
      <c r="CW10" s="207">
        <f ca="1">OFFSET(Census!CW$4,$A10*25-25+Census!CW$3,0,1,1)-OFFSET(Census!CW$4,$A10*25-25+1,0,1,1)</f>
        <v>4549</v>
      </c>
      <c r="CX10" s="208">
        <f ca="1">IF(OFFSET(Census!CW$4,$A10*25-25+1,0,1,1)=0,"",(OFFSET(Census!CW$4,$A10*25-25+Census!CW$3,0,1,1)-OFFSET(Census!CW$4,$A10*25-25+1,0,1,1))/OFFSET(Census!CW$4,$A10*25-25+1,0,1,1)*100)</f>
        <v>281.49752475247521</v>
      </c>
      <c r="CY10" s="207">
        <f ca="1">OFFSET(Census!CY$4,$A10*25-25+Census!CY$3,0,1,1)-OFFSET(Census!CY$4,$A10*25-25+1,0,1,1)</f>
        <v>5.2966434727027529</v>
      </c>
      <c r="CZ10" s="208">
        <f ca="1">IF(OFFSET(Census!CY$4,$A10*25-25+1,0,1,1)=0,"",(OFFSET(Census!CY$4,$A10*25-25+Census!CY$3,0,1,1)-OFFSET(Census!CY$4,$A10*25-25+1,0,1,1))/OFFSET(Census!CY$4,$A10*25-25+1,0,1,1)*100)</f>
        <v>45.443016235393685</v>
      </c>
      <c r="DA10" s="207">
        <f ca="1">OFFSET(Census!DA$4,$A10*25-25+Census!DA$3,0,1,1)-OFFSET(Census!DA$4,$A10*25-25+1,0,1,1)</f>
        <v>0.75187171090399119</v>
      </c>
      <c r="DB10" s="208">
        <f ca="1">IF(OFFSET(Census!DA$4,$A10*25-25+1,0,1,1)=0,"",(OFFSET(Census!DA$4,$A10*25-25+Census!DA$3,0,1,1)-OFFSET(Census!DA$4,$A10*25-25+1,0,1,1))/OFFSET(Census!DA$4,$A10*25-25+1,0,1,1)*100)</f>
        <v>7.5484942065014566</v>
      </c>
      <c r="DC10" s="207"/>
      <c r="DD10" s="208"/>
      <c r="DE10" s="207">
        <f ca="1">OFFSET(Census!DE$4,$A10*25-25+Census!DE$3,0,1,1)-OFFSET(Census!DE$4,$A10*25-25+1,0,1,1)</f>
        <v>231</v>
      </c>
      <c r="DF10" s="208">
        <f ca="1">IF(OFFSET(Census!DE$4,$A10*25-25+1,0,1,1)=0,"",(OFFSET(Census!DE$4,$A10*25-25+Census!DE$3,0,1,1)-OFFSET(Census!DE$4,$A10*25-25+1,0,1,1))/OFFSET(Census!DE$4,$A10*25-25+1,0,1,1)*100)</f>
        <v>211.92660550458714</v>
      </c>
      <c r="DG10" s="207">
        <f ca="1">OFFSET(Census!DG$4,$A10*25-25+Census!DG$3,0,1,1)-OFFSET(Census!DG$4,$A10*25-25+1,0,1,1)</f>
        <v>23923</v>
      </c>
      <c r="DH10" s="208">
        <f ca="1">IF(OFFSET(Census!DG$4,$A10*25-25+1,0,1,1)=0,"",(OFFSET(Census!DG$4,$A10*25-25+Census!DG$3,0,1,1)-OFFSET(Census!DG$4,$A10*25-25+1,0,1,1))/OFFSET(Census!DG$4,$A10*25-25+1,0,1,1)*100)</f>
        <v>197.1242584047462</v>
      </c>
      <c r="DI10" s="207">
        <f ca="1">OFFSET(Census!DI$4,$A10*25-25+Census!DI$3,0,1,1)-OFFSET(Census!DI$4,$A10*25-25+1,0,1,1)</f>
        <v>2418</v>
      </c>
      <c r="DJ10" s="208">
        <f ca="1">IF(OFFSET(Census!DI$4,$A10*25-25+1,0,1,1)=0,"",(OFFSET(Census!DI$4,$A10*25-25+Census!DI$3,0,1,1)-OFFSET(Census!DI$4,$A10*25-25+1,0,1,1))/OFFSET(Census!DI$4,$A10*25-25+1,0,1,1)*100)</f>
        <v>396.39344262295083</v>
      </c>
      <c r="DK10" s="207">
        <f ca="1">OFFSET(Census!DK$4,$A10*25-25+Census!DK$3,0,1,1)-OFFSET(Census!DK$4,$A10*25-25+1,0,1,1)</f>
        <v>26480</v>
      </c>
      <c r="DL10" s="208">
        <f ca="1">IF(OFFSET(Census!DK$4,$A10*25-25+1,0,1,1)=0,"",(OFFSET(Census!DK$4,$A10*25-25+Census!DK$3,0,1,1)-OFFSET(Census!DK$4,$A10*25-25+1,0,1,1))/OFFSET(Census!DK$4,$A10*25-25+1,0,1,1)*100)</f>
        <v>201.76775373361781</v>
      </c>
      <c r="DM10" s="207">
        <f ca="1">OFFSET(Census!DM$4,$A10*25-25+Census!DM$3,0,1,1)-OFFSET(Census!DM$4,$A10*25-25+1,0,1,1)</f>
        <v>2.795967182697856E-2</v>
      </c>
      <c r="DN10" s="208">
        <f ca="1">IF(OFFSET(Census!DM$4,$A10*25-25+1,0,1,1)=0,"",(OFFSET(Census!DM$4,$A10*25-25+Census!DM$3,0,1,1)-OFFSET(Census!DM$4,$A10*25-25+1,0,1,1))/OFFSET(Census!DM$4,$A10*25-25+1,0,1,1)*100)</f>
        <v>3.3664470922685013</v>
      </c>
      <c r="DO10" s="207">
        <f ca="1">OFFSET(Census!DO$4,$A10*25-25+Census!DO$3,0,1,1)-OFFSET(Census!DO$4,$A10*25-25+1,0,1,1)</f>
        <v>-1.4229234246840292</v>
      </c>
      <c r="DP10" s="208">
        <f ca="1">IF(OFFSET(Census!DO$4,$A10*25-25+1,0,1,1)=0,"",(OFFSET(Census!DO$4,$A10*25-25+Census!DO$3,0,1,1)-OFFSET(Census!DO$4,$A10*25-25+1,0,1,1))/OFFSET(Census!DO$4,$A10*25-25+1,0,1,1)*100)</f>
        <v>-1.5387645868122279</v>
      </c>
      <c r="DQ10" s="207">
        <f ca="1">OFFSET(Census!DQ$4,$A10*25-25+Census!DQ$3,0,1,1)-OFFSET(Census!DQ$4,$A10*25-25+1,0,1,1)</f>
        <v>2.9977191753987764</v>
      </c>
      <c r="DR10" s="208">
        <f ca="1">IF(OFFSET(Census!DQ$4,$A10*25-25+1,0,1,1)=0,"",(OFFSET(Census!DQ$4,$A10*25-25+Census!DQ$3,0,1,1)-OFFSET(Census!DQ$4,$A10*25-25+1,0,1,1))/OFFSET(Census!DQ$4,$A10*25-25+1,0,1,1)*100)</f>
        <v>64.49519091464515</v>
      </c>
      <c r="DS10" s="207">
        <f ca="1">OFFSET(Census!DS$4,$A10*25-25+Census!DS$3,0,1,1)-OFFSET(Census!DS$4,$A10*25-25+1,0,1,1)</f>
        <v>7458</v>
      </c>
      <c r="DT10" s="208">
        <f ca="1">IF(OFFSET(Census!DS$4,$A10*25-25+1,0,1,1)=0,"",(OFFSET(Census!DS$4,$A10*25-25+Census!DS$3,0,1,1)-OFFSET(Census!DS$4,$A10*25-25+1,0,1,1))/OFFSET(Census!DS$4,$A10*25-25+1,0,1,1)*100)</f>
        <v>452.27410551849607</v>
      </c>
      <c r="DU10" s="207">
        <f ca="1">OFFSET(Census!DU$4,$A10*25-25+Census!DU$3,0,1,1)-OFFSET(Census!DU$4,$A10*25-25+1,0,1,1)</f>
        <v>149</v>
      </c>
      <c r="DV10" s="208">
        <f ca="1">IF(OFFSET(Census!DU$4,$A10*25-25+1,0,1,1)=0,"",(OFFSET(Census!DU$4,$A10*25-25+Census!DU$3,0,1,1)-OFFSET(Census!DU$4,$A10*25-25+1,0,1,1))/OFFSET(Census!DU$4,$A10*25-25+1,0,1,1)*100)</f>
        <v>87.647058823529406</v>
      </c>
      <c r="DW10" s="207">
        <f ca="1">OFFSET(Census!DW$4,$A10*25-25+Census!DW$3,0,1,1)-OFFSET(Census!DW$4,$A10*25-25+1,0,1,1)</f>
        <v>27567</v>
      </c>
      <c r="DX10" s="208">
        <f ca="1">IF(OFFSET(Census!DW$4,$A10*25-25+1,0,1,1)=0,"",(OFFSET(Census!DW$4,$A10*25-25+Census!DW$3,0,1,1)-OFFSET(Census!DW$4,$A10*25-25+1,0,1,1))/OFFSET(Census!DW$4,$A10*25-25+1,0,1,1)*100)</f>
        <v>228.98081235983057</v>
      </c>
      <c r="DY10" s="207">
        <f ca="1">OFFSET(Census!DY$4,$A10*25-25+Census!DY$3,0,1,1)-OFFSET(Census!DY$4,$A10*25-25+1,0,1,1)</f>
        <v>9.6367802532227813</v>
      </c>
      <c r="DZ10" s="208">
        <f ca="1">IF(OFFSET(Census!DY$4,$A10*25-25+1,0,1,1)=0,"",(OFFSET(Census!DY$4,$A10*25-25+Census!DY$3,0,1,1)-OFFSET(Census!DY$4,$A10*25-25+1,0,1,1))/OFFSET(Census!DY$4,$A10*25-25+1,0,1,1)*100)</f>
        <v>70.356093067646498</v>
      </c>
      <c r="EA10" s="207">
        <f ca="1">OFFSET(Census!EA$4,$A10*25-25+Census!EA$3,0,1,1)-OFFSET(Census!EA$4,$A10*25-25+1,0,1,1)</f>
        <v>-0.59473646346760445</v>
      </c>
      <c r="EB10" s="208">
        <f ca="1">IF(OFFSET(Census!EA$4,$A10*25-25+1,0,1,1)=0,"",(OFFSET(Census!EA$4,$A10*25-25+Census!EA$3,0,1,1)-OFFSET(Census!EA$4,$A10*25-25+1,0,1,1))/OFFSET(Census!EA$4,$A10*25-25+1,0,1,1)*100)</f>
        <v>-42.117836962861702</v>
      </c>
      <c r="EC10" s="207">
        <f ca="1">OFFSET(Census!EC$4,$A10*25-25+Census!EC$3,0,1,1)-OFFSET(Census!EC$4,$A10*25-25+1,0,1,1)</f>
        <v>466000</v>
      </c>
      <c r="ED10" s="208">
        <f ca="1">IF(OFFSET(Census!EC$4,$A10*25-25+1,0,1,1)=0,"",(OFFSET(Census!EC$4,$A10*25-25+Census!EC$3,0,1,1)-OFFSET(Census!EC$4,$A10*25-25+1,0,1,1))/OFFSET(Census!EC$4,$A10*25-25+1,0,1,1)*100)</f>
        <v>194.97907949790795</v>
      </c>
      <c r="EE10" s="207">
        <f ca="1">OFFSET(Census!EE$4,$A10*25-25+Census!EE$3,0,1,1)-OFFSET(Census!EE$4,$A10*25-25+1,0,1,1)</f>
        <v>300000</v>
      </c>
      <c r="EF10" s="208">
        <f ca="1">IF(OFFSET(Census!EE$4,$A10*25-25+1,0,1,1)=0,"",(OFFSET(Census!EE$4,$A10*25-25+Census!EE$3,0,1,1)-OFFSET(Census!EE$4,$A10*25-25+1,0,1,1))/OFFSET(Census!EE$4,$A10*25-25+1,0,1,1)*100)</f>
        <v>142.85714285714286</v>
      </c>
      <c r="EG10" s="207">
        <f ca="1">OFFSET(Census!EG$4,$A10*25-25+Census!EG$3,0,1,1)-OFFSET(Census!EG$4,$A10*25-25+1,0,1,1)</f>
        <v>3.5261697065820776</v>
      </c>
      <c r="EH10" s="208">
        <f ca="1">IF(OFFSET(Census!EG$4,$A10*25-25+1,0,1,1)=0,"",(OFFSET(Census!EG$4,$A10*25-25+Census!EG$3,0,1,1)-OFFSET(Census!EG$4,$A10*25-25+1,0,1,1))/OFFSET(Census!EG$4,$A10*25-25+1,0,1,1)*100)</f>
        <v>118.57333333333332</v>
      </c>
      <c r="EI10" s="207">
        <f ca="1">OFFSET(Census!EI$4,$A10*25-25+Census!EI$3,0,1,1)-OFFSET(Census!EI$4,$A10*25-25+1,0,1,1)</f>
        <v>2.2223518749291942</v>
      </c>
      <c r="EJ10" s="208">
        <f ca="1">IF(OFFSET(Census!EI$4,$A10*25-25+1,0,1,1)=0,"",(OFFSET(Census!EI$4,$A10*25-25+Census!EI$3,0,1,1)-OFFSET(Census!EI$4,$A10*25-25+1,0,1,1))/OFFSET(Census!EI$4,$A10*25-25+1,0,1,1)*100)</f>
        <v>93.468493150684921</v>
      </c>
      <c r="EK10" s="207">
        <f ca="1">OFFSET(Census!EK$4,$A10*25-25+Census!EK$3,0,1,1)-OFFSET(Census!EK$4,$A10*25-25+1,0,1,1)</f>
        <v>-72.5</v>
      </c>
      <c r="EL10" s="208">
        <f ca="1">IF(OFFSET(Census!EK$4,$A10*25-25+1,0,1,1)=0,"",(OFFSET(Census!EK$4,$A10*25-25+Census!EK$3,0,1,1)-OFFSET(Census!EK$4,$A10*25-25+1,0,1,1))/OFFSET(Census!EK$4,$A10*25-25+1,0,1,1)*100)</f>
        <v>-93.548387096774192</v>
      </c>
      <c r="EM10" s="207"/>
      <c r="EN10" s="208"/>
      <c r="EO10" s="207">
        <f ca="1">OFFSET(Census!EO$4,$A10*25-25+Census!EO$3,0,1,1)-OFFSET(Census!EO$4,$A10*25-25+1,0,1,1)</f>
        <v>-9.4298127061617159</v>
      </c>
      <c r="EP10" s="208">
        <f ca="1">IF(OFFSET(Census!EO$4,$A10*25-25+1,0,1,1)=0,"",(OFFSET(Census!EO$4,$A10*25-25+Census!EO$3,0,1,1)-OFFSET(Census!EO$4,$A10*25-25+1,0,1,1))/OFFSET(Census!EO$4,$A10*25-25+1,0,1,1)*100)</f>
        <v>-85.089820023049839</v>
      </c>
      <c r="EQ10" s="207">
        <f ca="1">OFFSET(Census!EQ$4,$A10*25-25+Census!EQ$3,0,1,1)-OFFSET(Census!EQ$4,$A10*25-25+1,0,1,1)</f>
        <v>6891</v>
      </c>
      <c r="ER10" s="208">
        <f ca="1">IF(OFFSET(Census!EQ$4,$A10*25-25+1,0,1,1)=0,"",(OFFSET(Census!EQ$4,$A10*25-25+Census!EQ$3,0,1,1)-OFFSET(Census!EQ$4,$A10*25-25+1,0,1,1))/OFFSET(Census!EQ$4,$A10*25-25+1,0,1,1)*100)</f>
        <v>185.09266720386785</v>
      </c>
      <c r="ES10" s="207">
        <f ca="1">OFFSET(Census!ES$4,$A10*25-25+Census!ES$3,0,1,1)-OFFSET(Census!ES$4,$A10*25-25+1,0,1,1)</f>
        <v>9412</v>
      </c>
      <c r="ET10" s="208">
        <f ca="1">IF(OFFSET(Census!ES$4,$A10*25-25+1,0,1,1)=0,"",(OFFSET(Census!ES$4,$A10*25-25+Census!ES$3,0,1,1)-OFFSET(Census!ES$4,$A10*25-25+1,0,1,1))/OFFSET(Census!ES$4,$A10*25-25+1,0,1,1)*100)</f>
        <v>141.34254392551435</v>
      </c>
      <c r="EU10" s="207">
        <f ca="1">OFFSET(Census!EU$4,$A10*25-25+Census!EU$3,0,1,1)-OFFSET(Census!EU$4,$A10*25-25+1,0,1,1)</f>
        <v>3295</v>
      </c>
      <c r="EV10" s="208">
        <f ca="1">IF(OFFSET(Census!EU$4,$A10*25-25+1,0,1,1)=0,"",(OFFSET(Census!EU$4,$A10*25-25+Census!EU$3,0,1,1)-OFFSET(Census!EU$4,$A10*25-25+1,0,1,1))/OFFSET(Census!EU$4,$A10*25-25+1,0,1,1)*100)</f>
        <v>193.8235294117647</v>
      </c>
      <c r="EW10" s="207">
        <f ca="1">OFFSET(Census!EW$4,$A10*25-25+Census!EW$3,0,1,1)-OFFSET(Census!EW$4,$A10*25-25+1,0,1,1)</f>
        <v>256</v>
      </c>
      <c r="EX10" s="208">
        <f ca="1">IF(OFFSET(Census!EW$4,$A10*25-25+1,0,1,1)=0,"",(OFFSET(Census!EW$4,$A10*25-25+Census!EW$3,0,1,1)-OFFSET(Census!EW$4,$A10*25-25+1,0,1,1))/OFFSET(Census!EW$4,$A10*25-25+1,0,1,1)*100)</f>
        <v>196.92307692307693</v>
      </c>
      <c r="EY10" s="207">
        <f ca="1">OFFSET(Census!EY$4,$A10*25-25+Census!EY$3,0,1,1)-OFFSET(Census!EY$4,$A10*25-25+1,0,1,1)</f>
        <v>19854</v>
      </c>
      <c r="EZ10" s="208">
        <f ca="1">IF(OFFSET(Census!EY$4,$A10*25-25+1,0,1,1)=0,"",(OFFSET(Census!EY$4,$A10*25-25+Census!EY$3,0,1,1)-OFFSET(Census!EY$4,$A10*25-25+1,0,1,1))/OFFSET(Census!EY$4,$A10*25-25+1,0,1,1)*100)</f>
        <v>162.57779233540779</v>
      </c>
      <c r="FA10" s="207">
        <f ca="1">OFFSET(Census!FA$4,$A10*25-25+Census!FA$3,0,1,1)-OFFSET(Census!FA$4,$A10*25-25+1,0,1,1)</f>
        <v>5037</v>
      </c>
      <c r="FB10" s="208">
        <f ca="1">IF(OFFSET(Census!FA$4,$A10*25-25+1,0,1,1)=0,"",(OFFSET(Census!FA$4,$A10*25-25+Census!FA$3,0,1,1)-OFFSET(Census!FA$4,$A10*25-25+1,0,1,1))/OFFSET(Census!FA$4,$A10*25-25+1,0,1,1)*100)</f>
        <v>192.32531500572739</v>
      </c>
      <c r="FC10" s="207">
        <f ca="1">OFFSET(Census!FC$4,$A10*25-25+Census!FC$3,0,1,1)-OFFSET(Census!FC$4,$A10*25-25+1,0,1,1)</f>
        <v>562</v>
      </c>
      <c r="FD10" s="208">
        <f ca="1">IF(OFFSET(Census!FC$4,$A10*25-25+1,0,1,1)=0,"",(OFFSET(Census!FC$4,$A10*25-25+Census!FC$3,0,1,1)-OFFSET(Census!FC$4,$A10*25-25+1,0,1,1))/OFFSET(Census!FC$4,$A10*25-25+1,0,1,1)*100)</f>
        <v>173.45679012345678</v>
      </c>
      <c r="FE10" s="207">
        <f ca="1">OFFSET(Census!FE$4,$A10*25-25+Census!FE$3,0,1,1)-OFFSET(Census!FE$4,$A10*25-25+1,0,1,1)</f>
        <v>1178</v>
      </c>
      <c r="FF10" s="208">
        <f ca="1">IF(OFFSET(Census!FE$4,$A10*25-25+1,0,1,1)=0,"",(OFFSET(Census!FE$4,$A10*25-25+Census!FE$3,0,1,1)-OFFSET(Census!FE$4,$A10*25-25+1,0,1,1))/OFFSET(Census!FE$4,$A10*25-25+1,0,1,1)*100)</f>
        <v>285.92233009708735</v>
      </c>
      <c r="FG10" s="207">
        <f ca="1">OFFSET(Census!FG$4,$A10*25-25+Census!FG$3,0,1,1)-OFFSET(Census!FG$4,$A10*25-25+1,0,1,1)</f>
        <v>26631</v>
      </c>
      <c r="FH10" s="208">
        <f ca="1">IF(OFFSET(Census!FG$4,$A10*25-25+1,0,1,1)=0,"",(OFFSET(Census!FG$4,$A10*25-25+Census!FG$3,0,1,1)-OFFSET(Census!FG$4,$A10*25-25+1,0,1,1))/OFFSET(Census!FG$4,$A10*25-25+1,0,1,1)*100)</f>
        <v>171.0734245519368</v>
      </c>
      <c r="FI10" s="207">
        <f ca="1">OFFSET(Census!FI$4,$A10*25-25+Census!FI$3,0,1,1)-OFFSET(Census!FI$4,$A10*25-25+1,0,1,1)</f>
        <v>1.2368747427162248</v>
      </c>
      <c r="FJ10" s="208">
        <f ca="1">IF(OFFSET(Census!FI$4,$A10*25-25+1,0,1,1)=0,"",(OFFSET(Census!FI$4,$A10*25-25+Census!FI$3,0,1,1)-OFFSET(Census!FI$4,$A10*25-25+1,0,1,1))/OFFSET(Census!FI$4,$A10*25-25+1,0,1,1)*100)</f>
        <v>5.1717510394476145</v>
      </c>
      <c r="FK10" s="207">
        <f ca="1">OFFSET(Census!FK$4,$A10*25-25+Census!FK$3,0,1,1)-OFFSET(Census!FK$4,$A10*25-25+1,0,1,1)</f>
        <v>-4.6916425918609193</v>
      </c>
      <c r="FL10" s="208">
        <f ca="1">IF(OFFSET(Census!FK$4,$A10*25-25+1,0,1,1)=0,"",(OFFSET(Census!FK$4,$A10*25-25+Census!FK$3,0,1,1)-OFFSET(Census!FK$4,$A10*25-25+1,0,1,1))/OFFSET(Census!FK$4,$A10*25-25+1,0,1,1)*100)</f>
        <v>-10.96783304212328</v>
      </c>
      <c r="FM10" s="207">
        <f ca="1">OFFSET(Census!FM$4,$A10*25-25+Census!FM$3,0,1,1)-OFFSET(Census!FM$4,$A10*25-25+1,0,1,1)</f>
        <v>0.91651685534166205</v>
      </c>
      <c r="FN10" s="208">
        <f ca="1">IF(OFFSET(Census!FM$4,$A10*25-25+1,0,1,1)=0,"",(OFFSET(Census!FM$4,$A10*25-25+Census!FM$3,0,1,1)-OFFSET(Census!FM$4,$A10*25-25+1,0,1,1))/OFFSET(Census!FM$4,$A10*25-25+1,0,1,1)*100)</f>
        <v>8.3925987571197957</v>
      </c>
      <c r="FO10" s="207">
        <f ca="1">OFFSET(Census!FO$4,$A10*25-25+Census!FO$3,0,1,1)-OFFSET(Census!FO$4,$A10*25-25+1,0,1,1)</f>
        <v>7.9635404717006031E-2</v>
      </c>
      <c r="FP10" s="208">
        <f ca="1">IF(OFFSET(Census!FO$4,$A10*25-25+1,0,1,1)=0,"",(OFFSET(Census!FO$4,$A10*25-25+Census!FO$3,0,1,1)-OFFSET(Census!FO$4,$A10*25-25+1,0,1,1))/OFFSET(Census!FO$4,$A10*25-25+1,0,1,1)*100)</f>
        <v>9.5360334248433301</v>
      </c>
      <c r="FQ10" s="207">
        <f ca="1">OFFSET(Census!FQ$4,$A10*25-25+Census!FQ$3,0,1,1)-OFFSET(Census!FQ$4,$A10*25-25+1,0,1,1)</f>
        <v>-2.4586155890860226</v>
      </c>
      <c r="FR10" s="208">
        <f ca="1">IF(OFFSET(Census!FQ$4,$A10*25-25+1,0,1,1)=0,"",(OFFSET(Census!FQ$4,$A10*25-25+Census!FQ$3,0,1,1)-OFFSET(Census!FQ$4,$A10*25-25+1,0,1,1))/OFFSET(Census!FQ$4,$A10*25-25+1,0,1,1)*100)</f>
        <v>-3.1340704942107855</v>
      </c>
      <c r="FS10" s="207">
        <f ca="1">OFFSET(Census!FS$4,$A10*25-25+Census!FS$3,0,1,1)-OFFSET(Census!FS$4,$A10*25-25+1,0,1,1)</f>
        <v>1.3189890776453268</v>
      </c>
      <c r="FT10" s="208">
        <f ca="1">IF(OFFSET(Census!FS$4,$A10*25-25+1,0,1,1)=0,"",(OFFSET(Census!FS$4,$A10*25-25+Census!FS$3,0,1,1)-OFFSET(Census!FS$4,$A10*25-25+1,0,1,1))/OFFSET(Census!FS$4,$A10*25-25+1,0,1,1)*100)</f>
        <v>7.8399018601392907</v>
      </c>
      <c r="FU10" s="207">
        <f ca="1">OFFSET(Census!FU$4,$A10*25-25+Census!FU$3,0,1,1)-OFFSET(Census!FU$4,$A10*25-25+1,0,1,1)</f>
        <v>1.8299692999015793E-2</v>
      </c>
      <c r="FV10" s="208">
        <f ca="1">IF(OFFSET(Census!FU$4,$A10*25-25+1,0,1,1)=0,"",(OFFSET(Census!FU$4,$A10*25-25+Census!FU$3,0,1,1)-OFFSET(Census!FU$4,$A10*25-25+1,0,1,1))/OFFSET(Census!FU$4,$A10*25-25+1,0,1,1)*100)</f>
        <v>0.87923247196197174</v>
      </c>
      <c r="FW10" s="207">
        <f ca="1">OFFSET(Census!FW$4,$A10*25-25+Census!FW$3,0,1,1)-OFFSET(Census!FW$4,$A10*25-25+1,0,1,1)</f>
        <v>1.1213268184416809</v>
      </c>
      <c r="FX10" s="208">
        <f ca="1">IF(OFFSET(Census!FW$4,$A10*25-25+1,0,1,1)=0,"",(OFFSET(Census!FW$4,$A10*25-25+Census!FW$3,0,1,1)-OFFSET(Census!FW$4,$A10*25-25+1,0,1,1))/OFFSET(Census!FW$4,$A10*25-25+1,0,1,1)*100)</f>
        <v>42.368190734664196</v>
      </c>
      <c r="FY10" s="207"/>
      <c r="FZ10" s="208"/>
      <c r="GA10" s="207">
        <f ca="1">OFFSET(Census!GA$4,$A10*25-25+Census!GA$3,0,1,1)-OFFSET(Census!GA$4,$A10*25-25+1,0,1,1)</f>
        <v>-7.8517829183434902</v>
      </c>
      <c r="GB10" s="208">
        <f ca="1">IF(OFFSET(Census!GA$4,$A10*25-25+1,0,1,1)=0,"",(OFFSET(Census!GA$4,$A10*25-25+Census!GA$3,0,1,1)-OFFSET(Census!GA$4,$A10*25-25+1,0,1,1))/OFFSET(Census!GA$4,$A10*25-25+1,0,1,1)*100)</f>
        <v>-79.880344454559207</v>
      </c>
      <c r="GC10" s="207">
        <f ca="1">OFFSET(Census!GC$4,$A10*25-25+Census!GC$3,0,1,1)-OFFSET(Census!GC$4,$A10*25-25+1,0,1,1)</f>
        <v>-47.63190225625852</v>
      </c>
      <c r="GD10" s="208">
        <f ca="1">IF(OFFSET(Census!GC$4,$A10*25-25+1,0,1,1)=0,"",(OFFSET(Census!GC$4,$A10*25-25+Census!GC$3,0,1,1)-OFFSET(Census!GC$4,$A10*25-25+1,0,1,1))/OFFSET(Census!GC$4,$A10*25-25+1,0,1,1)*100)</f>
        <v>-62.999458089461925</v>
      </c>
      <c r="GE10" s="207">
        <f ca="1">OFFSET(Census!GE$4,$A10*25-25+Census!GE$3,0,1,1)-OFFSET(Census!GE$4,$A10*25-25+1,0,1,1)</f>
        <v>-54.467811671223814</v>
      </c>
      <c r="GF10" s="208">
        <f ca="1">IF(OFFSET(Census!GE$4,$A10*25-25+1,0,1,1)=0,"",(OFFSET(Census!GE$4,$A10*25-25+Census!GE$3,0,1,1)-OFFSET(Census!GE$4,$A10*25-25+1,0,1,1))/OFFSET(Census!GE$4,$A10*25-25+1,0,1,1)*100)</f>
        <v>-38.356664407087059</v>
      </c>
      <c r="GG10" s="207">
        <f ca="1">OFFSET(Census!GG$4,$A10*25-25+Census!GG$3,0,1,1)-OFFSET(Census!GG$4,$A10*25-25+1,0,1,1)</f>
        <v>-20.09683982661781</v>
      </c>
      <c r="GH10" s="208">
        <f ca="1">IF(OFFSET(Census!GG$4,$A10*25-25+1,0,1,1)=0,"",(OFFSET(Census!GG$4,$A10*25-25+Census!GG$3,0,1,1)-OFFSET(Census!GG$4,$A10*25-25+1,0,1,1))/OFFSET(Census!GG$4,$A10*25-25+1,0,1,1)*100)</f>
        <v>-16.073083905000228</v>
      </c>
      <c r="GI10" s="207">
        <f ca="1">OFFSET(Census!GI$4,$A10*25-25+Census!GI$3,0,1,1)-OFFSET(Census!GI$4,$A10*25-25+1,0,1,1)</f>
        <v>6.2226154420223239</v>
      </c>
      <c r="GJ10" s="208">
        <f ca="1">IF(OFFSET(Census!GI$4,$A10*25-25+1,0,1,1)=0,"",(OFFSET(Census!GI$4,$A10*25-25+Census!GI$3,0,1,1)-OFFSET(Census!GI$4,$A10*25-25+1,0,1,1))/OFFSET(Census!GI$4,$A10*25-25+1,0,1,1)*100)</f>
        <v>12.918546845858048</v>
      </c>
      <c r="GK10" s="207">
        <f ca="1">OFFSET(Census!GK$4,$A10*25-25+Census!GK$3,0,1,1)-OFFSET(Census!GK$4,$A10*25-25+1,0,1,1)</f>
        <v>-3.0510729129078182</v>
      </c>
      <c r="GL10" s="208">
        <f ca="1">IF(OFFSET(Census!GK$4,$A10*25-25+1,0,1,1)=0,"",(OFFSET(Census!GK$4,$A10*25-25+Census!GK$3,0,1,1)-OFFSET(Census!GK$4,$A10*25-25+1,0,1,1))/OFFSET(Census!GK$4,$A10*25-25+1,0,1,1)*100)</f>
        <v>-26.516597315817037</v>
      </c>
      <c r="GM10" s="207"/>
      <c r="GN10" s="208"/>
      <c r="GO10" s="207">
        <f ca="1">OFFSET(Census!GO$4,$A10*25-25+Census!GO$3,0,1,1)-OFFSET(Census!GO$4,$A10*25-25+1,0,1,1)</f>
        <v>-20.844328610878378</v>
      </c>
      <c r="GP10" s="208">
        <f ca="1">IF(OFFSET(Census!GO$4,$A10*25-25+1,0,1,1)=0,"",(OFFSET(Census!GO$4,$A10*25-25+Census!GO$3,0,1,1)-OFFSET(Census!GO$4,$A10*25-25+1,0,1,1))/OFFSET(Census!GO$4,$A10*25-25+1,0,1,1)*100)</f>
        <v>-31.957613675267027</v>
      </c>
      <c r="GQ10" s="207">
        <f ca="1">OFFSET(Census!GQ$4,$A10*25-25+Census!GQ$3,0,1,1)-OFFSET(Census!GQ$4,$A10*25-25+1,0,1,1)</f>
        <v>932</v>
      </c>
      <c r="GR10" s="208">
        <f ca="1">IF(OFFSET(Census!GQ$4,$A10*25-25+1,0,1,1)=0,"",(OFFSET(Census!GQ$4,$A10*25-25+Census!GQ$3,0,1,1)-OFFSET(Census!GQ$4,$A10*25-25+1,0,1,1))/OFFSET(Census!GQ$4,$A10*25-25+1,0,1,1)*100)</f>
        <v>131.63841807909606</v>
      </c>
      <c r="GS10" s="207">
        <f ca="1">OFFSET(Census!GS$4,$A10*25-25+Census!GS$3,0,1,1)-OFFSET(Census!GS$4,$A10*25-25+1,0,1,1)</f>
        <v>5.3900000000000006</v>
      </c>
      <c r="GT10" s="208">
        <f ca="1">IF(OFFSET(Census!GS$4,$A10*25-25+1,0,1,1)=0,"",(OFFSET(Census!GS$4,$A10*25-25+Census!GS$3,0,1,1)-OFFSET(Census!GS$4,$A10*25-25+1,0,1,1))/OFFSET(Census!GS$4,$A10*25-25+1,0,1,1)*100)</f>
        <v>6.8917018284106906</v>
      </c>
      <c r="GU10" s="207">
        <f ca="1">OFFSET(Census!GU$4,$A10*25-25+Census!GU$3,0,1,1)-OFFSET(Census!GU$4,$A10*25-25+1,0,1,1)</f>
        <v>13.61</v>
      </c>
      <c r="GV10" s="208">
        <f ca="1">IF(OFFSET(Census!GU$4,$A10*25-25+1,0,1,1)=0,"",(OFFSET(Census!GU$4,$A10*25-25+Census!GU$3,0,1,1)-OFFSET(Census!GU$4,$A10*25-25+1,0,1,1))/OFFSET(Census!GU$4,$A10*25-25+1,0,1,1)*100)</f>
        <v>23.510105372257726</v>
      </c>
      <c r="GW10" s="207">
        <f ca="1">OFFSET(Census!GW$4,$A10*25-25+Census!GW$3,0,1,1)-OFFSET(Census!GW$4,$A10*25-25+1,0,1,1)</f>
        <v>-10.739999999999995</v>
      </c>
      <c r="GX10" s="208">
        <f ca="1">IF(OFFSET(Census!GW$4,$A10*25-25+1,0,1,1)=0,"",(OFFSET(Census!GW$4,$A10*25-25+Census!GW$3,0,1,1)-OFFSET(Census!GW$4,$A10*25-25+1,0,1,1))/OFFSET(Census!GW$4,$A10*25-25+1,0,1,1)*100)</f>
        <v>-16.77076826983135</v>
      </c>
      <c r="GY10" s="207">
        <f ca="1">OFFSET(Census!GY$4,$A10*25-25+Census!GY$3,0,1,1)-OFFSET(Census!GY$4,$A10*25-25+1,0,1,1)</f>
        <v>-6.2800000000000011</v>
      </c>
      <c r="GZ10" s="208">
        <f ca="1">IF(OFFSET(Census!GY$4,$A10*25-25+1,0,1,1)=0,"",(OFFSET(Census!GY$4,$A10*25-25+Census!GY$3,0,1,1)-OFFSET(Census!GY$4,$A10*25-25+1,0,1,1))/OFFSET(Census!GY$4,$A10*25-25+1,0,1,1)*100)</f>
        <v>-13.482181193645346</v>
      </c>
      <c r="HA10" s="207">
        <f ca="1">OFFSET(Census!HA$4,$A10*25-25+Census!HA$3,0,1,1)-OFFSET(Census!HA$4,$A10*25-25+1,0,1,1)</f>
        <v>0.80000000000001137</v>
      </c>
      <c r="HB10" s="208">
        <f ca="1">IF(OFFSET(Census!HA$4,$A10*25-25+1,0,1,1)=0,"",(OFFSET(Census!HA$4,$A10*25-25+Census!HA$3,0,1,1)-OFFSET(Census!HA$4,$A10*25-25+1,0,1,1))/OFFSET(Census!HA$4,$A10*25-25+1,0,1,1)*100)</f>
        <v>0.83682008368202032</v>
      </c>
      <c r="HC10" s="207">
        <f ca="1">OFFSET(Census!HC$4,$A10*25-25+Census!HC$3,0,1,1)-OFFSET(Census!HC$4,$A10*25-25+1,0,1,1)</f>
        <v>1.6999999999999993</v>
      </c>
      <c r="HD10" s="208">
        <f ca="1">IF(OFFSET(Census!HC$4,$A10*25-25+1,0,1,1)=0,"",(OFFSET(Census!HC$4,$A10*25-25+Census!HC$3,0,1,1)-OFFSET(Census!HC$4,$A10*25-25+1,0,1,1))/OFFSET(Census!HC$4,$A10*25-25+1,0,1,1)*100)</f>
        <v>9.9999999999999964</v>
      </c>
      <c r="HE10" s="207"/>
      <c r="HF10" s="208" t="str">
        <f ca="1">IF(OFFSET(Census!HE$4,$A10*25-25+1,0,1,1)=0,"",(OFFSET(Census!HE$4,$A10*25-25+Census!HE$3,0,1,1)-OFFSET(Census!HE$4,$A10*25-25+1,0,1,1))/OFFSET(Census!HE$4,$A10*25-25+1,0,1,1)*100)</f>
        <v/>
      </c>
      <c r="HG10" s="207">
        <f ca="1">OFFSET(Census!HG$4,$A10*25-25+Census!HG$3,0,1,1)-OFFSET(Census!HG$4,$A10*25-25+1,0,1,1)</f>
        <v>603.92995252448554</v>
      </c>
      <c r="HH10" s="208">
        <f ca="1">IF(OFFSET(Census!HG$4,$A10*25-25+1,0,1,1)=0,"",(OFFSET(Census!HG$4,$A10*25-25+Census!HG$3,0,1,1)-OFFSET(Census!HG$4,$A10*25-25+1,0,1,1))/OFFSET(Census!HG$4,$A10*25-25+1,0,1,1)*100)</f>
        <v>93.343114764217233</v>
      </c>
      <c r="HI10" s="207">
        <f ca="1">OFFSET(Census!HI$4,$A10*25-25+Census!HI$3,0,1,1)-OFFSET(Census!HI$4,$A10*25-25+1,0,1,1)</f>
        <v>30.550194427187307</v>
      </c>
      <c r="HJ10" s="208">
        <f ca="1">IF(OFFSET(Census!HI$4,$A10*25-25+1,0,1,1)=0,"",(OFFSET(Census!HI$4,$A10*25-25+Census!HI$3,0,1,1)-OFFSET(Census!HI$4,$A10*25-25+1,0,1,1))/OFFSET(Census!HI$4,$A10*25-25+1,0,1,1)*100)</f>
        <v>0.69781165891245556</v>
      </c>
      <c r="HK10" s="207">
        <f ca="1">OFFSET(Census!HK$4,$A10*25-25+Census!HK$3,0,1,1)-OFFSET(Census!HK$4,$A10*25-25+1,0,1,1)</f>
        <v>126.98298091008797</v>
      </c>
      <c r="HL10" s="208">
        <f ca="1">IF(OFFSET(Census!HK$4,$A10*25-25+1,0,1,1)=0,"",(OFFSET(Census!HK$4,$A10*25-25+Census!HK$3,0,1,1)-OFFSET(Census!HK$4,$A10*25-25+1,0,1,1))/OFFSET(Census!HK$4,$A10*25-25+1,0,1,1)*100)</f>
        <v>76.495771632583114</v>
      </c>
      <c r="HM10" s="207">
        <f ca="1">OFFSET(Census!HM$4,$A10*25-25+Census!HM$3,0,1,1)-OFFSET(Census!HM$4,$A10*25-25+1,0,1,1)</f>
        <v>1779.0418306067513</v>
      </c>
      <c r="HN10" s="208">
        <f ca="1">IF(OFFSET(Census!HM$4,$A10*25-25+1,0,1,1)=0,"",(OFFSET(Census!HM$4,$A10*25-25+Census!HM$3,0,1,1)-OFFSET(Census!HM$4,$A10*25-25+1,0,1,1))/OFFSET(Census!HM$4,$A10*25-25+1,0,1,1)*100)</f>
        <v>30.240384678000193</v>
      </c>
      <c r="HO10" s="207">
        <f ca="1">OFFSET(Census!HO$4,$A10*25-25+Census!HO$3,0,1,1)-OFFSET(Census!HO$4,$A10*25-25+1,0,1,1)</f>
        <v>722.94466174596505</v>
      </c>
      <c r="HP10" s="208">
        <f ca="1">IF(OFFSET(Census!HO$4,$A10*25-25+1,0,1,1)=0,"",(OFFSET(Census!HO$4,$A10*25-25+Census!HO$3,0,1,1)-OFFSET(Census!HO$4,$A10*25-25+1,0,1,1))/OFFSET(Census!HO$4,$A10*25-25+1,0,1,1)*100)</f>
        <v>131.63446646705682</v>
      </c>
      <c r="HQ10" s="207"/>
      <c r="HR10" s="208"/>
      <c r="HS10" s="207">
        <f ca="1">OFFSET(Census!HS$4,$A10*25-25+Census!HS$3,0,1,1)-OFFSET(Census!HS$4,$A10*25-25+1,0,1,1)</f>
        <v>1</v>
      </c>
      <c r="HT10" s="208">
        <f ca="1">IF(OFFSET(Census!HS$4,$A10*25-25+1,0,1,1)=0,"",(OFFSET(Census!HS$4,$A10*25-25+Census!HS$3,0,1,1)-OFFSET(Census!HS$4,$A10*25-25+1,0,1,1))/OFFSET(Census!HS$4,$A10*25-25+1,0,1,1)*100)</f>
        <v>20</v>
      </c>
      <c r="HU10" s="207">
        <f ca="1">OFFSET(Census!HU$4,$A10*25-25+Census!HU$3,0,1,1)-OFFSET(Census!HU$4,$A10*25-25+1,0,1,1)</f>
        <v>0</v>
      </c>
      <c r="HV10" s="208" t="str">
        <f ca="1">IF(OFFSET(Census!HU$4,$A10*25-25+1,0,1,1)=0,"",(OFFSET(Census!HU$4,$A10*25-25+Census!HU$3,0,1,1)-OFFSET(Census!HU$4,$A10*25-25+1,0,1,1))/OFFSET(Census!HU$4,$A10*25-25+1,0,1,1)*100)</f>
        <v/>
      </c>
      <c r="HW10" s="207">
        <f ca="1">OFFSET(Census!HW$4,$A10*25-25+Census!HW$3,0,1,1)-OFFSET(Census!HW$4,$A10*25-25+1,0,1,1)</f>
        <v>26.8</v>
      </c>
      <c r="HX10" s="208">
        <f ca="1">IF(OFFSET(Census!HW$4,$A10*25-25+1,0,1,1)=0,"",(OFFSET(Census!HW$4,$A10*25-25+Census!HW$3,0,1,1)-OFFSET(Census!HW$4,$A10*25-25+1,0,1,1))/OFFSET(Census!HW$4,$A10*25-25+1,0,1,1)*100)</f>
        <v>211.02362204724412</v>
      </c>
      <c r="HY10" s="207"/>
      <c r="HZ10" s="208" t="str">
        <f ca="1">IF(OFFSET(Census!HY$4,$A10*25-25+1,0,1,1)=0,"",(OFFSET(Census!HY$4,$A10*25-25+Census!HY$3,0,1,1)-OFFSET(Census!HY$4,$A10*25-25+1,0,1,1))/OFFSET(Census!HY$4,$A10*25-25+1,0,1,1)*100)</f>
        <v/>
      </c>
      <c r="IA10" s="207">
        <f ca="1">OFFSET(Census!IA$4,$A10*25-25+Census!IA$3,0,1,1)-OFFSET(Census!IA$4,$A10*25-25+1,0,1,1)</f>
        <v>-1</v>
      </c>
      <c r="IB10" s="208">
        <f ca="1">IF(OFFSET(Census!IA$4,$A10*25-25+1,0,1,1)=0,"",(OFFSET(Census!IA$4,$A10*25-25+Census!IA$3,0,1,1)-OFFSET(Census!IA$4,$A10*25-25+1,0,1,1))/OFFSET(Census!IA$4,$A10*25-25+1,0,1,1)*100)</f>
        <v>-11.111111111111111</v>
      </c>
      <c r="IC10" s="207">
        <f ca="1">OFFSET(Census!IC$4,$A10*25-25+Census!IC$3,0,1,1)-OFFSET(Census!IC$4,$A10*25-25+1,0,1,1)</f>
        <v>17.666666666666671</v>
      </c>
      <c r="ID10" s="208">
        <f ca="1">IF(OFFSET(Census!IC$4,$A10*25-25+1,0,1,1)=0,"",(OFFSET(Census!IC$4,$A10*25-25+Census!IC$3,0,1,1)-OFFSET(Census!IC$4,$A10*25-25+1,0,1,1))/OFFSET(Census!IC$4,$A10*25-25+1,0,1,1)*100)</f>
        <v>19.850187265917608</v>
      </c>
      <c r="IE10" s="207">
        <f ca="1">OFFSET(Census!IE$4,$A10*25-25+Census!IE$3,0,1,1)-OFFSET(Census!IE$4,$A10*25-25+1,0,1,1)</f>
        <v>-0.90844212632980736</v>
      </c>
      <c r="IF10" s="208">
        <f ca="1">IF(OFFSET(Census!IE$4,$A10*25-25+1,0,1,1)=0,"",(OFFSET(Census!IE$4,$A10*25-25+Census!IE$3,0,1,1)-OFFSET(Census!IE$4,$A10*25-25+1,0,1,1))/OFFSET(Census!IE$4,$A10*25-25+1,0,1,1)*100)</f>
        <v>-50.997922211874645</v>
      </c>
      <c r="IG10" s="207">
        <f ca="1">OFFSET(Census!IG$4,$A10*25-25+Census!IG$3,0,1,1)-OFFSET(Census!IG$4,$A10*25-25+1,0,1,1)</f>
        <v>-5.9768637982443167</v>
      </c>
      <c r="IH10" s="208">
        <f ca="1">IF(OFFSET(Census!IG$4,$A10*25-25+1,0,1,1)=0,"",(OFFSET(Census!IG$4,$A10*25-25+Census!IG$3,0,1,1)-OFFSET(Census!IG$4,$A10*25-25+1,0,1,1))/OFFSET(Census!IG$4,$A10*25-25+1,0,1,1)*100)</f>
        <v>-33.929782757583801</v>
      </c>
      <c r="II10" s="207"/>
      <c r="IJ10" s="208"/>
    </row>
    <row r="11" spans="1:244" ht="12" customHeight="1" x14ac:dyDescent="0.35">
      <c r="A11" s="209">
        <v>6</v>
      </c>
      <c r="B11" s="10" t="s">
        <v>53</v>
      </c>
      <c r="E11" s="207">
        <f ca="1">OFFSET(Census!E$4,$A11*25-25+Census!E$3,0,1,1)-OFFSET(Census!E$4,$A11*25-25+1,0,1,1)</f>
        <v>218468</v>
      </c>
      <c r="F11" s="208">
        <f ca="1">IF(OFFSET(Census!E$4,$A11*25-25+1,0,1,1)=0,"",(OFFSET(Census!E$4,$A11*25-25+Census!E$3,0,1,1)-OFFSET(Census!E$4,$A11*25-25+1,0,1,1))/OFFSET(Census!E$4,$A11*25-25+1,0,1,1)*100)</f>
        <v>125.81518296264728</v>
      </c>
      <c r="G11" s="207">
        <f ca="1">OFFSET(Census!G$4,$A11*25-25+Census!G$3,0,1,1)-OFFSET(Census!G$4,$A11*25-25+1,0,1,1)</f>
        <v>51124</v>
      </c>
      <c r="H11" s="208">
        <f ca="1">IF(OFFSET(Census!G$4,$A11*25-25+1,0,1,1)=0,"",(OFFSET(Census!G$4,$A11*25-25+Census!G$3,0,1,1)-OFFSET(Census!G$4,$A11*25-25+1,0,1,1))/OFFSET(Census!G$4,$A11*25-25+1,0,1,1)*100)</f>
        <v>160.12779152441507</v>
      </c>
      <c r="I11" s="207">
        <f ca="1">OFFSET(Census!I$4,$A11*25-25+Census!I$3,0,1,1)-OFFSET(Census!I$4,$A11*25-25+1,0,1,1)</f>
        <v>30559</v>
      </c>
      <c r="J11" s="208">
        <f ca="1">IF(OFFSET(Census!I$4,$A11*25-25+1,0,1,1)=0,"",(OFFSET(Census!I$4,$A11*25-25+Census!I$3,0,1,1)-OFFSET(Census!I$4,$A11*25-25+1,0,1,1))/OFFSET(Census!I$4,$A11*25-25+1,0,1,1)*100)</f>
        <v>180.6941816461684</v>
      </c>
      <c r="K11" s="207">
        <f ca="1">OFFSET(Census!K$4,$A11*25-25+Census!K$3,0,1,1)-OFFSET(Census!K$4,$A11*25-25+1,0,1,1)</f>
        <v>33834</v>
      </c>
      <c r="L11" s="208">
        <f ca="1">IF(OFFSET(Census!K$4,$A11*25-25+1,0,1,1)=0,"",(OFFSET(Census!K$4,$A11*25-25+Census!K$3,0,1,1)-OFFSET(Census!K$4,$A11*25-25+1,0,1,1))/OFFSET(Census!K$4,$A11*25-25+1,0,1,1)*100)</f>
        <v>588.51974256392418</v>
      </c>
      <c r="M11" s="207">
        <f ca="1">OFFSET(Census!M$4,$A11*25-25+Census!M$3,0,1,1)-OFFSET(Census!M$4,$A11*25-25+1,0,1,1)</f>
        <v>4.3521287405694267</v>
      </c>
      <c r="N11" s="208">
        <f ca="1">IF(OFFSET(Census!M$4,$A11*25-25+1,0,1,1)=0,"",(OFFSET(Census!M$4,$A11*25-25+Census!M$3,0,1,1)-OFFSET(Census!M$4,$A11*25-25+1,0,1,1))/OFFSET(Census!M$4,$A11*25-25+1,0,1,1)*100)</f>
        <v>23.670007791836266</v>
      </c>
      <c r="O11" s="207">
        <f ca="1">OFFSET(Census!O$4,$A11*25-25+Census!O$3,0,1,1)-OFFSET(Census!O$4,$A11*25-25+1,0,1,1)</f>
        <v>3.2576637671431179</v>
      </c>
      <c r="P11" s="208">
        <f ca="1">IF(OFFSET(Census!O$4,$A11*25-25+1,0,1,1)=0,"",(OFFSET(Census!O$4,$A11*25-25+Census!O$3,0,1,1)-OFFSET(Census!O$4,$A11*25-25+1,0,1,1))/OFFSET(Census!O$4,$A11*25-25+1,0,1,1)*100)</f>
        <v>33.447685185327884</v>
      </c>
      <c r="Q11" s="207">
        <f ca="1">OFFSET(Census!Q$4,$A11*25-25+Census!Q$3,0,1,1)-OFFSET(Census!Q$4,$A11*25-25+1,0,1,1)</f>
        <v>7.5267262223356886</v>
      </c>
      <c r="R11" s="208">
        <f ca="1">IF(OFFSET(Census!Q$4,$A11*25-25+1,0,1,1)=0,"",(OFFSET(Census!Q$4,$A11*25-25+Census!Q$3,0,1,1)-OFFSET(Census!Q$4,$A11*25-25+1,0,1,1))/OFFSET(Census!Q$4,$A11*25-25+1,0,1,1)*100)</f>
        <v>227.33619667747669</v>
      </c>
      <c r="S11" s="207">
        <f ca="1">OFFSET(Census!S$4,$A11*25-25+Census!S$3,0,1,1)-OFFSET(Census!S$4,$A11*25-25+1,0,1,1)</f>
        <v>6</v>
      </c>
      <c r="T11" s="208">
        <f ca="1">IF(OFFSET(Census!S$4,$A11*25-25+1,0,1,1)=0,"",(OFFSET(Census!S$4,$A11*25-25+Census!S$3,0,1,1)-OFFSET(Census!S$4,$A11*25-25+1,0,1,1))/OFFSET(Census!S$4,$A11*25-25+1,0,1,1)*100)</f>
        <v>21.428571428571427</v>
      </c>
      <c r="U11" s="207"/>
      <c r="V11" s="208"/>
      <c r="W11" s="207">
        <f ca="1">OFFSET(Census!W$4,$A11*25-25+Census!W$3,0,1,1)-OFFSET(Census!W$4,$A11*25-25+1,0,1,1)</f>
        <v>1959</v>
      </c>
      <c r="X11" s="208">
        <f ca="1">IF(OFFSET(Census!W$4,$A11*25-25+1,0,1,1)=0,"",(OFFSET(Census!W$4,$A11*25-25+Census!W$3,0,1,1)-OFFSET(Census!W$4,$A11*25-25+1,0,1,1))/OFFSET(Census!W$4,$A11*25-25+1,0,1,1)*100)</f>
        <v>449.31192660550454</v>
      </c>
      <c r="Y11" s="207">
        <f ca="1">OFFSET(Census!Y$4,$A11*25-25+Census!Y$3,0,1,1)-OFFSET(Census!Y$4,$A11*25-25+1,0,1,1)</f>
        <v>0.29500515813987832</v>
      </c>
      <c r="Z11" s="208">
        <f ca="1">IF(OFFSET(Census!Y$4,$A11*25-25+1,0,1,1)=0,"",(OFFSET(Census!Y$4,$A11*25-25+Census!Y$3,0,1,1)-OFFSET(Census!Y$4,$A11*25-25+1,0,1,1))/OFFSET(Census!Y$4,$A11*25-25+1,0,1,1)*100)</f>
        <v>75.996305853107458</v>
      </c>
      <c r="AA11" s="207">
        <f ca="1">OFFSET(Census!AA$4,$A11*25-25+Census!AA$3,0,1,1)-OFFSET(Census!AA$4,$A11*25-25+1,0,1,1)</f>
        <v>120829</v>
      </c>
      <c r="AB11" s="208">
        <f ca="1">IF(OFFSET(Census!AA$4,$A11*25-25+1,0,1,1)=0,"",(OFFSET(Census!AA$4,$A11*25-25+Census!AA$3,0,1,1)-OFFSET(Census!AA$4,$A11*25-25+1,0,1,1))/OFFSET(Census!AA$4,$A11*25-25+1,0,1,1)*100)</f>
        <v>366.55947577586994</v>
      </c>
      <c r="AC11" s="207">
        <f ca="1">OFFSET(Census!AC$4,$A11*25-25+Census!AC$3,0,1,1)-OFFSET(Census!AC$4,$A11*25-25+1,0,1,1)</f>
        <v>14.688017832543881</v>
      </c>
      <c r="AD11" s="208">
        <f ca="1">IF(OFFSET(Census!AC$4,$A11*25-25+1,0,1,1)=0,"",(OFFSET(Census!AC$4,$A11*25-25+Census!AC$3,0,1,1)-OFFSET(Census!AC$4,$A11*25-25+1,0,1,1))/OFFSET(Census!AC$4,$A11*25-25+1,0,1,1)*100)</f>
        <v>50.047895729019324</v>
      </c>
      <c r="AE11" s="207">
        <f ca="1">OFFSET(Census!AE$4,$A11*25-25+Census!AE$3,0,1,1)-OFFSET(Census!AE$4,$A11*25-25+1,0,1,1)</f>
        <v>131747</v>
      </c>
      <c r="AF11" s="208">
        <f ca="1">IF(OFFSET(Census!AE$4,$A11*25-25+1,0,1,1)=0,"",(OFFSET(Census!AE$4,$A11*25-25+Census!AE$3,0,1,1)-OFFSET(Census!AE$4,$A11*25-25+1,0,1,1))/OFFSET(Census!AE$4,$A11*25-25+1,0,1,1)*100)</f>
        <v>633.39903846153845</v>
      </c>
      <c r="AG11" s="207">
        <f ca="1">OFFSET(Census!AG$4,$A11*25-25+Census!AG$3,0,1,1)-OFFSET(Census!AG$4,$A11*25-25+1,0,1,1)</f>
        <v>25.525708200732332</v>
      </c>
      <c r="AH11" s="208">
        <f ca="1">IF(OFFSET(Census!AG$4,$A11*25-25+1,0,1,1)=0,"",(OFFSET(Census!AG$4,$A11*25-25+Census!AG$3,0,1,1)-OFFSET(Census!AG$4,$A11*25-25+1,0,1,1))/OFFSET(Census!AG$4,$A11*25-25+1,0,1,1)*100)</f>
        <v>137.83636988893528</v>
      </c>
      <c r="AI11" s="207">
        <f ca="1">OFFSET(Census!AI$4,$A11*25-25+Census!AI$3,0,1,1)-OFFSET(Census!AI$4,$A11*25-25+1,0,1,1)</f>
        <v>1.6511592273460565</v>
      </c>
      <c r="AJ11" s="208">
        <f ca="1">IF(OFFSET(Census!AI$4,$A11*25-25+1,0,1,1)=0,"",(OFFSET(Census!AI$4,$A11*25-25+Census!AI$3,0,1,1)-OFFSET(Census!AI$4,$A11*25-25+1,0,1,1))/OFFSET(Census!AI$4,$A11*25-25+1,0,1,1)*100)</f>
        <v>56.81641406850477</v>
      </c>
      <c r="AK11" s="207">
        <f ca="1">OFFSET(Census!AK$4,$A11*25-25+Census!AK$3,0,1,1)-OFFSET(Census!AK$4,$A11*25-25+1,0,1,1)</f>
        <v>2072</v>
      </c>
      <c r="AL11" s="208">
        <f ca="1">IF(OFFSET(Census!AK$4,$A11*25-25+1,0,1,1)=0,"",(OFFSET(Census!AK$4,$A11*25-25+Census!AK$3,0,1,1)-OFFSET(Census!AK$4,$A11*25-25+1,0,1,1))/OFFSET(Census!AK$4,$A11*25-25+1,0,1,1)*100)</f>
        <v>1303.1446540880504</v>
      </c>
      <c r="AM11" s="207">
        <f ca="1">OFFSET(Census!AM$4,$A11*25-25+Census!AM$3,0,1,1)-OFFSET(Census!AM$4,$A11*25-25+1,0,1,1)</f>
        <v>5438</v>
      </c>
      <c r="AN11" s="208">
        <f ca="1">IF(OFFSET(Census!AM$4,$A11*25-25+1,0,1,1)=0,"",(OFFSET(Census!AM$4,$A11*25-25+Census!AM$3,0,1,1)-OFFSET(Census!AM$4,$A11*25-25+1,0,1,1))/OFFSET(Census!AM$4,$A11*25-25+1,0,1,1)*100)</f>
        <v>1291.686460807601</v>
      </c>
      <c r="AO11" s="207">
        <f ca="1">OFFSET(Census!AO$4,$A11*25-25+Census!AO$3,0,1,1)-OFFSET(Census!AO$4,$A11*25-25+1,0,1,1)</f>
        <v>31329</v>
      </c>
      <c r="AP11" s="208">
        <f ca="1">IF(OFFSET(Census!AO$4,$A11*25-25+1,0,1,1)=0,"",(OFFSET(Census!AO$4,$A11*25-25+Census!AO$3,0,1,1)-OFFSET(Census!AO$4,$A11*25-25+1,0,1,1))/OFFSET(Census!AO$4,$A11*25-25+1,0,1,1)*100)</f>
        <v>3053.5087719298244</v>
      </c>
      <c r="AQ11" s="207">
        <f ca="1">OFFSET(Census!AQ$4,$A11*25-25+Census!AQ$3,0,1,1)-OFFSET(Census!AQ$4,$A11*25-25+1,0,1,1)</f>
        <v>801</v>
      </c>
      <c r="AR11" s="208">
        <f ca="1">IF(OFFSET(Census!AQ$4,$A11*25-25+1,0,1,1)=0,"",(OFFSET(Census!AQ$4,$A11*25-25+Census!AQ$3,0,1,1)-OFFSET(Census!AQ$4,$A11*25-25+1,0,1,1))/OFFSET(Census!AQ$4,$A11*25-25+1,0,1,1)*100)</f>
        <v>6161.538461538461</v>
      </c>
      <c r="AS11" s="207">
        <f ca="1">OFFSET(Census!AS$4,$A11*25-25+Census!AS$3,0,1,1)-OFFSET(Census!AS$4,$A11*25-25+1,0,1,1)</f>
        <v>6452</v>
      </c>
      <c r="AT11" s="208">
        <f ca="1">IF(OFFSET(Census!AS$4,$A11*25-25+1,0,1,1)=0,"",(OFFSET(Census!AS$4,$A11*25-25+Census!AS$3,0,1,1)-OFFSET(Census!AS$4,$A11*25-25+1,0,1,1))/OFFSET(Census!AS$4,$A11*25-25+1,0,1,1)*100)</f>
        <v>1199.2565055762082</v>
      </c>
      <c r="AU11" s="207">
        <f ca="1">OFFSET(Census!AU$4,$A11*25-25+Census!AU$3,0,1,1)-OFFSET(Census!AU$4,$A11*25-25+1,0,1,1)</f>
        <v>13439</v>
      </c>
      <c r="AV11" s="208">
        <f ca="1">IF(OFFSET(Census!AU$4,$A11*25-25+1,0,1,1)=0,"",(OFFSET(Census!AU$4,$A11*25-25+Census!AU$3,0,1,1)-OFFSET(Census!AU$4,$A11*25-25+1,0,1,1))/OFFSET(Census!AU$4,$A11*25-25+1,0,1,1)*100)</f>
        <v>846.81789540012596</v>
      </c>
      <c r="AW11" s="207">
        <f ca="1">OFFSET(Census!AW$4,$A11*25-25+Census!AW$3,0,1,1)-OFFSET(Census!AW$4,$A11*25-25+1,0,1,1)</f>
        <v>464</v>
      </c>
      <c r="AX11" s="208">
        <f ca="1">IF(OFFSET(Census!AW$4,$A11*25-25+1,0,1,1)=0,"",(OFFSET(Census!AW$4,$A11*25-25+Census!AW$3,0,1,1)-OFFSET(Census!AW$4,$A11*25-25+1,0,1,1))/OFFSET(Census!AW$4,$A11*25-25+1,0,1,1)*100)</f>
        <v>116.2907268170426</v>
      </c>
      <c r="AY11" s="207">
        <f ca="1">OFFSET(Census!AY$4,$A11*25-25+Census!AY$3,0,1,1)-OFFSET(Census!AY$4,$A11*25-25+1,0,1,1)</f>
        <v>1706</v>
      </c>
      <c r="AZ11" s="208">
        <f ca="1">IF(OFFSET(Census!AY$4,$A11*25-25+1,0,1,1)=0,"",(OFFSET(Census!AY$4,$A11*25-25+Census!AY$3,0,1,1)-OFFSET(Census!AY$4,$A11*25-25+1,0,1,1))/OFFSET(Census!AY$4,$A11*25-25+1,0,1,1)*100)</f>
        <v>368.46652267818575</v>
      </c>
      <c r="BA11" s="207"/>
      <c r="BB11" s="208"/>
      <c r="BC11" s="207">
        <f ca="1">OFFSET(Census!BC$4,$A11*25-25+Census!BC$3,0,1,1)-OFFSET(Census!BC$4,$A11*25-25+1,0,1,1)</f>
        <v>4914</v>
      </c>
      <c r="BD11" s="208">
        <f ca="1">IF(OFFSET(Census!BC$4,$A11*25-25+1,0,1,1)=0,"",(OFFSET(Census!BC$4,$A11*25-25+Census!BC$3,0,1,1)-OFFSET(Census!BC$4,$A11*25-25+1,0,1,1))/OFFSET(Census!BC$4,$A11*25-25+1,0,1,1)*100)</f>
        <v>253.69127516778525</v>
      </c>
      <c r="BE11" s="207">
        <f ca="1">OFFSET(Census!BE$4,$A11*25-25+Census!BE$3,0,1,1)-OFFSET(Census!BE$4,$A11*25-25+1,0,1,1)</f>
        <v>1108</v>
      </c>
      <c r="BF11" s="208">
        <f ca="1">IF(OFFSET(Census!BE$4,$A11*25-25+1,0,1,1)=0,"",(OFFSET(Census!BE$4,$A11*25-25+Census!BE$3,0,1,1)-OFFSET(Census!BE$4,$A11*25-25+1,0,1,1))/OFFSET(Census!BE$4,$A11*25-25+1,0,1,1)*100)</f>
        <v>192.36111111111111</v>
      </c>
      <c r="BG11" s="207">
        <f ca="1">OFFSET(Census!BG$4,$A11*25-25+Census!BG$3,0,1,1)-OFFSET(Census!BG$4,$A11*25-25+1,0,1,1)</f>
        <v>1017</v>
      </c>
      <c r="BH11" s="208">
        <f ca="1">IF(OFFSET(Census!BG$4,$A11*25-25+1,0,1,1)=0,"",(OFFSET(Census!BG$4,$A11*25-25+Census!BG$3,0,1,1)-OFFSET(Census!BG$4,$A11*25-25+1,0,1,1))/OFFSET(Census!BG$4,$A11*25-25+1,0,1,1)*100)</f>
        <v>400.3937007874016</v>
      </c>
      <c r="BI11" s="207">
        <f ca="1">OFFSET(Census!BI$4,$A11*25-25+Census!BI$3,0,1,1)-OFFSET(Census!BI$4,$A11*25-25+1,0,1,1)</f>
        <v>2789</v>
      </c>
      <c r="BJ11" s="208">
        <f ca="1">IF(OFFSET(Census!BI$4,$A11*25-25+1,0,1,1)=0,"",(OFFSET(Census!BI$4,$A11*25-25+Census!BI$3,0,1,1)-OFFSET(Census!BI$4,$A11*25-25+1,0,1,1))/OFFSET(Census!BI$4,$A11*25-25+1,0,1,1)*100)</f>
        <v>251.94218608852754</v>
      </c>
      <c r="BK11" s="207"/>
      <c r="BL11" s="208"/>
      <c r="BM11" s="207">
        <f ca="1">OFFSET(Census!BM$4,$A11*25-25+Census!BM$3,0,1,1)-OFFSET(Census!BM$4,$A11*25-25+1,0,1,1)</f>
        <v>22429</v>
      </c>
      <c r="BN11" s="208">
        <f ca="1">IF(OFFSET(Census!BM$4,$A11*25-25+1,0,1,1)=0,"",(OFFSET(Census!BM$4,$A11*25-25+Census!BM$3,0,1,1)-OFFSET(Census!BM$4,$A11*25-25+1,0,1,1))/OFFSET(Census!BM$4,$A11*25-25+1,0,1,1)*100)</f>
        <v>5497.3039215686276</v>
      </c>
      <c r="BO11" s="207">
        <f ca="1">OFFSET(Census!BO$4,$A11*25-25+Census!BO$3,0,1,1)-OFFSET(Census!BO$4,$A11*25-25+1,0,1,1)</f>
        <v>17435</v>
      </c>
      <c r="BP11" s="208">
        <f ca="1">IF(OFFSET(Census!BO$4,$A11*25-25+1,0,1,1)=0,"",(OFFSET(Census!BO$4,$A11*25-25+Census!BO$3,0,1,1)-OFFSET(Census!BO$4,$A11*25-25+1,0,1,1))/OFFSET(Census!BO$4,$A11*25-25+1,0,1,1)*100)</f>
        <v>2103.1363088057901</v>
      </c>
      <c r="BQ11" s="207">
        <f ca="1">OFFSET(Census!BQ$4,$A11*25-25+Census!BQ$3,0,1,1)-OFFSET(Census!BQ$4,$A11*25-25+1,0,1,1)</f>
        <v>37039</v>
      </c>
      <c r="BR11" s="208">
        <f ca="1">IF(OFFSET(Census!BQ$4,$A11*25-25+1,0,1,1)=0,"",(OFFSET(Census!BQ$4,$A11*25-25+Census!BQ$3,0,1,1)-OFFSET(Census!BQ$4,$A11*25-25+1,0,1,1))/OFFSET(Census!BQ$4,$A11*25-25+1,0,1,1)*100)</f>
        <v>2668.5158501440924</v>
      </c>
      <c r="BS11" s="207">
        <f ca="1">OFFSET(Census!BS$4,$A11*25-25+Census!BS$3,0,1,1)-OFFSET(Census!BS$4,$A11*25-25+1,0,1,1)</f>
        <v>231</v>
      </c>
      <c r="BT11" s="208">
        <f ca="1">IF(OFFSET(Census!BS$4,$A11*25-25+1,0,1,1)=0,"",(OFFSET(Census!BS$4,$A11*25-25+Census!BS$3,0,1,1)-OFFSET(Census!BS$4,$A11*25-25+1,0,1,1))/OFFSET(Census!BS$4,$A11*25-25+1,0,1,1)*100)</f>
        <v>471.42857142857144</v>
      </c>
      <c r="BU11" s="207">
        <f ca="1">OFFSET(Census!BU$4,$A11*25-25+Census!BU$3,0,1,1)-OFFSET(Census!BU$4,$A11*25-25+1,0,1,1)</f>
        <v>85997</v>
      </c>
      <c r="BV11" s="208">
        <f ca="1">IF(OFFSET(Census!BU$4,$A11*25-25+1,0,1,1)=0,"",(OFFSET(Census!BU$4,$A11*25-25+Census!BU$3,0,1,1)-OFFSET(Census!BU$4,$A11*25-25+1,0,1,1))/OFFSET(Census!BU$4,$A11*25-25+1,0,1,1)*100)</f>
        <v>461.35729613733901</v>
      </c>
      <c r="BW11" s="207"/>
      <c r="BX11" s="208"/>
      <c r="BY11" s="207">
        <f ca="1">OFFSET(Census!BY$4,$A11*25-25+Census!BY$3,0,1,1)-OFFSET(Census!BY$4,$A11*25-25+1,0,1,1)</f>
        <v>-12.515544871794873</v>
      </c>
      <c r="BZ11" s="208">
        <f ca="1">IF(OFFSET(Census!BY$4,$A11*25-25+1,0,1,1)=0,"",(OFFSET(Census!BY$4,$A11*25-25+Census!BY$3,0,1,1)-OFFSET(Census!BY$4,$A11*25-25+1,0,1,1))/OFFSET(Census!BY$4,$A11*25-25+1,0,1,1)*100)</f>
        <v>-56.336880072137063</v>
      </c>
      <c r="CA11" s="207">
        <f ca="1">OFFSET(Census!CA$4,$A11*25-25+Census!CA$3,0,1,1)-OFFSET(Census!CA$4,$A11*25-25+1,0,1,1)</f>
        <v>53718</v>
      </c>
      <c r="CB11" s="208">
        <f ca="1">IF(OFFSET(Census!CA$4,$A11*25-25+1,0,1,1)=0,"",(OFFSET(Census!CA$4,$A11*25-25+Census!CA$3,0,1,1)-OFFSET(Census!CA$4,$A11*25-25+1,0,1,1))/OFFSET(Census!CA$4,$A11*25-25+1,0,1,1)*100)</f>
        <v>1702.0912547528517</v>
      </c>
      <c r="CC11" s="207">
        <f ca="1">OFFSET(Census!CC$4,$A11*25-25+Census!CC$3,0,1,1)-OFFSET(Census!CC$4,$A11*25-25+1,0,1,1)</f>
        <v>13.628263270030262</v>
      </c>
      <c r="CD11" s="208">
        <f ca="1">IF(OFFSET(Census!CC$4,$A11*25-25+1,0,1,1)=0,"",(OFFSET(Census!CC$4,$A11*25-25+Census!CC$3,0,1,1)-OFFSET(Census!CC$4,$A11*25-25+1,0,1,1))/OFFSET(Census!CC$4,$A11*25-25+1,0,1,1)*100)</f>
        <v>485.01244422156492</v>
      </c>
      <c r="CE11" s="207"/>
      <c r="CF11" s="208"/>
      <c r="CG11" s="207">
        <f ca="1">OFFSET(Census!CG$4,$A11*25-25+Census!CG$3,0,1,1)-OFFSET(Census!CG$4,$A11*25-25+1,0,1,1)</f>
        <v>123769</v>
      </c>
      <c r="CH11" s="208">
        <f ca="1">IF(OFFSET(Census!CG$4,$A11*25-25+1,0,1,1)=0,"",(OFFSET(Census!CG$4,$A11*25-25+Census!CG$3,0,1,1)-OFFSET(Census!CG$4,$A11*25-25+1,0,1,1))/OFFSET(Census!CG$4,$A11*25-25+1,0,1,1)*100)</f>
        <v>248.59702331934037</v>
      </c>
      <c r="CI11" s="207">
        <f ca="1">OFFSET(Census!CI$4,$A11*25-25+Census!CI$3,0,1,1)-OFFSET(Census!CI$4,$A11*25-25+1,0,1,1)</f>
        <v>4185</v>
      </c>
      <c r="CJ11" s="208">
        <f ca="1">IF(OFFSET(Census!CI$4,$A11*25-25+1,0,1,1)=0,"",(OFFSET(Census!CI$4,$A11*25-25+Census!CI$3,0,1,1)-OFFSET(Census!CI$4,$A11*25-25+1,0,1,1))/OFFSET(Census!CI$4,$A11*25-25+1,0,1,1)*100)</f>
        <v>67.045818647869268</v>
      </c>
      <c r="CK11" s="207">
        <f ca="1">OFFSET(Census!CK$4,$A11*25-25+Census!CK$3,0,1,1)-OFFSET(Census!CK$4,$A11*25-25+1,0,1,1)</f>
        <v>62680</v>
      </c>
      <c r="CL11" s="208">
        <f ca="1">IF(OFFSET(Census!CK$4,$A11*25-25+1,0,1,1)=0,"",(OFFSET(Census!CK$4,$A11*25-25+Census!CK$3,0,1,1)-OFFSET(Census!CK$4,$A11*25-25+1,0,1,1))/OFFSET(Census!CK$4,$A11*25-25+1,0,1,1)*100)</f>
        <v>287.66808940290974</v>
      </c>
      <c r="CM11" s="207">
        <f ca="1">OFFSET(Census!CM$4,$A11*25-25+Census!CM$3,0,1,1)-OFFSET(Census!CM$4,$A11*25-25+1,0,1,1)</f>
        <v>-5.4732878595064873</v>
      </c>
      <c r="CN11" s="208">
        <f ca="1">IF(OFFSET(Census!CM$4,$A11*25-25+1,0,1,1)=0,"",(OFFSET(Census!CM$4,$A11*25-25+Census!CM$3,0,1,1)-OFFSET(Census!CM$4,$A11*25-25+1,0,1,1))/OFFSET(Census!CM$4,$A11*25-25+1,0,1,1)*100)</f>
        <v>-49.128940320456415</v>
      </c>
      <c r="CO11" s="207">
        <f ca="1">OFFSET(Census!CO$4,$A11*25-25+Census!CO$3,0,1,1)-OFFSET(Census!CO$4,$A11*25-25+1,0,1,1)</f>
        <v>-0.76190631099544603</v>
      </c>
      <c r="CP11" s="208">
        <f ca="1">IF(OFFSET(Census!CO$4,$A11*25-25+1,0,1,1)=0,"",(OFFSET(Census!CO$4,$A11*25-25+Census!CO$3,0,1,1)-OFFSET(Census!CO$4,$A11*25-25+1,0,1,1))/OFFSET(Census!CO$4,$A11*25-25+1,0,1,1)*100)</f>
        <v>-14.209616259669353</v>
      </c>
      <c r="CQ11" s="207">
        <f ca="1">OFFSET(Census!CQ$4,$A11*25-25+Census!CQ$3,0,1,1)-OFFSET(Census!CQ$4,$A11*25-25+1,0,1,1)</f>
        <v>-3.4652667850000114</v>
      </c>
      <c r="CR11" s="208">
        <f ca="1">IF(OFFSET(Census!CQ$4,$A11*25-25+1,0,1,1)=0,"",(OFFSET(Census!CQ$4,$A11*25-25+Census!CQ$3,0,1,1)-OFFSET(Census!CQ$4,$A11*25-25+1,0,1,1))/OFFSET(Census!CQ$4,$A11*25-25+1,0,1,1)*100)</f>
        <v>-4.8128670987369189</v>
      </c>
      <c r="CS11" s="207">
        <f ca="1">OFFSET(Census!CS$4,$A11*25-25+Census!CS$3,0,1,1)-OFFSET(Census!CS$4,$A11*25-25+1,0,1,1)</f>
        <v>-13.315095465132012</v>
      </c>
      <c r="CT11" s="208">
        <f ca="1">IF(OFFSET(Census!CS$4,$A11*25-25+1,0,1,1)=0,"",(OFFSET(Census!CS$4,$A11*25-25+Census!CS$3,0,1,1)-OFFSET(Census!CS$4,$A11*25-25+1,0,1,1))/OFFSET(Census!CS$4,$A11*25-25+1,0,1,1)*100)</f>
        <v>-68.254705925721296</v>
      </c>
      <c r="CU11" s="207">
        <f ca="1">OFFSET(Census!CU$4,$A11*25-25+Census!CU$3,0,1,1)-OFFSET(Census!CU$4,$A11*25-25+1,0,1,1)</f>
        <v>25435</v>
      </c>
      <c r="CV11" s="208">
        <f ca="1">IF(OFFSET(Census!CU$4,$A11*25-25+1,0,1,1)=0,"",(OFFSET(Census!CU$4,$A11*25-25+Census!CU$3,0,1,1)-OFFSET(Census!CU$4,$A11*25-25+1,0,1,1))/OFFSET(Census!CU$4,$A11*25-25+1,0,1,1)*100)</f>
        <v>572.08726945569049</v>
      </c>
      <c r="CW11" s="207">
        <f ca="1">OFFSET(Census!CW$4,$A11*25-25+Census!CW$3,0,1,1)-OFFSET(Census!CW$4,$A11*25-25+1,0,1,1)</f>
        <v>13835</v>
      </c>
      <c r="CX11" s="208">
        <f ca="1">IF(OFFSET(Census!CW$4,$A11*25-25+1,0,1,1)=0,"",(OFFSET(Census!CW$4,$A11*25-25+Census!CW$3,0,1,1)-OFFSET(Census!CW$4,$A11*25-25+1,0,1,1))/OFFSET(Census!CW$4,$A11*25-25+1,0,1,1)*100)</f>
        <v>265.95540176855053</v>
      </c>
      <c r="CY11" s="207">
        <f ca="1">OFFSET(Census!CY$4,$A11*25-25+Census!CY$3,0,1,1)-OFFSET(Census!CY$4,$A11*25-25+1,0,1,1)</f>
        <v>8.6773637262972567</v>
      </c>
      <c r="CZ11" s="208">
        <f ca="1">IF(OFFSET(Census!CY$4,$A11*25-25+1,0,1,1)=0,"",(OFFSET(Census!CY$4,$A11*25-25+Census!CY$3,0,1,1)-OFFSET(Census!CY$4,$A11*25-25+1,0,1,1))/OFFSET(Census!CY$4,$A11*25-25+1,0,1,1)*100)</f>
        <v>97.170469599901381</v>
      </c>
      <c r="DA11" s="207">
        <f ca="1">OFFSET(Census!DA$4,$A11*25-25+Census!DA$3,0,1,1)-OFFSET(Census!DA$4,$A11*25-25+1,0,1,1)</f>
        <v>0.76905844900561071</v>
      </c>
      <c r="DB11" s="208">
        <f ca="1">IF(OFFSET(Census!DA$4,$A11*25-25+1,0,1,1)=0,"",(OFFSET(Census!DA$4,$A11*25-25+Census!DA$3,0,1,1)-OFFSET(Census!DA$4,$A11*25-25+1,0,1,1))/OFFSET(Census!DA$4,$A11*25-25+1,0,1,1)*100)</f>
        <v>7.3604600155021807</v>
      </c>
      <c r="DC11" s="207"/>
      <c r="DD11" s="208"/>
      <c r="DE11" s="207">
        <f ca="1">OFFSET(Census!DE$4,$A11*25-25+Census!DE$3,0,1,1)-OFFSET(Census!DE$4,$A11*25-25+1,0,1,1)</f>
        <v>287</v>
      </c>
      <c r="DF11" s="208">
        <f ca="1">IF(OFFSET(Census!DE$4,$A11*25-25+1,0,1,1)=0,"",(OFFSET(Census!DE$4,$A11*25-25+Census!DE$3,0,1,1)-OFFSET(Census!DE$4,$A11*25-25+1,0,1,1))/OFFSET(Census!DE$4,$A11*25-25+1,0,1,1)*100)</f>
        <v>39.861111111111114</v>
      </c>
      <c r="DG11" s="207">
        <f ca="1">OFFSET(Census!DG$4,$A11*25-25+Census!DG$3,0,1,1)-OFFSET(Census!DG$4,$A11*25-25+1,0,1,1)</f>
        <v>68480</v>
      </c>
      <c r="DH11" s="208">
        <f ca="1">IF(OFFSET(Census!DG$4,$A11*25-25+1,0,1,1)=0,"",(OFFSET(Census!DG$4,$A11*25-25+Census!DG$3,0,1,1)-OFFSET(Census!DG$4,$A11*25-25+1,0,1,1))/OFFSET(Census!DG$4,$A11*25-25+1,0,1,1)*100)</f>
        <v>203.39184412961481</v>
      </c>
      <c r="DI11" s="207">
        <f ca="1">OFFSET(Census!DI$4,$A11*25-25+Census!DI$3,0,1,1)-OFFSET(Census!DI$4,$A11*25-25+1,0,1,1)</f>
        <v>8356</v>
      </c>
      <c r="DJ11" s="208">
        <f ca="1">IF(OFFSET(Census!DI$4,$A11*25-25+1,0,1,1)=0,"",(OFFSET(Census!DI$4,$A11*25-25+Census!DI$3,0,1,1)-OFFSET(Census!DI$4,$A11*25-25+1,0,1,1))/OFFSET(Census!DI$4,$A11*25-25+1,0,1,1)*100)</f>
        <v>509.82306284319702</v>
      </c>
      <c r="DK11" s="207">
        <f ca="1">OFFSET(Census!DK$4,$A11*25-25+Census!DK$3,0,1,1)-OFFSET(Census!DK$4,$A11*25-25+1,0,1,1)</f>
        <v>76734</v>
      </c>
      <c r="DL11" s="208">
        <f ca="1">IF(OFFSET(Census!DK$4,$A11*25-25+1,0,1,1)=0,"",(OFFSET(Census!DK$4,$A11*25-25+Census!DK$3,0,1,1)-OFFSET(Census!DK$4,$A11*25-25+1,0,1,1))/OFFSET(Census!DK$4,$A11*25-25+1,0,1,1)*100)</f>
        <v>209.48402948402949</v>
      </c>
      <c r="DM11" s="207">
        <f ca="1">OFFSET(Census!DM$4,$A11*25-25+Census!DM$3,0,1,1)-OFFSET(Census!DM$4,$A11*25-25+1,0,1,1)</f>
        <v>-1.0773129144040545</v>
      </c>
      <c r="DN11" s="208">
        <f ca="1">IF(OFFSET(Census!DM$4,$A11*25-25+1,0,1,1)=0,"",(OFFSET(Census!DM$4,$A11*25-25+Census!DM$3,0,1,1)-OFFSET(Census!DM$4,$A11*25-25+1,0,1,1))/OFFSET(Census!DM$4,$A11*25-25+1,0,1,1)*100)</f>
        <v>-54.808294520306276</v>
      </c>
      <c r="DO11" s="207">
        <f ca="1">OFFSET(Census!DO$4,$A11*25-25+Census!DO$3,0,1,1)-OFFSET(Census!DO$4,$A11*25-25+1,0,1,1)</f>
        <v>-1.8093732463373584</v>
      </c>
      <c r="DP11" s="208">
        <f ca="1">IF(OFFSET(Census!DO$4,$A11*25-25+1,0,1,1)=0,"",(OFFSET(Census!DO$4,$A11*25-25+Census!DO$3,0,1,1)-OFFSET(Census!DO$4,$A11*25-25+1,0,1,1))/OFFSET(Census!DO$4,$A11*25-25+1,0,1,1)*100)</f>
        <v>-1.9684974906690855</v>
      </c>
      <c r="DQ11" s="207">
        <f ca="1">OFFSET(Census!DQ$4,$A11*25-25+Census!DQ$3,0,1,1)-OFFSET(Census!DQ$4,$A11*25-25+1,0,1,1)</f>
        <v>4.3422574686467978</v>
      </c>
      <c r="DR11" s="208">
        <f ca="1">IF(OFFSET(Census!DQ$4,$A11*25-25+1,0,1,1)=0,"",(OFFSET(Census!DQ$4,$A11*25-25+Census!DQ$3,0,1,1)-OFFSET(Census!DQ$4,$A11*25-25+1,0,1,1))/OFFSET(Census!DQ$4,$A11*25-25+1,0,1,1)*100)</f>
        <v>97.045083024119705</v>
      </c>
      <c r="DS11" s="207">
        <f ca="1">OFFSET(Census!DS$4,$A11*25-25+Census!DS$3,0,1,1)-OFFSET(Census!DS$4,$A11*25-25+1,0,1,1)</f>
        <v>20952</v>
      </c>
      <c r="DT11" s="208">
        <f ca="1">IF(OFFSET(Census!DS$4,$A11*25-25+1,0,1,1)=0,"",(OFFSET(Census!DS$4,$A11*25-25+Census!DS$3,0,1,1)-OFFSET(Census!DS$4,$A11*25-25+1,0,1,1))/OFFSET(Census!DS$4,$A11*25-25+1,0,1,1)*100)</f>
        <v>391.99251637043966</v>
      </c>
      <c r="DU11" s="207">
        <f ca="1">OFFSET(Census!DU$4,$A11*25-25+Census!DU$3,0,1,1)-OFFSET(Census!DU$4,$A11*25-25+1,0,1,1)</f>
        <v>197</v>
      </c>
      <c r="DV11" s="208">
        <f ca="1">IF(OFFSET(Census!DU$4,$A11*25-25+1,0,1,1)=0,"",(OFFSET(Census!DU$4,$A11*25-25+Census!DU$3,0,1,1)-OFFSET(Census!DU$4,$A11*25-25+1,0,1,1))/OFFSET(Census!DU$4,$A11*25-25+1,0,1,1)*100)</f>
        <v>14.101646385110952</v>
      </c>
      <c r="DW11" s="207">
        <f ca="1">OFFSET(Census!DW$4,$A11*25-25+Census!DW$3,0,1,1)-OFFSET(Census!DW$4,$A11*25-25+1,0,1,1)</f>
        <v>78439</v>
      </c>
      <c r="DX11" s="208">
        <f ca="1">IF(OFFSET(Census!DW$4,$A11*25-25+1,0,1,1)=0,"",(OFFSET(Census!DW$4,$A11*25-25+Census!DW$3,0,1,1)-OFFSET(Census!DW$4,$A11*25-25+1,0,1,1))/OFFSET(Census!DW$4,$A11*25-25+1,0,1,1)*100)</f>
        <v>224.55412098136324</v>
      </c>
      <c r="DY11" s="207">
        <f ca="1">OFFSET(Census!DY$4,$A11*25-25+Census!DY$3,0,1,1)-OFFSET(Census!DY$4,$A11*25-25+1,0,1,1)</f>
        <v>8.2523168980260042</v>
      </c>
      <c r="DZ11" s="208">
        <f ca="1">IF(OFFSET(Census!DY$4,$A11*25-25+1,0,1,1)=0,"",(OFFSET(Census!DY$4,$A11*25-25+Census!DY$3,0,1,1)-OFFSET(Census!DY$4,$A11*25-25+1,0,1,1))/OFFSET(Census!DY$4,$A11*25-25+1,0,1,1)*100)</f>
        <v>53.93109103179539</v>
      </c>
      <c r="EA11" s="207">
        <f ca="1">OFFSET(Census!EA$4,$A11*25-25+Census!EA$3,0,1,1)-OFFSET(Census!EA$4,$A11*25-25+1,0,1,1)</f>
        <v>-2.5715860086126074</v>
      </c>
      <c r="EB11" s="208">
        <f ca="1">IF(OFFSET(Census!EA$4,$A11*25-25+1,0,1,1)=0,"",(OFFSET(Census!EA$4,$A11*25-25+Census!EA$3,0,1,1)-OFFSET(Census!EA$4,$A11*25-25+1,0,1,1))/OFFSET(Census!EA$4,$A11*25-25+1,0,1,1)*100)</f>
        <v>-64.300694965531136</v>
      </c>
      <c r="EC11" s="207">
        <f ca="1">OFFSET(Census!EC$4,$A11*25-25+Census!EC$3,0,1,1)-OFFSET(Census!EC$4,$A11*25-25+1,0,1,1)</f>
        <v>477500</v>
      </c>
      <c r="ED11" s="208">
        <f ca="1">IF(OFFSET(Census!EC$4,$A11*25-25+1,0,1,1)=0,"",(OFFSET(Census!EC$4,$A11*25-25+Census!EC$3,0,1,1)-OFFSET(Census!EC$4,$A11*25-25+1,0,1,1))/OFFSET(Census!EC$4,$A11*25-25+1,0,1,1)*100)</f>
        <v>192.92929292929293</v>
      </c>
      <c r="EE11" s="207">
        <f ca="1">OFFSET(Census!EE$4,$A11*25-25+Census!EE$3,0,1,1)-OFFSET(Census!EE$4,$A11*25-25+1,0,1,1)</f>
        <v>338000</v>
      </c>
      <c r="EF11" s="208">
        <f ca="1">IF(OFFSET(Census!EE$4,$A11*25-25+1,0,1,1)=0,"",(OFFSET(Census!EE$4,$A11*25-25+Census!EE$3,0,1,1)-OFFSET(Census!EE$4,$A11*25-25+1,0,1,1))/OFFSET(Census!EE$4,$A11*25-25+1,0,1,1)*100)</f>
        <v>156.4814814814815</v>
      </c>
      <c r="EG11" s="207">
        <f ca="1">OFFSET(Census!EG$4,$A11*25-25+Census!EG$3,0,1,1)-OFFSET(Census!EG$4,$A11*25-25+1,0,1,1)</f>
        <v>4.2508523691448996</v>
      </c>
      <c r="EH11" s="208">
        <f ca="1">IF(OFFSET(Census!EG$4,$A11*25-25+1,0,1,1)=0,"",(OFFSET(Census!EG$4,$A11*25-25+Census!EG$3,0,1,1)-OFFSET(Census!EG$4,$A11*25-25+1,0,1,1))/OFFSET(Census!EG$4,$A11*25-25+1,0,1,1)*100)</f>
        <v>159.36243110382841</v>
      </c>
      <c r="EI11" s="207">
        <f ca="1">OFFSET(Census!EI$4,$A11*25-25+Census!EI$3,0,1,1)-OFFSET(Census!EI$4,$A11*25-25+1,0,1,1)</f>
        <v>2.9287623156043452</v>
      </c>
      <c r="EJ11" s="208">
        <f ca="1">IF(OFFSET(Census!EI$4,$A11*25-25+1,0,1,1)=0,"",(OFFSET(Census!EI$4,$A11*25-25+Census!EI$3,0,1,1)-OFFSET(Census!EI$4,$A11*25-25+1,0,1,1))/OFFSET(Census!EI$4,$A11*25-25+1,0,1,1)*100)</f>
        <v>134.05558115284819</v>
      </c>
      <c r="EK11" s="207">
        <f ca="1">OFFSET(Census!EK$4,$A11*25-25+Census!EK$3,0,1,1)-OFFSET(Census!EK$4,$A11*25-25+1,0,1,1)</f>
        <v>-59.3</v>
      </c>
      <c r="EL11" s="208">
        <f ca="1">IF(OFFSET(Census!EK$4,$A11*25-25+1,0,1,1)=0,"",(OFFSET(Census!EK$4,$A11*25-25+Census!EK$3,0,1,1)-OFFSET(Census!EK$4,$A11*25-25+1,0,1,1))/OFFSET(Census!EK$4,$A11*25-25+1,0,1,1)*100)</f>
        <v>-94.88</v>
      </c>
      <c r="EM11" s="207"/>
      <c r="EN11" s="208"/>
      <c r="EO11" s="207">
        <f ca="1">OFFSET(Census!EO$4,$A11*25-25+Census!EO$3,0,1,1)-OFFSET(Census!EO$4,$A11*25-25+1,0,1,1)</f>
        <v>-13.660681738332423</v>
      </c>
      <c r="EP11" s="208">
        <f ca="1">IF(OFFSET(Census!EO$4,$A11*25-25+1,0,1,1)=0,"",(OFFSET(Census!EO$4,$A11*25-25+Census!EO$3,0,1,1)-OFFSET(Census!EO$4,$A11*25-25+1,0,1,1))/OFFSET(Census!EO$4,$A11*25-25+1,0,1,1)*100)</f>
        <v>-84.133084325811339</v>
      </c>
      <c r="EQ11" s="207">
        <f ca="1">OFFSET(Census!EQ$4,$A11*25-25+Census!EQ$3,0,1,1)-OFFSET(Census!EQ$4,$A11*25-25+1,0,1,1)</f>
        <v>14970</v>
      </c>
      <c r="ER11" s="208">
        <f ca="1">IF(OFFSET(Census!EQ$4,$A11*25-25+1,0,1,1)=0,"",(OFFSET(Census!EQ$4,$A11*25-25+Census!EQ$3,0,1,1)-OFFSET(Census!EQ$4,$A11*25-25+1,0,1,1))/OFFSET(Census!EQ$4,$A11*25-25+1,0,1,1)*100)</f>
        <v>124.09848296443671</v>
      </c>
      <c r="ES11" s="207">
        <f ca="1">OFFSET(Census!ES$4,$A11*25-25+Census!ES$3,0,1,1)-OFFSET(Census!ES$4,$A11*25-25+1,0,1,1)</f>
        <v>27127</v>
      </c>
      <c r="ET11" s="208">
        <f ca="1">IF(OFFSET(Census!ES$4,$A11*25-25+1,0,1,1)=0,"",(OFFSET(Census!ES$4,$A11*25-25+Census!ES$3,0,1,1)-OFFSET(Census!ES$4,$A11*25-25+1,0,1,1))/OFFSET(Census!ES$4,$A11*25-25+1,0,1,1)*100)</f>
        <v>98.920614083068955</v>
      </c>
      <c r="EU11" s="207">
        <f ca="1">OFFSET(Census!EU$4,$A11*25-25+Census!EU$3,0,1,1)-OFFSET(Census!EU$4,$A11*25-25+1,0,1,1)</f>
        <v>7695</v>
      </c>
      <c r="EV11" s="208">
        <f ca="1">IF(OFFSET(Census!EU$4,$A11*25-25+1,0,1,1)=0,"",(OFFSET(Census!EU$4,$A11*25-25+Census!EU$3,0,1,1)-OFFSET(Census!EU$4,$A11*25-25+1,0,1,1))/OFFSET(Census!EU$4,$A11*25-25+1,0,1,1)*100)</f>
        <v>113.91561806069579</v>
      </c>
      <c r="EW11" s="207">
        <f ca="1">OFFSET(Census!EW$4,$A11*25-25+Census!EW$3,0,1,1)-OFFSET(Census!EW$4,$A11*25-25+1,0,1,1)</f>
        <v>810</v>
      </c>
      <c r="EX11" s="208">
        <f ca="1">IF(OFFSET(Census!EW$4,$A11*25-25+1,0,1,1)=0,"",(OFFSET(Census!EW$4,$A11*25-25+Census!EW$3,0,1,1)-OFFSET(Census!EW$4,$A11*25-25+1,0,1,1))/OFFSET(Census!EW$4,$A11*25-25+1,0,1,1)*100)</f>
        <v>162.65060240963857</v>
      </c>
      <c r="EY11" s="207">
        <f ca="1">OFFSET(Census!EY$4,$A11*25-25+Census!EY$3,0,1,1)-OFFSET(Census!EY$4,$A11*25-25+1,0,1,1)</f>
        <v>50602</v>
      </c>
      <c r="EZ11" s="208">
        <f ca="1">IF(OFFSET(Census!EY$4,$A11*25-25+1,0,1,1)=0,"",(OFFSET(Census!EY$4,$A11*25-25+Census!EY$3,0,1,1)-OFFSET(Census!EY$4,$A11*25-25+1,0,1,1))/OFFSET(Census!EY$4,$A11*25-25+1,0,1,1)*100)</f>
        <v>108.26504632105951</v>
      </c>
      <c r="FA11" s="207">
        <f ca="1">OFFSET(Census!FA$4,$A11*25-25+Census!FA$3,0,1,1)-OFFSET(Census!FA$4,$A11*25-25+1,0,1,1)</f>
        <v>9475</v>
      </c>
      <c r="FB11" s="208">
        <f ca="1">IF(OFFSET(Census!FA$4,$A11*25-25+1,0,1,1)=0,"",(OFFSET(Census!FA$4,$A11*25-25+Census!FA$3,0,1,1)-OFFSET(Census!FA$4,$A11*25-25+1,0,1,1))/OFFSET(Census!FA$4,$A11*25-25+1,0,1,1)*100)</f>
        <v>116.05830475257225</v>
      </c>
      <c r="FC11" s="207">
        <f ca="1">OFFSET(Census!FC$4,$A11*25-25+Census!FC$3,0,1,1)-OFFSET(Census!FC$4,$A11*25-25+1,0,1,1)</f>
        <v>1584</v>
      </c>
      <c r="FD11" s="208">
        <f ca="1">IF(OFFSET(Census!FC$4,$A11*25-25+1,0,1,1)=0,"",(OFFSET(Census!FC$4,$A11*25-25+Census!FC$3,0,1,1)-OFFSET(Census!FC$4,$A11*25-25+1,0,1,1))/OFFSET(Census!FC$4,$A11*25-25+1,0,1,1)*100)</f>
        <v>132.88590604026845</v>
      </c>
      <c r="FE11" s="207">
        <f ca="1">OFFSET(Census!FE$4,$A11*25-25+Census!FE$3,0,1,1)-OFFSET(Census!FE$4,$A11*25-25+1,0,1,1)</f>
        <v>2793</v>
      </c>
      <c r="FF11" s="208">
        <f ca="1">IF(OFFSET(Census!FE$4,$A11*25-25+1,0,1,1)=0,"",(OFFSET(Census!FE$4,$A11*25-25+Census!FE$3,0,1,1)-OFFSET(Census!FE$4,$A11*25-25+1,0,1,1))/OFFSET(Census!FE$4,$A11*25-25+1,0,1,1)*100)</f>
        <v>193.15352697095435</v>
      </c>
      <c r="FG11" s="207">
        <f ca="1">OFFSET(Census!FG$4,$A11*25-25+Census!FG$3,0,1,1)-OFFSET(Census!FG$4,$A11*25-25+1,0,1,1)</f>
        <v>64454</v>
      </c>
      <c r="FH11" s="208">
        <f ca="1">IF(OFFSET(Census!FG$4,$A11*25-25+1,0,1,1)=0,"",(OFFSET(Census!FG$4,$A11*25-25+Census!FG$3,0,1,1)-OFFSET(Census!FG$4,$A11*25-25+1,0,1,1))/OFFSET(Census!FG$4,$A11*25-25+1,0,1,1)*100)</f>
        <v>112.01404216124156</v>
      </c>
      <c r="FI11" s="207">
        <f ca="1">OFFSET(Census!FI$4,$A11*25-25+Census!FI$3,0,1,1)-OFFSET(Census!FI$4,$A11*25-25+1,0,1,1)</f>
        <v>1.1949228198610022</v>
      </c>
      <c r="FJ11" s="208">
        <f ca="1">IF(OFFSET(Census!FI$4,$A11*25-25+1,0,1,1)=0,"",(OFFSET(Census!FI$4,$A11*25-25+Census!FI$3,0,1,1)-OFFSET(Census!FI$4,$A11*25-25+1,0,1,1))/OFFSET(Census!FI$4,$A11*25-25+1,0,1,1)*100)</f>
        <v>5.6998303885950365</v>
      </c>
      <c r="FK11" s="207">
        <f ca="1">OFFSET(Census!FK$4,$A11*25-25+Census!FK$3,0,1,1)-OFFSET(Census!FK$4,$A11*25-25+1,0,1,1)</f>
        <v>-2.9432442164656507</v>
      </c>
      <c r="FL11" s="208">
        <f ca="1">IF(OFFSET(Census!FK$4,$A11*25-25+1,0,1,1)=0,"",(OFFSET(Census!FK$4,$A11*25-25+Census!FK$3,0,1,1)-OFFSET(Census!FK$4,$A11*25-25+1,0,1,1))/OFFSET(Census!FK$4,$A11*25-25+1,0,1,1)*100)</f>
        <v>-6.1757362600608978</v>
      </c>
      <c r="FM11" s="207">
        <f ca="1">OFFSET(Census!FM$4,$A11*25-25+Census!FM$3,0,1,1)-OFFSET(Census!FM$4,$A11*25-25+1,0,1,1)</f>
        <v>0.10529239067841623</v>
      </c>
      <c r="FN11" s="208">
        <f ca="1">IF(OFFSET(Census!FM$4,$A11*25-25+1,0,1,1)=0,"",(OFFSET(Census!FM$4,$A11*25-25+Census!FM$3,0,1,1)-OFFSET(Census!FM$4,$A11*25-25+1,0,1,1))/OFFSET(Census!FM$4,$A11*25-25+1,0,1,1)*100)</f>
        <v>0.89691035559241272</v>
      </c>
      <c r="FO11" s="207">
        <f ca="1">OFFSET(Census!FO$4,$A11*25-25+Census!FO$3,0,1,1)-OFFSET(Census!FO$4,$A11*25-25+1,0,1,1)</f>
        <v>0.20670525024551589</v>
      </c>
      <c r="FP11" s="208">
        <f ca="1">IF(OFFSET(Census!FO$4,$A11*25-25+1,0,1,1)=0,"",(OFFSET(Census!FO$4,$A11*25-25+Census!FO$3,0,1,1)-OFFSET(Census!FO$4,$A11*25-25+1,0,1,1))/OFFSET(Census!FO$4,$A11*25-25+1,0,1,1)*100)</f>
        <v>23.883587960596845</v>
      </c>
      <c r="FQ11" s="207">
        <f ca="1">OFFSET(Census!FQ$4,$A11*25-25+Census!FQ$3,0,1,1)-OFFSET(Census!FQ$4,$A11*25-25+1,0,1,1)</f>
        <v>-1.4363237556807036</v>
      </c>
      <c r="FR11" s="208">
        <f ca="1">IF(OFFSET(Census!FQ$4,$A11*25-25+1,0,1,1)=0,"",(OFFSET(Census!FQ$4,$A11*25-25+Census!FQ$3,0,1,1)-OFFSET(Census!FQ$4,$A11*25-25+1,0,1,1))/OFFSET(Census!FQ$4,$A11*25-25+1,0,1,1)*100)</f>
        <v>-1.7682771395541919</v>
      </c>
      <c r="FS11" s="207">
        <f ca="1">OFFSET(Census!FS$4,$A11*25-25+Census!FS$3,0,1,1)-OFFSET(Census!FS$4,$A11*25-25+1,0,1,1)</f>
        <v>0.27064518870137277</v>
      </c>
      <c r="FT11" s="208">
        <f ca="1">IF(OFFSET(Census!FS$4,$A11*25-25+1,0,1,1)=0,"",(OFFSET(Census!FS$4,$A11*25-25+Census!FS$3,0,1,1)-OFFSET(Census!FS$4,$A11*25-25+1,0,1,1))/OFFSET(Census!FS$4,$A11*25-25+1,0,1,1)*100)</f>
        <v>1.9075446843539554</v>
      </c>
      <c r="FU11" s="207">
        <f ca="1">OFFSET(Census!FU$4,$A11*25-25+Census!FU$3,0,1,1)-OFFSET(Census!FU$4,$A11*25-25+1,0,1,1)</f>
        <v>0.20393673301200943</v>
      </c>
      <c r="FV11" s="208">
        <f ca="1">IF(OFFSET(Census!FU$4,$A11*25-25+1,0,1,1)=0,"",(OFFSET(Census!FU$4,$A11*25-25+Census!FU$3,0,1,1)-OFFSET(Census!FU$4,$A11*25-25+1,0,1,1))/OFFSET(Census!FU$4,$A11*25-25+1,0,1,1)*100)</f>
        <v>9.844566740137612</v>
      </c>
      <c r="FW11" s="207">
        <f ca="1">OFFSET(Census!FW$4,$A11*25-25+Census!FW$3,0,1,1)-OFFSET(Census!FW$4,$A11*25-25+1,0,1,1)</f>
        <v>0.96174183396733204</v>
      </c>
      <c r="FX11" s="208">
        <f ca="1">IF(OFFSET(Census!FW$4,$A11*25-25+1,0,1,1)=0,"",(OFFSET(Census!FW$4,$A11*25-25+Census!FW$3,0,1,1)-OFFSET(Census!FW$4,$A11*25-25+1,0,1,1))/OFFSET(Census!FW$4,$A11*25-25+1,0,1,1)*100)</f>
        <v>38.270806962872925</v>
      </c>
      <c r="FY11" s="207"/>
      <c r="FZ11" s="208"/>
      <c r="GA11" s="207">
        <f ca="1">OFFSET(Census!GA$4,$A11*25-25+Census!GA$3,0,1,1)-OFFSET(Census!GA$4,$A11*25-25+1,0,1,1)</f>
        <v>-12.985106701724414</v>
      </c>
      <c r="GB11" s="208">
        <f ca="1">IF(OFFSET(Census!GA$4,$A11*25-25+1,0,1,1)=0,"",(OFFSET(Census!GA$4,$A11*25-25+Census!GA$3,0,1,1)-OFFSET(Census!GA$4,$A11*25-25+1,0,1,1))/OFFSET(Census!GA$4,$A11*25-25+1,0,1,1)*100)</f>
        <v>-83.993469320620292</v>
      </c>
      <c r="GC11" s="207">
        <f ca="1">OFFSET(Census!GC$4,$A11*25-25+Census!GC$3,0,1,1)-OFFSET(Census!GC$4,$A11*25-25+1,0,1,1)</f>
        <v>-45.107545693123107</v>
      </c>
      <c r="GD11" s="208">
        <f ca="1">IF(OFFSET(Census!GC$4,$A11*25-25+1,0,1,1)=0,"",(OFFSET(Census!GC$4,$A11*25-25+Census!GC$3,0,1,1)-OFFSET(Census!GC$4,$A11*25-25+1,0,1,1))/OFFSET(Census!GC$4,$A11*25-25+1,0,1,1)*100)</f>
        <v>-65.148503649335737</v>
      </c>
      <c r="GE11" s="207">
        <f ca="1">OFFSET(Census!GE$4,$A11*25-25+Census!GE$3,0,1,1)-OFFSET(Census!GE$4,$A11*25-25+1,0,1,1)</f>
        <v>-66.763555484455566</v>
      </c>
      <c r="GF11" s="208">
        <f ca="1">IF(OFFSET(Census!GE$4,$A11*25-25+1,0,1,1)=0,"",(OFFSET(Census!GE$4,$A11*25-25+Census!GE$3,0,1,1)-OFFSET(Census!GE$4,$A11*25-25+1,0,1,1))/OFFSET(Census!GE$4,$A11*25-25+1,0,1,1)*100)</f>
        <v>-46.686059317005821</v>
      </c>
      <c r="GG11" s="207">
        <f ca="1">OFFSET(Census!GG$4,$A11*25-25+Census!GG$3,0,1,1)-OFFSET(Census!GG$4,$A11*25-25+1,0,1,1)</f>
        <v>-14.260543073121056</v>
      </c>
      <c r="GH11" s="208">
        <f ca="1">IF(OFFSET(Census!GG$4,$A11*25-25+1,0,1,1)=0,"",(OFFSET(Census!GG$4,$A11*25-25+Census!GG$3,0,1,1)-OFFSET(Census!GG$4,$A11*25-25+1,0,1,1))/OFFSET(Census!GG$4,$A11*25-25+1,0,1,1)*100)</f>
        <v>-12.330374026599895</v>
      </c>
      <c r="GI11" s="207">
        <f ca="1">OFFSET(Census!GI$4,$A11*25-25+Census!GI$3,0,1,1)-OFFSET(Census!GI$4,$A11*25-25+1,0,1,1)</f>
        <v>5.1037217780131741</v>
      </c>
      <c r="GJ11" s="208">
        <f ca="1">IF(OFFSET(Census!GI$4,$A11*25-25+1,0,1,1)=0,"",(OFFSET(Census!GI$4,$A11*25-25+Census!GI$3,0,1,1)-OFFSET(Census!GI$4,$A11*25-25+1,0,1,1))/OFFSET(Census!GI$4,$A11*25-25+1,0,1,1)*100)</f>
        <v>11.504405821043431</v>
      </c>
      <c r="GK11" s="207">
        <f ca="1">OFFSET(Census!GK$4,$A11*25-25+Census!GK$3,0,1,1)-OFFSET(Census!GK$4,$A11*25-25+1,0,1,1)</f>
        <v>2.1366852402927812</v>
      </c>
      <c r="GL11" s="208">
        <f ca="1">IF(OFFSET(Census!GK$4,$A11*25-25+1,0,1,1)=0,"",(OFFSET(Census!GK$4,$A11*25-25+Census!GK$3,0,1,1)-OFFSET(Census!GK$4,$A11*25-25+1,0,1,1))/OFFSET(Census!GK$4,$A11*25-25+1,0,1,1)*100)</f>
        <v>23.969143680657528</v>
      </c>
      <c r="GM11" s="207"/>
      <c r="GN11" s="208"/>
      <c r="GO11" s="207">
        <f ca="1">OFFSET(Census!GO$4,$A11*25-25+Census!GO$3,0,1,1)-OFFSET(Census!GO$4,$A11*25-25+1,0,1,1)</f>
        <v>-25.586931185212677</v>
      </c>
      <c r="GP11" s="208">
        <f ca="1">IF(OFFSET(Census!GO$4,$A11*25-25+1,0,1,1)=0,"",(OFFSET(Census!GO$4,$A11*25-25+Census!GO$3,0,1,1)-OFFSET(Census!GO$4,$A11*25-25+1,0,1,1))/OFFSET(Census!GO$4,$A11*25-25+1,0,1,1)*100)</f>
        <v>-38.773557429293625</v>
      </c>
      <c r="GQ11" s="207">
        <f ca="1">OFFSET(Census!GQ$4,$A11*25-25+Census!GQ$3,0,1,1)-OFFSET(Census!GQ$4,$A11*25-25+1,0,1,1)</f>
        <v>2082</v>
      </c>
      <c r="GR11" s="208">
        <f ca="1">IF(OFFSET(Census!GQ$4,$A11*25-25+1,0,1,1)=0,"",(OFFSET(Census!GQ$4,$A11*25-25+Census!GQ$3,0,1,1)-OFFSET(Census!GQ$4,$A11*25-25+1,0,1,1))/OFFSET(Census!GQ$4,$A11*25-25+1,0,1,1)*100)</f>
        <v>68.667546174142473</v>
      </c>
      <c r="GS11" s="207">
        <f ca="1">OFFSET(Census!GS$4,$A11*25-25+Census!GS$3,0,1,1)-OFFSET(Census!GS$4,$A11*25-25+1,0,1,1)</f>
        <v>14.11</v>
      </c>
      <c r="GT11" s="208">
        <f ca="1">IF(OFFSET(Census!GS$4,$A11*25-25+1,0,1,1)=0,"",(OFFSET(Census!GS$4,$A11*25-25+Census!GS$3,0,1,1)-OFFSET(Census!GS$4,$A11*25-25+1,0,1,1))/OFFSET(Census!GS$4,$A11*25-25+1,0,1,1)*100)</f>
        <v>21.349674686034195</v>
      </c>
      <c r="GU11" s="207">
        <f ca="1">OFFSET(Census!GU$4,$A11*25-25+Census!GU$3,0,1,1)-OFFSET(Census!GU$4,$A11*25-25+1,0,1,1)</f>
        <v>16.219999999999992</v>
      </c>
      <c r="GV11" s="208">
        <f ca="1">IF(OFFSET(Census!GU$4,$A11*25-25+1,0,1,1)=0,"",(OFFSET(Census!GU$4,$A11*25-25+Census!GU$3,0,1,1)-OFFSET(Census!GU$4,$A11*25-25+1,0,1,1))/OFFSET(Census!GU$4,$A11*25-25+1,0,1,1)*100)</f>
        <v>31.878930817610048</v>
      </c>
      <c r="GW11" s="207">
        <f ca="1">OFFSET(Census!GW$4,$A11*25-25+Census!GW$3,0,1,1)-OFFSET(Census!GW$4,$A11*25-25+1,0,1,1)</f>
        <v>15.549999999999997</v>
      </c>
      <c r="GX11" s="208">
        <f ca="1">IF(OFFSET(Census!GW$4,$A11*25-25+1,0,1,1)=0,"",(OFFSET(Census!GW$4,$A11*25-25+Census!GW$3,0,1,1)-OFFSET(Census!GW$4,$A11*25-25+1,0,1,1))/OFFSET(Census!GW$4,$A11*25-25+1,0,1,1)*100)</f>
        <v>32.227979274611393</v>
      </c>
      <c r="GY11" s="207">
        <f ca="1">OFFSET(Census!GY$4,$A11*25-25+Census!GY$3,0,1,1)-OFFSET(Census!GY$4,$A11*25-25+1,0,1,1)</f>
        <v>15.14</v>
      </c>
      <c r="GZ11" s="208">
        <f ca="1">IF(OFFSET(Census!GY$4,$A11*25-25+1,0,1,1)=0,"",(OFFSET(Census!GY$4,$A11*25-25+Census!GY$3,0,1,1)-OFFSET(Census!GY$4,$A11*25-25+1,0,1,1))/OFFSET(Census!GY$4,$A11*25-25+1,0,1,1)*100)</f>
        <v>46.498771498771497</v>
      </c>
      <c r="HA11" s="207">
        <f ca="1">OFFSET(Census!HA$4,$A11*25-25+Census!HA$3,0,1,1)-OFFSET(Census!HA$4,$A11*25-25+1,0,1,1)</f>
        <v>1.5</v>
      </c>
      <c r="HB11" s="208">
        <f ca="1">IF(OFFSET(Census!HA$4,$A11*25-25+1,0,1,1)=0,"",(OFFSET(Census!HA$4,$A11*25-25+Census!HA$3,0,1,1)-OFFSET(Census!HA$4,$A11*25-25+1,0,1,1))/OFFSET(Census!HA$4,$A11*25-25+1,0,1,1)*100)</f>
        <v>1.6163793103448276</v>
      </c>
      <c r="HC11" s="207">
        <f ca="1">OFFSET(Census!HC$4,$A11*25-25+Census!HC$3,0,1,1)-OFFSET(Census!HC$4,$A11*25-25+1,0,1,1)</f>
        <v>-6.3000000000000007</v>
      </c>
      <c r="HD11" s="208">
        <f ca="1">IF(OFFSET(Census!HC$4,$A11*25-25+1,0,1,1)=0,"",(OFFSET(Census!HC$4,$A11*25-25+Census!HC$3,0,1,1)-OFFSET(Census!HC$4,$A11*25-25+1,0,1,1))/OFFSET(Census!HC$4,$A11*25-25+1,0,1,1)*100)</f>
        <v>-24.230769230769234</v>
      </c>
      <c r="HE11" s="207"/>
      <c r="HF11" s="208" t="str">
        <f ca="1">IF(OFFSET(Census!HE$4,$A11*25-25+1,0,1,1)=0,"",(OFFSET(Census!HE$4,$A11*25-25+Census!HE$3,0,1,1)-OFFSET(Census!HE$4,$A11*25-25+1,0,1,1))/OFFSET(Census!HE$4,$A11*25-25+1,0,1,1)*100)</f>
        <v/>
      </c>
      <c r="HG11" s="207">
        <f ca="1">OFFSET(Census!HG$4,$A11*25-25+Census!HG$3,0,1,1)-OFFSET(Census!HG$4,$A11*25-25+1,0,1,1)</f>
        <v>720.87946918589591</v>
      </c>
      <c r="HH11" s="208">
        <f ca="1">IF(OFFSET(Census!HG$4,$A11*25-25+1,0,1,1)=0,"",(OFFSET(Census!HG$4,$A11*25-25+Census!HG$3,0,1,1)-OFFSET(Census!HG$4,$A11*25-25+1,0,1,1))/OFFSET(Census!HG$4,$A11*25-25+1,0,1,1)*100)</f>
        <v>101.53231960364731</v>
      </c>
      <c r="HI11" s="207">
        <f ca="1">OFFSET(Census!HI$4,$A11*25-25+Census!HI$3,0,1,1)-OFFSET(Census!HI$4,$A11*25-25+1,0,1,1)</f>
        <v>-76.760541667180405</v>
      </c>
      <c r="HJ11" s="208">
        <f ca="1">IF(OFFSET(Census!HI$4,$A11*25-25+1,0,1,1)=0,"",(OFFSET(Census!HI$4,$A11*25-25+Census!HI$3,0,1,1)-OFFSET(Census!HI$4,$A11*25-25+1,0,1,1))/OFFSET(Census!HI$4,$A11*25-25+1,0,1,1)*100)</f>
        <v>-1.7748102119579285</v>
      </c>
      <c r="HK11" s="207">
        <f ca="1">OFFSET(Census!HK$4,$A11*25-25+Census!HK$3,0,1,1)-OFFSET(Census!HK$4,$A11*25-25+1,0,1,1)</f>
        <v>184.99923535143</v>
      </c>
      <c r="HL11" s="208">
        <f ca="1">IF(OFFSET(Census!HK$4,$A11*25-25+1,0,1,1)=0,"",(OFFSET(Census!HK$4,$A11*25-25+Census!HK$3,0,1,1)-OFFSET(Census!HK$4,$A11*25-25+1,0,1,1))/OFFSET(Census!HK$4,$A11*25-25+1,0,1,1)*100)</f>
        <v>143.41025996234885</v>
      </c>
      <c r="HM11" s="207">
        <f ca="1">OFFSET(Census!HM$4,$A11*25-25+Census!HM$3,0,1,1)-OFFSET(Census!HM$4,$A11*25-25+1,0,1,1)</f>
        <v>1540.79903308955</v>
      </c>
      <c r="HN11" s="208">
        <f ca="1">IF(OFFSET(Census!HM$4,$A11*25-25+1,0,1,1)=0,"",(OFFSET(Census!HM$4,$A11*25-25+Census!HM$3,0,1,1)-OFFSET(Census!HM$4,$A11*25-25+1,0,1,1))/OFFSET(Census!HM$4,$A11*25-25+1,0,1,1)*100)</f>
        <v>26.45602735387277</v>
      </c>
      <c r="HO11" s="207">
        <f ca="1">OFFSET(Census!HO$4,$A11*25-25+Census!HO$3,0,1,1)-OFFSET(Census!HO$4,$A11*25-25+1,0,1,1)</f>
        <v>897.48602179683007</v>
      </c>
      <c r="HP11" s="208">
        <f ca="1">IF(OFFSET(Census!HO$4,$A11*25-25+1,0,1,1)=0,"",(OFFSET(Census!HO$4,$A11*25-25+Census!HO$3,0,1,1)-OFFSET(Census!HO$4,$A11*25-25+1,0,1,1))/OFFSET(Census!HO$4,$A11*25-25+1,0,1,1)*100)</f>
        <v>167.71782651648027</v>
      </c>
      <c r="HQ11" s="207"/>
      <c r="HR11" s="208"/>
      <c r="HS11" s="207">
        <f ca="1">OFFSET(Census!HS$4,$A11*25-25+Census!HS$3,0,1,1)-OFFSET(Census!HS$4,$A11*25-25+1,0,1,1)</f>
        <v>1</v>
      </c>
      <c r="HT11" s="208">
        <f ca="1">IF(OFFSET(Census!HS$4,$A11*25-25+1,0,1,1)=0,"",(OFFSET(Census!HS$4,$A11*25-25+Census!HS$3,0,1,1)-OFFSET(Census!HS$4,$A11*25-25+1,0,1,1))/OFFSET(Census!HS$4,$A11*25-25+1,0,1,1)*100)</f>
        <v>8.3333333333333321</v>
      </c>
      <c r="HU11" s="207">
        <f ca="1">OFFSET(Census!HU$4,$A11*25-25+Census!HU$3,0,1,1)-OFFSET(Census!HU$4,$A11*25-25+1,0,1,1)</f>
        <v>0</v>
      </c>
      <c r="HV11" s="208" t="str">
        <f ca="1">IF(OFFSET(Census!HU$4,$A11*25-25+1,0,1,1)=0,"",(OFFSET(Census!HU$4,$A11*25-25+Census!HU$3,0,1,1)-OFFSET(Census!HU$4,$A11*25-25+1,0,1,1))/OFFSET(Census!HU$4,$A11*25-25+1,0,1,1)*100)</f>
        <v/>
      </c>
      <c r="HW11" s="207">
        <f ca="1">OFFSET(Census!HW$4,$A11*25-25+Census!HW$3,0,1,1)-OFFSET(Census!HW$4,$A11*25-25+1,0,1,1)</f>
        <v>85.3</v>
      </c>
      <c r="HX11" s="208">
        <f ca="1">IF(OFFSET(Census!HW$4,$A11*25-25+1,0,1,1)=0,"",(OFFSET(Census!HW$4,$A11*25-25+Census!HW$3,0,1,1)-OFFSET(Census!HW$4,$A11*25-25+1,0,1,1))/OFFSET(Census!HW$4,$A11*25-25+1,0,1,1)*100)</f>
        <v>104.920049200492</v>
      </c>
      <c r="HY11" s="207"/>
      <c r="HZ11" s="208" t="str">
        <f ca="1">IF(OFFSET(Census!HY$4,$A11*25-25+1,0,1,1)=0,"",(OFFSET(Census!HY$4,$A11*25-25+Census!HY$3,0,1,1)-OFFSET(Census!HY$4,$A11*25-25+1,0,1,1))/OFFSET(Census!HY$4,$A11*25-25+1,0,1,1)*100)</f>
        <v/>
      </c>
      <c r="IA11" s="207">
        <f ca="1">OFFSET(Census!IA$4,$A11*25-25+Census!IA$3,0,1,1)-OFFSET(Census!IA$4,$A11*25-25+1,0,1,1)</f>
        <v>0.66666666666666696</v>
      </c>
      <c r="IB11" s="208">
        <f ca="1">IF(OFFSET(Census!IA$4,$A11*25-25+1,0,1,1)=0,"",(OFFSET(Census!IA$4,$A11*25-25+Census!IA$3,0,1,1)-OFFSET(Census!IA$4,$A11*25-25+1,0,1,1))/OFFSET(Census!IA$4,$A11*25-25+1,0,1,1)*100)</f>
        <v>11.111111111111116</v>
      </c>
      <c r="IC11" s="207">
        <f ca="1">OFFSET(Census!IC$4,$A11*25-25+Census!IC$3,0,1,1)-OFFSET(Census!IC$4,$A11*25-25+1,0,1,1)</f>
        <v>-58.666666666666657</v>
      </c>
      <c r="ID11" s="208">
        <f ca="1">IF(OFFSET(Census!IC$4,$A11*25-25+1,0,1,1)=0,"",(OFFSET(Census!IC$4,$A11*25-25+Census!IC$3,0,1,1)-OFFSET(Census!IC$4,$A11*25-25+1,0,1,1))/OFFSET(Census!IC$4,$A11*25-25+1,0,1,1)*100)</f>
        <v>-26.190476190476186</v>
      </c>
      <c r="IE11" s="207">
        <f ca="1">OFFSET(Census!IE$4,$A11*25-25+Census!IE$3,0,1,1)-OFFSET(Census!IE$4,$A11*25-25+1,0,1,1)</f>
        <v>-7.032587889840905E-2</v>
      </c>
      <c r="IF11" s="208">
        <f ca="1">IF(OFFSET(Census!IE$4,$A11*25-25+1,0,1,1)=0,"",(OFFSET(Census!IE$4,$A11*25-25+Census!IE$3,0,1,1)-OFFSET(Census!IE$4,$A11*25-25+1,0,1,1))/OFFSET(Census!IE$4,$A11*25-25+1,0,1,1)*100)</f>
        <v>-23.573117396948547</v>
      </c>
      <c r="IG11" s="207">
        <f ca="1">OFFSET(Census!IG$4,$A11*25-25+Census!IG$3,0,1,1)-OFFSET(Census!IG$4,$A11*25-25+1,0,1,1)</f>
        <v>-5.4831616449295915</v>
      </c>
      <c r="IH11" s="208">
        <f ca="1">IF(OFFSET(Census!IG$4,$A11*25-25+1,0,1,1)=0,"",(OFFSET(Census!IG$4,$A11*25-25+Census!IG$3,0,1,1)-OFFSET(Census!IG$4,$A11*25-25+1,0,1,1))/OFFSET(Census!IG$4,$A11*25-25+1,0,1,1)*100)</f>
        <v>-49.230713699401541</v>
      </c>
      <c r="II11" s="207"/>
      <c r="IJ11" s="208"/>
    </row>
    <row r="12" spans="1:244" ht="12" customHeight="1" x14ac:dyDescent="0.35">
      <c r="A12" s="209">
        <v>7</v>
      </c>
      <c r="B12" s="10" t="s">
        <v>55</v>
      </c>
      <c r="E12" s="207">
        <f ca="1">OFFSET(Census!E$4,$A12*25-25+Census!E$3,0,1,1)-OFFSET(Census!E$4,$A12*25-25+1,0,1,1)</f>
        <v>28332</v>
      </c>
      <c r="F12" s="208">
        <f ca="1">IF(OFFSET(Census!E$4,$A12*25-25+1,0,1,1)=0,"",(OFFSET(Census!E$4,$A12*25-25+Census!E$3,0,1,1)-OFFSET(Census!E$4,$A12*25-25+1,0,1,1))/OFFSET(Census!E$4,$A12*25-25+1,0,1,1)*100)</f>
        <v>22.247175130152101</v>
      </c>
      <c r="G12" s="207">
        <f ca="1">OFFSET(Census!G$4,$A12*25-25+Census!G$3,0,1,1)-OFFSET(Census!G$4,$A12*25-25+1,0,1,1)</f>
        <v>1724</v>
      </c>
      <c r="H12" s="208">
        <f ca="1">IF(OFFSET(Census!G$4,$A12*25-25+1,0,1,1)=0,"",(OFFSET(Census!G$4,$A12*25-25+Census!G$3,0,1,1)-OFFSET(Census!G$4,$A12*25-25+1,0,1,1))/OFFSET(Census!G$4,$A12*25-25+1,0,1,1)*100)</f>
        <v>8.3523085121844876</v>
      </c>
      <c r="I12" s="207">
        <f ca="1">OFFSET(Census!I$4,$A12*25-25+Census!I$3,0,1,1)-OFFSET(Census!I$4,$A12*25-25+1,0,1,1)</f>
        <v>-5699</v>
      </c>
      <c r="J12" s="208">
        <f ca="1">IF(OFFSET(Census!I$4,$A12*25-25+1,0,1,1)=0,"",(OFFSET(Census!I$4,$A12*25-25+Census!I$3,0,1,1)-OFFSET(Census!I$4,$A12*25-25+1,0,1,1))/OFFSET(Census!I$4,$A12*25-25+1,0,1,1)*100)</f>
        <v>-26.079992678015739</v>
      </c>
      <c r="K12" s="207">
        <f ca="1">OFFSET(Census!K$4,$A12*25-25+Census!K$3,0,1,1)-OFFSET(Census!K$4,$A12*25-25+1,0,1,1)</f>
        <v>4702</v>
      </c>
      <c r="L12" s="208">
        <f ca="1">IF(OFFSET(Census!K$4,$A12*25-25+1,0,1,1)=0,"",(OFFSET(Census!K$4,$A12*25-25+Census!K$3,0,1,1)-OFFSET(Census!K$4,$A12*25-25+1,0,1,1))/OFFSET(Census!K$4,$A12*25-25+1,0,1,1)*100)</f>
        <v>27.381784300023291</v>
      </c>
      <c r="M12" s="207">
        <f ca="1">OFFSET(Census!M$4,$A12*25-25+Census!M$3,0,1,1)-OFFSET(Census!M$4,$A12*25-25+1,0,1,1)</f>
        <v>-1.1544505457079737</v>
      </c>
      <c r="N12" s="208">
        <f ca="1">IF(OFFSET(Census!M$4,$A12*25-25+1,0,1,1)=0,"",(OFFSET(Census!M$4,$A12*25-25+Census!M$3,0,1,1)-OFFSET(Census!M$4,$A12*25-25+1,0,1,1))/OFFSET(Census!M$4,$A12*25-25+1,0,1,1)*100)</f>
        <v>-7.122737825030578</v>
      </c>
      <c r="O12" s="207">
        <f ca="1">OFFSET(Census!O$4,$A12*25-25+Census!O$3,0,1,1)-OFFSET(Census!O$4,$A12*25-25+1,0,1,1)</f>
        <v>-6.2865597828106594</v>
      </c>
      <c r="P12" s="208">
        <f ca="1">IF(OFFSET(Census!O$4,$A12*25-25+1,0,1,1)=0,"",(OFFSET(Census!O$4,$A12*25-25+Census!O$3,0,1,1)-OFFSET(Census!O$4,$A12*25-25+1,0,1,1))/OFFSET(Census!O$4,$A12*25-25+1,0,1,1)*100)</f>
        <v>-36.637363852311928</v>
      </c>
      <c r="Q12" s="207">
        <f ca="1">OFFSET(Census!Q$4,$A12*25-25+Census!Q$3,0,1,1)-OFFSET(Census!Q$4,$A12*25-25+1,0,1,1)</f>
        <v>1.2390331243893637</v>
      </c>
      <c r="R12" s="208">
        <f ca="1">IF(OFFSET(Census!Q$4,$A12*25-25+1,0,1,1)=0,"",(OFFSET(Census!Q$4,$A12*25-25+Census!Q$3,0,1,1)-OFFSET(Census!Q$4,$A12*25-25+1,0,1,1))/OFFSET(Census!Q$4,$A12*25-25+1,0,1,1)*100)</f>
        <v>9.188918438394472</v>
      </c>
      <c r="S12" s="207">
        <f ca="1">OFFSET(Census!S$4,$A12*25-25+Census!S$3,0,1,1)-OFFSET(Census!S$4,$A12*25-25+1,0,1,1)</f>
        <v>4</v>
      </c>
      <c r="T12" s="208">
        <f ca="1">IF(OFFSET(Census!S$4,$A12*25-25+1,0,1,1)=0,"",(OFFSET(Census!S$4,$A12*25-25+Census!S$3,0,1,1)-OFFSET(Census!S$4,$A12*25-25+1,0,1,1))/OFFSET(Census!S$4,$A12*25-25+1,0,1,1)*100)</f>
        <v>12.121212121212121</v>
      </c>
      <c r="U12" s="207"/>
      <c r="V12" s="208"/>
      <c r="W12" s="207">
        <f ca="1">OFFSET(Census!W$4,$A12*25-25+Census!W$3,0,1,1)-OFFSET(Census!W$4,$A12*25-25+1,0,1,1)</f>
        <v>557</v>
      </c>
      <c r="X12" s="208">
        <f ca="1">IF(OFFSET(Census!W$4,$A12*25-25+1,0,1,1)=0,"",(OFFSET(Census!W$4,$A12*25-25+Census!W$3,0,1,1)-OFFSET(Census!W$4,$A12*25-25+1,0,1,1))/OFFSET(Census!W$4,$A12*25-25+1,0,1,1)*100)</f>
        <v>63.009049773755656</v>
      </c>
      <c r="Y12" s="207">
        <f ca="1">OFFSET(Census!Y$4,$A12*25-25+Census!Y$3,0,1,1)-OFFSET(Census!Y$4,$A12*25-25+1,0,1,1)</f>
        <v>0.29275126027996334</v>
      </c>
      <c r="Z12" s="208">
        <f ca="1">IF(OFFSET(Census!Y$4,$A12*25-25+1,0,1,1)=0,"",(OFFSET(Census!Y$4,$A12*25-25+Census!Y$3,0,1,1)-OFFSET(Census!Y$4,$A12*25-25+1,0,1,1))/OFFSET(Census!Y$4,$A12*25-25+1,0,1,1)*100)</f>
        <v>40.935501451590802</v>
      </c>
      <c r="AA12" s="207">
        <f ca="1">OFFSET(Census!AA$4,$A12*25-25+Census!AA$3,0,1,1)-OFFSET(Census!AA$4,$A12*25-25+1,0,1,1)</f>
        <v>4577</v>
      </c>
      <c r="AB12" s="208">
        <f ca="1">IF(OFFSET(Census!AA$4,$A12*25-25+1,0,1,1)=0,"",(OFFSET(Census!AA$4,$A12*25-25+Census!AA$3,0,1,1)-OFFSET(Census!AA$4,$A12*25-25+1,0,1,1))/OFFSET(Census!AA$4,$A12*25-25+1,0,1,1)*100)</f>
        <v>10.86966847154935</v>
      </c>
      <c r="AC12" s="207">
        <f ca="1">OFFSET(Census!AC$4,$A12*25-25+Census!AC$3,0,1,1)-OFFSET(Census!AC$4,$A12*25-25+1,0,1,1)</f>
        <v>-1.2649015626388405</v>
      </c>
      <c r="AD12" s="208">
        <f ca="1">IF(OFFSET(Census!AC$4,$A12*25-25+1,0,1,1)=0,"",(OFFSET(Census!AC$4,$A12*25-25+Census!AC$3,0,1,1)-OFFSET(Census!AC$4,$A12*25-25+1,0,1,1))/OFFSET(Census!AC$4,$A12*25-25+1,0,1,1)*100)</f>
        <v>-3.7131775947037871</v>
      </c>
      <c r="AE12" s="207">
        <f ca="1">OFFSET(Census!AE$4,$A12*25-25+Census!AE$3,0,1,1)-OFFSET(Census!AE$4,$A12*25-25+1,0,1,1)</f>
        <v>-5185</v>
      </c>
      <c r="AF12" s="208">
        <f ca="1">IF(OFFSET(Census!AE$4,$A12*25-25+1,0,1,1)=0,"",(OFFSET(Census!AE$4,$A12*25-25+Census!AE$3,0,1,1)-OFFSET(Census!AE$4,$A12*25-25+1,0,1,1))/OFFSET(Census!AE$4,$A12*25-25+1,0,1,1)*100)</f>
        <v>-9.7387351852895314</v>
      </c>
      <c r="AG12" s="207">
        <f ca="1">OFFSET(Census!AG$4,$A12*25-25+Census!AG$3,0,1,1)-OFFSET(Census!AG$4,$A12*25-25+1,0,1,1)</f>
        <v>-9.2711600936295824</v>
      </c>
      <c r="AH12" s="208">
        <f ca="1">IF(OFFSET(Census!AG$4,$A12*25-25+1,0,1,1)=0,"",(OFFSET(Census!AG$4,$A12*25-25+Census!AG$3,0,1,1)-OFFSET(Census!AG$4,$A12*25-25+1,0,1,1))/OFFSET(Census!AG$4,$A12*25-25+1,0,1,1)*100)</f>
        <v>-21.524916871838485</v>
      </c>
      <c r="AI12" s="207">
        <f ca="1">OFFSET(Census!AI$4,$A12*25-25+Census!AI$3,0,1,1)-OFFSET(Census!AI$4,$A12*25-25+1,0,1,1)</f>
        <v>-2.1582491010302682</v>
      </c>
      <c r="AJ12" s="208">
        <f ca="1">IF(OFFSET(Census!AI$4,$A12*25-25+1,0,1,1)=0,"",(OFFSET(Census!AI$4,$A12*25-25+Census!AI$3,0,1,1)-OFFSET(Census!AI$4,$A12*25-25+1,0,1,1))/OFFSET(Census!AI$4,$A12*25-25+1,0,1,1)*100)</f>
        <v>-29.351526860710887</v>
      </c>
      <c r="AK12" s="207">
        <f ca="1">OFFSET(Census!AK$4,$A12*25-25+Census!AK$3,0,1,1)-OFFSET(Census!AK$4,$A12*25-25+1,0,1,1)</f>
        <v>-63</v>
      </c>
      <c r="AL12" s="208">
        <f ca="1">IF(OFFSET(Census!AK$4,$A12*25-25+1,0,1,1)=0,"",(OFFSET(Census!AK$4,$A12*25-25+Census!AK$3,0,1,1)-OFFSET(Census!AK$4,$A12*25-25+1,0,1,1))/OFFSET(Census!AK$4,$A12*25-25+1,0,1,1)*100)</f>
        <v>-36.416184971098261</v>
      </c>
      <c r="AM12" s="207">
        <f ca="1">OFFSET(Census!AM$4,$A12*25-25+Census!AM$3,0,1,1)-OFFSET(Census!AM$4,$A12*25-25+1,0,1,1)</f>
        <v>2480</v>
      </c>
      <c r="AN12" s="208">
        <f ca="1">IF(OFFSET(Census!AM$4,$A12*25-25+1,0,1,1)=0,"",(OFFSET(Census!AM$4,$A12*25-25+Census!AM$3,0,1,1)-OFFSET(Census!AM$4,$A12*25-25+1,0,1,1))/OFFSET(Census!AM$4,$A12*25-25+1,0,1,1)*100)</f>
        <v>178.67435158501442</v>
      </c>
      <c r="AO12" s="207">
        <f ca="1">OFFSET(Census!AO$4,$A12*25-25+Census!AO$3,0,1,1)-OFFSET(Census!AO$4,$A12*25-25+1,0,1,1)</f>
        <v>3213</v>
      </c>
      <c r="AP12" s="208">
        <f ca="1">IF(OFFSET(Census!AO$4,$A12*25-25+1,0,1,1)=0,"",(OFFSET(Census!AO$4,$A12*25-25+Census!AO$3,0,1,1)-OFFSET(Census!AO$4,$A12*25-25+1,0,1,1))/OFFSET(Census!AO$4,$A12*25-25+1,0,1,1)*100)</f>
        <v>626.31578947368428</v>
      </c>
      <c r="AQ12" s="207">
        <f ca="1">OFFSET(Census!AQ$4,$A12*25-25+Census!AQ$3,0,1,1)-OFFSET(Census!AQ$4,$A12*25-25+1,0,1,1)</f>
        <v>195</v>
      </c>
      <c r="AR12" s="208">
        <f ca="1">IF(OFFSET(Census!AQ$4,$A12*25-25+1,0,1,1)=0,"",(OFFSET(Census!AQ$4,$A12*25-25+Census!AQ$3,0,1,1)-OFFSET(Census!AQ$4,$A12*25-25+1,0,1,1))/OFFSET(Census!AQ$4,$A12*25-25+1,0,1,1)*100)</f>
        <v>812.5</v>
      </c>
      <c r="AS12" s="207">
        <f ca="1">OFFSET(Census!AS$4,$A12*25-25+Census!AS$3,0,1,1)-OFFSET(Census!AS$4,$A12*25-25+1,0,1,1)</f>
        <v>426</v>
      </c>
      <c r="AT12" s="208">
        <f ca="1">IF(OFFSET(Census!AS$4,$A12*25-25+1,0,1,1)=0,"",(OFFSET(Census!AS$4,$A12*25-25+Census!AS$3,0,1,1)-OFFSET(Census!AS$4,$A12*25-25+1,0,1,1))/OFFSET(Census!AS$4,$A12*25-25+1,0,1,1)*100)</f>
        <v>65.639445300462256</v>
      </c>
      <c r="AU12" s="207">
        <f ca="1">OFFSET(Census!AU$4,$A12*25-25+Census!AU$3,0,1,1)-OFFSET(Census!AU$4,$A12*25-25+1,0,1,1)</f>
        <v>224</v>
      </c>
      <c r="AV12" s="208">
        <f ca="1">IF(OFFSET(Census!AU$4,$A12*25-25+1,0,1,1)=0,"",(OFFSET(Census!AU$4,$A12*25-25+Census!AU$3,0,1,1)-OFFSET(Census!AU$4,$A12*25-25+1,0,1,1))/OFFSET(Census!AU$4,$A12*25-25+1,0,1,1)*100)</f>
        <v>36.422764227642276</v>
      </c>
      <c r="AW12" s="207">
        <f ca="1">OFFSET(Census!AW$4,$A12*25-25+Census!AW$3,0,1,1)-OFFSET(Census!AW$4,$A12*25-25+1,0,1,1)</f>
        <v>-16</v>
      </c>
      <c r="AX12" s="208">
        <f ca="1">IF(OFFSET(Census!AW$4,$A12*25-25+1,0,1,1)=0,"",(OFFSET(Census!AW$4,$A12*25-25+Census!AW$3,0,1,1)-OFFSET(Census!AW$4,$A12*25-25+1,0,1,1))/OFFSET(Census!AW$4,$A12*25-25+1,0,1,1)*100)</f>
        <v>-5.0632911392405067</v>
      </c>
      <c r="AY12" s="207">
        <f ca="1">OFFSET(Census!AY$4,$A12*25-25+Census!AY$3,0,1,1)-OFFSET(Census!AY$4,$A12*25-25+1,0,1,1)</f>
        <v>1137</v>
      </c>
      <c r="AZ12" s="208">
        <f ca="1">IF(OFFSET(Census!AY$4,$A12*25-25+1,0,1,1)=0,"",(OFFSET(Census!AY$4,$A12*25-25+Census!AY$3,0,1,1)-OFFSET(Census!AY$4,$A12*25-25+1,0,1,1))/OFFSET(Census!AY$4,$A12*25-25+1,0,1,1)*100)</f>
        <v>82.391304347826093</v>
      </c>
      <c r="BA12" s="207"/>
      <c r="BB12" s="208"/>
      <c r="BC12" s="207">
        <f ca="1">OFFSET(Census!BC$4,$A12*25-25+Census!BC$3,0,1,1)-OFFSET(Census!BC$4,$A12*25-25+1,0,1,1)</f>
        <v>887</v>
      </c>
      <c r="BD12" s="208">
        <f ca="1">IF(OFFSET(Census!BC$4,$A12*25-25+1,0,1,1)=0,"",(OFFSET(Census!BC$4,$A12*25-25+Census!BC$3,0,1,1)-OFFSET(Census!BC$4,$A12*25-25+1,0,1,1))/OFFSET(Census!BC$4,$A12*25-25+1,0,1,1)*100)</f>
        <v>73.004115226337447</v>
      </c>
      <c r="BE12" s="207">
        <f ca="1">OFFSET(Census!BE$4,$A12*25-25+Census!BE$3,0,1,1)-OFFSET(Census!BE$4,$A12*25-25+1,0,1,1)</f>
        <v>-13</v>
      </c>
      <c r="BF12" s="208">
        <f ca="1">IF(OFFSET(Census!BE$4,$A12*25-25+1,0,1,1)=0,"",(OFFSET(Census!BE$4,$A12*25-25+Census!BE$3,0,1,1)-OFFSET(Census!BE$4,$A12*25-25+1,0,1,1))/OFFSET(Census!BE$4,$A12*25-25+1,0,1,1)*100)</f>
        <v>-3.2745591939546599</v>
      </c>
      <c r="BG12" s="207">
        <f ca="1">OFFSET(Census!BG$4,$A12*25-25+Census!BG$3,0,1,1)-OFFSET(Census!BG$4,$A12*25-25+1,0,1,1)</f>
        <v>-36</v>
      </c>
      <c r="BH12" s="208">
        <f ca="1">IF(OFFSET(Census!BG$4,$A12*25-25+1,0,1,1)=0,"",(OFFSET(Census!BG$4,$A12*25-25+Census!BG$3,0,1,1)-OFFSET(Census!BG$4,$A12*25-25+1,0,1,1))/OFFSET(Census!BG$4,$A12*25-25+1,0,1,1)*100)</f>
        <v>-22.36024844720497</v>
      </c>
      <c r="BI12" s="207">
        <f ca="1">OFFSET(Census!BI$4,$A12*25-25+Census!BI$3,0,1,1)-OFFSET(Census!BI$4,$A12*25-25+1,0,1,1)</f>
        <v>936</v>
      </c>
      <c r="BJ12" s="208">
        <f ca="1">IF(OFFSET(Census!BI$4,$A12*25-25+1,0,1,1)=0,"",(OFFSET(Census!BI$4,$A12*25-25+Census!BI$3,0,1,1)-OFFSET(Census!BI$4,$A12*25-25+1,0,1,1))/OFFSET(Census!BI$4,$A12*25-25+1,0,1,1)*100)</f>
        <v>142.46575342465752</v>
      </c>
      <c r="BK12" s="207"/>
      <c r="BL12" s="208"/>
      <c r="BM12" s="207">
        <f ca="1">OFFSET(Census!BM$4,$A12*25-25+Census!BM$3,0,1,1)-OFFSET(Census!BM$4,$A12*25-25+1,0,1,1)</f>
        <v>3229</v>
      </c>
      <c r="BN12" s="208">
        <f ca="1">IF(OFFSET(Census!BM$4,$A12*25-25+1,0,1,1)=0,"",(OFFSET(Census!BM$4,$A12*25-25+Census!BM$3,0,1,1)-OFFSET(Census!BM$4,$A12*25-25+1,0,1,1))/OFFSET(Census!BM$4,$A12*25-25+1,0,1,1)*100)</f>
        <v>600.1858736059479</v>
      </c>
      <c r="BO12" s="207">
        <f ca="1">OFFSET(Census!BO$4,$A12*25-25+Census!BO$3,0,1,1)-OFFSET(Census!BO$4,$A12*25-25+1,0,1,1)</f>
        <v>2437</v>
      </c>
      <c r="BP12" s="208">
        <f ca="1">IF(OFFSET(Census!BO$4,$A12*25-25+1,0,1,1)=0,"",(OFFSET(Census!BO$4,$A12*25-25+Census!BO$3,0,1,1)-OFFSET(Census!BO$4,$A12*25-25+1,0,1,1))/OFFSET(Census!BO$4,$A12*25-25+1,0,1,1)*100)</f>
        <v>167.72195457673777</v>
      </c>
      <c r="BQ12" s="207">
        <f ca="1">OFFSET(Census!BQ$4,$A12*25-25+Census!BQ$3,0,1,1)-OFFSET(Census!BQ$4,$A12*25-25+1,0,1,1)</f>
        <v>3147</v>
      </c>
      <c r="BR12" s="208">
        <f ca="1">IF(OFFSET(Census!BQ$4,$A12*25-25+1,0,1,1)=0,"",(OFFSET(Census!BQ$4,$A12*25-25+Census!BQ$3,0,1,1)-OFFSET(Census!BQ$4,$A12*25-25+1,0,1,1))/OFFSET(Census!BQ$4,$A12*25-25+1,0,1,1)*100)</f>
        <v>105.53319919517104</v>
      </c>
      <c r="BS12" s="207">
        <f ca="1">OFFSET(Census!BS$4,$A12*25-25+Census!BS$3,0,1,1)-OFFSET(Census!BS$4,$A12*25-25+1,0,1,1)</f>
        <v>244</v>
      </c>
      <c r="BT12" s="208">
        <f ca="1">IF(OFFSET(Census!BS$4,$A12*25-25+1,0,1,1)=0,"",(OFFSET(Census!BS$4,$A12*25-25+Census!BS$3,0,1,1)-OFFSET(Census!BS$4,$A12*25-25+1,0,1,1))/OFFSET(Census!BS$4,$A12*25-25+1,0,1,1)*100)</f>
        <v>228.03738317757006</v>
      </c>
      <c r="BU12" s="207">
        <f ca="1">OFFSET(Census!BU$4,$A12*25-25+Census!BU$3,0,1,1)-OFFSET(Census!BU$4,$A12*25-25+1,0,1,1)</f>
        <v>52346</v>
      </c>
      <c r="BV12" s="208">
        <f ca="1">IF(OFFSET(Census!BU$4,$A12*25-25+1,0,1,1)=0,"",(OFFSET(Census!BU$4,$A12*25-25+Census!BU$3,0,1,1)-OFFSET(Census!BU$4,$A12*25-25+1,0,1,1))/OFFSET(Census!BU$4,$A12*25-25+1,0,1,1)*100)</f>
        <v>343.50022967386315</v>
      </c>
      <c r="BW12" s="207"/>
      <c r="BX12" s="208"/>
      <c r="BY12" s="207">
        <f ca="1">OFFSET(Census!BY$4,$A12*25-25+Census!BY$3,0,1,1)-OFFSET(Census!BY$4,$A12*25-25+1,0,1,1)</f>
        <v>-8.2008812856402287</v>
      </c>
      <c r="BZ12" s="208">
        <f ca="1">IF(OFFSET(Census!BY$4,$A12*25-25+1,0,1,1)=0,"",(OFFSET(Census!BY$4,$A12*25-25+Census!BY$3,0,1,1)-OFFSET(Census!BY$4,$A12*25-25+1,0,1,1))/OFFSET(Census!BY$4,$A12*25-25+1,0,1,1)*100)</f>
        <v>-64.569387755102042</v>
      </c>
      <c r="CA12" s="207">
        <f ca="1">OFFSET(Census!CA$4,$A12*25-25+Census!CA$3,0,1,1)-OFFSET(Census!CA$4,$A12*25-25+1,0,1,1)</f>
        <v>38249</v>
      </c>
      <c r="CB12" s="208">
        <f ca="1">IF(OFFSET(Census!CA$4,$A12*25-25+1,0,1,1)=0,"",(OFFSET(Census!CA$4,$A12*25-25+Census!CA$3,0,1,1)-OFFSET(Census!CA$4,$A12*25-25+1,0,1,1))/OFFSET(Census!CA$4,$A12*25-25+1,0,1,1)*100)</f>
        <v>591.35745207173784</v>
      </c>
      <c r="CC12" s="207">
        <f ca="1">OFFSET(Census!CC$4,$A12*25-25+Census!CC$3,0,1,1)-OFFSET(Census!CC$4,$A12*25-25+1,0,1,1)</f>
        <v>26.660971022685427</v>
      </c>
      <c r="CD12" s="208">
        <f ca="1">IF(OFFSET(Census!CC$4,$A12*25-25+1,0,1,1)=0,"",(OFFSET(Census!CC$4,$A12*25-25+Census!CC$3,0,1,1)-OFFSET(Census!CC$4,$A12*25-25+1,0,1,1))/OFFSET(Census!CC$4,$A12*25-25+1,0,1,1)*100)</f>
        <v>509.5180315575364</v>
      </c>
      <c r="CE12" s="207"/>
      <c r="CF12" s="208"/>
      <c r="CG12" s="207">
        <f ca="1">OFFSET(Census!CG$4,$A12*25-25+Census!CG$3,0,1,1)-OFFSET(Census!CG$4,$A12*25-25+1,0,1,1)</f>
        <v>29989</v>
      </c>
      <c r="CH12" s="208">
        <f ca="1">IF(OFFSET(Census!CG$4,$A12*25-25+1,0,1,1)=0,"",(OFFSET(Census!CG$4,$A12*25-25+Census!CG$3,0,1,1)-OFFSET(Census!CG$4,$A12*25-25+1,0,1,1))/OFFSET(Census!CG$4,$A12*25-25+1,0,1,1)*100)</f>
        <v>61.079881054218099</v>
      </c>
      <c r="CI12" s="207">
        <f ca="1">OFFSET(Census!CI$4,$A12*25-25+Census!CI$3,0,1,1)-OFFSET(Census!CI$4,$A12*25-25+1,0,1,1)</f>
        <v>-4825</v>
      </c>
      <c r="CJ12" s="208">
        <f ca="1">IF(OFFSET(Census!CI$4,$A12*25-25+1,0,1,1)=0,"",(OFFSET(Census!CI$4,$A12*25-25+Census!CI$3,0,1,1)-OFFSET(Census!CI$4,$A12*25-25+1,0,1,1))/OFFSET(Census!CI$4,$A12*25-25+1,0,1,1)*100)</f>
        <v>-52.100205161429649</v>
      </c>
      <c r="CK12" s="207">
        <f ca="1">OFFSET(Census!CK$4,$A12*25-25+Census!CK$3,0,1,1)-OFFSET(Census!CK$4,$A12*25-25+1,0,1,1)</f>
        <v>-4737</v>
      </c>
      <c r="CL12" s="208">
        <f ca="1">IF(OFFSET(Census!CK$4,$A12*25-25+1,0,1,1)=0,"",(OFFSET(Census!CK$4,$A12*25-25+Census!CK$3,0,1,1)-OFFSET(Census!CK$4,$A12*25-25+1,0,1,1))/OFFSET(Census!CK$4,$A12*25-25+1,0,1,1)*100)</f>
        <v>-11.475568691102014</v>
      </c>
      <c r="CM12" s="207">
        <f ca="1">OFFSET(Census!CM$4,$A12*25-25+Census!CM$3,0,1,1)-OFFSET(Census!CM$4,$A12*25-25+1,0,1,1)</f>
        <v>-10.557905722947368</v>
      </c>
      <c r="CN12" s="208">
        <f ca="1">IF(OFFSET(Census!CM$4,$A12*25-25+1,0,1,1)=0,"",(OFFSET(Census!CM$4,$A12*25-25+Census!CM$3,0,1,1)-OFFSET(Census!CM$4,$A12*25-25+1,0,1,1))/OFFSET(Census!CM$4,$A12*25-25+1,0,1,1)*100)</f>
        <v>-66.531564635081025</v>
      </c>
      <c r="CO12" s="207">
        <f ca="1">OFFSET(Census!CO$4,$A12*25-25+Census!CO$3,0,1,1)-OFFSET(Census!CO$4,$A12*25-25+1,0,1,1)</f>
        <v>-1.1014258166306323</v>
      </c>
      <c r="CP12" s="208">
        <f ca="1">IF(OFFSET(Census!CO$4,$A12*25-25+1,0,1,1)=0,"",(OFFSET(Census!CO$4,$A12*25-25+Census!CO$3,0,1,1)-OFFSET(Census!CO$4,$A12*25-25+1,0,1,1))/OFFSET(Census!CO$4,$A12*25-25+1,0,1,1)*100)</f>
        <v>-17.760848056537114</v>
      </c>
      <c r="CQ12" s="207">
        <f ca="1">OFFSET(Census!CQ$4,$A12*25-25+Census!CQ$3,0,1,1)-OFFSET(Census!CQ$4,$A12*25-25+1,0,1,1)</f>
        <v>10.993791938176727</v>
      </c>
      <c r="CR12" s="208">
        <f ca="1">IF(OFFSET(Census!CQ$4,$A12*25-25+1,0,1,1)=0,"",(OFFSET(Census!CQ$4,$A12*25-25+Census!CQ$3,0,1,1)-OFFSET(Census!CQ$4,$A12*25-25+1,0,1,1))/OFFSET(Census!CQ$4,$A12*25-25+1,0,1,1)*100)</f>
        <v>18.770017326137406</v>
      </c>
      <c r="CS12" s="207">
        <f ca="1">OFFSET(Census!CS$4,$A12*25-25+Census!CS$3,0,1,1)-OFFSET(Census!CS$4,$A12*25-25+1,0,1,1)</f>
        <v>-10.063762157409112</v>
      </c>
      <c r="CT12" s="208">
        <f ca="1">IF(OFFSET(Census!CS$4,$A12*25-25+1,0,1,1)=0,"",(OFFSET(Census!CS$4,$A12*25-25+Census!CS$3,0,1,1)-OFFSET(Census!CS$4,$A12*25-25+1,0,1,1))/OFFSET(Census!CS$4,$A12*25-25+1,0,1,1)*100)</f>
        <v>-76.876665078176416</v>
      </c>
      <c r="CU12" s="207">
        <f ca="1">OFFSET(Census!CU$4,$A12*25-25+Census!CU$3,0,1,1)-OFFSET(Census!CU$4,$A12*25-25+1,0,1,1)</f>
        <v>20067</v>
      </c>
      <c r="CV12" s="208">
        <f ca="1">IF(OFFSET(Census!CU$4,$A12*25-25+1,0,1,1)=0,"",(OFFSET(Census!CU$4,$A12*25-25+Census!CU$3,0,1,1)-OFFSET(Census!CU$4,$A12*25-25+1,0,1,1))/OFFSET(Census!CU$4,$A12*25-25+1,0,1,1)*100)</f>
        <v>285.20466173962478</v>
      </c>
      <c r="CW12" s="207">
        <f ca="1">OFFSET(Census!CW$4,$A12*25-25+Census!CW$3,0,1,1)-OFFSET(Census!CW$4,$A12*25-25+1,0,1,1)</f>
        <v>-639</v>
      </c>
      <c r="CX12" s="208">
        <f ca="1">IF(OFFSET(Census!CW$4,$A12*25-25+1,0,1,1)=0,"",(OFFSET(Census!CW$4,$A12*25-25+Census!CW$3,0,1,1)-OFFSET(Census!CW$4,$A12*25-25+1,0,1,1))/OFFSET(Census!CW$4,$A12*25-25+1,0,1,1)*100)</f>
        <v>-10.988822012037833</v>
      </c>
      <c r="CY12" s="207">
        <f ca="1">OFFSET(Census!CY$4,$A12*25-25+Census!CY$3,0,1,1)-OFFSET(Census!CY$4,$A12*25-25+1,0,1,1)</f>
        <v>20.561401622208656</v>
      </c>
      <c r="CZ12" s="208">
        <f ca="1">IF(OFFSET(Census!CY$4,$A12*25-25+1,0,1,1)=0,"",(OFFSET(Census!CY$4,$A12*25-25+Census!CY$3,0,1,1)-OFFSET(Census!CY$4,$A12*25-25+1,0,1,1))/OFFSET(Census!CY$4,$A12*25-25+1,0,1,1)*100)</f>
        <v>143.47977499249583</v>
      </c>
      <c r="DA12" s="207">
        <f ca="1">OFFSET(Census!DA$4,$A12*25-25+Census!DA$3,0,1,1)-OFFSET(Census!DA$4,$A12*25-25+1,0,1,1)</f>
        <v>-5.1801684960378473</v>
      </c>
      <c r="DB12" s="208">
        <f ca="1">IF(OFFSET(Census!DA$4,$A12*25-25+1,0,1,1)=0,"",(OFFSET(Census!DA$4,$A12*25-25+Census!DA$3,0,1,1)-OFFSET(Census!DA$4,$A12*25-25+1,0,1,1))/OFFSET(Census!DA$4,$A12*25-25+1,0,1,1)*100)</f>
        <v>-43.737904182023428</v>
      </c>
      <c r="DC12" s="207"/>
      <c r="DD12" s="208"/>
      <c r="DE12" s="207">
        <f ca="1">OFFSET(Census!DE$4,$A12*25-25+Census!DE$3,0,1,1)-OFFSET(Census!DE$4,$A12*25-25+1,0,1,1)</f>
        <v>1065</v>
      </c>
      <c r="DF12" s="208">
        <f ca="1">IF(OFFSET(Census!DE$4,$A12*25-25+1,0,1,1)=0,"",(OFFSET(Census!DE$4,$A12*25-25+Census!DE$3,0,1,1)-OFFSET(Census!DE$4,$A12*25-25+1,0,1,1))/OFFSET(Census!DE$4,$A12*25-25+1,0,1,1)*100)</f>
        <v>12.959357507909466</v>
      </c>
      <c r="DG12" s="207">
        <f ca="1">OFFSET(Census!DG$4,$A12*25-25+Census!DG$3,0,1,1)-OFFSET(Census!DG$4,$A12*25-25+1,0,1,1)</f>
        <v>-1959</v>
      </c>
      <c r="DH12" s="208">
        <f ca="1">IF(OFFSET(Census!DG$4,$A12*25-25+1,0,1,1)=0,"",(OFFSET(Census!DG$4,$A12*25-25+Census!DG$3,0,1,1)-OFFSET(Census!DG$4,$A12*25-25+1,0,1,1))/OFFSET(Census!DG$4,$A12*25-25+1,0,1,1)*100)</f>
        <v>-5.5035819637589549</v>
      </c>
      <c r="DI12" s="207">
        <f ca="1">OFFSET(Census!DI$4,$A12*25-25+Census!DI$3,0,1,1)-OFFSET(Census!DI$4,$A12*25-25+1,0,1,1)</f>
        <v>11649</v>
      </c>
      <c r="DJ12" s="208">
        <f ca="1">IF(OFFSET(Census!DI$4,$A12*25-25+1,0,1,1)=0,"",(OFFSET(Census!DI$4,$A12*25-25+Census!DI$3,0,1,1)-OFFSET(Census!DI$4,$A12*25-25+1,0,1,1))/OFFSET(Census!DI$4,$A12*25-25+1,0,1,1)*100)</f>
        <v>257.09556389318033</v>
      </c>
      <c r="DK12" s="207">
        <f ca="1">OFFSET(Census!DK$4,$A12*25-25+Census!DK$3,0,1,1)-OFFSET(Census!DK$4,$A12*25-25+1,0,1,1)</f>
        <v>10144</v>
      </c>
      <c r="DL12" s="208">
        <f ca="1">IF(OFFSET(Census!DK$4,$A12*25-25+1,0,1,1)=0,"",(OFFSET(Census!DK$4,$A12*25-25+Census!DK$3,0,1,1)-OFFSET(Census!DK$4,$A12*25-25+1,0,1,1))/OFFSET(Census!DK$4,$A12*25-25+1,0,1,1)*100)</f>
        <v>20.559383867044996</v>
      </c>
      <c r="DM12" s="207">
        <f ca="1">OFFSET(Census!DM$4,$A12*25-25+Census!DM$3,0,1,1)-OFFSET(Census!DM$4,$A12*25-25+1,0,1,1)</f>
        <v>-1.0499801059003371</v>
      </c>
      <c r="DN12" s="208">
        <f ca="1">IF(OFFSET(Census!DM$4,$A12*25-25+1,0,1,1)=0,"",(OFFSET(Census!DM$4,$A12*25-25+Census!DM$3,0,1,1)-OFFSET(Census!DM$4,$A12*25-25+1,0,1,1))/OFFSET(Census!DM$4,$A12*25-25+1,0,1,1)*100)</f>
        <v>-6.3039691439672225</v>
      </c>
      <c r="DO12" s="207">
        <f ca="1">OFFSET(Census!DO$4,$A12*25-25+Census!DO$3,0,1,1)-OFFSET(Census!DO$4,$A12*25-25+1,0,1,1)</f>
        <v>-15.595979906318782</v>
      </c>
      <c r="DP12" s="208">
        <f ca="1">IF(OFFSET(Census!DO$4,$A12*25-25+1,0,1,1)=0,"",(OFFSET(Census!DO$4,$A12*25-25+Census!DO$3,0,1,1)-OFFSET(Census!DO$4,$A12*25-25+1,0,1,1))/OFFSET(Census!DO$4,$A12*25-25+1,0,1,1)*100)</f>
        <v>-21.618363494248314</v>
      </c>
      <c r="DQ12" s="207">
        <f ca="1">OFFSET(Census!DQ$4,$A12*25-25+Census!DQ$3,0,1,1)-OFFSET(Census!DQ$4,$A12*25-25+1,0,1,1)</f>
        <v>18.017373271777608</v>
      </c>
      <c r="DR12" s="208">
        <f ca="1">IF(OFFSET(Census!DQ$4,$A12*25-25+1,0,1,1)=0,"",(OFFSET(Census!DQ$4,$A12*25-25+Census!DQ$3,0,1,1)-OFFSET(Census!DQ$4,$A12*25-25+1,0,1,1))/OFFSET(Census!DQ$4,$A12*25-25+1,0,1,1)*100)</f>
        <v>196.19889587938803</v>
      </c>
      <c r="DS12" s="207">
        <f ca="1">OFFSET(Census!DS$4,$A12*25-25+Census!DS$3,0,1,1)-OFFSET(Census!DS$4,$A12*25-25+1,0,1,1)</f>
        <v>8562</v>
      </c>
      <c r="DT12" s="208">
        <f ca="1">IF(OFFSET(Census!DS$4,$A12*25-25+1,0,1,1)=0,"",(OFFSET(Census!DS$4,$A12*25-25+Census!DS$3,0,1,1)-OFFSET(Census!DS$4,$A12*25-25+1,0,1,1))/OFFSET(Census!DS$4,$A12*25-25+1,0,1,1)*100)</f>
        <v>60.513110467170826</v>
      </c>
      <c r="DU12" s="207">
        <f ca="1">OFFSET(Census!DU$4,$A12*25-25+Census!DU$3,0,1,1)-OFFSET(Census!DU$4,$A12*25-25+1,0,1,1)</f>
        <v>-169</v>
      </c>
      <c r="DV12" s="208">
        <f ca="1">IF(OFFSET(Census!DU$4,$A12*25-25+1,0,1,1)=0,"",(OFFSET(Census!DU$4,$A12*25-25+Census!DU$3,0,1,1)-OFFSET(Census!DU$4,$A12*25-25+1,0,1,1))/OFFSET(Census!DU$4,$A12*25-25+1,0,1,1)*100)</f>
        <v>-6.3248502994011986</v>
      </c>
      <c r="DW12" s="207">
        <f ca="1">OFFSET(Census!DW$4,$A12*25-25+Census!DW$3,0,1,1)-OFFSET(Census!DW$4,$A12*25-25+1,0,1,1)</f>
        <v>13620</v>
      </c>
      <c r="DX12" s="208">
        <f ca="1">IF(OFFSET(Census!DW$4,$A12*25-25+1,0,1,1)=0,"",(OFFSET(Census!DW$4,$A12*25-25+Census!DW$3,0,1,1)-OFFSET(Census!DW$4,$A12*25-25+1,0,1,1))/OFFSET(Census!DW$4,$A12*25-25+1,0,1,1)*100)</f>
        <v>29.691962241939351</v>
      </c>
      <c r="DY12" s="207">
        <f ca="1">OFFSET(Census!DY$4,$A12*25-25+Census!DY$3,0,1,1)-OFFSET(Census!DY$4,$A12*25-25+1,0,1,1)</f>
        <v>7.8783965887397045</v>
      </c>
      <c r="DZ12" s="208">
        <f ca="1">IF(OFFSET(Census!DY$4,$A12*25-25+1,0,1,1)=0,"",(OFFSET(Census!DY$4,$A12*25-25+Census!DY$3,0,1,1)-OFFSET(Census!DY$4,$A12*25-25+1,0,1,1))/OFFSET(Census!DY$4,$A12*25-25+1,0,1,1)*100)</f>
        <v>25.541729445337406</v>
      </c>
      <c r="EA12" s="207">
        <f ca="1">OFFSET(Census!EA$4,$A12*25-25+Census!EA$3,0,1,1)-OFFSET(Census!EA$4,$A12*25-25+1,0,1,1)</f>
        <v>-1.5572686141863086</v>
      </c>
      <c r="EB12" s="208">
        <f ca="1">IF(OFFSET(Census!EA$4,$A12*25-25+1,0,1,1)=0,"",(OFFSET(Census!EA$4,$A12*25-25+Census!EA$3,0,1,1)-OFFSET(Census!EA$4,$A12*25-25+1,0,1,1))/OFFSET(Census!EA$4,$A12*25-25+1,0,1,1)*100)</f>
        <v>-26.7340825603818</v>
      </c>
      <c r="EC12" s="207">
        <f ca="1">OFFSET(Census!EC$4,$A12*25-25+Census!EC$3,0,1,1)-OFFSET(Census!EC$4,$A12*25-25+1,0,1,1)</f>
        <v>770000</v>
      </c>
      <c r="ED12" s="208">
        <f ca="1">IF(OFFSET(Census!EC$4,$A12*25-25+1,0,1,1)=0,"",(OFFSET(Census!EC$4,$A12*25-25+Census!EC$3,0,1,1)-OFFSET(Census!EC$4,$A12*25-25+1,0,1,1))/OFFSET(Census!EC$4,$A12*25-25+1,0,1,1)*100)</f>
        <v>220.00000000000003</v>
      </c>
      <c r="EE12" s="207">
        <f ca="1">OFFSET(Census!EE$4,$A12*25-25+Census!EE$3,0,1,1)-OFFSET(Census!EE$4,$A12*25-25+1,0,1,1)</f>
        <v>360000</v>
      </c>
      <c r="EF12" s="208">
        <f ca="1">IF(OFFSET(Census!EE$4,$A12*25-25+1,0,1,1)=0,"",(OFFSET(Census!EE$4,$A12*25-25+Census!EE$3,0,1,1)-OFFSET(Census!EE$4,$A12*25-25+1,0,1,1))/OFFSET(Census!EE$4,$A12*25-25+1,0,1,1)*100)</f>
        <v>146.9387755102041</v>
      </c>
      <c r="EG12" s="207">
        <f ca="1">OFFSET(Census!EG$4,$A12*25-25+Census!EG$3,0,1,1)-OFFSET(Census!EG$4,$A12*25-25+1,0,1,1)</f>
        <v>8.5309984242945127</v>
      </c>
      <c r="EH12" s="208">
        <f ca="1">IF(OFFSET(Census!EG$4,$A12*25-25+1,0,1,1)=0,"",(OFFSET(Census!EG$4,$A12*25-25+Census!EG$3,0,1,1)-OFFSET(Census!EG$4,$A12*25-25+1,0,1,1))/OFFSET(Census!EG$4,$A12*25-25+1,0,1,1)*100)</f>
        <v>195.2619672131147</v>
      </c>
      <c r="EI12" s="207">
        <f ca="1">OFFSET(Census!EI$4,$A12*25-25+Census!EI$3,0,1,1)-OFFSET(Census!EI$4,$A12*25-25+1,0,1,1)</f>
        <v>3.6560234923363417</v>
      </c>
      <c r="EJ12" s="208">
        <f ca="1">IF(OFFSET(Census!EI$4,$A12*25-25+1,0,1,1)=0,"",(OFFSET(Census!EI$4,$A12*25-25+Census!EI$3,0,1,1)-OFFSET(Census!EI$4,$A12*25-25+1,0,1,1))/OFFSET(Census!EI$4,$A12*25-25+1,0,1,1)*100)</f>
        <v>120.10682352941177</v>
      </c>
      <c r="EK12" s="207">
        <f ca="1">OFFSET(Census!EK$4,$A12*25-25+Census!EK$3,0,1,1)-OFFSET(Census!EK$4,$A12*25-25+1,0,1,1)</f>
        <v>-15.9</v>
      </c>
      <c r="EL12" s="208">
        <f ca="1">IF(OFFSET(Census!EK$4,$A12*25-25+1,0,1,1)=0,"",(OFFSET(Census!EK$4,$A12*25-25+Census!EK$3,0,1,1)-OFFSET(Census!EK$4,$A12*25-25+1,0,1,1))/OFFSET(Census!EK$4,$A12*25-25+1,0,1,1)*100)</f>
        <v>-83.684210526315795</v>
      </c>
      <c r="EM12" s="207"/>
      <c r="EN12" s="208"/>
      <c r="EO12" s="207">
        <f ca="1">OFFSET(Census!EO$4,$A12*25-25+Census!EO$3,0,1,1)-OFFSET(Census!EO$4,$A12*25-25+1,0,1,1)</f>
        <v>-9.6762024372035764</v>
      </c>
      <c r="EP12" s="208">
        <f ca="1">IF(OFFSET(Census!EO$4,$A12*25-25+1,0,1,1)=0,"",(OFFSET(Census!EO$4,$A12*25-25+Census!EO$3,0,1,1)-OFFSET(Census!EO$4,$A12*25-25+1,0,1,1))/OFFSET(Census!EO$4,$A12*25-25+1,0,1,1)*100)</f>
        <v>-86.16315226478099</v>
      </c>
      <c r="EQ12" s="207">
        <f ca="1">OFFSET(Census!EQ$4,$A12*25-25+Census!EQ$3,0,1,1)-OFFSET(Census!EQ$4,$A12*25-25+1,0,1,1)</f>
        <v>4096</v>
      </c>
      <c r="ER12" s="208">
        <f ca="1">IF(OFFSET(Census!EQ$4,$A12*25-25+1,0,1,1)=0,"",(OFFSET(Census!EQ$4,$A12*25-25+Census!EQ$3,0,1,1)-OFFSET(Census!EQ$4,$A12*25-25+1,0,1,1))/OFFSET(Census!EQ$4,$A12*25-25+1,0,1,1)*100)</f>
        <v>38.359243303989508</v>
      </c>
      <c r="ES12" s="207">
        <f ca="1">OFFSET(Census!ES$4,$A12*25-25+Census!ES$3,0,1,1)-OFFSET(Census!ES$4,$A12*25-25+1,0,1,1)</f>
        <v>2329</v>
      </c>
      <c r="ET12" s="208">
        <f ca="1">IF(OFFSET(Census!ES$4,$A12*25-25+1,0,1,1)=0,"",(OFFSET(Census!ES$4,$A12*25-25+Census!ES$3,0,1,1)-OFFSET(Census!ES$4,$A12*25-25+1,0,1,1))/OFFSET(Census!ES$4,$A12*25-25+1,0,1,1)*100)</f>
        <v>16.734928504706474</v>
      </c>
      <c r="EU12" s="207">
        <f ca="1">OFFSET(Census!EU$4,$A12*25-25+Census!EU$3,0,1,1)-OFFSET(Census!EU$4,$A12*25-25+1,0,1,1)</f>
        <v>126</v>
      </c>
      <c r="EV12" s="208">
        <f ca="1">IF(OFFSET(Census!EU$4,$A12*25-25+1,0,1,1)=0,"",(OFFSET(Census!EU$4,$A12*25-25+Census!EU$3,0,1,1)-OFFSET(Census!EU$4,$A12*25-25+1,0,1,1))/OFFSET(Census!EU$4,$A12*25-25+1,0,1,1)*100)</f>
        <v>2.2360248447204971</v>
      </c>
      <c r="EW12" s="207">
        <f ca="1">OFFSET(Census!EW$4,$A12*25-25+Census!EW$3,0,1,1)-OFFSET(Census!EW$4,$A12*25-25+1,0,1,1)</f>
        <v>-49</v>
      </c>
      <c r="EX12" s="208">
        <f ca="1">IF(OFFSET(Census!EW$4,$A12*25-25+1,0,1,1)=0,"",(OFFSET(Census!EW$4,$A12*25-25+Census!EW$3,0,1,1)-OFFSET(Census!EW$4,$A12*25-25+1,0,1,1))/OFFSET(Census!EW$4,$A12*25-25+1,0,1,1)*100)</f>
        <v>-4.929577464788732</v>
      </c>
      <c r="EY12" s="207">
        <f ca="1">OFFSET(Census!EY$4,$A12*25-25+Census!EY$3,0,1,1)-OFFSET(Census!EY$4,$A12*25-25+1,0,1,1)</f>
        <v>6502</v>
      </c>
      <c r="EZ12" s="208">
        <f ca="1">IF(OFFSET(Census!EY$4,$A12*25-25+1,0,1,1)=0,"",(OFFSET(Census!EY$4,$A12*25-25+Census!EY$3,0,1,1)-OFFSET(Census!EY$4,$A12*25-25+1,0,1,1))/OFFSET(Census!EY$4,$A12*25-25+1,0,1,1)*100)</f>
        <v>20.823725339482451</v>
      </c>
      <c r="FA12" s="207">
        <f ca="1">OFFSET(Census!FA$4,$A12*25-25+Census!FA$3,0,1,1)-OFFSET(Census!FA$4,$A12*25-25+1,0,1,1)</f>
        <v>4566</v>
      </c>
      <c r="FB12" s="208">
        <f ca="1">IF(OFFSET(Census!FA$4,$A12*25-25+1,0,1,1)=0,"",(OFFSET(Census!FA$4,$A12*25-25+Census!FA$3,0,1,1)-OFFSET(Census!FA$4,$A12*25-25+1,0,1,1))/OFFSET(Census!FA$4,$A12*25-25+1,0,1,1)*100)</f>
        <v>33.487348734873493</v>
      </c>
      <c r="FC12" s="207">
        <f ca="1">OFFSET(Census!FC$4,$A12*25-25+Census!FC$3,0,1,1)-OFFSET(Census!FC$4,$A12*25-25+1,0,1,1)</f>
        <v>1582</v>
      </c>
      <c r="FD12" s="208">
        <f ca="1">IF(OFFSET(Census!FC$4,$A12*25-25+1,0,1,1)=0,"",(OFFSET(Census!FC$4,$A12*25-25+Census!FC$3,0,1,1)-OFFSET(Census!FC$4,$A12*25-25+1,0,1,1))/OFFSET(Census!FC$4,$A12*25-25+1,0,1,1)*100)</f>
        <v>60.083554880364595</v>
      </c>
      <c r="FE12" s="207">
        <f ca="1">OFFSET(Census!FE$4,$A12*25-25+Census!FE$3,0,1,1)-OFFSET(Census!FE$4,$A12*25-25+1,0,1,1)</f>
        <v>221</v>
      </c>
      <c r="FF12" s="208">
        <f ca="1">IF(OFFSET(Census!FE$4,$A12*25-25+1,0,1,1)=0,"",(OFFSET(Census!FE$4,$A12*25-25+Census!FE$3,0,1,1)-OFFSET(Census!FE$4,$A12*25-25+1,0,1,1))/OFFSET(Census!FE$4,$A12*25-25+1,0,1,1)*100)</f>
        <v>13.345410628019325</v>
      </c>
      <c r="FG12" s="207">
        <f ca="1">OFFSET(Census!FG$4,$A12*25-25+Census!FG$3,0,1,1)-OFFSET(Census!FG$4,$A12*25-25+1,0,1,1)</f>
        <v>12871</v>
      </c>
      <c r="FH12" s="208">
        <f ca="1">IF(OFFSET(Census!FG$4,$A12*25-25+1,0,1,1)=0,"",(OFFSET(Census!FG$4,$A12*25-25+Census!FG$3,0,1,1)-OFFSET(Census!FG$4,$A12*25-25+1,0,1,1))/OFFSET(Census!FG$4,$A12*25-25+1,0,1,1)*100)</f>
        <v>26.188247741515426</v>
      </c>
      <c r="FI12" s="207">
        <f ca="1">OFFSET(Census!FI$4,$A12*25-25+Census!FI$3,0,1,1)-OFFSET(Census!FI$4,$A12*25-25+1,0,1,1)</f>
        <v>2.0955173513939016</v>
      </c>
      <c r="FJ12" s="208">
        <f ca="1">IF(OFFSET(Census!FI$4,$A12*25-25+1,0,1,1)=0,"",(OFFSET(Census!FI$4,$A12*25-25+Census!FI$3,0,1,1)-OFFSET(Census!FI$4,$A12*25-25+1,0,1,1))/OFFSET(Census!FI$4,$A12*25-25+1,0,1,1)*100)</f>
        <v>9.6451102066217906</v>
      </c>
      <c r="FK12" s="207">
        <f ca="1">OFFSET(Census!FK$4,$A12*25-25+Census!FK$3,0,1,1)-OFFSET(Census!FK$4,$A12*25-25+1,0,1,1)</f>
        <v>-2.1213151424349057</v>
      </c>
      <c r="FL12" s="208">
        <f ca="1">IF(OFFSET(Census!FK$4,$A12*25-25+1,0,1,1)=0,"",(OFFSET(Census!FK$4,$A12*25-25+Census!FK$3,0,1,1)-OFFSET(Census!FK$4,$A12*25-25+1,0,1,1))/OFFSET(Census!FK$4,$A12*25-25+1,0,1,1)*100)</f>
        <v>-7.49144187830644</v>
      </c>
      <c r="FM12" s="207">
        <f ca="1">OFFSET(Census!FM$4,$A12*25-25+Census!FM$3,0,1,1)-OFFSET(Census!FM$4,$A12*25-25+1,0,1,1)</f>
        <v>-2.1762810755323283</v>
      </c>
      <c r="FN12" s="208">
        <f ca="1">IF(OFFSET(Census!FM$4,$A12*25-25+1,0,1,1)=0,"",(OFFSET(Census!FM$4,$A12*25-25+Census!FM$3,0,1,1)-OFFSET(Census!FM$4,$A12*25-25+1,0,1,1))/OFFSET(Census!FM$4,$A12*25-25+1,0,1,1)*100)</f>
        <v>-18.981342023116746</v>
      </c>
      <c r="FO12" s="207">
        <f ca="1">OFFSET(Census!FO$4,$A12*25-25+Census!FO$3,0,1,1)-OFFSET(Census!FO$4,$A12*25-25+1,0,1,1)</f>
        <v>-0.49873616561160805</v>
      </c>
      <c r="FP12" s="208">
        <f ca="1">IF(OFFSET(Census!FO$4,$A12*25-25+1,0,1,1)=0,"",(OFFSET(Census!FO$4,$A12*25-25+Census!FO$3,0,1,1)-OFFSET(Census!FO$4,$A12*25-25+1,0,1,1))/OFFSET(Census!FO$4,$A12*25-25+1,0,1,1)*100)</f>
        <v>-24.659844132272951</v>
      </c>
      <c r="FQ12" s="207">
        <f ca="1">OFFSET(Census!FQ$4,$A12*25-25+Census!FQ$3,0,1,1)-OFFSET(Census!FQ$4,$A12*25-25+1,0,1,1)</f>
        <v>-2.7008150321849342</v>
      </c>
      <c r="FR12" s="208">
        <f ca="1">IF(OFFSET(Census!FQ$4,$A12*25-25+1,0,1,1)=0,"",(OFFSET(Census!FQ$4,$A12*25-25+Census!FQ$3,0,1,1)-OFFSET(Census!FQ$4,$A12*25-25+1,0,1,1))/OFFSET(Census!FQ$4,$A12*25-25+1,0,1,1)*100)</f>
        <v>-4.2512060338785922</v>
      </c>
      <c r="FS12" s="207">
        <f ca="1">OFFSET(Census!FS$4,$A12*25-25+Census!FS$3,0,1,1)-OFFSET(Census!FS$4,$A12*25-25+1,0,1,1)</f>
        <v>1.6047218117744073</v>
      </c>
      <c r="FT12" s="208">
        <f ca="1">IF(OFFSET(Census!FS$4,$A12*25-25+1,0,1,1)=0,"",(OFFSET(Census!FS$4,$A12*25-25+Census!FS$3,0,1,1)-OFFSET(Census!FS$4,$A12*25-25+1,0,1,1))/OFFSET(Census!FS$4,$A12*25-25+1,0,1,1)*100)</f>
        <v>5.7842953872452192</v>
      </c>
      <c r="FU12" s="207">
        <f ca="1">OFFSET(Census!FU$4,$A12*25-25+Census!FU$3,0,1,1)-OFFSET(Census!FU$4,$A12*25-25+1,0,1,1)</f>
        <v>1.4390161675710642</v>
      </c>
      <c r="FV12" s="208">
        <f ca="1">IF(OFFSET(Census!FU$4,$A12*25-25+1,0,1,1)=0,"",(OFFSET(Census!FU$4,$A12*25-25+Census!FU$3,0,1,1)-OFFSET(Census!FU$4,$A12*25-25+1,0,1,1))/OFFSET(Census!FU$4,$A12*25-25+1,0,1,1)*100)</f>
        <v>26.860906419970625</v>
      </c>
      <c r="FW12" s="207">
        <f ca="1">OFFSET(Census!FW$4,$A12*25-25+Census!FW$3,0,1,1)-OFFSET(Census!FW$4,$A12*25-25+1,0,1,1)</f>
        <v>-0.34292294716054039</v>
      </c>
      <c r="FX12" s="208">
        <f ca="1">IF(OFFSET(Census!FW$4,$A12*25-25+1,0,1,1)=0,"",(OFFSET(Census!FW$4,$A12*25-25+Census!FW$3,0,1,1)-OFFSET(Census!FW$4,$A12*25-25+1,0,1,1))/OFFSET(Census!FW$4,$A12*25-25+1,0,1,1)*100)</f>
        <v>-10.177522347250143</v>
      </c>
      <c r="FY12" s="207"/>
      <c r="FZ12" s="208"/>
      <c r="GA12" s="207">
        <f ca="1">OFFSET(Census!GA$4,$A12*25-25+Census!GA$3,0,1,1)-OFFSET(Census!GA$4,$A12*25-25+1,0,1,1)</f>
        <v>-7.5535344724955369</v>
      </c>
      <c r="GB12" s="208">
        <f ca="1">IF(OFFSET(Census!GA$4,$A12*25-25+1,0,1,1)=0,"",(OFFSET(Census!GA$4,$A12*25-25+Census!GA$3,0,1,1)-OFFSET(Census!GA$4,$A12*25-25+1,0,1,1))/OFFSET(Census!GA$4,$A12*25-25+1,0,1,1)*100)</f>
        <v>-80.010241662448948</v>
      </c>
      <c r="GC12" s="207">
        <f ca="1">OFFSET(Census!GC$4,$A12*25-25+Census!GC$3,0,1,1)-OFFSET(Census!GC$4,$A12*25-25+1,0,1,1)</f>
        <v>-30.981248221291722</v>
      </c>
      <c r="GD12" s="208">
        <f ca="1">IF(OFFSET(Census!GC$4,$A12*25-25+1,0,1,1)=0,"",(OFFSET(Census!GC$4,$A12*25-25+Census!GC$3,0,1,1)-OFFSET(Census!GC$4,$A12*25-25+1,0,1,1))/OFFSET(Census!GC$4,$A12*25-25+1,0,1,1)*100)</f>
        <v>-79.822274828975154</v>
      </c>
      <c r="GE12" s="207">
        <f ca="1">OFFSET(Census!GE$4,$A12*25-25+Census!GE$3,0,1,1)-OFFSET(Census!GE$4,$A12*25-25+1,0,1,1)</f>
        <v>-55.955764386111738</v>
      </c>
      <c r="GF12" s="208">
        <f ca="1">IF(OFFSET(Census!GE$4,$A12*25-25+1,0,1,1)=0,"",(OFFSET(Census!GE$4,$A12*25-25+Census!GE$3,0,1,1)-OFFSET(Census!GE$4,$A12*25-25+1,0,1,1))/OFFSET(Census!GE$4,$A12*25-25+1,0,1,1)*100)</f>
        <v>-74.437736677652055</v>
      </c>
      <c r="GG12" s="207">
        <f ca="1">OFFSET(Census!GG$4,$A12*25-25+Census!GG$3,0,1,1)-OFFSET(Census!GG$4,$A12*25-25+1,0,1,1)</f>
        <v>-39.439890666292868</v>
      </c>
      <c r="GH12" s="208">
        <f ca="1">IF(OFFSET(Census!GG$4,$A12*25-25+1,0,1,1)=0,"",(OFFSET(Census!GG$4,$A12*25-25+Census!GG$3,0,1,1)-OFFSET(Census!GG$4,$A12*25-25+1,0,1,1))/OFFSET(Census!GG$4,$A12*25-25+1,0,1,1)*100)</f>
        <v>-38.247521878707275</v>
      </c>
      <c r="GI12" s="207">
        <f ca="1">OFFSET(Census!GI$4,$A12*25-25+Census!GI$3,0,1,1)-OFFSET(Census!GI$4,$A12*25-25+1,0,1,1)</f>
        <v>3.1819343583602446</v>
      </c>
      <c r="GJ12" s="208">
        <f ca="1">IF(OFFSET(Census!GI$4,$A12*25-25+1,0,1,1)=0,"",(OFFSET(Census!GI$4,$A12*25-25+Census!GI$3,0,1,1)-OFFSET(Census!GI$4,$A12*25-25+1,0,1,1))/OFFSET(Census!GI$4,$A12*25-25+1,0,1,1)*100)</f>
        <v>5.4122808239694944</v>
      </c>
      <c r="GK12" s="207">
        <f ca="1">OFFSET(Census!GK$4,$A12*25-25+Census!GK$3,0,1,1)-OFFSET(Census!GK$4,$A12*25-25+1,0,1,1)</f>
        <v>-1.9096116705312518</v>
      </c>
      <c r="GL12" s="208">
        <f ca="1">IF(OFFSET(Census!GK$4,$A12*25-25+1,0,1,1)=0,"",(OFFSET(Census!GK$4,$A12*25-25+Census!GK$3,0,1,1)-OFFSET(Census!GK$4,$A12*25-25+1,0,1,1))/OFFSET(Census!GK$4,$A12*25-25+1,0,1,1)*100)</f>
        <v>-11.275169161003829</v>
      </c>
      <c r="GM12" s="207"/>
      <c r="GN12" s="208"/>
      <c r="GO12" s="207">
        <f ca="1">OFFSET(Census!GO$4,$A12*25-25+Census!GO$3,0,1,1)-OFFSET(Census!GO$4,$A12*25-25+1,0,1,1)</f>
        <v>-26.851396196997403</v>
      </c>
      <c r="GP12" s="208">
        <f ca="1">IF(OFFSET(Census!GO$4,$A12*25-25+1,0,1,1)=0,"",(OFFSET(Census!GO$4,$A12*25-25+Census!GO$3,0,1,1)-OFFSET(Census!GO$4,$A12*25-25+1,0,1,1))/OFFSET(Census!GO$4,$A12*25-25+1,0,1,1)*100)</f>
        <v>-47.947349684556436</v>
      </c>
      <c r="GQ12" s="207">
        <f ca="1">OFFSET(Census!GQ$4,$A12*25-25+Census!GQ$3,0,1,1)-OFFSET(Census!GQ$4,$A12*25-25+1,0,1,1)</f>
        <v>299</v>
      </c>
      <c r="GR12" s="208">
        <f ca="1">IF(OFFSET(Census!GQ$4,$A12*25-25+1,0,1,1)=0,"",(OFFSET(Census!GQ$4,$A12*25-25+Census!GQ$3,0,1,1)-OFFSET(Census!GQ$4,$A12*25-25+1,0,1,1))/OFFSET(Census!GQ$4,$A12*25-25+1,0,1,1)*100)</f>
        <v>16.959727736812251</v>
      </c>
      <c r="GS12" s="207">
        <f ca="1">OFFSET(Census!GS$4,$A12*25-25+Census!GS$3,0,1,1)-OFFSET(Census!GS$4,$A12*25-25+1,0,1,1)</f>
        <v>13.530000000000001</v>
      </c>
      <c r="GT12" s="208">
        <f ca="1">IF(OFFSET(Census!GS$4,$A12*25-25+1,0,1,1)=0,"",(OFFSET(Census!GS$4,$A12*25-25+Census!GS$3,0,1,1)-OFFSET(Census!GS$4,$A12*25-25+1,0,1,1))/OFFSET(Census!GS$4,$A12*25-25+1,0,1,1)*100)</f>
        <v>18.567311650885138</v>
      </c>
      <c r="GU12" s="207">
        <f ca="1">OFFSET(Census!GU$4,$A12*25-25+Census!GU$3,0,1,1)-OFFSET(Census!GU$4,$A12*25-25+1,0,1,1)</f>
        <v>20.199999999999996</v>
      </c>
      <c r="GV12" s="208">
        <f ca="1">IF(OFFSET(Census!GU$4,$A12*25-25+1,0,1,1)=0,"",(OFFSET(Census!GU$4,$A12*25-25+Census!GU$3,0,1,1)-OFFSET(Census!GU$4,$A12*25-25+1,0,1,1))/OFFSET(Census!GU$4,$A12*25-25+1,0,1,1)*100)</f>
        <v>36.79417122040072</v>
      </c>
      <c r="GW12" s="207">
        <f ca="1">OFFSET(Census!GW$4,$A12*25-25+Census!GW$3,0,1,1)-OFFSET(Census!GW$4,$A12*25-25+1,0,1,1)</f>
        <v>8.3099999999999952</v>
      </c>
      <c r="GX12" s="208">
        <f ca="1">IF(OFFSET(Census!GW$4,$A12*25-25+1,0,1,1)=0,"",(OFFSET(Census!GW$4,$A12*25-25+Census!GW$3,0,1,1)-OFFSET(Census!GW$4,$A12*25-25+1,0,1,1))/OFFSET(Census!GW$4,$A12*25-25+1,0,1,1)*100)</f>
        <v>13.130036340654124</v>
      </c>
      <c r="GY12" s="207">
        <f ca="1">OFFSET(Census!GY$4,$A12*25-25+Census!GY$3,0,1,1)-OFFSET(Census!GY$4,$A12*25-25+1,0,1,1)</f>
        <v>11.369999999999997</v>
      </c>
      <c r="GZ12" s="208">
        <f ca="1">IF(OFFSET(Census!GY$4,$A12*25-25+1,0,1,1)=0,"",(OFFSET(Census!GY$4,$A12*25-25+Census!GY$3,0,1,1)-OFFSET(Census!GY$4,$A12*25-25+1,0,1,1))/OFFSET(Census!GY$4,$A12*25-25+1,0,1,1)*100)</f>
        <v>23.722094721468803</v>
      </c>
      <c r="HA12" s="207">
        <f ca="1">OFFSET(Census!HA$4,$A12*25-25+Census!HA$3,0,1,1)-OFFSET(Census!HA$4,$A12*25-25+1,0,1,1)</f>
        <v>1.2999999999999972</v>
      </c>
      <c r="HB12" s="208">
        <f ca="1">IF(OFFSET(Census!HA$4,$A12*25-25+1,0,1,1)=0,"",(OFFSET(Census!HA$4,$A12*25-25+Census!HA$3,0,1,1)-OFFSET(Census!HA$4,$A12*25-25+1,0,1,1))/OFFSET(Census!HA$4,$A12*25-25+1,0,1,1)*100)</f>
        <v>1.3698630136986272</v>
      </c>
      <c r="HC12" s="207">
        <f ca="1">OFFSET(Census!HC$4,$A12*25-25+Census!HC$3,0,1,1)-OFFSET(Census!HC$4,$A12*25-25+1,0,1,1)</f>
        <v>-4.5</v>
      </c>
      <c r="HD12" s="208">
        <f ca="1">IF(OFFSET(Census!HC$4,$A12*25-25+1,0,1,1)=0,"",(OFFSET(Census!HC$4,$A12*25-25+Census!HC$3,0,1,1)-OFFSET(Census!HC$4,$A12*25-25+1,0,1,1))/OFFSET(Census!HC$4,$A12*25-25+1,0,1,1)*100)</f>
        <v>-22.5</v>
      </c>
      <c r="HE12" s="207"/>
      <c r="HF12" s="208" t="str">
        <f ca="1">IF(OFFSET(Census!HE$4,$A12*25-25+1,0,1,1)=0,"",(OFFSET(Census!HE$4,$A12*25-25+Census!HE$3,0,1,1)-OFFSET(Census!HE$4,$A12*25-25+1,0,1,1))/OFFSET(Census!HE$4,$A12*25-25+1,0,1,1)*100)</f>
        <v/>
      </c>
      <c r="HG12" s="207">
        <f ca="1">OFFSET(Census!HG$4,$A12*25-25+Census!HG$3,0,1,1)-OFFSET(Census!HG$4,$A12*25-25+1,0,1,1)</f>
        <v>466.41832173690159</v>
      </c>
      <c r="HH12" s="208">
        <f ca="1">IF(OFFSET(Census!HG$4,$A12*25-25+1,0,1,1)=0,"",(OFFSET(Census!HG$4,$A12*25-25+Census!HG$3,0,1,1)-OFFSET(Census!HG$4,$A12*25-25+1,0,1,1))/OFFSET(Census!HG$4,$A12*25-25+1,0,1,1)*100)</f>
        <v>58.156897972182243</v>
      </c>
      <c r="HI12" s="207">
        <f ca="1">OFFSET(Census!HI$4,$A12*25-25+Census!HI$3,0,1,1)-OFFSET(Census!HI$4,$A12*25-25+1,0,1,1)</f>
        <v>931.93716671980474</v>
      </c>
      <c r="HJ12" s="208">
        <f ca="1">IF(OFFSET(Census!HI$4,$A12*25-25+1,0,1,1)=0,"",(OFFSET(Census!HI$4,$A12*25-25+Census!HI$3,0,1,1)-OFFSET(Census!HI$4,$A12*25-25+1,0,1,1))/OFFSET(Census!HI$4,$A12*25-25+1,0,1,1)*100)</f>
        <v>12.517624804832836</v>
      </c>
      <c r="HK12" s="207">
        <f ca="1">OFFSET(Census!HK$4,$A12*25-25+Census!HK$3,0,1,1)-OFFSET(Census!HK$4,$A12*25-25+1,0,1,1)</f>
        <v>413.78011790226492</v>
      </c>
      <c r="HL12" s="208">
        <f ca="1">IF(OFFSET(Census!HK$4,$A12*25-25+1,0,1,1)=0,"",(OFFSET(Census!HK$4,$A12*25-25+Census!HK$3,0,1,1)-OFFSET(Census!HK$4,$A12*25-25+1,0,1,1))/OFFSET(Census!HK$4,$A12*25-25+1,0,1,1)*100)</f>
        <v>161.00393692695135</v>
      </c>
      <c r="HM12" s="207">
        <f ca="1">OFFSET(Census!HM$4,$A12*25-25+Census!HM$3,0,1,1)-OFFSET(Census!HM$4,$A12*25-25+1,0,1,1)</f>
        <v>2767.8828604114697</v>
      </c>
      <c r="HN12" s="208">
        <f ca="1">IF(OFFSET(Census!HM$4,$A12*25-25+1,0,1,1)=0,"",(OFFSET(Census!HM$4,$A12*25-25+Census!HM$3,0,1,1)-OFFSET(Census!HM$4,$A12*25-25+1,0,1,1))/OFFSET(Census!HM$4,$A12*25-25+1,0,1,1)*100)</f>
        <v>30.223660847471823</v>
      </c>
      <c r="HO12" s="207">
        <f ca="1">OFFSET(Census!HO$4,$A12*25-25+Census!HO$3,0,1,1)-OFFSET(Census!HO$4,$A12*25-25+1,0,1,1)</f>
        <v>703.37910723961102</v>
      </c>
      <c r="HP12" s="208">
        <f ca="1">IF(OFFSET(Census!HO$4,$A12*25-25+1,0,1,1)=0,"",(OFFSET(Census!HO$4,$A12*25-25+Census!HO$3,0,1,1)-OFFSET(Census!HO$4,$A12*25-25+1,0,1,1))/OFFSET(Census!HO$4,$A12*25-25+1,0,1,1)*100)</f>
        <v>160.77885012580271</v>
      </c>
      <c r="HQ12" s="207"/>
      <c r="HR12" s="208"/>
      <c r="HS12" s="207">
        <f ca="1">OFFSET(Census!HS$4,$A12*25-25+Census!HS$3,0,1,1)-OFFSET(Census!HS$4,$A12*25-25+1,0,1,1)</f>
        <v>-4</v>
      </c>
      <c r="HT12" s="208">
        <f ca="1">IF(OFFSET(Census!HS$4,$A12*25-25+1,0,1,1)=0,"",(OFFSET(Census!HS$4,$A12*25-25+Census!HS$3,0,1,1)-OFFSET(Census!HS$4,$A12*25-25+1,0,1,1))/OFFSET(Census!HS$4,$A12*25-25+1,0,1,1)*100)</f>
        <v>-25</v>
      </c>
      <c r="HU12" s="207">
        <f ca="1">OFFSET(Census!HU$4,$A12*25-25+Census!HU$3,0,1,1)-OFFSET(Census!HU$4,$A12*25-25+1,0,1,1)</f>
        <v>0</v>
      </c>
      <c r="HV12" s="208" t="str">
        <f ca="1">IF(OFFSET(Census!HU$4,$A12*25-25+1,0,1,1)=0,"",(OFFSET(Census!HU$4,$A12*25-25+Census!HU$3,0,1,1)-OFFSET(Census!HU$4,$A12*25-25+1,0,1,1))/OFFSET(Census!HU$4,$A12*25-25+1,0,1,1)*100)</f>
        <v/>
      </c>
      <c r="HW12" s="207">
        <f ca="1">OFFSET(Census!HW$4,$A12*25-25+Census!HW$3,0,1,1)-OFFSET(Census!HW$4,$A12*25-25+1,0,1,1)</f>
        <v>-6.2999999999999972</v>
      </c>
      <c r="HX12" s="208">
        <f ca="1">IF(OFFSET(Census!HW$4,$A12*25-25+1,0,1,1)=0,"",(OFFSET(Census!HW$4,$A12*25-25+Census!HW$3,0,1,1)-OFFSET(Census!HW$4,$A12*25-25+1,0,1,1))/OFFSET(Census!HW$4,$A12*25-25+1,0,1,1)*100)</f>
        <v>-7.0234113712374553</v>
      </c>
      <c r="HY12" s="207"/>
      <c r="HZ12" s="208" t="str">
        <f ca="1">IF(OFFSET(Census!HY$4,$A12*25-25+1,0,1,1)=0,"",(OFFSET(Census!HY$4,$A12*25-25+Census!HY$3,0,1,1)-OFFSET(Census!HY$4,$A12*25-25+1,0,1,1))/OFFSET(Census!HY$4,$A12*25-25+1,0,1,1)*100)</f>
        <v/>
      </c>
      <c r="IA12" s="207">
        <f ca="1">OFFSET(Census!IA$4,$A12*25-25+Census!IA$3,0,1,1)-OFFSET(Census!IA$4,$A12*25-25+1,0,1,1)</f>
        <v>-3</v>
      </c>
      <c r="IB12" s="208">
        <f ca="1">IF(OFFSET(Census!IA$4,$A12*25-25+1,0,1,1)=0,"",(OFFSET(Census!IA$4,$A12*25-25+Census!IA$3,0,1,1)-OFFSET(Census!IA$4,$A12*25-25+1,0,1,1))/OFFSET(Census!IA$4,$A12*25-25+1,0,1,1)*100)</f>
        <v>-42.857142857142854</v>
      </c>
      <c r="IC12" s="207">
        <f ca="1">OFFSET(Census!IC$4,$A12*25-25+Census!IC$3,0,1,1)-OFFSET(Census!IC$4,$A12*25-25+1,0,1,1)</f>
        <v>-50.333333333333329</v>
      </c>
      <c r="ID12" s="208">
        <f ca="1">IF(OFFSET(Census!IC$4,$A12*25-25+1,0,1,1)=0,"",(OFFSET(Census!IC$4,$A12*25-25+Census!IC$3,0,1,1)-OFFSET(Census!IC$4,$A12*25-25+1,0,1,1))/OFFSET(Census!IC$4,$A12*25-25+1,0,1,1)*100)</f>
        <v>-29.783037475345164</v>
      </c>
      <c r="IE12" s="207">
        <f ca="1">OFFSET(Census!IE$4,$A12*25-25+Census!IE$3,0,1,1)-OFFSET(Census!IE$4,$A12*25-25+1,0,1,1)</f>
        <v>-0.27873292738878691</v>
      </c>
      <c r="IF12" s="208">
        <f ca="1">IF(OFFSET(Census!IE$4,$A12*25-25+1,0,1,1)=0,"",(OFFSET(Census!IE$4,$A12*25-25+Census!IE$3,0,1,1)-OFFSET(Census!IE$4,$A12*25-25+1,0,1,1))/OFFSET(Census!IE$4,$A12*25-25+1,0,1,1)*100)</f>
        <v>-51.354550921902643</v>
      </c>
      <c r="IG12" s="207">
        <f ca="1">OFFSET(Census!IG$4,$A12*25-25+Census!IG$3,0,1,1)-OFFSET(Census!IG$4,$A12*25-25+1,0,1,1)</f>
        <v>-5.2709635895545066</v>
      </c>
      <c r="IH12" s="208">
        <f ca="1">IF(OFFSET(Census!IG$4,$A12*25-25+1,0,1,1)=0,"",(OFFSET(Census!IG$4,$A12*25-25+Census!IG$3,0,1,1)-OFFSET(Census!IG$4,$A12*25-25+1,0,1,1))/OFFSET(Census!IG$4,$A12*25-25+1,0,1,1)*100)</f>
        <v>-40.224625689044061</v>
      </c>
      <c r="II12" s="207"/>
      <c r="IJ12" s="208"/>
    </row>
    <row r="13" spans="1:244" ht="12" customHeight="1" x14ac:dyDescent="0.35">
      <c r="A13" s="209">
        <v>8</v>
      </c>
      <c r="B13" s="10" t="s">
        <v>57</v>
      </c>
      <c r="E13" s="207">
        <f ca="1">OFFSET(Census!E$4,$A13*25-25+Census!E$3,0,1,1)-OFFSET(Census!E$4,$A13*25-25+1,0,1,1)</f>
        <v>30320</v>
      </c>
      <c r="F13" s="208">
        <f ca="1">IF(OFFSET(Census!E$4,$A13*25-25+1,0,1,1)=0,"",(OFFSET(Census!E$4,$A13*25-25+Census!E$3,0,1,1)-OFFSET(Census!E$4,$A13*25-25+1,0,1,1))/OFFSET(Census!E$4,$A13*25-25+1,0,1,1)*100)</f>
        <v>26.949673795175364</v>
      </c>
      <c r="G13" s="207">
        <f ca="1">OFFSET(Census!G$4,$A13*25-25+Census!G$3,0,1,1)-OFFSET(Census!G$4,$A13*25-25+1,0,1,1)</f>
        <v>2311</v>
      </c>
      <c r="H13" s="208">
        <f ca="1">IF(OFFSET(Census!G$4,$A13*25-25+1,0,1,1)=0,"",(OFFSET(Census!G$4,$A13*25-25+Census!G$3,0,1,1)-OFFSET(Census!G$4,$A13*25-25+1,0,1,1))/OFFSET(Census!G$4,$A13*25-25+1,0,1,1)*100)</f>
        <v>9.8244271564001195</v>
      </c>
      <c r="I13" s="207">
        <f ca="1">OFFSET(Census!I$4,$A13*25-25+Census!I$3,0,1,1)-OFFSET(Census!I$4,$A13*25-25+1,0,1,1)</f>
        <v>-175</v>
      </c>
      <c r="J13" s="208">
        <f ca="1">IF(OFFSET(Census!I$4,$A13*25-25+1,0,1,1)=0,"",(OFFSET(Census!I$4,$A13*25-25+Census!I$3,0,1,1)-OFFSET(Census!I$4,$A13*25-25+1,0,1,1))/OFFSET(Census!I$4,$A13*25-25+1,0,1,1)*100)</f>
        <v>-1.1102651947722371</v>
      </c>
      <c r="K13" s="207">
        <f ca="1">OFFSET(Census!K$4,$A13*25-25+Census!K$3,0,1,1)-OFFSET(Census!K$4,$A13*25-25+1,0,1,1)</f>
        <v>13084</v>
      </c>
      <c r="L13" s="208">
        <f ca="1">IF(OFFSET(Census!K$4,$A13*25-25+1,0,1,1)=0,"",(OFFSET(Census!K$4,$A13*25-25+Census!K$3,0,1,1)-OFFSET(Census!K$4,$A13*25-25+1,0,1,1))/OFFSET(Census!K$4,$A13*25-25+1,0,1,1)*100)</f>
        <v>129.68579641193378</v>
      </c>
      <c r="M13" s="207">
        <f ca="1">OFFSET(Census!M$4,$A13*25-25+Census!M$3,0,1,1)-OFFSET(Census!M$4,$A13*25-25+1,0,1,1)</f>
        <v>-2.3601032665214206</v>
      </c>
      <c r="N13" s="208">
        <f ca="1">IF(OFFSET(Census!M$4,$A13*25-25+1,0,1,1)=0,"",(OFFSET(Census!M$4,$A13*25-25+Census!M$3,0,1,1)-OFFSET(Census!M$4,$A13*25-25+1,0,1,1))/OFFSET(Census!M$4,$A13*25-25+1,0,1,1)*100)</f>
        <v>-11.287921528004887</v>
      </c>
      <c r="O13" s="207">
        <f ca="1">OFFSET(Census!O$4,$A13*25-25+Census!O$3,0,1,1)-OFFSET(Census!O$4,$A13*25-25+1,0,1,1)</f>
        <v>-2.8188740304492033</v>
      </c>
      <c r="P13" s="208">
        <f ca="1">IF(OFFSET(Census!O$4,$A13*25-25+1,0,1,1)=0,"",(OFFSET(Census!O$4,$A13*25-25+Census!O$3,0,1,1)-OFFSET(Census!O$4,$A13*25-25+1,0,1,1))/OFFSET(Census!O$4,$A13*25-25+1,0,1,1)*100)</f>
        <v>-20.120558410716789</v>
      </c>
      <c r="Q13" s="207">
        <f ca="1">OFFSET(Census!Q$4,$A13*25-25+Census!Q$3,0,1,1)-OFFSET(Census!Q$4,$A13*25-25+1,0,1,1)</f>
        <v>7.6700670272401368</v>
      </c>
      <c r="R13" s="208">
        <f ca="1">IF(OFFSET(Census!Q$4,$A13*25-25+1,0,1,1)=0,"",(OFFSET(Census!Q$4,$A13*25-25+Census!Q$3,0,1,1)-OFFSET(Census!Q$4,$A13*25-25+1,0,1,1))/OFFSET(Census!Q$4,$A13*25-25+1,0,1,1)*100)</f>
        <v>85.531624637395083</v>
      </c>
      <c r="S13" s="207">
        <f ca="1">OFFSET(Census!S$4,$A13*25-25+Census!S$3,0,1,1)-OFFSET(Census!S$4,$A13*25-25+1,0,1,1)</f>
        <v>8</v>
      </c>
      <c r="T13" s="208">
        <f ca="1">IF(OFFSET(Census!S$4,$A13*25-25+1,0,1,1)=0,"",(OFFSET(Census!S$4,$A13*25-25+Census!S$3,0,1,1)-OFFSET(Census!S$4,$A13*25-25+1,0,1,1))/OFFSET(Census!S$4,$A13*25-25+1,0,1,1)*100)</f>
        <v>25.806451612903224</v>
      </c>
      <c r="U13" s="207"/>
      <c r="V13" s="208"/>
      <c r="W13" s="207">
        <f ca="1">OFFSET(Census!W$4,$A13*25-25+Census!W$3,0,1,1)-OFFSET(Census!W$4,$A13*25-25+1,0,1,1)</f>
        <v>1534</v>
      </c>
      <c r="X13" s="208">
        <f ca="1">IF(OFFSET(Census!W$4,$A13*25-25+1,0,1,1)=0,"",(OFFSET(Census!W$4,$A13*25-25+Census!W$3,0,1,1)-OFFSET(Census!W$4,$A13*25-25+1,0,1,1))/OFFSET(Census!W$4,$A13*25-25+1,0,1,1)*100)</f>
        <v>576.69172932330821</v>
      </c>
      <c r="Y13" s="207">
        <f ca="1">OFFSET(Census!Y$4,$A13*25-25+Census!Y$3,0,1,1)-OFFSET(Census!Y$4,$A13*25-25+1,0,1,1)</f>
        <v>1.0887399540034144</v>
      </c>
      <c r="Z13" s="208">
        <f ca="1">IF(OFFSET(Census!Y$4,$A13*25-25+1,0,1,1)=0,"",(OFFSET(Census!Y$4,$A13*25-25+Census!Y$3,0,1,1)-OFFSET(Census!Y$4,$A13*25-25+1,0,1,1))/OFFSET(Census!Y$4,$A13*25-25+1,0,1,1)*100)</f>
        <v>408.2856687659721</v>
      </c>
      <c r="AA13" s="207">
        <f ca="1">OFFSET(Census!AA$4,$A13*25-25+Census!AA$3,0,1,1)-OFFSET(Census!AA$4,$A13*25-25+1,0,1,1)</f>
        <v>6467</v>
      </c>
      <c r="AB13" s="208">
        <f ca="1">IF(OFFSET(Census!AA$4,$A13*25-25+1,0,1,1)=0,"",(OFFSET(Census!AA$4,$A13*25-25+Census!AA$3,0,1,1)-OFFSET(Census!AA$4,$A13*25-25+1,0,1,1))/OFFSET(Census!AA$4,$A13*25-25+1,0,1,1)*100)</f>
        <v>27.71017225126403</v>
      </c>
      <c r="AC13" s="207">
        <f ca="1">OFFSET(Census!AC$4,$A13*25-25+Census!AC$3,0,1,1)-OFFSET(Census!AC$4,$A13*25-25+1,0,1,1)</f>
        <v>-0.88928257272067057</v>
      </c>
      <c r="AD13" s="208">
        <f ca="1">IF(OFFSET(Census!AC$4,$A13*25-25+1,0,1,1)=0,"",(OFFSET(Census!AC$4,$A13*25-25+Census!AC$3,0,1,1)-OFFSET(Census!AC$4,$A13*25-25+1,0,1,1))/OFFSET(Census!AC$4,$A13*25-25+1,0,1,1)*100)</f>
        <v>-3.8009990227968262</v>
      </c>
      <c r="AE13" s="207">
        <f ca="1">OFFSET(Census!AE$4,$A13*25-25+Census!AE$3,0,1,1)-OFFSET(Census!AE$4,$A13*25-25+1,0,1,1)</f>
        <v>8742</v>
      </c>
      <c r="AF13" s="208">
        <f ca="1">IF(OFFSET(Census!AE$4,$A13*25-25+1,0,1,1)=0,"",(OFFSET(Census!AE$4,$A13*25-25+Census!AE$3,0,1,1)-OFFSET(Census!AE$4,$A13*25-25+1,0,1,1))/OFFSET(Census!AE$4,$A13*25-25+1,0,1,1)*100)</f>
        <v>125.54933218440327</v>
      </c>
      <c r="AG13" s="207">
        <f ca="1">OFFSET(Census!AG$4,$A13*25-25+Census!AG$3,0,1,1)-OFFSET(Census!AG$4,$A13*25-25+1,0,1,1)</f>
        <v>4.9069697026772889</v>
      </c>
      <c r="AH13" s="208">
        <f ca="1">IF(OFFSET(Census!AG$4,$A13*25-25+1,0,1,1)=0,"",(OFFSET(Census!AG$4,$A13*25-25+Census!AG$3,0,1,1)-OFFSET(Census!AG$4,$A13*25-25+1,0,1,1))/OFFSET(Census!AG$4,$A13*25-25+1,0,1,1)*100)</f>
        <v>70.297291653233501</v>
      </c>
      <c r="AI13" s="207">
        <f ca="1">OFFSET(Census!AI$4,$A13*25-25+Census!AI$3,0,1,1)-OFFSET(Census!AI$4,$A13*25-25+1,0,1,1)</f>
        <v>0.30916832766395719</v>
      </c>
      <c r="AJ13" s="208">
        <f ca="1">IF(OFFSET(Census!AI$4,$A13*25-25+1,0,1,1)=0,"",(OFFSET(Census!AI$4,$A13*25-25+Census!AI$3,0,1,1)-OFFSET(Census!AI$4,$A13*25-25+1,0,1,1))/OFFSET(Census!AI$4,$A13*25-25+1,0,1,1)*100)</f>
        <v>41.750829635806873</v>
      </c>
      <c r="AK13" s="207">
        <f ca="1">OFFSET(Census!AK$4,$A13*25-25+Census!AK$3,0,1,1)-OFFSET(Census!AK$4,$A13*25-25+1,0,1,1)</f>
        <v>101</v>
      </c>
      <c r="AL13" s="208">
        <f ca="1">IF(OFFSET(Census!AK$4,$A13*25-25+1,0,1,1)=0,"",(OFFSET(Census!AK$4,$A13*25-25+Census!AK$3,0,1,1)-OFFSET(Census!AK$4,$A13*25-25+1,0,1,1))/OFFSET(Census!AK$4,$A13*25-25+1,0,1,1)*100)</f>
        <v>673.33333333333337</v>
      </c>
      <c r="AM13" s="207">
        <f ca="1">OFFSET(Census!AM$4,$A13*25-25+Census!AM$3,0,1,1)-OFFSET(Census!AM$4,$A13*25-25+1,0,1,1)</f>
        <v>1039</v>
      </c>
      <c r="AN13" s="208">
        <f ca="1">IF(OFFSET(Census!AM$4,$A13*25-25+1,0,1,1)=0,"",(OFFSET(Census!AM$4,$A13*25-25+Census!AM$3,0,1,1)-OFFSET(Census!AM$4,$A13*25-25+1,0,1,1))/OFFSET(Census!AM$4,$A13*25-25+1,0,1,1)*100)</f>
        <v>1463.3802816901407</v>
      </c>
      <c r="AO13" s="207">
        <f ca="1">OFFSET(Census!AO$4,$A13*25-25+Census!AO$3,0,1,1)-OFFSET(Census!AO$4,$A13*25-25+1,0,1,1)</f>
        <v>1355</v>
      </c>
      <c r="AP13" s="208">
        <f ca="1">IF(OFFSET(Census!AO$4,$A13*25-25+1,0,1,1)=0,"",(OFFSET(Census!AO$4,$A13*25-25+Census!AO$3,0,1,1)-OFFSET(Census!AO$4,$A13*25-25+1,0,1,1))/OFFSET(Census!AO$4,$A13*25-25+1,0,1,1)*100)</f>
        <v>396.19883040935673</v>
      </c>
      <c r="AQ13" s="207">
        <f ca="1">OFFSET(Census!AQ$4,$A13*25-25+Census!AQ$3,0,1,1)-OFFSET(Census!AQ$4,$A13*25-25+1,0,1,1)</f>
        <v>41</v>
      </c>
      <c r="AR13" s="208">
        <f ca="1">IF(OFFSET(Census!AQ$4,$A13*25-25+1,0,1,1)=0,"",(OFFSET(Census!AQ$4,$A13*25-25+Census!AQ$3,0,1,1)-OFFSET(Census!AQ$4,$A13*25-25+1,0,1,1))/OFFSET(Census!AQ$4,$A13*25-25+1,0,1,1)*100)</f>
        <v>819.99999999999989</v>
      </c>
      <c r="AS13" s="207">
        <f ca="1">OFFSET(Census!AS$4,$A13*25-25+Census!AS$3,0,1,1)-OFFSET(Census!AS$4,$A13*25-25+1,0,1,1)</f>
        <v>1057</v>
      </c>
      <c r="AT13" s="208">
        <f ca="1">IF(OFFSET(Census!AS$4,$A13*25-25+1,0,1,1)=0,"",(OFFSET(Census!AS$4,$A13*25-25+Census!AS$3,0,1,1)-OFFSET(Census!AS$4,$A13*25-25+1,0,1,1))/OFFSET(Census!AS$4,$A13*25-25+1,0,1,1)*100)</f>
        <v>438.58921161825731</v>
      </c>
      <c r="AU13" s="207">
        <f ca="1">OFFSET(Census!AU$4,$A13*25-25+Census!AU$3,0,1,1)-OFFSET(Census!AU$4,$A13*25-25+1,0,1,1)</f>
        <v>274</v>
      </c>
      <c r="AV13" s="208">
        <f ca="1">IF(OFFSET(Census!AU$4,$A13*25-25+1,0,1,1)=0,"",(OFFSET(Census!AU$4,$A13*25-25+Census!AU$3,0,1,1)-OFFSET(Census!AU$4,$A13*25-25+1,0,1,1))/OFFSET(Census!AU$4,$A13*25-25+1,0,1,1)*100)</f>
        <v>86.163522012578625</v>
      </c>
      <c r="AW13" s="207">
        <f ca="1">OFFSET(Census!AW$4,$A13*25-25+Census!AW$3,0,1,1)-OFFSET(Census!AW$4,$A13*25-25+1,0,1,1)</f>
        <v>84</v>
      </c>
      <c r="AX13" s="208">
        <f ca="1">IF(OFFSET(Census!AW$4,$A13*25-25+1,0,1,1)=0,"",(OFFSET(Census!AW$4,$A13*25-25+Census!AW$3,0,1,1)-OFFSET(Census!AW$4,$A13*25-25+1,0,1,1))/OFFSET(Census!AW$4,$A13*25-25+1,0,1,1)*100)</f>
        <v>175</v>
      </c>
      <c r="AY13" s="207">
        <f ca="1">OFFSET(Census!AY$4,$A13*25-25+Census!AY$3,0,1,1)-OFFSET(Census!AY$4,$A13*25-25+1,0,1,1)</f>
        <v>239</v>
      </c>
      <c r="AZ13" s="208">
        <f ca="1">IF(OFFSET(Census!AY$4,$A13*25-25+1,0,1,1)=0,"",(OFFSET(Census!AY$4,$A13*25-25+Census!AY$3,0,1,1)-OFFSET(Census!AY$4,$A13*25-25+1,0,1,1))/OFFSET(Census!AY$4,$A13*25-25+1,0,1,1)*100)</f>
        <v>919.23076923076917</v>
      </c>
      <c r="BA13" s="207"/>
      <c r="BB13" s="208"/>
      <c r="BC13" s="207">
        <f ca="1">OFFSET(Census!BC$4,$A13*25-25+Census!BC$3,0,1,1)-OFFSET(Census!BC$4,$A13*25-25+1,0,1,1)</f>
        <v>61</v>
      </c>
      <c r="BD13" s="208">
        <f ca="1">IF(OFFSET(Census!BC$4,$A13*25-25+1,0,1,1)=0,"",(OFFSET(Census!BC$4,$A13*25-25+Census!BC$3,0,1,1)-OFFSET(Census!BC$4,$A13*25-25+1,0,1,1))/OFFSET(Census!BC$4,$A13*25-25+1,0,1,1)*100)</f>
        <v>13.062098501070663</v>
      </c>
      <c r="BE13" s="207">
        <f ca="1">OFFSET(Census!BE$4,$A13*25-25+Census!BE$3,0,1,1)-OFFSET(Census!BE$4,$A13*25-25+1,0,1,1)</f>
        <v>-7</v>
      </c>
      <c r="BF13" s="208">
        <f ca="1">IF(OFFSET(Census!BE$4,$A13*25-25+1,0,1,1)=0,"",(OFFSET(Census!BE$4,$A13*25-25+Census!BE$3,0,1,1)-OFFSET(Census!BE$4,$A13*25-25+1,0,1,1))/OFFSET(Census!BE$4,$A13*25-25+1,0,1,1)*100)</f>
        <v>-4</v>
      </c>
      <c r="BG13" s="207">
        <f ca="1">OFFSET(Census!BG$4,$A13*25-25+Census!BG$3,0,1,1)-OFFSET(Census!BG$4,$A13*25-25+1,0,1,1)</f>
        <v>-15</v>
      </c>
      <c r="BH13" s="208">
        <f ca="1">IF(OFFSET(Census!BG$4,$A13*25-25+1,0,1,1)=0,"",(OFFSET(Census!BG$4,$A13*25-25+Census!BG$3,0,1,1)-OFFSET(Census!BG$4,$A13*25-25+1,0,1,1))/OFFSET(Census!BG$4,$A13*25-25+1,0,1,1)*100)</f>
        <v>-62.5</v>
      </c>
      <c r="BI13" s="207">
        <f ca="1">OFFSET(Census!BI$4,$A13*25-25+Census!BI$3,0,1,1)-OFFSET(Census!BI$4,$A13*25-25+1,0,1,1)</f>
        <v>83</v>
      </c>
      <c r="BJ13" s="208">
        <f ca="1">IF(OFFSET(Census!BI$4,$A13*25-25+1,0,1,1)=0,"",(OFFSET(Census!BI$4,$A13*25-25+Census!BI$3,0,1,1)-OFFSET(Census!BI$4,$A13*25-25+1,0,1,1))/OFFSET(Census!BI$4,$A13*25-25+1,0,1,1)*100)</f>
        <v>30.970149253731343</v>
      </c>
      <c r="BK13" s="207"/>
      <c r="BL13" s="208"/>
      <c r="BM13" s="207">
        <f ca="1">OFFSET(Census!BM$4,$A13*25-25+Census!BM$3,0,1,1)-OFFSET(Census!BM$4,$A13*25-25+1,0,1,1)</f>
        <v>1319</v>
      </c>
      <c r="BN13" s="208">
        <f ca="1">IF(OFFSET(Census!BM$4,$A13*25-25+1,0,1,1)=0,"",(OFFSET(Census!BM$4,$A13*25-25+Census!BM$3,0,1,1)-OFFSET(Census!BM$4,$A13*25-25+1,0,1,1))/OFFSET(Census!BM$4,$A13*25-25+1,0,1,1)*100)</f>
        <v>1055.2</v>
      </c>
      <c r="BO13" s="207">
        <f ca="1">OFFSET(Census!BO$4,$A13*25-25+Census!BO$3,0,1,1)-OFFSET(Census!BO$4,$A13*25-25+1,0,1,1)</f>
        <v>1537</v>
      </c>
      <c r="BP13" s="208">
        <f ca="1">IF(OFFSET(Census!BO$4,$A13*25-25+1,0,1,1)=0,"",(OFFSET(Census!BO$4,$A13*25-25+Census!BO$3,0,1,1)-OFFSET(Census!BO$4,$A13*25-25+1,0,1,1))/OFFSET(Census!BO$4,$A13*25-25+1,0,1,1)*100)</f>
        <v>966.66666666666663</v>
      </c>
      <c r="BQ13" s="207">
        <f ca="1">OFFSET(Census!BQ$4,$A13*25-25+Census!BQ$3,0,1,1)-OFFSET(Census!BQ$4,$A13*25-25+1,0,1,1)</f>
        <v>833</v>
      </c>
      <c r="BR13" s="208">
        <f ca="1">IF(OFFSET(Census!BQ$4,$A13*25-25+1,0,1,1)=0,"",(OFFSET(Census!BQ$4,$A13*25-25+Census!BQ$3,0,1,1)-OFFSET(Census!BQ$4,$A13*25-25+1,0,1,1))/OFFSET(Census!BQ$4,$A13*25-25+1,0,1,1)*100)</f>
        <v>245.00000000000003</v>
      </c>
      <c r="BS13" s="207">
        <f ca="1">OFFSET(Census!BS$4,$A13*25-25+Census!BS$3,0,1,1)-OFFSET(Census!BS$4,$A13*25-25+1,0,1,1)</f>
        <v>241</v>
      </c>
      <c r="BT13" s="208">
        <f ca="1">IF(OFFSET(Census!BS$4,$A13*25-25+1,0,1,1)=0,"",(OFFSET(Census!BS$4,$A13*25-25+Census!BS$3,0,1,1)-OFFSET(Census!BS$4,$A13*25-25+1,0,1,1))/OFFSET(Census!BS$4,$A13*25-25+1,0,1,1)*100)</f>
        <v>270.7865168539326</v>
      </c>
      <c r="BU13" s="207">
        <f ca="1">OFFSET(Census!BU$4,$A13*25-25+Census!BU$3,0,1,1)-OFFSET(Census!BU$4,$A13*25-25+1,0,1,1)</f>
        <v>52933</v>
      </c>
      <c r="BV13" s="208">
        <f ca="1">IF(OFFSET(Census!BU$4,$A13*25-25+1,0,1,1)=0,"",(OFFSET(Census!BU$4,$A13*25-25+Census!BU$3,0,1,1)-OFFSET(Census!BU$4,$A13*25-25+1,0,1,1))/OFFSET(Census!BU$4,$A13*25-25+1,0,1,1)*100)</f>
        <v>295.69856432601529</v>
      </c>
      <c r="BW13" s="207"/>
      <c r="BX13" s="208"/>
      <c r="BY13" s="207">
        <f ca="1">OFFSET(Census!BY$4,$A13*25-25+Census!BY$3,0,1,1)-OFFSET(Census!BY$4,$A13*25-25+1,0,1,1)</f>
        <v>-11.788465174913332</v>
      </c>
      <c r="BZ13" s="208">
        <f ca="1">IF(OFFSET(Census!BY$4,$A13*25-25+1,0,1,1)=0,"",(OFFSET(Census!BY$4,$A13*25-25+Census!BY$3,0,1,1)-OFFSET(Census!BY$4,$A13*25-25+1,0,1,1))/OFFSET(Census!BY$4,$A13*25-25+1,0,1,1)*100)</f>
        <v>-48.735895765472314</v>
      </c>
      <c r="CA13" s="207">
        <f ca="1">OFFSET(Census!CA$4,$A13*25-25+Census!CA$3,0,1,1)-OFFSET(Census!CA$4,$A13*25-25+1,0,1,1)</f>
        <v>15559</v>
      </c>
      <c r="CB13" s="208">
        <f ca="1">IF(OFFSET(Census!CA$4,$A13*25-25+1,0,1,1)=0,"",(OFFSET(Census!CA$4,$A13*25-25+Census!CA$3,0,1,1)-OFFSET(Census!CA$4,$A13*25-25+1,0,1,1))/OFFSET(Census!CA$4,$A13*25-25+1,0,1,1)*100)</f>
        <v>533.20767649074708</v>
      </c>
      <c r="CC13" s="207">
        <f ca="1">OFFSET(Census!CC$4,$A13*25-25+Census!CC$3,0,1,1)-OFFSET(Census!CC$4,$A13*25-25+1,0,1,1)</f>
        <v>11.259343982066705</v>
      </c>
      <c r="CD13" s="208">
        <f ca="1">IF(OFFSET(Census!CC$4,$A13*25-25+1,0,1,1)=0,"",(OFFSET(Census!CC$4,$A13*25-25+Census!CC$3,0,1,1)-OFFSET(Census!CC$4,$A13*25-25+1,0,1,1))/OFFSET(Census!CC$4,$A13*25-25+1,0,1,1)*100)</f>
        <v>384.90132998598972</v>
      </c>
      <c r="CE13" s="207"/>
      <c r="CF13" s="208"/>
      <c r="CG13" s="207">
        <f ca="1">OFFSET(Census!CG$4,$A13*25-25+Census!CG$3,0,1,1)-OFFSET(Census!CG$4,$A13*25-25+1,0,1,1)</f>
        <v>25575</v>
      </c>
      <c r="CH13" s="208">
        <f ca="1">IF(OFFSET(Census!CG$4,$A13*25-25+1,0,1,1)=0,"",(OFFSET(Census!CG$4,$A13*25-25+Census!CG$3,0,1,1)-OFFSET(Census!CG$4,$A13*25-25+1,0,1,1))/OFFSET(Census!CG$4,$A13*25-25+1,0,1,1)*100)</f>
        <v>59.518268559460083</v>
      </c>
      <c r="CI13" s="207">
        <f ca="1">OFFSET(Census!CI$4,$A13*25-25+Census!CI$3,0,1,1)-OFFSET(Census!CI$4,$A13*25-25+1,0,1,1)</f>
        <v>-2771</v>
      </c>
      <c r="CJ13" s="208">
        <f ca="1">IF(OFFSET(Census!CI$4,$A13*25-25+1,0,1,1)=0,"",(OFFSET(Census!CI$4,$A13*25-25+Census!CI$3,0,1,1)-OFFSET(Census!CI$4,$A13*25-25+1,0,1,1))/OFFSET(Census!CI$4,$A13*25-25+1,0,1,1)*100)</f>
        <v>-45.500821018062396</v>
      </c>
      <c r="CK13" s="207">
        <f ca="1">OFFSET(Census!CK$4,$A13*25-25+Census!CK$3,0,1,1)-OFFSET(Census!CK$4,$A13*25-25+1,0,1,1)</f>
        <v>9931</v>
      </c>
      <c r="CL13" s="208">
        <f ca="1">IF(OFFSET(Census!CK$4,$A13*25-25+1,0,1,1)=0,"",(OFFSET(Census!CK$4,$A13*25-25+Census!CK$3,0,1,1)-OFFSET(Census!CK$4,$A13*25-25+1,0,1,1))/OFFSET(Census!CK$4,$A13*25-25+1,0,1,1)*100)</f>
        <v>39.319792532763195</v>
      </c>
      <c r="CM13" s="207">
        <f ca="1">OFFSET(Census!CM$4,$A13*25-25+Census!CM$3,0,1,1)-OFFSET(Census!CM$4,$A13*25-25+1,0,1,1)</f>
        <v>-7.7949254285135865</v>
      </c>
      <c r="CN13" s="208">
        <f ca="1">IF(OFFSET(Census!CM$4,$A13*25-25+1,0,1,1)=0,"",(OFFSET(Census!CM$4,$A13*25-25+Census!CM$3,0,1,1)-OFFSET(Census!CM$4,$A13*25-25+1,0,1,1))/OFFSET(Census!CM$4,$A13*25-25+1,0,1,1)*100)</f>
        <v>-62.79458809899451</v>
      </c>
      <c r="CO13" s="207">
        <f ca="1">OFFSET(Census!CO$4,$A13*25-25+Census!CO$3,0,1,1)-OFFSET(Census!CO$4,$A13*25-25+1,0,1,1)</f>
        <v>-0.82454830521128919</v>
      </c>
      <c r="CP13" s="208">
        <f ca="1">IF(OFFSET(Census!CO$4,$A13*25-25+1,0,1,1)=0,"",(OFFSET(Census!CO$4,$A13*25-25+Census!CO$3,0,1,1)-OFFSET(Census!CO$4,$A13*25-25+1,0,1,1))/OFFSET(Census!CO$4,$A13*25-25+1,0,1,1)*100)</f>
        <v>-17.090683998762003</v>
      </c>
      <c r="CQ13" s="207">
        <f ca="1">OFFSET(Census!CQ$4,$A13*25-25+Census!CQ$3,0,1,1)-OFFSET(Census!CQ$4,$A13*25-25+1,0,1,1)</f>
        <v>1.1154874712022718</v>
      </c>
      <c r="CR13" s="208">
        <f ca="1">IF(OFFSET(Census!CQ$4,$A13*25-25+1,0,1,1)=0,"",(OFFSET(Census!CQ$4,$A13*25-25+Census!CQ$3,0,1,1)-OFFSET(Census!CQ$4,$A13*25-25+1,0,1,1))/OFFSET(Census!CQ$4,$A13*25-25+1,0,1,1)*100)</f>
        <v>1.6897611577117655</v>
      </c>
      <c r="CS13" s="207">
        <f ca="1">OFFSET(Census!CS$4,$A13*25-25+Census!CS$3,0,1,1)-OFFSET(Census!CS$4,$A13*25-25+1,0,1,1)</f>
        <v>-9.7217701535639609</v>
      </c>
      <c r="CT13" s="208">
        <f ca="1">IF(OFFSET(Census!CS$4,$A13*25-25+1,0,1,1)=0,"",(OFFSET(Census!CS$4,$A13*25-25+Census!CS$3,0,1,1)-OFFSET(Census!CS$4,$A13*25-25+1,0,1,1))/OFFSET(Census!CS$4,$A13*25-25+1,0,1,1)*100)</f>
        <v>-54.5887372479079</v>
      </c>
      <c r="CU13" s="207">
        <f ca="1">OFFSET(Census!CU$4,$A13*25-25+Census!CU$3,0,1,1)-OFFSET(Census!CU$4,$A13*25-25+1,0,1,1)</f>
        <v>7685</v>
      </c>
      <c r="CV13" s="208">
        <f ca="1">IF(OFFSET(Census!CU$4,$A13*25-25+1,0,1,1)=0,"",(OFFSET(Census!CU$4,$A13*25-25+Census!CU$3,0,1,1)-OFFSET(Census!CU$4,$A13*25-25+1,0,1,1))/OFFSET(Census!CU$4,$A13*25-25+1,0,1,1)*100)</f>
        <v>150.77496566607809</v>
      </c>
      <c r="CW13" s="207">
        <f ca="1">OFFSET(Census!CW$4,$A13*25-25+Census!CW$3,0,1,1)-OFFSET(Census!CW$4,$A13*25-25+1,0,1,1)</f>
        <v>2896</v>
      </c>
      <c r="CX13" s="208">
        <f ca="1">IF(OFFSET(Census!CW$4,$A13*25-25+1,0,1,1)=0,"",(OFFSET(Census!CW$4,$A13*25-25+Census!CW$3,0,1,1)-OFFSET(Census!CW$4,$A13*25-25+1,0,1,1))/OFFSET(Census!CW$4,$A13*25-25+1,0,1,1)*100)</f>
        <v>76.21052631578948</v>
      </c>
      <c r="CY13" s="207">
        <f ca="1">OFFSET(Census!CY$4,$A13*25-25+Census!CY$3,0,1,1)-OFFSET(Census!CY$4,$A13*25-25+1,0,1,1)</f>
        <v>7.1251640831648775</v>
      </c>
      <c r="CZ13" s="208">
        <f ca="1">IF(OFFSET(Census!CY$4,$A13*25-25+1,0,1,1)=0,"",(OFFSET(Census!CY$4,$A13*25-25+Census!CY$3,0,1,1)-OFFSET(Census!CY$4,$A13*25-25+1,0,1,1))/OFFSET(Census!CY$4,$A13*25-25+1,0,1,1)*100)</f>
        <v>60.068334442533796</v>
      </c>
      <c r="DA13" s="207">
        <f ca="1">OFFSET(Census!DA$4,$A13*25-25+Census!DA$3,0,1,1)-OFFSET(Census!DA$4,$A13*25-25+1,0,1,1)</f>
        <v>1.103144962472264</v>
      </c>
      <c r="DB13" s="208">
        <f ca="1">IF(OFFSET(Census!DA$4,$A13*25-25+1,0,1,1)=0,"",(OFFSET(Census!DA$4,$A13*25-25+Census!DA$3,0,1,1)-OFFSET(Census!DA$4,$A13*25-25+1,0,1,1))/OFFSET(Census!DA$4,$A13*25-25+1,0,1,1)*100)</f>
        <v>12.474247115113995</v>
      </c>
      <c r="DC13" s="207"/>
      <c r="DD13" s="208"/>
      <c r="DE13" s="207">
        <f ca="1">OFFSET(Census!DE$4,$A13*25-25+Census!DE$3,0,1,1)-OFFSET(Census!DE$4,$A13*25-25+1,0,1,1)</f>
        <v>-801</v>
      </c>
      <c r="DF13" s="208">
        <f ca="1">IF(OFFSET(Census!DE$4,$A13*25-25+1,0,1,1)=0,"",(OFFSET(Census!DE$4,$A13*25-25+Census!DE$3,0,1,1)-OFFSET(Census!DE$4,$A13*25-25+1,0,1,1))/OFFSET(Census!DE$4,$A13*25-25+1,0,1,1)*100)</f>
        <v>-38.417266187050359</v>
      </c>
      <c r="DG13" s="207">
        <f ca="1">OFFSET(Census!DG$4,$A13*25-25+Census!DG$3,0,1,1)-OFFSET(Census!DG$4,$A13*25-25+1,0,1,1)</f>
        <v>10501</v>
      </c>
      <c r="DH13" s="208">
        <f ca="1">IF(OFFSET(Census!DG$4,$A13*25-25+1,0,1,1)=0,"",(OFFSET(Census!DG$4,$A13*25-25+Census!DG$3,0,1,1)-OFFSET(Census!DG$4,$A13*25-25+1,0,1,1))/OFFSET(Census!DG$4,$A13*25-25+1,0,1,1)*100)</f>
        <v>33.035517664454019</v>
      </c>
      <c r="DI13" s="207">
        <f ca="1">OFFSET(Census!DI$4,$A13*25-25+Census!DI$3,0,1,1)-OFFSET(Census!DI$4,$A13*25-25+1,0,1,1)</f>
        <v>6706</v>
      </c>
      <c r="DJ13" s="208">
        <f ca="1">IF(OFFSET(Census!DI$4,$A13*25-25+1,0,1,1)=0,"",(OFFSET(Census!DI$4,$A13*25-25+Census!DI$3,0,1,1)-OFFSET(Census!DI$4,$A13*25-25+1,0,1,1))/OFFSET(Census!DI$4,$A13*25-25+1,0,1,1)*100)</f>
        <v>281.29194630872485</v>
      </c>
      <c r="DK13" s="207">
        <f ca="1">OFFSET(Census!DK$4,$A13*25-25+Census!DK$3,0,1,1)-OFFSET(Census!DK$4,$A13*25-25+1,0,1,1)</f>
        <v>15986</v>
      </c>
      <c r="DL13" s="208">
        <f ca="1">IF(OFFSET(Census!DK$4,$A13*25-25+1,0,1,1)=0,"",(OFFSET(Census!DK$4,$A13*25-25+Census!DK$3,0,1,1)-OFFSET(Census!DK$4,$A13*25-25+1,0,1,1))/OFFSET(Census!DK$4,$A13*25-25+1,0,1,1)*100)</f>
        <v>43.166905192666</v>
      </c>
      <c r="DM13" s="207">
        <f ca="1">OFFSET(Census!DM$4,$A13*25-25+Census!DM$3,0,1,1)-OFFSET(Census!DM$4,$A13*25-25+1,0,1,1)</f>
        <v>-3.2083403558480659</v>
      </c>
      <c r="DN13" s="208">
        <f ca="1">IF(OFFSET(Census!DM$4,$A13*25-25+1,0,1,1)=0,"",(OFFSET(Census!DM$4,$A13*25-25+Census!DM$3,0,1,1)-OFFSET(Census!DM$4,$A13*25-25+1,0,1,1))/OFFSET(Census!DM$4,$A13*25-25+1,0,1,1)*100)</f>
        <v>-56.985356545861599</v>
      </c>
      <c r="DO13" s="207">
        <f ca="1">OFFSET(Census!DO$4,$A13*25-25+Census!DO$3,0,1,1)-OFFSET(Census!DO$4,$A13*25-25+1,0,1,1)</f>
        <v>-6.0741699269936191</v>
      </c>
      <c r="DP13" s="208">
        <f ca="1">IF(OFFSET(Census!DO$4,$A13*25-25+1,0,1,1)=0,"",(OFFSET(Census!DO$4,$A13*25-25+Census!DO$3,0,1,1)-OFFSET(Census!DO$4,$A13*25-25+1,0,1,1))/OFFSET(Census!DO$4,$A13*25-25+1,0,1,1)*100)</f>
        <v>-7.0766267627128911</v>
      </c>
      <c r="DQ13" s="207">
        <f ca="1">OFFSET(Census!DQ$4,$A13*25-25+Census!DQ$3,0,1,1)-OFFSET(Census!DQ$4,$A13*25-25+1,0,1,1)</f>
        <v>10.707295460508199</v>
      </c>
      <c r="DR13" s="208">
        <f ca="1">IF(OFFSET(Census!DQ$4,$A13*25-25+1,0,1,1)=0,"",(OFFSET(Census!DQ$4,$A13*25-25+Census!DQ$3,0,1,1)-OFFSET(Census!DQ$4,$A13*25-25+1,0,1,1))/OFFSET(Census!DQ$4,$A13*25-25+1,0,1,1)*100)</f>
        <v>166.32687616988261</v>
      </c>
      <c r="DS13" s="207">
        <f ca="1">OFFSET(Census!DS$4,$A13*25-25+Census!DS$3,0,1,1)-OFFSET(Census!DS$4,$A13*25-25+1,0,1,1)</f>
        <v>8326</v>
      </c>
      <c r="DT13" s="208">
        <f ca="1">IF(OFFSET(Census!DS$4,$A13*25-25+1,0,1,1)=0,"",(OFFSET(Census!DS$4,$A13*25-25+Census!DS$3,0,1,1)-OFFSET(Census!DS$4,$A13*25-25+1,0,1,1))/OFFSET(Census!DS$4,$A13*25-25+1,0,1,1)*100)</f>
        <v>127.30886850152905</v>
      </c>
      <c r="DU13" s="207">
        <f ca="1">OFFSET(Census!DU$4,$A13*25-25+Census!DU$3,0,1,1)-OFFSET(Census!DU$4,$A13*25-25+1,0,1,1)</f>
        <v>314</v>
      </c>
      <c r="DV13" s="208">
        <f ca="1">IF(OFFSET(Census!DU$4,$A13*25-25+1,0,1,1)=0,"",(OFFSET(Census!DU$4,$A13*25-25+Census!DU$3,0,1,1)-OFFSET(Census!DU$4,$A13*25-25+1,0,1,1))/OFFSET(Census!DU$4,$A13*25-25+1,0,1,1)*100)</f>
        <v>28.212039532794247</v>
      </c>
      <c r="DW13" s="207">
        <f ca="1">OFFSET(Census!DW$4,$A13*25-25+Census!DW$3,0,1,1)-OFFSET(Census!DW$4,$A13*25-25+1,0,1,1)</f>
        <v>18593</v>
      </c>
      <c r="DX13" s="208">
        <f ca="1">IF(OFFSET(Census!DW$4,$A13*25-25+1,0,1,1)=0,"",(OFFSET(Census!DW$4,$A13*25-25+Census!DW$3,0,1,1)-OFFSET(Census!DW$4,$A13*25-25+1,0,1,1))/OFFSET(Census!DW$4,$A13*25-25+1,0,1,1)*100)</f>
        <v>54.007029366485604</v>
      </c>
      <c r="DY13" s="207">
        <f ca="1">OFFSET(Census!DY$4,$A13*25-25+Census!DY$3,0,1,1)-OFFSET(Census!DY$4,$A13*25-25+1,0,1,1)</f>
        <v>9.4413502175820803</v>
      </c>
      <c r="DZ13" s="208">
        <f ca="1">IF(OFFSET(Census!DY$4,$A13*25-25+1,0,1,1)=0,"",(OFFSET(Census!DY$4,$A13*25-25+Census!DY$3,0,1,1)-OFFSET(Census!DY$4,$A13*25-25+1,0,1,1))/OFFSET(Census!DY$4,$A13*25-25+1,0,1,1)*100)</f>
        <v>49.699902743226041</v>
      </c>
      <c r="EA13" s="207">
        <f ca="1">OFFSET(Census!EA$4,$A13*25-25+Census!EA$3,0,1,1)-OFFSET(Census!EA$4,$A13*25-25+1,0,1,1)</f>
        <v>-0.50313328723325146</v>
      </c>
      <c r="EB13" s="208">
        <f ca="1">IF(OFFSET(Census!EA$4,$A13*25-25+1,0,1,1)=0,"",(OFFSET(Census!EA$4,$A13*25-25+Census!EA$3,0,1,1)-OFFSET(Census!EA$4,$A13*25-25+1,0,1,1))/OFFSET(Census!EA$4,$A13*25-25+1,0,1,1)*100)</f>
        <v>-15.562775992434094</v>
      </c>
      <c r="EC13" s="207">
        <f ca="1">OFFSET(Census!EC$4,$A13*25-25+Census!EC$3,0,1,1)-OFFSET(Census!EC$4,$A13*25-25+1,0,1,1)</f>
        <v>500500</v>
      </c>
      <c r="ED13" s="208">
        <f ca="1">IF(OFFSET(Census!EC$4,$A13*25-25+1,0,1,1)=0,"",(OFFSET(Census!EC$4,$A13*25-25+Census!EC$3,0,1,1)-OFFSET(Census!EC$4,$A13*25-25+1,0,1,1))/OFFSET(Census!EC$4,$A13*25-25+1,0,1,1)*100)</f>
        <v>200.60120240480961</v>
      </c>
      <c r="EE13" s="207">
        <f ca="1">OFFSET(Census!EE$4,$A13*25-25+Census!EE$3,0,1,1)-OFFSET(Census!EE$4,$A13*25-25+1,0,1,1)</f>
        <v>357500</v>
      </c>
      <c r="EF13" s="208">
        <f ca="1">IF(OFFSET(Census!EE$4,$A13*25-25+1,0,1,1)=0,"",(OFFSET(Census!EE$4,$A13*25-25+Census!EE$3,0,1,1)-OFFSET(Census!EE$4,$A13*25-25+1,0,1,1))/OFFSET(Census!EE$4,$A13*25-25+1,0,1,1)*100)</f>
        <v>168.23529411764707</v>
      </c>
      <c r="EG13" s="207">
        <f ca="1">OFFSET(Census!EG$4,$A13*25-25+Census!EG$3,0,1,1)-OFFSET(Census!EG$4,$A13*25-25+1,0,1,1)</f>
        <v>6.1722386587771201</v>
      </c>
      <c r="EH13" s="208">
        <f ca="1">IF(OFFSET(Census!EG$4,$A13*25-25+1,0,1,1)=0,"",(OFFSET(Census!EG$4,$A13*25-25+Census!EG$3,0,1,1)-OFFSET(Census!EG$4,$A13*25-25+1,0,1,1))/OFFSET(Census!EG$4,$A13*25-25+1,0,1,1)*100)</f>
        <v>210.81768421052632</v>
      </c>
      <c r="EI13" s="207">
        <f ca="1">OFFSET(Census!EI$4,$A13*25-25+Census!EI$3,0,1,1)-OFFSET(Census!EI$4,$A13*25-25+1,0,1,1)</f>
        <v>4.0732001972386591</v>
      </c>
      <c r="EJ13" s="208">
        <f ca="1">IF(OFFSET(Census!EI$4,$A13*25-25+1,0,1,1)=0,"",(OFFSET(Census!EI$4,$A13*25-25+Census!EI$3,0,1,1)-OFFSET(Census!EI$4,$A13*25-25+1,0,1,1))/OFFSET(Census!EI$4,$A13*25-25+1,0,1,1)*100)</f>
        <v>175.05589403973511</v>
      </c>
      <c r="EK13" s="207">
        <f ca="1">OFFSET(Census!EK$4,$A13*25-25+Census!EK$3,0,1,1)-OFFSET(Census!EK$4,$A13*25-25+1,0,1,1)</f>
        <v>-64</v>
      </c>
      <c r="EL13" s="208">
        <f ca="1">IF(OFFSET(Census!EK$4,$A13*25-25+1,0,1,1)=0,"",(OFFSET(Census!EK$4,$A13*25-25+Census!EK$3,0,1,1)-OFFSET(Census!EK$4,$A13*25-25+1,0,1,1))/OFFSET(Census!EK$4,$A13*25-25+1,0,1,1)*100)</f>
        <v>-94.814814814814824</v>
      </c>
      <c r="EM13" s="207"/>
      <c r="EN13" s="208"/>
      <c r="EO13" s="207">
        <f ca="1">OFFSET(Census!EO$4,$A13*25-25+Census!EO$3,0,1,1)-OFFSET(Census!EO$4,$A13*25-25+1,0,1,1)</f>
        <v>-10.243602251613622</v>
      </c>
      <c r="EP13" s="208">
        <f ca="1">IF(OFFSET(Census!EO$4,$A13*25-25+1,0,1,1)=0,"",(OFFSET(Census!EO$4,$A13*25-25+Census!EO$3,0,1,1)-OFFSET(Census!EO$4,$A13*25-25+1,0,1,1))/OFFSET(Census!EO$4,$A13*25-25+1,0,1,1)*100)</f>
        <v>-92.739608667394563</v>
      </c>
      <c r="EQ13" s="207">
        <f ca="1">OFFSET(Census!EQ$4,$A13*25-25+Census!EQ$3,0,1,1)-OFFSET(Census!EQ$4,$A13*25-25+1,0,1,1)</f>
        <v>3563</v>
      </c>
      <c r="ER13" s="208">
        <f ca="1">IF(OFFSET(Census!EQ$4,$A13*25-25+1,0,1,1)=0,"",(OFFSET(Census!EQ$4,$A13*25-25+Census!EQ$3,0,1,1)-OFFSET(Census!EQ$4,$A13*25-25+1,0,1,1))/OFFSET(Census!EQ$4,$A13*25-25+1,0,1,1)*100)</f>
        <v>37.02972355019746</v>
      </c>
      <c r="ES13" s="207">
        <f ca="1">OFFSET(Census!ES$4,$A13*25-25+Census!ES$3,0,1,1)-OFFSET(Census!ES$4,$A13*25-25+1,0,1,1)</f>
        <v>2303</v>
      </c>
      <c r="ET13" s="208">
        <f ca="1">IF(OFFSET(Census!ES$4,$A13*25-25+1,0,1,1)=0,"",(OFFSET(Census!ES$4,$A13*25-25+Census!ES$3,0,1,1)-OFFSET(Census!ES$4,$A13*25-25+1,0,1,1))/OFFSET(Census!ES$4,$A13*25-25+1,0,1,1)*100)</f>
        <v>16.523174056536089</v>
      </c>
      <c r="EU13" s="207">
        <f ca="1">OFFSET(Census!EU$4,$A13*25-25+Census!EU$3,0,1,1)-OFFSET(Census!EU$4,$A13*25-25+1,0,1,1)</f>
        <v>1953</v>
      </c>
      <c r="EV13" s="208">
        <f ca="1">IF(OFFSET(Census!EU$4,$A13*25-25+1,0,1,1)=0,"",(OFFSET(Census!EU$4,$A13*25-25+Census!EU$3,0,1,1)-OFFSET(Census!EU$4,$A13*25-25+1,0,1,1))/OFFSET(Census!EU$4,$A13*25-25+1,0,1,1)*100)</f>
        <v>34.664536741214057</v>
      </c>
      <c r="EW13" s="207">
        <f ca="1">OFFSET(Census!EW$4,$A13*25-25+Census!EW$3,0,1,1)-OFFSET(Census!EW$4,$A13*25-25+1,0,1,1)</f>
        <v>125</v>
      </c>
      <c r="EX13" s="208">
        <f ca="1">IF(OFFSET(Census!EW$4,$A13*25-25+1,0,1,1)=0,"",(OFFSET(Census!EW$4,$A13*25-25+Census!EW$3,0,1,1)-OFFSET(Census!EW$4,$A13*25-25+1,0,1,1))/OFFSET(Census!EW$4,$A13*25-25+1,0,1,1)*100)</f>
        <v>28.08988764044944</v>
      </c>
      <c r="EY13" s="207">
        <f ca="1">OFFSET(Census!EY$4,$A13*25-25+Census!EY$3,0,1,1)-OFFSET(Census!EY$4,$A13*25-25+1,0,1,1)</f>
        <v>7944</v>
      </c>
      <c r="EZ13" s="208">
        <f ca="1">IF(OFFSET(Census!EY$4,$A13*25-25+1,0,1,1)=0,"",(OFFSET(Census!EY$4,$A13*25-25+Census!EY$3,0,1,1)-OFFSET(Census!EY$4,$A13*25-25+1,0,1,1))/OFFSET(Census!EY$4,$A13*25-25+1,0,1,1)*100)</f>
        <v>26.802523701879284</v>
      </c>
      <c r="FA13" s="207">
        <f ca="1">OFFSET(Census!FA$4,$A13*25-25+Census!FA$3,0,1,1)-OFFSET(Census!FA$4,$A13*25-25+1,0,1,1)</f>
        <v>4780</v>
      </c>
      <c r="FB13" s="208">
        <f ca="1">IF(OFFSET(Census!FA$4,$A13*25-25+1,0,1,1)=0,"",(OFFSET(Census!FA$4,$A13*25-25+Census!FA$3,0,1,1)-OFFSET(Census!FA$4,$A13*25-25+1,0,1,1))/OFFSET(Census!FA$4,$A13*25-25+1,0,1,1)*100)</f>
        <v>48.185483870967744</v>
      </c>
      <c r="FC13" s="207">
        <f ca="1">OFFSET(Census!FC$4,$A13*25-25+Census!FC$3,0,1,1)-OFFSET(Census!FC$4,$A13*25-25+1,0,1,1)</f>
        <v>258</v>
      </c>
      <c r="FD13" s="208">
        <f ca="1">IF(OFFSET(Census!FC$4,$A13*25-25+1,0,1,1)=0,"",(OFFSET(Census!FC$4,$A13*25-25+Census!FC$3,0,1,1)-OFFSET(Census!FC$4,$A13*25-25+1,0,1,1))/OFFSET(Census!FC$4,$A13*25-25+1,0,1,1)*100)</f>
        <v>19.486404833836858</v>
      </c>
      <c r="FE13" s="207">
        <f ca="1">OFFSET(Census!FE$4,$A13*25-25+Census!FE$3,0,1,1)-OFFSET(Census!FE$4,$A13*25-25+1,0,1,1)</f>
        <v>1132</v>
      </c>
      <c r="FF13" s="208">
        <f ca="1">IF(OFFSET(Census!FE$4,$A13*25-25+1,0,1,1)=0,"",(OFFSET(Census!FE$4,$A13*25-25+Census!FE$3,0,1,1)-OFFSET(Census!FE$4,$A13*25-25+1,0,1,1))/OFFSET(Census!FE$4,$A13*25-25+1,0,1,1)*100)</f>
        <v>108.84615384615384</v>
      </c>
      <c r="FG13" s="207">
        <f ca="1">OFFSET(Census!FG$4,$A13*25-25+Census!FG$3,0,1,1)-OFFSET(Census!FG$4,$A13*25-25+1,0,1,1)</f>
        <v>14114</v>
      </c>
      <c r="FH13" s="208">
        <f ca="1">IF(OFFSET(Census!FG$4,$A13*25-25+1,0,1,1)=0,"",(OFFSET(Census!FG$4,$A13*25-25+Census!FG$3,0,1,1)-OFFSET(Census!FG$4,$A13*25-25+1,0,1,1))/OFFSET(Census!FG$4,$A13*25-25+1,0,1,1)*100)</f>
        <v>33.666483791713382</v>
      </c>
      <c r="FI13" s="207">
        <f ca="1">OFFSET(Census!FI$4,$A13*25-25+Census!FI$3,0,1,1)-OFFSET(Census!FI$4,$A13*25-25+1,0,1,1)</f>
        <v>0.5774951006680169</v>
      </c>
      <c r="FJ13" s="208">
        <f ca="1">IF(OFFSET(Census!FI$4,$A13*25-25+1,0,1,1)=0,"",(OFFSET(Census!FI$4,$A13*25-25+Census!FI$3,0,1,1)-OFFSET(Census!FI$4,$A13*25-25+1,0,1,1))/OFFSET(Census!FI$4,$A13*25-25+1,0,1,1)*100)</f>
        <v>2.5161429126278603</v>
      </c>
      <c r="FK13" s="207">
        <f ca="1">OFFSET(Census!FK$4,$A13*25-25+Census!FK$3,0,1,1)-OFFSET(Census!FK$4,$A13*25-25+1,0,1,1)</f>
        <v>-4.2640300353141853</v>
      </c>
      <c r="FL13" s="208">
        <f ca="1">IF(OFFSET(Census!FK$4,$A13*25-25+1,0,1,1)=0,"",(OFFSET(Census!FK$4,$A13*25-25+Census!FK$3,0,1,1)-OFFSET(Census!FK$4,$A13*25-25+1,0,1,1))/OFFSET(Census!FK$4,$A13*25-25+1,0,1,1)*100)</f>
        <v>-12.82543630151217</v>
      </c>
      <c r="FM13" s="207">
        <f ca="1">OFFSET(Census!FM$4,$A13*25-25+Census!FM$3,0,1,1)-OFFSET(Census!FM$4,$A13*25-25+1,0,1,1)</f>
        <v>0.10034495632326568</v>
      </c>
      <c r="FN13" s="208">
        <f ca="1">IF(OFFSET(Census!FM$4,$A13*25-25+1,0,1,1)=0,"",(OFFSET(Census!FM$4,$A13*25-25+Census!FM$3,0,1,1)-OFFSET(Census!FM$4,$A13*25-25+1,0,1,1))/OFFSET(Census!FM$4,$A13*25-25+1,0,1,1)*100)</f>
        <v>0.74667405110760876</v>
      </c>
      <c r="FO13" s="207">
        <f ca="1">OFFSET(Census!FO$4,$A13*25-25+Census!FO$3,0,1,1)-OFFSET(Census!FO$4,$A13*25-25+1,0,1,1)</f>
        <v>-4.4284763411896577E-2</v>
      </c>
      <c r="FP13" s="208">
        <f ca="1">IF(OFFSET(Census!FO$4,$A13*25-25+1,0,1,1)=0,"",(OFFSET(Census!FO$4,$A13*25-25+Census!FO$3,0,1,1)-OFFSET(Census!FO$4,$A13*25-25+1,0,1,1))/OFFSET(Census!FO$4,$A13*25-25+1,0,1,1)*100)</f>
        <v>-4.1720227786897528</v>
      </c>
      <c r="FQ13" s="207">
        <f ca="1">OFFSET(Census!FQ$4,$A13*25-25+Census!FQ$3,0,1,1)-OFFSET(Census!FQ$4,$A13*25-25+1,0,1,1)</f>
        <v>-3.6304747417347869</v>
      </c>
      <c r="FR13" s="208">
        <f ca="1">IF(OFFSET(Census!FQ$4,$A13*25-25+1,0,1,1)=0,"",(OFFSET(Census!FQ$4,$A13*25-25+Census!FQ$3,0,1,1)-OFFSET(Census!FQ$4,$A13*25-25+1,0,1,1))/OFFSET(Census!FQ$4,$A13*25-25+1,0,1,1)*100)</f>
        <v>-5.1351392623822489</v>
      </c>
      <c r="FS13" s="207">
        <f ca="1">OFFSET(Census!FS$4,$A13*25-25+Census!FS$3,0,1,1)-OFFSET(Census!FS$4,$A13*25-25+1,0,1,1)</f>
        <v>2.5702389632957363</v>
      </c>
      <c r="FT13" s="208">
        <f ca="1">IF(OFFSET(Census!FS$4,$A13*25-25+1,0,1,1)=0,"",(OFFSET(Census!FS$4,$A13*25-25+Census!FS$3,0,1,1)-OFFSET(Census!FS$4,$A13*25-25+1,0,1,1))/OFFSET(Census!FS$4,$A13*25-25+1,0,1,1)*100)</f>
        <v>10.862109683291044</v>
      </c>
      <c r="FU13" s="207">
        <f ca="1">OFFSET(Census!FU$4,$A13*25-25+Census!FU$3,0,1,1)-OFFSET(Census!FU$4,$A13*25-25+1,0,1,1)</f>
        <v>-0.33503621786013715</v>
      </c>
      <c r="FV13" s="208">
        <f ca="1">IF(OFFSET(Census!FU$4,$A13*25-25+1,0,1,1)=0,"",(OFFSET(Census!FU$4,$A13*25-25+Census!FU$3,0,1,1)-OFFSET(Census!FU$4,$A13*25-25+1,0,1,1))/OFFSET(Census!FU$4,$A13*25-25+1,0,1,1)*100)</f>
        <v>-10.608552387726986</v>
      </c>
      <c r="FW13" s="207">
        <f ca="1">OFFSET(Census!FW$4,$A13*25-25+Census!FW$3,0,1,1)-OFFSET(Census!FW$4,$A13*25-25+1,0,1,1)</f>
        <v>1.3952719962991971</v>
      </c>
      <c r="FX13" s="208">
        <f ca="1">IF(OFFSET(Census!FW$4,$A13*25-25+1,0,1,1)=0,"",(OFFSET(Census!FW$4,$A13*25-25+Census!FW$3,0,1,1)-OFFSET(Census!FW$4,$A13*25-25+1,0,1,1))/OFFSET(Census!FW$4,$A13*25-25+1,0,1,1)*100)</f>
        <v>56.24421913543388</v>
      </c>
      <c r="FY13" s="207"/>
      <c r="FZ13" s="208"/>
      <c r="GA13" s="207">
        <f ca="1">OFFSET(Census!GA$4,$A13*25-25+Census!GA$3,0,1,1)-OFFSET(Census!GA$4,$A13*25-25+1,0,1,1)</f>
        <v>-13.218127510060288</v>
      </c>
      <c r="GB13" s="208">
        <f ca="1">IF(OFFSET(Census!GA$4,$A13*25-25+1,0,1,1)=0,"",(OFFSET(Census!GA$4,$A13*25-25+Census!GA$3,0,1,1)-OFFSET(Census!GA$4,$A13*25-25+1,0,1,1))/OFFSET(Census!GA$4,$A13*25-25+1,0,1,1)*100)</f>
        <v>-88.720983442525352</v>
      </c>
      <c r="GC13" s="207">
        <f ca="1">OFFSET(Census!GC$4,$A13*25-25+Census!GC$3,0,1,1)-OFFSET(Census!GC$4,$A13*25-25+1,0,1,1)</f>
        <v>-49.620273753765687</v>
      </c>
      <c r="GD13" s="208">
        <f ca="1">IF(OFFSET(Census!GC$4,$A13*25-25+1,0,1,1)=0,"",(OFFSET(Census!GC$4,$A13*25-25+Census!GC$3,0,1,1)-OFFSET(Census!GC$4,$A13*25-25+1,0,1,1))/OFFSET(Census!GC$4,$A13*25-25+1,0,1,1)*100)</f>
        <v>-74.160300269488914</v>
      </c>
      <c r="GE13" s="207">
        <f ca="1">OFFSET(Census!GE$4,$A13*25-25+Census!GE$3,0,1,1)-OFFSET(Census!GE$4,$A13*25-25+1,0,1,1)</f>
        <v>-52.807130848238046</v>
      </c>
      <c r="GF13" s="208">
        <f ca="1">IF(OFFSET(Census!GE$4,$A13*25-25+1,0,1,1)=0,"",(OFFSET(Census!GE$4,$A13*25-25+Census!GE$3,0,1,1)-OFFSET(Census!GE$4,$A13*25-25+1,0,1,1))/OFFSET(Census!GE$4,$A13*25-25+1,0,1,1)*100)</f>
        <v>-45.087444347118499</v>
      </c>
      <c r="GG13" s="207">
        <f ca="1">OFFSET(Census!GG$4,$A13*25-25+Census!GG$3,0,1,1)-OFFSET(Census!GG$4,$A13*25-25+1,0,1,1)</f>
        <v>11.470233382460961</v>
      </c>
      <c r="GH13" s="208">
        <f ca="1">IF(OFFSET(Census!GG$4,$A13*25-25+1,0,1,1)=0,"",(OFFSET(Census!GG$4,$A13*25-25+Census!GG$3,0,1,1)-OFFSET(Census!GG$4,$A13*25-25+1,0,1,1))/OFFSET(Census!GG$4,$A13*25-25+1,0,1,1)*100)</f>
        <v>11.686453873808501</v>
      </c>
      <c r="GI13" s="207">
        <f ca="1">OFFSET(Census!GI$4,$A13*25-25+Census!GI$3,0,1,1)-OFFSET(Census!GI$4,$A13*25-25+1,0,1,1)</f>
        <v>10.03546990918295</v>
      </c>
      <c r="GJ13" s="208">
        <f ca="1">IF(OFFSET(Census!GI$4,$A13*25-25+1,0,1,1)=0,"",(OFFSET(Census!GI$4,$A13*25-25+Census!GI$3,0,1,1)-OFFSET(Census!GI$4,$A13*25-25+1,0,1,1))/OFFSET(Census!GI$4,$A13*25-25+1,0,1,1)*100)</f>
        <v>21.09113332335156</v>
      </c>
      <c r="GK13" s="207">
        <f ca="1">OFFSET(Census!GK$4,$A13*25-25+Census!GK$3,0,1,1)-OFFSET(Census!GK$4,$A13*25-25+1,0,1,1)</f>
        <v>3.9256954827286883</v>
      </c>
      <c r="GL13" s="208">
        <f ca="1">IF(OFFSET(Census!GK$4,$A13*25-25+1,0,1,1)=0,"",(OFFSET(Census!GK$4,$A13*25-25+Census!GK$3,0,1,1)-OFFSET(Census!GK$4,$A13*25-25+1,0,1,1))/OFFSET(Census!GK$4,$A13*25-25+1,0,1,1)*100)</f>
        <v>56.124359751411134</v>
      </c>
      <c r="GM13" s="207"/>
      <c r="GN13" s="208"/>
      <c r="GO13" s="207">
        <f ca="1">OFFSET(Census!GO$4,$A13*25-25+Census!GO$3,0,1,1)-OFFSET(Census!GO$4,$A13*25-25+1,0,1,1)</f>
        <v>-19.538362797476097</v>
      </c>
      <c r="GP13" s="208">
        <f ca="1">IF(OFFSET(Census!GO$4,$A13*25-25+1,0,1,1)=0,"",(OFFSET(Census!GO$4,$A13*25-25+Census!GO$3,0,1,1)-OFFSET(Census!GO$4,$A13*25-25+1,0,1,1))/OFFSET(Census!GO$4,$A13*25-25+1,0,1,1)*100)</f>
        <v>-33.236672747799936</v>
      </c>
      <c r="GQ13" s="207">
        <f ca="1">OFFSET(Census!GQ$4,$A13*25-25+Census!GQ$3,0,1,1)-OFFSET(Census!GQ$4,$A13*25-25+1,0,1,1)</f>
        <v>484</v>
      </c>
      <c r="GR13" s="208">
        <f ca="1">IF(OFFSET(Census!GQ$4,$A13*25-25+1,0,1,1)=0,"",(OFFSET(Census!GQ$4,$A13*25-25+Census!GQ$3,0,1,1)-OFFSET(Census!GQ$4,$A13*25-25+1,0,1,1))/OFFSET(Census!GQ$4,$A13*25-25+1,0,1,1)*100)</f>
        <v>32.266666666666666</v>
      </c>
      <c r="GS13" s="207">
        <f ca="1">OFFSET(Census!GS$4,$A13*25-25+Census!GS$3,0,1,1)-OFFSET(Census!GS$4,$A13*25-25+1,0,1,1)</f>
        <v>7.6899999999999977</v>
      </c>
      <c r="GT13" s="208">
        <f ca="1">IF(OFFSET(Census!GS$4,$A13*25-25+1,0,1,1)=0,"",(OFFSET(Census!GS$4,$A13*25-25+Census!GS$3,0,1,1)-OFFSET(Census!GS$4,$A13*25-25+1,0,1,1))/OFFSET(Census!GS$4,$A13*25-25+1,0,1,1)*100)</f>
        <v>10.921744070444536</v>
      </c>
      <c r="GU13" s="207">
        <f ca="1">OFFSET(Census!GU$4,$A13*25-25+Census!GU$3,0,1,1)-OFFSET(Census!GU$4,$A13*25-25+1,0,1,1)</f>
        <v>8.4699999999999989</v>
      </c>
      <c r="GV13" s="208">
        <f ca="1">IF(OFFSET(Census!GU$4,$A13*25-25+1,0,1,1)=0,"",(OFFSET(Census!GU$4,$A13*25-25+Census!GU$3,0,1,1)-OFFSET(Census!GU$4,$A13*25-25+1,0,1,1))/OFFSET(Census!GU$4,$A13*25-25+1,0,1,1)*100)</f>
        <v>17.066290550070519</v>
      </c>
      <c r="GW13" s="207">
        <f ca="1">OFFSET(Census!GW$4,$A13*25-25+Census!GW$3,0,1,1)-OFFSET(Census!GW$4,$A13*25-25+1,0,1,1)</f>
        <v>-0.86999999999999744</v>
      </c>
      <c r="GX13" s="208">
        <f ca="1">IF(OFFSET(Census!GW$4,$A13*25-25+1,0,1,1)=0,"",(OFFSET(Census!GW$4,$A13*25-25+Census!GW$3,0,1,1)-OFFSET(Census!GW$4,$A13*25-25+1,0,1,1))/OFFSET(Census!GW$4,$A13*25-25+1,0,1,1)*100)</f>
        <v>-1.5826814626159678</v>
      </c>
      <c r="GY13" s="207">
        <f ca="1">OFFSET(Census!GY$4,$A13*25-25+Census!GY$3,0,1,1)-OFFSET(Census!GY$4,$A13*25-25+1,0,1,1)</f>
        <v>9.18</v>
      </c>
      <c r="GZ13" s="208">
        <f ca="1">IF(OFFSET(Census!GY$4,$A13*25-25+1,0,1,1)=0,"",(OFFSET(Census!GY$4,$A13*25-25+Census!GY$3,0,1,1)-OFFSET(Census!GY$4,$A13*25-25+1,0,1,1))/OFFSET(Census!GY$4,$A13*25-25+1,0,1,1)*100)</f>
        <v>28.315854410857494</v>
      </c>
      <c r="HA13" s="207">
        <f ca="1">OFFSET(Census!HA$4,$A13*25-25+Census!HA$3,0,1,1)-OFFSET(Census!HA$4,$A13*25-25+1,0,1,1)</f>
        <v>-0.5</v>
      </c>
      <c r="HB13" s="208">
        <f ca="1">IF(OFFSET(Census!HA$4,$A13*25-25+1,0,1,1)=0,"",(OFFSET(Census!HA$4,$A13*25-25+Census!HA$3,0,1,1)-OFFSET(Census!HA$4,$A13*25-25+1,0,1,1))/OFFSET(Census!HA$4,$A13*25-25+1,0,1,1)*100)</f>
        <v>-0.51759834368530022</v>
      </c>
      <c r="HC13" s="207">
        <f ca="1">OFFSET(Census!HC$4,$A13*25-25+Census!HC$3,0,1,1)-OFFSET(Census!HC$4,$A13*25-25+1,0,1,1)</f>
        <v>-5.1999999999999993</v>
      </c>
      <c r="HD13" s="208">
        <f ca="1">IF(OFFSET(Census!HC$4,$A13*25-25+1,0,1,1)=0,"",(OFFSET(Census!HC$4,$A13*25-25+Census!HC$3,0,1,1)-OFFSET(Census!HC$4,$A13*25-25+1,0,1,1))/OFFSET(Census!HC$4,$A13*25-25+1,0,1,1)*100)</f>
        <v>-20.799999999999997</v>
      </c>
      <c r="HE13" s="207"/>
      <c r="HF13" s="208" t="str">
        <f ca="1">IF(OFFSET(Census!HE$4,$A13*25-25+1,0,1,1)=0,"",(OFFSET(Census!HE$4,$A13*25-25+Census!HE$3,0,1,1)-OFFSET(Census!HE$4,$A13*25-25+1,0,1,1))/OFFSET(Census!HE$4,$A13*25-25+1,0,1,1)*100)</f>
        <v/>
      </c>
      <c r="HG13" s="207">
        <f ca="1">OFFSET(Census!HG$4,$A13*25-25+Census!HG$3,0,1,1)-OFFSET(Census!HG$4,$A13*25-25+1,0,1,1)</f>
        <v>679.40922449261825</v>
      </c>
      <c r="HH13" s="208">
        <f ca="1">IF(OFFSET(Census!HG$4,$A13*25-25+1,0,1,1)=0,"",(OFFSET(Census!HG$4,$A13*25-25+Census!HG$3,0,1,1)-OFFSET(Census!HG$4,$A13*25-25+1,0,1,1))/OFFSET(Census!HG$4,$A13*25-25+1,0,1,1)*100)</f>
        <v>57.141229982558308</v>
      </c>
      <c r="HI13" s="207">
        <f ca="1">OFFSET(Census!HI$4,$A13*25-25+Census!HI$3,0,1,1)-OFFSET(Census!HI$4,$A13*25-25+1,0,1,1)</f>
        <v>280.0600905853471</v>
      </c>
      <c r="HJ13" s="208">
        <f ca="1">IF(OFFSET(Census!HI$4,$A13*25-25+1,0,1,1)=0,"",(OFFSET(Census!HI$4,$A13*25-25+Census!HI$3,0,1,1)-OFFSET(Census!HI$4,$A13*25-25+1,0,1,1))/OFFSET(Census!HI$4,$A13*25-25+1,0,1,1)*100)</f>
        <v>4.4355415043608977</v>
      </c>
      <c r="HK13" s="207">
        <f ca="1">OFFSET(Census!HK$4,$A13*25-25+Census!HK$3,0,1,1)-OFFSET(Census!HK$4,$A13*25-25+1,0,1,1)</f>
        <v>475.28935449296409</v>
      </c>
      <c r="HL13" s="208">
        <f ca="1">IF(OFFSET(Census!HK$4,$A13*25-25+1,0,1,1)=0,"",(OFFSET(Census!HK$4,$A13*25-25+Census!HK$3,0,1,1)-OFFSET(Census!HK$4,$A13*25-25+1,0,1,1))/OFFSET(Census!HK$4,$A13*25-25+1,0,1,1)*100)</f>
        <v>147.60538959408822</v>
      </c>
      <c r="HM13" s="207">
        <f ca="1">OFFSET(Census!HM$4,$A13*25-25+Census!HM$3,0,1,1)-OFFSET(Census!HM$4,$A13*25-25+1,0,1,1)</f>
        <v>3483.331258859731</v>
      </c>
      <c r="HN13" s="208">
        <f ca="1">IF(OFFSET(Census!HM$4,$A13*25-25+1,0,1,1)=0,"",(OFFSET(Census!HM$4,$A13*25-25+Census!HM$3,0,1,1)-OFFSET(Census!HM$4,$A13*25-25+1,0,1,1))/OFFSET(Census!HM$4,$A13*25-25+1,0,1,1)*100)</f>
        <v>38.40497529062548</v>
      </c>
      <c r="HO13" s="207">
        <f ca="1">OFFSET(Census!HO$4,$A13*25-25+Census!HO$3,0,1,1)-OFFSET(Census!HO$4,$A13*25-25+1,0,1,1)</f>
        <v>1488.6018261014358</v>
      </c>
      <c r="HP13" s="208">
        <f ca="1">IF(OFFSET(Census!HO$4,$A13*25-25+1,0,1,1)=0,"",(OFFSET(Census!HO$4,$A13*25-25+Census!HO$3,0,1,1)-OFFSET(Census!HO$4,$A13*25-25+1,0,1,1))/OFFSET(Census!HO$4,$A13*25-25+1,0,1,1)*100)</f>
        <v>390.83716029982378</v>
      </c>
      <c r="HQ13" s="207"/>
      <c r="HR13" s="208"/>
      <c r="HS13" s="207">
        <f ca="1">OFFSET(Census!HS$4,$A13*25-25+Census!HS$3,0,1,1)-OFFSET(Census!HS$4,$A13*25-25+1,0,1,1)</f>
        <v>-1</v>
      </c>
      <c r="HT13" s="208">
        <f ca="1">IF(OFFSET(Census!HS$4,$A13*25-25+1,0,1,1)=0,"",(OFFSET(Census!HS$4,$A13*25-25+Census!HS$3,0,1,1)-OFFSET(Census!HS$4,$A13*25-25+1,0,1,1))/OFFSET(Census!HS$4,$A13*25-25+1,0,1,1)*100)</f>
        <v>-10</v>
      </c>
      <c r="HU13" s="207">
        <f ca="1">OFFSET(Census!HU$4,$A13*25-25+Census!HU$3,0,1,1)-OFFSET(Census!HU$4,$A13*25-25+1,0,1,1)</f>
        <v>0</v>
      </c>
      <c r="HV13" s="208" t="str">
        <f ca="1">IF(OFFSET(Census!HU$4,$A13*25-25+1,0,1,1)=0,"",(OFFSET(Census!HU$4,$A13*25-25+Census!HU$3,0,1,1)-OFFSET(Census!HU$4,$A13*25-25+1,0,1,1))/OFFSET(Census!HU$4,$A13*25-25+1,0,1,1)*100)</f>
        <v/>
      </c>
      <c r="HW13" s="207">
        <f ca="1">OFFSET(Census!HW$4,$A13*25-25+Census!HW$3,0,1,1)-OFFSET(Census!HW$4,$A13*25-25+1,0,1,1)</f>
        <v>6.4000000000000057</v>
      </c>
      <c r="HX13" s="208">
        <f ca="1">IF(OFFSET(Census!HW$4,$A13*25-25+1,0,1,1)=0,"",(OFFSET(Census!HW$4,$A13*25-25+Census!HW$3,0,1,1)-OFFSET(Census!HW$4,$A13*25-25+1,0,1,1))/OFFSET(Census!HW$4,$A13*25-25+1,0,1,1)*100)</f>
        <v>10.355987055016191</v>
      </c>
      <c r="HY13" s="207"/>
      <c r="HZ13" s="208" t="str">
        <f ca="1">IF(OFFSET(Census!HY$4,$A13*25-25+1,0,1,1)=0,"",(OFFSET(Census!HY$4,$A13*25-25+Census!HY$3,0,1,1)-OFFSET(Census!HY$4,$A13*25-25+1,0,1,1))/OFFSET(Census!HY$4,$A13*25-25+1,0,1,1)*100)</f>
        <v/>
      </c>
      <c r="IA13" s="207">
        <f ca="1">OFFSET(Census!IA$4,$A13*25-25+Census!IA$3,0,1,1)-OFFSET(Census!IA$4,$A13*25-25+1,0,1,1)</f>
        <v>-2.666666666666667</v>
      </c>
      <c r="IB13" s="208">
        <f ca="1">IF(OFFSET(Census!IA$4,$A13*25-25+1,0,1,1)=0,"",(OFFSET(Census!IA$4,$A13*25-25+Census!IA$3,0,1,1)-OFFSET(Census!IA$4,$A13*25-25+1,0,1,1))/OFFSET(Census!IA$4,$A13*25-25+1,0,1,1)*100)</f>
        <v>-66.666666666666671</v>
      </c>
      <c r="IC13" s="207">
        <f ca="1">OFFSET(Census!IC$4,$A13*25-25+Census!IC$3,0,1,1)-OFFSET(Census!IC$4,$A13*25-25+1,0,1,1)</f>
        <v>-71.333333333333329</v>
      </c>
      <c r="ID13" s="208">
        <f ca="1">IF(OFFSET(Census!IC$4,$A13*25-25+1,0,1,1)=0,"",(OFFSET(Census!IC$4,$A13*25-25+Census!IC$3,0,1,1)-OFFSET(Census!IC$4,$A13*25-25+1,0,1,1))/OFFSET(Census!IC$4,$A13*25-25+1,0,1,1)*100)</f>
        <v>-45.147679324894511</v>
      </c>
      <c r="IE13" s="207">
        <f ca="1">OFFSET(Census!IE$4,$A13*25-25+Census!IE$3,0,1,1)-OFFSET(Census!IE$4,$A13*25-25+1,0,1,1)</f>
        <v>-0.24499524372807097</v>
      </c>
      <c r="IF13" s="208">
        <f ca="1">IF(OFFSET(Census!IE$4,$A13*25-25+1,0,1,1)=0,"",(OFFSET(Census!IE$4,$A13*25-25+Census!IE$3,0,1,1)-OFFSET(Census!IE$4,$A13*25-25+1,0,1,1))/OFFSET(Census!IE$4,$A13*25-25+1,0,1,1)*100)</f>
        <v>-71.436938142449563</v>
      </c>
      <c r="IG13" s="207">
        <f ca="1">OFFSET(Census!IG$4,$A13*25-25+Census!IG$3,0,1,1)-OFFSET(Census!IG$4,$A13*25-25+1,0,1,1)</f>
        <v>-7.1793850138354935</v>
      </c>
      <c r="IH13" s="208">
        <f ca="1">IF(OFFSET(Census!IG$4,$A13*25-25+1,0,1,1)=0,"",(OFFSET(Census!IG$4,$A13*25-25+Census!IG$3,0,1,1)-OFFSET(Census!IG$4,$A13*25-25+1,0,1,1))/OFFSET(Census!IG$4,$A13*25-25+1,0,1,1)*100)</f>
        <v>-52.997493145803091</v>
      </c>
      <c r="II13" s="207"/>
      <c r="IJ13" s="208"/>
    </row>
    <row r="14" spans="1:244" ht="12" customHeight="1" x14ac:dyDescent="0.35">
      <c r="A14" s="209">
        <v>9</v>
      </c>
      <c r="B14" s="10" t="s">
        <v>58</v>
      </c>
      <c r="E14" s="207">
        <f ca="1">OFFSET(Census!E$4,$A14*25-25+Census!E$3,0,1,1)-OFFSET(Census!E$4,$A14*25-25+1,0,1,1)</f>
        <v>34718</v>
      </c>
      <c r="F14" s="208">
        <f ca="1">IF(OFFSET(Census!E$4,$A14*25-25+1,0,1,1)=0,"",(OFFSET(Census!E$4,$A14*25-25+Census!E$3,0,1,1)-OFFSET(Census!E$4,$A14*25-25+1,0,1,1))/OFFSET(Census!E$4,$A14*25-25+1,0,1,1)*100)</f>
        <v>28.429646492355815</v>
      </c>
      <c r="G14" s="207">
        <f ca="1">OFFSET(Census!G$4,$A14*25-25+Census!G$3,0,1,1)-OFFSET(Census!G$4,$A14*25-25+1,0,1,1)</f>
        <v>7553</v>
      </c>
      <c r="H14" s="208">
        <f ca="1">IF(OFFSET(Census!G$4,$A14*25-25+1,0,1,1)=0,"",(OFFSET(Census!G$4,$A14*25-25+Census!G$3,0,1,1)-OFFSET(Census!G$4,$A14*25-25+1,0,1,1))/OFFSET(Census!G$4,$A14*25-25+1,0,1,1)*100)</f>
        <v>40.767528471959842</v>
      </c>
      <c r="I14" s="207">
        <f ca="1">OFFSET(Census!I$4,$A14*25-25+Census!I$3,0,1,1)-OFFSET(Census!I$4,$A14*25-25+1,0,1,1)</f>
        <v>1587</v>
      </c>
      <c r="J14" s="208">
        <f ca="1">IF(OFFSET(Census!I$4,$A14*25-25+1,0,1,1)=0,"",(OFFSET(Census!I$4,$A14*25-25+Census!I$3,0,1,1)-OFFSET(Census!I$4,$A14*25-25+1,0,1,1))/OFFSET(Census!I$4,$A14*25-25+1,0,1,1)*100)</f>
        <v>9.7884413742058847</v>
      </c>
      <c r="K14" s="207">
        <f ca="1">OFFSET(Census!K$4,$A14*25-25+Census!K$3,0,1,1)-OFFSET(Census!K$4,$A14*25-25+1,0,1,1)</f>
        <v>4958</v>
      </c>
      <c r="L14" s="208">
        <f ca="1">IF(OFFSET(Census!K$4,$A14*25-25+1,0,1,1)=0,"",(OFFSET(Census!K$4,$A14*25-25+Census!K$3,0,1,1)-OFFSET(Census!K$4,$A14*25-25+1,0,1,1))/OFFSET(Census!K$4,$A14*25-25+1,0,1,1)*100)</f>
        <v>25.742471443406025</v>
      </c>
      <c r="M14" s="207">
        <f ca="1">OFFSET(Census!M$4,$A14*25-25+Census!M$3,0,1,1)-OFFSET(Census!M$4,$A14*25-25+1,0,1,1)</f>
        <v>2.342902452626074</v>
      </c>
      <c r="N14" s="208">
        <f ca="1">IF(OFFSET(Census!M$4,$A14*25-25+1,0,1,1)=0,"",(OFFSET(Census!M$4,$A14*25-25+Census!M$3,0,1,1)-OFFSET(Census!M$4,$A14*25-25+1,0,1,1))/OFFSET(Census!M$4,$A14*25-25+1,0,1,1)*100)</f>
        <v>15.443023944094755</v>
      </c>
      <c r="O14" s="207">
        <f ca="1">OFFSET(Census!O$4,$A14*25-25+Census!O$3,0,1,1)-OFFSET(Census!O$4,$A14*25-25+1,0,1,1)</f>
        <v>-1.3227048102526116</v>
      </c>
      <c r="P14" s="208">
        <f ca="1">IF(OFFSET(Census!O$4,$A14*25-25+1,0,1,1)=0,"",(OFFSET(Census!O$4,$A14*25-25+Census!O$3,0,1,1)-OFFSET(Census!O$4,$A14*25-25+1,0,1,1))/OFFSET(Census!O$4,$A14*25-25+1,0,1,1)*100)</f>
        <v>-9.9628315995336258</v>
      </c>
      <c r="Q14" s="207">
        <f ca="1">OFFSET(Census!Q$4,$A14*25-25+Census!Q$3,0,1,1)-OFFSET(Census!Q$4,$A14*25-25+1,0,1,1)</f>
        <v>0.49223174370100331</v>
      </c>
      <c r="R14" s="208">
        <f ca="1">IF(OFFSET(Census!Q$4,$A14*25-25+1,0,1,1)=0,"",(OFFSET(Census!Q$4,$A14*25-25+Census!Q$3,0,1,1)-OFFSET(Census!Q$4,$A14*25-25+1,0,1,1))/OFFSET(Census!Q$4,$A14*25-25+1,0,1,1)*100)</f>
        <v>3.1210201614238224</v>
      </c>
      <c r="S14" s="207">
        <f ca="1">OFFSET(Census!S$4,$A14*25-25+Census!S$3,0,1,1)-OFFSET(Census!S$4,$A14*25-25+1,0,1,1)</f>
        <v>3</v>
      </c>
      <c r="T14" s="208">
        <f ca="1">IF(OFFSET(Census!S$4,$A14*25-25+1,0,1,1)=0,"",(OFFSET(Census!S$4,$A14*25-25+Census!S$3,0,1,1)-OFFSET(Census!S$4,$A14*25-25+1,0,1,1))/OFFSET(Census!S$4,$A14*25-25+1,0,1,1)*100)</f>
        <v>8.5714285714285712</v>
      </c>
      <c r="U14" s="207"/>
      <c r="V14" s="208"/>
      <c r="W14" s="207">
        <f ca="1">OFFSET(Census!W$4,$A14*25-25+Census!W$3,0,1,1)-OFFSET(Census!W$4,$A14*25-25+1,0,1,1)</f>
        <v>260</v>
      </c>
      <c r="X14" s="208">
        <f ca="1">IF(OFFSET(Census!W$4,$A14*25-25+1,0,1,1)=0,"",(OFFSET(Census!W$4,$A14*25-25+Census!W$3,0,1,1)-OFFSET(Census!W$4,$A14*25-25+1,0,1,1))/OFFSET(Census!W$4,$A14*25-25+1,0,1,1)*100)</f>
        <v>172.18543046357615</v>
      </c>
      <c r="Y14" s="207">
        <f ca="1">OFFSET(Census!Y$4,$A14*25-25+Census!Y$3,0,1,1)-OFFSET(Census!Y$4,$A14*25-25+1,0,1,1)</f>
        <v>0.14825914342016164</v>
      </c>
      <c r="Z14" s="208">
        <f ca="1">IF(OFFSET(Census!Y$4,$A14*25-25+1,0,1,1)=0,"",(OFFSET(Census!Y$4,$A14*25-25+Census!Y$3,0,1,1)-OFFSET(Census!Y$4,$A14*25-25+1,0,1,1))/OFFSET(Census!Y$4,$A14*25-25+1,0,1,1)*100)</f>
        <v>108.84184824303706</v>
      </c>
      <c r="AA14" s="207">
        <f ca="1">OFFSET(Census!AA$4,$A14*25-25+Census!AA$3,0,1,1)-OFFSET(Census!AA$4,$A14*25-25+1,0,1,1)</f>
        <v>20799</v>
      </c>
      <c r="AB14" s="208">
        <f ca="1">IF(OFFSET(Census!AA$4,$A14*25-25+1,0,1,1)=0,"",(OFFSET(Census!AA$4,$A14*25-25+Census!AA$3,0,1,1)-OFFSET(Census!AA$4,$A14*25-25+1,0,1,1))/OFFSET(Census!AA$4,$A14*25-25+1,0,1,1)*100)</f>
        <v>60.758939004440293</v>
      </c>
      <c r="AC14" s="207">
        <f ca="1">OFFSET(Census!AC$4,$A14*25-25+Census!AC$3,0,1,1)-OFFSET(Census!AC$4,$A14*25-25+1,0,1,1)</f>
        <v>7.2708055140069057</v>
      </c>
      <c r="AD14" s="208">
        <f ca="1">IF(OFFSET(Census!AC$4,$A14*25-25+1,0,1,1)=0,"",(OFFSET(Census!AC$4,$A14*25-25+Census!AC$3,0,1,1)-OFFSET(Census!AC$4,$A14*25-25+1,0,1,1))/OFFSET(Census!AC$4,$A14*25-25+1,0,1,1)*100)</f>
        <v>23.545158753497354</v>
      </c>
      <c r="AE14" s="207">
        <f ca="1">OFFSET(Census!AE$4,$A14*25-25+Census!AE$3,0,1,1)-OFFSET(Census!AE$4,$A14*25-25+1,0,1,1)</f>
        <v>19118</v>
      </c>
      <c r="AF14" s="208">
        <f ca="1">IF(OFFSET(Census!AE$4,$A14*25-25+1,0,1,1)=0,"",(OFFSET(Census!AE$4,$A14*25-25+Census!AE$3,0,1,1)-OFFSET(Census!AE$4,$A14*25-25+1,0,1,1))/OFFSET(Census!AE$4,$A14*25-25+1,0,1,1)*100)</f>
        <v>70.93351142772336</v>
      </c>
      <c r="AG14" s="207">
        <f ca="1">OFFSET(Census!AG$4,$A14*25-25+Census!AG$3,0,1,1)-OFFSET(Census!AG$4,$A14*25-25+1,0,1,1)</f>
        <v>7.728056809586576</v>
      </c>
      <c r="AH14" s="208">
        <f ca="1">IF(OFFSET(Census!AG$4,$A14*25-25+1,0,1,1)=0,"",(OFFSET(Census!AG$4,$A14*25-25+Census!AG$3,0,1,1)-OFFSET(Census!AG$4,$A14*25-25+1,0,1,1))/OFFSET(Census!AG$4,$A14*25-25+1,0,1,1)*100)</f>
        <v>31.785619233077707</v>
      </c>
      <c r="AI14" s="207">
        <f ca="1">OFFSET(Census!AI$4,$A14*25-25+Census!AI$3,0,1,1)-OFFSET(Census!AI$4,$A14*25-25+1,0,1,1)</f>
        <v>5.4145316600666202</v>
      </c>
      <c r="AJ14" s="208">
        <f ca="1">IF(OFFSET(Census!AI$4,$A14*25-25+1,0,1,1)=0,"",(OFFSET(Census!AI$4,$A14*25-25+Census!AI$3,0,1,1)-OFFSET(Census!AI$4,$A14*25-25+1,0,1,1))/OFFSET(Census!AI$4,$A14*25-25+1,0,1,1)*100)</f>
        <v>186.13484218573592</v>
      </c>
      <c r="AK14" s="207">
        <f ca="1">OFFSET(Census!AK$4,$A14*25-25+Census!AK$3,0,1,1)-OFFSET(Census!AK$4,$A14*25-25+1,0,1,1)</f>
        <v>54</v>
      </c>
      <c r="AL14" s="208">
        <f ca="1">IF(OFFSET(Census!AK$4,$A14*25-25+1,0,1,1)=0,"",(OFFSET(Census!AK$4,$A14*25-25+Census!AK$3,0,1,1)-OFFSET(Census!AK$4,$A14*25-25+1,0,1,1))/OFFSET(Census!AK$4,$A14*25-25+1,0,1,1)*100)</f>
        <v>163.63636363636365</v>
      </c>
      <c r="AM14" s="207">
        <f ca="1">OFFSET(Census!AM$4,$A14*25-25+Census!AM$3,0,1,1)-OFFSET(Census!AM$4,$A14*25-25+1,0,1,1)</f>
        <v>5847</v>
      </c>
      <c r="AN14" s="208">
        <f ca="1">IF(OFFSET(Census!AM$4,$A14*25-25+1,0,1,1)=0,"",(OFFSET(Census!AM$4,$A14*25-25+Census!AM$3,0,1,1)-OFFSET(Census!AM$4,$A14*25-25+1,0,1,1))/OFFSET(Census!AM$4,$A14*25-25+1,0,1,1)*100)</f>
        <v>660.67796610169489</v>
      </c>
      <c r="AO14" s="207">
        <f ca="1">OFFSET(Census!AO$4,$A14*25-25+Census!AO$3,0,1,1)-OFFSET(Census!AO$4,$A14*25-25+1,0,1,1)</f>
        <v>5453</v>
      </c>
      <c r="AP14" s="208">
        <f ca="1">IF(OFFSET(Census!AO$4,$A14*25-25+1,0,1,1)=0,"",(OFFSET(Census!AO$4,$A14*25-25+Census!AO$3,0,1,1)-OFFSET(Census!AO$4,$A14*25-25+1,0,1,1))/OFFSET(Census!AO$4,$A14*25-25+1,0,1,1)*100)</f>
        <v>497.53649635036493</v>
      </c>
      <c r="AQ14" s="207">
        <f ca="1">OFFSET(Census!AQ$4,$A14*25-25+Census!AQ$3,0,1,1)-OFFSET(Census!AQ$4,$A14*25-25+1,0,1,1)</f>
        <v>21</v>
      </c>
      <c r="AR14" s="208">
        <f ca="1">IF(OFFSET(Census!AQ$4,$A14*25-25+1,0,1,1)=0,"",(OFFSET(Census!AQ$4,$A14*25-25+Census!AQ$3,0,1,1)-OFFSET(Census!AQ$4,$A14*25-25+1,0,1,1))/OFFSET(Census!AQ$4,$A14*25-25+1,0,1,1)*100)</f>
        <v>58.333333333333336</v>
      </c>
      <c r="AS14" s="207">
        <f ca="1">OFFSET(Census!AS$4,$A14*25-25+Census!AS$3,0,1,1)-OFFSET(Census!AS$4,$A14*25-25+1,0,1,1)</f>
        <v>522</v>
      </c>
      <c r="AT14" s="208">
        <f ca="1">IF(OFFSET(Census!AS$4,$A14*25-25+1,0,1,1)=0,"",(OFFSET(Census!AS$4,$A14*25-25+Census!AS$3,0,1,1)-OFFSET(Census!AS$4,$A14*25-25+1,0,1,1))/OFFSET(Census!AS$4,$A14*25-25+1,0,1,1)*100)</f>
        <v>138.46153846153845</v>
      </c>
      <c r="AU14" s="207">
        <f ca="1">OFFSET(Census!AU$4,$A14*25-25+Census!AU$3,0,1,1)-OFFSET(Census!AU$4,$A14*25-25+1,0,1,1)</f>
        <v>-180</v>
      </c>
      <c r="AV14" s="208">
        <f ca="1">IF(OFFSET(Census!AU$4,$A14*25-25+1,0,1,1)=0,"",(OFFSET(Census!AU$4,$A14*25-25+Census!AU$3,0,1,1)-OFFSET(Census!AU$4,$A14*25-25+1,0,1,1))/OFFSET(Census!AU$4,$A14*25-25+1,0,1,1)*100)</f>
        <v>-14.937759336099585</v>
      </c>
      <c r="AW14" s="207">
        <f ca="1">OFFSET(Census!AW$4,$A14*25-25+Census!AW$3,0,1,1)-OFFSET(Census!AW$4,$A14*25-25+1,0,1,1)</f>
        <v>48</v>
      </c>
      <c r="AX14" s="208">
        <f ca="1">IF(OFFSET(Census!AW$4,$A14*25-25+1,0,1,1)=0,"",(OFFSET(Census!AW$4,$A14*25-25+Census!AW$3,0,1,1)-OFFSET(Census!AW$4,$A14*25-25+1,0,1,1))/OFFSET(Census!AW$4,$A14*25-25+1,0,1,1)*100)</f>
        <v>36.363636363636367</v>
      </c>
      <c r="AY14" s="207">
        <f ca="1">OFFSET(Census!AY$4,$A14*25-25+Census!AY$3,0,1,1)-OFFSET(Census!AY$4,$A14*25-25+1,0,1,1)</f>
        <v>883</v>
      </c>
      <c r="AZ14" s="208">
        <f ca="1">IF(OFFSET(Census!AY$4,$A14*25-25+1,0,1,1)=0,"",(OFFSET(Census!AY$4,$A14*25-25+Census!AY$3,0,1,1)-OFFSET(Census!AY$4,$A14*25-25+1,0,1,1))/OFFSET(Census!AY$4,$A14*25-25+1,0,1,1)*100)</f>
        <v>412.61682242990656</v>
      </c>
      <c r="BA14" s="207"/>
      <c r="BB14" s="208"/>
      <c r="BC14" s="207">
        <f ca="1">OFFSET(Census!BC$4,$A14*25-25+Census!BC$3,0,1,1)-OFFSET(Census!BC$4,$A14*25-25+1,0,1,1)</f>
        <v>1150</v>
      </c>
      <c r="BD14" s="208">
        <f ca="1">IF(OFFSET(Census!BC$4,$A14*25-25+1,0,1,1)=0,"",(OFFSET(Census!BC$4,$A14*25-25+Census!BC$3,0,1,1)-OFFSET(Census!BC$4,$A14*25-25+1,0,1,1))/OFFSET(Census!BC$4,$A14*25-25+1,0,1,1)*100)</f>
        <v>74.337427278603755</v>
      </c>
      <c r="BE14" s="207">
        <f ca="1">OFFSET(Census!BE$4,$A14*25-25+Census!BE$3,0,1,1)-OFFSET(Census!BE$4,$A14*25-25+1,0,1,1)</f>
        <v>60</v>
      </c>
      <c r="BF14" s="208">
        <f ca="1">IF(OFFSET(Census!BE$4,$A14*25-25+1,0,1,1)=0,"",(OFFSET(Census!BE$4,$A14*25-25+Census!BE$3,0,1,1)-OFFSET(Census!BE$4,$A14*25-25+1,0,1,1))/OFFSET(Census!BE$4,$A14*25-25+1,0,1,1)*100)</f>
        <v>16.483516483516482</v>
      </c>
      <c r="BG14" s="207">
        <f ca="1">OFFSET(Census!BG$4,$A14*25-25+Census!BG$3,0,1,1)-OFFSET(Census!BG$4,$A14*25-25+1,0,1,1)</f>
        <v>15</v>
      </c>
      <c r="BH14" s="208">
        <f ca="1">IF(OFFSET(Census!BG$4,$A14*25-25+1,0,1,1)=0,"",(OFFSET(Census!BG$4,$A14*25-25+Census!BG$3,0,1,1)-OFFSET(Census!BG$4,$A14*25-25+1,0,1,1))/OFFSET(Census!BG$4,$A14*25-25+1,0,1,1)*100)</f>
        <v>125</v>
      </c>
      <c r="BI14" s="207">
        <f ca="1">OFFSET(Census!BI$4,$A14*25-25+Census!BI$3,0,1,1)-OFFSET(Census!BI$4,$A14*25-25+1,0,1,1)</f>
        <v>1075</v>
      </c>
      <c r="BJ14" s="208">
        <f ca="1">IF(OFFSET(Census!BI$4,$A14*25-25+1,0,1,1)=0,"",(OFFSET(Census!BI$4,$A14*25-25+Census!BI$3,0,1,1)-OFFSET(Census!BI$4,$A14*25-25+1,0,1,1))/OFFSET(Census!BI$4,$A14*25-25+1,0,1,1)*100)</f>
        <v>91.801878736122973</v>
      </c>
      <c r="BK14" s="207"/>
      <c r="BL14" s="208"/>
      <c r="BM14" s="207">
        <f ca="1">OFFSET(Census!BM$4,$A14*25-25+Census!BM$3,0,1,1)-OFFSET(Census!BM$4,$A14*25-25+1,0,1,1)</f>
        <v>6058</v>
      </c>
      <c r="BN14" s="208">
        <f ca="1">IF(OFFSET(Census!BM$4,$A14*25-25+1,0,1,1)=0,"",(OFFSET(Census!BM$4,$A14*25-25+Census!BM$3,0,1,1)-OFFSET(Census!BM$4,$A14*25-25+1,0,1,1))/OFFSET(Census!BM$4,$A14*25-25+1,0,1,1)*100)</f>
        <v>1355.2572706935123</v>
      </c>
      <c r="BO14" s="207">
        <f ca="1">OFFSET(Census!BO$4,$A14*25-25+Census!BO$3,0,1,1)-OFFSET(Census!BO$4,$A14*25-25+1,0,1,1)</f>
        <v>2300</v>
      </c>
      <c r="BP14" s="208">
        <f ca="1">IF(OFFSET(Census!BO$4,$A14*25-25+1,0,1,1)=0,"",(OFFSET(Census!BO$4,$A14*25-25+Census!BO$3,0,1,1)-OFFSET(Census!BO$4,$A14*25-25+1,0,1,1))/OFFSET(Census!BO$4,$A14*25-25+1,0,1,1)*100)</f>
        <v>269.0058479532164</v>
      </c>
      <c r="BQ14" s="207">
        <f ca="1">OFFSET(Census!BQ$4,$A14*25-25+Census!BQ$3,0,1,1)-OFFSET(Census!BQ$4,$A14*25-25+1,0,1,1)</f>
        <v>773</v>
      </c>
      <c r="BR14" s="208">
        <f ca="1">IF(OFFSET(Census!BQ$4,$A14*25-25+1,0,1,1)=0,"",(OFFSET(Census!BQ$4,$A14*25-25+Census!BQ$3,0,1,1)-OFFSET(Census!BQ$4,$A14*25-25+1,0,1,1))/OFFSET(Census!BQ$4,$A14*25-25+1,0,1,1)*100)</f>
        <v>181.03044496487121</v>
      </c>
      <c r="BS14" s="207">
        <f ca="1">OFFSET(Census!BS$4,$A14*25-25+Census!BS$3,0,1,1)-OFFSET(Census!BS$4,$A14*25-25+1,0,1,1)</f>
        <v>10571</v>
      </c>
      <c r="BT14" s="208">
        <f ca="1">IF(OFFSET(Census!BS$4,$A14*25-25+1,0,1,1)=0,"",(OFFSET(Census!BS$4,$A14*25-25+Census!BS$3,0,1,1)-OFFSET(Census!BS$4,$A14*25-25+1,0,1,1))/OFFSET(Census!BS$4,$A14*25-25+1,0,1,1)*100)</f>
        <v>70.407619555081922</v>
      </c>
      <c r="BU14" s="207">
        <f ca="1">OFFSET(Census!BU$4,$A14*25-25+Census!BU$3,0,1,1)-OFFSET(Census!BU$4,$A14*25-25+1,0,1,1)</f>
        <v>41082</v>
      </c>
      <c r="BV14" s="208">
        <f ca="1">IF(OFFSET(Census!BU$4,$A14*25-25+1,0,1,1)=0,"",(OFFSET(Census!BU$4,$A14*25-25+Census!BU$3,0,1,1)-OFFSET(Census!BU$4,$A14*25-25+1,0,1,1))/OFFSET(Census!BU$4,$A14*25-25+1,0,1,1)*100)</f>
        <v>275.38544040756136</v>
      </c>
      <c r="BW14" s="207"/>
      <c r="BX14" s="208"/>
      <c r="BY14" s="207">
        <f ca="1">OFFSET(Census!BY$4,$A14*25-25+Census!BY$3,0,1,1)-OFFSET(Census!BY$4,$A14*25-25+1,0,1,1)</f>
        <v>-4.2686411149825778</v>
      </c>
      <c r="BZ14" s="208">
        <f ca="1">IF(OFFSET(Census!BY$4,$A14*25-25+1,0,1,1)=0,"",(OFFSET(Census!BY$4,$A14*25-25+Census!BY$3,0,1,1)-OFFSET(Census!BY$4,$A14*25-25+1,0,1,1))/OFFSET(Census!BY$4,$A14*25-25+1,0,1,1)*100)</f>
        <v>-61.254999999999995</v>
      </c>
      <c r="CA14" s="207">
        <f ca="1">OFFSET(Census!CA$4,$A14*25-25+Census!CA$3,0,1,1)-OFFSET(Census!CA$4,$A14*25-25+1,0,1,1)</f>
        <v>41629</v>
      </c>
      <c r="CB14" s="208">
        <f ca="1">IF(OFFSET(Census!CA$4,$A14*25-25+1,0,1,1)=0,"",(OFFSET(Census!CA$4,$A14*25-25+Census!CA$3,0,1,1)-OFFSET(Census!CA$4,$A14*25-25+1,0,1,1))/OFFSET(Census!CA$4,$A14*25-25+1,0,1,1)*100)</f>
        <v>404.43991061886715</v>
      </c>
      <c r="CC14" s="207">
        <f ca="1">OFFSET(Census!CC$4,$A14*25-25+Census!CC$3,0,1,1)-OFFSET(Census!CC$4,$A14*25-25+1,0,1,1)</f>
        <v>27.306918044712177</v>
      </c>
      <c r="CD14" s="208">
        <f ca="1">IF(OFFSET(Census!CC$4,$A14*25-25+1,0,1,1)=0,"",(OFFSET(Census!CC$4,$A14*25-25+Census!CC$3,0,1,1)-OFFSET(Census!CC$4,$A14*25-25+1,0,1,1))/OFFSET(Census!CC$4,$A14*25-25+1,0,1,1)*100)</f>
        <v>294.09123607583052</v>
      </c>
      <c r="CE14" s="207"/>
      <c r="CF14" s="208"/>
      <c r="CG14" s="207">
        <f ca="1">OFFSET(Census!CG$4,$A14*25-25+Census!CG$3,0,1,1)-OFFSET(Census!CG$4,$A14*25-25+1,0,1,1)</f>
        <v>30216</v>
      </c>
      <c r="CH14" s="208">
        <f ca="1">IF(OFFSET(Census!CG$4,$A14*25-25+1,0,1,1)=0,"",(OFFSET(Census!CG$4,$A14*25-25+Census!CG$3,0,1,1)-OFFSET(Census!CG$4,$A14*25-25+1,0,1,1))/OFFSET(Census!CG$4,$A14*25-25+1,0,1,1)*100)</f>
        <v>61.151137375536301</v>
      </c>
      <c r="CI14" s="207">
        <f ca="1">OFFSET(Census!CI$4,$A14*25-25+Census!CI$3,0,1,1)-OFFSET(Census!CI$4,$A14*25-25+1,0,1,1)</f>
        <v>-2327</v>
      </c>
      <c r="CJ14" s="208">
        <f ca="1">IF(OFFSET(Census!CI$4,$A14*25-25+1,0,1,1)=0,"",(OFFSET(Census!CI$4,$A14*25-25+Census!CI$3,0,1,1)-OFFSET(Census!CI$4,$A14*25-25+1,0,1,1))/OFFSET(Census!CI$4,$A14*25-25+1,0,1,1)*100)</f>
        <v>-39.798187104498034</v>
      </c>
      <c r="CK14" s="207">
        <f ca="1">OFFSET(Census!CK$4,$A14*25-25+Census!CK$3,0,1,1)-OFFSET(Census!CK$4,$A14*25-25+1,0,1,1)</f>
        <v>615</v>
      </c>
      <c r="CL14" s="208">
        <f ca="1">IF(OFFSET(Census!CK$4,$A14*25-25+1,0,1,1)=0,"",(OFFSET(Census!CK$4,$A14*25-25+Census!CK$3,0,1,1)-OFFSET(Census!CK$4,$A14*25-25+1,0,1,1))/OFFSET(Census!CK$4,$A14*25-25+1,0,1,1)*100)</f>
        <v>1.7825053620079996</v>
      </c>
      <c r="CM14" s="207">
        <f ca="1">OFFSET(Census!CM$4,$A14*25-25+Census!CM$3,0,1,1)-OFFSET(Census!CM$4,$A14*25-25+1,0,1,1)</f>
        <v>-6.3476666995107713</v>
      </c>
      <c r="CN14" s="208">
        <f ca="1">IF(OFFSET(Census!CM$4,$A14*25-25+1,0,1,1)=0,"",(OFFSET(Census!CM$4,$A14*25-25+Census!CM$3,0,1,1)-OFFSET(Census!CM$4,$A14*25-25+1,0,1,1))/OFFSET(Census!CM$4,$A14*25-25+1,0,1,1)*100)</f>
        <v>-59.990715605997217</v>
      </c>
      <c r="CO14" s="207">
        <f ca="1">OFFSET(Census!CO$4,$A14*25-25+Census!CO$3,0,1,1)-OFFSET(Census!CO$4,$A14*25-25+1,0,1,1)</f>
        <v>-0.93703857320613837</v>
      </c>
      <c r="CP14" s="208">
        <f ca="1">IF(OFFSET(Census!CO$4,$A14*25-25+1,0,1,1)=0,"",(OFFSET(Census!CO$4,$A14*25-25+Census!CO$3,0,1,1)-OFFSET(Census!CO$4,$A14*25-25+1,0,1,1))/OFFSET(Census!CO$4,$A14*25-25+1,0,1,1)*100)</f>
        <v>-25.074361820199776</v>
      </c>
      <c r="CQ14" s="207">
        <f ca="1">OFFSET(Census!CQ$4,$A14*25-25+Census!CQ$3,0,1,1)-OFFSET(Census!CQ$4,$A14*25-25+1,0,1,1)</f>
        <v>8.7441438441016928</v>
      </c>
      <c r="CR14" s="208">
        <f ca="1">IF(OFFSET(Census!CQ$4,$A14*25-25+1,0,1,1)=0,"",(OFFSET(Census!CQ$4,$A14*25-25+Census!CQ$3,0,1,1)-OFFSET(Census!CQ$4,$A14*25-25+1,0,1,1))/OFFSET(Census!CQ$4,$A14*25-25+1,0,1,1)*100)</f>
        <v>14.203715152109378</v>
      </c>
      <c r="CS14" s="207">
        <f ca="1">OFFSET(Census!CS$4,$A14*25-25+Census!CS$3,0,1,1)-OFFSET(Census!CS$4,$A14*25-25+1,0,1,1)</f>
        <v>-9.1135988964614043</v>
      </c>
      <c r="CT14" s="208">
        <f ca="1">IF(OFFSET(Census!CS$4,$A14*25-25+1,0,1,1)=0,"",(OFFSET(Census!CS$4,$A14*25-25+Census!CS$3,0,1,1)-OFFSET(Census!CS$4,$A14*25-25+1,0,1,1))/OFFSET(Census!CS$4,$A14*25-25+1,0,1,1)*100)</f>
        <v>-80.742456803109945</v>
      </c>
      <c r="CU14" s="207">
        <f ca="1">OFFSET(Census!CU$4,$A14*25-25+Census!CU$3,0,1,1)-OFFSET(Census!CU$4,$A14*25-25+1,0,1,1)</f>
        <v>18000</v>
      </c>
      <c r="CV14" s="208">
        <f ca="1">IF(OFFSET(Census!CU$4,$A14*25-25+1,0,1,1)=0,"",(OFFSET(Census!CU$4,$A14*25-25+Census!CU$3,0,1,1)-OFFSET(Census!CU$4,$A14*25-25+1,0,1,1))/OFFSET(Census!CU$4,$A14*25-25+1,0,1,1)*100)</f>
        <v>166.96039328448197</v>
      </c>
      <c r="CW14" s="207">
        <f ca="1">OFFSET(Census!CW$4,$A14*25-25+Census!CW$3,0,1,1)-OFFSET(Census!CW$4,$A14*25-25+1,0,1,1)</f>
        <v>558</v>
      </c>
      <c r="CX14" s="208">
        <f ca="1">IF(OFFSET(Census!CW$4,$A14*25-25+1,0,1,1)=0,"",(OFFSET(Census!CW$4,$A14*25-25+Census!CW$3,0,1,1)-OFFSET(Census!CW$4,$A14*25-25+1,0,1,1))/OFFSET(Census!CW$4,$A14*25-25+1,0,1,1)*100)</f>
        <v>18.74370171313403</v>
      </c>
      <c r="CY14" s="207">
        <f ca="1">OFFSET(Census!CY$4,$A14*25-25+Census!CY$3,0,1,1)-OFFSET(Census!CY$4,$A14*25-25+1,0,1,1)</f>
        <v>14.997060167645184</v>
      </c>
      <c r="CZ14" s="208">
        <f ca="1">IF(OFFSET(Census!CY$4,$A14*25-25+1,0,1,1)=0,"",(OFFSET(Census!CY$4,$A14*25-25+Census!CY$3,0,1,1)-OFFSET(Census!CY$4,$A14*25-25+1,0,1,1))/OFFSET(Census!CY$4,$A14*25-25+1,0,1,1)*100)</f>
        <v>68.735250626443161</v>
      </c>
      <c r="DA14" s="207">
        <f ca="1">OFFSET(Census!DA$4,$A14*25-25+Census!DA$3,0,1,1)-OFFSET(Census!DA$4,$A14*25-25+1,0,1,1)</f>
        <v>-1.5030041250724562</v>
      </c>
      <c r="DB14" s="208">
        <f ca="1">IF(OFFSET(Census!DA$4,$A14*25-25+1,0,1,1)=0,"",(OFFSET(Census!DA$4,$A14*25-25+Census!DA$3,0,1,1)-OFFSET(Census!DA$4,$A14*25-25+1,0,1,1))/OFFSET(Census!DA$4,$A14*25-25+1,0,1,1)*100)</f>
        <v>-24.946738269425666</v>
      </c>
      <c r="DC14" s="207"/>
      <c r="DD14" s="208"/>
      <c r="DE14" s="207">
        <f ca="1">OFFSET(Census!DE$4,$A14*25-25+Census!DE$3,0,1,1)-OFFSET(Census!DE$4,$A14*25-25+1,0,1,1)</f>
        <v>5435</v>
      </c>
      <c r="DF14" s="208">
        <f ca="1">IF(OFFSET(Census!DE$4,$A14*25-25+1,0,1,1)=0,"",(OFFSET(Census!DE$4,$A14*25-25+Census!DE$3,0,1,1)-OFFSET(Census!DE$4,$A14*25-25+1,0,1,1))/OFFSET(Census!DE$4,$A14*25-25+1,0,1,1)*100)</f>
        <v>49.58036854588579</v>
      </c>
      <c r="DG14" s="207">
        <f ca="1">OFFSET(Census!DG$4,$A14*25-25+Census!DG$3,0,1,1)-OFFSET(Census!DG$4,$A14*25-25+1,0,1,1)</f>
        <v>-3673</v>
      </c>
      <c r="DH14" s="208">
        <f ca="1">IF(OFFSET(Census!DG$4,$A14*25-25+1,0,1,1)=0,"",(OFFSET(Census!DG$4,$A14*25-25+Census!DG$3,0,1,1)-OFFSET(Census!DG$4,$A14*25-25+1,0,1,1))/OFFSET(Census!DG$4,$A14*25-25+1,0,1,1)*100)</f>
        <v>-11.772813231193307</v>
      </c>
      <c r="DI14" s="207">
        <f ca="1">OFFSET(Census!DI$4,$A14*25-25+Census!DI$3,0,1,1)-OFFSET(Census!DI$4,$A14*25-25+1,0,1,1)</f>
        <v>7242</v>
      </c>
      <c r="DJ14" s="208">
        <f ca="1">IF(OFFSET(Census!DI$4,$A14*25-25+1,0,1,1)=0,"",(OFFSET(Census!DI$4,$A14*25-25+Census!DI$3,0,1,1)-OFFSET(Census!DI$4,$A14*25-25+1,0,1,1))/OFFSET(Census!DI$4,$A14*25-25+1,0,1,1)*100)</f>
        <v>110.80171358629131</v>
      </c>
      <c r="DK14" s="207">
        <f ca="1">OFFSET(Census!DK$4,$A14*25-25+Census!DK$3,0,1,1)-OFFSET(Census!DK$4,$A14*25-25+1,0,1,1)</f>
        <v>8274</v>
      </c>
      <c r="DL14" s="208">
        <f ca="1">IF(OFFSET(Census!DK$4,$A14*25-25+1,0,1,1)=0,"",(OFFSET(Census!DK$4,$A14*25-25+Census!DK$3,0,1,1)-OFFSET(Census!DK$4,$A14*25-25+1,0,1,1))/OFFSET(Census!DK$4,$A14*25-25+1,0,1,1)*100)</f>
        <v>16.650902577931618</v>
      </c>
      <c r="DM14" s="207">
        <f ca="1">OFFSET(Census!DM$4,$A14*25-25+Census!DM$3,0,1,1)-OFFSET(Census!DM$4,$A14*25-25+1,0,1,1)</f>
        <v>6.2274269980283528</v>
      </c>
      <c r="DN14" s="208">
        <f ca="1">IF(OFFSET(Census!DM$4,$A14*25-25+1,0,1,1)=0,"",(OFFSET(Census!DM$4,$A14*25-25+Census!DM$3,0,1,1)-OFFSET(Census!DM$4,$A14*25-25+1,0,1,1))/OFFSET(Census!DM$4,$A14*25-25+1,0,1,1)*100)</f>
        <v>28.229070877488311</v>
      </c>
      <c r="DO14" s="207">
        <f ca="1">OFFSET(Census!DO$4,$A14*25-25+Census!DO$3,0,1,1)-OFFSET(Census!DO$4,$A14*25-25+1,0,1,1)</f>
        <v>-15.298740783729635</v>
      </c>
      <c r="DP14" s="208">
        <f ca="1">IF(OFFSET(Census!DO$4,$A14*25-25+1,0,1,1)=0,"",(OFFSET(Census!DO$4,$A14*25-25+Census!DO$3,0,1,1)-OFFSET(Census!DO$4,$A14*25-25+1,0,1,1))/OFFSET(Census!DO$4,$A14*25-25+1,0,1,1)*100)</f>
        <v>-24.366477396208509</v>
      </c>
      <c r="DQ14" s="207">
        <f ca="1">OFFSET(Census!DQ$4,$A14*25-25+Census!DQ$3,0,1,1)-OFFSET(Census!DQ$4,$A14*25-25+1,0,1,1)</f>
        <v>10.616228771683584</v>
      </c>
      <c r="DR14" s="208">
        <f ca="1">IF(OFFSET(Census!DQ$4,$A14*25-25+1,0,1,1)=0,"",(OFFSET(Census!DQ$4,$A14*25-25+Census!DQ$3,0,1,1)-OFFSET(Census!DQ$4,$A14*25-25+1,0,1,1))/OFFSET(Census!DQ$4,$A14*25-25+1,0,1,1)*100)</f>
        <v>80.711600962932835</v>
      </c>
      <c r="DS14" s="207">
        <f ca="1">OFFSET(Census!DS$4,$A14*25-25+Census!DS$3,0,1,1)-OFFSET(Census!DS$4,$A14*25-25+1,0,1,1)</f>
        <v>6639</v>
      </c>
      <c r="DT14" s="208">
        <f ca="1">IF(OFFSET(Census!DS$4,$A14*25-25+1,0,1,1)=0,"",(OFFSET(Census!DS$4,$A14*25-25+Census!DS$3,0,1,1)-OFFSET(Census!DS$4,$A14*25-25+1,0,1,1))/OFFSET(Census!DS$4,$A14*25-25+1,0,1,1)*100)</f>
        <v>51.246622925511389</v>
      </c>
      <c r="DU14" s="207">
        <f ca="1">OFFSET(Census!DU$4,$A14*25-25+Census!DU$3,0,1,1)-OFFSET(Census!DU$4,$A14*25-25+1,0,1,1)</f>
        <v>414</v>
      </c>
      <c r="DV14" s="208">
        <f ca="1">IF(OFFSET(Census!DU$4,$A14*25-25+1,0,1,1)=0,"",(OFFSET(Census!DU$4,$A14*25-25+Census!DU$3,0,1,1)-OFFSET(Census!DU$4,$A14*25-25+1,0,1,1))/OFFSET(Census!DU$4,$A14*25-25+1,0,1,1)*100)</f>
        <v>151.64835164835165</v>
      </c>
      <c r="DW14" s="207">
        <f ca="1">OFFSET(Census!DW$4,$A14*25-25+Census!DW$3,0,1,1)-OFFSET(Census!DW$4,$A14*25-25+1,0,1,1)</f>
        <v>12561</v>
      </c>
      <c r="DX14" s="208">
        <f ca="1">IF(OFFSET(Census!DW$4,$A14*25-25+1,0,1,1)=0,"",(OFFSET(Census!DW$4,$A14*25-25+Census!DW$3,0,1,1)-OFFSET(Census!DW$4,$A14*25-25+1,0,1,1))/OFFSET(Census!DW$4,$A14*25-25+1,0,1,1)*100)</f>
        <v>27.658262688539033</v>
      </c>
      <c r="DY14" s="207">
        <f ca="1">OFFSET(Census!DY$4,$A14*25-25+Census!DY$3,0,1,1)-OFFSET(Census!DY$4,$A14*25-25+1,0,1,1)</f>
        <v>5.6404278089965558</v>
      </c>
      <c r="DZ14" s="208">
        <f ca="1">IF(OFFSET(Census!DY$4,$A14*25-25+1,0,1,1)=0,"",(OFFSET(Census!DY$4,$A14*25-25+Census!DY$3,0,1,1)-OFFSET(Census!DY$4,$A14*25-25+1,0,1,1))/OFFSET(Census!DY$4,$A14*25-25+1,0,1,1)*100)</f>
        <v>19.773062828682249</v>
      </c>
      <c r="EA14" s="207">
        <f ca="1">OFFSET(Census!EA$4,$A14*25-25+Census!EA$3,0,1,1)-OFFSET(Census!EA$4,$A14*25-25+1,0,1,1)</f>
        <v>0.59680549604355027</v>
      </c>
      <c r="EB14" s="208">
        <f ca="1">IF(OFFSET(Census!EA$4,$A14*25-25+1,0,1,1)=0,"",(OFFSET(Census!EA$4,$A14*25-25+Census!EA$3,0,1,1)-OFFSET(Census!EA$4,$A14*25-25+1,0,1,1))/OFFSET(Census!EA$4,$A14*25-25+1,0,1,1)*100)</f>
        <v>99.281764112885838</v>
      </c>
      <c r="EC14" s="207">
        <f ca="1">OFFSET(Census!EC$4,$A14*25-25+Census!EC$3,0,1,1)-OFFSET(Census!EC$4,$A14*25-25+1,0,1,1)</f>
        <v>993000</v>
      </c>
      <c r="ED14" s="208">
        <f ca="1">IF(OFFSET(Census!EC$4,$A14*25-25+1,0,1,1)=0,"",(OFFSET(Census!EC$4,$A14*25-25+Census!EC$3,0,1,1)-OFFSET(Census!EC$4,$A14*25-25+1,0,1,1))/OFFSET(Census!EC$4,$A14*25-25+1,0,1,1)*100)</f>
        <v>194.70588235294116</v>
      </c>
      <c r="EE14" s="207">
        <f ca="1">OFFSET(Census!EE$4,$A14*25-25+Census!EE$3,0,1,1)-OFFSET(Census!EE$4,$A14*25-25+1,0,1,1)</f>
        <v>262250</v>
      </c>
      <c r="EF14" s="208">
        <f ca="1">IF(OFFSET(Census!EE$4,$A14*25-25+1,0,1,1)=0,"",(OFFSET(Census!EE$4,$A14*25-25+Census!EE$3,0,1,1)-OFFSET(Census!EE$4,$A14*25-25+1,0,1,1))/OFFSET(Census!EE$4,$A14*25-25+1,0,1,1)*100)</f>
        <v>83.253968253968253</v>
      </c>
      <c r="EG14" s="207">
        <f ca="1">OFFSET(Census!EG$4,$A14*25-25+Census!EG$3,0,1,1)-OFFSET(Census!EG$4,$A14*25-25+1,0,1,1)</f>
        <v>10.403326564739608</v>
      </c>
      <c r="EH14" s="208">
        <f ca="1">IF(OFFSET(Census!EG$4,$A14*25-25+1,0,1,1)=0,"",(OFFSET(Census!EG$4,$A14*25-25+Census!EG$3,0,1,1)-OFFSET(Census!EG$4,$A14*25-25+1,0,1,1))/OFFSET(Census!EG$4,$A14*25-25+1,0,1,1)*100)</f>
        <v>196.41245947850598</v>
      </c>
      <c r="EI14" s="207">
        <f ca="1">OFFSET(Census!EI$4,$A14*25-25+Census!EI$3,0,1,1)-OFFSET(Census!EI$4,$A14*25-25+1,0,1,1)</f>
        <v>2.9121118012422356</v>
      </c>
      <c r="EJ14" s="208">
        <f ca="1">IF(OFFSET(Census!EI$4,$A14*25-25+1,0,1,1)=0,"",(OFFSET(Census!EI$4,$A14*25-25+Census!EI$3,0,1,1)-OFFSET(Census!EI$4,$A14*25-25+1,0,1,1))/OFFSET(Census!EI$4,$A14*25-25+1,0,1,1)*100)</f>
        <v>78.964210526315767</v>
      </c>
      <c r="EK14" s="207">
        <f ca="1">OFFSET(Census!EK$4,$A14*25-25+Census!EK$3,0,1,1)-OFFSET(Census!EK$4,$A14*25-25+1,0,1,1)</f>
        <v>-1.8000000000000003</v>
      </c>
      <c r="EL14" s="208">
        <f ca="1">IF(OFFSET(Census!EK$4,$A14*25-25+1,0,1,1)=0,"",(OFFSET(Census!EK$4,$A14*25-25+Census!EK$3,0,1,1)-OFFSET(Census!EK$4,$A14*25-25+1,0,1,1))/OFFSET(Census!EK$4,$A14*25-25+1,0,1,1)*100)</f>
        <v>-66.666666666666671</v>
      </c>
      <c r="EM14" s="207"/>
      <c r="EN14" s="208"/>
      <c r="EO14" s="207">
        <f ca="1">OFFSET(Census!EO$4,$A14*25-25+Census!EO$3,0,1,1)-OFFSET(Census!EO$4,$A14*25-25+1,0,1,1)</f>
        <v>-7.3578776082724566</v>
      </c>
      <c r="EP14" s="208">
        <f ca="1">IF(OFFSET(Census!EO$4,$A14*25-25+1,0,1,1)=0,"",(OFFSET(Census!EO$4,$A14*25-25+Census!EO$3,0,1,1)-OFFSET(Census!EO$4,$A14*25-25+1,0,1,1))/OFFSET(Census!EO$4,$A14*25-25+1,0,1,1)*100)</f>
        <v>-84.187205125562002</v>
      </c>
      <c r="EQ14" s="207">
        <f ca="1">OFFSET(Census!EQ$4,$A14*25-25+Census!EQ$3,0,1,1)-OFFSET(Census!EQ$4,$A14*25-25+1,0,1,1)</f>
        <v>3524</v>
      </c>
      <c r="ER14" s="208">
        <f ca="1">IF(OFFSET(Census!EQ$4,$A14*25-25+1,0,1,1)=0,"",(OFFSET(Census!EQ$4,$A14*25-25+Census!EQ$3,0,1,1)-OFFSET(Census!EQ$4,$A14*25-25+1,0,1,1))/OFFSET(Census!EQ$4,$A14*25-25+1,0,1,1)*100)</f>
        <v>31.455860037489959</v>
      </c>
      <c r="ES14" s="207">
        <f ca="1">OFFSET(Census!ES$4,$A14*25-25+Census!ES$3,0,1,1)-OFFSET(Census!ES$4,$A14*25-25+1,0,1,1)</f>
        <v>4801</v>
      </c>
      <c r="ET14" s="208">
        <f ca="1">IF(OFFSET(Census!ES$4,$A14*25-25+1,0,1,1)=0,"",(OFFSET(Census!ES$4,$A14*25-25+Census!ES$3,0,1,1)-OFFSET(Census!ES$4,$A14*25-25+1,0,1,1))/OFFSET(Census!ES$4,$A14*25-25+1,0,1,1)*100)</f>
        <v>33.660520227161186</v>
      </c>
      <c r="EU14" s="207">
        <f ca="1">OFFSET(Census!EU$4,$A14*25-25+Census!EU$3,0,1,1)-OFFSET(Census!EU$4,$A14*25-25+1,0,1,1)</f>
        <v>1181</v>
      </c>
      <c r="EV14" s="208">
        <f ca="1">IF(OFFSET(Census!EU$4,$A14*25-25+1,0,1,1)=0,"",(OFFSET(Census!EU$4,$A14*25-25+Census!EU$3,0,1,1)-OFFSET(Census!EU$4,$A14*25-25+1,0,1,1))/OFFSET(Census!EU$4,$A14*25-25+1,0,1,1)*100)</f>
        <v>29.891166793216904</v>
      </c>
      <c r="EW14" s="207">
        <f ca="1">OFFSET(Census!EW$4,$A14*25-25+Census!EW$3,0,1,1)-OFFSET(Census!EW$4,$A14*25-25+1,0,1,1)</f>
        <v>-183</v>
      </c>
      <c r="EX14" s="208">
        <f ca="1">IF(OFFSET(Census!EW$4,$A14*25-25+1,0,1,1)=0,"",(OFFSET(Census!EW$4,$A14*25-25+Census!EW$3,0,1,1)-OFFSET(Census!EW$4,$A14*25-25+1,0,1,1))/OFFSET(Census!EW$4,$A14*25-25+1,0,1,1)*100)</f>
        <v>-21.759809750297265</v>
      </c>
      <c r="EY14" s="207">
        <f ca="1">OFFSET(Census!EY$4,$A14*25-25+Census!EY$3,0,1,1)-OFFSET(Census!EY$4,$A14*25-25+1,0,1,1)</f>
        <v>9323</v>
      </c>
      <c r="EZ14" s="208">
        <f ca="1">IF(OFFSET(Census!EY$4,$A14*25-25+1,0,1,1)=0,"",(OFFSET(Census!EY$4,$A14*25-25+Census!EY$3,0,1,1)-OFFSET(Census!EY$4,$A14*25-25+1,0,1,1))/OFFSET(Census!EY$4,$A14*25-25+1,0,1,1)*100)</f>
        <v>30.811686165642143</v>
      </c>
      <c r="FA14" s="207">
        <f ca="1">OFFSET(Census!FA$4,$A14*25-25+Census!FA$3,0,1,1)-OFFSET(Census!FA$4,$A14*25-25+1,0,1,1)</f>
        <v>2142</v>
      </c>
      <c r="FB14" s="208">
        <f ca="1">IF(OFFSET(Census!FA$4,$A14*25-25+1,0,1,1)=0,"",(OFFSET(Census!FA$4,$A14*25-25+Census!FA$3,0,1,1)-OFFSET(Census!FA$4,$A14*25-25+1,0,1,1))/OFFSET(Census!FA$4,$A14*25-25+1,0,1,1)*100)</f>
        <v>15.136739453042189</v>
      </c>
      <c r="FC14" s="207">
        <f ca="1">OFFSET(Census!FC$4,$A14*25-25+Census!FC$3,0,1,1)-OFFSET(Census!FC$4,$A14*25-25+1,0,1,1)</f>
        <v>182</v>
      </c>
      <c r="FD14" s="208">
        <f ca="1">IF(OFFSET(Census!FC$4,$A14*25-25+1,0,1,1)=0,"",(OFFSET(Census!FC$4,$A14*25-25+Census!FC$3,0,1,1)-OFFSET(Census!FC$4,$A14*25-25+1,0,1,1))/OFFSET(Census!FC$4,$A14*25-25+1,0,1,1)*100)</f>
        <v>7.5393537696768851</v>
      </c>
      <c r="FE14" s="207">
        <f ca="1">OFFSET(Census!FE$4,$A14*25-25+Census!FE$3,0,1,1)-OFFSET(Census!FE$4,$A14*25-25+1,0,1,1)</f>
        <v>-546</v>
      </c>
      <c r="FF14" s="208">
        <f ca="1">IF(OFFSET(Census!FE$4,$A14*25-25+1,0,1,1)=0,"",(OFFSET(Census!FE$4,$A14*25-25+Census!FE$3,0,1,1)-OFFSET(Census!FE$4,$A14*25-25+1,0,1,1))/OFFSET(Census!FE$4,$A14*25-25+1,0,1,1)*100)</f>
        <v>-26.764705882352942</v>
      </c>
      <c r="FG14" s="207">
        <f ca="1">OFFSET(Census!FG$4,$A14*25-25+Census!FG$3,0,1,1)-OFFSET(Census!FG$4,$A14*25-25+1,0,1,1)</f>
        <v>11101</v>
      </c>
      <c r="FH14" s="208">
        <f ca="1">IF(OFFSET(Census!FG$4,$A14*25-25+1,0,1,1)=0,"",(OFFSET(Census!FG$4,$A14*25-25+Census!FG$3,0,1,1)-OFFSET(Census!FG$4,$A14*25-25+1,0,1,1))/OFFSET(Census!FG$4,$A14*25-25+1,0,1,1)*100)</f>
        <v>22.718621451814254</v>
      </c>
      <c r="FI14" s="207">
        <f ca="1">OFFSET(Census!FI$4,$A14*25-25+Census!FI$3,0,1,1)-OFFSET(Census!FI$4,$A14*25-25+1,0,1,1)</f>
        <v>1.6323674850797971</v>
      </c>
      <c r="FJ14" s="208">
        <f ca="1">IF(OFFSET(Census!FI$4,$A14*25-25+1,0,1,1)=0,"",(OFFSET(Census!FI$4,$A14*25-25+Census!FI$3,0,1,1)-OFFSET(Census!FI$4,$A14*25-25+1,0,1,1))/OFFSET(Census!FI$4,$A14*25-25+1,0,1,1)*100)</f>
        <v>7.1197333235253177</v>
      </c>
      <c r="FK14" s="207">
        <f ca="1">OFFSET(Census!FK$4,$A14*25-25+Census!FK$3,0,1,1)-OFFSET(Census!FK$4,$A14*25-25+1,0,1,1)</f>
        <v>2.6026332838498654</v>
      </c>
      <c r="FL14" s="208">
        <f ca="1">IF(OFFSET(Census!FK$4,$A14*25-25+1,0,1,1)=0,"",(OFFSET(Census!FK$4,$A14*25-25+Census!FK$3,0,1,1)-OFFSET(Census!FK$4,$A14*25-25+1,0,1,1))/OFFSET(Census!FK$4,$A14*25-25+1,0,1,1)*100)</f>
        <v>8.9162497475114613</v>
      </c>
      <c r="FM14" s="207">
        <f ca="1">OFFSET(Census!FM$4,$A14*25-25+Census!FM$3,0,1,1)-OFFSET(Census!FM$4,$A14*25-25+1,0,1,1)</f>
        <v>0.47259566813224474</v>
      </c>
      <c r="FN14" s="208">
        <f ca="1">IF(OFFSET(Census!FM$4,$A14*25-25+1,0,1,1)=0,"",(OFFSET(Census!FM$4,$A14*25-25+Census!FM$3,0,1,1)-OFFSET(Census!FM$4,$A14*25-25+1,0,1,1))/OFFSET(Census!FM$4,$A14*25-25+1,0,1,1)*100)</f>
        <v>5.8447082085410971</v>
      </c>
      <c r="FO14" s="207">
        <f ca="1">OFFSET(Census!FO$4,$A14*25-25+Census!FO$3,0,1,1)-OFFSET(Census!FO$4,$A14*25-25+1,0,1,1)</f>
        <v>-0.6238136321955805</v>
      </c>
      <c r="FP14" s="208">
        <f ca="1">IF(OFFSET(Census!FO$4,$A14*25-25+1,0,1,1)=0,"",(OFFSET(Census!FO$4,$A14*25-25+Census!FO$3,0,1,1)-OFFSET(Census!FO$4,$A14*25-25+1,0,1,1))/OFFSET(Census!FO$4,$A14*25-25+1,0,1,1)*100)</f>
        <v>-36.24423960757747</v>
      </c>
      <c r="FQ14" s="207">
        <f ca="1">OFFSET(Census!FQ$4,$A14*25-25+Census!FQ$3,0,1,1)-OFFSET(Census!FQ$4,$A14*25-25+1,0,1,1)</f>
        <v>4.083782804866317</v>
      </c>
      <c r="FR14" s="208">
        <f ca="1">IF(OFFSET(Census!FQ$4,$A14*25-25+1,0,1,1)=0,"",(OFFSET(Census!FQ$4,$A14*25-25+Census!FQ$3,0,1,1)-OFFSET(Census!FQ$4,$A14*25-25+1,0,1,1))/OFFSET(Census!FQ$4,$A14*25-25+1,0,1,1)*100)</f>
        <v>6.5948139068736475</v>
      </c>
      <c r="FS14" s="207">
        <f ca="1">OFFSET(Census!FS$4,$A14*25-25+Census!FS$3,0,1,1)-OFFSET(Census!FS$4,$A14*25-25+1,0,1,1)</f>
        <v>-1.7892604256657947</v>
      </c>
      <c r="FT14" s="208">
        <f ca="1">IF(OFFSET(Census!FS$4,$A14*25-25+1,0,1,1)=0,"",(OFFSET(Census!FS$4,$A14*25-25+Census!FS$3,0,1,1)-OFFSET(Census!FS$4,$A14*25-25+1,0,1,1))/OFFSET(Census!FS$4,$A14*25-25+1,0,1,1)*100)</f>
        <v>-6.1782652942765681</v>
      </c>
      <c r="FU14" s="207">
        <f ca="1">OFFSET(Census!FU$4,$A14*25-25+Census!FU$3,0,1,1)-OFFSET(Census!FU$4,$A14*25-25+1,0,1,1)</f>
        <v>-0.61107918392167981</v>
      </c>
      <c r="FV14" s="208">
        <f ca="1">IF(OFFSET(Census!FU$4,$A14*25-25+1,0,1,1)=0,"",(OFFSET(Census!FU$4,$A14*25-25+Census!FU$3,0,1,1)-OFFSET(Census!FU$4,$A14*25-25+1,0,1,1))/OFFSET(Census!FU$4,$A14*25-25+1,0,1,1)*100)</f>
        <v>-12.369164111004572</v>
      </c>
      <c r="FW14" s="207">
        <f ca="1">OFFSET(Census!FW$4,$A14*25-25+Census!FW$3,0,1,1)-OFFSET(Census!FW$4,$A14*25-25+1,0,1,1)</f>
        <v>-1.6834431952788513</v>
      </c>
      <c r="FX14" s="208">
        <f ca="1">IF(OFFSET(Census!FW$4,$A14*25-25+1,0,1,1)=0,"",(OFFSET(Census!FW$4,$A14*25-25+Census!FW$3,0,1,1)-OFFSET(Census!FW$4,$A14*25-25+1,0,1,1))/OFFSET(Census!FW$4,$A14*25-25+1,0,1,1)*100)</f>
        <v>-40.322590613191437</v>
      </c>
      <c r="FY14" s="207"/>
      <c r="FZ14" s="208"/>
      <c r="GA14" s="207">
        <f ca="1">OFFSET(Census!GA$4,$A14*25-25+Census!GA$3,0,1,1)-OFFSET(Census!GA$4,$A14*25-25+1,0,1,1)</f>
        <v>-4.6707606149393142</v>
      </c>
      <c r="GB14" s="208">
        <f ca="1">IF(OFFSET(Census!GA$4,$A14*25-25+1,0,1,1)=0,"",(OFFSET(Census!GA$4,$A14*25-25+Census!GA$3,0,1,1)-OFFSET(Census!GA$4,$A14*25-25+1,0,1,1))/OFFSET(Census!GA$4,$A14*25-25+1,0,1,1)*100)</f>
        <v>-84.528475655099115</v>
      </c>
      <c r="GC14" s="207">
        <f ca="1">OFFSET(Census!GC$4,$A14*25-25+Census!GC$3,0,1,1)-OFFSET(Census!GC$4,$A14*25-25+1,0,1,1)</f>
        <v>-14.07599931873937</v>
      </c>
      <c r="GD14" s="208">
        <f ca="1">IF(OFFSET(Census!GC$4,$A14*25-25+1,0,1,1)=0,"",(OFFSET(Census!GC$4,$A14*25-25+Census!GC$3,0,1,1)-OFFSET(Census!GC$4,$A14*25-25+1,0,1,1))/OFFSET(Census!GC$4,$A14*25-25+1,0,1,1)*100)</f>
        <v>-79.434288047372448</v>
      </c>
      <c r="GE14" s="207">
        <f ca="1">OFFSET(Census!GE$4,$A14*25-25+Census!GE$3,0,1,1)-OFFSET(Census!GE$4,$A14*25-25+1,0,1,1)</f>
        <v>-38.384005883448793</v>
      </c>
      <c r="GF14" s="208">
        <f ca="1">IF(OFFSET(Census!GE$4,$A14*25-25+1,0,1,1)=0,"",(OFFSET(Census!GE$4,$A14*25-25+Census!GE$3,0,1,1)-OFFSET(Census!GE$4,$A14*25-25+1,0,1,1))/OFFSET(Census!GE$4,$A14*25-25+1,0,1,1)*100)</f>
        <v>-65.72057208072934</v>
      </c>
      <c r="GG14" s="207">
        <f ca="1">OFFSET(Census!GG$4,$A14*25-25+Census!GG$3,0,1,1)-OFFSET(Census!GG$4,$A14*25-25+1,0,1,1)</f>
        <v>-45.424697461807199</v>
      </c>
      <c r="GH14" s="208">
        <f ca="1">IF(OFFSET(Census!GG$4,$A14*25-25+1,0,1,1)=0,"",(OFFSET(Census!GG$4,$A14*25-25+Census!GG$3,0,1,1)-OFFSET(Census!GG$4,$A14*25-25+1,0,1,1))/OFFSET(Census!GG$4,$A14*25-25+1,0,1,1)*100)</f>
        <v>-37.351938728105587</v>
      </c>
      <c r="GI14" s="207">
        <f ca="1">OFFSET(Census!GI$4,$A14*25-25+Census!GI$3,0,1,1)-OFFSET(Census!GI$4,$A14*25-25+1,0,1,1)</f>
        <v>1.6155136466907152</v>
      </c>
      <c r="GJ14" s="208">
        <f ca="1">IF(OFFSET(Census!GI$4,$A14*25-25+1,0,1,1)=0,"",(OFFSET(Census!GI$4,$A14*25-25+Census!GI$3,0,1,1)-OFFSET(Census!GI$4,$A14*25-25+1,0,1,1))/OFFSET(Census!GI$4,$A14*25-25+1,0,1,1)*100)</f>
        <v>2.3669650679381755</v>
      </c>
      <c r="GK14" s="207">
        <f ca="1">OFFSET(Census!GK$4,$A14*25-25+Census!GK$3,0,1,1)-OFFSET(Census!GK$4,$A14*25-25+1,0,1,1)</f>
        <v>1.1964950256320357</v>
      </c>
      <c r="GL14" s="208">
        <f ca="1">IF(OFFSET(Census!GK$4,$A14*25-25+1,0,1,1)=0,"",(OFFSET(Census!GK$4,$A14*25-25+Census!GK$3,0,1,1)-OFFSET(Census!GK$4,$A14*25-25+1,0,1,1))/OFFSET(Census!GK$4,$A14*25-25+1,0,1,1)*100)</f>
        <v>7.6373570994228661</v>
      </c>
      <c r="GM14" s="207"/>
      <c r="GN14" s="208"/>
      <c r="GO14" s="207">
        <f ca="1">OFFSET(Census!GO$4,$A14*25-25+Census!GO$3,0,1,1)-OFFSET(Census!GO$4,$A14*25-25+1,0,1,1)</f>
        <v>-23.615950298325245</v>
      </c>
      <c r="GP14" s="208">
        <f ca="1">IF(OFFSET(Census!GO$4,$A14*25-25+1,0,1,1)=0,"",(OFFSET(Census!GO$4,$A14*25-25+Census!GO$3,0,1,1)-OFFSET(Census!GO$4,$A14*25-25+1,0,1,1))/OFFSET(Census!GO$4,$A14*25-25+1,0,1,1)*100)</f>
        <v>-45.110746901793938</v>
      </c>
      <c r="GQ14" s="207">
        <f ca="1">OFFSET(Census!GQ$4,$A14*25-25+Census!GQ$3,0,1,1)-OFFSET(Census!GQ$4,$A14*25-25+1,0,1,1)</f>
        <v>255</v>
      </c>
      <c r="GR14" s="208">
        <f ca="1">IF(OFFSET(Census!GQ$4,$A14*25-25+1,0,1,1)=0,"",(OFFSET(Census!GQ$4,$A14*25-25+Census!GQ$3,0,1,1)-OFFSET(Census!GQ$4,$A14*25-25+1,0,1,1))/OFFSET(Census!GQ$4,$A14*25-25+1,0,1,1)*100)</f>
        <v>16.346153846153847</v>
      </c>
      <c r="GS14" s="207">
        <f ca="1">OFFSET(Census!GS$4,$A14*25-25+Census!GS$3,0,1,1)-OFFSET(Census!GS$4,$A14*25-25+1,0,1,1)</f>
        <v>8.3999999999999915</v>
      </c>
      <c r="GT14" s="208">
        <f ca="1">IF(OFFSET(Census!GS$4,$A14*25-25+1,0,1,1)=0,"",(OFFSET(Census!GS$4,$A14*25-25+Census!GS$3,0,1,1)-OFFSET(Census!GS$4,$A14*25-25+1,0,1,1))/OFFSET(Census!GS$4,$A14*25-25+1,0,1,1)*100)</f>
        <v>10.447761194029839</v>
      </c>
      <c r="GU14" s="207">
        <f ca="1">OFFSET(Census!GU$4,$A14*25-25+Census!GU$3,0,1,1)-OFFSET(Census!GU$4,$A14*25-25+1,0,1,1)</f>
        <v>23.86</v>
      </c>
      <c r="GV14" s="208">
        <f ca="1">IF(OFFSET(Census!GU$4,$A14*25-25+1,0,1,1)=0,"",(OFFSET(Census!GU$4,$A14*25-25+Census!GU$3,0,1,1)-OFFSET(Census!GU$4,$A14*25-25+1,0,1,1))/OFFSET(Census!GU$4,$A14*25-25+1,0,1,1)*100)</f>
        <v>41.394864677307424</v>
      </c>
      <c r="GW14" s="207">
        <f ca="1">OFFSET(Census!GW$4,$A14*25-25+Census!GW$3,0,1,1)-OFFSET(Census!GW$4,$A14*25-25+1,0,1,1)</f>
        <v>9.5699999999999932</v>
      </c>
      <c r="GX14" s="208">
        <f ca="1">IF(OFFSET(Census!GW$4,$A14*25-25+1,0,1,1)=0,"",(OFFSET(Census!GW$4,$A14*25-25+Census!GW$3,0,1,1)-OFFSET(Census!GW$4,$A14*25-25+1,0,1,1))/OFFSET(Census!GW$4,$A14*25-25+1,0,1,1)*100)</f>
        <v>13.724365409436388</v>
      </c>
      <c r="GY14" s="207">
        <f ca="1">OFFSET(Census!GY$4,$A14*25-25+Census!GY$3,0,1,1)-OFFSET(Census!GY$4,$A14*25-25+1,0,1,1)</f>
        <v>7.5899999999999892</v>
      </c>
      <c r="GZ14" s="208">
        <f ca="1">IF(OFFSET(Census!GY$4,$A14*25-25+1,0,1,1)=0,"",(OFFSET(Census!GY$4,$A14*25-25+Census!GY$3,0,1,1)-OFFSET(Census!GY$4,$A14*25-25+1,0,1,1))/OFFSET(Census!GY$4,$A14*25-25+1,0,1,1)*100)</f>
        <v>13.431251105998918</v>
      </c>
      <c r="HA14" s="207">
        <f ca="1">OFFSET(Census!HA$4,$A14*25-25+Census!HA$3,0,1,1)-OFFSET(Census!HA$4,$A14*25-25+1,0,1,1)</f>
        <v>-0.5</v>
      </c>
      <c r="HB14" s="208">
        <f ca="1">IF(OFFSET(Census!HA$4,$A14*25-25+1,0,1,1)=0,"",(OFFSET(Census!HA$4,$A14*25-25+Census!HA$3,0,1,1)-OFFSET(Census!HA$4,$A14*25-25+1,0,1,1))/OFFSET(Census!HA$4,$A14*25-25+1,0,1,1)*100)</f>
        <v>-0.51282051282051277</v>
      </c>
      <c r="HC14" s="207">
        <f ca="1">OFFSET(Census!HC$4,$A14*25-25+Census!HC$3,0,1,1)-OFFSET(Census!HC$4,$A14*25-25+1,0,1,1)</f>
        <v>1.5</v>
      </c>
      <c r="HD14" s="208">
        <f ca="1">IF(OFFSET(Census!HC$4,$A14*25-25+1,0,1,1)=0,"",(OFFSET(Census!HC$4,$A14*25-25+Census!HC$3,0,1,1)-OFFSET(Census!HC$4,$A14*25-25+1,0,1,1))/OFFSET(Census!HC$4,$A14*25-25+1,0,1,1)*100)</f>
        <v>10.714285714285714</v>
      </c>
      <c r="HE14" s="207"/>
      <c r="HF14" s="208" t="str">
        <f ca="1">IF(OFFSET(Census!HE$4,$A14*25-25+1,0,1,1)=0,"",(OFFSET(Census!HE$4,$A14*25-25+Census!HE$3,0,1,1)-OFFSET(Census!HE$4,$A14*25-25+1,0,1,1))/OFFSET(Census!HE$4,$A14*25-25+1,0,1,1)*100)</f>
        <v/>
      </c>
      <c r="HG14" s="207">
        <f ca="1">OFFSET(Census!HG$4,$A14*25-25+Census!HG$3,0,1,1)-OFFSET(Census!HG$4,$A14*25-25+1,0,1,1)</f>
        <v>371.63309884078308</v>
      </c>
      <c r="HH14" s="208">
        <f ca="1">IF(OFFSET(Census!HG$4,$A14*25-25+1,0,1,1)=0,"",(OFFSET(Census!HG$4,$A14*25-25+Census!HG$3,0,1,1)-OFFSET(Census!HG$4,$A14*25-25+1,0,1,1))/OFFSET(Census!HG$4,$A14*25-25+1,0,1,1)*100)</f>
        <v>96.779452823120593</v>
      </c>
      <c r="HI14" s="207">
        <f ca="1">OFFSET(Census!HI$4,$A14*25-25+Census!HI$3,0,1,1)-OFFSET(Census!HI$4,$A14*25-25+1,0,1,1)</f>
        <v>-607.96923449461974</v>
      </c>
      <c r="HJ14" s="208">
        <f ca="1">IF(OFFSET(Census!HI$4,$A14*25-25+1,0,1,1)=0,"",(OFFSET(Census!HI$4,$A14*25-25+Census!HI$3,0,1,1)-OFFSET(Census!HI$4,$A14*25-25+1,0,1,1))/OFFSET(Census!HI$4,$A14*25-25+1,0,1,1)*100)</f>
        <v>-14.161873619720936</v>
      </c>
      <c r="HK14" s="207">
        <f ca="1">OFFSET(Census!HK$4,$A14*25-25+Census!HK$3,0,1,1)-OFFSET(Census!HK$4,$A14*25-25+1,0,1,1)</f>
        <v>95.177061537219743</v>
      </c>
      <c r="HL14" s="208">
        <f ca="1">IF(OFFSET(Census!HK$4,$A14*25-25+1,0,1,1)=0,"",(OFFSET(Census!HK$4,$A14*25-25+Census!HK$3,0,1,1)-OFFSET(Census!HK$4,$A14*25-25+1,0,1,1))/OFFSET(Census!HK$4,$A14*25-25+1,0,1,1)*100)</f>
        <v>76.755694788080447</v>
      </c>
      <c r="HM14" s="207">
        <f ca="1">OFFSET(Census!HM$4,$A14*25-25+Census!HM$3,0,1,1)-OFFSET(Census!HM$4,$A14*25-25+1,0,1,1)</f>
        <v>102.84965571195335</v>
      </c>
      <c r="HN14" s="208">
        <f ca="1">IF(OFFSET(Census!HM$4,$A14*25-25+1,0,1,1)=0,"",(OFFSET(Census!HM$4,$A14*25-25+Census!HM$3,0,1,1)-OFFSET(Census!HM$4,$A14*25-25+1,0,1,1))/OFFSET(Census!HM$4,$A14*25-25+1,0,1,1)*100)</f>
        <v>1.9782584287738669</v>
      </c>
      <c r="HO14" s="207">
        <f ca="1">OFFSET(Census!HO$4,$A14*25-25+Census!HO$3,0,1,1)-OFFSET(Census!HO$4,$A14*25-25+1,0,1,1)</f>
        <v>518.00693744460227</v>
      </c>
      <c r="HP14" s="208">
        <f ca="1">IF(OFFSET(Census!HO$4,$A14*25-25+1,0,1,1)=0,"",(OFFSET(Census!HO$4,$A14*25-25+Census!HO$3,0,1,1)-OFFSET(Census!HO$4,$A14*25-25+1,0,1,1))/OFFSET(Census!HO$4,$A14*25-25+1,0,1,1)*100)</f>
        <v>229.5602568837528</v>
      </c>
      <c r="HQ14" s="207"/>
      <c r="HR14" s="208"/>
      <c r="HS14" s="207">
        <f ca="1">OFFSET(Census!HS$4,$A14*25-25+Census!HS$3,0,1,1)-OFFSET(Census!HS$4,$A14*25-25+1,0,1,1)</f>
        <v>-2</v>
      </c>
      <c r="HT14" s="208">
        <f ca="1">IF(OFFSET(Census!HS$4,$A14*25-25+1,0,1,1)=0,"",(OFFSET(Census!HS$4,$A14*25-25+Census!HS$3,0,1,1)-OFFSET(Census!HS$4,$A14*25-25+1,0,1,1))/OFFSET(Census!HS$4,$A14*25-25+1,0,1,1)*100)</f>
        <v>-15.384615384615385</v>
      </c>
      <c r="HU14" s="207">
        <f ca="1">OFFSET(Census!HU$4,$A14*25-25+Census!HU$3,0,1,1)-OFFSET(Census!HU$4,$A14*25-25+1,0,1,1)</f>
        <v>0</v>
      </c>
      <c r="HV14" s="208" t="str">
        <f ca="1">IF(OFFSET(Census!HU$4,$A14*25-25+1,0,1,1)=0,"",(OFFSET(Census!HU$4,$A14*25-25+Census!HU$3,0,1,1)-OFFSET(Census!HU$4,$A14*25-25+1,0,1,1))/OFFSET(Census!HU$4,$A14*25-25+1,0,1,1)*100)</f>
        <v/>
      </c>
      <c r="HW14" s="207">
        <f ca="1">OFFSET(Census!HW$4,$A14*25-25+Census!HW$3,0,1,1)-OFFSET(Census!HW$4,$A14*25-25+1,0,1,1)</f>
        <v>-4.2999999999999972</v>
      </c>
      <c r="HX14" s="208">
        <f ca="1">IF(OFFSET(Census!HW$4,$A14*25-25+1,0,1,1)=0,"",(OFFSET(Census!HW$4,$A14*25-25+Census!HW$3,0,1,1)-OFFSET(Census!HW$4,$A14*25-25+1,0,1,1))/OFFSET(Census!HW$4,$A14*25-25+1,0,1,1)*100)</f>
        <v>-5.4430379746835404</v>
      </c>
      <c r="HY14" s="207"/>
      <c r="HZ14" s="208" t="str">
        <f ca="1">IF(OFFSET(Census!HY$4,$A14*25-25+1,0,1,1)=0,"",(OFFSET(Census!HY$4,$A14*25-25+Census!HY$3,0,1,1)-OFFSET(Census!HY$4,$A14*25-25+1,0,1,1))/OFFSET(Census!HY$4,$A14*25-25+1,0,1,1)*100)</f>
        <v/>
      </c>
      <c r="IA14" s="207">
        <f ca="1">OFFSET(Census!IA$4,$A14*25-25+Census!IA$3,0,1,1)-OFFSET(Census!IA$4,$A14*25-25+1,0,1,1)</f>
        <v>-1.6666666666666667</v>
      </c>
      <c r="IB14" s="208">
        <f ca="1">IF(OFFSET(Census!IA$4,$A14*25-25+1,0,1,1)=0,"",(OFFSET(Census!IA$4,$A14*25-25+Census!IA$3,0,1,1)-OFFSET(Census!IA$4,$A14*25-25+1,0,1,1))/OFFSET(Census!IA$4,$A14*25-25+1,0,1,1)*100)</f>
        <v>-55.555555555555557</v>
      </c>
      <c r="IC14" s="207">
        <f ca="1">OFFSET(Census!IC$4,$A14*25-25+Census!IC$3,0,1,1)-OFFSET(Census!IC$4,$A14*25-25+1,0,1,1)</f>
        <v>-2.6666666666666714</v>
      </c>
      <c r="ID14" s="208">
        <f ca="1">IF(OFFSET(Census!IC$4,$A14*25-25+1,0,1,1)=0,"",(OFFSET(Census!IC$4,$A14*25-25+Census!IC$3,0,1,1)-OFFSET(Census!IC$4,$A14*25-25+1,0,1,1))/OFFSET(Census!IC$4,$A14*25-25+1,0,1,1)*100)</f>
        <v>-2.150537634408606</v>
      </c>
      <c r="IE14" s="207">
        <f ca="1">OFFSET(Census!IE$4,$A14*25-25+Census!IE$3,0,1,1)-OFFSET(Census!IE$4,$A14*25-25+1,0,1,1)</f>
        <v>-0.14864650028211235</v>
      </c>
      <c r="IF14" s="208">
        <f ca="1">IF(OFFSET(Census!IE$4,$A14*25-25+1,0,1,1)=0,"",(OFFSET(Census!IE$4,$A14*25-25+Census!IE$3,0,1,1)-OFFSET(Census!IE$4,$A14*25-25+1,0,1,1))/OFFSET(Census!IE$4,$A14*25-25+1,0,1,1)*100)</f>
        <v>-61.922663599188091</v>
      </c>
      <c r="IG14" s="207">
        <f ca="1">OFFSET(Census!IG$4,$A14*25-25+Census!IG$3,0,1,1)-OFFSET(Census!IG$4,$A14*25-25+1,0,1,1)</f>
        <v>-1.6042562494125523</v>
      </c>
      <c r="IH14" s="208">
        <f ca="1">IF(OFFSET(Census!IG$4,$A14*25-25+1,0,1,1)=0,"",(OFFSET(Census!IG$4,$A14*25-25+Census!IG$3,0,1,1)-OFFSET(Census!IG$4,$A14*25-25+1,0,1,1))/OFFSET(Census!IG$4,$A14*25-25+1,0,1,1)*100)</f>
        <v>-16.168444859502813</v>
      </c>
      <c r="II14" s="207"/>
      <c r="IJ14" s="208"/>
    </row>
    <row r="15" spans="1:244" ht="12" customHeight="1" x14ac:dyDescent="0.35">
      <c r="A15" s="209">
        <v>10</v>
      </c>
      <c r="B15" s="10" t="s">
        <v>60</v>
      </c>
      <c r="E15" s="207">
        <f ca="1">OFFSET(Census!E$4,$A15*25-25+Census!E$3,0,1,1)-OFFSET(Census!E$4,$A15*25-25+1,0,1,1)</f>
        <v>35030</v>
      </c>
      <c r="F15" s="208">
        <f ca="1">IF(OFFSET(Census!E$4,$A15*25-25+1,0,1,1)=0,"",(OFFSET(Census!E$4,$A15*25-25+Census!E$3,0,1,1)-OFFSET(Census!E$4,$A15*25-25+1,0,1,1))/OFFSET(Census!E$4,$A15*25-25+1,0,1,1)*100)</f>
        <v>27.205231357077398</v>
      </c>
      <c r="G15" s="207">
        <f ca="1">OFFSET(Census!G$4,$A15*25-25+Census!G$3,0,1,1)-OFFSET(Census!G$4,$A15*25-25+1,0,1,1)</f>
        <v>-662</v>
      </c>
      <c r="H15" s="208">
        <f ca="1">IF(OFFSET(Census!G$4,$A15*25-25+1,0,1,1)=0,"",(OFFSET(Census!G$4,$A15*25-25+Census!G$3,0,1,1)-OFFSET(Census!G$4,$A15*25-25+1,0,1,1))/OFFSET(Census!G$4,$A15*25-25+1,0,1,1)*100)</f>
        <v>-2.3588099055763405</v>
      </c>
      <c r="I15" s="207">
        <f ca="1">OFFSET(Census!I$4,$A15*25-25+Census!I$3,0,1,1)-OFFSET(Census!I$4,$A15*25-25+1,0,1,1)</f>
        <v>-3396</v>
      </c>
      <c r="J15" s="208">
        <f ca="1">IF(OFFSET(Census!I$4,$A15*25-25+1,0,1,1)=0,"",(OFFSET(Census!I$4,$A15*25-25+Census!I$3,0,1,1)-OFFSET(Census!I$4,$A15*25-25+1,0,1,1))/OFFSET(Census!I$4,$A15*25-25+1,0,1,1)*100)</f>
        <v>-14.519645987429989</v>
      </c>
      <c r="K15" s="207">
        <f ca="1">OFFSET(Census!K$4,$A15*25-25+Census!K$3,0,1,1)-OFFSET(Census!K$4,$A15*25-25+1,0,1,1)</f>
        <v>13680</v>
      </c>
      <c r="L15" s="208">
        <f ca="1">IF(OFFSET(Census!K$4,$A15*25-25+1,0,1,1)=0,"",(OFFSET(Census!K$4,$A15*25-25+Census!K$3,0,1,1)-OFFSET(Census!K$4,$A15*25-25+1,0,1,1))/OFFSET(Census!K$4,$A15*25-25+1,0,1,1)*100)</f>
        <v>122.40515390121689</v>
      </c>
      <c r="M15" s="207">
        <f ca="1">OFFSET(Census!M$4,$A15*25-25+Census!M$3,0,1,1)-OFFSET(Census!M$4,$A15*25-25+1,0,1,1)</f>
        <v>-4.47515804831324</v>
      </c>
      <c r="N15" s="208">
        <f ca="1">IF(OFFSET(Census!M$4,$A15*25-25+1,0,1,1)=0,"",(OFFSET(Census!M$4,$A15*25-25+Census!M$3,0,1,1)-OFFSET(Census!M$4,$A15*25-25+1,0,1,1))/OFFSET(Census!M$4,$A15*25-25+1,0,1,1)*100)</f>
        <v>-20.531990045141971</v>
      </c>
      <c r="O15" s="207">
        <f ca="1">OFFSET(Census!O$4,$A15*25-25+Census!O$3,0,1,1)-OFFSET(Census!O$4,$A15*25-25+1,0,1,1)</f>
        <v>-5.5273593828707295</v>
      </c>
      <c r="P15" s="208">
        <f ca="1">IF(OFFSET(Census!O$4,$A15*25-25+1,0,1,1)=0,"",(OFFSET(Census!O$4,$A15*25-25+Census!O$3,0,1,1)-OFFSET(Census!O$4,$A15*25-25+1,0,1,1))/OFFSET(Census!O$4,$A15*25-25+1,0,1,1)*100)</f>
        <v>-30.429426177143139</v>
      </c>
      <c r="Q15" s="207">
        <f ca="1">OFFSET(Census!Q$4,$A15*25-25+Census!Q$3,0,1,1)-OFFSET(Census!Q$4,$A15*25-25+1,0,1,1)</f>
        <v>7.0313834041621845</v>
      </c>
      <c r="R15" s="208">
        <f ca="1">IF(OFFSET(Census!Q$4,$A15*25-25+1,0,1,1)=0,"",(OFFSET(Census!Q$4,$A15*25-25+Census!Q$3,0,1,1)-OFFSET(Census!Q$4,$A15*25-25+1,0,1,1))/OFFSET(Census!Q$4,$A15*25-25+1,0,1,1)*100)</f>
        <v>81.010646911840666</v>
      </c>
      <c r="S15" s="207">
        <f ca="1">OFFSET(Census!S$4,$A15*25-25+Census!S$3,0,1,1)-OFFSET(Census!S$4,$A15*25-25+1,0,1,1)</f>
        <v>5</v>
      </c>
      <c r="T15" s="208">
        <f ca="1">IF(OFFSET(Census!S$4,$A15*25-25+1,0,1,1)=0,"",(OFFSET(Census!S$4,$A15*25-25+Census!S$3,0,1,1)-OFFSET(Census!S$4,$A15*25-25+1,0,1,1))/OFFSET(Census!S$4,$A15*25-25+1,0,1,1)*100)</f>
        <v>16.129032258064516</v>
      </c>
      <c r="U15" s="207"/>
      <c r="V15" s="208"/>
      <c r="W15" s="207">
        <f ca="1">OFFSET(Census!W$4,$A15*25-25+Census!W$3,0,1,1)-OFFSET(Census!W$4,$A15*25-25+1,0,1,1)</f>
        <v>181</v>
      </c>
      <c r="X15" s="208">
        <f ca="1">IF(OFFSET(Census!W$4,$A15*25-25+1,0,1,1)=0,"",(OFFSET(Census!W$4,$A15*25-25+Census!W$3,0,1,1)-OFFSET(Census!W$4,$A15*25-25+1,0,1,1))/OFFSET(Census!W$4,$A15*25-25+1,0,1,1)*100)</f>
        <v>41.705069124423964</v>
      </c>
      <c r="Y15" s="207">
        <f ca="1">OFFSET(Census!Y$4,$A15*25-25+Census!Y$3,0,1,1)-OFFSET(Census!Y$4,$A15*25-25+1,0,1,1)</f>
        <v>7.038725026141035E-2</v>
      </c>
      <c r="Z15" s="208">
        <f ca="1">IF(OFFSET(Census!Y$4,$A15*25-25+1,0,1,1)=0,"",(OFFSET(Census!Y$4,$A15*25-25+Census!Y$3,0,1,1)-OFFSET(Census!Y$4,$A15*25-25+1,0,1,1))/OFFSET(Census!Y$4,$A15*25-25+1,0,1,1)*100)</f>
        <v>20.873712085011103</v>
      </c>
      <c r="AA15" s="207">
        <f ca="1">OFFSET(Census!AA$4,$A15*25-25+Census!AA$3,0,1,1)-OFFSET(Census!AA$4,$A15*25-25+1,0,1,1)</f>
        <v>32766</v>
      </c>
      <c r="AB15" s="208">
        <f ca="1">IF(OFFSET(Census!AA$4,$A15*25-25+1,0,1,1)=0,"",(OFFSET(Census!AA$4,$A15*25-25+Census!AA$3,0,1,1)-OFFSET(Census!AA$4,$A15*25-25+1,0,1,1))/OFFSET(Census!AA$4,$A15*25-25+1,0,1,1)*100)</f>
        <v>55.297532656023222</v>
      </c>
      <c r="AC15" s="207">
        <f ca="1">OFFSET(Census!AC$4,$A15*25-25+Census!AC$3,0,1,1)-OFFSET(Census!AC$4,$A15*25-25+1,0,1,1)</f>
        <v>15.319504744028407</v>
      </c>
      <c r="AD15" s="208">
        <f ca="1">IF(OFFSET(Census!AC$4,$A15*25-25+1,0,1,1)=0,"",(OFFSET(Census!AC$4,$A15*25-25+Census!AC$3,0,1,1)-OFFSET(Census!AC$4,$A15*25-25+1,0,1,1))/OFFSET(Census!AC$4,$A15*25-25+1,0,1,1)*100)</f>
        <v>33.275337666320858</v>
      </c>
      <c r="AE15" s="207">
        <f ca="1">OFFSET(Census!AE$4,$A15*25-25+Census!AE$3,0,1,1)-OFFSET(Census!AE$4,$A15*25-25+1,0,1,1)</f>
        <v>48582</v>
      </c>
      <c r="AF15" s="208">
        <f ca="1">IF(OFFSET(Census!AE$4,$A15*25-25+1,0,1,1)=0,"",(OFFSET(Census!AE$4,$A15*25-25+Census!AE$3,0,1,1)-OFFSET(Census!AE$4,$A15*25-25+1,0,1,1))/OFFSET(Census!AE$4,$A15*25-25+1,0,1,1)*100)</f>
        <v>91.218385624964796</v>
      </c>
      <c r="AG15" s="207">
        <f ca="1">OFFSET(Census!AG$4,$A15*25-25+Census!AG$3,0,1,1)-OFFSET(Census!AG$4,$A15*25-25+1,0,1,1)</f>
        <v>27.336555703302018</v>
      </c>
      <c r="AH15" s="208">
        <f ca="1">IF(OFFSET(Census!AG$4,$A15*25-25+1,0,1,1)=0,"",(OFFSET(Census!AG$4,$A15*25-25+Census!AG$3,0,1,1)-OFFSET(Census!AG$4,$A15*25-25+1,0,1,1))/OFFSET(Census!AG$4,$A15*25-25+1,0,1,1)*100)</f>
        <v>66.061161527506826</v>
      </c>
      <c r="AI15" s="207">
        <f ca="1">OFFSET(Census!AI$4,$A15*25-25+Census!AI$3,0,1,1)-OFFSET(Census!AI$4,$A15*25-25+1,0,1,1)</f>
        <v>-0.26456850241813612</v>
      </c>
      <c r="AJ15" s="208">
        <f ca="1">IF(OFFSET(Census!AI$4,$A15*25-25+1,0,1,1)=0,"",(OFFSET(Census!AI$4,$A15*25-25+Census!AI$3,0,1,1)-OFFSET(Census!AI$4,$A15*25-25+1,0,1,1))/OFFSET(Census!AI$4,$A15*25-25+1,0,1,1)*100)</f>
        <v>-1.8067783135414361</v>
      </c>
      <c r="AK15" s="207">
        <f ca="1">OFFSET(Census!AK$4,$A15*25-25+Census!AK$3,0,1,1)-OFFSET(Census!AK$4,$A15*25-25+1,0,1,1)</f>
        <v>6103</v>
      </c>
      <c r="AL15" s="208">
        <f ca="1">IF(OFFSET(Census!AK$4,$A15*25-25+1,0,1,1)=0,"",(OFFSET(Census!AK$4,$A15*25-25+Census!AK$3,0,1,1)-OFFSET(Census!AK$4,$A15*25-25+1,0,1,1))/OFFSET(Census!AK$4,$A15*25-25+1,0,1,1)*100)</f>
        <v>237.6557632398754</v>
      </c>
      <c r="AM15" s="207">
        <f ca="1">OFFSET(Census!AM$4,$A15*25-25+Census!AM$3,0,1,1)-OFFSET(Census!AM$4,$A15*25-25+1,0,1,1)</f>
        <v>3209</v>
      </c>
      <c r="AN15" s="208">
        <f ca="1">IF(OFFSET(Census!AM$4,$A15*25-25+1,0,1,1)=0,"",(OFFSET(Census!AM$4,$A15*25-25+Census!AM$3,0,1,1)-OFFSET(Census!AM$4,$A15*25-25+1,0,1,1))/OFFSET(Census!AM$4,$A15*25-25+1,0,1,1)*100)</f>
        <v>191.23957091775924</v>
      </c>
      <c r="AO15" s="207">
        <f ca="1">OFFSET(Census!AO$4,$A15*25-25+Census!AO$3,0,1,1)-OFFSET(Census!AO$4,$A15*25-25+1,0,1,1)</f>
        <v>9647</v>
      </c>
      <c r="AP15" s="208">
        <f ca="1">IF(OFFSET(Census!AO$4,$A15*25-25+1,0,1,1)=0,"",(OFFSET(Census!AO$4,$A15*25-25+Census!AO$3,0,1,1)-OFFSET(Census!AO$4,$A15*25-25+1,0,1,1))/OFFSET(Census!AO$4,$A15*25-25+1,0,1,1)*100)</f>
        <v>428.56508218569525</v>
      </c>
      <c r="AQ15" s="207">
        <f ca="1">OFFSET(Census!AQ$4,$A15*25-25+Census!AQ$3,0,1,1)-OFFSET(Census!AQ$4,$A15*25-25+1,0,1,1)</f>
        <v>296</v>
      </c>
      <c r="AR15" s="208">
        <f ca="1">IF(OFFSET(Census!AQ$4,$A15*25-25+1,0,1,1)=0,"",(OFFSET(Census!AQ$4,$A15*25-25+Census!AQ$3,0,1,1)-OFFSET(Census!AQ$4,$A15*25-25+1,0,1,1))/OFFSET(Census!AQ$4,$A15*25-25+1,0,1,1)*100)</f>
        <v>1557.8947368421052</v>
      </c>
      <c r="AS15" s="207">
        <f ca="1">OFFSET(Census!AS$4,$A15*25-25+Census!AS$3,0,1,1)-OFFSET(Census!AS$4,$A15*25-25+1,0,1,1)</f>
        <v>1829</v>
      </c>
      <c r="AT15" s="208">
        <f ca="1">IF(OFFSET(Census!AS$4,$A15*25-25+1,0,1,1)=0,"",(OFFSET(Census!AS$4,$A15*25-25+Census!AS$3,0,1,1)-OFFSET(Census!AS$4,$A15*25-25+1,0,1,1))/OFFSET(Census!AS$4,$A15*25-25+1,0,1,1)*100)</f>
        <v>219.56782713085232</v>
      </c>
      <c r="AU15" s="207">
        <f ca="1">OFFSET(Census!AU$4,$A15*25-25+Census!AU$3,0,1,1)-OFFSET(Census!AU$4,$A15*25-25+1,0,1,1)</f>
        <v>2940</v>
      </c>
      <c r="AV15" s="208">
        <f ca="1">IF(OFFSET(Census!AU$4,$A15*25-25+1,0,1,1)=0,"",(OFFSET(Census!AU$4,$A15*25-25+Census!AU$3,0,1,1)-OFFSET(Census!AU$4,$A15*25-25+1,0,1,1))/OFFSET(Census!AU$4,$A15*25-25+1,0,1,1)*100)</f>
        <v>87.839856587989246</v>
      </c>
      <c r="AW15" s="207">
        <f ca="1">OFFSET(Census!AW$4,$A15*25-25+Census!AW$3,0,1,1)-OFFSET(Census!AW$4,$A15*25-25+1,0,1,1)</f>
        <v>-229</v>
      </c>
      <c r="AX15" s="208">
        <f ca="1">IF(OFFSET(Census!AW$4,$A15*25-25+1,0,1,1)=0,"",(OFFSET(Census!AW$4,$A15*25-25+Census!AW$3,0,1,1)-OFFSET(Census!AW$4,$A15*25-25+1,0,1,1))/OFFSET(Census!AW$4,$A15*25-25+1,0,1,1)*100)</f>
        <v>-21.976967370441457</v>
      </c>
      <c r="AY15" s="207">
        <f ca="1">OFFSET(Census!AY$4,$A15*25-25+Census!AY$3,0,1,1)-OFFSET(Census!AY$4,$A15*25-25+1,0,1,1)</f>
        <v>7344</v>
      </c>
      <c r="AZ15" s="208">
        <f ca="1">IF(OFFSET(Census!AY$4,$A15*25-25+1,0,1,1)=0,"",(OFFSET(Census!AY$4,$A15*25-25+Census!AY$3,0,1,1)-OFFSET(Census!AY$4,$A15*25-25+1,0,1,1))/OFFSET(Census!AY$4,$A15*25-25+1,0,1,1)*100)</f>
        <v>99.931963532453395</v>
      </c>
      <c r="BA15" s="207"/>
      <c r="BB15" s="208"/>
      <c r="BC15" s="207">
        <f ca="1">OFFSET(Census!BC$4,$A15*25-25+Census!BC$3,0,1,1)-OFFSET(Census!BC$4,$A15*25-25+1,0,1,1)</f>
        <v>3027</v>
      </c>
      <c r="BD15" s="208">
        <f ca="1">IF(OFFSET(Census!BC$4,$A15*25-25+1,0,1,1)=0,"",(OFFSET(Census!BC$4,$A15*25-25+Census!BC$3,0,1,1)-OFFSET(Census!BC$4,$A15*25-25+1,0,1,1))/OFFSET(Census!BC$4,$A15*25-25+1,0,1,1)*100)</f>
        <v>121.66398713826368</v>
      </c>
      <c r="BE15" s="207">
        <f ca="1">OFFSET(Census!BE$4,$A15*25-25+Census!BE$3,0,1,1)-OFFSET(Census!BE$4,$A15*25-25+1,0,1,1)</f>
        <v>476</v>
      </c>
      <c r="BF15" s="208">
        <f ca="1">IF(OFFSET(Census!BE$4,$A15*25-25+1,0,1,1)=0,"",(OFFSET(Census!BE$4,$A15*25-25+Census!BE$3,0,1,1)-OFFSET(Census!BE$4,$A15*25-25+1,0,1,1))/OFFSET(Census!BE$4,$A15*25-25+1,0,1,1)*100)</f>
        <v>59.649122807017541</v>
      </c>
      <c r="BG15" s="207">
        <f ca="1">OFFSET(Census!BG$4,$A15*25-25+Census!BG$3,0,1,1)-OFFSET(Census!BG$4,$A15*25-25+1,0,1,1)</f>
        <v>44</v>
      </c>
      <c r="BH15" s="208">
        <f ca="1">IF(OFFSET(Census!BG$4,$A15*25-25+1,0,1,1)=0,"",(OFFSET(Census!BG$4,$A15*25-25+Census!BG$3,0,1,1)-OFFSET(Census!BG$4,$A15*25-25+1,0,1,1))/OFFSET(Census!BG$4,$A15*25-25+1,0,1,1)*100)</f>
        <v>4.8672566371681416</v>
      </c>
      <c r="BI15" s="207">
        <f ca="1">OFFSET(Census!BI$4,$A15*25-25+Census!BI$3,0,1,1)-OFFSET(Census!BI$4,$A15*25-25+1,0,1,1)</f>
        <v>2507</v>
      </c>
      <c r="BJ15" s="208">
        <f ca="1">IF(OFFSET(Census!BI$4,$A15*25-25+1,0,1,1)=0,"",(OFFSET(Census!BI$4,$A15*25-25+Census!BI$3,0,1,1)-OFFSET(Census!BI$4,$A15*25-25+1,0,1,1))/OFFSET(Census!BI$4,$A15*25-25+1,0,1,1)*100)</f>
        <v>318.95674300254456</v>
      </c>
      <c r="BK15" s="207"/>
      <c r="BL15" s="208"/>
      <c r="BM15" s="207">
        <f ca="1">OFFSET(Census!BM$4,$A15*25-25+Census!BM$3,0,1,1)-OFFSET(Census!BM$4,$A15*25-25+1,0,1,1)</f>
        <v>7393</v>
      </c>
      <c r="BN15" s="208">
        <f ca="1">IF(OFFSET(Census!BM$4,$A15*25-25+1,0,1,1)=0,"",(OFFSET(Census!BM$4,$A15*25-25+Census!BM$3,0,1,1)-OFFSET(Census!BM$4,$A15*25-25+1,0,1,1))/OFFSET(Census!BM$4,$A15*25-25+1,0,1,1)*100)</f>
        <v>1140.8950617283951</v>
      </c>
      <c r="BO15" s="207">
        <f ca="1">OFFSET(Census!BO$4,$A15*25-25+Census!BO$3,0,1,1)-OFFSET(Census!BO$4,$A15*25-25+1,0,1,1)</f>
        <v>18706</v>
      </c>
      <c r="BP15" s="208">
        <f ca="1">IF(OFFSET(Census!BO$4,$A15*25-25+1,0,1,1)=0,"",(OFFSET(Census!BO$4,$A15*25-25+Census!BO$3,0,1,1)-OFFSET(Census!BO$4,$A15*25-25+1,0,1,1))/OFFSET(Census!BO$4,$A15*25-25+1,0,1,1)*100)</f>
        <v>291.46151449049546</v>
      </c>
      <c r="BQ15" s="207">
        <f ca="1">OFFSET(Census!BQ$4,$A15*25-25+Census!BQ$3,0,1,1)-OFFSET(Census!BQ$4,$A15*25-25+1,0,1,1)</f>
        <v>18630</v>
      </c>
      <c r="BR15" s="208">
        <f ca="1">IF(OFFSET(Census!BQ$4,$A15*25-25+1,0,1,1)=0,"",(OFFSET(Census!BQ$4,$A15*25-25+Census!BQ$3,0,1,1)-OFFSET(Census!BQ$4,$A15*25-25+1,0,1,1))/OFFSET(Census!BQ$4,$A15*25-25+1,0,1,1)*100)</f>
        <v>478.67420349434741</v>
      </c>
      <c r="BS15" s="207">
        <f ca="1">OFFSET(Census!BS$4,$A15*25-25+Census!BS$3,0,1,1)-OFFSET(Census!BS$4,$A15*25-25+1,0,1,1)</f>
        <v>115</v>
      </c>
      <c r="BT15" s="208">
        <f ca="1">IF(OFFSET(Census!BS$4,$A15*25-25+1,0,1,1)=0,"",(OFFSET(Census!BS$4,$A15*25-25+Census!BS$3,0,1,1)-OFFSET(Census!BS$4,$A15*25-25+1,0,1,1))/OFFSET(Census!BS$4,$A15*25-25+1,0,1,1)*100)</f>
        <v>164.28571428571428</v>
      </c>
      <c r="BU15" s="207">
        <f ca="1">OFFSET(Census!BU$4,$A15*25-25+Census!BU$3,0,1,1)-OFFSET(Census!BU$4,$A15*25-25+1,0,1,1)</f>
        <v>16624</v>
      </c>
      <c r="BV15" s="208">
        <f ca="1">IF(OFFSET(Census!BU$4,$A15*25-25+1,0,1,1)=0,"",(OFFSET(Census!BU$4,$A15*25-25+Census!BU$3,0,1,1)-OFFSET(Census!BU$4,$A15*25-25+1,0,1,1))/OFFSET(Census!BU$4,$A15*25-25+1,0,1,1)*100)</f>
        <v>100.28352536647162</v>
      </c>
      <c r="BW15" s="207"/>
      <c r="BX15" s="208"/>
      <c r="BY15" s="207">
        <f ca="1">OFFSET(Census!BY$4,$A15*25-25+Census!BY$3,0,1,1)-OFFSET(Census!BY$4,$A15*25-25+1,0,1,1)</f>
        <v>-10.69945368760864</v>
      </c>
      <c r="BZ15" s="208">
        <f ca="1">IF(OFFSET(Census!BY$4,$A15*25-25+1,0,1,1)=0,"",(OFFSET(Census!BY$4,$A15*25-25+Census!BY$3,0,1,1)-OFFSET(Census!BY$4,$A15*25-25+1,0,1,1))/OFFSET(Census!BY$4,$A15*25-25+1,0,1,1)*100)</f>
        <v>-57.525634178905207</v>
      </c>
      <c r="CA15" s="207">
        <f ca="1">OFFSET(Census!CA$4,$A15*25-25+Census!CA$3,0,1,1)-OFFSET(Census!CA$4,$A15*25-25+1,0,1,1)</f>
        <v>22737</v>
      </c>
      <c r="CB15" s="208">
        <f ca="1">IF(OFFSET(Census!CA$4,$A15*25-25+1,0,1,1)=0,"",(OFFSET(Census!CA$4,$A15*25-25+Census!CA$3,0,1,1)-OFFSET(Census!CA$4,$A15*25-25+1,0,1,1))/OFFSET(Census!CA$4,$A15*25-25+1,0,1,1)*100)</f>
        <v>744.01178010471199</v>
      </c>
      <c r="CC15" s="207">
        <f ca="1">OFFSET(Census!CC$4,$A15*25-25+Census!CC$3,0,1,1)-OFFSET(Census!CC$4,$A15*25-25+1,0,1,1)</f>
        <v>15.165154631751339</v>
      </c>
      <c r="CD15" s="208">
        <f ca="1">IF(OFFSET(Census!CC$4,$A15*25-25+1,0,1,1)=0,"",(OFFSET(Census!CC$4,$A15*25-25+Census!CC$3,0,1,1)-OFFSET(Census!CC$4,$A15*25-25+1,0,1,1))/OFFSET(Census!CC$4,$A15*25-25+1,0,1,1)*100)</f>
        <v>638.68822869095425</v>
      </c>
      <c r="CE15" s="207"/>
      <c r="CF15" s="208"/>
      <c r="CG15" s="207">
        <f ca="1">OFFSET(Census!CG$4,$A15*25-25+Census!CG$3,0,1,1)-OFFSET(Census!CG$4,$A15*25-25+1,0,1,1)</f>
        <v>15393</v>
      </c>
      <c r="CH15" s="208">
        <f ca="1">IF(OFFSET(Census!CG$4,$A15*25-25+1,0,1,1)=0,"",(OFFSET(Census!CG$4,$A15*25-25+Census!CG$3,0,1,1)-OFFSET(Census!CG$4,$A15*25-25+1,0,1,1))/OFFSET(Census!CG$4,$A15*25-25+1,0,1,1)*100)</f>
        <v>29.425933360096344</v>
      </c>
      <c r="CI15" s="207">
        <f ca="1">OFFSET(Census!CI$4,$A15*25-25+Census!CI$3,0,1,1)-OFFSET(Census!CI$4,$A15*25-25+1,0,1,1)</f>
        <v>-6146</v>
      </c>
      <c r="CJ15" s="208">
        <f ca="1">IF(OFFSET(Census!CI$4,$A15*25-25+1,0,1,1)=0,"",(OFFSET(Census!CI$4,$A15*25-25+Census!CI$3,0,1,1)-OFFSET(Census!CI$4,$A15*25-25+1,0,1,1))/OFFSET(Census!CI$4,$A15*25-25+1,0,1,1)*100)</f>
        <v>-53.406326034063255</v>
      </c>
      <c r="CK15" s="207">
        <f ca="1">OFFSET(Census!CK$4,$A15*25-25+Census!CK$3,0,1,1)-OFFSET(Census!CK$4,$A15*25-25+1,0,1,1)</f>
        <v>15887</v>
      </c>
      <c r="CL15" s="208">
        <f ca="1">IF(OFFSET(Census!CK$4,$A15*25-25+1,0,1,1)=0,"",(OFFSET(Census!CK$4,$A15*25-25+Census!CK$3,0,1,1)-OFFSET(Census!CK$4,$A15*25-25+1,0,1,1))/OFFSET(Census!CK$4,$A15*25-25+1,0,1,1)*100)</f>
        <v>46.966830248920949</v>
      </c>
      <c r="CM15" s="207">
        <f ca="1">OFFSET(Census!CM$4,$A15*25-25+Census!CM$3,0,1,1)-OFFSET(Census!CM$4,$A15*25-25+1,0,1,1)</f>
        <v>-10.693676842422969</v>
      </c>
      <c r="CN15" s="208">
        <f ca="1">IF(OFFSET(Census!CM$4,$A15*25-25+1,0,1,1)=0,"",(OFFSET(Census!CM$4,$A15*25-25+Census!CM$3,0,1,1)-OFFSET(Census!CM$4,$A15*25-25+1,0,1,1))/OFFSET(Census!CM$4,$A15*25-25+1,0,1,1)*100)</f>
        <v>-59.30307285423978</v>
      </c>
      <c r="CO15" s="207">
        <f ca="1">OFFSET(Census!CO$4,$A15*25-25+Census!CO$3,0,1,1)-OFFSET(Census!CO$4,$A15*25-25+1,0,1,1)</f>
        <v>-3.0461533705346788</v>
      </c>
      <c r="CP15" s="208">
        <f ca="1">IF(OFFSET(Census!CO$4,$A15*25-25+1,0,1,1)=0,"",(OFFSET(Census!CO$4,$A15*25-25+Census!CO$3,0,1,1)-OFFSET(Census!CO$4,$A15*25-25+1,0,1,1))/OFFSET(Census!CO$4,$A15*25-25+1,0,1,1)*100)</f>
        <v>-32.247553591883488</v>
      </c>
      <c r="CQ15" s="207">
        <f ca="1">OFFSET(Census!CQ$4,$A15*25-25+Census!CQ$3,0,1,1)-OFFSET(Census!CQ$4,$A15*25-25+1,0,1,1)</f>
        <v>-5.8480084411730928</v>
      </c>
      <c r="CR15" s="208">
        <f ca="1">IF(OFFSET(Census!CQ$4,$A15*25-25+1,0,1,1)=0,"",(OFFSET(Census!CQ$4,$A15*25-25+Census!CQ$3,0,1,1)-OFFSET(Census!CQ$4,$A15*25-25+1,0,1,1))/OFFSET(Census!CQ$4,$A15*25-25+1,0,1,1)*100)</f>
        <v>-8.9476297691650863</v>
      </c>
      <c r="CS15" s="207">
        <f ca="1">OFFSET(Census!CS$4,$A15*25-25+Census!CS$3,0,1,1)-OFFSET(Census!CS$4,$A15*25-25+1,0,1,1)</f>
        <v>-13.320300588659951</v>
      </c>
      <c r="CT15" s="208">
        <f ca="1">IF(OFFSET(Census!CS$4,$A15*25-25+1,0,1,1)=0,"",(OFFSET(Census!CS$4,$A15*25-25+Census!CS$3,0,1,1)-OFFSET(Census!CS$4,$A15*25-25+1,0,1,1))/OFFSET(Census!CS$4,$A15*25-25+1,0,1,1)*100)</f>
        <v>-79.773328843869535</v>
      </c>
      <c r="CU15" s="207">
        <f ca="1">OFFSET(Census!CU$4,$A15*25-25+Census!CU$3,0,1,1)-OFFSET(Census!CU$4,$A15*25-25+1,0,1,1)</f>
        <v>6743</v>
      </c>
      <c r="CV15" s="208">
        <f ca="1">IF(OFFSET(Census!CU$4,$A15*25-25+1,0,1,1)=0,"",(OFFSET(Census!CU$4,$A15*25-25+Census!CU$3,0,1,1)-OFFSET(Census!CU$4,$A15*25-25+1,0,1,1))/OFFSET(Census!CU$4,$A15*25-25+1,0,1,1)*100)</f>
        <v>169.03985961393832</v>
      </c>
      <c r="CW15" s="207">
        <f ca="1">OFFSET(Census!CW$4,$A15*25-25+Census!CW$3,0,1,1)-OFFSET(Census!CW$4,$A15*25-25+1,0,1,1)</f>
        <v>4330</v>
      </c>
      <c r="CX15" s="208">
        <f ca="1">IF(OFFSET(Census!CW$4,$A15*25-25+1,0,1,1)=0,"",(OFFSET(Census!CW$4,$A15*25-25+Census!CW$3,0,1,1)-OFFSET(Census!CW$4,$A15*25-25+1,0,1,1))/OFFSET(Census!CW$4,$A15*25-25+1,0,1,1)*100)</f>
        <v>58.55307640297498</v>
      </c>
      <c r="CY15" s="207">
        <f ca="1">OFFSET(Census!CY$4,$A15*25-25+Census!CY$3,0,1,1)-OFFSET(Census!CY$4,$A15*25-25+1,0,1,1)</f>
        <v>8.6877061702828282</v>
      </c>
      <c r="CZ15" s="208">
        <f ca="1">IF(OFFSET(Census!CY$4,$A15*25-25+1,0,1,1)=0,"",(OFFSET(Census!CY$4,$A15*25-25+Census!CY$3,0,1,1)-OFFSET(Census!CY$4,$A15*25-25+1,0,1,1))/OFFSET(Census!CY$4,$A15*25-25+1,0,1,1)*100)</f>
        <v>113.92895399189396</v>
      </c>
      <c r="DA15" s="207">
        <f ca="1">OFFSET(Census!DA$4,$A15*25-25+Census!DA$3,0,1,1)-OFFSET(Census!DA$4,$A15*25-25+1,0,1,1)</f>
        <v>3.6860640648394867</v>
      </c>
      <c r="DB15" s="208">
        <f ca="1">IF(OFFSET(Census!DA$4,$A15*25-25+1,0,1,1)=0,"",(OFFSET(Census!DA$4,$A15*25-25+Census!DA$3,0,1,1)-OFFSET(Census!DA$4,$A15*25-25+1,0,1,1))/OFFSET(Census!DA$4,$A15*25-25+1,0,1,1)*100)</f>
        <v>26.074604096797621</v>
      </c>
      <c r="DC15" s="207"/>
      <c r="DD15" s="208"/>
      <c r="DE15" s="207">
        <f ca="1">OFFSET(Census!DE$4,$A15*25-25+Census!DE$3,0,1,1)-OFFSET(Census!DE$4,$A15*25-25+1,0,1,1)</f>
        <v>527</v>
      </c>
      <c r="DF15" s="208">
        <f ca="1">IF(OFFSET(Census!DE$4,$A15*25-25+1,0,1,1)=0,"",(OFFSET(Census!DE$4,$A15*25-25+Census!DE$3,0,1,1)-OFFSET(Census!DE$4,$A15*25-25+1,0,1,1))/OFFSET(Census!DE$4,$A15*25-25+1,0,1,1)*100)</f>
        <v>10.988323603002502</v>
      </c>
      <c r="DG15" s="207">
        <f ca="1">OFFSET(Census!DG$4,$A15*25-25+Census!DG$3,0,1,1)-OFFSET(Census!DG$4,$A15*25-25+1,0,1,1)</f>
        <v>3762</v>
      </c>
      <c r="DH15" s="208">
        <f ca="1">IF(OFFSET(Census!DG$4,$A15*25-25+1,0,1,1)=0,"",(OFFSET(Census!DG$4,$A15*25-25+Census!DG$3,0,1,1)-OFFSET(Census!DG$4,$A15*25-25+1,0,1,1))/OFFSET(Census!DG$4,$A15*25-25+1,0,1,1)*100)</f>
        <v>11.348758635252949</v>
      </c>
      <c r="DI15" s="207">
        <f ca="1">OFFSET(Census!DI$4,$A15*25-25+Census!DI$3,0,1,1)-OFFSET(Census!DI$4,$A15*25-25+1,0,1,1)</f>
        <v>4675</v>
      </c>
      <c r="DJ15" s="208">
        <f ca="1">IF(OFFSET(Census!DI$4,$A15*25-25+1,0,1,1)=0,"",(OFFSET(Census!DI$4,$A15*25-25+Census!DI$3,0,1,1)-OFFSET(Census!DI$4,$A15*25-25+1,0,1,1))/OFFSET(Census!DI$4,$A15*25-25+1,0,1,1)*100)</f>
        <v>104.18988188098952</v>
      </c>
      <c r="DK15" s="207">
        <f ca="1">OFFSET(Census!DK$4,$A15*25-25+Census!DK$3,0,1,1)-OFFSET(Census!DK$4,$A15*25-25+1,0,1,1)</f>
        <v>7823</v>
      </c>
      <c r="DL15" s="208">
        <f ca="1">IF(OFFSET(Census!DK$4,$A15*25-25+1,0,1,1)=0,"",(OFFSET(Census!DK$4,$A15*25-25+Census!DK$3,0,1,1)-OFFSET(Census!DK$4,$A15*25-25+1,0,1,1))/OFFSET(Census!DK$4,$A15*25-25+1,0,1,1)*100)</f>
        <v>17.840771739378322</v>
      </c>
      <c r="DM15" s="207">
        <f ca="1">OFFSET(Census!DM$4,$A15*25-25+Census!DM$3,0,1,1)-OFFSET(Census!DM$4,$A15*25-25+1,0,1,1)</f>
        <v>-0.63601837091768054</v>
      </c>
      <c r="DN15" s="208">
        <f ca="1">IF(OFFSET(Census!DM$4,$A15*25-25+1,0,1,1)=0,"",(OFFSET(Census!DM$4,$A15*25-25+Census!DM$3,0,1,1)-OFFSET(Census!DM$4,$A15*25-25+1,0,1,1))/OFFSET(Census!DM$4,$A15*25-25+1,0,1,1)*100)</f>
        <v>-5.8150061606274761</v>
      </c>
      <c r="DO15" s="207">
        <f ca="1">OFFSET(Census!DO$4,$A15*25-25+Census!DO$3,0,1,1)-OFFSET(Census!DO$4,$A15*25-25+1,0,1,1)</f>
        <v>-4.1648038084194923</v>
      </c>
      <c r="DP15" s="208">
        <f ca="1">IF(OFFSET(Census!DO$4,$A15*25-25+1,0,1,1)=0,"",(OFFSET(Census!DO$4,$A15*25-25+Census!DO$3,0,1,1)-OFFSET(Census!DO$4,$A15*25-25+1,0,1,1))/OFFSET(Census!DO$4,$A15*25-25+1,0,1,1)*100)</f>
        <v>-5.5091400101175401</v>
      </c>
      <c r="DQ15" s="207">
        <f ca="1">OFFSET(Census!DQ$4,$A15*25-25+Census!DQ$3,0,1,1)-OFFSET(Census!DQ$4,$A15*25-25+1,0,1,1)</f>
        <v>7.4982283868518618</v>
      </c>
      <c r="DR15" s="208">
        <f ca="1">IF(OFFSET(Census!DQ$4,$A15*25-25+1,0,1,1)=0,"",(OFFSET(Census!DQ$4,$A15*25-25+Census!DQ$3,0,1,1)-OFFSET(Census!DQ$4,$A15*25-25+1,0,1,1))/OFFSET(Census!DQ$4,$A15*25-25+1,0,1,1)*100)</f>
        <v>73.27609015713557</v>
      </c>
      <c r="DS15" s="207">
        <f ca="1">OFFSET(Census!DS$4,$A15*25-25+Census!DS$3,0,1,1)-OFFSET(Census!DS$4,$A15*25-25+1,0,1,1)</f>
        <v>6937</v>
      </c>
      <c r="DT15" s="208">
        <f ca="1">IF(OFFSET(Census!DS$4,$A15*25-25+1,0,1,1)=0,"",(OFFSET(Census!DS$4,$A15*25-25+Census!DS$3,0,1,1)-OFFSET(Census!DS$4,$A15*25-25+1,0,1,1))/OFFSET(Census!DS$4,$A15*25-25+1,0,1,1)*100)</f>
        <v>62.304652416022989</v>
      </c>
      <c r="DU15" s="207">
        <f ca="1">OFFSET(Census!DU$4,$A15*25-25+Census!DU$3,0,1,1)-OFFSET(Census!DU$4,$A15*25-25+1,0,1,1)</f>
        <v>345</v>
      </c>
      <c r="DV15" s="208">
        <f ca="1">IF(OFFSET(Census!DU$4,$A15*25-25+1,0,1,1)=0,"",(OFFSET(Census!DU$4,$A15*25-25+Census!DU$3,0,1,1)-OFFSET(Census!DU$4,$A15*25-25+1,0,1,1))/OFFSET(Census!DU$4,$A15*25-25+1,0,1,1)*100)</f>
        <v>21.296296296296298</v>
      </c>
      <c r="DW15" s="207">
        <f ca="1">OFFSET(Census!DW$4,$A15*25-25+Census!DW$3,0,1,1)-OFFSET(Census!DW$4,$A15*25-25+1,0,1,1)</f>
        <v>9999</v>
      </c>
      <c r="DX15" s="208">
        <f ca="1">IF(OFFSET(Census!DW$4,$A15*25-25+1,0,1,1)=0,"",(OFFSET(Census!DW$4,$A15*25-25+Census!DW$3,0,1,1)-OFFSET(Census!DW$4,$A15*25-25+1,0,1,1))/OFFSET(Census!DW$4,$A15*25-25+1,0,1,1)*100)</f>
        <v>23.991074427755652</v>
      </c>
      <c r="DY15" s="207">
        <f ca="1">OFFSET(Census!DY$4,$A15*25-25+Census!DY$3,0,1,1)-OFFSET(Census!DY$4,$A15*25-25+1,0,1,1)</f>
        <v>8.9892265785312198</v>
      </c>
      <c r="DZ15" s="208">
        <f ca="1">IF(OFFSET(Census!DY$4,$A15*25-25+1,0,1,1)=0,"",(OFFSET(Census!DY$4,$A15*25-25+Census!DY$3,0,1,1)-OFFSET(Census!DY$4,$A15*25-25+1,0,1,1))/OFFSET(Census!DY$4,$A15*25-25+1,0,1,1)*100)</f>
        <v>33.64945081192959</v>
      </c>
      <c r="EA15" s="207">
        <f ca="1">OFFSET(Census!EA$4,$A15*25-25+Census!EA$3,0,1,1)-OFFSET(Census!EA$4,$A15*25-25+1,0,1,1)</f>
        <v>-4.6177031659930812E-3</v>
      </c>
      <c r="EB15" s="208">
        <f ca="1">IF(OFFSET(Census!EA$4,$A15*25-25+1,0,1,1)=0,"",(OFFSET(Census!EA$4,$A15*25-25+Census!EA$3,0,1,1)-OFFSET(Census!EA$4,$A15*25-25+1,0,1,1))/OFFSET(Census!EA$4,$A15*25-25+1,0,1,1)*100)</f>
        <v>-0.11880039046435781</v>
      </c>
      <c r="EC15" s="207">
        <f ca="1">OFFSET(Census!EC$4,$A15*25-25+Census!EC$3,0,1,1)-OFFSET(Census!EC$4,$A15*25-25+1,0,1,1)</f>
        <v>517250</v>
      </c>
      <c r="ED15" s="208">
        <f ca="1">IF(OFFSET(Census!EC$4,$A15*25-25+1,0,1,1)=0,"",(OFFSET(Census!EC$4,$A15*25-25+Census!EC$3,0,1,1)-OFFSET(Census!EC$4,$A15*25-25+1,0,1,1))/OFFSET(Census!EC$4,$A15*25-25+1,0,1,1)*100)</f>
        <v>208.77901109989909</v>
      </c>
      <c r="EE15" s="207">
        <f ca="1">OFFSET(Census!EE$4,$A15*25-25+Census!EE$3,0,1,1)-OFFSET(Census!EE$4,$A15*25-25+1,0,1,1)</f>
        <v>250500</v>
      </c>
      <c r="EF15" s="208">
        <f ca="1">IF(OFFSET(Census!EE$4,$A15*25-25+1,0,1,1)=0,"",(OFFSET(Census!EE$4,$A15*25-25+Census!EE$3,0,1,1)-OFFSET(Census!EE$4,$A15*25-25+1,0,1,1))/OFFSET(Census!EE$4,$A15*25-25+1,0,1,1)*100)</f>
        <v>135.40540540540539</v>
      </c>
      <c r="EG15" s="207">
        <f ca="1">OFFSET(Census!EG$4,$A15*25-25+Census!EG$3,0,1,1)-OFFSET(Census!EG$4,$A15*25-25+1,0,1,1)</f>
        <v>7.1337554992667656</v>
      </c>
      <c r="EH15" s="208">
        <f ca="1">IF(OFFSET(Census!EG$4,$A15*25-25+1,0,1,1)=0,"",(OFFSET(Census!EG$4,$A15*25-25+Census!EG$3,0,1,1)-OFFSET(Census!EG$4,$A15*25-25+1,0,1,1))/OFFSET(Census!EG$4,$A15*25-25+1,0,1,1)*100)</f>
        <v>225.30652631578948</v>
      </c>
      <c r="EI15" s="207">
        <f ca="1">OFFSET(Census!EI$4,$A15*25-25+Census!EI$3,0,1,1)-OFFSET(Census!EI$4,$A15*25-25+1,0,1,1)</f>
        <v>4.1836688441541128</v>
      </c>
      <c r="EJ15" s="208">
        <f ca="1">IF(OFFSET(Census!EI$4,$A15*25-25+1,0,1,1)=0,"",(OFFSET(Census!EI$4,$A15*25-25+Census!EI$3,0,1,1)-OFFSET(Census!EI$4,$A15*25-25+1,0,1,1))/OFFSET(Census!EI$4,$A15*25-25+1,0,1,1)*100)</f>
        <v>166.26066225165562</v>
      </c>
      <c r="EK15" s="207">
        <f ca="1">OFFSET(Census!EK$4,$A15*25-25+Census!EK$3,0,1,1)-OFFSET(Census!EK$4,$A15*25-25+1,0,1,1)</f>
        <v>-67.600000000000009</v>
      </c>
      <c r="EL15" s="208">
        <f ca="1">IF(OFFSET(Census!EK$4,$A15*25-25+1,0,1,1)=0,"",(OFFSET(Census!EK$4,$A15*25-25+Census!EK$3,0,1,1)-OFFSET(Census!EK$4,$A15*25-25+1,0,1,1))/OFFSET(Census!EK$4,$A15*25-25+1,0,1,1)*100)</f>
        <v>-94.281729428172952</v>
      </c>
      <c r="EM15" s="207"/>
      <c r="EN15" s="208"/>
      <c r="EO15" s="207">
        <f ca="1">OFFSET(Census!EO$4,$A15*25-25+Census!EO$3,0,1,1)-OFFSET(Census!EO$4,$A15*25-25+1,0,1,1)</f>
        <v>-5.8747478116549807</v>
      </c>
      <c r="EP15" s="208">
        <f ca="1">IF(OFFSET(Census!EO$4,$A15*25-25+1,0,1,1)=0,"",(OFFSET(Census!EO$4,$A15*25-25+Census!EO$3,0,1,1)-OFFSET(Census!EO$4,$A15*25-25+1,0,1,1))/OFFSET(Census!EO$4,$A15*25-25+1,0,1,1)*100)</f>
        <v>-53.278199521829528</v>
      </c>
      <c r="EQ15" s="207">
        <f ca="1">OFFSET(Census!EQ$4,$A15*25-25+Census!EQ$3,0,1,1)-OFFSET(Census!EQ$4,$A15*25-25+1,0,1,1)</f>
        <v>3747</v>
      </c>
      <c r="ER15" s="208">
        <f ca="1">IF(OFFSET(Census!EQ$4,$A15*25-25+1,0,1,1)=0,"",(OFFSET(Census!EQ$4,$A15*25-25+Census!EQ$3,0,1,1)-OFFSET(Census!EQ$4,$A15*25-25+1,0,1,1))/OFFSET(Census!EQ$4,$A15*25-25+1,0,1,1)*100)</f>
        <v>44.697602290349522</v>
      </c>
      <c r="ES15" s="207">
        <f ca="1">OFFSET(Census!ES$4,$A15*25-25+Census!ES$3,0,1,1)-OFFSET(Census!ES$4,$A15*25-25+1,0,1,1)</f>
        <v>2653</v>
      </c>
      <c r="ET15" s="208">
        <f ca="1">IF(OFFSET(Census!ES$4,$A15*25-25+1,0,1,1)=0,"",(OFFSET(Census!ES$4,$A15*25-25+Census!ES$3,0,1,1)-OFFSET(Census!ES$4,$A15*25-25+1,0,1,1))/OFFSET(Census!ES$4,$A15*25-25+1,0,1,1)*100)</f>
        <v>16.096347530639484</v>
      </c>
      <c r="EU15" s="207">
        <f ca="1">OFFSET(Census!EU$4,$A15*25-25+Census!EU$3,0,1,1)-OFFSET(Census!EU$4,$A15*25-25+1,0,1,1)</f>
        <v>1716</v>
      </c>
      <c r="EV15" s="208">
        <f ca="1">IF(OFFSET(Census!EU$4,$A15*25-25+1,0,1,1)=0,"",(OFFSET(Census!EU$4,$A15*25-25+Census!EU$3,0,1,1)-OFFSET(Census!EU$4,$A15*25-25+1,0,1,1))/OFFSET(Census!EU$4,$A15*25-25+1,0,1,1)*100)</f>
        <v>29.139072847682119</v>
      </c>
      <c r="EW15" s="207">
        <f ca="1">OFFSET(Census!EW$4,$A15*25-25+Census!EW$3,0,1,1)-OFFSET(Census!EW$4,$A15*25-25+1,0,1,1)</f>
        <v>329</v>
      </c>
      <c r="EX15" s="208">
        <f ca="1">IF(OFFSET(Census!EW$4,$A15*25-25+1,0,1,1)=0,"",(OFFSET(Census!EW$4,$A15*25-25+Census!EW$3,0,1,1)-OFFSET(Census!EW$4,$A15*25-25+1,0,1,1))/OFFSET(Census!EW$4,$A15*25-25+1,0,1,1)*100)</f>
        <v>46.666666666666664</v>
      </c>
      <c r="EY15" s="207">
        <f ca="1">OFFSET(Census!EY$4,$A15*25-25+Census!EY$3,0,1,1)-OFFSET(Census!EY$4,$A15*25-25+1,0,1,1)</f>
        <v>8445</v>
      </c>
      <c r="EZ15" s="208">
        <f ca="1">IF(OFFSET(Census!EY$4,$A15*25-25+1,0,1,1)=0,"",(OFFSET(Census!EY$4,$A15*25-25+Census!EY$3,0,1,1)-OFFSET(Census!EY$4,$A15*25-25+1,0,1,1))/OFFSET(Census!EY$4,$A15*25-25+1,0,1,1)*100)</f>
        <v>26.844464223274738</v>
      </c>
      <c r="FA15" s="207">
        <f ca="1">OFFSET(Census!FA$4,$A15*25-25+Census!FA$3,0,1,1)-OFFSET(Census!FA$4,$A15*25-25+1,0,1,1)</f>
        <v>2316</v>
      </c>
      <c r="FB15" s="208">
        <f ca="1">IF(OFFSET(Census!FA$4,$A15*25-25+1,0,1,1)=0,"",(OFFSET(Census!FA$4,$A15*25-25+Census!FA$3,0,1,1)-OFFSET(Census!FA$4,$A15*25-25+1,0,1,1))/OFFSET(Census!FA$4,$A15*25-25+1,0,1,1)*100)</f>
        <v>25.21227955584585</v>
      </c>
      <c r="FC15" s="207">
        <f ca="1">OFFSET(Census!FC$4,$A15*25-25+Census!FC$3,0,1,1)-OFFSET(Census!FC$4,$A15*25-25+1,0,1,1)</f>
        <v>1271</v>
      </c>
      <c r="FD15" s="208">
        <f ca="1">IF(OFFSET(Census!FC$4,$A15*25-25+1,0,1,1)=0,"",(OFFSET(Census!FC$4,$A15*25-25+Census!FC$3,0,1,1)-OFFSET(Census!FC$4,$A15*25-25+1,0,1,1))/OFFSET(Census!FC$4,$A15*25-25+1,0,1,1)*100)</f>
        <v>100</v>
      </c>
      <c r="FE15" s="207">
        <f ca="1">OFFSET(Census!FE$4,$A15*25-25+Census!FE$3,0,1,1)-OFFSET(Census!FE$4,$A15*25-25+1,0,1,1)</f>
        <v>737</v>
      </c>
      <c r="FF15" s="208">
        <f ca="1">IF(OFFSET(Census!FE$4,$A15*25-25+1,0,1,1)=0,"",(OFFSET(Census!FE$4,$A15*25-25+Census!FE$3,0,1,1)-OFFSET(Census!FE$4,$A15*25-25+1,0,1,1))/OFFSET(Census!FE$4,$A15*25-25+1,0,1,1)*100)</f>
        <v>50.479452054794514</v>
      </c>
      <c r="FG15" s="207">
        <f ca="1">OFFSET(Census!FG$4,$A15*25-25+Census!FG$3,0,1,1)-OFFSET(Census!FG$4,$A15*25-25+1,0,1,1)</f>
        <v>12769</v>
      </c>
      <c r="FH15" s="208">
        <f ca="1">IF(OFFSET(Census!FG$4,$A15*25-25+1,0,1,1)=0,"",(OFFSET(Census!FG$4,$A15*25-25+Census!FG$3,0,1,1)-OFFSET(Census!FG$4,$A15*25-25+1,0,1,1))/OFFSET(Census!FG$4,$A15*25-25+1,0,1,1)*100)</f>
        <v>29.437938030247139</v>
      </c>
      <c r="FI15" s="207">
        <f ca="1">OFFSET(Census!FI$4,$A15*25-25+Census!FI$3,0,1,1)-OFFSET(Census!FI$4,$A15*25-25+1,0,1,1)</f>
        <v>2.2784177663627787</v>
      </c>
      <c r="FJ15" s="208">
        <f ca="1">IF(OFFSET(Census!FI$4,$A15*25-25+1,0,1,1)=0,"",(OFFSET(Census!FI$4,$A15*25-25+Census!FI$3,0,1,1)-OFFSET(Census!FI$4,$A15*25-25+1,0,1,1))/OFFSET(Census!FI$4,$A15*25-25+1,0,1,1)*100)</f>
        <v>11.789174404598818</v>
      </c>
      <c r="FK15" s="207">
        <f ca="1">OFFSET(Census!FK$4,$A15*25-25+Census!FK$3,0,1,1)-OFFSET(Census!FK$4,$A15*25-25+1,0,1,1)</f>
        <v>-3.9165748439671049</v>
      </c>
      <c r="FL15" s="208">
        <f ca="1">IF(OFFSET(Census!FK$4,$A15*25-25+1,0,1,1)=0,"",(OFFSET(Census!FK$4,$A15*25-25+Census!FK$3,0,1,1)-OFFSET(Census!FK$4,$A15*25-25+1,0,1,1))/OFFSET(Census!FK$4,$A15*25-25+1,0,1,1)*100)</f>
        <v>-10.307326200213392</v>
      </c>
      <c r="FM15" s="207">
        <f ca="1">OFFSET(Census!FM$4,$A15*25-25+Census!FM$3,0,1,1)-OFFSET(Census!FM$4,$A15*25-25+1,0,1,1)</f>
        <v>-3.1347707901424826E-2</v>
      </c>
      <c r="FN15" s="208">
        <f ca="1">IF(OFFSET(Census!FM$4,$A15*25-25+1,0,1,1)=0,"",(OFFSET(Census!FM$4,$A15*25-25+Census!FM$3,0,1,1)-OFFSET(Census!FM$4,$A15*25-25+1,0,1,1))/OFFSET(Census!FM$4,$A15*25-25+1,0,1,1)*100)</f>
        <v>-0.23089457937378216</v>
      </c>
      <c r="FO15" s="207">
        <f ca="1">OFFSET(Census!FO$4,$A15*25-25+Census!FO$3,0,1,1)-OFFSET(Census!FO$4,$A15*25-25+1,0,1,1)</f>
        <v>0.21633722840281</v>
      </c>
      <c r="FP15" s="208">
        <f ca="1">IF(OFFSET(Census!FO$4,$A15*25-25+1,0,1,1)=0,"",(OFFSET(Census!FO$4,$A15*25-25+Census!FO$3,0,1,1)-OFFSET(Census!FO$4,$A15*25-25+1,0,1,1))/OFFSET(Census!FO$4,$A15*25-25+1,0,1,1)*100)</f>
        <v>13.31041648113516</v>
      </c>
      <c r="FQ15" s="207">
        <f ca="1">OFFSET(Census!FQ$4,$A15*25-25+Census!FQ$3,0,1,1)-OFFSET(Census!FQ$4,$A15*25-25+1,0,1,1)</f>
        <v>-1.4531675571029439</v>
      </c>
      <c r="FR15" s="208">
        <f ca="1">IF(OFFSET(Census!FQ$4,$A15*25-25+1,0,1,1)=0,"",(OFFSET(Census!FQ$4,$A15*25-25+Census!FQ$3,0,1,1)-OFFSET(Census!FQ$4,$A15*25-25+1,0,1,1))/OFFSET(Census!FQ$4,$A15*25-25+1,0,1,1)*100)</f>
        <v>-2.0036427081883494</v>
      </c>
      <c r="FS15" s="207">
        <f ca="1">OFFSET(Census!FS$4,$A15*25-25+Census!FS$3,0,1,1)-OFFSET(Census!FS$4,$A15*25-25+1,0,1,1)</f>
        <v>-0.69136875493543926</v>
      </c>
      <c r="FT15" s="208">
        <f ca="1">IF(OFFSET(Census!FS$4,$A15*25-25+1,0,1,1)=0,"",(OFFSET(Census!FS$4,$A15*25-25+Census!FS$3,0,1,1)-OFFSET(Census!FS$4,$A15*25-25+1,0,1,1))/OFFSET(Census!FS$4,$A15*25-25+1,0,1,1)*100)</f>
        <v>-3.2646212839189648</v>
      </c>
      <c r="FU15" s="207">
        <f ca="1">OFFSET(Census!FU$4,$A15*25-25+Census!FU$3,0,1,1)-OFFSET(Census!FU$4,$A15*25-25+1,0,1,1)</f>
        <v>1.5973707500855974</v>
      </c>
      <c r="FV15" s="208">
        <f ca="1">IF(OFFSET(Census!FU$4,$A15*25-25+1,0,1,1)=0,"",(OFFSET(Census!FU$4,$A15*25-25+Census!FU$3,0,1,1)-OFFSET(Census!FU$4,$A15*25-25+1,0,1,1))/OFFSET(Census!FU$4,$A15*25-25+1,0,1,1)*100)</f>
        <v>54.514204292457016</v>
      </c>
      <c r="FW15" s="207">
        <f ca="1">OFFSET(Census!FW$4,$A15*25-25+Census!FW$3,0,1,1)-OFFSET(Census!FW$4,$A15*25-25+1,0,1,1)</f>
        <v>0.54716556195278576</v>
      </c>
      <c r="FX15" s="208">
        <f ca="1">IF(OFFSET(Census!FW$4,$A15*25-25+1,0,1,1)=0,"",(OFFSET(Census!FW$4,$A15*25-25+Census!FW$3,0,1,1)-OFFSET(Census!FW$4,$A15*25-25+1,0,1,1))/OFFSET(Census!FW$4,$A15*25-25+1,0,1,1)*100)</f>
        <v>16.256063983057555</v>
      </c>
      <c r="FY15" s="207"/>
      <c r="FZ15" s="208"/>
      <c r="GA15" s="207">
        <f ca="1">OFFSET(Census!GA$4,$A15*25-25+Census!GA$3,0,1,1)-OFFSET(Census!GA$4,$A15*25-25+1,0,1,1)</f>
        <v>-14.483536916603336</v>
      </c>
      <c r="GB15" s="208">
        <f ca="1">IF(OFFSET(Census!GA$4,$A15*25-25+1,0,1,1)=0,"",(OFFSET(Census!GA$4,$A15*25-25+Census!GA$3,0,1,1)-OFFSET(Census!GA$4,$A15*25-25+1,0,1,1))/OFFSET(Census!GA$4,$A15*25-25+1,0,1,1)*100)</f>
        <v>-83.544581670041879</v>
      </c>
      <c r="GC15" s="207">
        <f ca="1">OFFSET(Census!GC$4,$A15*25-25+Census!GC$3,0,1,1)-OFFSET(Census!GC$4,$A15*25-25+1,0,1,1)</f>
        <v>-47.911777111736043</v>
      </c>
      <c r="GD15" s="208">
        <f ca="1">IF(OFFSET(Census!GC$4,$A15*25-25+1,0,1,1)=0,"",(OFFSET(Census!GC$4,$A15*25-25+Census!GC$3,0,1,1)-OFFSET(Census!GC$4,$A15*25-25+1,0,1,1))/OFFSET(Census!GC$4,$A15*25-25+1,0,1,1)*100)</f>
        <v>-75.34727383198836</v>
      </c>
      <c r="GE15" s="207">
        <f ca="1">OFFSET(Census!GE$4,$A15*25-25+Census!GE$3,0,1,1)-OFFSET(Census!GE$4,$A15*25-25+1,0,1,1)</f>
        <v>-54.304595415608453</v>
      </c>
      <c r="GF15" s="208">
        <f ca="1">IF(OFFSET(Census!GE$4,$A15*25-25+1,0,1,1)=0,"",(OFFSET(Census!GE$4,$A15*25-25+Census!GE$3,0,1,1)-OFFSET(Census!GE$4,$A15*25-25+1,0,1,1))/OFFSET(Census!GE$4,$A15*25-25+1,0,1,1)*100)</f>
        <v>-51.554357906174111</v>
      </c>
      <c r="GG15" s="207">
        <f ca="1">OFFSET(Census!GG$4,$A15*25-25+Census!GG$3,0,1,1)-OFFSET(Census!GG$4,$A15*25-25+1,0,1,1)</f>
        <v>-25.270956369615035</v>
      </c>
      <c r="GH15" s="208">
        <f ca="1">IF(OFFSET(Census!GG$4,$A15*25-25+1,0,1,1)=0,"",(OFFSET(Census!GG$4,$A15*25-25+Census!GG$3,0,1,1)-OFFSET(Census!GG$4,$A15*25-25+1,0,1,1))/OFFSET(Census!GG$4,$A15*25-25+1,0,1,1)*100)</f>
        <v>-25.520972990567465</v>
      </c>
      <c r="GI15" s="207">
        <f ca="1">OFFSET(Census!GI$4,$A15*25-25+Census!GI$3,0,1,1)-OFFSET(Census!GI$4,$A15*25-25+1,0,1,1)</f>
        <v>2.2038818894245935</v>
      </c>
      <c r="GJ15" s="208">
        <f ca="1">IF(OFFSET(Census!GI$4,$A15*25-25+1,0,1,1)=0,"",(OFFSET(Census!GI$4,$A15*25-25+Census!GI$3,0,1,1)-OFFSET(Census!GI$4,$A15*25-25+1,0,1,1))/OFFSET(Census!GI$4,$A15*25-25+1,0,1,1)*100)</f>
        <v>5.0648520140150373</v>
      </c>
      <c r="GK15" s="207">
        <f ca="1">OFFSET(Census!GK$4,$A15*25-25+Census!GK$3,0,1,1)-OFFSET(Census!GK$4,$A15*25-25+1,0,1,1)</f>
        <v>0.255703902777908</v>
      </c>
      <c r="GL15" s="208">
        <f ca="1">IF(OFFSET(Census!GK$4,$A15*25-25+1,0,1,1)=0,"",(OFFSET(Census!GK$4,$A15*25-25+Census!GK$3,0,1,1)-OFFSET(Census!GK$4,$A15*25-25+1,0,1,1))/OFFSET(Census!GK$4,$A15*25-25+1,0,1,1)*100)</f>
        <v>2.2566143103543537</v>
      </c>
      <c r="GM15" s="207"/>
      <c r="GN15" s="208"/>
      <c r="GO15" s="207">
        <f ca="1">OFFSET(Census!GO$4,$A15*25-25+Census!GO$3,0,1,1)-OFFSET(Census!GO$4,$A15*25-25+1,0,1,1)</f>
        <v>-24.008125563474394</v>
      </c>
      <c r="GP15" s="208">
        <f ca="1">IF(OFFSET(Census!GO$4,$A15*25-25+1,0,1,1)=0,"",(OFFSET(Census!GO$4,$A15*25-25+Census!GO$3,0,1,1)-OFFSET(Census!GO$4,$A15*25-25+1,0,1,1))/OFFSET(Census!GO$4,$A15*25-25+1,0,1,1)*100)</f>
        <v>-42.250877679372103</v>
      </c>
      <c r="GQ15" s="207">
        <f ca="1">OFFSET(Census!GQ$4,$A15*25-25+Census!GQ$3,0,1,1)-OFFSET(Census!GQ$4,$A15*25-25+1,0,1,1)</f>
        <v>733</v>
      </c>
      <c r="GR15" s="208">
        <f ca="1">IF(OFFSET(Census!GQ$4,$A15*25-25+1,0,1,1)=0,"",(OFFSET(Census!GQ$4,$A15*25-25+Census!GQ$3,0,1,1)-OFFSET(Census!GQ$4,$A15*25-25+1,0,1,1))/OFFSET(Census!GQ$4,$A15*25-25+1,0,1,1)*100)</f>
        <v>42.321016166281758</v>
      </c>
      <c r="GS15" s="207">
        <f ca="1">OFFSET(Census!GS$4,$A15*25-25+Census!GS$3,0,1,1)-OFFSET(Census!GS$4,$A15*25-25+1,0,1,1)</f>
        <v>12.370000000000005</v>
      </c>
      <c r="GT15" s="208">
        <f ca="1">IF(OFFSET(Census!GS$4,$A15*25-25+1,0,1,1)=0,"",(OFFSET(Census!GS$4,$A15*25-25+Census!GS$3,0,1,1)-OFFSET(Census!GS$4,$A15*25-25+1,0,1,1))/OFFSET(Census!GS$4,$A15*25-25+1,0,1,1)*100)</f>
        <v>16.868948588572213</v>
      </c>
      <c r="GU15" s="207">
        <f ca="1">OFFSET(Census!GU$4,$A15*25-25+Census!GU$3,0,1,1)-OFFSET(Census!GU$4,$A15*25-25+1,0,1,1)</f>
        <v>16.260000000000005</v>
      </c>
      <c r="GV15" s="208">
        <f ca="1">IF(OFFSET(Census!GU$4,$A15*25-25+1,0,1,1)=0,"",(OFFSET(Census!GU$4,$A15*25-25+Census!GU$3,0,1,1)-OFFSET(Census!GU$4,$A15*25-25+1,0,1,1))/OFFSET(Census!GU$4,$A15*25-25+1,0,1,1)*100)</f>
        <v>29.595922824899901</v>
      </c>
      <c r="GW15" s="207">
        <f ca="1">OFFSET(Census!GW$4,$A15*25-25+Census!GW$3,0,1,1)-OFFSET(Census!GW$4,$A15*25-25+1,0,1,1)</f>
        <v>17.36</v>
      </c>
      <c r="GX15" s="208">
        <f ca="1">IF(OFFSET(Census!GW$4,$A15*25-25+1,0,1,1)=0,"",(OFFSET(Census!GW$4,$A15*25-25+Census!GW$3,0,1,1)-OFFSET(Census!GW$4,$A15*25-25+1,0,1,1))/OFFSET(Census!GW$4,$A15*25-25+1,0,1,1)*100)</f>
        <v>35.838150289017342</v>
      </c>
      <c r="GY15" s="207">
        <f ca="1">OFFSET(Census!GY$4,$A15*25-25+Census!GY$3,0,1,1)-OFFSET(Census!GY$4,$A15*25-25+1,0,1,1)</f>
        <v>17.959999999999994</v>
      </c>
      <c r="GZ15" s="208">
        <f ca="1">IF(OFFSET(Census!GY$4,$A15*25-25+1,0,1,1)=0,"",(OFFSET(Census!GY$4,$A15*25-25+Census!GY$3,0,1,1)-OFFSET(Census!GY$4,$A15*25-25+1,0,1,1))/OFFSET(Census!GY$4,$A15*25-25+1,0,1,1)*100)</f>
        <v>57.675016056518928</v>
      </c>
      <c r="HA15" s="207">
        <f ca="1">OFFSET(Census!HA$4,$A15*25-25+Census!HA$3,0,1,1)-OFFSET(Census!HA$4,$A15*25-25+1,0,1,1)</f>
        <v>1.2000000000000028</v>
      </c>
      <c r="HB15" s="208">
        <f ca="1">IF(OFFSET(Census!HA$4,$A15*25-25+1,0,1,1)=0,"",(OFFSET(Census!HA$4,$A15*25-25+Census!HA$3,0,1,1)-OFFSET(Census!HA$4,$A15*25-25+1,0,1,1))/OFFSET(Census!HA$4,$A15*25-25+1,0,1,1)*100)</f>
        <v>1.3029315960912085</v>
      </c>
      <c r="HC15" s="207">
        <f ca="1">OFFSET(Census!HC$4,$A15*25-25+Census!HC$3,0,1,1)-OFFSET(Census!HC$4,$A15*25-25+1,0,1,1)</f>
        <v>-5.8000000000000007</v>
      </c>
      <c r="HD15" s="208">
        <f ca="1">IF(OFFSET(Census!HC$4,$A15*25-25+1,0,1,1)=0,"",(OFFSET(Census!HC$4,$A15*25-25+Census!HC$3,0,1,1)-OFFSET(Census!HC$4,$A15*25-25+1,0,1,1))/OFFSET(Census!HC$4,$A15*25-25+1,0,1,1)*100)</f>
        <v>-17.058823529411768</v>
      </c>
      <c r="HE15" s="207"/>
      <c r="HF15" s="208" t="str">
        <f ca="1">IF(OFFSET(Census!HE$4,$A15*25-25+1,0,1,1)=0,"",(OFFSET(Census!HE$4,$A15*25-25+Census!HE$3,0,1,1)-OFFSET(Census!HE$4,$A15*25-25+1,0,1,1))/OFFSET(Census!HE$4,$A15*25-25+1,0,1,1)*100)</f>
        <v/>
      </c>
      <c r="HG15" s="207">
        <f ca="1">OFFSET(Census!HG$4,$A15*25-25+Census!HG$3,0,1,1)-OFFSET(Census!HG$4,$A15*25-25+1,0,1,1)</f>
        <v>1099.6163492689693</v>
      </c>
      <c r="HH15" s="208">
        <f ca="1">IF(OFFSET(Census!HG$4,$A15*25-25+1,0,1,1)=0,"",(OFFSET(Census!HG$4,$A15*25-25+Census!HG$3,0,1,1)-OFFSET(Census!HG$4,$A15*25-25+1,0,1,1))/OFFSET(Census!HG$4,$A15*25-25+1,0,1,1)*100)</f>
        <v>109.08892353858823</v>
      </c>
      <c r="HI15" s="207">
        <f ca="1">OFFSET(Census!HI$4,$A15*25-25+Census!HI$3,0,1,1)-OFFSET(Census!HI$4,$A15*25-25+1,0,1,1)</f>
        <v>1075.1288718334945</v>
      </c>
      <c r="HJ15" s="208">
        <f ca="1">IF(OFFSET(Census!HI$4,$A15*25-25+1,0,1,1)=0,"",(OFFSET(Census!HI$4,$A15*25-25+Census!HI$3,0,1,1)-OFFSET(Census!HI$4,$A15*25-25+1,0,1,1))/OFFSET(Census!HI$4,$A15*25-25+1,0,1,1)*100)</f>
        <v>16.034733360678516</v>
      </c>
      <c r="HK15" s="207">
        <f ca="1">OFFSET(Census!HK$4,$A15*25-25+Census!HK$3,0,1,1)-OFFSET(Census!HK$4,$A15*25-25+1,0,1,1)</f>
        <v>358.532726033784</v>
      </c>
      <c r="HL15" s="208">
        <f ca="1">IF(OFFSET(Census!HK$4,$A15*25-25+1,0,1,1)=0,"",(OFFSET(Census!HK$4,$A15*25-25+Census!HK$3,0,1,1)-OFFSET(Census!HK$4,$A15*25-25+1,0,1,1))/OFFSET(Census!HK$4,$A15*25-25+1,0,1,1)*100)</f>
        <v>71.137445641623813</v>
      </c>
      <c r="HM15" s="207">
        <f ca="1">OFFSET(Census!HM$4,$A15*25-25+Census!HM$3,0,1,1)-OFFSET(Census!HM$4,$A15*25-25+1,0,1,1)</f>
        <v>3911.3893172661956</v>
      </c>
      <c r="HN15" s="208">
        <f ca="1">IF(OFFSET(Census!HM$4,$A15*25-25+1,0,1,1)=0,"",(OFFSET(Census!HM$4,$A15*25-25+Census!HM$3,0,1,1)-OFFSET(Census!HM$4,$A15*25-25+1,0,1,1))/OFFSET(Census!HM$4,$A15*25-25+1,0,1,1)*100)</f>
        <v>40.935523990227054</v>
      </c>
      <c r="HO15" s="207">
        <f ca="1">OFFSET(Census!HO$4,$A15*25-25+Census!HO$3,0,1,1)-OFFSET(Census!HO$4,$A15*25-25+1,0,1,1)</f>
        <v>1120.3394251611055</v>
      </c>
      <c r="HP15" s="208">
        <f ca="1">IF(OFFSET(Census!HO$4,$A15*25-25+1,0,1,1)=0,"",(OFFSET(Census!HO$4,$A15*25-25+Census!HO$3,0,1,1)-OFFSET(Census!HO$4,$A15*25-25+1,0,1,1))/OFFSET(Census!HO$4,$A15*25-25+1,0,1,1)*100)</f>
        <v>204.67873393547106</v>
      </c>
      <c r="HQ15" s="207"/>
      <c r="HR15" s="208"/>
      <c r="HS15" s="207">
        <f ca="1">OFFSET(Census!HS$4,$A15*25-25+Census!HS$3,0,1,1)-OFFSET(Census!HS$4,$A15*25-25+1,0,1,1)</f>
        <v>-1</v>
      </c>
      <c r="HT15" s="208">
        <f ca="1">IF(OFFSET(Census!HS$4,$A15*25-25+1,0,1,1)=0,"",(OFFSET(Census!HS$4,$A15*25-25+Census!HS$3,0,1,1)-OFFSET(Census!HS$4,$A15*25-25+1,0,1,1))/OFFSET(Census!HS$4,$A15*25-25+1,0,1,1)*100)</f>
        <v>-6.25</v>
      </c>
      <c r="HU15" s="207">
        <f ca="1">OFFSET(Census!HU$4,$A15*25-25+Census!HU$3,0,1,1)-OFFSET(Census!HU$4,$A15*25-25+1,0,1,1)</f>
        <v>0</v>
      </c>
      <c r="HV15" s="208" t="str">
        <f ca="1">IF(OFFSET(Census!HU$4,$A15*25-25+1,0,1,1)=0,"",(OFFSET(Census!HU$4,$A15*25-25+Census!HU$3,0,1,1)-OFFSET(Census!HU$4,$A15*25-25+1,0,1,1))/OFFSET(Census!HU$4,$A15*25-25+1,0,1,1)*100)</f>
        <v/>
      </c>
      <c r="HW15" s="207">
        <f ca="1">OFFSET(Census!HW$4,$A15*25-25+Census!HW$3,0,1,1)-OFFSET(Census!HW$4,$A15*25-25+1,0,1,1)</f>
        <v>39.121999999999986</v>
      </c>
      <c r="HX15" s="208">
        <f ca="1">IF(OFFSET(Census!HW$4,$A15*25-25+1,0,1,1)=0,"",(OFFSET(Census!HW$4,$A15*25-25+Census!HW$3,0,1,1)-OFFSET(Census!HW$4,$A15*25-25+1,0,1,1))/OFFSET(Census!HW$4,$A15*25-25+1,0,1,1)*100)</f>
        <v>38.325594153490457</v>
      </c>
      <c r="HY15" s="207"/>
      <c r="HZ15" s="208" t="str">
        <f ca="1">IF(OFFSET(Census!HY$4,$A15*25-25+1,0,1,1)=0,"",(OFFSET(Census!HY$4,$A15*25-25+Census!HY$3,0,1,1)-OFFSET(Census!HY$4,$A15*25-25+1,0,1,1))/OFFSET(Census!HY$4,$A15*25-25+1,0,1,1)*100)</f>
        <v/>
      </c>
      <c r="IA15" s="207">
        <f ca="1">OFFSET(Census!IA$4,$A15*25-25+Census!IA$3,0,1,1)-OFFSET(Census!IA$4,$A15*25-25+1,0,1,1)</f>
        <v>4.3333333333333339</v>
      </c>
      <c r="IB15" s="208">
        <f ca="1">IF(OFFSET(Census!IA$4,$A15*25-25+1,0,1,1)=0,"",(OFFSET(Census!IA$4,$A15*25-25+Census!IA$3,0,1,1)-OFFSET(Census!IA$4,$A15*25-25+1,0,1,1))/OFFSET(Census!IA$4,$A15*25-25+1,0,1,1)*100)</f>
        <v>86.666666666666686</v>
      </c>
      <c r="IC15" s="207">
        <f ca="1">OFFSET(Census!IC$4,$A15*25-25+Census!IC$3,0,1,1)-OFFSET(Census!IC$4,$A15*25-25+1,0,1,1)</f>
        <v>-15</v>
      </c>
      <c r="ID15" s="208">
        <f ca="1">IF(OFFSET(Census!IC$4,$A15*25-25+1,0,1,1)=0,"",(OFFSET(Census!IC$4,$A15*25-25+Census!IC$3,0,1,1)-OFFSET(Census!IC$4,$A15*25-25+1,0,1,1))/OFFSET(Census!IC$4,$A15*25-25+1,0,1,1)*100)</f>
        <v>-6.607929515418502</v>
      </c>
      <c r="IE15" s="207">
        <f ca="1">OFFSET(Census!IE$4,$A15*25-25+Census!IE$3,0,1,1)-OFFSET(Census!IE$4,$A15*25-25+1,0,1,1)</f>
        <v>0.21868773278060932</v>
      </c>
      <c r="IF15" s="208">
        <f ca="1">IF(OFFSET(Census!IE$4,$A15*25-25+1,0,1,1)=0,"",(OFFSET(Census!IE$4,$A15*25-25+Census!IE$3,0,1,1)-OFFSET(Census!IE$4,$A15*25-25+1,0,1,1))/OFFSET(Census!IE$4,$A15*25-25+1,0,1,1)*100)</f>
        <v>55.975749457990318</v>
      </c>
      <c r="IG15" s="207">
        <f ca="1">OFFSET(Census!IG$4,$A15*25-25+Census!IG$3,0,1,1)-OFFSET(Census!IG$4,$A15*25-25+1,0,1,1)</f>
        <v>-3.8955870883621877</v>
      </c>
      <c r="IH15" s="208">
        <f ca="1">IF(OFFSET(Census!IG$4,$A15*25-25+1,0,1,1)=0,"",(OFFSET(Census!IG$4,$A15*25-25+Census!IG$3,0,1,1)-OFFSET(Census!IG$4,$A15*25-25+1,0,1,1))/OFFSET(Census!IG$4,$A15*25-25+1,0,1,1)*100)</f>
        <v>-21.963045425360402</v>
      </c>
      <c r="II15" s="207"/>
      <c r="IJ15" s="208"/>
    </row>
    <row r="16" spans="1:244" ht="12" customHeight="1" x14ac:dyDescent="0.35">
      <c r="A16" s="209">
        <v>11</v>
      </c>
      <c r="B16" s="10" t="s">
        <v>59</v>
      </c>
      <c r="E16" s="207">
        <f ca="1">OFFSET(Census!E$4,$A16*25-25+Census!E$3,0,1,1)-OFFSET(Census!E$4,$A16*25-25+1,0,1,1)</f>
        <v>11096</v>
      </c>
      <c r="F16" s="208">
        <f ca="1">IF(OFFSET(Census!E$4,$A16*25-25+1,0,1,1)=0,"",(OFFSET(Census!E$4,$A16*25-25+Census!E$3,0,1,1)-OFFSET(Census!E$4,$A16*25-25+1,0,1,1))/OFFSET(Census!E$4,$A16*25-25+1,0,1,1)*100)</f>
        <v>13.4265869654655</v>
      </c>
      <c r="G16" s="207">
        <f ca="1">OFFSET(Census!G$4,$A16*25-25+Census!G$3,0,1,1)-OFFSET(Census!G$4,$A16*25-25+1,0,1,1)</f>
        <v>1900</v>
      </c>
      <c r="H16" s="208">
        <f ca="1">IF(OFFSET(Census!G$4,$A16*25-25+1,0,1,1)=0,"",(OFFSET(Census!G$4,$A16*25-25+Census!G$3,0,1,1)-OFFSET(Census!G$4,$A16*25-25+1,0,1,1))/OFFSET(Census!G$4,$A16*25-25+1,0,1,1)*100)</f>
        <v>12.637179913535086</v>
      </c>
      <c r="I16" s="207">
        <f ca="1">OFFSET(Census!I$4,$A16*25-25+Census!I$3,0,1,1)-OFFSET(Census!I$4,$A16*25-25+1,0,1,1)</f>
        <v>-2229</v>
      </c>
      <c r="J16" s="208">
        <f ca="1">IF(OFFSET(Census!I$4,$A16*25-25+1,0,1,1)=0,"",(OFFSET(Census!I$4,$A16*25-25+Census!I$3,0,1,1)-OFFSET(Census!I$4,$A16*25-25+1,0,1,1))/OFFSET(Census!I$4,$A16*25-25+1,0,1,1)*100)</f>
        <v>-19.799253863918992</v>
      </c>
      <c r="K16" s="207">
        <f ca="1">OFFSET(Census!K$4,$A16*25-25+Census!K$3,0,1,1)-OFFSET(Census!K$4,$A16*25-25+1,0,1,1)</f>
        <v>7180</v>
      </c>
      <c r="L16" s="208">
        <f ca="1">IF(OFFSET(Census!K$4,$A16*25-25+1,0,1,1)=0,"",(OFFSET(Census!K$4,$A16*25-25+Census!K$3,0,1,1)-OFFSET(Census!K$4,$A16*25-25+1,0,1,1))/OFFSET(Census!K$4,$A16*25-25+1,0,1,1)*100)</f>
        <v>95.364590251029355</v>
      </c>
      <c r="M16" s="207">
        <f ca="1">OFFSET(Census!M$4,$A16*25-25+Census!M$3,0,1,1)-OFFSET(Census!M$4,$A16*25-25+1,0,1,1)</f>
        <v>0.35134338182577807</v>
      </c>
      <c r="N16" s="208">
        <f ca="1">IF(OFFSET(Census!M$4,$A16*25-25+1,0,1,1)=0,"",(OFFSET(Census!M$4,$A16*25-25+Census!M$3,0,1,1)-OFFSET(Census!M$4,$A16*25-25+1,0,1,1))/OFFSET(Census!M$4,$A16*25-25+1,0,1,1)*100)</f>
        <v>1.9312084975620851</v>
      </c>
      <c r="O16" s="207">
        <f ca="1">OFFSET(Census!O$4,$A16*25-25+Census!O$3,0,1,1)-OFFSET(Census!O$4,$A16*25-25+1,0,1,1)</f>
        <v>-3.7356199225617672</v>
      </c>
      <c r="P16" s="208">
        <f ca="1">IF(OFFSET(Census!O$4,$A16*25-25+1,0,1,1)=0,"",(OFFSET(Census!O$4,$A16*25-25+Census!O$3,0,1,1)-OFFSET(Census!O$4,$A16*25-25+1,0,1,1))/OFFSET(Census!O$4,$A16*25-25+1,0,1,1)*100)</f>
        <v>-27.422197694115258</v>
      </c>
      <c r="Q16" s="207">
        <f ca="1">OFFSET(Census!Q$4,$A16*25-25+Census!Q$3,0,1,1)-OFFSET(Census!Q$4,$A16*25-25+1,0,1,1)</f>
        <v>6.9963634624356761</v>
      </c>
      <c r="R16" s="208">
        <f ca="1">IF(OFFSET(Census!Q$4,$A16*25-25+1,0,1,1)=0,"",(OFFSET(Census!Q$4,$A16*25-25+Census!Q$3,0,1,1)-OFFSET(Census!Q$4,$A16*25-25+1,0,1,1))/OFFSET(Census!Q$4,$A16*25-25+1,0,1,1)*100)</f>
        <v>76.795519891434353</v>
      </c>
      <c r="S16" s="207">
        <f ca="1">OFFSET(Census!S$4,$A16*25-25+Census!S$3,0,1,1)-OFFSET(Census!S$4,$A16*25-25+1,0,1,1)</f>
        <v>7</v>
      </c>
      <c r="T16" s="208">
        <f ca="1">IF(OFFSET(Census!S$4,$A16*25-25+1,0,1,1)=0,"",(OFFSET(Census!S$4,$A16*25-25+Census!S$3,0,1,1)-OFFSET(Census!S$4,$A16*25-25+1,0,1,1))/OFFSET(Census!S$4,$A16*25-25+1,0,1,1)*100)</f>
        <v>21.875</v>
      </c>
      <c r="U16" s="207"/>
      <c r="V16" s="208"/>
      <c r="W16" s="207">
        <f ca="1">OFFSET(Census!W$4,$A16*25-25+Census!W$3,0,1,1)-OFFSET(Census!W$4,$A16*25-25+1,0,1,1)</f>
        <v>428</v>
      </c>
      <c r="X16" s="208">
        <f ca="1">IF(OFFSET(Census!W$4,$A16*25-25+1,0,1,1)=0,"",(OFFSET(Census!W$4,$A16*25-25+Census!W$3,0,1,1)-OFFSET(Census!W$4,$A16*25-25+1,0,1,1))/OFFSET(Census!W$4,$A16*25-25+1,0,1,1)*100)</f>
        <v>212.93532338308458</v>
      </c>
      <c r="Y16" s="207">
        <f ca="1">OFFSET(Census!Y$4,$A16*25-25+Census!Y$3,0,1,1)-OFFSET(Census!Y$4,$A16*25-25+1,0,1,1)</f>
        <v>0.43516569334069383</v>
      </c>
      <c r="Z16" s="208">
        <f ca="1">IF(OFFSET(Census!Y$4,$A16*25-25+1,0,1,1)=0,"",(OFFSET(Census!Y$4,$A16*25-25+Census!Y$3,0,1,1)-OFFSET(Census!Y$4,$A16*25-25+1,0,1,1))/OFFSET(Census!Y$4,$A16*25-25+1,0,1,1)*100)</f>
        <v>153.74988496658065</v>
      </c>
      <c r="AA16" s="207">
        <f ca="1">OFFSET(Census!AA$4,$A16*25-25+Census!AA$3,0,1,1)-OFFSET(Census!AA$4,$A16*25-25+1,0,1,1)</f>
        <v>4559</v>
      </c>
      <c r="AB16" s="208">
        <f ca="1">IF(OFFSET(Census!AA$4,$A16*25-25+1,0,1,1)=0,"",(OFFSET(Census!AA$4,$A16*25-25+Census!AA$3,0,1,1)-OFFSET(Census!AA$4,$A16*25-25+1,0,1,1))/OFFSET(Census!AA$4,$A16*25-25+1,0,1,1)*100)</f>
        <v>19.851084211443002</v>
      </c>
      <c r="AC16" s="207">
        <f ca="1">OFFSET(Census!AC$4,$A16*25-25+Census!AC$3,0,1,1)-OFFSET(Census!AC$4,$A16*25-25+1,0,1,1)</f>
        <v>-0.80384064173900427</v>
      </c>
      <c r="AD16" s="208">
        <f ca="1">IF(OFFSET(Census!AC$4,$A16*25-25+1,0,1,1)=0,"",(OFFSET(Census!AC$4,$A16*25-25+Census!AC$3,0,1,1)-OFFSET(Census!AC$4,$A16*25-25+1,0,1,1))/OFFSET(Census!AC$4,$A16*25-25+1,0,1,1)*100)</f>
        <v>-2.4856547510988909</v>
      </c>
      <c r="AE16" s="207">
        <f ca="1">OFFSET(Census!AE$4,$A16*25-25+Census!AE$3,0,1,1)-OFFSET(Census!AE$4,$A16*25-25+1,0,1,1)</f>
        <v>2711</v>
      </c>
      <c r="AF16" s="208">
        <f ca="1">IF(OFFSET(Census!AE$4,$A16*25-25+1,0,1,1)=0,"",(OFFSET(Census!AE$4,$A16*25-25+Census!AE$3,0,1,1)-OFFSET(Census!AE$4,$A16*25-25+1,0,1,1))/OFFSET(Census!AE$4,$A16*25-25+1,0,1,1)*100)</f>
        <v>12.300362976406534</v>
      </c>
      <c r="AG16" s="207">
        <f ca="1">OFFSET(Census!AG$4,$A16*25-25+Census!AG$3,0,1,1)-OFFSET(Census!AG$4,$A16*25-25+1,0,1,1)</f>
        <v>-2.6286076071386297</v>
      </c>
      <c r="AH16" s="208">
        <f ca="1">IF(OFFSET(Census!AG$4,$A16*25-25+1,0,1,1)=0,"",(OFFSET(Census!AG$4,$A16*25-25+Census!AG$3,0,1,1)-OFFSET(Census!AG$4,$A16*25-25+1,0,1,1))/OFFSET(Census!AG$4,$A16*25-25+1,0,1,1)*100)</f>
        <v>-8.4697458179926013</v>
      </c>
      <c r="AI16" s="207">
        <f ca="1">OFFSET(Census!AI$4,$A16*25-25+Census!AI$3,0,1,1)-OFFSET(Census!AI$4,$A16*25-25+1,0,1,1)</f>
        <v>-1.5234695752334568</v>
      </c>
      <c r="AJ16" s="208">
        <f ca="1">IF(OFFSET(Census!AI$4,$A16*25-25+1,0,1,1)=0,"",(OFFSET(Census!AI$4,$A16*25-25+Census!AI$3,0,1,1)-OFFSET(Census!AI$4,$A16*25-25+1,0,1,1))/OFFSET(Census!AI$4,$A16*25-25+1,0,1,1)*100)</f>
        <v>-31.157468690459016</v>
      </c>
      <c r="AK16" s="207">
        <f ca="1">OFFSET(Census!AK$4,$A16*25-25+Census!AK$3,0,1,1)-OFFSET(Census!AK$4,$A16*25-25+1,0,1,1)</f>
        <v>-12</v>
      </c>
      <c r="AL16" s="208">
        <f ca="1">IF(OFFSET(Census!AK$4,$A16*25-25+1,0,1,1)=0,"",(OFFSET(Census!AK$4,$A16*25-25+Census!AK$3,0,1,1)-OFFSET(Census!AK$4,$A16*25-25+1,0,1,1))/OFFSET(Census!AK$4,$A16*25-25+1,0,1,1)*100)</f>
        <v>-7.5</v>
      </c>
      <c r="AM16" s="207">
        <f ca="1">OFFSET(Census!AM$4,$A16*25-25+Census!AM$3,0,1,1)-OFFSET(Census!AM$4,$A16*25-25+1,0,1,1)</f>
        <v>747</v>
      </c>
      <c r="AN16" s="208">
        <f ca="1">IF(OFFSET(Census!AM$4,$A16*25-25+1,0,1,1)=0,"",(OFFSET(Census!AM$4,$A16*25-25+Census!AM$3,0,1,1)-OFFSET(Census!AM$4,$A16*25-25+1,0,1,1))/OFFSET(Census!AM$4,$A16*25-25+1,0,1,1)*100)</f>
        <v>419.66292134831463</v>
      </c>
      <c r="AO16" s="207">
        <f ca="1">OFFSET(Census!AO$4,$A16*25-25+Census!AO$3,0,1,1)-OFFSET(Census!AO$4,$A16*25-25+1,0,1,1)</f>
        <v>2216</v>
      </c>
      <c r="AP16" s="208">
        <f ca="1">IF(OFFSET(Census!AO$4,$A16*25-25+1,0,1,1)=0,"",(OFFSET(Census!AO$4,$A16*25-25+Census!AO$3,0,1,1)-OFFSET(Census!AO$4,$A16*25-25+1,0,1,1))/OFFSET(Census!AO$4,$A16*25-25+1,0,1,1)*100)</f>
        <v>797.12230215827344</v>
      </c>
      <c r="AQ16" s="207">
        <f ca="1">OFFSET(Census!AQ$4,$A16*25-25+Census!AQ$3,0,1,1)-OFFSET(Census!AQ$4,$A16*25-25+1,0,1,1)</f>
        <v>63</v>
      </c>
      <c r="AR16" s="208">
        <f ca="1">IF(OFFSET(Census!AQ$4,$A16*25-25+1,0,1,1)=0,"",(OFFSET(Census!AQ$4,$A16*25-25+Census!AQ$3,0,1,1)-OFFSET(Census!AQ$4,$A16*25-25+1,0,1,1))/OFFSET(Census!AQ$4,$A16*25-25+1,0,1,1)*100)</f>
        <v>2100</v>
      </c>
      <c r="AS16" s="207">
        <f ca="1">OFFSET(Census!AS$4,$A16*25-25+Census!AS$3,0,1,1)-OFFSET(Census!AS$4,$A16*25-25+1,0,1,1)</f>
        <v>461</v>
      </c>
      <c r="AT16" s="208">
        <f ca="1">IF(OFFSET(Census!AS$4,$A16*25-25+1,0,1,1)=0,"",(OFFSET(Census!AS$4,$A16*25-25+Census!AS$3,0,1,1)-OFFSET(Census!AS$4,$A16*25-25+1,0,1,1))/OFFSET(Census!AS$4,$A16*25-25+1,0,1,1)*100)</f>
        <v>69.637462235649551</v>
      </c>
      <c r="AU16" s="207">
        <f ca="1">OFFSET(Census!AU$4,$A16*25-25+Census!AU$3,0,1,1)-OFFSET(Census!AU$4,$A16*25-25+1,0,1,1)</f>
        <v>154</v>
      </c>
      <c r="AV16" s="208">
        <f ca="1">IF(OFFSET(Census!AU$4,$A16*25-25+1,0,1,1)=0,"",(OFFSET(Census!AU$4,$A16*25-25+Census!AU$3,0,1,1)-OFFSET(Census!AU$4,$A16*25-25+1,0,1,1))/OFFSET(Census!AU$4,$A16*25-25+1,0,1,1)*100)</f>
        <v>240.625</v>
      </c>
      <c r="AW16" s="207">
        <f ca="1">OFFSET(Census!AW$4,$A16*25-25+Census!AW$3,0,1,1)-OFFSET(Census!AW$4,$A16*25-25+1,0,1,1)</f>
        <v>36</v>
      </c>
      <c r="AX16" s="208">
        <f ca="1">IF(OFFSET(Census!AW$4,$A16*25-25+1,0,1,1)=0,"",(OFFSET(Census!AW$4,$A16*25-25+Census!AW$3,0,1,1)-OFFSET(Census!AW$4,$A16*25-25+1,0,1,1))/OFFSET(Census!AW$4,$A16*25-25+1,0,1,1)*100)</f>
        <v>66.666666666666657</v>
      </c>
      <c r="AY16" s="207">
        <f ca="1">OFFSET(Census!AY$4,$A16*25-25+Census!AY$3,0,1,1)-OFFSET(Census!AY$4,$A16*25-25+1,0,1,1)</f>
        <v>332</v>
      </c>
      <c r="AZ16" s="208">
        <f ca="1">IF(OFFSET(Census!AY$4,$A16*25-25+1,0,1,1)=0,"",(OFFSET(Census!AY$4,$A16*25-25+Census!AY$3,0,1,1)-OFFSET(Census!AY$4,$A16*25-25+1,0,1,1))/OFFSET(Census!AY$4,$A16*25-25+1,0,1,1)*100)</f>
        <v>28.744588744588746</v>
      </c>
      <c r="BA16" s="207"/>
      <c r="BB16" s="208"/>
      <c r="BC16" s="207">
        <f ca="1">OFFSET(Census!BC$4,$A16*25-25+Census!BC$3,0,1,1)-OFFSET(Census!BC$4,$A16*25-25+1,0,1,1)</f>
        <v>429</v>
      </c>
      <c r="BD16" s="208">
        <f ca="1">IF(OFFSET(Census!BC$4,$A16*25-25+1,0,1,1)=0,"",(OFFSET(Census!BC$4,$A16*25-25+Census!BC$3,0,1,1)-OFFSET(Census!BC$4,$A16*25-25+1,0,1,1))/OFFSET(Census!BC$4,$A16*25-25+1,0,1,1)*100)</f>
        <v>73.458904109589042</v>
      </c>
      <c r="BE16" s="207">
        <f ca="1">OFFSET(Census!BE$4,$A16*25-25+Census!BE$3,0,1,1)-OFFSET(Census!BE$4,$A16*25-25+1,0,1,1)</f>
        <v>-24</v>
      </c>
      <c r="BF16" s="208">
        <f ca="1">IF(OFFSET(Census!BE$4,$A16*25-25+1,0,1,1)=0,"",(OFFSET(Census!BE$4,$A16*25-25+Census!BE$3,0,1,1)-OFFSET(Census!BE$4,$A16*25-25+1,0,1,1))/OFFSET(Census!BE$4,$A16*25-25+1,0,1,1)*100)</f>
        <v>-10.909090909090908</v>
      </c>
      <c r="BG16" s="207">
        <f ca="1">OFFSET(Census!BG$4,$A16*25-25+Census!BG$3,0,1,1)-OFFSET(Census!BG$4,$A16*25-25+1,0,1,1)</f>
        <v>-47</v>
      </c>
      <c r="BH16" s="208">
        <f ca="1">IF(OFFSET(Census!BG$4,$A16*25-25+1,0,1,1)=0,"",(OFFSET(Census!BG$4,$A16*25-25+Census!BG$3,0,1,1)-OFFSET(Census!BG$4,$A16*25-25+1,0,1,1))/OFFSET(Census!BG$4,$A16*25-25+1,0,1,1)*100)</f>
        <v>-56.626506024096393</v>
      </c>
      <c r="BI16" s="207">
        <f ca="1">OFFSET(Census!BI$4,$A16*25-25+Census!BI$3,0,1,1)-OFFSET(Census!BI$4,$A16*25-25+1,0,1,1)</f>
        <v>500</v>
      </c>
      <c r="BJ16" s="208">
        <f ca="1">IF(OFFSET(Census!BI$4,$A16*25-25+1,0,1,1)=0,"",(OFFSET(Census!BI$4,$A16*25-25+Census!BI$3,0,1,1)-OFFSET(Census!BI$4,$A16*25-25+1,0,1,1))/OFFSET(Census!BI$4,$A16*25-25+1,0,1,1)*100)</f>
        <v>177.93594306049823</v>
      </c>
      <c r="BK16" s="207"/>
      <c r="BL16" s="208"/>
      <c r="BM16" s="207">
        <f ca="1">OFFSET(Census!BM$4,$A16*25-25+Census!BM$3,0,1,1)-OFFSET(Census!BM$4,$A16*25-25+1,0,1,1)</f>
        <v>2025</v>
      </c>
      <c r="BN16" s="208">
        <f ca="1">IF(OFFSET(Census!BM$4,$A16*25-25+1,0,1,1)=0,"",(OFFSET(Census!BM$4,$A16*25-25+Census!BM$3,0,1,1)-OFFSET(Census!BM$4,$A16*25-25+1,0,1,1))/OFFSET(Census!BM$4,$A16*25-25+1,0,1,1)*100)</f>
        <v>1840.909090909091</v>
      </c>
      <c r="BO16" s="207">
        <f ca="1">OFFSET(Census!BO$4,$A16*25-25+Census!BO$3,0,1,1)-OFFSET(Census!BO$4,$A16*25-25+1,0,1,1)</f>
        <v>1279</v>
      </c>
      <c r="BP16" s="208">
        <f ca="1">IF(OFFSET(Census!BO$4,$A16*25-25+1,0,1,1)=0,"",(OFFSET(Census!BO$4,$A16*25-25+Census!BO$3,0,1,1)-OFFSET(Census!BO$4,$A16*25-25+1,0,1,1))/OFFSET(Census!BO$4,$A16*25-25+1,0,1,1)*100)</f>
        <v>167.40837696335078</v>
      </c>
      <c r="BQ16" s="207">
        <f ca="1">OFFSET(Census!BQ$4,$A16*25-25+Census!BQ$3,0,1,1)-OFFSET(Census!BQ$4,$A16*25-25+1,0,1,1)</f>
        <v>3008</v>
      </c>
      <c r="BR16" s="208">
        <f ca="1">IF(OFFSET(Census!BQ$4,$A16*25-25+1,0,1,1)=0,"",(OFFSET(Census!BQ$4,$A16*25-25+Census!BQ$3,0,1,1)-OFFSET(Census!BQ$4,$A16*25-25+1,0,1,1))/OFFSET(Census!BQ$4,$A16*25-25+1,0,1,1)*100)</f>
        <v>182.52427184466021</v>
      </c>
      <c r="BS16" s="207">
        <f ca="1">OFFSET(Census!BS$4,$A16*25-25+Census!BS$3,0,1,1)-OFFSET(Census!BS$4,$A16*25-25+1,0,1,1)</f>
        <v>69</v>
      </c>
      <c r="BT16" s="208">
        <f ca="1">IF(OFFSET(Census!BS$4,$A16*25-25+1,0,1,1)=0,"",(OFFSET(Census!BS$4,$A16*25-25+Census!BS$3,0,1,1)-OFFSET(Census!BS$4,$A16*25-25+1,0,1,1))/OFFSET(Census!BS$4,$A16*25-25+1,0,1,1)*100)</f>
        <v>287.5</v>
      </c>
      <c r="BU16" s="207">
        <f ca="1">OFFSET(Census!BU$4,$A16*25-25+Census!BU$3,0,1,1)-OFFSET(Census!BU$4,$A16*25-25+1,0,1,1)</f>
        <v>26029</v>
      </c>
      <c r="BV16" s="208">
        <f ca="1">IF(OFFSET(Census!BU$4,$A16*25-25+1,0,1,1)=0,"",(OFFSET(Census!BU$4,$A16*25-25+Census!BU$3,0,1,1)-OFFSET(Census!BU$4,$A16*25-25+1,0,1,1))/OFFSET(Census!BU$4,$A16*25-25+1,0,1,1)*100)</f>
        <v>279.73132724341752</v>
      </c>
      <c r="BW16" s="207"/>
      <c r="BX16" s="208"/>
      <c r="BY16" s="207">
        <f ca="1">OFFSET(Census!BY$4,$A16*25-25+Census!BY$3,0,1,1)-OFFSET(Census!BY$4,$A16*25-25+1,0,1,1)</f>
        <v>-9.9022232962783967</v>
      </c>
      <c r="BZ16" s="208">
        <f ca="1">IF(OFFSET(Census!BY$4,$A16*25-25+1,0,1,1)=0,"",(OFFSET(Census!BY$4,$A16*25-25+Census!BY$3,0,1,1)-OFFSET(Census!BY$4,$A16*25-25+1,0,1,1))/OFFSET(Census!BY$4,$A16*25-25+1,0,1,1)*100)</f>
        <v>-59.643959243085888</v>
      </c>
      <c r="CA16" s="207">
        <f ca="1">OFFSET(Census!CA$4,$A16*25-25+Census!CA$3,0,1,1)-OFFSET(Census!CA$4,$A16*25-25+1,0,1,1)</f>
        <v>18587</v>
      </c>
      <c r="CB16" s="208">
        <f ca="1">IF(OFFSET(Census!CA$4,$A16*25-25+1,0,1,1)=0,"",(OFFSET(Census!CA$4,$A16*25-25+Census!CA$3,0,1,1)-OFFSET(Census!CA$4,$A16*25-25+1,0,1,1))/OFFSET(Census!CA$4,$A16*25-25+1,0,1,1)*100)</f>
        <v>740.8130729374252</v>
      </c>
      <c r="CC16" s="207">
        <f ca="1">OFFSET(Census!CC$4,$A16*25-25+Census!CC$3,0,1,1)-OFFSET(Census!CC$4,$A16*25-25+1,0,1,1)</f>
        <v>20.949115694591548</v>
      </c>
      <c r="CD16" s="208">
        <f ca="1">IF(OFFSET(Census!CC$4,$A16*25-25+1,0,1,1)=0,"",(OFFSET(Census!CC$4,$A16*25-25+Census!CC$3,0,1,1)-OFFSET(Census!CC$4,$A16*25-25+1,0,1,1))/OFFSET(Census!CC$4,$A16*25-25+1,0,1,1)*100)</f>
        <v>592.95432449865029</v>
      </c>
      <c r="CE16" s="207"/>
      <c r="CF16" s="208"/>
      <c r="CG16" s="207">
        <f ca="1">OFFSET(Census!CG$4,$A16*25-25+Census!CG$3,0,1,1)-OFFSET(Census!CG$4,$A16*25-25+1,0,1,1)</f>
        <v>15324</v>
      </c>
      <c r="CH16" s="208">
        <f ca="1">IF(OFFSET(Census!CG$4,$A16*25-25+1,0,1,1)=0,"",(OFFSET(Census!CG$4,$A16*25-25+Census!CG$3,0,1,1)-OFFSET(Census!CG$4,$A16*25-25+1,0,1,1))/OFFSET(Census!CG$4,$A16*25-25+1,0,1,1)*100)</f>
        <v>51.601171835538942</v>
      </c>
      <c r="CI16" s="207">
        <f ca="1">OFFSET(Census!CI$4,$A16*25-25+Census!CI$3,0,1,1)-OFFSET(Census!CI$4,$A16*25-25+1,0,1,1)</f>
        <v>-2183</v>
      </c>
      <c r="CJ16" s="208">
        <f ca="1">IF(OFFSET(Census!CI$4,$A16*25-25+1,0,1,1)=0,"",(OFFSET(Census!CI$4,$A16*25-25+Census!CI$3,0,1,1)-OFFSET(Census!CI$4,$A16*25-25+1,0,1,1))/OFFSET(Census!CI$4,$A16*25-25+1,0,1,1)*100)</f>
        <v>-47.149028077753776</v>
      </c>
      <c r="CK16" s="207">
        <f ca="1">OFFSET(Census!CK$4,$A16*25-25+Census!CK$3,0,1,1)-OFFSET(Census!CK$4,$A16*25-25+1,0,1,1)</f>
        <v>3197</v>
      </c>
      <c r="CL16" s="208">
        <f ca="1">IF(OFFSET(Census!CK$4,$A16*25-25+1,0,1,1)=0,"",(OFFSET(Census!CK$4,$A16*25-25+Census!CK$3,0,1,1)-OFFSET(Census!CK$4,$A16*25-25+1,0,1,1))/OFFSET(Census!CK$4,$A16*25-25+1,0,1,1)*100)</f>
        <v>15.921314741035856</v>
      </c>
      <c r="CM16" s="207">
        <f ca="1">OFFSET(Census!CM$4,$A16*25-25+Census!CM$3,0,1,1)-OFFSET(Census!CM$4,$A16*25-25+1,0,1,1)</f>
        <v>-8.3328731326439538</v>
      </c>
      <c r="CN16" s="208">
        <f ca="1">IF(OFFSET(Census!CM$4,$A16*25-25+1,0,1,1)=0,"",(OFFSET(Census!CM$4,$A16*25-25+Census!CM$3,0,1,1)-OFFSET(Census!CM$4,$A16*25-25+1,0,1,1))/OFFSET(Census!CM$4,$A16*25-25+1,0,1,1)*100)</f>
        <v>-61.780245361613176</v>
      </c>
      <c r="CO16" s="207">
        <f ca="1">OFFSET(Census!CO$4,$A16*25-25+Census!CO$3,0,1,1)-OFFSET(Census!CO$4,$A16*25-25+1,0,1,1)</f>
        <v>-2.0438063325769305</v>
      </c>
      <c r="CP16" s="208">
        <f ca="1">IF(OFFSET(Census!CO$4,$A16*25-25+1,0,1,1)=0,"",(OFFSET(Census!CO$4,$A16*25-25+Census!CO$3,0,1,1)-OFFSET(Census!CO$4,$A16*25-25+1,0,1,1))/OFFSET(Census!CO$4,$A16*25-25+1,0,1,1)*100)</f>
        <v>-42.194220665499124</v>
      </c>
      <c r="CQ16" s="207">
        <f ca="1">OFFSET(Census!CQ$4,$A16*25-25+Census!CQ$3,0,1,1)-OFFSET(Census!CQ$4,$A16*25-25+1,0,1,1)</f>
        <v>4.0043370068371971</v>
      </c>
      <c r="CR16" s="208">
        <f ca="1">IF(OFFSET(Census!CQ$4,$A16*25-25+1,0,1,1)=0,"",(OFFSET(Census!CQ$4,$A16*25-25+Census!CQ$3,0,1,1)-OFFSET(Census!CQ$4,$A16*25-25+1,0,1,1))/OFFSET(Census!CQ$4,$A16*25-25+1,0,1,1)*100)</f>
        <v>6.3467230905989851</v>
      </c>
      <c r="CS16" s="207">
        <f ca="1">OFFSET(Census!CS$4,$A16*25-25+Census!CS$3,0,1,1)-OFFSET(Census!CS$4,$A16*25-25+1,0,1,1)</f>
        <v>-12.363374173699537</v>
      </c>
      <c r="CT16" s="208">
        <f ca="1">IF(OFFSET(Census!CS$4,$A16*25-25+1,0,1,1)=0,"",(OFFSET(Census!CS$4,$A16*25-25+Census!CS$3,0,1,1)-OFFSET(Census!CS$4,$A16*25-25+1,0,1,1))/OFFSET(Census!CS$4,$A16*25-25+1,0,1,1)*100)</f>
        <v>-72.935221413464006</v>
      </c>
      <c r="CU16" s="207">
        <f ca="1">OFFSET(Census!CU$4,$A16*25-25+Census!CU$3,0,1,1)-OFFSET(Census!CU$4,$A16*25-25+1,0,1,1)</f>
        <v>9007</v>
      </c>
      <c r="CV16" s="208">
        <f ca="1">IF(OFFSET(Census!CU$4,$A16*25-25+1,0,1,1)=0,"",(OFFSET(Census!CU$4,$A16*25-25+Census!CU$3,0,1,1)-OFFSET(Census!CU$4,$A16*25-25+1,0,1,1))/OFFSET(Census!CU$4,$A16*25-25+1,0,1,1)*100)</f>
        <v>268.62511184014318</v>
      </c>
      <c r="CW16" s="207">
        <f ca="1">OFFSET(Census!CW$4,$A16*25-25+Census!CW$3,0,1,1)-OFFSET(Census!CW$4,$A16*25-25+1,0,1,1)</f>
        <v>-157</v>
      </c>
      <c r="CX16" s="208">
        <f ca="1">IF(OFFSET(Census!CW$4,$A16*25-25+1,0,1,1)=0,"",(OFFSET(Census!CW$4,$A16*25-25+Census!CW$3,0,1,1)-OFFSET(Census!CW$4,$A16*25-25+1,0,1,1))/OFFSET(Census!CW$4,$A16*25-25+1,0,1,1)*100)</f>
        <v>-4.8218673218673223</v>
      </c>
      <c r="CY16" s="207">
        <f ca="1">OFFSET(Census!CY$4,$A16*25-25+Census!CY$3,0,1,1)-OFFSET(Census!CY$4,$A16*25-25+1,0,1,1)</f>
        <v>16.722533262789611</v>
      </c>
      <c r="CZ16" s="208">
        <f ca="1">IF(OFFSET(Census!CY$4,$A16*25-25+1,0,1,1)=0,"",(OFFSET(Census!CY$4,$A16*25-25+Census!CY$3,0,1,1)-OFFSET(Census!CY$4,$A16*25-25+1,0,1,1))/OFFSET(Census!CY$4,$A16*25-25+1,0,1,1)*100)</f>
        <v>148.10887870714674</v>
      </c>
      <c r="DA16" s="207">
        <f ca="1">OFFSET(Census!DA$4,$A16*25-25+Census!DA$3,0,1,1)-OFFSET(Census!DA$4,$A16*25-25+1,0,1,1)</f>
        <v>-3.9403634505828409</v>
      </c>
      <c r="DB16" s="208">
        <f ca="1">IF(OFFSET(Census!DA$4,$A16*25-25+1,0,1,1)=0,"",(OFFSET(Census!DA$4,$A16*25-25+Census!DA$3,0,1,1)-OFFSET(Census!DA$4,$A16*25-25+1,0,1,1))/OFFSET(Census!DA$4,$A16*25-25+1,0,1,1)*100)</f>
        <v>-35.938873891879183</v>
      </c>
      <c r="DC16" s="207"/>
      <c r="DD16" s="208"/>
      <c r="DE16" s="207">
        <f ca="1">OFFSET(Census!DE$4,$A16*25-25+Census!DE$3,0,1,1)-OFFSET(Census!DE$4,$A16*25-25+1,0,1,1)</f>
        <v>-282</v>
      </c>
      <c r="DF16" s="208">
        <f ca="1">IF(OFFSET(Census!DE$4,$A16*25-25+1,0,1,1)=0,"",(OFFSET(Census!DE$4,$A16*25-25+Census!DE$3,0,1,1)-OFFSET(Census!DE$4,$A16*25-25+1,0,1,1))/OFFSET(Census!DE$4,$A16*25-25+1,0,1,1)*100)</f>
        <v>-10.714285714285714</v>
      </c>
      <c r="DG16" s="207">
        <f ca="1">OFFSET(Census!DG$4,$A16*25-25+Census!DG$3,0,1,1)-OFFSET(Census!DG$4,$A16*25-25+1,0,1,1)</f>
        <v>1888</v>
      </c>
      <c r="DH16" s="208">
        <f ca="1">IF(OFFSET(Census!DG$4,$A16*25-25+1,0,1,1)=0,"",(OFFSET(Census!DG$4,$A16*25-25+Census!DG$3,0,1,1)-OFFSET(Census!DG$4,$A16*25-25+1,0,1,1))/OFFSET(Census!DG$4,$A16*25-25+1,0,1,1)*100)</f>
        <v>8.5511119163005578</v>
      </c>
      <c r="DI16" s="207">
        <f ca="1">OFFSET(Census!DI$4,$A16*25-25+Census!DI$3,0,1,1)-OFFSET(Census!DI$4,$A16*25-25+1,0,1,1)</f>
        <v>6823</v>
      </c>
      <c r="DJ16" s="208">
        <f ca="1">IF(OFFSET(Census!DI$4,$A16*25-25+1,0,1,1)=0,"",(OFFSET(Census!DI$4,$A16*25-25+Census!DI$3,0,1,1)-OFFSET(Census!DI$4,$A16*25-25+1,0,1,1))/OFFSET(Census!DI$4,$A16*25-25+1,0,1,1)*100)</f>
        <v>482.87331917905163</v>
      </c>
      <c r="DK16" s="207">
        <f ca="1">OFFSET(Census!DK$4,$A16*25-25+Census!DK$3,0,1,1)-OFFSET(Census!DK$4,$A16*25-25+1,0,1,1)</f>
        <v>8027</v>
      </c>
      <c r="DL16" s="208">
        <f ca="1">IF(OFFSET(Census!DK$4,$A16*25-25+1,0,1,1)=0,"",(OFFSET(Census!DK$4,$A16*25-25+Census!DK$3,0,1,1)-OFFSET(Census!DK$4,$A16*25-25+1,0,1,1))/OFFSET(Census!DK$4,$A16*25-25+1,0,1,1)*100)</f>
        <v>30.133643666941961</v>
      </c>
      <c r="DM16" s="207">
        <f ca="1">OFFSET(Census!DM$4,$A16*25-25+Census!DM$3,0,1,1)-OFFSET(Census!DM$4,$A16*25-25+1,0,1,1)</f>
        <v>-3.101449592712858</v>
      </c>
      <c r="DN16" s="208">
        <f ca="1">IF(OFFSET(Census!DM$4,$A16*25-25+1,0,1,1)=0,"",(OFFSET(Census!DM$4,$A16*25-25+Census!DM$3,0,1,1)-OFFSET(Census!DM$4,$A16*25-25+1,0,1,1))/OFFSET(Census!DM$4,$A16*25-25+1,0,1,1)*100)</f>
        <v>-31.389215140837813</v>
      </c>
      <c r="DO16" s="207">
        <f ca="1">OFFSET(Census!DO$4,$A16*25-25+Census!DO$3,0,1,1)-OFFSET(Census!DO$4,$A16*25-25+1,0,1,1)</f>
        <v>-13.746450844437078</v>
      </c>
      <c r="DP16" s="208">
        <f ca="1">IF(OFFSET(Census!DO$4,$A16*25-25+1,0,1,1)=0,"",(OFFSET(Census!DO$4,$A16*25-25+Census!DO$3,0,1,1)-OFFSET(Census!DO$4,$A16*25-25+1,0,1,1))/OFFSET(Census!DO$4,$A16*25-25+1,0,1,1)*100)</f>
        <v>-16.584897757784091</v>
      </c>
      <c r="DQ16" s="207">
        <f ca="1">OFFSET(Census!DQ$4,$A16*25-25+Census!DQ$3,0,1,1)-OFFSET(Census!DQ$4,$A16*25-25+1,0,1,1)</f>
        <v>18.454382273146141</v>
      </c>
      <c r="DR16" s="208">
        <f ca="1">IF(OFFSET(Census!DQ$4,$A16*25-25+1,0,1,1)=0,"",(OFFSET(Census!DQ$4,$A16*25-25+Census!DQ$3,0,1,1)-OFFSET(Census!DQ$4,$A16*25-25+1,0,1,1))/OFFSET(Census!DQ$4,$A16*25-25+1,0,1,1)*100)</f>
        <v>347.90363410620444</v>
      </c>
      <c r="DS16" s="207">
        <f ca="1">OFFSET(Census!DS$4,$A16*25-25+Census!DS$3,0,1,1)-OFFSET(Census!DS$4,$A16*25-25+1,0,1,1)</f>
        <v>4629</v>
      </c>
      <c r="DT16" s="208">
        <f ca="1">IF(OFFSET(Census!DS$4,$A16*25-25+1,0,1,1)=0,"",(OFFSET(Census!DS$4,$A16*25-25+Census!DS$3,0,1,1)-OFFSET(Census!DS$4,$A16*25-25+1,0,1,1))/OFFSET(Census!DS$4,$A16*25-25+1,0,1,1)*100)</f>
        <v>83.631436314363143</v>
      </c>
      <c r="DU16" s="207">
        <f ca="1">OFFSET(Census!DU$4,$A16*25-25+Census!DU$3,0,1,1)-OFFSET(Census!DU$4,$A16*25-25+1,0,1,1)</f>
        <v>126</v>
      </c>
      <c r="DV16" s="208">
        <f ca="1">IF(OFFSET(Census!DU$4,$A16*25-25+1,0,1,1)=0,"",(OFFSET(Census!DU$4,$A16*25-25+Census!DU$3,0,1,1)-OFFSET(Census!DU$4,$A16*25-25+1,0,1,1))/OFFSET(Census!DU$4,$A16*25-25+1,0,1,1)*100)</f>
        <v>14.858490566037736</v>
      </c>
      <c r="DW16" s="207">
        <f ca="1">OFFSET(Census!DW$4,$A16*25-25+Census!DW$3,0,1,1)-OFFSET(Census!DW$4,$A16*25-25+1,0,1,1)</f>
        <v>9655</v>
      </c>
      <c r="DX16" s="208">
        <f ca="1">IF(OFFSET(Census!DW$4,$A16*25-25+1,0,1,1)=0,"",(OFFSET(Census!DW$4,$A16*25-25+Census!DW$3,0,1,1)-OFFSET(Census!DW$4,$A16*25-25+1,0,1,1))/OFFSET(Census!DW$4,$A16*25-25+1,0,1,1)*100)</f>
        <v>38.6122775444911</v>
      </c>
      <c r="DY16" s="207">
        <f ca="1">OFFSET(Census!DY$4,$A16*25-25+Census!DY$3,0,1,1)-OFFSET(Census!DY$4,$A16*25-25+1,0,1,1)</f>
        <v>7.5689599491330064</v>
      </c>
      <c r="DZ16" s="208">
        <f ca="1">IF(OFFSET(Census!DY$4,$A16*25-25+1,0,1,1)=0,"",(OFFSET(Census!DY$4,$A16*25-25+Census!DY$3,0,1,1)-OFFSET(Census!DY$4,$A16*25-25+1,0,1,1))/OFFSET(Census!DY$4,$A16*25-25+1,0,1,1)*100)</f>
        <v>34.193648333888135</v>
      </c>
      <c r="EA16" s="207">
        <f ca="1">OFFSET(Census!EA$4,$A16*25-25+Census!EA$3,0,1,1)-OFFSET(Census!EA$4,$A16*25-25+1,0,1,1)</f>
        <v>-0.54478346520250787</v>
      </c>
      <c r="EB16" s="208">
        <f ca="1">IF(OFFSET(Census!EA$4,$A16*25-25+1,0,1,1)=0,"",(OFFSET(Census!EA$4,$A16*25-25+Census!EA$3,0,1,1)-OFFSET(Census!EA$4,$A16*25-25+1,0,1,1))/OFFSET(Census!EA$4,$A16*25-25+1,0,1,1)*100)</f>
        <v>-16.06404545682631</v>
      </c>
      <c r="EC16" s="207">
        <f ca="1">OFFSET(Census!EC$4,$A16*25-25+Census!EC$3,0,1,1)-OFFSET(Census!EC$4,$A16*25-25+1,0,1,1)</f>
        <v>557500</v>
      </c>
      <c r="ED16" s="208">
        <f ca="1">IF(OFFSET(Census!EC$4,$A16*25-25+1,0,1,1)=0,"",(OFFSET(Census!EC$4,$A16*25-25+Census!EC$3,0,1,1)-OFFSET(Census!EC$4,$A16*25-25+1,0,1,1))/OFFSET(Census!EC$4,$A16*25-25+1,0,1,1)*100)</f>
        <v>180.42071197411002</v>
      </c>
      <c r="EE16" s="207">
        <f ca="1">OFFSET(Census!EE$4,$A16*25-25+Census!EE$3,0,1,1)-OFFSET(Census!EE$4,$A16*25-25+1,0,1,1)</f>
        <v>455000</v>
      </c>
      <c r="EF16" s="208">
        <f ca="1">IF(OFFSET(Census!EE$4,$A16*25-25+1,0,1,1)=0,"",(OFFSET(Census!EE$4,$A16*25-25+Census!EE$3,0,1,1)-OFFSET(Census!EE$4,$A16*25-25+1,0,1,1))/OFFSET(Census!EE$4,$A16*25-25+1,0,1,1)*100)</f>
        <v>185.71428571428572</v>
      </c>
      <c r="EG16" s="207">
        <f ca="1">OFFSET(Census!EG$4,$A16*25-25+Census!EG$3,0,1,1)-OFFSET(Census!EG$4,$A16*25-25+1,0,1,1)</f>
        <v>6.2207716573647183</v>
      </c>
      <c r="EH16" s="208">
        <f ca="1">IF(OFFSET(Census!EG$4,$A16*25-25+1,0,1,1)=0,"",(OFFSET(Census!EG$4,$A16*25-25+Census!EG$3,0,1,1)-OFFSET(Census!EG$4,$A16*25-25+1,0,1,1))/OFFSET(Census!EG$4,$A16*25-25+1,0,1,1)*100)</f>
        <v>173.8020338983051</v>
      </c>
      <c r="EI16" s="207">
        <f ca="1">OFFSET(Census!EI$4,$A16*25-25+Census!EI$3,0,1,1)-OFFSET(Census!EI$4,$A16*25-25+1,0,1,1)</f>
        <v>3.6350036398932293</v>
      </c>
      <c r="EJ16" s="208">
        <f ca="1">IF(OFFSET(Census!EI$4,$A16*25-25+1,0,1,1)=0,"",(OFFSET(Census!EI$4,$A16*25-25+Census!EI$3,0,1,1)-OFFSET(Census!EI$4,$A16*25-25+1,0,1,1))/OFFSET(Census!EI$4,$A16*25-25+1,0,1,1)*100)</f>
        <v>122.59723785166238</v>
      </c>
      <c r="EK16" s="207">
        <f ca="1">OFFSET(Census!EK$4,$A16*25-25+Census!EK$3,0,1,1)-OFFSET(Census!EK$4,$A16*25-25+1,0,1,1)</f>
        <v>-28.299999999999997</v>
      </c>
      <c r="EL16" s="208">
        <f ca="1">IF(OFFSET(Census!EK$4,$A16*25-25+1,0,1,1)=0,"",(OFFSET(Census!EK$4,$A16*25-25+Census!EK$3,0,1,1)-OFFSET(Census!EK$4,$A16*25-25+1,0,1,1))/OFFSET(Census!EK$4,$A16*25-25+1,0,1,1)*100)</f>
        <v>-90.127388535031841</v>
      </c>
      <c r="EM16" s="207"/>
      <c r="EN16" s="208"/>
      <c r="EO16" s="207">
        <f ca="1">OFFSET(Census!EO$4,$A16*25-25+Census!EO$3,0,1,1)-OFFSET(Census!EO$4,$A16*25-25+1,0,1,1)</f>
        <v>-9.9260577250922459</v>
      </c>
      <c r="EP16" s="208">
        <f ca="1">IF(OFFSET(Census!EO$4,$A16*25-25+1,0,1,1)=0,"",(OFFSET(Census!EO$4,$A16*25-25+Census!EO$3,0,1,1)-OFFSET(Census!EO$4,$A16*25-25+1,0,1,1))/OFFSET(Census!EO$4,$A16*25-25+1,0,1,1)*100)</f>
        <v>-85.499279165331671</v>
      </c>
      <c r="EQ16" s="207">
        <f ca="1">OFFSET(Census!EQ$4,$A16*25-25+Census!EQ$3,0,1,1)-OFFSET(Census!EQ$4,$A16*25-25+1,0,1,1)</f>
        <v>1894</v>
      </c>
      <c r="ER16" s="208">
        <f ca="1">IF(OFFSET(Census!EQ$4,$A16*25-25+1,0,1,1)=0,"",(OFFSET(Census!EQ$4,$A16*25-25+Census!EQ$3,0,1,1)-OFFSET(Census!EQ$4,$A16*25-25+1,0,1,1))/OFFSET(Census!EQ$4,$A16*25-25+1,0,1,1)*100)</f>
        <v>26.891949453357945</v>
      </c>
      <c r="ES16" s="207">
        <f ca="1">OFFSET(Census!ES$4,$A16*25-25+Census!ES$3,0,1,1)-OFFSET(Census!ES$4,$A16*25-25+1,0,1,1)</f>
        <v>1057</v>
      </c>
      <c r="ET16" s="208">
        <f ca="1">IF(OFFSET(Census!ES$4,$A16*25-25+1,0,1,1)=0,"",(OFFSET(Census!ES$4,$A16*25-25+Census!ES$3,0,1,1)-OFFSET(Census!ES$4,$A16*25-25+1,0,1,1))/OFFSET(Census!ES$4,$A16*25-25+1,0,1,1)*100)</f>
        <v>10.003785727806171</v>
      </c>
      <c r="EU16" s="207">
        <f ca="1">OFFSET(Census!EU$4,$A16*25-25+Census!EU$3,0,1,1)-OFFSET(Census!EU$4,$A16*25-25+1,0,1,1)</f>
        <v>632</v>
      </c>
      <c r="EV16" s="208">
        <f ca="1">IF(OFFSET(Census!EU$4,$A16*25-25+1,0,1,1)=0,"",(OFFSET(Census!EU$4,$A16*25-25+Census!EU$3,0,1,1)-OFFSET(Census!EU$4,$A16*25-25+1,0,1,1))/OFFSET(Census!EU$4,$A16*25-25+1,0,1,1)*100)</f>
        <v>18.956208758248351</v>
      </c>
      <c r="EW16" s="207">
        <f ca="1">OFFSET(Census!EW$4,$A16*25-25+Census!EW$3,0,1,1)-OFFSET(Census!EW$4,$A16*25-25+1,0,1,1)</f>
        <v>73</v>
      </c>
      <c r="EX16" s="208">
        <f ca="1">IF(OFFSET(Census!EW$4,$A16*25-25+1,0,1,1)=0,"",(OFFSET(Census!EW$4,$A16*25-25+Census!EW$3,0,1,1)-OFFSET(Census!EW$4,$A16*25-25+1,0,1,1))/OFFSET(Census!EW$4,$A16*25-25+1,0,1,1)*100)</f>
        <v>19.109947643979059</v>
      </c>
      <c r="EY16" s="207">
        <f ca="1">OFFSET(Census!EY$4,$A16*25-25+Census!EY$3,0,1,1)-OFFSET(Census!EY$4,$A16*25-25+1,0,1,1)</f>
        <v>3656</v>
      </c>
      <c r="EZ16" s="208">
        <f ca="1">IF(OFFSET(Census!EY$4,$A16*25-25+1,0,1,1)=0,"",(OFFSET(Census!EY$4,$A16*25-25+Census!EY$3,0,1,1)-OFFSET(Census!EY$4,$A16*25-25+1,0,1,1))/OFFSET(Census!EY$4,$A16*25-25+1,0,1,1)*100)</f>
        <v>17.144196951934347</v>
      </c>
      <c r="FA16" s="207">
        <f ca="1">OFFSET(Census!FA$4,$A16*25-25+Census!FA$3,0,1,1)-OFFSET(Census!FA$4,$A16*25-25+1,0,1,1)</f>
        <v>1924</v>
      </c>
      <c r="FB16" s="208">
        <f ca="1">IF(OFFSET(Census!FA$4,$A16*25-25+1,0,1,1)=0,"",(OFFSET(Census!FA$4,$A16*25-25+Census!FA$3,0,1,1)-OFFSET(Census!FA$4,$A16*25-25+1,0,1,1))/OFFSET(Census!FA$4,$A16*25-25+1,0,1,1)*100)</f>
        <v>26.744509313316652</v>
      </c>
      <c r="FC16" s="207">
        <f ca="1">OFFSET(Census!FC$4,$A16*25-25+Census!FC$3,0,1,1)-OFFSET(Census!FC$4,$A16*25-25+1,0,1,1)</f>
        <v>108</v>
      </c>
      <c r="FD16" s="208">
        <f ca="1">IF(OFFSET(Census!FC$4,$A16*25-25+1,0,1,1)=0,"",(OFFSET(Census!FC$4,$A16*25-25+Census!FC$3,0,1,1)-OFFSET(Census!FC$4,$A16*25-25+1,0,1,1))/OFFSET(Census!FC$4,$A16*25-25+1,0,1,1)*100)</f>
        <v>12.067039106145252</v>
      </c>
      <c r="FE16" s="207">
        <f ca="1">OFFSET(Census!FE$4,$A16*25-25+Census!FE$3,0,1,1)-OFFSET(Census!FE$4,$A16*25-25+1,0,1,1)</f>
        <v>178</v>
      </c>
      <c r="FF16" s="208">
        <f ca="1">IF(OFFSET(Census!FE$4,$A16*25-25+1,0,1,1)=0,"",(OFFSET(Census!FE$4,$A16*25-25+Census!FE$3,0,1,1)-OFFSET(Census!FE$4,$A16*25-25+1,0,1,1))/OFFSET(Census!FE$4,$A16*25-25+1,0,1,1)*100)</f>
        <v>16.512059369202227</v>
      </c>
      <c r="FG16" s="207">
        <f ca="1">OFFSET(Census!FG$4,$A16*25-25+Census!FG$3,0,1,1)-OFFSET(Census!FG$4,$A16*25-25+1,0,1,1)</f>
        <v>5866</v>
      </c>
      <c r="FH16" s="208">
        <f ca="1">IF(OFFSET(Census!FG$4,$A16*25-25+1,0,1,1)=0,"",(OFFSET(Census!FG$4,$A16*25-25+Census!FG$3,0,1,1)-OFFSET(Census!FG$4,$A16*25-25+1,0,1,1))/OFFSET(Census!FG$4,$A16*25-25+1,0,1,1)*100)</f>
        <v>19.23783287419651</v>
      </c>
      <c r="FI16" s="207">
        <f ca="1">OFFSET(Census!FI$4,$A16*25-25+Census!FI$3,0,1,1)-OFFSET(Census!FI$4,$A16*25-25+1,0,1,1)</f>
        <v>1.482698252572586</v>
      </c>
      <c r="FJ16" s="208">
        <f ca="1">IF(OFFSET(Census!FI$4,$A16*25-25+1,0,1,1)=0,"",(OFFSET(Census!FI$4,$A16*25-25+Census!FI$3,0,1,1)-OFFSET(Census!FI$4,$A16*25-25+1,0,1,1))/OFFSET(Census!FI$4,$A16*25-25+1,0,1,1)*100)</f>
        <v>6.4192013513337072</v>
      </c>
      <c r="FK16" s="207">
        <f ca="1">OFFSET(Census!FK$4,$A16*25-25+Census!FK$3,0,1,1)-OFFSET(Census!FK$4,$A16*25-25+1,0,1,1)</f>
        <v>-2.6835068526530712</v>
      </c>
      <c r="FL16" s="208">
        <f ca="1">IF(OFFSET(Census!FK$4,$A16*25-25+1,0,1,1)=0,"",(OFFSET(Census!FK$4,$A16*25-25+Census!FK$3,0,1,1)-OFFSET(Census!FK$4,$A16*25-25+1,0,1,1))/OFFSET(Census!FK$4,$A16*25-25+1,0,1,1)*100)</f>
        <v>-7.7442259086785397</v>
      </c>
      <c r="FM16" s="207">
        <f ca="1">OFFSET(Census!FM$4,$A16*25-25+Census!FM$3,0,1,1)-OFFSET(Census!FM$4,$A16*25-25+1,0,1,1)</f>
        <v>-2.5824709900742704E-2</v>
      </c>
      <c r="FN16" s="208">
        <f ca="1">IF(OFFSET(Census!FM$4,$A16*25-25+1,0,1,1)=0,"",(OFFSET(Census!FM$4,$A16*25-25+Census!FM$3,0,1,1)-OFFSET(Census!FM$4,$A16*25-25+1,0,1,1))/OFFSET(Census!FM$4,$A16*25-25+1,0,1,1)*100)</f>
        <v>-0.23618687891225151</v>
      </c>
      <c r="FO16" s="207">
        <f ca="1">OFFSET(Census!FO$4,$A16*25-25+Census!FO$3,0,1,1)-OFFSET(Census!FO$4,$A16*25-25+1,0,1,1)</f>
        <v>-1.3436426080386532E-3</v>
      </c>
      <c r="FP16" s="208">
        <f ca="1">IF(OFFSET(Census!FO$4,$A16*25-25+1,0,1,1)=0,"",(OFFSET(Census!FO$4,$A16*25-25+Census!FO$3,0,1,1)-OFFSET(Census!FO$4,$A16*25-25+1,0,1,1))/OFFSET(Census!FO$4,$A16*25-25+1,0,1,1)*100)</f>
        <v>-0.10725222618930526</v>
      </c>
      <c r="FQ16" s="207">
        <f ca="1">OFFSET(Census!FQ$4,$A16*25-25+Census!FQ$3,0,1,1)-OFFSET(Census!FQ$4,$A16*25-25+1,0,1,1)</f>
        <v>-1.227976952589259</v>
      </c>
      <c r="FR16" s="208">
        <f ca="1">IF(OFFSET(Census!FQ$4,$A16*25-25+1,0,1,1)=0,"",(OFFSET(Census!FQ$4,$A16*25-25+Census!FQ$3,0,1,1)-OFFSET(Census!FQ$4,$A16*25-25+1,0,1,1))/OFFSET(Census!FQ$4,$A16*25-25+1,0,1,1)*100)</f>
        <v>-1.7558486864408764</v>
      </c>
      <c r="FS16" s="207">
        <f ca="1">OFFSET(Census!FS$4,$A16*25-25+Census!FS$3,0,1,1)-OFFSET(Census!FS$4,$A16*25-25+1,0,1,1)</f>
        <v>1.4853135569346598</v>
      </c>
      <c r="FT16" s="208">
        <f ca="1">IF(OFFSET(Census!FS$4,$A16*25-25+1,0,1,1)=0,"",(OFFSET(Census!FS$4,$A16*25-25+Census!FS$3,0,1,1)-OFFSET(Census!FS$4,$A16*25-25+1,0,1,1))/OFFSET(Census!FS$4,$A16*25-25+1,0,1,1)*100)</f>
        <v>6.2955492046221364</v>
      </c>
      <c r="FU16" s="207">
        <f ca="1">OFFSET(Census!FU$4,$A16*25-25+Census!FU$3,0,1,1)-OFFSET(Census!FU$4,$A16*25-25+1,0,1,1)</f>
        <v>-0.17651852198706974</v>
      </c>
      <c r="FV16" s="208">
        <f ca="1">IF(OFFSET(Census!FU$4,$A16*25-25+1,0,1,1)=0,"",(OFFSET(Census!FU$4,$A16*25-25+Census!FU$3,0,1,1)-OFFSET(Census!FU$4,$A16*25-25+1,0,1,1))/OFFSET(Census!FU$4,$A16*25-25+1,0,1,1)*100)</f>
        <v>-6.0138578462902013</v>
      </c>
      <c r="FW16" s="207">
        <f ca="1">OFFSET(Census!FW$4,$A16*25-25+Census!FW$3,0,1,1)-OFFSET(Census!FW$4,$A16*25-25+1,0,1,1)</f>
        <v>-8.0818082358320442E-2</v>
      </c>
      <c r="FX16" s="208">
        <f ca="1">IF(OFFSET(Census!FW$4,$A16*25-25+1,0,1,1)=0,"",(OFFSET(Census!FW$4,$A16*25-25+Census!FW$3,0,1,1)-OFFSET(Census!FW$4,$A16*25-25+1,0,1,1))/OFFSET(Census!FW$4,$A16*25-25+1,0,1,1)*100)</f>
        <v>-2.2859971867067785</v>
      </c>
      <c r="FY16" s="207"/>
      <c r="FZ16" s="208"/>
      <c r="GA16" s="207">
        <f ca="1">OFFSET(Census!GA$4,$A16*25-25+Census!GA$3,0,1,1)-OFFSET(Census!GA$4,$A16*25-25+1,0,1,1)</f>
        <v>-14.8169252953677</v>
      </c>
      <c r="GB16" s="208">
        <f ca="1">IF(OFFSET(Census!GA$4,$A16*25-25+1,0,1,1)=0,"",(OFFSET(Census!GA$4,$A16*25-25+Census!GA$3,0,1,1)-OFFSET(Census!GA$4,$A16*25-25+1,0,1,1))/OFFSET(Census!GA$4,$A16*25-25+1,0,1,1)*100)</f>
        <v>-90.179511578931653</v>
      </c>
      <c r="GC16" s="207">
        <f ca="1">OFFSET(Census!GC$4,$A16*25-25+Census!GC$3,0,1,1)-OFFSET(Census!GC$4,$A16*25-25+1,0,1,1)</f>
        <v>-40.218836711012649</v>
      </c>
      <c r="GD16" s="208">
        <f ca="1">IF(OFFSET(Census!GC$4,$A16*25-25+1,0,1,1)=0,"",(OFFSET(Census!GC$4,$A16*25-25+Census!GC$3,0,1,1)-OFFSET(Census!GC$4,$A16*25-25+1,0,1,1))/OFFSET(Census!GC$4,$A16*25-25+1,0,1,1)*100)</f>
        <v>-72.807113306305766</v>
      </c>
      <c r="GE16" s="207">
        <f ca="1">OFFSET(Census!GE$4,$A16*25-25+Census!GE$3,0,1,1)-OFFSET(Census!GE$4,$A16*25-25+1,0,1,1)</f>
        <v>-69.010905027293063</v>
      </c>
      <c r="GF16" s="208">
        <f ca="1">IF(OFFSET(Census!GE$4,$A16*25-25+1,0,1,1)=0,"",(OFFSET(Census!GE$4,$A16*25-25+Census!GE$3,0,1,1)-OFFSET(Census!GE$4,$A16*25-25+1,0,1,1))/OFFSET(Census!GE$4,$A16*25-25+1,0,1,1)*100)</f>
        <v>-62.95782988294998</v>
      </c>
      <c r="GG16" s="207">
        <f ca="1">OFFSET(Census!GG$4,$A16*25-25+Census!GG$3,0,1,1)-OFFSET(Census!GG$4,$A16*25-25+1,0,1,1)</f>
        <v>-19.808484158393142</v>
      </c>
      <c r="GH16" s="208">
        <f ca="1">IF(OFFSET(Census!GG$4,$A16*25-25+1,0,1,1)=0,"",(OFFSET(Census!GG$4,$A16*25-25+Census!GG$3,0,1,1)-OFFSET(Census!GG$4,$A16*25-25+1,0,1,1))/OFFSET(Census!GG$4,$A16*25-25+1,0,1,1)*100)</f>
        <v>-17.567892139006268</v>
      </c>
      <c r="GI16" s="207">
        <f ca="1">OFFSET(Census!GI$4,$A16*25-25+Census!GI$3,0,1,1)-OFFSET(Census!GI$4,$A16*25-25+1,0,1,1)</f>
        <v>16.8487358350256</v>
      </c>
      <c r="GJ16" s="208">
        <f ca="1">IF(OFFSET(Census!GI$4,$A16*25-25+1,0,1,1)=0,"",(OFFSET(Census!GI$4,$A16*25-25+Census!GI$3,0,1,1)-OFFSET(Census!GI$4,$A16*25-25+1,0,1,1))/OFFSET(Census!GI$4,$A16*25-25+1,0,1,1)*100)</f>
        <v>30.617046229506116</v>
      </c>
      <c r="GK16" s="207">
        <f ca="1">OFFSET(Census!GK$4,$A16*25-25+Census!GK$3,0,1,1)-OFFSET(Census!GK$4,$A16*25-25+1,0,1,1)</f>
        <v>5.4703229737001244</v>
      </c>
      <c r="GL16" s="208">
        <f ca="1">IF(OFFSET(Census!GK$4,$A16*25-25+1,0,1,1)=0,"",(OFFSET(Census!GK$4,$A16*25-25+Census!GK$3,0,1,1)-OFFSET(Census!GK$4,$A16*25-25+1,0,1,1))/OFFSET(Census!GK$4,$A16*25-25+1,0,1,1)*100)</f>
        <v>45.296942672468106</v>
      </c>
      <c r="GM16" s="207"/>
      <c r="GN16" s="208"/>
      <c r="GO16" s="207">
        <f ca="1">OFFSET(Census!GO$4,$A16*25-25+Census!GO$3,0,1,1)-OFFSET(Census!GO$4,$A16*25-25+1,0,1,1)</f>
        <v>-25.435991948369981</v>
      </c>
      <c r="GP16" s="208">
        <f ca="1">IF(OFFSET(Census!GO$4,$A16*25-25+1,0,1,1)=0,"",(OFFSET(Census!GO$4,$A16*25-25+Census!GO$3,0,1,1)-OFFSET(Census!GO$4,$A16*25-25+1,0,1,1))/OFFSET(Census!GO$4,$A16*25-25+1,0,1,1)*100)</f>
        <v>-40.540085398082347</v>
      </c>
      <c r="GQ16" s="207">
        <f ca="1">OFFSET(Census!GQ$4,$A16*25-25+Census!GQ$3,0,1,1)-OFFSET(Census!GQ$4,$A16*25-25+1,0,1,1)</f>
        <v>62</v>
      </c>
      <c r="GR16" s="208">
        <f ca="1">IF(OFFSET(Census!GQ$4,$A16*25-25+1,0,1,1)=0,"",(OFFSET(Census!GQ$4,$A16*25-25+Census!GQ$3,0,1,1)-OFFSET(Census!GQ$4,$A16*25-25+1,0,1,1))/OFFSET(Census!GQ$4,$A16*25-25+1,0,1,1)*100)</f>
        <v>5.02838605028386</v>
      </c>
      <c r="GS16" s="207">
        <f ca="1">OFFSET(Census!GS$4,$A16*25-25+Census!GS$3,0,1,1)-OFFSET(Census!GS$4,$A16*25-25+1,0,1,1)</f>
        <v>12.379999999999995</v>
      </c>
      <c r="GT16" s="208">
        <f ca="1">IF(OFFSET(Census!GS$4,$A16*25-25+1,0,1,1)=0,"",(OFFSET(Census!GS$4,$A16*25-25+Census!GS$3,0,1,1)-OFFSET(Census!GS$4,$A16*25-25+1,0,1,1))/OFFSET(Census!GS$4,$A16*25-25+1,0,1,1)*100)</f>
        <v>16.79327183939229</v>
      </c>
      <c r="GU16" s="207">
        <f ca="1">OFFSET(Census!GU$4,$A16*25-25+Census!GU$3,0,1,1)-OFFSET(Census!GU$4,$A16*25-25+1,0,1,1)</f>
        <v>17.11</v>
      </c>
      <c r="GV16" s="208">
        <f ca="1">IF(OFFSET(Census!GU$4,$A16*25-25+1,0,1,1)=0,"",(OFFSET(Census!GU$4,$A16*25-25+Census!GU$3,0,1,1)-OFFSET(Census!GU$4,$A16*25-25+1,0,1,1))/OFFSET(Census!GU$4,$A16*25-25+1,0,1,1)*100)</f>
        <v>34.433487623264234</v>
      </c>
      <c r="GW16" s="207">
        <f ca="1">OFFSET(Census!GW$4,$A16*25-25+Census!GW$3,0,1,1)-OFFSET(Census!GW$4,$A16*25-25+1,0,1,1)</f>
        <v>6</v>
      </c>
      <c r="GX16" s="208">
        <f ca="1">IF(OFFSET(Census!GW$4,$A16*25-25+1,0,1,1)=0,"",(OFFSET(Census!GW$4,$A16*25-25+Census!GW$3,0,1,1)-OFFSET(Census!GW$4,$A16*25-25+1,0,1,1))/OFFSET(Census!GW$4,$A16*25-25+1,0,1,1)*100)</f>
        <v>9.8199672667757785</v>
      </c>
      <c r="GY16" s="207">
        <f ca="1">OFFSET(Census!GY$4,$A16*25-25+Census!GY$3,0,1,1)-OFFSET(Census!GY$4,$A16*25-25+1,0,1,1)</f>
        <v>7.43</v>
      </c>
      <c r="GZ16" s="208">
        <f ca="1">IF(OFFSET(Census!GY$4,$A16*25-25+1,0,1,1)=0,"",(OFFSET(Census!GY$4,$A16*25-25+Census!GY$3,0,1,1)-OFFSET(Census!GY$4,$A16*25-25+1,0,1,1))/OFFSET(Census!GY$4,$A16*25-25+1,0,1,1)*100)</f>
        <v>17.053018131742022</v>
      </c>
      <c r="HA16" s="207">
        <f ca="1">OFFSET(Census!HA$4,$A16*25-25+Census!HA$3,0,1,1)-OFFSET(Census!HA$4,$A16*25-25+1,0,1,1)</f>
        <v>-0.79999999999999716</v>
      </c>
      <c r="HB16" s="208">
        <f ca="1">IF(OFFSET(Census!HA$4,$A16*25-25+1,0,1,1)=0,"",(OFFSET(Census!HA$4,$A16*25-25+Census!HA$3,0,1,1)-OFFSET(Census!HA$4,$A16*25-25+1,0,1,1))/OFFSET(Census!HA$4,$A16*25-25+1,0,1,1)*100)</f>
        <v>-0.81883316274308815</v>
      </c>
      <c r="HC16" s="207">
        <f ca="1">OFFSET(Census!HC$4,$A16*25-25+Census!HC$3,0,1,1)-OFFSET(Census!HC$4,$A16*25-25+1,0,1,1)</f>
        <v>-6.4</v>
      </c>
      <c r="HD16" s="208">
        <f ca="1">IF(OFFSET(Census!HC$4,$A16*25-25+1,0,1,1)=0,"",(OFFSET(Census!HC$4,$A16*25-25+Census!HC$3,0,1,1)-OFFSET(Census!HC$4,$A16*25-25+1,0,1,1))/OFFSET(Census!HC$4,$A16*25-25+1,0,1,1)*100)</f>
        <v>-29.090909090909093</v>
      </c>
      <c r="HE16" s="207"/>
      <c r="HF16" s="208" t="str">
        <f ca="1">IF(OFFSET(Census!HE$4,$A16*25-25+1,0,1,1)=0,"",(OFFSET(Census!HE$4,$A16*25-25+Census!HE$3,0,1,1)-OFFSET(Census!HE$4,$A16*25-25+1,0,1,1))/OFFSET(Census!HE$4,$A16*25-25+1,0,1,1)*100)</f>
        <v/>
      </c>
      <c r="HG16" s="207">
        <f ca="1">OFFSET(Census!HG$4,$A16*25-25+Census!HG$3,0,1,1)-OFFSET(Census!HG$4,$A16*25-25+1,0,1,1)</f>
        <v>277.5589911432246</v>
      </c>
      <c r="HH16" s="208">
        <f ca="1">IF(OFFSET(Census!HG$4,$A16*25-25+1,0,1,1)=0,"",(OFFSET(Census!HG$4,$A16*25-25+Census!HG$3,0,1,1)-OFFSET(Census!HG$4,$A16*25-25+1,0,1,1))/OFFSET(Census!HG$4,$A16*25-25+1,0,1,1)*100)</f>
        <v>39.821949948812716</v>
      </c>
      <c r="HI16" s="207">
        <f ca="1">OFFSET(Census!HI$4,$A16*25-25+Census!HI$3,0,1,1)-OFFSET(Census!HI$4,$A16*25-25+1,0,1,1)</f>
        <v>598.09795781790763</v>
      </c>
      <c r="HJ16" s="208">
        <f ca="1">IF(OFFSET(Census!HI$4,$A16*25-25+1,0,1,1)=0,"",(OFFSET(Census!HI$4,$A16*25-25+Census!HI$3,0,1,1)-OFFSET(Census!HI$4,$A16*25-25+1,0,1,1))/OFFSET(Census!HI$4,$A16*25-25+1,0,1,1)*100)</f>
        <v>11.713630196198739</v>
      </c>
      <c r="HK16" s="207">
        <f ca="1">OFFSET(Census!HK$4,$A16*25-25+Census!HK$3,0,1,1)-OFFSET(Census!HK$4,$A16*25-25+1,0,1,1)</f>
        <v>27.973230997668168</v>
      </c>
      <c r="HL16" s="208">
        <f ca="1">IF(OFFSET(Census!HK$4,$A16*25-25+1,0,1,1)=0,"",(OFFSET(Census!HK$4,$A16*25-25+Census!HK$3,0,1,1)-OFFSET(Census!HK$4,$A16*25-25+1,0,1,1))/OFFSET(Census!HK$4,$A16*25-25+1,0,1,1)*100)</f>
        <v>9.5798736293384135</v>
      </c>
      <c r="HM16" s="207">
        <f ca="1">OFFSET(Census!HM$4,$A16*25-25+Census!HM$3,0,1,1)-OFFSET(Census!HM$4,$A16*25-25+1,0,1,1)</f>
        <v>1642.9797454853451</v>
      </c>
      <c r="HN16" s="208">
        <f ca="1">IF(OFFSET(Census!HM$4,$A16*25-25+1,0,1,1)=0,"",(OFFSET(Census!HM$4,$A16*25-25+Census!HM$3,0,1,1)-OFFSET(Census!HM$4,$A16*25-25+1,0,1,1))/OFFSET(Census!HM$4,$A16*25-25+1,0,1,1)*100)</f>
        <v>24.721332312448769</v>
      </c>
      <c r="HO16" s="207">
        <f ca="1">OFFSET(Census!HO$4,$A16*25-25+Census!HO$3,0,1,1)-OFFSET(Census!HO$4,$A16*25-25+1,0,1,1)</f>
        <v>598.34611840577622</v>
      </c>
      <c r="HP16" s="208">
        <f ca="1">IF(OFFSET(Census!HO$4,$A16*25-25+1,0,1,1)=0,"",(OFFSET(Census!HO$4,$A16*25-25+Census!HO$3,0,1,1)-OFFSET(Census!HO$4,$A16*25-25+1,0,1,1))/OFFSET(Census!HO$4,$A16*25-25+1,0,1,1)*100)</f>
        <v>124.15681956919855</v>
      </c>
      <c r="HQ16" s="207"/>
      <c r="HR16" s="208"/>
      <c r="HS16" s="207">
        <f ca="1">OFFSET(Census!HS$4,$A16*25-25+Census!HS$3,0,1,1)-OFFSET(Census!HS$4,$A16*25-25+1,0,1,1)</f>
        <v>-1</v>
      </c>
      <c r="HT16" s="208">
        <f ca="1">IF(OFFSET(Census!HS$4,$A16*25-25+1,0,1,1)=0,"",(OFFSET(Census!HS$4,$A16*25-25+Census!HS$3,0,1,1)-OFFSET(Census!HS$4,$A16*25-25+1,0,1,1))/OFFSET(Census!HS$4,$A16*25-25+1,0,1,1)*100)</f>
        <v>-10</v>
      </c>
      <c r="HU16" s="207">
        <f ca="1">OFFSET(Census!HU$4,$A16*25-25+Census!HU$3,0,1,1)-OFFSET(Census!HU$4,$A16*25-25+1,0,1,1)</f>
        <v>0</v>
      </c>
      <c r="HV16" s="208" t="str">
        <f ca="1">IF(OFFSET(Census!HU$4,$A16*25-25+1,0,1,1)=0,"",(OFFSET(Census!HU$4,$A16*25-25+Census!HU$3,0,1,1)-OFFSET(Census!HU$4,$A16*25-25+1,0,1,1))/OFFSET(Census!HU$4,$A16*25-25+1,0,1,1)*100)</f>
        <v/>
      </c>
      <c r="HW16" s="207">
        <f ca="1">OFFSET(Census!HW$4,$A16*25-25+Census!HW$3,0,1,1)-OFFSET(Census!HW$4,$A16*25-25+1,0,1,1)</f>
        <v>4.3000000000000043</v>
      </c>
      <c r="HX16" s="208">
        <f ca="1">IF(OFFSET(Census!HW$4,$A16*25-25+1,0,1,1)=0,"",(OFFSET(Census!HW$4,$A16*25-25+Census!HW$3,0,1,1)-OFFSET(Census!HW$4,$A16*25-25+1,0,1,1))/OFFSET(Census!HW$4,$A16*25-25+1,0,1,1)*100)</f>
        <v>9.3681917211329075</v>
      </c>
      <c r="HY16" s="207"/>
      <c r="HZ16" s="208" t="str">
        <f ca="1">IF(OFFSET(Census!HY$4,$A16*25-25+1,0,1,1)=0,"",(OFFSET(Census!HY$4,$A16*25-25+Census!HY$3,0,1,1)-OFFSET(Census!HY$4,$A16*25-25+1,0,1,1))/OFFSET(Census!HY$4,$A16*25-25+1,0,1,1)*100)</f>
        <v/>
      </c>
      <c r="IA16" s="207">
        <f ca="1">OFFSET(Census!IA$4,$A16*25-25+Census!IA$3,0,1,1)-OFFSET(Census!IA$4,$A16*25-25+1,0,1,1)</f>
        <v>-3.666666666666667</v>
      </c>
      <c r="IB16" s="208">
        <f ca="1">IF(OFFSET(Census!IA$4,$A16*25-25+1,0,1,1)=0,"",(OFFSET(Census!IA$4,$A16*25-25+Census!IA$3,0,1,1)-OFFSET(Census!IA$4,$A16*25-25+1,0,1,1))/OFFSET(Census!IA$4,$A16*25-25+1,0,1,1)*100)</f>
        <v>-40.740740740740748</v>
      </c>
      <c r="IC16" s="207">
        <f ca="1">OFFSET(Census!IC$4,$A16*25-25+Census!IC$3,0,1,1)-OFFSET(Census!IC$4,$A16*25-25+1,0,1,1)</f>
        <v>-23.333333333333336</v>
      </c>
      <c r="ID16" s="208">
        <f ca="1">IF(OFFSET(Census!IC$4,$A16*25-25+1,0,1,1)=0,"",(OFFSET(Census!IC$4,$A16*25-25+Census!IC$3,0,1,1)-OFFSET(Census!IC$4,$A16*25-25+1,0,1,1))/OFFSET(Census!IC$4,$A16*25-25+1,0,1,1)*100)</f>
        <v>-27.13178294573644</v>
      </c>
      <c r="IE16" s="207">
        <f ca="1">OFFSET(Census!IE$4,$A16*25-25+Census!IE$3,0,1,1)-OFFSET(Census!IE$4,$A16*25-25+1,0,1,1)</f>
        <v>-0.48965075093813337</v>
      </c>
      <c r="IF16" s="208">
        <f ca="1">IF(OFFSET(Census!IE$4,$A16*25-25+1,0,1,1)=0,"",(OFFSET(Census!IE$4,$A16*25-25+Census!IE$3,0,1,1)-OFFSET(Census!IE$4,$A16*25-25+1,0,1,1))/OFFSET(Census!IE$4,$A16*25-25+1,0,1,1)*100)</f>
        <v>-45.837838964488455</v>
      </c>
      <c r="IG16" s="207">
        <f ca="1">OFFSET(Census!IG$4,$A16*25-25+Census!IG$3,0,1,1)-OFFSET(Census!IG$4,$A16*25-25+1,0,1,1)</f>
        <v>-3.4092383213391413</v>
      </c>
      <c r="IH16" s="208">
        <f ca="1">IF(OFFSET(Census!IG$4,$A16*25-25+1,0,1,1)=0,"",(OFFSET(Census!IG$4,$A16*25-25+Census!IG$3,0,1,1)-OFFSET(Census!IG$4,$A16*25-25+1,0,1,1))/OFFSET(Census!IG$4,$A16*25-25+1,0,1,1)*100)</f>
        <v>-33.399435703426199</v>
      </c>
      <c r="II16" s="207"/>
      <c r="IJ16" s="208"/>
    </row>
    <row r="17" spans="1:244" ht="12" customHeight="1" x14ac:dyDescent="0.35">
      <c r="A17" s="209">
        <v>12</v>
      </c>
      <c r="B17" s="10" t="s">
        <v>62</v>
      </c>
      <c r="E17" s="207">
        <f ca="1">OFFSET(Census!E$4,$A17*25-25+Census!E$3,0,1,1)-OFFSET(Census!E$4,$A17*25-25+1,0,1,1)</f>
        <v>130794</v>
      </c>
      <c r="F17" s="208">
        <f ca="1">IF(OFFSET(Census!E$4,$A17*25-25+1,0,1,1)=0,"",(OFFSET(Census!E$4,$A17*25-25+Census!E$3,0,1,1)-OFFSET(Census!E$4,$A17*25-25+1,0,1,1))/OFFSET(Census!E$4,$A17*25-25+1,0,1,1)*100)</f>
        <v>99.108888383723567</v>
      </c>
      <c r="G17" s="207">
        <f ca="1">OFFSET(Census!G$4,$A17*25-25+Census!G$3,0,1,1)-OFFSET(Census!G$4,$A17*25-25+1,0,1,1)</f>
        <v>26179</v>
      </c>
      <c r="H17" s="208">
        <f ca="1">IF(OFFSET(Census!G$4,$A17*25-25+1,0,1,1)=0,"",(OFFSET(Census!G$4,$A17*25-25+Census!G$3,0,1,1)-OFFSET(Census!G$4,$A17*25-25+1,0,1,1))/OFFSET(Census!G$4,$A17*25-25+1,0,1,1)*100)</f>
        <v>91.615048118985129</v>
      </c>
      <c r="I17" s="207">
        <f ca="1">OFFSET(Census!I$4,$A17*25-25+Census!I$3,0,1,1)-OFFSET(Census!I$4,$A17*25-25+1,0,1,1)</f>
        <v>14107</v>
      </c>
      <c r="J17" s="208">
        <f ca="1">IF(OFFSET(Census!I$4,$A17*25-25+1,0,1,1)=0,"",(OFFSET(Census!I$4,$A17*25-25+Census!I$3,0,1,1)-OFFSET(Census!I$4,$A17*25-25+1,0,1,1))/OFFSET(Census!I$4,$A17*25-25+1,0,1,1)*100)</f>
        <v>79.691560275675073</v>
      </c>
      <c r="K17" s="207">
        <f ca="1">OFFSET(Census!K$4,$A17*25-25+Census!K$3,0,1,1)-OFFSET(Census!K$4,$A17*25-25+1,0,1,1)</f>
        <v>21923</v>
      </c>
      <c r="L17" s="208">
        <f ca="1">IF(OFFSET(Census!K$4,$A17*25-25+1,0,1,1)=0,"",(OFFSET(Census!K$4,$A17*25-25+Census!K$3,0,1,1)-OFFSET(Census!K$4,$A17*25-25+1,0,1,1))/OFFSET(Census!K$4,$A17*25-25+1,0,1,1)*100)</f>
        <v>467.14255273812063</v>
      </c>
      <c r="M17" s="207">
        <f ca="1">OFFSET(Census!M$4,$A17*25-25+Census!M$3,0,1,1)-OFFSET(Census!M$4,$A17*25-25+1,0,1,1)</f>
        <v>0.79662412154173978</v>
      </c>
      <c r="N17" s="208">
        <f ca="1">IF(OFFSET(Census!M$4,$A17*25-25+1,0,1,1)=0,"",(OFFSET(Census!M$4,$A17*25-25+Census!M$3,0,1,1)-OFFSET(Census!M$4,$A17*25-25+1,0,1,1))/OFFSET(Census!M$4,$A17*25-25+1,0,1,1)*100)</f>
        <v>3.6791070978079929</v>
      </c>
      <c r="O17" s="207">
        <f ca="1">OFFSET(Census!O$4,$A17*25-25+Census!O$3,0,1,1)-OFFSET(Census!O$4,$A17*25-25+1,0,1,1)</f>
        <v>-0.37188767204891171</v>
      </c>
      <c r="P17" s="208">
        <f ca="1">IF(OFFSET(Census!O$4,$A17*25-25+1,0,1,1)=0,"",(OFFSET(Census!O$4,$A17*25-25+Census!O$3,0,1,1)-OFFSET(Census!O$4,$A17*25-25+1,0,1,1))/OFFSET(Census!O$4,$A17*25-25+1,0,1,1)*100)</f>
        <v>-2.7724559982089523</v>
      </c>
      <c r="Q17" s="207">
        <f ca="1">OFFSET(Census!Q$4,$A17*25-25+Census!Q$3,0,1,1)-OFFSET(Census!Q$4,$A17*25-25+1,0,1,1)</f>
        <v>7.3565131470814276</v>
      </c>
      <c r="R17" s="208">
        <f ca="1">IF(OFFSET(Census!Q$4,$A17*25-25+1,0,1,1)=0,"",(OFFSET(Census!Q$4,$A17*25-25+Census!Q$3,0,1,1)-OFFSET(Census!Q$4,$A17*25-25+1,0,1,1))/OFFSET(Census!Q$4,$A17*25-25+1,0,1,1)*100)</f>
        <v>206.86960153853312</v>
      </c>
      <c r="S17" s="207">
        <f ca="1">OFFSET(Census!S$4,$A17*25-25+Census!S$3,0,1,1)-OFFSET(Census!S$4,$A17*25-25+1,0,1,1)</f>
        <v>6</v>
      </c>
      <c r="T17" s="208">
        <f ca="1">IF(OFFSET(Census!S$4,$A17*25-25+1,0,1,1)=0,"",(OFFSET(Census!S$4,$A17*25-25+Census!S$3,0,1,1)-OFFSET(Census!S$4,$A17*25-25+1,0,1,1))/OFFSET(Census!S$4,$A17*25-25+1,0,1,1)*100)</f>
        <v>22.222222222222221</v>
      </c>
      <c r="U17" s="207"/>
      <c r="V17" s="208"/>
      <c r="W17" s="207">
        <f ca="1">OFFSET(Census!W$4,$A17*25-25+Census!W$3,0,1,1)-OFFSET(Census!W$4,$A17*25-25+1,0,1,1)</f>
        <v>1448</v>
      </c>
      <c r="X17" s="208">
        <f ca="1">IF(OFFSET(Census!W$4,$A17*25-25+1,0,1,1)=0,"",(OFFSET(Census!W$4,$A17*25-25+Census!W$3,0,1,1)-OFFSET(Census!W$4,$A17*25-25+1,0,1,1))/OFFSET(Census!W$4,$A17*25-25+1,0,1,1)*100)</f>
        <v>343.12796208530807</v>
      </c>
      <c r="Y17" s="207">
        <f ca="1">OFFSET(Census!Y$4,$A17*25-25+Census!Y$3,0,1,1)-OFFSET(Census!Y$4,$A17*25-25+1,0,1,1)</f>
        <v>0.39005234057956262</v>
      </c>
      <c r="Z17" s="208">
        <f ca="1">IF(OFFSET(Census!Y$4,$A17*25-25+1,0,1,1)=0,"",(OFFSET(Census!Y$4,$A17*25-25+Census!Y$3,0,1,1)-OFFSET(Census!Y$4,$A17*25-25+1,0,1,1))/OFFSET(Census!Y$4,$A17*25-25+1,0,1,1)*100)</f>
        <v>94.318722848580308</v>
      </c>
      <c r="AA17" s="207">
        <f ca="1">OFFSET(Census!AA$4,$A17*25-25+Census!AA$3,0,1,1)-OFFSET(Census!AA$4,$A17*25-25+1,0,1,1)</f>
        <v>66644</v>
      </c>
      <c r="AB17" s="208">
        <f ca="1">IF(OFFSET(Census!AA$4,$A17*25-25+1,0,1,1)=0,"",(OFFSET(Census!AA$4,$A17*25-25+Census!AA$3,0,1,1)-OFFSET(Census!AA$4,$A17*25-25+1,0,1,1))/OFFSET(Census!AA$4,$A17*25-25+1,0,1,1)*100)</f>
        <v>218.02597572545554</v>
      </c>
      <c r="AC17" s="207">
        <f ca="1">OFFSET(Census!AC$4,$A17*25-25+Census!AC$3,0,1,1)-OFFSET(Census!AC$4,$A17*25-25+1,0,1,1)</f>
        <v>12.028906278896741</v>
      </c>
      <c r="AD17" s="208">
        <f ca="1">IF(OFFSET(Census!AC$4,$A17*25-25+1,0,1,1)=0,"",(OFFSET(Census!AC$4,$A17*25-25+Census!AC$3,0,1,1)-OFFSET(Census!AC$4,$A17*25-25+1,0,1,1))/OFFSET(Census!AC$4,$A17*25-25+1,0,1,1)*100)</f>
        <v>40.156957252060685</v>
      </c>
      <c r="AE17" s="207">
        <f ca="1">OFFSET(Census!AE$4,$A17*25-25+Census!AE$3,0,1,1)-OFFSET(Census!AE$4,$A17*25-25+1,0,1,1)</f>
        <v>86181</v>
      </c>
      <c r="AF17" s="208">
        <f ca="1">IF(OFFSET(Census!AE$4,$A17*25-25+1,0,1,1)=0,"",(OFFSET(Census!AE$4,$A17*25-25+Census!AE$3,0,1,1)-OFFSET(Census!AE$4,$A17*25-25+1,0,1,1))/OFFSET(Census!AE$4,$A17*25-25+1,0,1,1)*100)</f>
        <v>262.4429015165357</v>
      </c>
      <c r="AG17" s="207">
        <f ca="1">OFFSET(Census!AG$4,$A17*25-25+Census!AG$3,0,1,1)-OFFSET(Census!AG$4,$A17*25-25+1,0,1,1)</f>
        <v>19.74709481746202</v>
      </c>
      <c r="AH17" s="208">
        <f ca="1">IF(OFFSET(Census!AG$4,$A17*25-25+1,0,1,1)=0,"",(OFFSET(Census!AG$4,$A17*25-25+Census!AG$3,0,1,1)-OFFSET(Census!AG$4,$A17*25-25+1,0,1,1))/OFFSET(Census!AG$4,$A17*25-25+1,0,1,1)*100)</f>
        <v>61.364046030607668</v>
      </c>
      <c r="AI17" s="207">
        <f ca="1">OFFSET(Census!AI$4,$A17*25-25+Census!AI$3,0,1,1)-OFFSET(Census!AI$4,$A17*25-25+1,0,1,1)</f>
        <v>0.20706090509591046</v>
      </c>
      <c r="AJ17" s="208">
        <f ca="1">IF(OFFSET(Census!AI$4,$A17*25-25+1,0,1,1)=0,"",(OFFSET(Census!AI$4,$A17*25-25+Census!AI$3,0,1,1)-OFFSET(Census!AI$4,$A17*25-25+1,0,1,1))/OFFSET(Census!AI$4,$A17*25-25+1,0,1,1)*100)</f>
        <v>3.2187659550704968</v>
      </c>
      <c r="AK17" s="207">
        <f ca="1">OFFSET(Census!AK$4,$A17*25-25+Census!AK$3,0,1,1)-OFFSET(Census!AK$4,$A17*25-25+1,0,1,1)</f>
        <v>36</v>
      </c>
      <c r="AL17" s="208">
        <f ca="1">IF(OFFSET(Census!AK$4,$A17*25-25+1,0,1,1)=0,"",(OFFSET(Census!AK$4,$A17*25-25+Census!AK$3,0,1,1)-OFFSET(Census!AK$4,$A17*25-25+1,0,1,1))/OFFSET(Census!AK$4,$A17*25-25+1,0,1,1)*100)</f>
        <v>112.5</v>
      </c>
      <c r="AM17" s="207">
        <f ca="1">OFFSET(Census!AM$4,$A17*25-25+Census!AM$3,0,1,1)-OFFSET(Census!AM$4,$A17*25-25+1,0,1,1)</f>
        <v>812</v>
      </c>
      <c r="AN17" s="208">
        <f ca="1">IF(OFFSET(Census!AM$4,$A17*25-25+1,0,1,1)=0,"",(OFFSET(Census!AM$4,$A17*25-25+Census!AM$3,0,1,1)-OFFSET(Census!AM$4,$A17*25-25+1,0,1,1))/OFFSET(Census!AM$4,$A17*25-25+1,0,1,1)*100)</f>
        <v>489.15662650602417</v>
      </c>
      <c r="AO17" s="207">
        <f ca="1">OFFSET(Census!AO$4,$A17*25-25+Census!AO$3,0,1,1)-OFFSET(Census!AO$4,$A17*25-25+1,0,1,1)</f>
        <v>15646</v>
      </c>
      <c r="AP17" s="208">
        <f ca="1">IF(OFFSET(Census!AO$4,$A17*25-25+1,0,1,1)=0,"",(OFFSET(Census!AO$4,$A17*25-25+Census!AO$3,0,1,1)-OFFSET(Census!AO$4,$A17*25-25+1,0,1,1))/OFFSET(Census!AO$4,$A17*25-25+1,0,1,1)*100)</f>
        <v>1968.050314465409</v>
      </c>
      <c r="AQ17" s="207">
        <f ca="1">OFFSET(Census!AQ$4,$A17*25-25+Census!AQ$3,0,1,1)-OFFSET(Census!AQ$4,$A17*25-25+1,0,1,1)</f>
        <v>15290</v>
      </c>
      <c r="AR17" s="208">
        <f ca="1">IF(OFFSET(Census!AQ$4,$A17*25-25+1,0,1,1)=0,"",(OFFSET(Census!AQ$4,$A17*25-25+Census!AQ$3,0,1,1)-OFFSET(Census!AQ$4,$A17*25-25+1,0,1,1))/OFFSET(Census!AQ$4,$A17*25-25+1,0,1,1)*100)</f>
        <v>8220.4301075268813</v>
      </c>
      <c r="AS17" s="207">
        <f ca="1">OFFSET(Census!AS$4,$A17*25-25+Census!AS$3,0,1,1)-OFFSET(Census!AS$4,$A17*25-25+1,0,1,1)</f>
        <v>2839</v>
      </c>
      <c r="AT17" s="208">
        <f ca="1">IF(OFFSET(Census!AS$4,$A17*25-25+1,0,1,1)=0,"",(OFFSET(Census!AS$4,$A17*25-25+Census!AS$3,0,1,1)-OFFSET(Census!AS$4,$A17*25-25+1,0,1,1))/OFFSET(Census!AS$4,$A17*25-25+1,0,1,1)*100)</f>
        <v>485.29914529914527</v>
      </c>
      <c r="AU17" s="207">
        <f ca="1">OFFSET(Census!AU$4,$A17*25-25+Census!AU$3,0,1,1)-OFFSET(Census!AU$4,$A17*25-25+1,0,1,1)</f>
        <v>3316</v>
      </c>
      <c r="AV17" s="208">
        <f ca="1">IF(OFFSET(Census!AU$4,$A17*25-25+1,0,1,1)=0,"",(OFFSET(Census!AU$4,$A17*25-25+Census!AU$3,0,1,1)-OFFSET(Census!AU$4,$A17*25-25+1,0,1,1))/OFFSET(Census!AU$4,$A17*25-25+1,0,1,1)*100)</f>
        <v>601.81488203266781</v>
      </c>
      <c r="AW17" s="207">
        <f ca="1">OFFSET(Census!AW$4,$A17*25-25+Census!AW$3,0,1,1)-OFFSET(Census!AW$4,$A17*25-25+1,0,1,1)</f>
        <v>3396</v>
      </c>
      <c r="AX17" s="208">
        <f ca="1">IF(OFFSET(Census!AW$4,$A17*25-25+1,0,1,1)=0,"",(OFFSET(Census!AW$4,$A17*25-25+Census!AW$3,0,1,1)-OFFSET(Census!AW$4,$A17*25-25+1,0,1,1))/OFFSET(Census!AW$4,$A17*25-25+1,0,1,1)*100)</f>
        <v>86.171022583100736</v>
      </c>
      <c r="AY17" s="207">
        <f ca="1">OFFSET(Census!AY$4,$A17*25-25+Census!AY$3,0,1,1)-OFFSET(Census!AY$4,$A17*25-25+1,0,1,1)</f>
        <v>336</v>
      </c>
      <c r="AZ17" s="208">
        <f ca="1">IF(OFFSET(Census!AY$4,$A17*25-25+1,0,1,1)=0,"",(OFFSET(Census!AY$4,$A17*25-25+Census!AY$3,0,1,1)-OFFSET(Census!AY$4,$A17*25-25+1,0,1,1))/OFFSET(Census!AY$4,$A17*25-25+1,0,1,1)*100)</f>
        <v>27.953410981697168</v>
      </c>
      <c r="BA17" s="207"/>
      <c r="BB17" s="208"/>
      <c r="BC17" s="207">
        <f ca="1">OFFSET(Census!BC$4,$A17*25-25+Census!BC$3,0,1,1)-OFFSET(Census!BC$4,$A17*25-25+1,0,1,1)</f>
        <v>3487</v>
      </c>
      <c r="BD17" s="208">
        <f ca="1">IF(OFFSET(Census!BC$4,$A17*25-25+1,0,1,1)=0,"",(OFFSET(Census!BC$4,$A17*25-25+Census!BC$3,0,1,1)-OFFSET(Census!BC$4,$A17*25-25+1,0,1,1))/OFFSET(Census!BC$4,$A17*25-25+1,0,1,1)*100)</f>
        <v>297.27195225916449</v>
      </c>
      <c r="BE17" s="207">
        <f ca="1">OFFSET(Census!BE$4,$A17*25-25+Census!BE$3,0,1,1)-OFFSET(Census!BE$4,$A17*25-25+1,0,1,1)</f>
        <v>345</v>
      </c>
      <c r="BF17" s="208">
        <f ca="1">IF(OFFSET(Census!BE$4,$A17*25-25+1,0,1,1)=0,"",(OFFSET(Census!BE$4,$A17*25-25+Census!BE$3,0,1,1)-OFFSET(Census!BE$4,$A17*25-25+1,0,1,1))/OFFSET(Census!BE$4,$A17*25-25+1,0,1,1)*100)</f>
        <v>76.158940397350989</v>
      </c>
      <c r="BG17" s="207">
        <f ca="1">OFFSET(Census!BG$4,$A17*25-25+Census!BG$3,0,1,1)-OFFSET(Census!BG$4,$A17*25-25+1,0,1,1)</f>
        <v>585</v>
      </c>
      <c r="BH17" s="208">
        <f ca="1">IF(OFFSET(Census!BG$4,$A17*25-25+1,0,1,1)=0,"",(OFFSET(Census!BG$4,$A17*25-25+Census!BG$3,0,1,1)-OFFSET(Census!BG$4,$A17*25-25+1,0,1,1))/OFFSET(Census!BG$4,$A17*25-25+1,0,1,1)*100)</f>
        <v>173.59050445103858</v>
      </c>
      <c r="BI17" s="207">
        <f ca="1">OFFSET(Census!BI$4,$A17*25-25+Census!BI$3,0,1,1)-OFFSET(Census!BI$4,$A17*25-25+1,0,1,1)</f>
        <v>2557</v>
      </c>
      <c r="BJ17" s="208">
        <f ca="1">IF(OFFSET(Census!BI$4,$A17*25-25+1,0,1,1)=0,"",(OFFSET(Census!BI$4,$A17*25-25+Census!BI$3,0,1,1)-OFFSET(Census!BI$4,$A17*25-25+1,0,1,1))/OFFSET(Census!BI$4,$A17*25-25+1,0,1,1)*100)</f>
        <v>667.62402088772842</v>
      </c>
      <c r="BK17" s="207"/>
      <c r="BL17" s="208"/>
      <c r="BM17" s="207">
        <f ca="1">OFFSET(Census!BM$4,$A17*25-25+Census!BM$3,0,1,1)-OFFSET(Census!BM$4,$A17*25-25+1,0,1,1)</f>
        <v>11404</v>
      </c>
      <c r="BN17" s="208">
        <f ca="1">IF(OFFSET(Census!BM$4,$A17*25-25+1,0,1,1)=0,"",(OFFSET(Census!BM$4,$A17*25-25+Census!BM$3,0,1,1)-OFFSET(Census!BM$4,$A17*25-25+1,0,1,1))/OFFSET(Census!BM$4,$A17*25-25+1,0,1,1)*100)</f>
        <v>4386.1538461538457</v>
      </c>
      <c r="BO17" s="207">
        <f ca="1">OFFSET(Census!BO$4,$A17*25-25+Census!BO$3,0,1,1)-OFFSET(Census!BO$4,$A17*25-25+1,0,1,1)</f>
        <v>5232</v>
      </c>
      <c r="BP17" s="208">
        <f ca="1">IF(OFFSET(Census!BO$4,$A17*25-25+1,0,1,1)=0,"",(OFFSET(Census!BO$4,$A17*25-25+Census!BO$3,0,1,1)-OFFSET(Census!BO$4,$A17*25-25+1,0,1,1))/OFFSET(Census!BO$4,$A17*25-25+1,0,1,1)*100)</f>
        <v>702.28187919463085</v>
      </c>
      <c r="BQ17" s="207">
        <f ca="1">OFFSET(Census!BQ$4,$A17*25-25+Census!BQ$3,0,1,1)-OFFSET(Census!BQ$4,$A17*25-25+1,0,1,1)</f>
        <v>38065</v>
      </c>
      <c r="BR17" s="208">
        <f ca="1">IF(OFFSET(Census!BQ$4,$A17*25-25+1,0,1,1)=0,"",(OFFSET(Census!BQ$4,$A17*25-25+Census!BQ$3,0,1,1)-OFFSET(Census!BQ$4,$A17*25-25+1,0,1,1))/OFFSET(Census!BQ$4,$A17*25-25+1,0,1,1)*100)</f>
        <v>468.14659943426398</v>
      </c>
      <c r="BS17" s="207">
        <f ca="1">OFFSET(Census!BS$4,$A17*25-25+Census!BS$3,0,1,1)-OFFSET(Census!BS$4,$A17*25-25+1,0,1,1)</f>
        <v>58</v>
      </c>
      <c r="BT17" s="208">
        <f ca="1">IF(OFFSET(Census!BS$4,$A17*25-25+1,0,1,1)=0,"",(OFFSET(Census!BS$4,$A17*25-25+Census!BS$3,0,1,1)-OFFSET(Census!BS$4,$A17*25-25+1,0,1,1))/OFFSET(Census!BS$4,$A17*25-25+1,0,1,1)*100)</f>
        <v>156.75675675675674</v>
      </c>
      <c r="BU17" s="207">
        <f ca="1">OFFSET(Census!BU$4,$A17*25-25+Census!BU$3,0,1,1)-OFFSET(Census!BU$4,$A17*25-25+1,0,1,1)</f>
        <v>36244</v>
      </c>
      <c r="BV17" s="208">
        <f ca="1">IF(OFFSET(Census!BU$4,$A17*25-25+1,0,1,1)=0,"",(OFFSET(Census!BU$4,$A17*25-25+Census!BU$3,0,1,1)-OFFSET(Census!BU$4,$A17*25-25+1,0,1,1))/OFFSET(Census!BU$4,$A17*25-25+1,0,1,1)*100)</f>
        <v>336.433676784554</v>
      </c>
      <c r="BW17" s="207"/>
      <c r="BX17" s="208"/>
      <c r="BY17" s="207">
        <f ca="1">OFFSET(Census!BY$4,$A17*25-25+Census!BY$3,0,1,1)-OFFSET(Census!BY$4,$A17*25-25+1,0,1,1)</f>
        <v>-9.9583682805947387</v>
      </c>
      <c r="BZ17" s="208">
        <f ca="1">IF(OFFSET(Census!BY$4,$A17*25-25+1,0,1,1)=0,"",(OFFSET(Census!BY$4,$A17*25-25+Census!BY$3,0,1,1)-OFFSET(Census!BY$4,$A17*25-25+1,0,1,1))/OFFSET(Census!BY$4,$A17*25-25+1,0,1,1)*100)</f>
        <v>-48.915355805243443</v>
      </c>
      <c r="CA17" s="207">
        <f ca="1">OFFSET(Census!CA$4,$A17*25-25+Census!CA$3,0,1,1)-OFFSET(Census!CA$4,$A17*25-25+1,0,1,1)</f>
        <v>32848</v>
      </c>
      <c r="CB17" s="208">
        <f ca="1">IF(OFFSET(Census!CA$4,$A17*25-25+1,0,1,1)=0,"",(OFFSET(Census!CA$4,$A17*25-25+Census!CA$3,0,1,1)-OFFSET(Census!CA$4,$A17*25-25+1,0,1,1))/OFFSET(Census!CA$4,$A17*25-25+1,0,1,1)*100)</f>
        <v>1593.7894226103833</v>
      </c>
      <c r="CC17" s="207">
        <f ca="1">OFFSET(Census!CC$4,$A17*25-25+Census!CC$3,0,1,1)-OFFSET(Census!CC$4,$A17*25-25+1,0,1,1)</f>
        <v>13.2092918143079</v>
      </c>
      <c r="CD17" s="208">
        <f ca="1">IF(OFFSET(Census!CC$4,$A17*25-25+1,0,1,1)=0,"",(OFFSET(Census!CC$4,$A17*25-25+Census!CC$3,0,1,1)-OFFSET(Census!CC$4,$A17*25-25+1,0,1,1))/OFFSET(Census!CC$4,$A17*25-25+1,0,1,1)*100)</f>
        <v>654.0169693834232</v>
      </c>
      <c r="CE17" s="207"/>
      <c r="CF17" s="208"/>
      <c r="CG17" s="207">
        <f ca="1">OFFSET(Census!CG$4,$A17*25-25+Census!CG$3,0,1,1)-OFFSET(Census!CG$4,$A17*25-25+1,0,1,1)</f>
        <v>60530</v>
      </c>
      <c r="CH17" s="208">
        <f ca="1">IF(OFFSET(Census!CG$4,$A17*25-25+1,0,1,1)=0,"",(OFFSET(Census!CG$4,$A17*25-25+Census!CG$3,0,1,1)-OFFSET(Census!CG$4,$A17*25-25+1,0,1,1))/OFFSET(Census!CG$4,$A17*25-25+1,0,1,1)*100)</f>
        <v>142.88749350833294</v>
      </c>
      <c r="CI17" s="207">
        <f ca="1">OFFSET(Census!CI$4,$A17*25-25+Census!CI$3,0,1,1)-OFFSET(Census!CI$4,$A17*25-25+1,0,1,1)</f>
        <v>1966</v>
      </c>
      <c r="CJ17" s="208">
        <f ca="1">IF(OFFSET(Census!CI$4,$A17*25-25+1,0,1,1)=0,"",(OFFSET(Census!CI$4,$A17*25-25+Census!CI$3,0,1,1)-OFFSET(Census!CI$4,$A17*25-25+1,0,1,1))/OFFSET(Census!CI$4,$A17*25-25+1,0,1,1)*100)</f>
        <v>30.656479026976452</v>
      </c>
      <c r="CK17" s="207">
        <f ca="1">OFFSET(Census!CK$4,$A17*25-25+Census!CK$3,0,1,1)-OFFSET(Census!CK$4,$A17*25-25+1,0,1,1)</f>
        <v>44853</v>
      </c>
      <c r="CL17" s="208">
        <f ca="1">IF(OFFSET(Census!CK$4,$A17*25-25+1,0,1,1)=0,"",(OFFSET(Census!CK$4,$A17*25-25+Census!CK$3,0,1,1)-OFFSET(Census!CK$4,$A17*25-25+1,0,1,1))/OFFSET(Census!CK$4,$A17*25-25+1,0,1,1)*100)</f>
        <v>199.41757069180153</v>
      </c>
      <c r="CM17" s="207">
        <f ca="1">OFFSET(Census!CM$4,$A17*25-25+Census!CM$3,0,1,1)-OFFSET(Census!CM$4,$A17*25-25+1,0,1,1)</f>
        <v>-5.6178652143553141</v>
      </c>
      <c r="CN17" s="208">
        <f ca="1">IF(OFFSET(Census!CM$4,$A17*25-25+1,0,1,1)=0,"",(OFFSET(Census!CM$4,$A17*25-25+Census!CM$3,0,1,1)-OFFSET(Census!CM$4,$A17*25-25+1,0,1,1))/OFFSET(Census!CM$4,$A17*25-25+1,0,1,1)*100)</f>
        <v>-42.727487264958739</v>
      </c>
      <c r="CO17" s="207">
        <f ca="1">OFFSET(Census!CO$4,$A17*25-25+Census!CO$3,0,1,1)-OFFSET(Census!CO$4,$A17*25-25+1,0,1,1)</f>
        <v>0.53436326546522395</v>
      </c>
      <c r="CP17" s="208">
        <f ca="1">IF(OFFSET(Census!CO$4,$A17*25-25+1,0,1,1)=0,"",(OFFSET(Census!CO$4,$A17*25-25+Census!CO$3,0,1,1)-OFFSET(Census!CO$4,$A17*25-25+1,0,1,1))/OFFSET(Census!CO$4,$A17*25-25+1,0,1,1)*100)</f>
        <v>7.7831566994701049</v>
      </c>
      <c r="CQ17" s="207">
        <f ca="1">OFFSET(Census!CQ$4,$A17*25-25+Census!CQ$3,0,1,1)-OFFSET(Census!CQ$4,$A17*25-25+1,0,1,1)</f>
        <v>-6.1435999863796482</v>
      </c>
      <c r="CR17" s="208">
        <f ca="1">IF(OFFSET(Census!CQ$4,$A17*25-25+1,0,1,1)=0,"",(OFFSET(Census!CQ$4,$A17*25-25+Census!CQ$3,0,1,1)-OFFSET(Census!CQ$4,$A17*25-25+1,0,1,1))/OFFSET(Census!CQ$4,$A17*25-25+1,0,1,1)*100)</f>
        <v>-8.9766466474488649</v>
      </c>
      <c r="CS17" s="207">
        <f ca="1">OFFSET(Census!CS$4,$A17*25-25+Census!CS$3,0,1,1)-OFFSET(Census!CS$4,$A17*25-25+1,0,1,1)</f>
        <v>-11.305492929404352</v>
      </c>
      <c r="CT17" s="208">
        <f ca="1">IF(OFFSET(Census!CS$4,$A17*25-25+1,0,1,1)=0,"",(OFFSET(Census!CS$4,$A17*25-25+Census!CS$3,0,1,1)-OFFSET(Census!CS$4,$A17*25-25+1,0,1,1))/OFFSET(Census!CS$4,$A17*25-25+1,0,1,1)*100)</f>
        <v>-67.64962525865198</v>
      </c>
      <c r="CU17" s="207">
        <f ca="1">OFFSET(Census!CU$4,$A17*25-25+Census!CU$3,0,1,1)-OFFSET(Census!CU$4,$A17*25-25+1,0,1,1)</f>
        <v>13609</v>
      </c>
      <c r="CV17" s="208">
        <f ca="1">IF(OFFSET(Census!CU$4,$A17*25-25+1,0,1,1)=0,"",(OFFSET(Census!CU$4,$A17*25-25+Census!CU$3,0,1,1)-OFFSET(Census!CU$4,$A17*25-25+1,0,1,1))/OFFSET(Census!CU$4,$A17*25-25+1,0,1,1)*100)</f>
        <v>372.33926128590974</v>
      </c>
      <c r="CW17" s="207">
        <f ca="1">OFFSET(Census!CW$4,$A17*25-25+Census!CW$3,0,1,1)-OFFSET(Census!CW$4,$A17*25-25+1,0,1,1)</f>
        <v>6156</v>
      </c>
      <c r="CX17" s="208">
        <f ca="1">IF(OFFSET(Census!CW$4,$A17*25-25+1,0,1,1)=0,"",(OFFSET(Census!CW$4,$A17*25-25+Census!CW$3,0,1,1)-OFFSET(Census!CW$4,$A17*25-25+1,0,1,1))/OFFSET(Census!CW$4,$A17*25-25+1,0,1,1)*100)</f>
        <v>131.82012847965737</v>
      </c>
      <c r="CY17" s="207">
        <f ca="1">OFFSET(Census!CY$4,$A17*25-25+Census!CY$3,0,1,1)-OFFSET(Census!CY$4,$A17*25-25+1,0,1,1)</f>
        <v>8.5648060436619282</v>
      </c>
      <c r="CZ17" s="208">
        <f ca="1">IF(OFFSET(Census!CY$4,$A17*25-25+1,0,1,1)=0,"",(OFFSET(Census!CY$4,$A17*25-25+Census!CY$3,0,1,1)-OFFSET(Census!CY$4,$A17*25-25+1,0,1,1))/OFFSET(Census!CY$4,$A17*25-25+1,0,1,1)*100)</f>
        <v>99.267390867744624</v>
      </c>
      <c r="DA17" s="207">
        <f ca="1">OFFSET(Census!DA$4,$A17*25-25+Census!DA$3,0,1,1)-OFFSET(Census!DA$4,$A17*25-25+1,0,1,1)</f>
        <v>-0.24266582286729665</v>
      </c>
      <c r="DB17" s="208">
        <f ca="1">IF(OFFSET(Census!DA$4,$A17*25-25+1,0,1,1)=0,"",(OFFSET(Census!DA$4,$A17*25-25+Census!DA$3,0,1,1)-OFFSET(Census!DA$4,$A17*25-25+1,0,1,1))/OFFSET(Census!DA$4,$A17*25-25+1,0,1,1)*100)</f>
        <v>-2.2012440231915247</v>
      </c>
      <c r="DC17" s="207"/>
      <c r="DD17" s="208"/>
      <c r="DE17" s="207">
        <f ca="1">OFFSET(Census!DE$4,$A17*25-25+Census!DE$3,0,1,1)-OFFSET(Census!DE$4,$A17*25-25+1,0,1,1)</f>
        <v>1313</v>
      </c>
      <c r="DF17" s="208">
        <f ca="1">IF(OFFSET(Census!DE$4,$A17*25-25+1,0,1,1)=0,"",(OFFSET(Census!DE$4,$A17*25-25+Census!DE$3,0,1,1)-OFFSET(Census!DE$4,$A17*25-25+1,0,1,1))/OFFSET(Census!DE$4,$A17*25-25+1,0,1,1)*100)</f>
        <v>141.33476856835307</v>
      </c>
      <c r="DG17" s="207">
        <f ca="1">OFFSET(Census!DG$4,$A17*25-25+Census!DG$3,0,1,1)-OFFSET(Census!DG$4,$A17*25-25+1,0,1,1)</f>
        <v>38174</v>
      </c>
      <c r="DH17" s="208">
        <f ca="1">IF(OFFSET(Census!DG$4,$A17*25-25+1,0,1,1)=0,"",(OFFSET(Census!DG$4,$A17*25-25+Census!DG$3,0,1,1)-OFFSET(Census!DG$4,$A17*25-25+1,0,1,1))/OFFSET(Census!DG$4,$A17*25-25+1,0,1,1)*100)</f>
        <v>134.82852399957616</v>
      </c>
      <c r="DI17" s="207">
        <f ca="1">OFFSET(Census!DI$4,$A17*25-25+Census!DI$3,0,1,1)-OFFSET(Census!DI$4,$A17*25-25+1,0,1,1)</f>
        <v>5637</v>
      </c>
      <c r="DJ17" s="208">
        <f ca="1">IF(OFFSET(Census!DI$4,$A17*25-25+1,0,1,1)=0,"",(OFFSET(Census!DI$4,$A17*25-25+Census!DI$3,0,1,1)-OFFSET(Census!DI$4,$A17*25-25+1,0,1,1))/OFFSET(Census!DI$4,$A17*25-25+1,0,1,1)*100)</f>
        <v>473.29974811083122</v>
      </c>
      <c r="DK17" s="207">
        <f ca="1">OFFSET(Census!DK$4,$A17*25-25+Census!DK$3,0,1,1)-OFFSET(Census!DK$4,$A17*25-25+1,0,1,1)</f>
        <v>44803</v>
      </c>
      <c r="DL17" s="208">
        <f ca="1">IF(OFFSET(Census!DK$4,$A17*25-25+1,0,1,1)=0,"",(OFFSET(Census!DK$4,$A17*25-25+Census!DK$3,0,1,1)-OFFSET(Census!DK$4,$A17*25-25+1,0,1,1))/OFFSET(Census!DK$4,$A17*25-25+1,0,1,1)*100)</f>
        <v>144.78735780765254</v>
      </c>
      <c r="DM17" s="207">
        <f ca="1">OFFSET(Census!DM$4,$A17*25-25+Census!DM$3,0,1,1)-OFFSET(Census!DM$4,$A17*25-25+1,0,1,1)</f>
        <v>-4.2344322591115091E-2</v>
      </c>
      <c r="DN17" s="208">
        <f ca="1">IF(OFFSET(Census!DM$4,$A17*25-25+1,0,1,1)=0,"",(OFFSET(Census!DM$4,$A17*25-25+Census!DM$3,0,1,1)-OFFSET(Census!DM$4,$A17*25-25+1,0,1,1))/OFFSET(Census!DM$4,$A17*25-25+1,0,1,1)*100)</f>
        <v>-1.4104442607744516</v>
      </c>
      <c r="DO17" s="207">
        <f ca="1">OFFSET(Census!DO$4,$A17*25-25+Census!DO$3,0,1,1)-OFFSET(Census!DO$4,$A17*25-25+1,0,1,1)</f>
        <v>-3.7224505473228788</v>
      </c>
      <c r="DP17" s="208">
        <f ca="1">IF(OFFSET(Census!DO$4,$A17*25-25+1,0,1,1)=0,"",(OFFSET(Census!DO$4,$A17*25-25+Census!DO$3,0,1,1)-OFFSET(Census!DO$4,$A17*25-25+1,0,1,1))/OFFSET(Census!DO$4,$A17*25-25+1,0,1,1)*100)</f>
        <v>-4.0683611675329061</v>
      </c>
      <c r="DQ17" s="207">
        <f ca="1">OFFSET(Census!DQ$4,$A17*25-25+Census!DQ$3,0,1,1)-OFFSET(Census!DQ$4,$A17*25-25+1,0,1,1)</f>
        <v>5.1653300705121756</v>
      </c>
      <c r="DR17" s="208">
        <f ca="1">IF(OFFSET(Census!DQ$4,$A17*25-25+1,0,1,1)=0,"",(OFFSET(Census!DQ$4,$A17*25-25+Census!DQ$3,0,1,1)-OFFSET(Census!DQ$4,$A17*25-25+1,0,1,1))/OFFSET(Census!DQ$4,$A17*25-25+1,0,1,1)*100)</f>
        <v>134.20316851547335</v>
      </c>
      <c r="DS17" s="207">
        <f ca="1">OFFSET(Census!DS$4,$A17*25-25+Census!DS$3,0,1,1)-OFFSET(Census!DS$4,$A17*25-25+1,0,1,1)</f>
        <v>14149</v>
      </c>
      <c r="DT17" s="208">
        <f ca="1">IF(OFFSET(Census!DS$4,$A17*25-25+1,0,1,1)=0,"",(OFFSET(Census!DS$4,$A17*25-25+Census!DS$3,0,1,1)-OFFSET(Census!DS$4,$A17*25-25+1,0,1,1))/OFFSET(Census!DS$4,$A17*25-25+1,0,1,1)*100)</f>
        <v>287.69825132167546</v>
      </c>
      <c r="DU17" s="207">
        <f ca="1">OFFSET(Census!DU$4,$A17*25-25+Census!DU$3,0,1,1)-OFFSET(Census!DU$4,$A17*25-25+1,0,1,1)</f>
        <v>237</v>
      </c>
      <c r="DV17" s="208">
        <f ca="1">IF(OFFSET(Census!DU$4,$A17*25-25+1,0,1,1)=0,"",(OFFSET(Census!DU$4,$A17*25-25+Census!DU$3,0,1,1)-OFFSET(Census!DU$4,$A17*25-25+1,0,1,1))/OFFSET(Census!DU$4,$A17*25-25+1,0,1,1)*100)</f>
        <v>15.143769968051119</v>
      </c>
      <c r="DW17" s="207">
        <f ca="1">OFFSET(Census!DW$4,$A17*25-25+Census!DW$3,0,1,1)-OFFSET(Census!DW$4,$A17*25-25+1,0,1,1)</f>
        <v>46063</v>
      </c>
      <c r="DX17" s="208">
        <f ca="1">IF(OFFSET(Census!DW$4,$A17*25-25+1,0,1,1)=0,"",(OFFSET(Census!DW$4,$A17*25-25+Census!DW$3,0,1,1)-OFFSET(Census!DW$4,$A17*25-25+1,0,1,1))/OFFSET(Census!DW$4,$A17*25-25+1,0,1,1)*100)</f>
        <v>155.23016782368404</v>
      </c>
      <c r="DY17" s="207">
        <f ca="1">OFFSET(Census!DY$4,$A17*25-25+Census!DY$3,0,1,1)-OFFSET(Census!DY$4,$A17*25-25+1,0,1,1)</f>
        <v>9.0563238011276539</v>
      </c>
      <c r="DZ17" s="208">
        <f ca="1">IF(OFFSET(Census!DY$4,$A17*25-25+1,0,1,1)=0,"",(OFFSET(Census!DY$4,$A17*25-25+Census!DY$3,0,1,1)-OFFSET(Census!DY$4,$A17*25-25+1,0,1,1))/OFFSET(Census!DY$4,$A17*25-25+1,0,1,1)*100)</f>
        <v>54.643625960687679</v>
      </c>
      <c r="EA17" s="207">
        <f ca="1">OFFSET(Census!EA$4,$A17*25-25+Census!EA$3,0,1,1)-OFFSET(Census!EA$4,$A17*25-25+1,0,1,1)</f>
        <v>-2.8517388665590633</v>
      </c>
      <c r="EB17" s="208">
        <f ca="1">IF(OFFSET(Census!EA$4,$A17*25-25+1,0,1,1)=0,"",(OFFSET(Census!EA$4,$A17*25-25+Census!EA$3,0,1,1)-OFFSET(Census!EA$4,$A17*25-25+1,0,1,1))/OFFSET(Census!EA$4,$A17*25-25+1,0,1,1)*100)</f>
        <v>-54.071884425733948</v>
      </c>
      <c r="EC17" s="207">
        <f ca="1">OFFSET(Census!EC$4,$A17*25-25+Census!EC$3,0,1,1)-OFFSET(Census!EC$4,$A17*25-25+1,0,1,1)</f>
        <v>420000</v>
      </c>
      <c r="ED17" s="208">
        <f ca="1">IF(OFFSET(Census!EC$4,$A17*25-25+1,0,1,1)=0,"",(OFFSET(Census!EC$4,$A17*25-25+Census!EC$3,0,1,1)-OFFSET(Census!EC$4,$A17*25-25+1,0,1,1))/OFFSET(Census!EC$4,$A17*25-25+1,0,1,1)*100)</f>
        <v>171.42857142857142</v>
      </c>
      <c r="EE17" s="207">
        <f ca="1">OFFSET(Census!EE$4,$A17*25-25+Census!EE$3,0,1,1)-OFFSET(Census!EE$4,$A17*25-25+1,0,1,1)</f>
        <v>258000</v>
      </c>
      <c r="EF17" s="208">
        <f ca="1">IF(OFFSET(Census!EE$4,$A17*25-25+1,0,1,1)=0,"",(OFFSET(Census!EE$4,$A17*25-25+Census!EE$3,0,1,1)-OFFSET(Census!EE$4,$A17*25-25+1,0,1,1))/OFFSET(Census!EE$4,$A17*25-25+1,0,1,1)*100)</f>
        <v>116.21621621621621</v>
      </c>
      <c r="EG17" s="207">
        <f ca="1">OFFSET(Census!EG$4,$A17*25-25+Census!EG$3,0,1,1)-OFFSET(Census!EG$4,$A17*25-25+1,0,1,1)</f>
        <v>4.4032814830598763</v>
      </c>
      <c r="EH17" s="208">
        <f ca="1">IF(OFFSET(Census!EG$4,$A17*25-25+1,0,1,1)=0,"",(OFFSET(Census!EG$4,$A17*25-25+Census!EG$3,0,1,1)-OFFSET(Census!EG$4,$A17*25-25+1,0,1,1))/OFFSET(Census!EG$4,$A17*25-25+1,0,1,1)*100)</f>
        <v>157.44457142857144</v>
      </c>
      <c r="EI17" s="207">
        <f ca="1">OFFSET(Census!EI$4,$A17*25-25+Census!EI$3,0,1,1)-OFFSET(Census!EI$4,$A17*25-25+1,0,1,1)</f>
        <v>2.668303856808012</v>
      </c>
      <c r="EJ17" s="208">
        <f ca="1">IF(OFFSET(Census!EI$4,$A17*25-25+1,0,1,1)=0,"",(OFFSET(Census!EI$4,$A17*25-25+Census!EI$3,0,1,1)-OFFSET(Census!EI$4,$A17*25-25+1,0,1,1))/OFFSET(Census!EI$4,$A17*25-25+1,0,1,1)*100)</f>
        <v>105.39589689637032</v>
      </c>
      <c r="EK17" s="207">
        <f ca="1">OFFSET(Census!EK$4,$A17*25-25+Census!EK$3,0,1,1)-OFFSET(Census!EK$4,$A17*25-25+1,0,1,1)</f>
        <v>-42.3</v>
      </c>
      <c r="EL17" s="208">
        <f ca="1">IF(OFFSET(Census!EK$4,$A17*25-25+1,0,1,1)=0,"",(OFFSET(Census!EK$4,$A17*25-25+Census!EK$3,0,1,1)-OFFSET(Census!EK$4,$A17*25-25+1,0,1,1))/OFFSET(Census!EK$4,$A17*25-25+1,0,1,1)*100)</f>
        <v>-78.333333333333329</v>
      </c>
      <c r="EM17" s="207"/>
      <c r="EN17" s="208"/>
      <c r="EO17" s="207">
        <f ca="1">OFFSET(Census!EO$4,$A17*25-25+Census!EO$3,0,1,1)-OFFSET(Census!EO$4,$A17*25-25+1,0,1,1)</f>
        <v>-10.72109649754994</v>
      </c>
      <c r="EP17" s="208">
        <f ca="1">IF(OFFSET(Census!EO$4,$A17*25-25+1,0,1,1)=0,"",(OFFSET(Census!EO$4,$A17*25-25+Census!EO$3,0,1,1)-OFFSET(Census!EO$4,$A17*25-25+1,0,1,1))/OFFSET(Census!EO$4,$A17*25-25+1,0,1,1)*100)</f>
        <v>-75.762415249352912</v>
      </c>
      <c r="EQ17" s="207">
        <f ca="1">OFFSET(Census!EQ$4,$A17*25-25+Census!EQ$3,0,1,1)-OFFSET(Census!EQ$4,$A17*25-25+1,0,1,1)</f>
        <v>9161</v>
      </c>
      <c r="ER17" s="208">
        <f ca="1">IF(OFFSET(Census!EQ$4,$A17*25-25+1,0,1,1)=0,"",(OFFSET(Census!EQ$4,$A17*25-25+Census!EQ$3,0,1,1)-OFFSET(Census!EQ$4,$A17*25-25+1,0,1,1))/OFFSET(Census!EQ$4,$A17*25-25+1,0,1,1)*100)</f>
        <v>120.20732187376986</v>
      </c>
      <c r="ES17" s="207">
        <f ca="1">OFFSET(Census!ES$4,$A17*25-25+Census!ES$3,0,1,1)-OFFSET(Census!ES$4,$A17*25-25+1,0,1,1)</f>
        <v>14812</v>
      </c>
      <c r="ET17" s="208">
        <f ca="1">IF(OFFSET(Census!ES$4,$A17*25-25+1,0,1,1)=0,"",(OFFSET(Census!ES$4,$A17*25-25+Census!ES$3,0,1,1)-OFFSET(Census!ES$4,$A17*25-25+1,0,1,1))/OFFSET(Census!ES$4,$A17*25-25+1,0,1,1)*100)</f>
        <v>72.900876070479384</v>
      </c>
      <c r="EU17" s="207">
        <f ca="1">OFFSET(Census!EU$4,$A17*25-25+Census!EU$3,0,1,1)-OFFSET(Census!EU$4,$A17*25-25+1,0,1,1)</f>
        <v>5233</v>
      </c>
      <c r="EV17" s="208">
        <f ca="1">IF(OFFSET(Census!EU$4,$A17*25-25+1,0,1,1)=0,"",(OFFSET(Census!EU$4,$A17*25-25+Census!EU$3,0,1,1)-OFFSET(Census!EU$4,$A17*25-25+1,0,1,1))/OFFSET(Census!EU$4,$A17*25-25+1,0,1,1)*100)</f>
        <v>94.732078204199851</v>
      </c>
      <c r="EW17" s="207">
        <f ca="1">OFFSET(Census!EW$4,$A17*25-25+Census!EW$3,0,1,1)-OFFSET(Census!EW$4,$A17*25-25+1,0,1,1)</f>
        <v>546</v>
      </c>
      <c r="EX17" s="208">
        <f ca="1">IF(OFFSET(Census!EW$4,$A17*25-25+1,0,1,1)=0,"",(OFFSET(Census!EW$4,$A17*25-25+Census!EW$3,0,1,1)-OFFSET(Census!EW$4,$A17*25-25+1,0,1,1))/OFFSET(Census!EW$4,$A17*25-25+1,0,1,1)*100)</f>
        <v>128.77358490566039</v>
      </c>
      <c r="EY17" s="207">
        <f ca="1">OFFSET(Census!EY$4,$A17*25-25+Census!EY$3,0,1,1)-OFFSET(Census!EY$4,$A17*25-25+1,0,1,1)</f>
        <v>29752</v>
      </c>
      <c r="EZ17" s="208">
        <f ca="1">IF(OFFSET(Census!EY$4,$A17*25-25+1,0,1,1)=0,"",(OFFSET(Census!EY$4,$A17*25-25+Census!EY$3,0,1,1)-OFFSET(Census!EY$4,$A17*25-25+1,0,1,1))/OFFSET(Census!EY$4,$A17*25-25+1,0,1,1)*100)</f>
        <v>87.797680526455565</v>
      </c>
      <c r="FA17" s="207">
        <f ca="1">OFFSET(Census!FA$4,$A17*25-25+Census!FA$3,0,1,1)-OFFSET(Census!FA$4,$A17*25-25+1,0,1,1)</f>
        <v>7633</v>
      </c>
      <c r="FB17" s="208">
        <f ca="1">IF(OFFSET(Census!FA$4,$A17*25-25+1,0,1,1)=0,"",(OFFSET(Census!FA$4,$A17*25-25+Census!FA$3,0,1,1)-OFFSET(Census!FA$4,$A17*25-25+1,0,1,1))/OFFSET(Census!FA$4,$A17*25-25+1,0,1,1)*100)</f>
        <v>143.45047923322684</v>
      </c>
      <c r="FC17" s="207">
        <f ca="1">OFFSET(Census!FC$4,$A17*25-25+Census!FC$3,0,1,1)-OFFSET(Census!FC$4,$A17*25-25+1,0,1,1)</f>
        <v>1133</v>
      </c>
      <c r="FD17" s="208">
        <f ca="1">IF(OFFSET(Census!FC$4,$A17*25-25+1,0,1,1)=0,"",(OFFSET(Census!FC$4,$A17*25-25+Census!FC$3,0,1,1)-OFFSET(Census!FC$4,$A17*25-25+1,0,1,1))/OFFSET(Census!FC$4,$A17*25-25+1,0,1,1)*100)</f>
        <v>174.57627118644069</v>
      </c>
      <c r="FE17" s="207">
        <f ca="1">OFFSET(Census!FE$4,$A17*25-25+Census!FE$3,0,1,1)-OFFSET(Census!FE$4,$A17*25-25+1,0,1,1)</f>
        <v>2172</v>
      </c>
      <c r="FF17" s="208">
        <f ca="1">IF(OFFSET(Census!FE$4,$A17*25-25+1,0,1,1)=0,"",(OFFSET(Census!FE$4,$A17*25-25+Census!FE$3,0,1,1)-OFFSET(Census!FE$4,$A17*25-25+1,0,1,1))/OFFSET(Census!FE$4,$A17*25-25+1,0,1,1)*100)</f>
        <v>188.86956521739131</v>
      </c>
      <c r="FG17" s="207">
        <f ca="1">OFFSET(Census!FG$4,$A17*25-25+Census!FG$3,0,1,1)-OFFSET(Census!FG$4,$A17*25-25+1,0,1,1)</f>
        <v>40690</v>
      </c>
      <c r="FH17" s="208">
        <f ca="1">IF(OFFSET(Census!FG$4,$A17*25-25+1,0,1,1)=0,"",(OFFSET(Census!FG$4,$A17*25-25+Census!FG$3,0,1,1)-OFFSET(Census!FG$4,$A17*25-25+1,0,1,1))/OFFSET(Census!FG$4,$A17*25-25+1,0,1,1)*100)</f>
        <v>99.226961250518215</v>
      </c>
      <c r="FI17" s="207">
        <f ca="1">OFFSET(Census!FI$4,$A17*25-25+Census!FI$3,0,1,1)-OFFSET(Census!FI$4,$A17*25-25+1,0,1,1)</f>
        <v>1.9571260671726094</v>
      </c>
      <c r="FJ17" s="208">
        <f ca="1">IF(OFFSET(Census!FI$4,$A17*25-25+1,0,1,1)=0,"",(OFFSET(Census!FI$4,$A17*25-25+Census!FI$3,0,1,1)-OFFSET(Census!FI$4,$A17*25-25+1,0,1,1))/OFFSET(Census!FI$4,$A17*25-25+1,0,1,1)*100)</f>
        <v>10.530884219465582</v>
      </c>
      <c r="FK17" s="207">
        <f ca="1">OFFSET(Census!FK$4,$A17*25-25+Census!FK$3,0,1,1)-OFFSET(Census!FK$4,$A17*25-25+1,0,1,1)</f>
        <v>-6.5472832379160693</v>
      </c>
      <c r="FL17" s="208">
        <f ca="1">IF(OFFSET(Census!FK$4,$A17*25-25+1,0,1,1)=0,"",(OFFSET(Census!FK$4,$A17*25-25+Census!FK$3,0,1,1)-OFFSET(Census!FK$4,$A17*25-25+1,0,1,1))/OFFSET(Census!FK$4,$A17*25-25+1,0,1,1)*100)</f>
        <v>-13.214117715189696</v>
      </c>
      <c r="FM17" s="207">
        <f ca="1">OFFSET(Census!FM$4,$A17*25-25+Census!FM$3,0,1,1)-OFFSET(Census!FM$4,$A17*25-25+1,0,1,1)</f>
        <v>-0.30392467223842523</v>
      </c>
      <c r="FN17" s="208">
        <f ca="1">IF(OFFSET(Census!FM$4,$A17*25-25+1,0,1,1)=0,"",(OFFSET(Census!FM$4,$A17*25-25+Census!FM$3,0,1,1)-OFFSET(Census!FM$4,$A17*25-25+1,0,1,1))/OFFSET(Census!FM$4,$A17*25-25+1,0,1,1)*100)</f>
        <v>-2.2561620265172162</v>
      </c>
      <c r="FO17" s="207">
        <f ca="1">OFFSET(Census!FO$4,$A17*25-25+Census!FO$3,0,1,1)-OFFSET(Census!FO$4,$A17*25-25+1,0,1,1)</f>
        <v>0.15334428962850866</v>
      </c>
      <c r="FP17" s="208">
        <f ca="1">IF(OFFSET(Census!FO$4,$A17*25-25+1,0,1,1)=0,"",(OFFSET(Census!FO$4,$A17*25-25+Census!FO$3,0,1,1)-OFFSET(Census!FO$4,$A17*25-25+1,0,1,1))/OFFSET(Census!FO$4,$A17*25-25+1,0,1,1)*100)</f>
        <v>14.830635105651544</v>
      </c>
      <c r="FQ17" s="207">
        <f ca="1">OFFSET(Census!FQ$4,$A17*25-25+Census!FQ$3,0,1,1)-OFFSET(Census!FQ$4,$A17*25-25+1,0,1,1)</f>
        <v>-4.7407375533533695</v>
      </c>
      <c r="FR17" s="208">
        <f ca="1">IF(OFFSET(Census!FQ$4,$A17*25-25+1,0,1,1)=0,"",(OFFSET(Census!FQ$4,$A17*25-25+Census!FQ$3,0,1,1)-OFFSET(Census!FQ$4,$A17*25-25+1,0,1,1))/OFFSET(Census!FQ$4,$A17*25-25+1,0,1,1)*100)</f>
        <v>-5.7368142606415917</v>
      </c>
      <c r="FS17" s="207">
        <f ca="1">OFFSET(Census!FS$4,$A17*25-25+Census!FS$3,0,1,1)-OFFSET(Census!FS$4,$A17*25-25+1,0,1,1)</f>
        <v>2.8803179943693493</v>
      </c>
      <c r="FT17" s="208">
        <f ca="1">IF(OFFSET(Census!FS$4,$A17*25-25+1,0,1,1)=0,"",(OFFSET(Census!FS$4,$A17*25-25+Census!FS$3,0,1,1)-OFFSET(Census!FS$4,$A17*25-25+1,0,1,1))/OFFSET(Census!FS$4,$A17*25-25+1,0,1,1)*100)</f>
        <v>22.197556849295982</v>
      </c>
      <c r="FU17" s="207">
        <f ca="1">OFFSET(Census!FU$4,$A17*25-25+Census!FU$3,0,1,1)-OFFSET(Census!FU$4,$A17*25-25+1,0,1,1)</f>
        <v>0.5985740253425913</v>
      </c>
      <c r="FV17" s="208">
        <f ca="1">IF(OFFSET(Census!FU$4,$A17*25-25+1,0,1,1)=0,"",(OFFSET(Census!FU$4,$A17*25-25+Census!FU$3,0,1,1)-OFFSET(Census!FU$4,$A17*25-25+1,0,1,1))/OFFSET(Census!FU$4,$A17*25-25+1,0,1,1)*100)</f>
        <v>37.820839841638893</v>
      </c>
      <c r="FW17" s="207">
        <f ca="1">OFFSET(Census!FW$4,$A17*25-25+Census!FW$3,0,1,1)-OFFSET(Census!FW$4,$A17*25-25+1,0,1,1)</f>
        <v>1.2618455336414316</v>
      </c>
      <c r="FX17" s="208">
        <f ca="1">IF(OFFSET(Census!FW$4,$A17*25-25+1,0,1,1)=0,"",(OFFSET(Census!FW$4,$A17*25-25+Census!FW$3,0,1,1)-OFFSET(Census!FW$4,$A17*25-25+1,0,1,1))/OFFSET(Census!FW$4,$A17*25-25+1,0,1,1)*100)</f>
        <v>44.995217215681897</v>
      </c>
      <c r="FY17" s="207"/>
      <c r="FZ17" s="208"/>
      <c r="GA17" s="207">
        <f ca="1">OFFSET(Census!GA$4,$A17*25-25+Census!GA$3,0,1,1)-OFFSET(Census!GA$4,$A17*25-25+1,0,1,1)</f>
        <v>-15.228756229537119</v>
      </c>
      <c r="GB17" s="208">
        <f ca="1">IF(OFFSET(Census!GA$4,$A17*25-25+1,0,1,1)=0,"",(OFFSET(Census!GA$4,$A17*25-25+Census!GA$3,0,1,1)-OFFSET(Census!GA$4,$A17*25-25+1,0,1,1))/OFFSET(Census!GA$4,$A17*25-25+1,0,1,1)*100)</f>
        <v>-90.173491628115471</v>
      </c>
      <c r="GC17" s="207">
        <f ca="1">OFFSET(Census!GC$4,$A17*25-25+Census!GC$3,0,1,1)-OFFSET(Census!GC$4,$A17*25-25+1,0,1,1)</f>
        <v>-44.951494726849141</v>
      </c>
      <c r="GD17" s="208">
        <f ca="1">IF(OFFSET(Census!GC$4,$A17*25-25+1,0,1,1)=0,"",(OFFSET(Census!GC$4,$A17*25-25+Census!GC$3,0,1,1)-OFFSET(Census!GC$4,$A17*25-25+1,0,1,1))/OFFSET(Census!GC$4,$A17*25-25+1,0,1,1)*100)</f>
        <v>-63.759792295942454</v>
      </c>
      <c r="GE17" s="207">
        <f ca="1">OFFSET(Census!GE$4,$A17*25-25+Census!GE$3,0,1,1)-OFFSET(Census!GE$4,$A17*25-25+1,0,1,1)</f>
        <v>-52.811254993796865</v>
      </c>
      <c r="GF17" s="208">
        <f ca="1">IF(OFFSET(Census!GE$4,$A17*25-25+1,0,1,1)=0,"",(OFFSET(Census!GE$4,$A17*25-25+Census!GE$3,0,1,1)-OFFSET(Census!GE$4,$A17*25-25+1,0,1,1))/OFFSET(Census!GE$4,$A17*25-25+1,0,1,1)*100)</f>
        <v>-40.135754835300844</v>
      </c>
      <c r="GG17" s="207">
        <f ca="1">OFFSET(Census!GG$4,$A17*25-25+Census!GG$3,0,1,1)-OFFSET(Census!GG$4,$A17*25-25+1,0,1,1)</f>
        <v>-10.300742087983807</v>
      </c>
      <c r="GH17" s="208">
        <f ca="1">IF(OFFSET(Census!GG$4,$A17*25-25+1,0,1,1)=0,"",(OFFSET(Census!GG$4,$A17*25-25+Census!GG$3,0,1,1)-OFFSET(Census!GG$4,$A17*25-25+1,0,1,1))/OFFSET(Census!GG$4,$A17*25-25+1,0,1,1)*100)</f>
        <v>-9.1332723101764959</v>
      </c>
      <c r="GI17" s="207">
        <f ca="1">OFFSET(Census!GI$4,$A17*25-25+Census!GI$3,0,1,1)-OFFSET(Census!GI$4,$A17*25-25+1,0,1,1)</f>
        <v>17.970482425924459</v>
      </c>
      <c r="GJ17" s="208">
        <f ca="1">IF(OFFSET(Census!GI$4,$A17*25-25+1,0,1,1)=0,"",(OFFSET(Census!GI$4,$A17*25-25+Census!GI$3,0,1,1)-OFFSET(Census!GI$4,$A17*25-25+1,0,1,1))/OFFSET(Census!GI$4,$A17*25-25+1,0,1,1)*100)</f>
        <v>40.776213333376852</v>
      </c>
      <c r="GK17" s="207">
        <f ca="1">OFFSET(Census!GK$4,$A17*25-25+Census!GK$3,0,1,1)-OFFSET(Census!GK$4,$A17*25-25+1,0,1,1)</f>
        <v>3.5585208991806194</v>
      </c>
      <c r="GL17" s="208">
        <f ca="1">IF(OFFSET(Census!GK$4,$A17*25-25+1,0,1,1)=0,"",(OFFSET(Census!GK$4,$A17*25-25+Census!GK$3,0,1,1)-OFFSET(Census!GK$4,$A17*25-25+1,0,1,1))/OFFSET(Census!GK$4,$A17*25-25+1,0,1,1)*100)</f>
        <v>38.689836919152555</v>
      </c>
      <c r="GM17" s="207"/>
      <c r="GN17" s="208"/>
      <c r="GO17" s="207">
        <f ca="1">OFFSET(Census!GO$4,$A17*25-25+Census!GO$3,0,1,1)-OFFSET(Census!GO$4,$A17*25-25+1,0,1,1)</f>
        <v>-19.29723808908679</v>
      </c>
      <c r="GP17" s="208">
        <f ca="1">IF(OFFSET(Census!GO$4,$A17*25-25+1,0,1,1)=0,"",(OFFSET(Census!GO$4,$A17*25-25+Census!GO$3,0,1,1)-OFFSET(Census!GO$4,$A17*25-25+1,0,1,1))/OFFSET(Census!GO$4,$A17*25-25+1,0,1,1)*100)</f>
        <v>-30.061081005608187</v>
      </c>
      <c r="GQ17" s="207">
        <f ca="1">OFFSET(Census!GQ$4,$A17*25-25+Census!GQ$3,0,1,1)-OFFSET(Census!GQ$4,$A17*25-25+1,0,1,1)</f>
        <v>889</v>
      </c>
      <c r="GR17" s="208">
        <f ca="1">IF(OFFSET(Census!GQ$4,$A17*25-25+1,0,1,1)=0,"",(OFFSET(Census!GQ$4,$A17*25-25+Census!GQ$3,0,1,1)-OFFSET(Census!GQ$4,$A17*25-25+1,0,1,1))/OFFSET(Census!GQ$4,$A17*25-25+1,0,1,1)*100)</f>
        <v>42.112742775935573</v>
      </c>
      <c r="GS17" s="207">
        <f ca="1">OFFSET(Census!GS$4,$A17*25-25+Census!GS$3,0,1,1)-OFFSET(Census!GS$4,$A17*25-25+1,0,1,1)</f>
        <v>4.6799999999999926</v>
      </c>
      <c r="GT17" s="208">
        <f ca="1">IF(OFFSET(Census!GS$4,$A17*25-25+1,0,1,1)=0,"",(OFFSET(Census!GS$4,$A17*25-25+Census!GS$3,0,1,1)-OFFSET(Census!GS$4,$A17*25-25+1,0,1,1))/OFFSET(Census!GS$4,$A17*25-25+1,0,1,1)*100)</f>
        <v>6.8904593639575866</v>
      </c>
      <c r="GU17" s="207">
        <f ca="1">OFFSET(Census!GU$4,$A17*25-25+Census!GU$3,0,1,1)-OFFSET(Census!GU$4,$A17*25-25+1,0,1,1)</f>
        <v>7.6999999999999957</v>
      </c>
      <c r="GV17" s="208">
        <f ca="1">IF(OFFSET(Census!GU$4,$A17*25-25+1,0,1,1)=0,"",(OFFSET(Census!GU$4,$A17*25-25+Census!GU$3,0,1,1)-OFFSET(Census!GU$4,$A17*25-25+1,0,1,1))/OFFSET(Census!GU$4,$A17*25-25+1,0,1,1)*100)</f>
        <v>15.682281059063127</v>
      </c>
      <c r="GW17" s="207">
        <f ca="1">OFFSET(Census!GW$4,$A17*25-25+Census!GW$3,0,1,1)-OFFSET(Census!GW$4,$A17*25-25+1,0,1,1)</f>
        <v>6.2100000000000009</v>
      </c>
      <c r="GX17" s="208">
        <f ca="1">IF(OFFSET(Census!GW$4,$A17*25-25+1,0,1,1)=0,"",(OFFSET(Census!GW$4,$A17*25-25+Census!GW$3,0,1,1)-OFFSET(Census!GW$4,$A17*25-25+1,0,1,1))/OFFSET(Census!GW$4,$A17*25-25+1,0,1,1)*100)</f>
        <v>13.415424497731692</v>
      </c>
      <c r="GY17" s="207">
        <f ca="1">OFFSET(Census!GY$4,$A17*25-25+Census!GY$3,0,1,1)-OFFSET(Census!GY$4,$A17*25-25+1,0,1,1)</f>
        <v>-0.27999999999999403</v>
      </c>
      <c r="GZ17" s="208">
        <f ca="1">IF(OFFSET(Census!GY$4,$A17*25-25+1,0,1,1)=0,"",(OFFSET(Census!GY$4,$A17*25-25+Census!GY$3,0,1,1)-OFFSET(Census!GY$4,$A17*25-25+1,0,1,1))/OFFSET(Census!GY$4,$A17*25-25+1,0,1,1)*100)</f>
        <v>-0.76965365585484902</v>
      </c>
      <c r="HA17" s="207">
        <f ca="1">OFFSET(Census!HA$4,$A17*25-25+Census!HA$3,0,1,1)-OFFSET(Census!HA$4,$A17*25-25+1,0,1,1)</f>
        <v>0.69999999999998863</v>
      </c>
      <c r="HB17" s="208">
        <f ca="1">IF(OFFSET(Census!HA$4,$A17*25-25+1,0,1,1)=0,"",(OFFSET(Census!HA$4,$A17*25-25+Census!HA$3,0,1,1)-OFFSET(Census!HA$4,$A17*25-25+1,0,1,1))/OFFSET(Census!HA$4,$A17*25-25+1,0,1,1)*100)</f>
        <v>0.7494646680942062</v>
      </c>
      <c r="HC17" s="207">
        <f ca="1">OFFSET(Census!HC$4,$A17*25-25+Census!HC$3,0,1,1)-OFFSET(Census!HC$4,$A17*25-25+1,0,1,1)</f>
        <v>-1.3000000000000007</v>
      </c>
      <c r="HD17" s="208">
        <f ca="1">IF(OFFSET(Census!HC$4,$A17*25-25+1,0,1,1)=0,"",(OFFSET(Census!HC$4,$A17*25-25+Census!HC$3,0,1,1)-OFFSET(Census!HC$4,$A17*25-25+1,0,1,1))/OFFSET(Census!HC$4,$A17*25-25+1,0,1,1)*100)</f>
        <v>-4.3333333333333357</v>
      </c>
      <c r="HE17" s="207"/>
      <c r="HF17" s="208" t="str">
        <f ca="1">IF(OFFSET(Census!HE$4,$A17*25-25+1,0,1,1)=0,"",(OFFSET(Census!HE$4,$A17*25-25+Census!HE$3,0,1,1)-OFFSET(Census!HE$4,$A17*25-25+1,0,1,1))/OFFSET(Census!HE$4,$A17*25-25+1,0,1,1)*100)</f>
        <v/>
      </c>
      <c r="HG17" s="207">
        <f ca="1">OFFSET(Census!HG$4,$A17*25-25+Census!HG$3,0,1,1)-OFFSET(Census!HG$4,$A17*25-25+1,0,1,1)</f>
        <v>617.67151989812623</v>
      </c>
      <c r="HH17" s="208">
        <f ca="1">IF(OFFSET(Census!HG$4,$A17*25-25+1,0,1,1)=0,"",(OFFSET(Census!HG$4,$A17*25-25+Census!HG$3,0,1,1)-OFFSET(Census!HG$4,$A17*25-25+1,0,1,1))/OFFSET(Census!HG$4,$A17*25-25+1,0,1,1)*100)</f>
        <v>75.234046272609774</v>
      </c>
      <c r="HI17" s="207">
        <f ca="1">OFFSET(Census!HI$4,$A17*25-25+Census!HI$3,0,1,1)-OFFSET(Census!HI$4,$A17*25-25+1,0,1,1)</f>
        <v>-489.99562031438018</v>
      </c>
      <c r="HJ17" s="208">
        <f ca="1">IF(OFFSET(Census!HI$4,$A17*25-25+1,0,1,1)=0,"",(OFFSET(Census!HI$4,$A17*25-25+Census!HI$3,0,1,1)-OFFSET(Census!HI$4,$A17*25-25+1,0,1,1))/OFFSET(Census!HI$4,$A17*25-25+1,0,1,1)*100)</f>
        <v>-8.7812835181788564</v>
      </c>
      <c r="HK17" s="207">
        <f ca="1">OFFSET(Census!HK$4,$A17*25-25+Census!HK$3,0,1,1)-OFFSET(Census!HK$4,$A17*25-25+1,0,1,1)</f>
        <v>231.96133731308129</v>
      </c>
      <c r="HL17" s="208">
        <f ca="1">IF(OFFSET(Census!HK$4,$A17*25-25+1,0,1,1)=0,"",(OFFSET(Census!HK$4,$A17*25-25+Census!HK$3,0,1,1)-OFFSET(Census!HK$4,$A17*25-25+1,0,1,1))/OFFSET(Census!HK$4,$A17*25-25+1,0,1,1)*100)</f>
        <v>108.90203629722126</v>
      </c>
      <c r="HM17" s="207">
        <f ca="1">OFFSET(Census!HM$4,$A17*25-25+Census!HM$3,0,1,1)-OFFSET(Census!HM$4,$A17*25-25+1,0,1,1)</f>
        <v>1214.3385092139015</v>
      </c>
      <c r="HN17" s="208">
        <f ca="1">IF(OFFSET(Census!HM$4,$A17*25-25+1,0,1,1)=0,"",(OFFSET(Census!HM$4,$A17*25-25+Census!HM$3,0,1,1)-OFFSET(Census!HM$4,$A17*25-25+1,0,1,1))/OFFSET(Census!HM$4,$A17*25-25+1,0,1,1)*100)</f>
        <v>16.584792532284915</v>
      </c>
      <c r="HO17" s="207">
        <f ca="1">OFFSET(Census!HO$4,$A17*25-25+Census!HO$3,0,1,1)-OFFSET(Census!HO$4,$A17*25-25+1,0,1,1)</f>
        <v>901.05122835275233</v>
      </c>
      <c r="HP17" s="208">
        <f ca="1">IF(OFFSET(Census!HO$4,$A17*25-25+1,0,1,1)=0,"",(OFFSET(Census!HO$4,$A17*25-25+Census!HO$3,0,1,1)-OFFSET(Census!HO$4,$A17*25-25+1,0,1,1))/OFFSET(Census!HO$4,$A17*25-25+1,0,1,1)*100)</f>
        <v>166.96752307203272</v>
      </c>
      <c r="HQ17" s="207"/>
      <c r="HR17" s="208"/>
      <c r="HS17" s="207">
        <f ca="1">OFFSET(Census!HS$4,$A17*25-25+Census!HS$3,0,1,1)-OFFSET(Census!HS$4,$A17*25-25+1,0,1,1)</f>
        <v>1</v>
      </c>
      <c r="HT17" s="208">
        <f ca="1">IF(OFFSET(Census!HS$4,$A17*25-25+1,0,1,1)=0,"",(OFFSET(Census!HS$4,$A17*25-25+Census!HS$3,0,1,1)-OFFSET(Census!HS$4,$A17*25-25+1,0,1,1))/OFFSET(Census!HS$4,$A17*25-25+1,0,1,1)*100)</f>
        <v>7.6923076923076925</v>
      </c>
      <c r="HU17" s="207">
        <f ca="1">OFFSET(Census!HU$4,$A17*25-25+Census!HU$3,0,1,1)-OFFSET(Census!HU$4,$A17*25-25+1,0,1,1)</f>
        <v>0</v>
      </c>
      <c r="HV17" s="208" t="str">
        <f ca="1">IF(OFFSET(Census!HU$4,$A17*25-25+1,0,1,1)=0,"",(OFFSET(Census!HU$4,$A17*25-25+Census!HU$3,0,1,1)-OFFSET(Census!HU$4,$A17*25-25+1,0,1,1))/OFFSET(Census!HU$4,$A17*25-25+1,0,1,1)*100)</f>
        <v/>
      </c>
      <c r="HW17" s="207">
        <f ca="1">OFFSET(Census!HW$4,$A17*25-25+Census!HW$3,0,1,1)-OFFSET(Census!HW$4,$A17*25-25+1,0,1,1)</f>
        <v>71.900000000000006</v>
      </c>
      <c r="HX17" s="208">
        <f ca="1">IF(OFFSET(Census!HW$4,$A17*25-25+1,0,1,1)=0,"",(OFFSET(Census!HW$4,$A17*25-25+Census!HW$3,0,1,1)-OFFSET(Census!HW$4,$A17*25-25+1,0,1,1))/OFFSET(Census!HW$4,$A17*25-25+1,0,1,1)*100)</f>
        <v>94.605263157894754</v>
      </c>
      <c r="HY17" s="207"/>
      <c r="HZ17" s="208" t="str">
        <f ca="1">IF(OFFSET(Census!HY$4,$A17*25-25+1,0,1,1)=0,"",(OFFSET(Census!HY$4,$A17*25-25+Census!HY$3,0,1,1)-OFFSET(Census!HY$4,$A17*25-25+1,0,1,1))/OFFSET(Census!HY$4,$A17*25-25+1,0,1,1)*100)</f>
        <v/>
      </c>
      <c r="IA17" s="207">
        <f ca="1">OFFSET(Census!IA$4,$A17*25-25+Census!IA$3,0,1,1)-OFFSET(Census!IA$4,$A17*25-25+1,0,1,1)</f>
        <v>-3</v>
      </c>
      <c r="IB17" s="208">
        <f ca="1">IF(OFFSET(Census!IA$4,$A17*25-25+1,0,1,1)=0,"",(OFFSET(Census!IA$4,$A17*25-25+Census!IA$3,0,1,1)-OFFSET(Census!IA$4,$A17*25-25+1,0,1,1))/OFFSET(Census!IA$4,$A17*25-25+1,0,1,1)*100)</f>
        <v>-27.27272727272727</v>
      </c>
      <c r="IC17" s="207">
        <f ca="1">OFFSET(Census!IC$4,$A17*25-25+Census!IC$3,0,1,1)-OFFSET(Census!IC$4,$A17*25-25+1,0,1,1)</f>
        <v>-30.666666666666657</v>
      </c>
      <c r="ID17" s="208">
        <f ca="1">IF(OFFSET(Census!IC$4,$A17*25-25+1,0,1,1)=0,"",(OFFSET(Census!IC$4,$A17*25-25+Census!IC$3,0,1,1)-OFFSET(Census!IC$4,$A17*25-25+1,0,1,1))/OFFSET(Census!IC$4,$A17*25-25+1,0,1,1)*100)</f>
        <v>-17.037037037037031</v>
      </c>
      <c r="IE17" s="207">
        <f ca="1">OFFSET(Census!IE$4,$A17*25-25+Census!IE$3,0,1,1)-OFFSET(Census!IE$4,$A17*25-25+1,0,1,1)</f>
        <v>-0.3560198751321052</v>
      </c>
      <c r="IF17" s="208">
        <f ca="1">IF(OFFSET(Census!IE$4,$A17*25-25+1,0,1,1)=0,"",(OFFSET(Census!IE$4,$A17*25-25+Census!IE$3,0,1,1)-OFFSET(Census!IE$4,$A17*25-25+1,0,1,1))/OFFSET(Census!IE$4,$A17*25-25+1,0,1,1)*100)</f>
        <v>-46.363173720726309</v>
      </c>
      <c r="IG17" s="207">
        <f ca="1">OFFSET(Census!IG$4,$A17*25-25+Census!IG$3,0,1,1)-OFFSET(Census!IG$4,$A17*25-25+1,0,1,1)</f>
        <v>-4.8772219496511653</v>
      </c>
      <c r="IH17" s="208">
        <f ca="1">IF(OFFSET(Census!IG$4,$A17*25-25+1,0,1,1)=0,"",(OFFSET(Census!IG$4,$A17*25-25+Census!IG$3,0,1,1)-OFFSET(Census!IG$4,$A17*25-25+1,0,1,1))/OFFSET(Census!IG$4,$A17*25-25+1,0,1,1)*100)</f>
        <v>-38.814287059198882</v>
      </c>
      <c r="II17" s="207"/>
      <c r="IJ17" s="208"/>
    </row>
    <row r="18" spans="1:244" ht="12" customHeight="1" x14ac:dyDescent="0.35">
      <c r="A18" s="209">
        <v>13</v>
      </c>
      <c r="B18" s="10" t="s">
        <v>63</v>
      </c>
      <c r="E18" s="207">
        <f ca="1">OFFSET(Census!E$4,$A18*25-25+Census!E$3,0,1,1)-OFFSET(Census!E$4,$A18*25-25+1,0,1,1)</f>
        <v>30172</v>
      </c>
      <c r="F18" s="208">
        <f ca="1">IF(OFFSET(Census!E$4,$A18*25-25+1,0,1,1)=0,"",(OFFSET(Census!E$4,$A18*25-25+Census!E$3,0,1,1)-OFFSET(Census!E$4,$A18*25-25+1,0,1,1))/OFFSET(Census!E$4,$A18*25-25+1,0,1,1)*100)</f>
        <v>22.591949203306577</v>
      </c>
      <c r="G18" s="207">
        <f ca="1">OFFSET(Census!G$4,$A18*25-25+Census!G$3,0,1,1)-OFFSET(Census!G$4,$A18*25-25+1,0,1,1)</f>
        <v>4187</v>
      </c>
      <c r="H18" s="208">
        <f ca="1">IF(OFFSET(Census!G$4,$A18*25-25+1,0,1,1)=0,"",(OFFSET(Census!G$4,$A18*25-25+Census!G$3,0,1,1)-OFFSET(Census!G$4,$A18*25-25+1,0,1,1))/OFFSET(Census!G$4,$A18*25-25+1,0,1,1)*100)</f>
        <v>18.189321864546677</v>
      </c>
      <c r="I18" s="207">
        <f ca="1">OFFSET(Census!I$4,$A18*25-25+Census!I$3,0,1,1)-OFFSET(Census!I$4,$A18*25-25+1,0,1,1)</f>
        <v>-2402</v>
      </c>
      <c r="J18" s="208">
        <f ca="1">IF(OFFSET(Census!I$4,$A18*25-25+1,0,1,1)=0,"",(OFFSET(Census!I$4,$A18*25-25+Census!I$3,0,1,1)-OFFSET(Census!I$4,$A18*25-25+1,0,1,1))/OFFSET(Census!I$4,$A18*25-25+1,0,1,1)*100)</f>
        <v>-12.423066976984742</v>
      </c>
      <c r="K18" s="207">
        <f ca="1">OFFSET(Census!K$4,$A18*25-25+Census!K$3,0,1,1)-OFFSET(Census!K$4,$A18*25-25+1,0,1,1)</f>
        <v>13908</v>
      </c>
      <c r="L18" s="208">
        <f ca="1">IF(OFFSET(Census!K$4,$A18*25-25+1,0,1,1)=0,"",(OFFSET(Census!K$4,$A18*25-25+Census!K$3,0,1,1)-OFFSET(Census!K$4,$A18*25-25+1,0,1,1))/OFFSET(Census!K$4,$A18*25-25+1,0,1,1)*100)</f>
        <v>90.212103522086011</v>
      </c>
      <c r="M18" s="207">
        <f ca="1">OFFSET(Census!M$4,$A18*25-25+Census!M$3,0,1,1)-OFFSET(Census!M$4,$A18*25-25+1,0,1,1)</f>
        <v>-3.1042717614191417E-2</v>
      </c>
      <c r="N18" s="208">
        <f ca="1">IF(OFFSET(Census!M$4,$A18*25-25+1,0,1,1)=0,"",(OFFSET(Census!M$4,$A18*25-25+Census!M$3,0,1,1)-OFFSET(Census!M$4,$A18*25-25+1,0,1,1))/OFFSET(Census!M$4,$A18*25-25+1,0,1,1)*100)</f>
        <v>-0.18010413236067996</v>
      </c>
      <c r="O18" s="207">
        <f ca="1">OFFSET(Census!O$4,$A18*25-25+Census!O$3,0,1,1)-OFFSET(Census!O$4,$A18*25-25+1,0,1,1)</f>
        <v>-3.7691611709657415</v>
      </c>
      <c r="P18" s="208">
        <f ca="1">IF(OFFSET(Census!O$4,$A18*25-25+1,0,1,1)=0,"",(OFFSET(Census!O$4,$A18*25-25+Census!O$3,0,1,1)-OFFSET(Census!O$4,$A18*25-25+1,0,1,1))/OFFSET(Census!O$4,$A18*25-25+1,0,1,1)*100)</f>
        <v>-26.034601122566166</v>
      </c>
      <c r="Q18" s="207">
        <f ca="1">OFFSET(Census!Q$4,$A18*25-25+Census!Q$3,0,1,1)-OFFSET(Census!Q$4,$A18*25-25+1,0,1,1)</f>
        <v>7.0011672850403741</v>
      </c>
      <c r="R18" s="208">
        <f ca="1">IF(OFFSET(Census!Q$4,$A18*25-25+1,0,1,1)=0,"",(OFFSET(Census!Q$4,$A18*25-25+Census!Q$3,0,1,1)-OFFSET(Census!Q$4,$A18*25-25+1,0,1,1))/OFFSET(Census!Q$4,$A18*25-25+1,0,1,1)*100)</f>
        <v>60.648627700052671</v>
      </c>
      <c r="S18" s="207">
        <f ca="1">OFFSET(Census!S$4,$A18*25-25+Census!S$3,0,1,1)-OFFSET(Census!S$4,$A18*25-25+1,0,1,1)</f>
        <v>7</v>
      </c>
      <c r="T18" s="208">
        <f ca="1">IF(OFFSET(Census!S$4,$A18*25-25+1,0,1,1)=0,"",(OFFSET(Census!S$4,$A18*25-25+Census!S$3,0,1,1)-OFFSET(Census!S$4,$A18*25-25+1,0,1,1))/OFFSET(Census!S$4,$A18*25-25+1,0,1,1)*100)</f>
        <v>20.588235294117645</v>
      </c>
      <c r="U18" s="207"/>
      <c r="V18" s="208"/>
      <c r="W18" s="207">
        <f ca="1">OFFSET(Census!W$4,$A18*25-25+Census!W$3,0,1,1)-OFFSET(Census!W$4,$A18*25-25+1,0,1,1)</f>
        <v>534</v>
      </c>
      <c r="X18" s="208">
        <f ca="1">IF(OFFSET(Census!W$4,$A18*25-25+1,0,1,1)=0,"",(OFFSET(Census!W$4,$A18*25-25+Census!W$3,0,1,1)-OFFSET(Census!W$4,$A18*25-25+1,0,1,1))/OFFSET(Census!W$4,$A18*25-25+1,0,1,1)*100)</f>
        <v>284.04255319148939</v>
      </c>
      <c r="Y18" s="207">
        <f ca="1">OFFSET(Census!Y$4,$A18*25-25+Census!Y$3,0,1,1)-OFFSET(Census!Y$4,$A18*25-25+1,0,1,1)</f>
        <v>0.31402499350092566</v>
      </c>
      <c r="Z18" s="208">
        <f ca="1">IF(OFFSET(Census!Y$4,$A18*25-25+1,0,1,1)=0,"",(OFFSET(Census!Y$4,$A18*25-25+Census!Y$3,0,1,1)-OFFSET(Census!Y$4,$A18*25-25+1,0,1,1))/OFFSET(Census!Y$4,$A18*25-25+1,0,1,1)*100)</f>
        <v>200.71542190981506</v>
      </c>
      <c r="AA18" s="207">
        <f ca="1">OFFSET(Census!AA$4,$A18*25-25+Census!AA$3,0,1,1)-OFFSET(Census!AA$4,$A18*25-25+1,0,1,1)</f>
        <v>13914</v>
      </c>
      <c r="AB18" s="208">
        <f ca="1">IF(OFFSET(Census!AA$4,$A18*25-25+1,0,1,1)=0,"",(OFFSET(Census!AA$4,$A18*25-25+Census!AA$3,0,1,1)-OFFSET(Census!AA$4,$A18*25-25+1,0,1,1))/OFFSET(Census!AA$4,$A18*25-25+1,0,1,1)*100)</f>
        <v>38.031980319803196</v>
      </c>
      <c r="AC18" s="207">
        <f ca="1">OFFSET(Census!AC$4,$A18*25-25+Census!AC$3,0,1,1)-OFFSET(Census!AC$4,$A18*25-25+1,0,1,1)</f>
        <v>2.5431737823839953</v>
      </c>
      <c r="AD18" s="208">
        <f ca="1">IF(OFFSET(Census!AC$4,$A18*25-25+1,0,1,1)=0,"",(OFFSET(Census!AC$4,$A18*25-25+Census!AC$3,0,1,1)-OFFSET(Census!AC$4,$A18*25-25+1,0,1,1))/OFFSET(Census!AC$4,$A18*25-25+1,0,1,1)*100)</f>
        <v>8.3530937374987122</v>
      </c>
      <c r="AE18" s="207">
        <f ca="1">OFFSET(Census!AE$4,$A18*25-25+Census!AE$3,0,1,1)-OFFSET(Census!AE$4,$A18*25-25+1,0,1,1)</f>
        <v>12633</v>
      </c>
      <c r="AF18" s="208">
        <f ca="1">IF(OFFSET(Census!AE$4,$A18*25-25+1,0,1,1)=0,"",(OFFSET(Census!AE$4,$A18*25-25+Census!AE$3,0,1,1)-OFFSET(Census!AE$4,$A18*25-25+1,0,1,1))/OFFSET(Census!AE$4,$A18*25-25+1,0,1,1)*100)</f>
        <v>44.365232660228273</v>
      </c>
      <c r="AG18" s="207">
        <f ca="1">OFFSET(Census!AG$4,$A18*25-25+Census!AG$3,0,1,1)-OFFSET(Census!AG$4,$A18*25-25+1,0,1,1)</f>
        <v>3.2340313526423969</v>
      </c>
      <c r="AH18" s="208">
        <f ca="1">IF(OFFSET(Census!AG$4,$A18*25-25+1,0,1,1)=0,"",(OFFSET(Census!AG$4,$A18*25-25+Census!AG$3,0,1,1)-OFFSET(Census!AG$4,$A18*25-25+1,0,1,1))/OFFSET(Census!AG$4,$A18*25-25+1,0,1,1)*100)</f>
        <v>13.647555520945426</v>
      </c>
      <c r="AI18" s="207">
        <f ca="1">OFFSET(Census!AI$4,$A18*25-25+Census!AI$3,0,1,1)-OFFSET(Census!AI$4,$A18*25-25+1,0,1,1)</f>
        <v>-0.45946906085763128</v>
      </c>
      <c r="AJ18" s="208">
        <f ca="1">IF(OFFSET(Census!AI$4,$A18*25-25+1,0,1,1)=0,"",(OFFSET(Census!AI$4,$A18*25-25+Census!AI$3,0,1,1)-OFFSET(Census!AI$4,$A18*25-25+1,0,1,1))/OFFSET(Census!AI$4,$A18*25-25+1,0,1,1)*100)</f>
        <v>-12.140484516162987</v>
      </c>
      <c r="AK18" s="207">
        <f ca="1">OFFSET(Census!AK$4,$A18*25-25+Census!AK$3,0,1,1)-OFFSET(Census!AK$4,$A18*25-25+1,0,1,1)</f>
        <v>-146</v>
      </c>
      <c r="AL18" s="208">
        <f ca="1">IF(OFFSET(Census!AK$4,$A18*25-25+1,0,1,1)=0,"",(OFFSET(Census!AK$4,$A18*25-25+Census!AK$3,0,1,1)-OFFSET(Census!AK$4,$A18*25-25+1,0,1,1))/OFFSET(Census!AK$4,$A18*25-25+1,0,1,1)*100)</f>
        <v>-13.309024612579762</v>
      </c>
      <c r="AM18" s="207">
        <f ca="1">OFFSET(Census!AM$4,$A18*25-25+Census!AM$3,0,1,1)-OFFSET(Census!AM$4,$A18*25-25+1,0,1,1)</f>
        <v>3873</v>
      </c>
      <c r="AN18" s="208">
        <f ca="1">IF(OFFSET(Census!AM$4,$A18*25-25+1,0,1,1)=0,"",(OFFSET(Census!AM$4,$A18*25-25+Census!AM$3,0,1,1)-OFFSET(Census!AM$4,$A18*25-25+1,0,1,1))/OFFSET(Census!AM$4,$A18*25-25+1,0,1,1)*100)</f>
        <v>672.39583333333326</v>
      </c>
      <c r="AO18" s="207">
        <f ca="1">OFFSET(Census!AO$4,$A18*25-25+Census!AO$3,0,1,1)-OFFSET(Census!AO$4,$A18*25-25+1,0,1,1)</f>
        <v>4420</v>
      </c>
      <c r="AP18" s="208">
        <f ca="1">IF(OFFSET(Census!AO$4,$A18*25-25+1,0,1,1)=0,"",(OFFSET(Census!AO$4,$A18*25-25+Census!AO$3,0,1,1)-OFFSET(Census!AO$4,$A18*25-25+1,0,1,1))/OFFSET(Census!AO$4,$A18*25-25+1,0,1,1)*100)</f>
        <v>342.10526315789474</v>
      </c>
      <c r="AQ18" s="207">
        <f ca="1">OFFSET(Census!AQ$4,$A18*25-25+Census!AQ$3,0,1,1)-OFFSET(Census!AQ$4,$A18*25-25+1,0,1,1)</f>
        <v>74</v>
      </c>
      <c r="AR18" s="208">
        <f ca="1">IF(OFFSET(Census!AQ$4,$A18*25-25+1,0,1,1)=0,"",(OFFSET(Census!AQ$4,$A18*25-25+Census!AQ$3,0,1,1)-OFFSET(Census!AQ$4,$A18*25-25+1,0,1,1))/OFFSET(Census!AQ$4,$A18*25-25+1,0,1,1)*100)</f>
        <v>238.70967741935485</v>
      </c>
      <c r="AS18" s="207">
        <f ca="1">OFFSET(Census!AS$4,$A18*25-25+Census!AS$3,0,1,1)-OFFSET(Census!AS$4,$A18*25-25+1,0,1,1)</f>
        <v>708</v>
      </c>
      <c r="AT18" s="208">
        <f ca="1">IF(OFFSET(Census!AS$4,$A18*25-25+1,0,1,1)=0,"",(OFFSET(Census!AS$4,$A18*25-25+Census!AS$3,0,1,1)-OFFSET(Census!AS$4,$A18*25-25+1,0,1,1))/OFFSET(Census!AS$4,$A18*25-25+1,0,1,1)*100)</f>
        <v>94.652406417112303</v>
      </c>
      <c r="AU18" s="207">
        <f ca="1">OFFSET(Census!AU$4,$A18*25-25+Census!AU$3,0,1,1)-OFFSET(Census!AU$4,$A18*25-25+1,0,1,1)</f>
        <v>203</v>
      </c>
      <c r="AV18" s="208">
        <f ca="1">IF(OFFSET(Census!AU$4,$A18*25-25+1,0,1,1)=0,"",(OFFSET(Census!AU$4,$A18*25-25+Census!AU$3,0,1,1)-OFFSET(Census!AU$4,$A18*25-25+1,0,1,1))/OFFSET(Census!AU$4,$A18*25-25+1,0,1,1)*100)</f>
        <v>14.785142024763292</v>
      </c>
      <c r="AW18" s="207">
        <f ca="1">OFFSET(Census!AW$4,$A18*25-25+Census!AW$3,0,1,1)-OFFSET(Census!AW$4,$A18*25-25+1,0,1,1)</f>
        <v>-192</v>
      </c>
      <c r="AX18" s="208">
        <f ca="1">IF(OFFSET(Census!AW$4,$A18*25-25+1,0,1,1)=0,"",(OFFSET(Census!AW$4,$A18*25-25+Census!AW$3,0,1,1)-OFFSET(Census!AW$4,$A18*25-25+1,0,1,1))/OFFSET(Census!AW$4,$A18*25-25+1,0,1,1)*100)</f>
        <v>-24.242424242424242</v>
      </c>
      <c r="AY18" s="207">
        <f ca="1">OFFSET(Census!AY$4,$A18*25-25+Census!AY$3,0,1,1)-OFFSET(Census!AY$4,$A18*25-25+1,0,1,1)</f>
        <v>45</v>
      </c>
      <c r="AZ18" s="208">
        <f ca="1">IF(OFFSET(Census!AY$4,$A18*25-25+1,0,1,1)=0,"",(OFFSET(Census!AY$4,$A18*25-25+Census!AY$3,0,1,1)-OFFSET(Census!AY$4,$A18*25-25+1,0,1,1))/OFFSET(Census!AY$4,$A18*25-25+1,0,1,1)*100)</f>
        <v>2.8213166144200628</v>
      </c>
      <c r="BA18" s="207"/>
      <c r="BB18" s="208"/>
      <c r="BC18" s="207">
        <f ca="1">OFFSET(Census!BC$4,$A18*25-25+Census!BC$3,0,1,1)-OFFSET(Census!BC$4,$A18*25-25+1,0,1,1)</f>
        <v>624</v>
      </c>
      <c r="BD18" s="208">
        <f ca="1">IF(OFFSET(Census!BC$4,$A18*25-25+1,0,1,1)=0,"",(OFFSET(Census!BC$4,$A18*25-25+Census!BC$3,0,1,1)-OFFSET(Census!BC$4,$A18*25-25+1,0,1,1))/OFFSET(Census!BC$4,$A18*25-25+1,0,1,1)*100)</f>
        <v>67.241379310344826</v>
      </c>
      <c r="BE18" s="207">
        <f ca="1">OFFSET(Census!BE$4,$A18*25-25+Census!BE$3,0,1,1)-OFFSET(Census!BE$4,$A18*25-25+1,0,1,1)</f>
        <v>36</v>
      </c>
      <c r="BF18" s="208">
        <f ca="1">IF(OFFSET(Census!BE$4,$A18*25-25+1,0,1,1)=0,"",(OFFSET(Census!BE$4,$A18*25-25+Census!BE$3,0,1,1)-OFFSET(Census!BE$4,$A18*25-25+1,0,1,1))/OFFSET(Census!BE$4,$A18*25-25+1,0,1,1)*100)</f>
        <v>12</v>
      </c>
      <c r="BG18" s="207">
        <f ca="1">OFFSET(Census!BG$4,$A18*25-25+Census!BG$3,0,1,1)-OFFSET(Census!BG$4,$A18*25-25+1,0,1,1)</f>
        <v>-13</v>
      </c>
      <c r="BH18" s="208">
        <f ca="1">IF(OFFSET(Census!BG$4,$A18*25-25+1,0,1,1)=0,"",(OFFSET(Census!BG$4,$A18*25-25+Census!BG$3,0,1,1)-OFFSET(Census!BG$4,$A18*25-25+1,0,1,1))/OFFSET(Census!BG$4,$A18*25-25+1,0,1,1)*100)</f>
        <v>-33.333333333333329</v>
      </c>
      <c r="BI18" s="207">
        <f ca="1">OFFSET(Census!BI$4,$A18*25-25+Census!BI$3,0,1,1)-OFFSET(Census!BI$4,$A18*25-25+1,0,1,1)</f>
        <v>601</v>
      </c>
      <c r="BJ18" s="208">
        <f ca="1">IF(OFFSET(Census!BI$4,$A18*25-25+1,0,1,1)=0,"",(OFFSET(Census!BI$4,$A18*25-25+Census!BI$3,0,1,1)-OFFSET(Census!BI$4,$A18*25-25+1,0,1,1))/OFFSET(Census!BI$4,$A18*25-25+1,0,1,1)*100)</f>
        <v>102.03735144312394</v>
      </c>
      <c r="BK18" s="207"/>
      <c r="BL18" s="208"/>
      <c r="BM18" s="207">
        <f ca="1">OFFSET(Census!BM$4,$A18*25-25+Census!BM$3,0,1,1)-OFFSET(Census!BM$4,$A18*25-25+1,0,1,1)</f>
        <v>3786</v>
      </c>
      <c r="BN18" s="208">
        <f ca="1">IF(OFFSET(Census!BM$4,$A18*25-25+1,0,1,1)=0,"",(OFFSET(Census!BM$4,$A18*25-25+Census!BM$3,0,1,1)-OFFSET(Census!BM$4,$A18*25-25+1,0,1,1))/OFFSET(Census!BM$4,$A18*25-25+1,0,1,1)*100)</f>
        <v>487.25868725868725</v>
      </c>
      <c r="BO18" s="207">
        <f ca="1">OFFSET(Census!BO$4,$A18*25-25+Census!BO$3,0,1,1)-OFFSET(Census!BO$4,$A18*25-25+1,0,1,1)</f>
        <v>2477</v>
      </c>
      <c r="BP18" s="208">
        <f ca="1">IF(OFFSET(Census!BO$4,$A18*25-25+1,0,1,1)=0,"",(OFFSET(Census!BO$4,$A18*25-25+Census!BO$3,0,1,1)-OFFSET(Census!BO$4,$A18*25-25+1,0,1,1))/OFFSET(Census!BO$4,$A18*25-25+1,0,1,1)*100)</f>
        <v>125.79989842559675</v>
      </c>
      <c r="BQ18" s="207">
        <f ca="1">OFFSET(Census!BQ$4,$A18*25-25+Census!BQ$3,0,1,1)-OFFSET(Census!BQ$4,$A18*25-25+1,0,1,1)</f>
        <v>892</v>
      </c>
      <c r="BR18" s="208">
        <f ca="1">IF(OFFSET(Census!BQ$4,$A18*25-25+1,0,1,1)=0,"",(OFFSET(Census!BQ$4,$A18*25-25+Census!BQ$3,0,1,1)-OFFSET(Census!BQ$4,$A18*25-25+1,0,1,1))/OFFSET(Census!BQ$4,$A18*25-25+1,0,1,1)*100)</f>
        <v>63.307310149041875</v>
      </c>
      <c r="BS18" s="207">
        <f ca="1">OFFSET(Census!BS$4,$A18*25-25+Census!BS$3,0,1,1)-OFFSET(Census!BS$4,$A18*25-25+1,0,1,1)</f>
        <v>1189</v>
      </c>
      <c r="BT18" s="208">
        <f ca="1">IF(OFFSET(Census!BS$4,$A18*25-25+1,0,1,1)=0,"",(OFFSET(Census!BS$4,$A18*25-25+Census!BS$3,0,1,1)-OFFSET(Census!BS$4,$A18*25-25+1,0,1,1))/OFFSET(Census!BS$4,$A18*25-25+1,0,1,1)*100)</f>
        <v>245.15463917525776</v>
      </c>
      <c r="BU18" s="207">
        <f ca="1">OFFSET(Census!BU$4,$A18*25-25+Census!BU$3,0,1,1)-OFFSET(Census!BU$4,$A18*25-25+1,0,1,1)</f>
        <v>47642</v>
      </c>
      <c r="BV18" s="208">
        <f ca="1">IF(OFFSET(Census!BU$4,$A18*25-25+1,0,1,1)=0,"",(OFFSET(Census!BU$4,$A18*25-25+Census!BU$3,0,1,1)-OFFSET(Census!BU$4,$A18*25-25+1,0,1,1))/OFFSET(Census!BU$4,$A18*25-25+1,0,1,1)*100)</f>
        <v>288.05852832698469</v>
      </c>
      <c r="BW18" s="207"/>
      <c r="BX18" s="208"/>
      <c r="BY18" s="207">
        <f ca="1">OFFSET(Census!BY$4,$A18*25-25+Census!BY$3,0,1,1)-OFFSET(Census!BY$4,$A18*25-25+1,0,1,1)</f>
        <v>-9.2201738139336076</v>
      </c>
      <c r="BZ18" s="208">
        <f ca="1">IF(OFFSET(Census!BY$4,$A18*25-25+1,0,1,1)=0,"",(OFFSET(Census!BY$4,$A18*25-25+Census!BY$3,0,1,1)-OFFSET(Census!BY$4,$A18*25-25+1,0,1,1))/OFFSET(Census!BY$4,$A18*25-25+1,0,1,1)*100)</f>
        <v>-67.694979079497912</v>
      </c>
      <c r="CA18" s="207">
        <f ca="1">OFFSET(Census!CA$4,$A18*25-25+Census!CA$3,0,1,1)-OFFSET(Census!CA$4,$A18*25-25+1,0,1,1)</f>
        <v>31341</v>
      </c>
      <c r="CB18" s="208">
        <f ca="1">IF(OFFSET(Census!CA$4,$A18*25-25+1,0,1,1)=0,"",(OFFSET(Census!CA$4,$A18*25-25+Census!CA$3,0,1,1)-OFFSET(Census!CA$4,$A18*25-25+1,0,1,1))/OFFSET(Census!CA$4,$A18*25-25+1,0,1,1)*100)</f>
        <v>580.38888888888891</v>
      </c>
      <c r="CC18" s="207">
        <f ca="1">OFFSET(Census!CC$4,$A18*25-25+Census!CC$3,0,1,1)-OFFSET(Census!CC$4,$A18*25-25+1,0,1,1)</f>
        <v>19.951251386910279</v>
      </c>
      <c r="CD18" s="208">
        <f ca="1">IF(OFFSET(Census!CC$4,$A18*25-25+1,0,1,1)=0,"",(OFFSET(Census!CC$4,$A18*25-25+Census!CC$3,0,1,1)-OFFSET(Census!CC$4,$A18*25-25+1,0,1,1))/OFFSET(Census!CC$4,$A18*25-25+1,0,1,1)*100)</f>
        <v>443.96706882531237</v>
      </c>
      <c r="CE18" s="207"/>
      <c r="CF18" s="208"/>
      <c r="CG18" s="207">
        <f ca="1">OFFSET(Census!CG$4,$A18*25-25+Census!CG$3,0,1,1)-OFFSET(Census!CG$4,$A18*25-25+1,0,1,1)</f>
        <v>28321</v>
      </c>
      <c r="CH18" s="208">
        <f ca="1">IF(OFFSET(Census!CG$4,$A18*25-25+1,0,1,1)=0,"",(OFFSET(Census!CG$4,$A18*25-25+Census!CG$3,0,1,1)-OFFSET(Census!CG$4,$A18*25-25+1,0,1,1))/OFFSET(Census!CG$4,$A18*25-25+1,0,1,1)*100)</f>
        <v>53.473179389385038</v>
      </c>
      <c r="CI18" s="207">
        <f ca="1">OFFSET(Census!CI$4,$A18*25-25+Census!CI$3,0,1,1)-OFFSET(Census!CI$4,$A18*25-25+1,0,1,1)</f>
        <v>-3521</v>
      </c>
      <c r="CJ18" s="208">
        <f ca="1">IF(OFFSET(Census!CI$4,$A18*25-25+1,0,1,1)=0,"",(OFFSET(Census!CI$4,$A18*25-25+Census!CI$3,0,1,1)-OFFSET(Census!CI$4,$A18*25-25+1,0,1,1))/OFFSET(Census!CI$4,$A18*25-25+1,0,1,1)*100)</f>
        <v>-49.272320179121188</v>
      </c>
      <c r="CK18" s="207">
        <f ca="1">OFFSET(Census!CK$4,$A18*25-25+Census!CK$3,0,1,1)-OFFSET(Census!CK$4,$A18*25-25+1,0,1,1)</f>
        <v>6479</v>
      </c>
      <c r="CL18" s="208">
        <f ca="1">IF(OFFSET(Census!CK$4,$A18*25-25+1,0,1,1)=0,"",(OFFSET(Census!CK$4,$A18*25-25+Census!CK$3,0,1,1)-OFFSET(Census!CK$4,$A18*25-25+1,0,1,1))/OFFSET(Census!CK$4,$A18*25-25+1,0,1,1)*100)</f>
        <v>18.698952350717192</v>
      </c>
      <c r="CM18" s="207">
        <f ca="1">OFFSET(Census!CM$4,$A18*25-25+Census!CM$3,0,1,1)-OFFSET(Census!CM$4,$A18*25-25+1,0,1,1)</f>
        <v>-7.6191262154633508</v>
      </c>
      <c r="CN18" s="208">
        <f ca="1">IF(OFFSET(Census!CM$4,$A18*25-25+1,0,1,1)=0,"",(OFFSET(Census!CM$4,$A18*25-25+Census!CM$3,0,1,1)-OFFSET(Census!CM$4,$A18*25-25+1,0,1,1))/OFFSET(Census!CM$4,$A18*25-25+1,0,1,1)*100)</f>
        <v>-64.088729035164647</v>
      </c>
      <c r="CO18" s="207">
        <f ca="1">OFFSET(Census!CO$4,$A18*25-25+Census!CO$3,0,1,1)-OFFSET(Census!CO$4,$A18*25-25+1,0,1,1)</f>
        <v>-2.0718478232985298</v>
      </c>
      <c r="CP18" s="208">
        <f ca="1">IF(OFFSET(Census!CO$4,$A18*25-25+1,0,1,1)=0,"",(OFFSET(Census!CO$4,$A18*25-25+Census!CO$3,0,1,1)-OFFSET(Census!CO$4,$A18*25-25+1,0,1,1))/OFFSET(Census!CO$4,$A18*25-25+1,0,1,1)*100)</f>
        <v>-38.568624641833807</v>
      </c>
      <c r="CQ18" s="207">
        <f ca="1">OFFSET(Census!CQ$4,$A18*25-25+Census!CQ$3,0,1,1)-OFFSET(Census!CQ$4,$A18*25-25+1,0,1,1)</f>
        <v>3.9340905670069475</v>
      </c>
      <c r="CR18" s="208">
        <f ca="1">IF(OFFSET(Census!CQ$4,$A18*25-25+1,0,1,1)=0,"",(OFFSET(Census!CQ$4,$A18*25-25+Census!CQ$3,0,1,1)-OFFSET(Census!CQ$4,$A18*25-25+1,0,1,1))/OFFSET(Census!CQ$4,$A18*25-25+1,0,1,1)*100)</f>
        <v>6.201842551838233</v>
      </c>
      <c r="CS18" s="207">
        <f ca="1">OFFSET(Census!CS$4,$A18*25-25+Census!CS$3,0,1,1)-OFFSET(Census!CS$4,$A18*25-25+1,0,1,1)</f>
        <v>-11.077925940872825</v>
      </c>
      <c r="CT18" s="208">
        <f ca="1">IF(OFFSET(Census!CS$4,$A18*25-25+1,0,1,1)=0,"",(OFFSET(Census!CS$4,$A18*25-25+Census!CS$3,0,1,1)-OFFSET(Census!CS$4,$A18*25-25+1,0,1,1))/OFFSET(Census!CS$4,$A18*25-25+1,0,1,1)*100)</f>
        <v>-69.520647261931117</v>
      </c>
      <c r="CU18" s="207">
        <f ca="1">OFFSET(Census!CU$4,$A18*25-25+Census!CU$3,0,1,1)-OFFSET(Census!CU$4,$A18*25-25+1,0,1,1)</f>
        <v>14659</v>
      </c>
      <c r="CV18" s="208">
        <f ca="1">IF(OFFSET(Census!CU$4,$A18*25-25+1,0,1,1)=0,"",(OFFSET(Census!CU$4,$A18*25-25+Census!CU$3,0,1,1)-OFFSET(Census!CU$4,$A18*25-25+1,0,1,1))/OFFSET(Census!CU$4,$A18*25-25+1,0,1,1)*100)</f>
        <v>212.17252858590246</v>
      </c>
      <c r="CW18" s="207">
        <f ca="1">OFFSET(Census!CW$4,$A18*25-25+Census!CW$3,0,1,1)-OFFSET(Census!CW$4,$A18*25-25+1,0,1,1)</f>
        <v>643</v>
      </c>
      <c r="CX18" s="208">
        <f ca="1">IF(OFFSET(Census!CW$4,$A18*25-25+1,0,1,1)=0,"",(OFFSET(Census!CW$4,$A18*25-25+Census!CW$3,0,1,1)-OFFSET(Census!CW$4,$A18*25-25+1,0,1,1))/OFFSET(Census!CW$4,$A18*25-25+1,0,1,1)*100)</f>
        <v>13.774635818337618</v>
      </c>
      <c r="CY18" s="207">
        <f ca="1">OFFSET(Census!CY$4,$A18*25-25+Census!CY$3,0,1,1)-OFFSET(Census!CY$4,$A18*25-25+1,0,1,1)</f>
        <v>13.946083783031757</v>
      </c>
      <c r="CZ18" s="208">
        <f ca="1">IF(OFFSET(Census!CY$4,$A18*25-25+1,0,1,1)=0,"",(OFFSET(Census!CY$4,$A18*25-25+Census!CY$3,0,1,1)-OFFSET(Census!CY$4,$A18*25-25+1,0,1,1))/OFFSET(Census!CY$4,$A18*25-25+1,0,1,1)*100)</f>
        <v>106.90786443779288</v>
      </c>
      <c r="DA18" s="207">
        <f ca="1">OFFSET(Census!DA$4,$A18*25-25+Census!DA$3,0,1,1)-OFFSET(Census!DA$4,$A18*25-25+1,0,1,1)</f>
        <v>-2.1673067779244217</v>
      </c>
      <c r="DB18" s="208">
        <f ca="1">IF(OFFSET(Census!DA$4,$A18*25-25+1,0,1,1)=0,"",(OFFSET(Census!DA$4,$A18*25-25+Census!DA$3,0,1,1)-OFFSET(Census!DA$4,$A18*25-25+1,0,1,1))/OFFSET(Census!DA$4,$A18*25-25+1,0,1,1)*100)</f>
        <v>-24.59020327318148</v>
      </c>
      <c r="DC18" s="207"/>
      <c r="DD18" s="208"/>
      <c r="DE18" s="207">
        <f ca="1">OFFSET(Census!DE$4,$A18*25-25+Census!DE$3,0,1,1)-OFFSET(Census!DE$4,$A18*25-25+1,0,1,1)</f>
        <v>4788</v>
      </c>
      <c r="DF18" s="208">
        <f ca="1">IF(OFFSET(Census!DE$4,$A18*25-25+1,0,1,1)=0,"",(OFFSET(Census!DE$4,$A18*25-25+Census!DE$3,0,1,1)-OFFSET(Census!DE$4,$A18*25-25+1,0,1,1))/OFFSET(Census!DE$4,$A18*25-25+1,0,1,1)*100)</f>
        <v>109.64048545912526</v>
      </c>
      <c r="DG18" s="207">
        <f ca="1">OFFSET(Census!DG$4,$A18*25-25+Census!DG$3,0,1,1)-OFFSET(Census!DG$4,$A18*25-25+1,0,1,1)</f>
        <v>1581</v>
      </c>
      <c r="DH18" s="208">
        <f ca="1">IF(OFFSET(Census!DG$4,$A18*25-25+1,0,1,1)=0,"",(OFFSET(Census!DG$4,$A18*25-25+Census!DG$3,0,1,1)-OFFSET(Census!DG$4,$A18*25-25+1,0,1,1))/OFFSET(Census!DG$4,$A18*25-25+1,0,1,1)*100)</f>
        <v>4.6128260489000406</v>
      </c>
      <c r="DI18" s="207">
        <f ca="1">OFFSET(Census!DI$4,$A18*25-25+Census!DI$3,0,1,1)-OFFSET(Census!DI$4,$A18*25-25+1,0,1,1)</f>
        <v>8060</v>
      </c>
      <c r="DJ18" s="208">
        <f ca="1">IF(OFFSET(Census!DI$4,$A18*25-25+1,0,1,1)=0,"",(OFFSET(Census!DI$4,$A18*25-25+Census!DI$3,0,1,1)-OFFSET(Census!DI$4,$A18*25-25+1,0,1,1))/OFFSET(Census!DI$4,$A18*25-25+1,0,1,1)*100)</f>
        <v>107.23789249600853</v>
      </c>
      <c r="DK18" s="207">
        <f ca="1">OFFSET(Census!DK$4,$A18*25-25+Census!DK$3,0,1,1)-OFFSET(Census!DK$4,$A18*25-25+1,0,1,1)</f>
        <v>13857</v>
      </c>
      <c r="DL18" s="208">
        <f ca="1">IF(OFFSET(Census!DK$4,$A18*25-25+1,0,1,1)=0,"",(OFFSET(Census!DK$4,$A18*25-25+Census!DK$3,0,1,1)-OFFSET(Census!DK$4,$A18*25-25+1,0,1,1))/OFFSET(Census!DK$4,$A18*25-25+1,0,1,1)*100)</f>
        <v>29.431004821273071</v>
      </c>
      <c r="DM18" s="207">
        <f ca="1">OFFSET(Census!DM$4,$A18*25-25+Census!DM$3,0,1,1)-OFFSET(Census!DM$4,$A18*25-25+1,0,1,1)</f>
        <v>5.7478635041926562</v>
      </c>
      <c r="DN18" s="208">
        <f ca="1">IF(OFFSET(Census!DM$4,$A18*25-25+1,0,1,1)=0,"",(OFFSET(Census!DM$4,$A18*25-25+Census!DM$3,0,1,1)-OFFSET(Census!DM$4,$A18*25-25+1,0,1,1))/OFFSET(Census!DM$4,$A18*25-25+1,0,1,1)*100)</f>
        <v>61.970839791138729</v>
      </c>
      <c r="DO18" s="207">
        <f ca="1">OFFSET(Census!DO$4,$A18*25-25+Census!DO$3,0,1,1)-OFFSET(Census!DO$4,$A18*25-25+1,0,1,1)</f>
        <v>-13.958291093605403</v>
      </c>
      <c r="DP18" s="208">
        <f ca="1">IF(OFFSET(Census!DO$4,$A18*25-25+1,0,1,1)=0,"",(OFFSET(Census!DO$4,$A18*25-25+Census!DO$3,0,1,1)-OFFSET(Census!DO$4,$A18*25-25+1,0,1,1))/OFFSET(Census!DO$4,$A18*25-25+1,0,1,1)*100)</f>
        <v>-19.174832805048236</v>
      </c>
      <c r="DQ18" s="207">
        <f ca="1">OFFSET(Census!DQ$4,$A18*25-25+Census!DQ$3,0,1,1)-OFFSET(Census!DQ$4,$A18*25-25+1,0,1,1)</f>
        <v>9.5962679317904769</v>
      </c>
      <c r="DR18" s="208">
        <f ca="1">IF(OFFSET(Census!DQ$4,$A18*25-25+1,0,1,1)=0,"",(OFFSET(Census!DQ$4,$A18*25-25+Census!DQ$3,0,1,1)-OFFSET(Census!DQ$4,$A18*25-25+1,0,1,1))/OFFSET(Census!DQ$4,$A18*25-25+1,0,1,1)*100)</f>
        <v>60.114566662119614</v>
      </c>
      <c r="DS18" s="207">
        <f ca="1">OFFSET(Census!DS$4,$A18*25-25+Census!DS$3,0,1,1)-OFFSET(Census!DS$4,$A18*25-25+1,0,1,1)</f>
        <v>5681</v>
      </c>
      <c r="DT18" s="208">
        <f ca="1">IF(OFFSET(Census!DS$4,$A18*25-25+1,0,1,1)=0,"",(OFFSET(Census!DS$4,$A18*25-25+Census!DS$3,0,1,1)-OFFSET(Census!DS$4,$A18*25-25+1,0,1,1))/OFFSET(Census!DS$4,$A18*25-25+1,0,1,1)*100)</f>
        <v>59.146277980218628</v>
      </c>
      <c r="DU18" s="207">
        <f ca="1">OFFSET(Census!DU$4,$A18*25-25+Census!DU$3,0,1,1)-OFFSET(Census!DU$4,$A18*25-25+1,0,1,1)</f>
        <v>426</v>
      </c>
      <c r="DV18" s="208">
        <f ca="1">IF(OFFSET(Census!DU$4,$A18*25-25+1,0,1,1)=0,"",(OFFSET(Census!DU$4,$A18*25-25+Census!DU$3,0,1,1)-OFFSET(Census!DU$4,$A18*25-25+1,0,1,1))/OFFSET(Census!DU$4,$A18*25-25+1,0,1,1)*100)</f>
        <v>54.615384615384613</v>
      </c>
      <c r="DW18" s="207">
        <f ca="1">OFFSET(Census!DW$4,$A18*25-25+Census!DW$3,0,1,1)-OFFSET(Census!DW$4,$A18*25-25+1,0,1,1)</f>
        <v>17199</v>
      </c>
      <c r="DX18" s="208">
        <f ca="1">IF(OFFSET(Census!DW$4,$A18*25-25+1,0,1,1)=0,"",(OFFSET(Census!DW$4,$A18*25-25+Census!DW$3,0,1,1)-OFFSET(Census!DW$4,$A18*25-25+1,0,1,1))/OFFSET(Census!DW$4,$A18*25-25+1,0,1,1)*100)</f>
        <v>39.323684752040606</v>
      </c>
      <c r="DY18" s="207">
        <f ca="1">OFFSET(Census!DY$4,$A18*25-25+Census!DY$3,0,1,1)-OFFSET(Census!DY$4,$A18*25-25+1,0,1,1)</f>
        <v>3.448098361993523</v>
      </c>
      <c r="DZ18" s="208">
        <f ca="1">IF(OFFSET(Census!DY$4,$A18*25-25+1,0,1,1)=0,"",(OFFSET(Census!DY$4,$A18*25-25+Census!DY$3,0,1,1)-OFFSET(Census!DY$4,$A18*25-25+1,0,1,1))/OFFSET(Census!DY$4,$A18*25-25+1,0,1,1)*100)</f>
        <v>15.701142952473788</v>
      </c>
      <c r="EA18" s="207">
        <f ca="1">OFFSET(Census!EA$4,$A18*25-25+Census!EA$3,0,1,1)-OFFSET(Census!EA$4,$A18*25-25+1,0,1,1)</f>
        <v>0.22126719173454101</v>
      </c>
      <c r="EB18" s="208">
        <f ca="1">IF(OFFSET(Census!EA$4,$A18*25-25+1,0,1,1)=0,"",(OFFSET(Census!EA$4,$A18*25-25+Census!EA$3,0,1,1)-OFFSET(Census!EA$4,$A18*25-25+1,0,1,1))/OFFSET(Census!EA$4,$A18*25-25+1,0,1,1)*100)</f>
        <v>12.407132262684129</v>
      </c>
      <c r="EC18" s="207">
        <f ca="1">OFFSET(Census!EC$4,$A18*25-25+Census!EC$3,0,1,1)-OFFSET(Census!EC$4,$A18*25-25+1,0,1,1)</f>
        <v>685000</v>
      </c>
      <c r="ED18" s="208">
        <f ca="1">IF(OFFSET(Census!EC$4,$A18*25-25+1,0,1,1)=0,"",(OFFSET(Census!EC$4,$A18*25-25+Census!EC$3,0,1,1)-OFFSET(Census!EC$4,$A18*25-25+1,0,1,1))/OFFSET(Census!EC$4,$A18*25-25+1,0,1,1)*100)</f>
        <v>187.67123287671234</v>
      </c>
      <c r="EE18" s="207">
        <f ca="1">OFFSET(Census!EE$4,$A18*25-25+Census!EE$3,0,1,1)-OFFSET(Census!EE$4,$A18*25-25+1,0,1,1)</f>
        <v>423000</v>
      </c>
      <c r="EF18" s="208">
        <f ca="1">IF(OFFSET(Census!EE$4,$A18*25-25+1,0,1,1)=0,"",(OFFSET(Census!EE$4,$A18*25-25+Census!EE$3,0,1,1)-OFFSET(Census!EE$4,$A18*25-25+1,0,1,1))/OFFSET(Census!EE$4,$A18*25-25+1,0,1,1)*100)</f>
        <v>158.42696629213484</v>
      </c>
      <c r="EG18" s="207">
        <f ca="1">OFFSET(Census!EG$4,$A18*25-25+Census!EG$3,0,1,1)-OFFSET(Census!EG$4,$A18*25-25+1,0,1,1)</f>
        <v>8.1264498908032028</v>
      </c>
      <c r="EH18" s="208">
        <f ca="1">IF(OFFSET(Census!EG$4,$A18*25-25+1,0,1,1)=0,"",(OFFSET(Census!EG$4,$A18*25-25+Census!EG$3,0,1,1)-OFFSET(Census!EG$4,$A18*25-25+1,0,1,1))/OFFSET(Census!EG$4,$A18*25-25+1,0,1,1)*100)</f>
        <v>204.51358778625951</v>
      </c>
      <c r="EI18" s="207">
        <f ca="1">OFFSET(Census!EI$4,$A18*25-25+Census!EI$3,0,1,1)-OFFSET(Census!EI$4,$A18*25-25+1,0,1,1)</f>
        <v>4.1750970638194609</v>
      </c>
      <c r="EJ18" s="208">
        <f ca="1">IF(OFFSET(Census!EI$4,$A18*25-25+1,0,1,1)=0,"",(OFFSET(Census!EI$4,$A18*25-25+Census!EI$3,0,1,1)-OFFSET(Census!EI$4,$A18*25-25+1,0,1,1))/OFFSET(Census!EI$4,$A18*25-25+1,0,1,1)*100)</f>
        <v>138.02416645775881</v>
      </c>
      <c r="EK18" s="207">
        <f ca="1">OFFSET(Census!EK$4,$A18*25-25+Census!EK$3,0,1,1)-OFFSET(Census!EK$4,$A18*25-25+1,0,1,1)</f>
        <v>-18</v>
      </c>
      <c r="EL18" s="208">
        <f ca="1">IF(OFFSET(Census!EK$4,$A18*25-25+1,0,1,1)=0,"",(OFFSET(Census!EK$4,$A18*25-25+Census!EK$3,0,1,1)-OFFSET(Census!EK$4,$A18*25-25+1,0,1,1))/OFFSET(Census!EK$4,$A18*25-25+1,0,1,1)*100)</f>
        <v>-96.256684491978618</v>
      </c>
      <c r="EM18" s="207"/>
      <c r="EN18" s="208"/>
      <c r="EO18" s="207">
        <f ca="1">OFFSET(Census!EO$4,$A18*25-25+Census!EO$3,0,1,1)-OFFSET(Census!EO$4,$A18*25-25+1,0,1,1)</f>
        <v>-7.9841534909844336</v>
      </c>
      <c r="EP18" s="208">
        <f ca="1">IF(OFFSET(Census!EO$4,$A18*25-25+1,0,1,1)=0,"",(OFFSET(Census!EO$4,$A18*25-25+Census!EO$3,0,1,1)-OFFSET(Census!EO$4,$A18*25-25+1,0,1,1))/OFFSET(Census!EO$4,$A18*25-25+1,0,1,1)*100)</f>
        <v>-89.181749132399773</v>
      </c>
      <c r="EQ18" s="207">
        <f ca="1">OFFSET(Census!EQ$4,$A18*25-25+Census!EQ$3,0,1,1)-OFFSET(Census!EQ$4,$A18*25-25+1,0,1,1)</f>
        <v>3687</v>
      </c>
      <c r="ER18" s="208">
        <f ca="1">IF(OFFSET(Census!EQ$4,$A18*25-25+1,0,1,1)=0,"",(OFFSET(Census!EQ$4,$A18*25-25+Census!EQ$3,0,1,1)-OFFSET(Census!EQ$4,$A18*25-25+1,0,1,1))/OFFSET(Census!EQ$4,$A18*25-25+1,0,1,1)*100)</f>
        <v>30.750625521267722</v>
      </c>
      <c r="ES18" s="207">
        <f ca="1">OFFSET(Census!ES$4,$A18*25-25+Census!ES$3,0,1,1)-OFFSET(Census!ES$4,$A18*25-25+1,0,1,1)</f>
        <v>3922</v>
      </c>
      <c r="ET18" s="208">
        <f ca="1">IF(OFFSET(Census!ES$4,$A18*25-25+1,0,1,1)=0,"",(OFFSET(Census!ES$4,$A18*25-25+Census!ES$3,0,1,1)-OFFSET(Census!ES$4,$A18*25-25+1,0,1,1))/OFFSET(Census!ES$4,$A18*25-25+1,0,1,1)*100)</f>
        <v>23.455534956043302</v>
      </c>
      <c r="EU18" s="207">
        <f ca="1">OFFSET(Census!EU$4,$A18*25-25+Census!EU$3,0,1,1)-OFFSET(Census!EU$4,$A18*25-25+1,0,1,1)</f>
        <v>1667</v>
      </c>
      <c r="EV18" s="208">
        <f ca="1">IF(OFFSET(Census!EU$4,$A18*25-25+1,0,1,1)=0,"",(OFFSET(Census!EU$4,$A18*25-25+Census!EU$3,0,1,1)-OFFSET(Census!EU$4,$A18*25-25+1,0,1,1))/OFFSET(Census!EU$4,$A18*25-25+1,0,1,1)*100)</f>
        <v>32.990302790421531</v>
      </c>
      <c r="EW18" s="207">
        <f ca="1">OFFSET(Census!EW$4,$A18*25-25+Census!EW$3,0,1,1)-OFFSET(Census!EW$4,$A18*25-25+1,0,1,1)</f>
        <v>-9</v>
      </c>
      <c r="EX18" s="208">
        <f ca="1">IF(OFFSET(Census!EW$4,$A18*25-25+1,0,1,1)=0,"",(OFFSET(Census!EW$4,$A18*25-25+Census!EW$3,0,1,1)-OFFSET(Census!EW$4,$A18*25-25+1,0,1,1))/OFFSET(Census!EW$4,$A18*25-25+1,0,1,1)*100)</f>
        <v>-1.4106583072100314</v>
      </c>
      <c r="EY18" s="207">
        <f ca="1">OFFSET(Census!EY$4,$A18*25-25+Census!EY$3,0,1,1)-OFFSET(Census!EY$4,$A18*25-25+1,0,1,1)</f>
        <v>9267</v>
      </c>
      <c r="EZ18" s="208">
        <f ca="1">IF(OFFSET(Census!EY$4,$A18*25-25+1,0,1,1)=0,"",(OFFSET(Census!EY$4,$A18*25-25+Census!EY$3,0,1,1)-OFFSET(Census!EY$4,$A18*25-25+1,0,1,1))/OFFSET(Census!EY$4,$A18*25-25+1,0,1,1)*100)</f>
        <v>26.937387361199931</v>
      </c>
      <c r="FA18" s="207">
        <f ca="1">OFFSET(Census!FA$4,$A18*25-25+Census!FA$3,0,1,1)-OFFSET(Census!FA$4,$A18*25-25+1,0,1,1)</f>
        <v>3531</v>
      </c>
      <c r="FB18" s="208">
        <f ca="1">IF(OFFSET(Census!FA$4,$A18*25-25+1,0,1,1)=0,"",(OFFSET(Census!FA$4,$A18*25-25+Census!FA$3,0,1,1)-OFFSET(Census!FA$4,$A18*25-25+1,0,1,1))/OFFSET(Census!FA$4,$A18*25-25+1,0,1,1)*100)</f>
        <v>27.463638484872057</v>
      </c>
      <c r="FC18" s="207">
        <f ca="1">OFFSET(Census!FC$4,$A18*25-25+Census!FC$3,0,1,1)-OFFSET(Census!FC$4,$A18*25-25+1,0,1,1)</f>
        <v>82</v>
      </c>
      <c r="FD18" s="208">
        <f ca="1">IF(OFFSET(Census!FC$4,$A18*25-25+1,0,1,1)=0,"",(OFFSET(Census!FC$4,$A18*25-25+Census!FC$3,0,1,1)-OFFSET(Census!FC$4,$A18*25-25+1,0,1,1))/OFFSET(Census!FC$4,$A18*25-25+1,0,1,1)*100)</f>
        <v>5.071119356833643</v>
      </c>
      <c r="FE18" s="207">
        <f ca="1">OFFSET(Census!FE$4,$A18*25-25+Census!FE$3,0,1,1)-OFFSET(Census!FE$4,$A18*25-25+1,0,1,1)</f>
        <v>242</v>
      </c>
      <c r="FF18" s="208">
        <f ca="1">IF(OFFSET(Census!FE$4,$A18*25-25+1,0,1,1)=0,"",(OFFSET(Census!FE$4,$A18*25-25+Census!FE$3,0,1,1)-OFFSET(Census!FE$4,$A18*25-25+1,0,1,1))/OFFSET(Census!FE$4,$A18*25-25+1,0,1,1)*100)</f>
        <v>18.361153262518968</v>
      </c>
      <c r="FG18" s="207">
        <f ca="1">OFFSET(Census!FG$4,$A18*25-25+Census!FG$3,0,1,1)-OFFSET(Census!FG$4,$A18*25-25+1,0,1,1)</f>
        <v>13122</v>
      </c>
      <c r="FH18" s="208">
        <f ca="1">IF(OFFSET(Census!FG$4,$A18*25-25+1,0,1,1)=0,"",(OFFSET(Census!FG$4,$A18*25-25+Census!FG$3,0,1,1)-OFFSET(Census!FG$4,$A18*25-25+1,0,1,1))/OFFSET(Census!FG$4,$A18*25-25+1,0,1,1)*100)</f>
        <v>26.142566840658244</v>
      </c>
      <c r="FI18" s="207">
        <f ca="1">OFFSET(Census!FI$4,$A18*25-25+Census!FI$3,0,1,1)-OFFSET(Census!FI$4,$A18*25-25+1,0,1,1)</f>
        <v>0.87261708857962361</v>
      </c>
      <c r="FJ18" s="208">
        <f ca="1">IF(OFFSET(Census!FI$4,$A18*25-25+1,0,1,1)=0,"",(OFFSET(Census!FI$4,$A18*25-25+Census!FI$3,0,1,1)-OFFSET(Census!FI$4,$A18*25-25+1,0,1,1))/OFFSET(Census!FI$4,$A18*25-25+1,0,1,1)*100)</f>
        <v>3.6530560587294101</v>
      </c>
      <c r="FK18" s="207">
        <f ca="1">OFFSET(Census!FK$4,$A18*25-25+Census!FK$3,0,1,1)-OFFSET(Census!FK$4,$A18*25-25+1,0,1,1)</f>
        <v>-0.70961305424611254</v>
      </c>
      <c r="FL18" s="208">
        <f ca="1">IF(OFFSET(Census!FK$4,$A18*25-25+1,0,1,1)=0,"",(OFFSET(Census!FK$4,$A18*25-25+Census!FK$3,0,1,1)-OFFSET(Census!FK$4,$A18*25-25+1,0,1,1))/OFFSET(Census!FK$4,$A18*25-25+1,0,1,1)*100)</f>
        <v>-2.130154754191099</v>
      </c>
      <c r="FM18" s="207">
        <f ca="1">OFFSET(Census!FM$4,$A18*25-25+Census!FM$3,0,1,1)-OFFSET(Census!FM$4,$A18*25-25+1,0,1,1)</f>
        <v>0.54649077254017975</v>
      </c>
      <c r="FN18" s="208">
        <f ca="1">IF(OFFSET(Census!FM$4,$A18*25-25+1,0,1,1)=0,"",(OFFSET(Census!FM$4,$A18*25-25+Census!FM$3,0,1,1)-OFFSET(Census!FM$4,$A18*25-25+1,0,1,1))/OFFSET(Census!FM$4,$A18*25-25+1,0,1,1)*100)</f>
        <v>5.4285687387456534</v>
      </c>
      <c r="FO18" s="207">
        <f ca="1">OFFSET(Census!FO$4,$A18*25-25+Census!FO$3,0,1,1)-OFFSET(Census!FO$4,$A18*25-25+1,0,1,1)</f>
        <v>-0.27763847438783185</v>
      </c>
      <c r="FP18" s="208">
        <f ca="1">IF(OFFSET(Census!FO$4,$A18*25-25+1,0,1,1)=0,"",(OFFSET(Census!FO$4,$A18*25-25+Census!FO$3,0,1,1)-OFFSET(Census!FO$4,$A18*25-25+1,0,1,1))/OFFSET(Census!FO$4,$A18*25-25+1,0,1,1)*100)</f>
        <v>-21.842924111948012</v>
      </c>
      <c r="FQ18" s="207">
        <f ca="1">OFFSET(Census!FQ$4,$A18*25-25+Census!FQ$3,0,1,1)-OFFSET(Census!FQ$4,$A18*25-25+1,0,1,1)</f>
        <v>0.43185633248586441</v>
      </c>
      <c r="FR18" s="208">
        <f ca="1">IF(OFFSET(Census!FQ$4,$A18*25-25+1,0,1,1)=0,"",(OFFSET(Census!FQ$4,$A18*25-25+Census!FQ$3,0,1,1)-OFFSET(Census!FQ$4,$A18*25-25+1,0,1,1))/OFFSET(Census!FQ$4,$A18*25-25+1,0,1,1)*100)</f>
        <v>0.6300969929886483</v>
      </c>
      <c r="FS18" s="207">
        <f ca="1">OFFSET(Census!FS$4,$A18*25-25+Census!FS$3,0,1,1)-OFFSET(Census!FS$4,$A18*25-25+1,0,1,1)</f>
        <v>0.26825791473967442</v>
      </c>
      <c r="FT18" s="208">
        <f ca="1">IF(OFFSET(Census!FS$4,$A18*25-25+1,0,1,1)=0,"",(OFFSET(Census!FS$4,$A18*25-25+Census!FS$3,0,1,1)-OFFSET(Census!FS$4,$A18*25-25+1,0,1,1))/OFFSET(Census!FS$4,$A18*25-25+1,0,1,1)*100)</f>
        <v>1.0472845743519654</v>
      </c>
      <c r="FU18" s="207">
        <f ca="1">OFFSET(Census!FU$4,$A18*25-25+Census!FU$3,0,1,1)-OFFSET(Census!FU$4,$A18*25-25+1,0,1,1)</f>
        <v>-0.53813460391282408</v>
      </c>
      <c r="FV18" s="208">
        <f ca="1">IF(OFFSET(Census!FU$4,$A18*25-25+1,0,1,1)=0,"",(OFFSET(Census!FU$4,$A18*25-25+Census!FU$3,0,1,1)-OFFSET(Census!FU$4,$A18*25-25+1,0,1,1))/OFFSET(Census!FU$4,$A18*25-25+1,0,1,1)*100)</f>
        <v>-16.704470197155409</v>
      </c>
      <c r="FW18" s="207">
        <f ca="1">OFFSET(Census!FW$4,$A18*25-25+Census!FW$3,0,1,1)-OFFSET(Census!FW$4,$A18*25-25+1,0,1,1)</f>
        <v>-0.16197964331271031</v>
      </c>
      <c r="FX18" s="208">
        <f ca="1">IF(OFFSET(Census!FW$4,$A18*25-25+1,0,1,1)=0,"",(OFFSET(Census!FW$4,$A18*25-25+Census!FW$3,0,1,1)-OFFSET(Census!FW$4,$A18*25-25+1,0,1,1))/OFFSET(Census!FW$4,$A18*25-25+1,0,1,1)*100)</f>
        <v>-6.1687452325024132</v>
      </c>
      <c r="FY18" s="207"/>
      <c r="FZ18" s="208"/>
      <c r="GA18" s="207">
        <f ca="1">OFFSET(Census!GA$4,$A18*25-25+Census!GA$3,0,1,1)-OFFSET(Census!GA$4,$A18*25-25+1,0,1,1)</f>
        <v>-7.577274485911512</v>
      </c>
      <c r="GB18" s="208">
        <f ca="1">IF(OFFSET(Census!GA$4,$A18*25-25+1,0,1,1)=0,"",(OFFSET(Census!GA$4,$A18*25-25+Census!GA$3,0,1,1)-OFFSET(Census!GA$4,$A18*25-25+1,0,1,1))/OFFSET(Census!GA$4,$A18*25-25+1,0,1,1)*100)</f>
        <v>-89.868704013053446</v>
      </c>
      <c r="GC18" s="207">
        <f ca="1">OFFSET(Census!GC$4,$A18*25-25+Census!GC$3,0,1,1)-OFFSET(Census!GC$4,$A18*25-25+1,0,1,1)</f>
        <v>-27.369049478297313</v>
      </c>
      <c r="GD18" s="208">
        <f ca="1">IF(OFFSET(Census!GC$4,$A18*25-25+1,0,1,1)=0,"",(OFFSET(Census!GC$4,$A18*25-25+Census!GC$3,0,1,1)-OFFSET(Census!GC$4,$A18*25-25+1,0,1,1))/OFFSET(Census!GC$4,$A18*25-25+1,0,1,1)*100)</f>
        <v>-79.823248443944379</v>
      </c>
      <c r="GE18" s="207">
        <f ca="1">OFFSET(Census!GE$4,$A18*25-25+Census!GE$3,0,1,1)-OFFSET(Census!GE$4,$A18*25-25+1,0,1,1)</f>
        <v>-64.144928540105028</v>
      </c>
      <c r="GF18" s="208">
        <f ca="1">IF(OFFSET(Census!GE$4,$A18*25-25+1,0,1,1)=0,"",(OFFSET(Census!GE$4,$A18*25-25+Census!GE$3,0,1,1)-OFFSET(Census!GE$4,$A18*25-25+1,0,1,1))/OFFSET(Census!GE$4,$A18*25-25+1,0,1,1)*100)</f>
        <v>-68.391623702514963</v>
      </c>
      <c r="GG18" s="207">
        <f ca="1">OFFSET(Census!GG$4,$A18*25-25+Census!GG$3,0,1,1)-OFFSET(Census!GG$4,$A18*25-25+1,0,1,1)</f>
        <v>-15.986114671996205</v>
      </c>
      <c r="GH18" s="208">
        <f ca="1">IF(OFFSET(Census!GG$4,$A18*25-25+1,0,1,1)=0,"",(OFFSET(Census!GG$4,$A18*25-25+Census!GG$3,0,1,1)-OFFSET(Census!GG$4,$A18*25-25+1,0,1,1))/OFFSET(Census!GG$4,$A18*25-25+1,0,1,1)*100)</f>
        <v>-13.921027350621776</v>
      </c>
      <c r="GI18" s="207">
        <f ca="1">OFFSET(Census!GI$4,$A18*25-25+Census!GI$3,0,1,1)-OFFSET(Census!GI$4,$A18*25-25+1,0,1,1)</f>
        <v>22.727800688342747</v>
      </c>
      <c r="GJ18" s="208">
        <f ca="1">IF(OFFSET(Census!GI$4,$A18*25-25+1,0,1,1)=0,"",(OFFSET(Census!GI$4,$A18*25-25+Census!GI$3,0,1,1)-OFFSET(Census!GI$4,$A18*25-25+1,0,1,1))/OFFSET(Census!GI$4,$A18*25-25+1,0,1,1)*100)</f>
        <v>44.064795662921235</v>
      </c>
      <c r="GK18" s="207">
        <f ca="1">OFFSET(Census!GK$4,$A18*25-25+Census!GK$3,0,1,1)-OFFSET(Census!GK$4,$A18*25-25+1,0,1,1)</f>
        <v>3.5552641344368467</v>
      </c>
      <c r="GL18" s="208">
        <f ca="1">IF(OFFSET(Census!GK$4,$A18*25-25+1,0,1,1)=0,"",(OFFSET(Census!GK$4,$A18*25-25+Census!GK$3,0,1,1)-OFFSET(Census!GK$4,$A18*25-25+1,0,1,1))/OFFSET(Census!GK$4,$A18*25-25+1,0,1,1)*100)</f>
        <v>35.298195970041121</v>
      </c>
      <c r="GM18" s="207"/>
      <c r="GN18" s="208"/>
      <c r="GO18" s="207">
        <f ca="1">OFFSET(Census!GO$4,$A18*25-25+Census!GO$3,0,1,1)-OFFSET(Census!GO$4,$A18*25-25+1,0,1,1)</f>
        <v>-21.476551584136828</v>
      </c>
      <c r="GP18" s="208">
        <f ca="1">IF(OFFSET(Census!GO$4,$A18*25-25+1,0,1,1)=0,"",(OFFSET(Census!GO$4,$A18*25-25+Census!GO$3,0,1,1)-OFFSET(Census!GO$4,$A18*25-25+1,0,1,1))/OFFSET(Census!GO$4,$A18*25-25+1,0,1,1)*100)</f>
        <v>-39.111922576573413</v>
      </c>
      <c r="GQ18" s="207">
        <f ca="1">OFFSET(Census!GQ$4,$A18*25-25+Census!GQ$3,0,1,1)-OFFSET(Census!GQ$4,$A18*25-25+1,0,1,1)</f>
        <v>138</v>
      </c>
      <c r="GR18" s="208">
        <f ca="1">IF(OFFSET(Census!GQ$4,$A18*25-25+1,0,1,1)=0,"",(OFFSET(Census!GQ$4,$A18*25-25+Census!GQ$3,0,1,1)-OFFSET(Census!GQ$4,$A18*25-25+1,0,1,1))/OFFSET(Census!GQ$4,$A18*25-25+1,0,1,1)*100)</f>
        <v>8.0139372822299642</v>
      </c>
      <c r="GS18" s="207">
        <f ca="1">OFFSET(Census!GS$4,$A18*25-25+Census!GS$3,0,1,1)-OFFSET(Census!GS$4,$A18*25-25+1,0,1,1)</f>
        <v>6.0300000000000011</v>
      </c>
      <c r="GT18" s="208">
        <f ca="1">IF(OFFSET(Census!GS$4,$A18*25-25+1,0,1,1)=0,"",(OFFSET(Census!GS$4,$A18*25-25+Census!GS$3,0,1,1)-OFFSET(Census!GS$4,$A18*25-25+1,0,1,1))/OFFSET(Census!GS$4,$A18*25-25+1,0,1,1)*100)</f>
        <v>7.2676871158249989</v>
      </c>
      <c r="GU18" s="207">
        <f ca="1">OFFSET(Census!GU$4,$A18*25-25+Census!GU$3,0,1,1)-OFFSET(Census!GU$4,$A18*25-25+1,0,1,1)</f>
        <v>6.2199999999999989</v>
      </c>
      <c r="GV18" s="208">
        <f ca="1">IF(OFFSET(Census!GU$4,$A18*25-25+1,0,1,1)=0,"",(OFFSET(Census!GU$4,$A18*25-25+Census!GU$3,0,1,1)-OFFSET(Census!GU$4,$A18*25-25+1,0,1,1))/OFFSET(Census!GU$4,$A18*25-25+1,0,1,1)*100)</f>
        <v>8.5228829816388032</v>
      </c>
      <c r="GW18" s="207">
        <f ca="1">OFFSET(Census!GW$4,$A18*25-25+Census!GW$3,0,1,1)-OFFSET(Census!GW$4,$A18*25-25+1,0,1,1)</f>
        <v>11.189999999999991</v>
      </c>
      <c r="GX18" s="208">
        <f ca="1">IF(OFFSET(Census!GW$4,$A18*25-25+1,0,1,1)=0,"",(OFFSET(Census!GW$4,$A18*25-25+Census!GW$3,0,1,1)-OFFSET(Census!GW$4,$A18*25-25+1,0,1,1))/OFFSET(Census!GW$4,$A18*25-25+1,0,1,1)*100)</f>
        <v>18.001930501930484</v>
      </c>
      <c r="GY18" s="207">
        <f ca="1">OFFSET(Census!GY$4,$A18*25-25+Census!GY$3,0,1,1)-OFFSET(Census!GY$4,$A18*25-25+1,0,1,1)</f>
        <v>9.4200000000000017</v>
      </c>
      <c r="GZ18" s="208">
        <f ca="1">IF(OFFSET(Census!GY$4,$A18*25-25+1,0,1,1)=0,"",(OFFSET(Census!GY$4,$A18*25-25+Census!GY$3,0,1,1)-OFFSET(Census!GY$4,$A18*25-25+1,0,1,1))/OFFSET(Census!GY$4,$A18*25-25+1,0,1,1)*100)</f>
        <v>19.470855725506414</v>
      </c>
      <c r="HA18" s="207">
        <f ca="1">OFFSET(Census!HA$4,$A18*25-25+Census!HA$3,0,1,1)-OFFSET(Census!HA$4,$A18*25-25+1,0,1,1)</f>
        <v>1.0999999999999943</v>
      </c>
      <c r="HB18" s="208">
        <f ca="1">IF(OFFSET(Census!HA$4,$A18*25-25+1,0,1,1)=0,"",(OFFSET(Census!HA$4,$A18*25-25+Census!HA$3,0,1,1)-OFFSET(Census!HA$4,$A18*25-25+1,0,1,1))/OFFSET(Census!HA$4,$A18*25-25+1,0,1,1)*100)</f>
        <v>1.1398963730569889</v>
      </c>
      <c r="HC18" s="207">
        <f ca="1">OFFSET(Census!HC$4,$A18*25-25+Census!HC$3,0,1,1)-OFFSET(Census!HC$4,$A18*25-25+1,0,1,1)</f>
        <v>-0.5</v>
      </c>
      <c r="HD18" s="208">
        <f ca="1">IF(OFFSET(Census!HC$4,$A18*25-25+1,0,1,1)=0,"",(OFFSET(Census!HC$4,$A18*25-25+Census!HC$3,0,1,1)-OFFSET(Census!HC$4,$A18*25-25+1,0,1,1))/OFFSET(Census!HC$4,$A18*25-25+1,0,1,1)*100)</f>
        <v>-3.3333333333333335</v>
      </c>
      <c r="HE18" s="207"/>
      <c r="HF18" s="208" t="str">
        <f ca="1">IF(OFFSET(Census!HE$4,$A18*25-25+1,0,1,1)=0,"",(OFFSET(Census!HE$4,$A18*25-25+Census!HE$3,0,1,1)-OFFSET(Census!HE$4,$A18*25-25+1,0,1,1))/OFFSET(Census!HE$4,$A18*25-25+1,0,1,1)*100)</f>
        <v/>
      </c>
      <c r="HG18" s="207">
        <f ca="1">OFFSET(Census!HG$4,$A18*25-25+Census!HG$3,0,1,1)-OFFSET(Census!HG$4,$A18*25-25+1,0,1,1)</f>
        <v>368.95261858864637</v>
      </c>
      <c r="HH18" s="208">
        <f ca="1">IF(OFFSET(Census!HG$4,$A18*25-25+1,0,1,1)=0,"",(OFFSET(Census!HG$4,$A18*25-25+Census!HG$3,0,1,1)-OFFSET(Census!HG$4,$A18*25-25+1,0,1,1))/OFFSET(Census!HG$4,$A18*25-25+1,0,1,1)*100)</f>
        <v>51.172346544888534</v>
      </c>
      <c r="HI18" s="207">
        <f ca="1">OFFSET(Census!HI$4,$A18*25-25+Census!HI$3,0,1,1)-OFFSET(Census!HI$4,$A18*25-25+1,0,1,1)</f>
        <v>-155.89881156130468</v>
      </c>
      <c r="HJ18" s="208">
        <f ca="1">IF(OFFSET(Census!HI$4,$A18*25-25+1,0,1,1)=0,"",(OFFSET(Census!HI$4,$A18*25-25+Census!HI$3,0,1,1)-OFFSET(Census!HI$4,$A18*25-25+1,0,1,1))/OFFSET(Census!HI$4,$A18*25-25+1,0,1,1)*100)</f>
        <v>-2.9381607908274536</v>
      </c>
      <c r="HK18" s="207">
        <f ca="1">OFFSET(Census!HK$4,$A18*25-25+Census!HK$3,0,1,1)-OFFSET(Census!HK$4,$A18*25-25+1,0,1,1)</f>
        <v>247.36740110856891</v>
      </c>
      <c r="HL18" s="208">
        <f ca="1">IF(OFFSET(Census!HK$4,$A18*25-25+1,0,1,1)=0,"",(OFFSET(Census!HK$4,$A18*25-25+Census!HK$3,0,1,1)-OFFSET(Census!HK$4,$A18*25-25+1,0,1,1))/OFFSET(Census!HK$4,$A18*25-25+1,0,1,1)*100)</f>
        <v>142.98693705697625</v>
      </c>
      <c r="HM18" s="207">
        <f ca="1">OFFSET(Census!HM$4,$A18*25-25+Census!HM$3,0,1,1)-OFFSET(Census!HM$4,$A18*25-25+1,0,1,1)</f>
        <v>1180.6572504368814</v>
      </c>
      <c r="HN18" s="208">
        <f ca="1">IF(OFFSET(Census!HM$4,$A18*25-25+1,0,1,1)=0,"",(OFFSET(Census!HM$4,$A18*25-25+Census!HM$3,0,1,1)-OFFSET(Census!HM$4,$A18*25-25+1,0,1,1))/OFFSET(Census!HM$4,$A18*25-25+1,0,1,1)*100)</f>
        <v>17.125866702014527</v>
      </c>
      <c r="HO18" s="207">
        <f ca="1">OFFSET(Census!HO$4,$A18*25-25+Census!HO$3,0,1,1)-OFFSET(Census!HO$4,$A18*25-25+1,0,1,1)</f>
        <v>684.21885273707812</v>
      </c>
      <c r="HP18" s="208">
        <f ca="1">IF(OFFSET(Census!HO$4,$A18*25-25+1,0,1,1)=0,"",(OFFSET(Census!HO$4,$A18*25-25+Census!HO$3,0,1,1)-OFFSET(Census!HO$4,$A18*25-25+1,0,1,1))/OFFSET(Census!HO$4,$A18*25-25+1,0,1,1)*100)</f>
        <v>144.93981467573519</v>
      </c>
      <c r="HQ18" s="207"/>
      <c r="HR18" s="208"/>
      <c r="HS18" s="207">
        <f ca="1">OFFSET(Census!HS$4,$A18*25-25+Census!HS$3,0,1,1)-OFFSET(Census!HS$4,$A18*25-25+1,0,1,1)</f>
        <v>-1</v>
      </c>
      <c r="HT18" s="208">
        <f ca="1">IF(OFFSET(Census!HS$4,$A18*25-25+1,0,1,1)=0,"",(OFFSET(Census!HS$4,$A18*25-25+Census!HS$3,0,1,1)-OFFSET(Census!HS$4,$A18*25-25+1,0,1,1))/OFFSET(Census!HS$4,$A18*25-25+1,0,1,1)*100)</f>
        <v>-5.8823529411764701</v>
      </c>
      <c r="HU18" s="207">
        <f ca="1">OFFSET(Census!HU$4,$A18*25-25+Census!HU$3,0,1,1)-OFFSET(Census!HU$4,$A18*25-25+1,0,1,1)</f>
        <v>0</v>
      </c>
      <c r="HV18" s="208" t="str">
        <f ca="1">IF(OFFSET(Census!HU$4,$A18*25-25+1,0,1,1)=0,"",(OFFSET(Census!HU$4,$A18*25-25+Census!HU$3,0,1,1)-OFFSET(Census!HU$4,$A18*25-25+1,0,1,1))/OFFSET(Census!HU$4,$A18*25-25+1,0,1,1)*100)</f>
        <v/>
      </c>
      <c r="HW18" s="207">
        <f ca="1">OFFSET(Census!HW$4,$A18*25-25+Census!HW$3,0,1,1)-OFFSET(Census!HW$4,$A18*25-25+1,0,1,1)</f>
        <v>4.1000000000000085</v>
      </c>
      <c r="HX18" s="208">
        <f ca="1">IF(OFFSET(Census!HW$4,$A18*25-25+1,0,1,1)=0,"",(OFFSET(Census!HW$4,$A18*25-25+Census!HW$3,0,1,1)-OFFSET(Census!HW$4,$A18*25-25+1,0,1,1))/OFFSET(Census!HW$4,$A18*25-25+1,0,1,1)*100)</f>
        <v>4.8065650644783222</v>
      </c>
      <c r="HY18" s="207"/>
      <c r="HZ18" s="208" t="str">
        <f ca="1">IF(OFFSET(Census!HY$4,$A18*25-25+1,0,1,1)=0,"",(OFFSET(Census!HY$4,$A18*25-25+Census!HY$3,0,1,1)-OFFSET(Census!HY$4,$A18*25-25+1,0,1,1))/OFFSET(Census!HY$4,$A18*25-25+1,0,1,1)*100)</f>
        <v/>
      </c>
      <c r="IA18" s="207">
        <f ca="1">OFFSET(Census!IA$4,$A18*25-25+Census!IA$3,0,1,1)-OFFSET(Census!IA$4,$A18*25-25+1,0,1,1)</f>
        <v>2</v>
      </c>
      <c r="IB18" s="208">
        <f ca="1">IF(OFFSET(Census!IA$4,$A18*25-25+1,0,1,1)=0,"",(OFFSET(Census!IA$4,$A18*25-25+Census!IA$3,0,1,1)-OFFSET(Census!IA$4,$A18*25-25+1,0,1,1))/OFFSET(Census!IA$4,$A18*25-25+1,0,1,1)*100)</f>
        <v>100</v>
      </c>
      <c r="IC18" s="207">
        <f ca="1">OFFSET(Census!IC$4,$A18*25-25+Census!IC$3,0,1,1)-OFFSET(Census!IC$4,$A18*25-25+1,0,1,1)</f>
        <v>-44.333333333333343</v>
      </c>
      <c r="ID18" s="208">
        <f ca="1">IF(OFFSET(Census!IC$4,$A18*25-25+1,0,1,1)=0,"",(OFFSET(Census!IC$4,$A18*25-25+Census!IC$3,0,1,1)-OFFSET(Census!IC$4,$A18*25-25+1,0,1,1))/OFFSET(Census!IC$4,$A18*25-25+1,0,1,1)*100)</f>
        <v>-25.333333333333343</v>
      </c>
      <c r="IE18" s="207">
        <f ca="1">OFFSET(Census!IE$4,$A18*25-25+Census!IE$3,0,1,1)-OFFSET(Census!IE$4,$A18*25-25+1,0,1,1)</f>
        <v>0.11263201821183319</v>
      </c>
      <c r="IF18" s="208">
        <f ca="1">IF(OFFSET(Census!IE$4,$A18*25-25+1,0,1,1)=0,"",(OFFSET(Census!IE$4,$A18*25-25+Census!IE$3,0,1,1)-OFFSET(Census!IE$4,$A18*25-25+1,0,1,1))/OFFSET(Census!IE$4,$A18*25-25+1,0,1,1)*100)</f>
        <v>76.965963324874082</v>
      </c>
      <c r="IG18" s="207">
        <f ca="1">OFFSET(Census!IG$4,$A18*25-25+Census!IG$3,0,1,1)-OFFSET(Census!IG$4,$A18*25-25+1,0,1,1)</f>
        <v>-4.344999363012235</v>
      </c>
      <c r="IH18" s="208">
        <f ca="1">IF(OFFSET(Census!IG$4,$A18*25-25+1,0,1,1)=0,"",(OFFSET(Census!IG$4,$A18*25-25+Census!IG$3,0,1,1)-OFFSET(Census!IG$4,$A18*25-25+1,0,1,1))/OFFSET(Census!IG$4,$A18*25-25+1,0,1,1)*100)</f>
        <v>-33.932707025380346</v>
      </c>
      <c r="II18" s="207"/>
      <c r="IJ18" s="208"/>
    </row>
    <row r="19" spans="1:244" ht="12" customHeight="1" x14ac:dyDescent="0.35">
      <c r="A19" s="209">
        <v>14</v>
      </c>
      <c r="B19" s="10" t="s">
        <v>64</v>
      </c>
      <c r="E19" s="207">
        <f ca="1">OFFSET(Census!E$4,$A19*25-25+Census!E$3,0,1,1)-OFFSET(Census!E$4,$A19*25-25+1,0,1,1)</f>
        <v>16391</v>
      </c>
      <c r="F19" s="208">
        <f ca="1">IF(OFFSET(Census!E$4,$A19*25-25+1,0,1,1)=0,"",(OFFSET(Census!E$4,$A19*25-25+Census!E$3,0,1,1)-OFFSET(Census!E$4,$A19*25-25+1,0,1,1))/OFFSET(Census!E$4,$A19*25-25+1,0,1,1)*100)</f>
        <v>11.274978503869304</v>
      </c>
      <c r="G19" s="207">
        <f ca="1">OFFSET(Census!G$4,$A19*25-25+Census!G$3,0,1,1)-OFFSET(Census!G$4,$A19*25-25+1,0,1,1)</f>
        <v>-5354</v>
      </c>
      <c r="H19" s="208">
        <f ca="1">IF(OFFSET(Census!G$4,$A19*25-25+1,0,1,1)=0,"",(OFFSET(Census!G$4,$A19*25-25+Census!G$3,0,1,1)-OFFSET(Census!G$4,$A19*25-25+1,0,1,1))/OFFSET(Census!G$4,$A19*25-25+1,0,1,1)*100)</f>
        <v>-16.491606345294933</v>
      </c>
      <c r="I19" s="207">
        <f ca="1">OFFSET(Census!I$4,$A19*25-25+Census!I$3,0,1,1)-OFFSET(Census!I$4,$A19*25-25+1,0,1,1)</f>
        <v>-668</v>
      </c>
      <c r="J19" s="208">
        <f ca="1">IF(OFFSET(Census!I$4,$A19*25-25+1,0,1,1)=0,"",(OFFSET(Census!I$4,$A19*25-25+Census!I$3,0,1,1)-OFFSET(Census!I$4,$A19*25-25+1,0,1,1))/OFFSET(Census!I$4,$A19*25-25+1,0,1,1)*100)</f>
        <v>-3.400702540345161</v>
      </c>
      <c r="K19" s="207">
        <f ca="1">OFFSET(Census!K$4,$A19*25-25+Census!K$3,0,1,1)-OFFSET(Census!K$4,$A19*25-25+1,0,1,1)</f>
        <v>20001</v>
      </c>
      <c r="L19" s="208">
        <f ca="1">IF(OFFSET(Census!K$4,$A19*25-25+1,0,1,1)=0,"",(OFFSET(Census!K$4,$A19*25-25+Census!K$3,0,1,1)-OFFSET(Census!K$4,$A19*25-25+1,0,1,1))/OFFSET(Census!K$4,$A19*25-25+1,0,1,1)*100)</f>
        <v>237.0629370629371</v>
      </c>
      <c r="M19" s="207">
        <f ca="1">OFFSET(Census!M$4,$A19*25-25+Census!M$3,0,1,1)-OFFSET(Census!M$4,$A19*25-25+1,0,1,1)</f>
        <v>-5.2919952907310766</v>
      </c>
      <c r="N19" s="208">
        <f ca="1">IF(OFFSET(Census!M$4,$A19*25-25+1,0,1,1)=0,"",(OFFSET(Census!M$4,$A19*25-25+Census!M$3,0,1,1)-OFFSET(Census!M$4,$A19*25-25+1,0,1,1))/OFFSET(Census!M$4,$A19*25-25+1,0,1,1)*100)</f>
        <v>-23.697021881719706</v>
      </c>
      <c r="O19" s="207">
        <f ca="1">OFFSET(Census!O$4,$A19*25-25+Census!O$3,0,1,1)-OFFSET(Census!O$4,$A19*25-25+1,0,1,1)</f>
        <v>-1.5857153854955826</v>
      </c>
      <c r="P19" s="208">
        <f ca="1">IF(OFFSET(Census!O$4,$A19*25-25+1,0,1,1)=0,"",(OFFSET(Census!O$4,$A19*25-25+Census!O$3,0,1,1)-OFFSET(Census!O$4,$A19*25-25+1,0,1,1))/OFFSET(Census!O$4,$A19*25-25+1,0,1,1)*100)</f>
        <v>-11.735650061926401</v>
      </c>
      <c r="Q19" s="207">
        <f ca="1">OFFSET(Census!Q$4,$A19*25-25+Census!Q$3,0,1,1)-OFFSET(Census!Q$4,$A19*25-25+1,0,1,1)</f>
        <v>12.070344515111533</v>
      </c>
      <c r="R19" s="208">
        <f ca="1">IF(OFFSET(Census!Q$4,$A19*25-25+1,0,1,1)=0,"",(OFFSET(Census!Q$4,$A19*25-25+Census!Q$3,0,1,1)-OFFSET(Census!Q$4,$A19*25-25+1,0,1,1))/OFFSET(Census!Q$4,$A19*25-25+1,0,1,1)*100)</f>
        <v>207.97989023163908</v>
      </c>
      <c r="S19" s="207">
        <f ca="1">OFFSET(Census!S$4,$A19*25-25+Census!S$3,0,1,1)-OFFSET(Census!S$4,$A19*25-25+1,0,1,1)</f>
        <v>11</v>
      </c>
      <c r="T19" s="208">
        <f ca="1">IF(OFFSET(Census!S$4,$A19*25-25+1,0,1,1)=0,"",(OFFSET(Census!S$4,$A19*25-25+Census!S$3,0,1,1)-OFFSET(Census!S$4,$A19*25-25+1,0,1,1))/OFFSET(Census!S$4,$A19*25-25+1,0,1,1)*100)</f>
        <v>37.931034482758619</v>
      </c>
      <c r="U19" s="207"/>
      <c r="V19" s="208"/>
      <c r="W19" s="207">
        <f ca="1">OFFSET(Census!W$4,$A19*25-25+Census!W$3,0,1,1)-OFFSET(Census!W$4,$A19*25-25+1,0,1,1)</f>
        <v>745</v>
      </c>
      <c r="X19" s="208">
        <f ca="1">IF(OFFSET(Census!W$4,$A19*25-25+1,0,1,1)=0,"",(OFFSET(Census!W$4,$A19*25-25+Census!W$3,0,1,1)-OFFSET(Census!W$4,$A19*25-25+1,0,1,1))/OFFSET(Census!W$4,$A19*25-25+1,0,1,1)*100)</f>
        <v>268.95306859205778</v>
      </c>
      <c r="Y19" s="207">
        <f ca="1">OFFSET(Census!Y$4,$A19*25-25+Census!Y$3,0,1,1)-OFFSET(Census!Y$4,$A19*25-25+1,0,1,1)</f>
        <v>0.43715396033833775</v>
      </c>
      <c r="Z19" s="208">
        <f ca="1">IF(OFFSET(Census!Y$4,$A19*25-25+1,0,1,1)=0,"",(OFFSET(Census!Y$4,$A19*25-25+Census!Y$3,0,1,1)-OFFSET(Census!Y$4,$A19*25-25+1,0,1,1))/OFFSET(Census!Y$4,$A19*25-25+1,0,1,1)*100)</f>
        <v>196.08801289544576</v>
      </c>
      <c r="AA19" s="207">
        <f ca="1">OFFSET(Census!AA$4,$A19*25-25+Census!AA$3,0,1,1)-OFFSET(Census!AA$4,$A19*25-25+1,0,1,1)</f>
        <v>21084</v>
      </c>
      <c r="AB19" s="208">
        <f ca="1">IF(OFFSET(Census!AA$4,$A19*25-25+1,0,1,1)=0,"",(OFFSET(Census!AA$4,$A19*25-25+Census!AA$3,0,1,1)-OFFSET(Census!AA$4,$A19*25-25+1,0,1,1))/OFFSET(Census!AA$4,$A19*25-25+1,0,1,1)*100)</f>
        <v>66.884497033911742</v>
      </c>
      <c r="AC19" s="207">
        <f ca="1">OFFSET(Census!AC$4,$A19*25-25+Census!AC$3,0,1,1)-OFFSET(Census!AC$4,$A19*25-25+1,0,1,1)</f>
        <v>8.6955309206201399</v>
      </c>
      <c r="AD19" s="208">
        <f ca="1">IF(OFFSET(Census!AC$4,$A19*25-25+1,0,1,1)=0,"",(OFFSET(Census!AC$4,$A19*25-25+Census!AC$3,0,1,1)-OFFSET(Census!AC$4,$A19*25-25+1,0,1,1))/OFFSET(Census!AC$4,$A19*25-25+1,0,1,1)*100)</f>
        <v>34.274013161407616</v>
      </c>
      <c r="AE19" s="207">
        <f ca="1">OFFSET(Census!AE$4,$A19*25-25+Census!AE$3,0,1,1)-OFFSET(Census!AE$4,$A19*25-25+1,0,1,1)</f>
        <v>28591</v>
      </c>
      <c r="AF19" s="208">
        <f ca="1">IF(OFFSET(Census!AE$4,$A19*25-25+1,0,1,1)=0,"",(OFFSET(Census!AE$4,$A19*25-25+Census!AE$3,0,1,1)-OFFSET(Census!AE$4,$A19*25-25+1,0,1,1))/OFFSET(Census!AE$4,$A19*25-25+1,0,1,1)*100)</f>
        <v>166.75026245188383</v>
      </c>
      <c r="AG19" s="207">
        <f ca="1">OFFSET(Census!AG$4,$A19*25-25+Census!AG$3,0,1,1)-OFFSET(Census!AG$4,$A19*25-25+1,0,1,1)</f>
        <v>15.919823322112851</v>
      </c>
      <c r="AH19" s="208">
        <f ca="1">IF(OFFSET(Census!AG$4,$A19*25-25+1,0,1,1)=0,"",(OFFSET(Census!AG$4,$A19*25-25+Census!AG$3,0,1,1)-OFFSET(Census!AG$4,$A19*25-25+1,0,1,1))/OFFSET(Census!AG$4,$A19*25-25+1,0,1,1)*100)</f>
        <v>115.36440264624528</v>
      </c>
      <c r="AI19" s="207">
        <f ca="1">OFFSET(Census!AI$4,$A19*25-25+Census!AI$3,0,1,1)-OFFSET(Census!AI$4,$A19*25-25+1,0,1,1)</f>
        <v>1.7743041525626859</v>
      </c>
      <c r="AJ19" s="208">
        <f ca="1">IF(OFFSET(Census!AI$4,$A19*25-25+1,0,1,1)=0,"",(OFFSET(Census!AI$4,$A19*25-25+Census!AI$3,0,1,1)-OFFSET(Census!AI$4,$A19*25-25+1,0,1,1))/OFFSET(Census!AI$4,$A19*25-25+1,0,1,1)*100)</f>
        <v>100.06884976358464</v>
      </c>
      <c r="AK19" s="207">
        <f ca="1">OFFSET(Census!AK$4,$A19*25-25+Census!AK$3,0,1,1)-OFFSET(Census!AK$4,$A19*25-25+1,0,1,1)</f>
        <v>301</v>
      </c>
      <c r="AL19" s="208">
        <f ca="1">IF(OFFSET(Census!AK$4,$A19*25-25+1,0,1,1)=0,"",(OFFSET(Census!AK$4,$A19*25-25+Census!AK$3,0,1,1)-OFFSET(Census!AK$4,$A19*25-25+1,0,1,1))/OFFSET(Census!AK$4,$A19*25-25+1,0,1,1)*100)</f>
        <v>111.07011070110701</v>
      </c>
      <c r="AM19" s="207">
        <f ca="1">OFFSET(Census!AM$4,$A19*25-25+Census!AM$3,0,1,1)-OFFSET(Census!AM$4,$A19*25-25+1,0,1,1)</f>
        <v>7964</v>
      </c>
      <c r="AN19" s="208">
        <f ca="1">IF(OFFSET(Census!AM$4,$A19*25-25+1,0,1,1)=0,"",(OFFSET(Census!AM$4,$A19*25-25+Census!AM$3,0,1,1)-OFFSET(Census!AM$4,$A19*25-25+1,0,1,1))/OFFSET(Census!AM$4,$A19*25-25+1,0,1,1)*100)</f>
        <v>1592.8000000000002</v>
      </c>
      <c r="AO19" s="207">
        <f ca="1">OFFSET(Census!AO$4,$A19*25-25+Census!AO$3,0,1,1)-OFFSET(Census!AO$4,$A19*25-25+1,0,1,1)</f>
        <v>4403</v>
      </c>
      <c r="AP19" s="208">
        <f ca="1">IF(OFFSET(Census!AO$4,$A19*25-25+1,0,1,1)=0,"",(OFFSET(Census!AO$4,$A19*25-25+Census!AO$3,0,1,1)-OFFSET(Census!AO$4,$A19*25-25+1,0,1,1))/OFFSET(Census!AO$4,$A19*25-25+1,0,1,1)*100)</f>
        <v>574.80417754569191</v>
      </c>
      <c r="AQ19" s="207">
        <f ca="1">OFFSET(Census!AQ$4,$A19*25-25+Census!AQ$3,0,1,1)-OFFSET(Census!AQ$4,$A19*25-25+1,0,1,1)</f>
        <v>137</v>
      </c>
      <c r="AR19" s="208">
        <f ca="1">IF(OFFSET(Census!AQ$4,$A19*25-25+1,0,1,1)=0,"",(OFFSET(Census!AQ$4,$A19*25-25+Census!AQ$3,0,1,1)-OFFSET(Census!AQ$4,$A19*25-25+1,0,1,1))/OFFSET(Census!AQ$4,$A19*25-25+1,0,1,1)*100)</f>
        <v>978.57142857142867</v>
      </c>
      <c r="AS19" s="207">
        <f ca="1">OFFSET(Census!AS$4,$A19*25-25+Census!AS$3,0,1,1)-OFFSET(Census!AS$4,$A19*25-25+1,0,1,1)</f>
        <v>1045</v>
      </c>
      <c r="AT19" s="208">
        <f ca="1">IF(OFFSET(Census!AS$4,$A19*25-25+1,0,1,1)=0,"",(OFFSET(Census!AS$4,$A19*25-25+Census!AS$3,0,1,1)-OFFSET(Census!AS$4,$A19*25-25+1,0,1,1))/OFFSET(Census!AS$4,$A19*25-25+1,0,1,1)*100)</f>
        <v>213.70143149284252</v>
      </c>
      <c r="AU19" s="207">
        <f ca="1">OFFSET(Census!AU$4,$A19*25-25+Census!AU$3,0,1,1)-OFFSET(Census!AU$4,$A19*25-25+1,0,1,1)</f>
        <v>2977</v>
      </c>
      <c r="AV19" s="208">
        <f ca="1">IF(OFFSET(Census!AU$4,$A19*25-25+1,0,1,1)=0,"",(OFFSET(Census!AU$4,$A19*25-25+Census!AU$3,0,1,1)-OFFSET(Census!AU$4,$A19*25-25+1,0,1,1))/OFFSET(Census!AU$4,$A19*25-25+1,0,1,1)*100)</f>
        <v>367.07768187422937</v>
      </c>
      <c r="AW19" s="207">
        <f ca="1">OFFSET(Census!AW$4,$A19*25-25+Census!AW$3,0,1,1)-OFFSET(Census!AW$4,$A19*25-25+1,0,1,1)</f>
        <v>23</v>
      </c>
      <c r="AX19" s="208">
        <f ca="1">IF(OFFSET(Census!AW$4,$A19*25-25+1,0,1,1)=0,"",(OFFSET(Census!AW$4,$A19*25-25+Census!AW$3,0,1,1)-OFFSET(Census!AW$4,$A19*25-25+1,0,1,1))/OFFSET(Census!AW$4,$A19*25-25+1,0,1,1)*100)</f>
        <v>21.495327102803738</v>
      </c>
      <c r="AY19" s="207">
        <f ca="1">OFFSET(Census!AY$4,$A19*25-25+Census!AY$3,0,1,1)-OFFSET(Census!AY$4,$A19*25-25+1,0,1,1)</f>
        <v>727</v>
      </c>
      <c r="AZ19" s="208">
        <f ca="1">IF(OFFSET(Census!AY$4,$A19*25-25+1,0,1,1)=0,"",(OFFSET(Census!AY$4,$A19*25-25+Census!AY$3,0,1,1)-OFFSET(Census!AY$4,$A19*25-25+1,0,1,1))/OFFSET(Census!AY$4,$A19*25-25+1,0,1,1)*100)</f>
        <v>115.39682539682539</v>
      </c>
      <c r="BA19" s="207"/>
      <c r="BB19" s="208"/>
      <c r="BC19" s="207">
        <f ca="1">OFFSET(Census!BC$4,$A19*25-25+Census!BC$3,0,1,1)-OFFSET(Census!BC$4,$A19*25-25+1,0,1,1)</f>
        <v>323</v>
      </c>
      <c r="BD19" s="208">
        <f ca="1">IF(OFFSET(Census!BC$4,$A19*25-25+1,0,1,1)=0,"",(OFFSET(Census!BC$4,$A19*25-25+Census!BC$3,0,1,1)-OFFSET(Census!BC$4,$A19*25-25+1,0,1,1))/OFFSET(Census!BC$4,$A19*25-25+1,0,1,1)*100)</f>
        <v>35.262008733624455</v>
      </c>
      <c r="BE19" s="207">
        <f ca="1">OFFSET(Census!BE$4,$A19*25-25+Census!BE$3,0,1,1)-OFFSET(Census!BE$4,$A19*25-25+1,0,1,1)</f>
        <v>96</v>
      </c>
      <c r="BF19" s="208">
        <f ca="1">IF(OFFSET(Census!BE$4,$A19*25-25+1,0,1,1)=0,"",(OFFSET(Census!BE$4,$A19*25-25+Census!BE$3,0,1,1)-OFFSET(Census!BE$4,$A19*25-25+1,0,1,1))/OFFSET(Census!BE$4,$A19*25-25+1,0,1,1)*100)</f>
        <v>38.4</v>
      </c>
      <c r="BG19" s="207">
        <f ca="1">OFFSET(Census!BG$4,$A19*25-25+Census!BG$3,0,1,1)-OFFSET(Census!BG$4,$A19*25-25+1,0,1,1)</f>
        <v>-13</v>
      </c>
      <c r="BH19" s="208">
        <f ca="1">IF(OFFSET(Census!BG$4,$A19*25-25+1,0,1,1)=0,"",(OFFSET(Census!BG$4,$A19*25-25+Census!BG$3,0,1,1)-OFFSET(Census!BG$4,$A19*25-25+1,0,1,1))/OFFSET(Census!BG$4,$A19*25-25+1,0,1,1)*100)</f>
        <v>-23.636363636363637</v>
      </c>
      <c r="BI19" s="207">
        <f ca="1">OFFSET(Census!BI$4,$A19*25-25+Census!BI$3,0,1,1)-OFFSET(Census!BI$4,$A19*25-25+1,0,1,1)</f>
        <v>240</v>
      </c>
      <c r="BJ19" s="208">
        <f ca="1">IF(OFFSET(Census!BI$4,$A19*25-25+1,0,1,1)=0,"",(OFFSET(Census!BI$4,$A19*25-25+Census!BI$3,0,1,1)-OFFSET(Census!BI$4,$A19*25-25+1,0,1,1))/OFFSET(Census!BI$4,$A19*25-25+1,0,1,1)*100)</f>
        <v>39.279869067103107</v>
      </c>
      <c r="BK19" s="207"/>
      <c r="BL19" s="208"/>
      <c r="BM19" s="207">
        <f ca="1">OFFSET(Census!BM$4,$A19*25-25+Census!BM$3,0,1,1)-OFFSET(Census!BM$4,$A19*25-25+1,0,1,1)</f>
        <v>5180</v>
      </c>
      <c r="BN19" s="208">
        <f ca="1">IF(OFFSET(Census!BM$4,$A19*25-25+1,0,1,1)=0,"",(OFFSET(Census!BM$4,$A19*25-25+Census!BM$3,0,1,1)-OFFSET(Census!BM$4,$A19*25-25+1,0,1,1))/OFFSET(Census!BM$4,$A19*25-25+1,0,1,1)*100)</f>
        <v>1074.6887966804979</v>
      </c>
      <c r="BO19" s="207">
        <f ca="1">OFFSET(Census!BO$4,$A19*25-25+Census!BO$3,0,1,1)-OFFSET(Census!BO$4,$A19*25-25+1,0,1,1)</f>
        <v>5690</v>
      </c>
      <c r="BP19" s="208">
        <f ca="1">IF(OFFSET(Census!BO$4,$A19*25-25+1,0,1,1)=0,"",(OFFSET(Census!BO$4,$A19*25-25+Census!BO$3,0,1,1)-OFFSET(Census!BO$4,$A19*25-25+1,0,1,1))/OFFSET(Census!BO$4,$A19*25-25+1,0,1,1)*100)</f>
        <v>477.74979009235938</v>
      </c>
      <c r="BQ19" s="207">
        <f ca="1">OFFSET(Census!BQ$4,$A19*25-25+Census!BQ$3,0,1,1)-OFFSET(Census!BQ$4,$A19*25-25+1,0,1,1)</f>
        <v>1934</v>
      </c>
      <c r="BR19" s="208">
        <f ca="1">IF(OFFSET(Census!BQ$4,$A19*25-25+1,0,1,1)=0,"",(OFFSET(Census!BQ$4,$A19*25-25+Census!BQ$3,0,1,1)-OFFSET(Census!BQ$4,$A19*25-25+1,0,1,1))/OFFSET(Census!BQ$4,$A19*25-25+1,0,1,1)*100)</f>
        <v>369.78967495219888</v>
      </c>
      <c r="BS19" s="207">
        <f ca="1">OFFSET(Census!BS$4,$A19*25-25+Census!BS$3,0,1,1)-OFFSET(Census!BS$4,$A19*25-25+1,0,1,1)</f>
        <v>15</v>
      </c>
      <c r="BT19" s="208">
        <f ca="1">IF(OFFSET(Census!BS$4,$A19*25-25+1,0,1,1)=0,"",(OFFSET(Census!BS$4,$A19*25-25+Census!BS$3,0,1,1)-OFFSET(Census!BS$4,$A19*25-25+1,0,1,1))/OFFSET(Census!BS$4,$A19*25-25+1,0,1,1)*100)</f>
        <v>11.194029850746269</v>
      </c>
      <c r="BU19" s="207">
        <f ca="1">OFFSET(Census!BU$4,$A19*25-25+Census!BU$3,0,1,1)-OFFSET(Census!BU$4,$A19*25-25+1,0,1,1)</f>
        <v>44157</v>
      </c>
      <c r="BV19" s="208">
        <f ca="1">IF(OFFSET(Census!BU$4,$A19*25-25+1,0,1,1)=0,"",(OFFSET(Census!BU$4,$A19*25-25+Census!BU$3,0,1,1)-OFFSET(Census!BU$4,$A19*25-25+1,0,1,1))/OFFSET(Census!BU$4,$A19*25-25+1,0,1,1)*100)</f>
        <v>200.60421588224605</v>
      </c>
      <c r="BW19" s="207"/>
      <c r="BX19" s="208"/>
      <c r="BY19" s="207">
        <f ca="1">OFFSET(Census!BY$4,$A19*25-25+Census!BY$3,0,1,1)-OFFSET(Census!BY$4,$A19*25-25+1,0,1,1)</f>
        <v>-9.2362999774113383</v>
      </c>
      <c r="BZ19" s="208">
        <f ca="1">IF(OFFSET(Census!BY$4,$A19*25-25+1,0,1,1)=0,"",(OFFSET(Census!BY$4,$A19*25-25+Census!BY$3,0,1,1)-OFFSET(Census!BY$4,$A19*25-25+1,0,1,1))/OFFSET(Census!BY$4,$A19*25-25+1,0,1,1)*100)</f>
        <v>-57.957618710134653</v>
      </c>
      <c r="CA19" s="207">
        <f ca="1">OFFSET(Census!CA$4,$A19*25-25+Census!CA$3,0,1,1)-OFFSET(Census!CA$4,$A19*25-25+1,0,1,1)</f>
        <v>28247</v>
      </c>
      <c r="CB19" s="208">
        <f ca="1">IF(OFFSET(Census!CA$4,$A19*25-25+1,0,1,1)=0,"",(OFFSET(Census!CA$4,$A19*25-25+Census!CA$3,0,1,1)-OFFSET(Census!CA$4,$A19*25-25+1,0,1,1))/OFFSET(Census!CA$4,$A19*25-25+1,0,1,1)*100)</f>
        <v>537.93563130832217</v>
      </c>
      <c r="CC19" s="207">
        <f ca="1">OFFSET(Census!CC$4,$A19*25-25+Census!CC$3,0,1,1)-OFFSET(Census!CC$4,$A19*25-25+1,0,1,1)</f>
        <v>17.824041521984853</v>
      </c>
      <c r="CD19" s="208">
        <f ca="1">IF(OFFSET(Census!CC$4,$A19*25-25+1,0,1,1)=0,"",(OFFSET(Census!CC$4,$A19*25-25+Census!CC$3,0,1,1)-OFFSET(Census!CC$4,$A19*25-25+1,0,1,1))/OFFSET(Census!CC$4,$A19*25-25+1,0,1,1)*100)</f>
        <v>421.75531500792579</v>
      </c>
      <c r="CE19" s="207"/>
      <c r="CF19" s="208"/>
      <c r="CG19" s="207">
        <f ca="1">OFFSET(Census!CG$4,$A19*25-25+Census!CG$3,0,1,1)-OFFSET(Census!CG$4,$A19*25-25+1,0,1,1)</f>
        <v>23944</v>
      </c>
      <c r="CH19" s="208">
        <f ca="1">IF(OFFSET(Census!CG$4,$A19*25-25+1,0,1,1)=0,"",(OFFSET(Census!CG$4,$A19*25-25+Census!CG$3,0,1,1)-OFFSET(Census!CG$4,$A19*25-25+1,0,1,1))/OFFSET(Census!CG$4,$A19*25-25+1,0,1,1)*100)</f>
        <v>41.58604998523716</v>
      </c>
      <c r="CI19" s="207">
        <f ca="1">OFFSET(Census!CI$4,$A19*25-25+Census!CI$3,0,1,1)-OFFSET(Census!CI$4,$A19*25-25+1,0,1,1)</f>
        <v>-2070</v>
      </c>
      <c r="CJ19" s="208">
        <f ca="1">IF(OFFSET(Census!CI$4,$A19*25-25+1,0,1,1)=0,"",(OFFSET(Census!CI$4,$A19*25-25+Census!CI$3,0,1,1)-OFFSET(Census!CI$4,$A19*25-25+1,0,1,1))/OFFSET(Census!CI$4,$A19*25-25+1,0,1,1)*100)</f>
        <v>-35.402770651616208</v>
      </c>
      <c r="CK19" s="207">
        <f ca="1">OFFSET(Census!CK$4,$A19*25-25+Census!CK$3,0,1,1)-OFFSET(Census!CK$4,$A19*25-25+1,0,1,1)</f>
        <v>15937</v>
      </c>
      <c r="CL19" s="208">
        <f ca="1">IF(OFFSET(Census!CK$4,$A19*25-25+1,0,1,1)=0,"",(OFFSET(Census!CK$4,$A19*25-25+Census!CK$3,0,1,1)-OFFSET(Census!CK$4,$A19*25-25+1,0,1,1))/OFFSET(Census!CK$4,$A19*25-25+1,0,1,1)*100)</f>
        <v>60.578531245248591</v>
      </c>
      <c r="CM19" s="207">
        <f ca="1">OFFSET(Census!CM$4,$A19*25-25+Census!CM$3,0,1,1)-OFFSET(Census!CM$4,$A19*25-25+1,0,1,1)</f>
        <v>-4.7909023230576278</v>
      </c>
      <c r="CN19" s="208">
        <f ca="1">IF(OFFSET(Census!CM$4,$A19*25-25+1,0,1,1)=0,"",(OFFSET(Census!CM$4,$A19*25-25+Census!CM$3,0,1,1)-OFFSET(Census!CM$4,$A19*25-25+1,0,1,1))/OFFSET(Census!CM$4,$A19*25-25+1,0,1,1)*100)</f>
        <v>-51.968221128374722</v>
      </c>
      <c r="CO19" s="207">
        <f ca="1">OFFSET(Census!CO$4,$A19*25-25+Census!CO$3,0,1,1)-OFFSET(Census!CO$4,$A19*25-25+1,0,1,1)</f>
        <v>1.4777448071216619</v>
      </c>
      <c r="CP19" s="208">
        <f ca="1">IF(OFFSET(Census!CO$4,$A19*25-25+1,0,1,1)=0,"",(OFFSET(Census!CO$4,$A19*25-25+Census!CO$3,0,1,1)-OFFSET(Census!CO$4,$A19*25-25+1,0,1,1))/OFFSET(Census!CO$4,$A19*25-25+1,0,1,1)*100)</f>
        <v>58.588235294117666</v>
      </c>
      <c r="CQ19" s="207">
        <f ca="1">OFFSET(Census!CQ$4,$A19*25-25+Census!CQ$3,0,1,1)-OFFSET(Census!CQ$4,$A19*25-25+1,0,1,1)</f>
        <v>-3.8037478863046346</v>
      </c>
      <c r="CR19" s="208">
        <f ca="1">IF(OFFSET(Census!CQ$4,$A19*25-25+1,0,1,1)=0,"",(OFFSET(Census!CQ$4,$A19*25-25+Census!CQ$3,0,1,1)-OFFSET(Census!CQ$4,$A19*25-25+1,0,1,1))/OFFSET(Census!CQ$4,$A19*25-25+1,0,1,1)*100)</f>
        <v>-5.3815260048859654</v>
      </c>
      <c r="CS19" s="207">
        <f ca="1">OFFSET(Census!CS$4,$A19*25-25+Census!CS$3,0,1,1)-OFFSET(Census!CS$4,$A19*25-25+1,0,1,1)</f>
        <v>-12.579812105869095</v>
      </c>
      <c r="CT19" s="208">
        <f ca="1">IF(OFFSET(Census!CS$4,$A19*25-25+1,0,1,1)=0,"",(OFFSET(Census!CS$4,$A19*25-25+Census!CS$3,0,1,1)-OFFSET(Census!CS$4,$A19*25-25+1,0,1,1))/OFFSET(Census!CS$4,$A19*25-25+1,0,1,1)*100)</f>
        <v>-68.712307035078311</v>
      </c>
      <c r="CU19" s="207">
        <f ca="1">OFFSET(Census!CU$4,$A19*25-25+Census!CU$3,0,1,1)-OFFSET(Census!CU$4,$A19*25-25+1,0,1,1)</f>
        <v>11903</v>
      </c>
      <c r="CV19" s="208">
        <f ca="1">IF(OFFSET(Census!CU$4,$A19*25-25+1,0,1,1)=0,"",(OFFSET(Census!CU$4,$A19*25-25+Census!CU$3,0,1,1)-OFFSET(Census!CU$4,$A19*25-25+1,0,1,1))/OFFSET(Census!CU$4,$A19*25-25+1,0,1,1)*100)</f>
        <v>164.33798149937871</v>
      </c>
      <c r="CW19" s="207">
        <f ca="1">OFFSET(Census!CW$4,$A19*25-25+Census!CW$3,0,1,1)-OFFSET(Census!CW$4,$A19*25-25+1,0,1,1)</f>
        <v>2053</v>
      </c>
      <c r="CX19" s="208">
        <f ca="1">IF(OFFSET(Census!CW$4,$A19*25-25+1,0,1,1)=0,"",(OFFSET(Census!CW$4,$A19*25-25+Census!CW$3,0,1,1)-OFFSET(Census!CW$4,$A19*25-25+1,0,1,1))/OFFSET(Census!CW$4,$A19*25-25+1,0,1,1)*100)</f>
        <v>46.669697658558761</v>
      </c>
      <c r="CY19" s="207">
        <f ca="1">OFFSET(Census!CY$4,$A19*25-25+Census!CY$3,0,1,1)-OFFSET(Census!CY$4,$A19*25-25+1,0,1,1)</f>
        <v>11.33220009468738</v>
      </c>
      <c r="CZ19" s="208">
        <f ca="1">IF(OFFSET(Census!CY$4,$A19*25-25+1,0,1,1)=0,"",(OFFSET(Census!CY$4,$A19*25-25+Census!CY$3,0,1,1)-OFFSET(Census!CY$4,$A19*25-25+1,0,1,1))/OFFSET(Census!CY$4,$A19*25-25+1,0,1,1)*100)</f>
        <v>90.083402575150544</v>
      </c>
      <c r="DA19" s="207">
        <f ca="1">OFFSET(Census!DA$4,$A19*25-25+Census!DA$3,0,1,1)-OFFSET(Census!DA$4,$A19*25-25+1,0,1,1)</f>
        <v>0.4178463784314399</v>
      </c>
      <c r="DB19" s="208">
        <f ca="1">IF(OFFSET(Census!DA$4,$A19*25-25+1,0,1,1)=0,"",(OFFSET(Census!DA$4,$A19*25-25+Census!DA$3,0,1,1)-OFFSET(Census!DA$4,$A19*25-25+1,0,1,1))/OFFSET(Census!DA$4,$A19*25-25+1,0,1,1)*100)</f>
        <v>5.4690477224248717</v>
      </c>
      <c r="DC19" s="207"/>
      <c r="DD19" s="208"/>
      <c r="DE19" s="207">
        <f ca="1">OFFSET(Census!DE$4,$A19*25-25+Census!DE$3,0,1,1)-OFFSET(Census!DE$4,$A19*25-25+1,0,1,1)</f>
        <v>912</v>
      </c>
      <c r="DF19" s="208">
        <f ca="1">IF(OFFSET(Census!DE$4,$A19*25-25+1,0,1,1)=0,"",(OFFSET(Census!DE$4,$A19*25-25+Census!DE$3,0,1,1)-OFFSET(Census!DE$4,$A19*25-25+1,0,1,1))/OFFSET(Census!DE$4,$A19*25-25+1,0,1,1)*100)</f>
        <v>147.33441033925686</v>
      </c>
      <c r="DG19" s="207">
        <f ca="1">OFFSET(Census!DG$4,$A19*25-25+Census!DG$3,0,1,1)-OFFSET(Census!DG$4,$A19*25-25+1,0,1,1)</f>
        <v>11028</v>
      </c>
      <c r="DH19" s="208">
        <f ca="1">IF(OFFSET(Census!DG$4,$A19*25-25+1,0,1,1)=0,"",(OFFSET(Census!DG$4,$A19*25-25+Census!DG$3,0,1,1)-OFFSET(Census!DG$4,$A19*25-25+1,0,1,1))/OFFSET(Census!DG$4,$A19*25-25+1,0,1,1)*100)</f>
        <v>29.946233639276599</v>
      </c>
      <c r="DI19" s="207">
        <f ca="1">OFFSET(Census!DI$4,$A19*25-25+Census!DI$3,0,1,1)-OFFSET(Census!DI$4,$A19*25-25+1,0,1,1)</f>
        <v>5807</v>
      </c>
      <c r="DJ19" s="208">
        <f ca="1">IF(OFFSET(Census!DI$4,$A19*25-25+1,0,1,1)=0,"",(OFFSET(Census!DI$4,$A19*25-25+Census!DI$3,0,1,1)-OFFSET(Census!DI$4,$A19*25-25+1,0,1,1))/OFFSET(Census!DI$4,$A19*25-25+1,0,1,1)*100)</f>
        <v>269.84200743494421</v>
      </c>
      <c r="DK19" s="207">
        <f ca="1">OFFSET(Census!DK$4,$A19*25-25+Census!DK$3,0,1,1)-OFFSET(Census!DK$4,$A19*25-25+1,0,1,1)</f>
        <v>17335</v>
      </c>
      <c r="DL19" s="208">
        <f ca="1">IF(OFFSET(Census!DK$4,$A19*25-25+1,0,1,1)=0,"",(OFFSET(Census!DK$4,$A19*25-25+Census!DK$3,0,1,1)-OFFSET(Census!DK$4,$A19*25-25+1,0,1,1))/OFFSET(Census!DK$4,$A19*25-25+1,0,1,1)*100)</f>
        <v>43.236974035367773</v>
      </c>
      <c r="DM19" s="207">
        <f ca="1">OFFSET(Census!DM$4,$A19*25-25+Census!DM$3,0,1,1)-OFFSET(Census!DM$4,$A19*25-25+1,0,1,1)</f>
        <v>1.1220365165443229</v>
      </c>
      <c r="DN19" s="208">
        <f ca="1">IF(OFFSET(Census!DM$4,$A19*25-25+1,0,1,1)=0,"",(OFFSET(Census!DM$4,$A19*25-25+Census!DM$3,0,1,1)-OFFSET(Census!DM$4,$A19*25-25+1,0,1,1))/OFFSET(Census!DM$4,$A19*25-25+1,0,1,1)*100)</f>
        <v>72.674975860761776</v>
      </c>
      <c r="DO19" s="207">
        <f ca="1">OFFSET(Census!DO$4,$A19*25-25+Census!DO$3,0,1,1)-OFFSET(Census!DO$4,$A19*25-25+1,0,1,1)</f>
        <v>-8.5227555517596727</v>
      </c>
      <c r="DP19" s="208">
        <f ca="1">IF(OFFSET(Census!DO$4,$A19*25-25+1,0,1,1)=0,"",(OFFSET(Census!DO$4,$A19*25-25+Census!DO$3,0,1,1)-OFFSET(Census!DO$4,$A19*25-25+1,0,1,1))/OFFSET(Census!DO$4,$A19*25-25+1,0,1,1)*100)</f>
        <v>-9.2788475081925963</v>
      </c>
      <c r="DQ19" s="207">
        <f ca="1">OFFSET(Census!DQ$4,$A19*25-25+Census!DQ$3,0,1,1)-OFFSET(Census!DQ$4,$A19*25-25+1,0,1,1)</f>
        <v>8.4915726105016471</v>
      </c>
      <c r="DR19" s="208">
        <f ca="1">IF(OFFSET(Census!DQ$4,$A19*25-25+1,0,1,1)=0,"",(OFFSET(Census!DQ$4,$A19*25-25+Census!DQ$3,0,1,1)-OFFSET(Census!DQ$4,$A19*25-25+1,0,1,1))/OFFSET(Census!DQ$4,$A19*25-25+1,0,1,1)*100)</f>
        <v>158.20289064723167</v>
      </c>
      <c r="DS19" s="207">
        <f ca="1">OFFSET(Census!DS$4,$A19*25-25+Census!DS$3,0,1,1)-OFFSET(Census!DS$4,$A19*25-25+1,0,1,1)</f>
        <v>7002</v>
      </c>
      <c r="DT19" s="208">
        <f ca="1">IF(OFFSET(Census!DS$4,$A19*25-25+1,0,1,1)=0,"",(OFFSET(Census!DS$4,$A19*25-25+Census!DS$3,0,1,1)-OFFSET(Census!DS$4,$A19*25-25+1,0,1,1))/OFFSET(Census!DS$4,$A19*25-25+1,0,1,1)*100)</f>
        <v>134.44700460829492</v>
      </c>
      <c r="DU19" s="207">
        <f ca="1">OFFSET(Census!DU$4,$A19*25-25+Census!DU$3,0,1,1)-OFFSET(Census!DU$4,$A19*25-25+1,0,1,1)</f>
        <v>336</v>
      </c>
      <c r="DV19" s="208">
        <f ca="1">IF(OFFSET(Census!DU$4,$A19*25-25+1,0,1,1)=0,"",(OFFSET(Census!DU$4,$A19*25-25+Census!DU$3,0,1,1)-OFFSET(Census!DU$4,$A19*25-25+1,0,1,1))/OFFSET(Census!DU$4,$A19*25-25+1,0,1,1)*100)</f>
        <v>40.095465393794747</v>
      </c>
      <c r="DW19" s="207">
        <f ca="1">OFFSET(Census!DW$4,$A19*25-25+Census!DW$3,0,1,1)-OFFSET(Census!DW$4,$A19*25-25+1,0,1,1)</f>
        <v>18852</v>
      </c>
      <c r="DX19" s="208">
        <f ca="1">IF(OFFSET(Census!DW$4,$A19*25-25+1,0,1,1)=0,"",(OFFSET(Census!DW$4,$A19*25-25+Census!DW$3,0,1,1)-OFFSET(Census!DW$4,$A19*25-25+1,0,1,1))/OFFSET(Census!DW$4,$A19*25-25+1,0,1,1)*100)</f>
        <v>48.877365828364013</v>
      </c>
      <c r="DY19" s="207">
        <f ca="1">OFFSET(Census!DY$4,$A19*25-25+Census!DY$3,0,1,1)-OFFSET(Census!DY$4,$A19*25-25+1,0,1,1)</f>
        <v>8.0206607790680824</v>
      </c>
      <c r="DZ19" s="208">
        <f ca="1">IF(OFFSET(Census!DY$4,$A19*25-25+1,0,1,1)=0,"",(OFFSET(Census!DY$4,$A19*25-25+Census!DY$3,0,1,1)-OFFSET(Census!DY$4,$A19*25-25+1,0,1,1))/OFFSET(Census!DY$4,$A19*25-25+1,0,1,1)*100)</f>
        <v>59.400323780463893</v>
      </c>
      <c r="EA19" s="207">
        <f ca="1">OFFSET(Census!EA$4,$A19*25-25+Census!EA$3,0,1,1)-OFFSET(Census!EA$4,$A19*25-25+1,0,1,1)</f>
        <v>-0.1031847931785701</v>
      </c>
      <c r="EB19" s="208">
        <f ca="1">IF(OFFSET(Census!EA$4,$A19*25-25+1,0,1,1)=0,"",(OFFSET(Census!EA$4,$A19*25-25+Census!EA$3,0,1,1)-OFFSET(Census!EA$4,$A19*25-25+1,0,1,1))/OFFSET(Census!EA$4,$A19*25-25+1,0,1,1)*100)</f>
        <v>-4.7492093948656908</v>
      </c>
      <c r="EC19" s="207">
        <f ca="1">OFFSET(Census!EC$4,$A19*25-25+Census!EC$3,0,1,1)-OFFSET(Census!EC$4,$A19*25-25+1,0,1,1)</f>
        <v>627000</v>
      </c>
      <c r="ED19" s="208">
        <f ca="1">IF(OFFSET(Census!EC$4,$A19*25-25+1,0,1,1)=0,"",(OFFSET(Census!EC$4,$A19*25-25+Census!EC$3,0,1,1)-OFFSET(Census!EC$4,$A19*25-25+1,0,1,1))/OFFSET(Census!EC$4,$A19*25-25+1,0,1,1)*100)</f>
        <v>210.40268456375836</v>
      </c>
      <c r="EE19" s="207">
        <f ca="1">OFFSET(Census!EE$4,$A19*25-25+Census!EE$3,0,1,1)-OFFSET(Census!EE$4,$A19*25-25+1,0,1,1)</f>
        <v>394225</v>
      </c>
      <c r="EF19" s="208">
        <f ca="1">IF(OFFSET(Census!EE$4,$A19*25-25+1,0,1,1)=0,"",(OFFSET(Census!EE$4,$A19*25-25+Census!EE$3,0,1,1)-OFFSET(Census!EE$4,$A19*25-25+1,0,1,1))/OFFSET(Census!EE$4,$A19*25-25+1,0,1,1)*100)</f>
        <v>157.2026717176752</v>
      </c>
      <c r="EG19" s="207">
        <f ca="1">OFFSET(Census!EG$4,$A19*25-25+Census!EG$3,0,1,1)-OFFSET(Census!EG$4,$A19*25-25+1,0,1,1)</f>
        <v>6.7810797897754416</v>
      </c>
      <c r="EH19" s="208">
        <f ca="1">IF(OFFSET(Census!EG$4,$A19*25-25+1,0,1,1)=0,"",(OFFSET(Census!EG$4,$A19*25-25+Census!EG$3,0,1,1)-OFFSET(Census!EG$4,$A19*25-25+1,0,1,1))/OFFSET(Census!EG$4,$A19*25-25+1,0,1,1)*100)</f>
        <v>240.5559322033898</v>
      </c>
      <c r="EI19" s="207">
        <f ca="1">OFFSET(Census!EI$4,$A19*25-25+Census!EI$3,0,1,1)-OFFSET(Census!EI$4,$A19*25-25+1,0,1,1)</f>
        <v>4.311084567606307</v>
      </c>
      <c r="EJ19" s="208">
        <f ca="1">IF(OFFSET(Census!EI$4,$A19*25-25+1,0,1,1)=0,"",(OFFSET(Census!EI$4,$A19*25-25+Census!EI$3,0,1,1)-OFFSET(Census!EI$4,$A19*25-25+1,0,1,1))/OFFSET(Census!EI$4,$A19*25-25+1,0,1,1)*100)</f>
        <v>180.46200000000002</v>
      </c>
      <c r="EK19" s="207">
        <f ca="1">OFFSET(Census!EK$4,$A19*25-25+Census!EK$3,0,1,1)-OFFSET(Census!EK$4,$A19*25-25+1,0,1,1)</f>
        <v>-28.4</v>
      </c>
      <c r="EL19" s="208">
        <f ca="1">IF(OFFSET(Census!EK$4,$A19*25-25+1,0,1,1)=0,"",(OFFSET(Census!EK$4,$A19*25-25+Census!EK$3,0,1,1)-OFFSET(Census!EK$4,$A19*25-25+1,0,1,1))/OFFSET(Census!EK$4,$A19*25-25+1,0,1,1)*100)</f>
        <v>-95.622895622895626</v>
      </c>
      <c r="EM19" s="207"/>
      <c r="EN19" s="208"/>
      <c r="EO19" s="207">
        <f ca="1">OFFSET(Census!EO$4,$A19*25-25+Census!EO$3,0,1,1)-OFFSET(Census!EO$4,$A19*25-25+1,0,1,1)</f>
        <v>-7.9694432309746093</v>
      </c>
      <c r="EP19" s="208">
        <f ca="1">IF(OFFSET(Census!EO$4,$A19*25-25+1,0,1,1)=0,"",(OFFSET(Census!EO$4,$A19*25-25+Census!EO$3,0,1,1)-OFFSET(Census!EO$4,$A19*25-25+1,0,1,1))/OFFSET(Census!EO$4,$A19*25-25+1,0,1,1)*100)</f>
        <v>-90.540065578967173</v>
      </c>
      <c r="EQ19" s="207">
        <f ca="1">OFFSET(Census!EQ$4,$A19*25-25+Census!EQ$3,0,1,1)-OFFSET(Census!EQ$4,$A19*25-25+1,0,1,1)</f>
        <v>5061</v>
      </c>
      <c r="ER19" s="208">
        <f ca="1">IF(OFFSET(Census!EQ$4,$A19*25-25+1,0,1,1)=0,"",(OFFSET(Census!EQ$4,$A19*25-25+Census!EQ$3,0,1,1)-OFFSET(Census!EQ$4,$A19*25-25+1,0,1,1))/OFFSET(Census!EQ$4,$A19*25-25+1,0,1,1)*100)</f>
        <v>47.432052483598873</v>
      </c>
      <c r="ES19" s="207">
        <f ca="1">OFFSET(Census!ES$4,$A19*25-25+Census!ES$3,0,1,1)-OFFSET(Census!ES$4,$A19*25-25+1,0,1,1)</f>
        <v>272</v>
      </c>
      <c r="ET19" s="208">
        <f ca="1">IF(OFFSET(Census!ES$4,$A19*25-25+1,0,1,1)=0,"",(OFFSET(Census!ES$4,$A19*25-25+Census!ES$3,0,1,1)-OFFSET(Census!ES$4,$A19*25-25+1,0,1,1))/OFFSET(Census!ES$4,$A19*25-25+1,0,1,1)*100)</f>
        <v>1.2512650657834208</v>
      </c>
      <c r="EU19" s="207">
        <f ca="1">OFFSET(Census!EU$4,$A19*25-25+Census!EU$3,0,1,1)-OFFSET(Census!EU$4,$A19*25-25+1,0,1,1)</f>
        <v>1551</v>
      </c>
      <c r="EV19" s="208">
        <f ca="1">IF(OFFSET(Census!EU$4,$A19*25-25+1,0,1,1)=0,"",(OFFSET(Census!EU$4,$A19*25-25+Census!EU$3,0,1,1)-OFFSET(Census!EU$4,$A19*25-25+1,0,1,1))/OFFSET(Census!EU$4,$A19*25-25+1,0,1,1)*100)</f>
        <v>29.571020019065774</v>
      </c>
      <c r="EW19" s="207">
        <f ca="1">OFFSET(Census!EW$4,$A19*25-25+Census!EW$3,0,1,1)-OFFSET(Census!EW$4,$A19*25-25+1,0,1,1)</f>
        <v>134</v>
      </c>
      <c r="EX19" s="208">
        <f ca="1">IF(OFFSET(Census!EW$4,$A19*25-25+1,0,1,1)=0,"",(OFFSET(Census!EW$4,$A19*25-25+Census!EW$3,0,1,1)-OFFSET(Census!EW$4,$A19*25-25+1,0,1,1))/OFFSET(Census!EW$4,$A19*25-25+1,0,1,1)*100)</f>
        <v>28.450106157112526</v>
      </c>
      <c r="EY19" s="207">
        <f ca="1">OFFSET(Census!EY$4,$A19*25-25+Census!EY$3,0,1,1)-OFFSET(Census!EY$4,$A19*25-25+1,0,1,1)</f>
        <v>7018</v>
      </c>
      <c r="EZ19" s="208">
        <f ca="1">IF(OFFSET(Census!EY$4,$A19*25-25+1,0,1,1)=0,"",(OFFSET(Census!EY$4,$A19*25-25+Census!EY$3,0,1,1)-OFFSET(Census!EY$4,$A19*25-25+1,0,1,1))/OFFSET(Census!EY$4,$A19*25-25+1,0,1,1)*100)</f>
        <v>18.408351694470674</v>
      </c>
      <c r="FA19" s="207">
        <f ca="1">OFFSET(Census!FA$4,$A19*25-25+Census!FA$3,0,1,1)-OFFSET(Census!FA$4,$A19*25-25+1,0,1,1)</f>
        <v>4126</v>
      </c>
      <c r="FB19" s="208">
        <f ca="1">IF(OFFSET(Census!FA$4,$A19*25-25+1,0,1,1)=0,"",(OFFSET(Census!FA$4,$A19*25-25+Census!FA$3,0,1,1)-OFFSET(Census!FA$4,$A19*25-25+1,0,1,1))/OFFSET(Census!FA$4,$A19*25-25+1,0,1,1)*100)</f>
        <v>51.197419034619685</v>
      </c>
      <c r="FC19" s="207">
        <f ca="1">OFFSET(Census!FC$4,$A19*25-25+Census!FC$3,0,1,1)-OFFSET(Census!FC$4,$A19*25-25+1,0,1,1)</f>
        <v>308</v>
      </c>
      <c r="FD19" s="208">
        <f ca="1">IF(OFFSET(Census!FC$4,$A19*25-25+1,0,1,1)=0,"",(OFFSET(Census!FC$4,$A19*25-25+Census!FC$3,0,1,1)-OFFSET(Census!FC$4,$A19*25-25+1,0,1,1))/OFFSET(Census!FC$4,$A19*25-25+1,0,1,1)*100)</f>
        <v>28.28282828282828</v>
      </c>
      <c r="FE19" s="207">
        <f ca="1">OFFSET(Census!FE$4,$A19*25-25+Census!FE$3,0,1,1)-OFFSET(Census!FE$4,$A19*25-25+1,0,1,1)</f>
        <v>340</v>
      </c>
      <c r="FF19" s="208">
        <f ca="1">IF(OFFSET(Census!FE$4,$A19*25-25+1,0,1,1)=0,"",(OFFSET(Census!FE$4,$A19*25-25+Census!FE$3,0,1,1)-OFFSET(Census!FE$4,$A19*25-25+1,0,1,1))/OFFSET(Census!FE$4,$A19*25-25+1,0,1,1)*100)</f>
        <v>34.378159757330643</v>
      </c>
      <c r="FG19" s="207">
        <f ca="1">OFFSET(Census!FG$4,$A19*25-25+Census!FG$3,0,1,1)-OFFSET(Census!FG$4,$A19*25-25+1,0,1,1)</f>
        <v>11792</v>
      </c>
      <c r="FH19" s="208">
        <f ca="1">IF(OFFSET(Census!FG$4,$A19*25-25+1,0,1,1)=0,"",(OFFSET(Census!FG$4,$A19*25-25+Census!FG$3,0,1,1)-OFFSET(Census!FG$4,$A19*25-25+1,0,1,1))/OFFSET(Census!FG$4,$A19*25-25+1,0,1,1)*100)</f>
        <v>24.433807836555395</v>
      </c>
      <c r="FI19" s="207">
        <f ca="1">OFFSET(Census!FI$4,$A19*25-25+Census!FI$3,0,1,1)-OFFSET(Census!FI$4,$A19*25-25+1,0,1,1)</f>
        <v>4.0862449899914068</v>
      </c>
      <c r="FJ19" s="208">
        <f ca="1">IF(OFFSET(Census!FI$4,$A19*25-25+1,0,1,1)=0,"",(OFFSET(Census!FI$4,$A19*25-25+Census!FI$3,0,1,1)-OFFSET(Census!FI$4,$A19*25-25+1,0,1,1))/OFFSET(Census!FI$4,$A19*25-25+1,0,1,1)*100)</f>
        <v>18.482312039547825</v>
      </c>
      <c r="FK19" s="207">
        <f ca="1">OFFSET(Census!FK$4,$A19*25-25+Census!FK$3,0,1,1)-OFFSET(Census!FK$4,$A19*25-25+1,0,1,1)</f>
        <v>-8.3916226458468586</v>
      </c>
      <c r="FL19" s="208">
        <f ca="1">IF(OFFSET(Census!FK$4,$A19*25-25+1,0,1,1)=0,"",(OFFSET(Census!FK$4,$A19*25-25+Census!FK$3,0,1,1)-OFFSET(Census!FK$4,$A19*25-25+1,0,1,1))/OFFSET(Census!FK$4,$A19*25-25+1,0,1,1)*100)</f>
        <v>-18.630421405428983</v>
      </c>
      <c r="FM19" s="207">
        <f ca="1">OFFSET(Census!FM$4,$A19*25-25+Census!FM$3,0,1,1)-OFFSET(Census!FM$4,$A19*25-25+1,0,1,1)</f>
        <v>0.44868162951504509</v>
      </c>
      <c r="FN19" s="208">
        <f ca="1">IF(OFFSET(Census!FM$4,$A19*25-25+1,0,1,1)=0,"",(OFFSET(Census!FM$4,$A19*25-25+Census!FM$3,0,1,1)-OFFSET(Census!FM$4,$A19*25-25+1,0,1,1))/OFFSET(Census!FM$4,$A19*25-25+1,0,1,1)*100)</f>
        <v>4.1284698040086925</v>
      </c>
      <c r="FO19" s="207">
        <f ca="1">OFFSET(Census!FO$4,$A19*25-25+Census!FO$3,0,1,1)-OFFSET(Census!FO$4,$A19*25-25+1,0,1,1)</f>
        <v>3.1500116713276682E-2</v>
      </c>
      <c r="FP19" s="208">
        <f ca="1">IF(OFFSET(Census!FO$4,$A19*25-25+1,0,1,1)=0,"",(OFFSET(Census!FO$4,$A19*25-25+Census!FO$3,0,1,1)-OFFSET(Census!FO$4,$A19*25-25+1,0,1,1))/OFFSET(Census!FO$4,$A19*25-25+1,0,1,1)*100)</f>
        <v>3.2276584558374641</v>
      </c>
      <c r="FQ19" s="207">
        <f ca="1">OFFSET(Census!FQ$4,$A19*25-25+Census!FQ$3,0,1,1)-OFFSET(Census!FQ$4,$A19*25-25+1,0,1,1)</f>
        <v>-3.8251959096271264</v>
      </c>
      <c r="FR19" s="208">
        <f ca="1">IF(OFFSET(Census!FQ$4,$A19*25-25+1,0,1,1)=0,"",(OFFSET(Census!FQ$4,$A19*25-25+Census!FQ$3,0,1,1)-OFFSET(Census!FQ$4,$A19*25-25+1,0,1,1))/OFFSET(Census!FQ$4,$A19*25-25+1,0,1,1)*100)</f>
        <v>-4.8422982844012896</v>
      </c>
      <c r="FS19" s="207">
        <f ca="1">OFFSET(Census!FS$4,$A19*25-25+Census!FS$3,0,1,1)-OFFSET(Census!FS$4,$A19*25-25+1,0,1,1)</f>
        <v>3.5916264407306855</v>
      </c>
      <c r="FT19" s="208">
        <f ca="1">IF(OFFSET(Census!FS$4,$A19*25-25+1,0,1,1)=0,"",(OFFSET(Census!FS$4,$A19*25-25+Census!FS$3,0,1,1)-OFFSET(Census!FS$4,$A19*25-25+1,0,1,1))/OFFSET(Census!FS$4,$A19*25-25+1,0,1,1)*100)</f>
        <v>21.50831165853128</v>
      </c>
      <c r="FU19" s="207">
        <f ca="1">OFFSET(Census!FU$4,$A19*25-25+Census!FU$3,0,1,1)-OFFSET(Census!FU$4,$A19*25-25+1,0,1,1)</f>
        <v>6.9798066141427917E-2</v>
      </c>
      <c r="FV19" s="208">
        <f ca="1">IF(OFFSET(Census!FU$4,$A19*25-25+1,0,1,1)=0,"",(OFFSET(Census!FU$4,$A19*25-25+Census!FU$3,0,1,1)-OFFSET(Census!FU$4,$A19*25-25+1,0,1,1))/OFFSET(Census!FU$4,$A19*25-25+1,0,1,1)*100)</f>
        <v>3.093227245226311</v>
      </c>
      <c r="FW19" s="207">
        <f ca="1">OFFSET(Census!FW$4,$A19*25-25+Census!FW$3,0,1,1)-OFFSET(Census!FW$4,$A19*25-25+1,0,1,1)</f>
        <v>0.16377140275501167</v>
      </c>
      <c r="FX19" s="208">
        <f ca="1">IF(OFFSET(Census!FW$4,$A19*25-25+1,0,1,1)=0,"",(OFFSET(Census!FW$4,$A19*25-25+Census!FW$3,0,1,1)-OFFSET(Census!FW$4,$A19*25-25+1,0,1,1))/OFFSET(Census!FW$4,$A19*25-25+1,0,1,1)*100)</f>
        <v>7.9916801500097252</v>
      </c>
      <c r="FY19" s="207"/>
      <c r="FZ19" s="208"/>
      <c r="GA19" s="207">
        <f ca="1">OFFSET(Census!GA$4,$A19*25-25+Census!GA$3,0,1,1)-OFFSET(Census!GA$4,$A19*25-25+1,0,1,1)</f>
        <v>-4.5104668133974357</v>
      </c>
      <c r="GB19" s="208">
        <f ca="1">IF(OFFSET(Census!GA$4,$A19*25-25+1,0,1,1)=0,"",(OFFSET(Census!GA$4,$A19*25-25+Census!GA$3,0,1,1)-OFFSET(Census!GA$4,$A19*25-25+1,0,1,1))/OFFSET(Census!GA$4,$A19*25-25+1,0,1,1)*100)</f>
        <v>-81.457575660663053</v>
      </c>
      <c r="GC19" s="207">
        <f ca="1">OFFSET(Census!GC$4,$A19*25-25+Census!GC$3,0,1,1)-OFFSET(Census!GC$4,$A19*25-25+1,0,1,1)</f>
        <v>-28.191039937828368</v>
      </c>
      <c r="GD19" s="208">
        <f ca="1">IF(OFFSET(Census!GC$4,$A19*25-25+1,0,1,1)=0,"",(OFFSET(Census!GC$4,$A19*25-25+Census!GC$3,0,1,1)-OFFSET(Census!GC$4,$A19*25-25+1,0,1,1))/OFFSET(Census!GC$4,$A19*25-25+1,0,1,1)*100)</f>
        <v>-75.153732659655148</v>
      </c>
      <c r="GE19" s="207">
        <f ca="1">OFFSET(Census!GE$4,$A19*25-25+Census!GE$3,0,1,1)-OFFSET(Census!GE$4,$A19*25-25+1,0,1,1)</f>
        <v>-64.739972535800291</v>
      </c>
      <c r="GF19" s="208">
        <f ca="1">IF(OFFSET(Census!GE$4,$A19*25-25+1,0,1,1)=0,"",(OFFSET(Census!GE$4,$A19*25-25+Census!GE$3,0,1,1)-OFFSET(Census!GE$4,$A19*25-25+1,0,1,1))/OFFSET(Census!GE$4,$A19*25-25+1,0,1,1)*100)</f>
        <v>-58.912220997372636</v>
      </c>
      <c r="GG19" s="207">
        <f ca="1">OFFSET(Census!GG$4,$A19*25-25+Census!GG$3,0,1,1)-OFFSET(Census!GG$4,$A19*25-25+1,0,1,1)</f>
        <v>-32.691678461730177</v>
      </c>
      <c r="GH19" s="208">
        <f ca="1">IF(OFFSET(Census!GG$4,$A19*25-25+1,0,1,1)=0,"",(OFFSET(Census!GG$4,$A19*25-25+Census!GG$3,0,1,1)-OFFSET(Census!GG$4,$A19*25-25+1,0,1,1))/OFFSET(Census!GG$4,$A19*25-25+1,0,1,1)*100)</f>
        <v>-26.514284648321667</v>
      </c>
      <c r="GI19" s="207">
        <f ca="1">OFFSET(Census!GI$4,$A19*25-25+Census!GI$3,0,1,1)-OFFSET(Census!GI$4,$A19*25-25+1,0,1,1)</f>
        <v>3.6430409138464341</v>
      </c>
      <c r="GJ19" s="208">
        <f ca="1">IF(OFFSET(Census!GI$4,$A19*25-25+1,0,1,1)=0,"",(OFFSET(Census!GI$4,$A19*25-25+Census!GI$3,0,1,1)-OFFSET(Census!GI$4,$A19*25-25+1,0,1,1))/OFFSET(Census!GI$4,$A19*25-25+1,0,1,1)*100)</f>
        <v>7.3044810242274467</v>
      </c>
      <c r="GK19" s="207">
        <f ca="1">OFFSET(Census!GK$4,$A19*25-25+Census!GK$3,0,1,1)-OFFSET(Census!GK$4,$A19*25-25+1,0,1,1)</f>
        <v>5.6068943913869242</v>
      </c>
      <c r="GL19" s="208">
        <f ca="1">IF(OFFSET(Census!GK$4,$A19*25-25+1,0,1,1)=0,"",(OFFSET(Census!GK$4,$A19*25-25+Census!GK$3,0,1,1)-OFFSET(Census!GK$4,$A19*25-25+1,0,1,1))/OFFSET(Census!GK$4,$A19*25-25+1,0,1,1)*100)</f>
        <v>96.030081226196913</v>
      </c>
      <c r="GM19" s="207"/>
      <c r="GN19" s="208"/>
      <c r="GO19" s="207">
        <f ca="1">OFFSET(Census!GO$4,$A19*25-25+Census!GO$3,0,1,1)-OFFSET(Census!GO$4,$A19*25-25+1,0,1,1)</f>
        <v>-23.412809963915628</v>
      </c>
      <c r="GP19" s="208">
        <f ca="1">IF(OFFSET(Census!GO$4,$A19*25-25+1,0,1,1)=0,"",(OFFSET(Census!GO$4,$A19*25-25+Census!GO$3,0,1,1)-OFFSET(Census!GO$4,$A19*25-25+1,0,1,1))/OFFSET(Census!GO$4,$A19*25-25+1,0,1,1)*100)</f>
        <v>-42.946589680520233</v>
      </c>
      <c r="GQ19" s="207">
        <f ca="1">OFFSET(Census!GQ$4,$A19*25-25+Census!GQ$3,0,1,1)-OFFSET(Census!GQ$4,$A19*25-25+1,0,1,1)</f>
        <v>-96</v>
      </c>
      <c r="GR19" s="208">
        <f ca="1">IF(OFFSET(Census!GQ$4,$A19*25-25+1,0,1,1)=0,"",(OFFSET(Census!GQ$4,$A19*25-25+Census!GQ$3,0,1,1)-OFFSET(Census!GQ$4,$A19*25-25+1,0,1,1))/OFFSET(Census!GQ$4,$A19*25-25+1,0,1,1)*100)</f>
        <v>-4.902962206332993</v>
      </c>
      <c r="GS19" s="207">
        <f ca="1">OFFSET(Census!GS$4,$A19*25-25+Census!GS$3,0,1,1)-OFFSET(Census!GS$4,$A19*25-25+1,0,1,1)</f>
        <v>12.14</v>
      </c>
      <c r="GT19" s="208">
        <f ca="1">IF(OFFSET(Census!GS$4,$A19*25-25+1,0,1,1)=0,"",(OFFSET(Census!GS$4,$A19*25-25+Census!GS$3,0,1,1)-OFFSET(Census!GS$4,$A19*25-25+1,0,1,1))/OFFSET(Census!GS$4,$A19*25-25+1,0,1,1)*100)</f>
        <v>15.220661985957873</v>
      </c>
      <c r="GU19" s="207">
        <f ca="1">OFFSET(Census!GU$4,$A19*25-25+Census!GU$3,0,1,1)-OFFSET(Census!GU$4,$A19*25-25+1,0,1,1)</f>
        <v>27.85</v>
      </c>
      <c r="GV19" s="208">
        <f ca="1">IF(OFFSET(Census!GU$4,$A19*25-25+1,0,1,1)=0,"",(OFFSET(Census!GU$4,$A19*25-25+Census!GU$3,0,1,1)-OFFSET(Census!GU$4,$A19*25-25+1,0,1,1))/OFFSET(Census!GU$4,$A19*25-25+1,0,1,1)*100)</f>
        <v>49.423247559893525</v>
      </c>
      <c r="GW19" s="207">
        <f ca="1">OFFSET(Census!GW$4,$A19*25-25+Census!GW$3,0,1,1)-OFFSET(Census!GW$4,$A19*25-25+1,0,1,1)</f>
        <v>4.230000000000004</v>
      </c>
      <c r="GX19" s="208">
        <f ca="1">IF(OFFSET(Census!GW$4,$A19*25-25+1,0,1,1)=0,"",(OFFSET(Census!GW$4,$A19*25-25+Census!GW$3,0,1,1)-OFFSET(Census!GW$4,$A19*25-25+1,0,1,1))/OFFSET(Census!GW$4,$A19*25-25+1,0,1,1)*100)</f>
        <v>6.6021538941782492</v>
      </c>
      <c r="GY19" s="207">
        <f ca="1">OFFSET(Census!GY$4,$A19*25-25+Census!GY$3,0,1,1)-OFFSET(Census!GY$4,$A19*25-25+1,0,1,1)</f>
        <v>5.7199999999999918</v>
      </c>
      <c r="GZ19" s="208">
        <f ca="1">IF(OFFSET(Census!GY$4,$A19*25-25+1,0,1,1)=0,"",(OFFSET(Census!GY$4,$A19*25-25+Census!GY$3,0,1,1)-OFFSET(Census!GY$4,$A19*25-25+1,0,1,1))/OFFSET(Census!GY$4,$A19*25-25+1,0,1,1)*100)</f>
        <v>11.896838602329431</v>
      </c>
      <c r="HA19" s="207">
        <f ca="1">OFFSET(Census!HA$4,$A19*25-25+Census!HA$3,0,1,1)-OFFSET(Census!HA$4,$A19*25-25+1,0,1,1)</f>
        <v>0.20000000000000284</v>
      </c>
      <c r="HB19" s="208">
        <f ca="1">IF(OFFSET(Census!HA$4,$A19*25-25+1,0,1,1)=0,"",(OFFSET(Census!HA$4,$A19*25-25+Census!HA$3,0,1,1)-OFFSET(Census!HA$4,$A19*25-25+1,0,1,1))/OFFSET(Census!HA$4,$A19*25-25+1,0,1,1)*100)</f>
        <v>0.20512820512820804</v>
      </c>
      <c r="HC19" s="207">
        <f ca="1">OFFSET(Census!HC$4,$A19*25-25+Census!HC$3,0,1,1)-OFFSET(Census!HC$4,$A19*25-25+1,0,1,1)</f>
        <v>0.60000000000000142</v>
      </c>
      <c r="HD19" s="208">
        <f ca="1">IF(OFFSET(Census!HC$4,$A19*25-25+1,0,1,1)=0,"",(OFFSET(Census!HC$4,$A19*25-25+Census!HC$3,0,1,1)-OFFSET(Census!HC$4,$A19*25-25+1,0,1,1))/OFFSET(Census!HC$4,$A19*25-25+1,0,1,1)*100)</f>
        <v>3.5294117647058907</v>
      </c>
      <c r="HE19" s="207"/>
      <c r="HF19" s="208" t="str">
        <f ca="1">IF(OFFSET(Census!HE$4,$A19*25-25+1,0,1,1)=0,"",(OFFSET(Census!HE$4,$A19*25-25+Census!HE$3,0,1,1)-OFFSET(Census!HE$4,$A19*25-25+1,0,1,1))/OFFSET(Census!HE$4,$A19*25-25+1,0,1,1)*100)</f>
        <v/>
      </c>
      <c r="HG19" s="207">
        <f ca="1">OFFSET(Census!HG$4,$A19*25-25+Census!HG$3,0,1,1)-OFFSET(Census!HG$4,$A19*25-25+1,0,1,1)</f>
        <v>560.07884777896174</v>
      </c>
      <c r="HH19" s="208">
        <f ca="1">IF(OFFSET(Census!HG$4,$A19*25-25+1,0,1,1)=0,"",(OFFSET(Census!HG$4,$A19*25-25+Census!HG$3,0,1,1)-OFFSET(Census!HG$4,$A19*25-25+1,0,1,1))/OFFSET(Census!HG$4,$A19*25-25+1,0,1,1)*100)</f>
        <v>79.783311649424746</v>
      </c>
      <c r="HI19" s="207">
        <f ca="1">OFFSET(Census!HI$4,$A19*25-25+Census!HI$3,0,1,1)-OFFSET(Census!HI$4,$A19*25-25+1,0,1,1)</f>
        <v>-304.80123942144019</v>
      </c>
      <c r="HJ19" s="208">
        <f ca="1">IF(OFFSET(Census!HI$4,$A19*25-25+1,0,1,1)=0,"",(OFFSET(Census!HI$4,$A19*25-25+Census!HI$3,0,1,1)-OFFSET(Census!HI$4,$A19*25-25+1,0,1,1))/OFFSET(Census!HI$4,$A19*25-25+1,0,1,1)*100)</f>
        <v>-6.886607307307731</v>
      </c>
      <c r="HK19" s="207">
        <f ca="1">OFFSET(Census!HK$4,$A19*25-25+Census!HK$3,0,1,1)-OFFSET(Census!HK$4,$A19*25-25+1,0,1,1)</f>
        <v>356.1596673647598</v>
      </c>
      <c r="HL19" s="208">
        <f ca="1">IF(OFFSET(Census!HK$4,$A19*25-25+1,0,1,1)=0,"",(OFFSET(Census!HK$4,$A19*25-25+Census!HK$3,0,1,1)-OFFSET(Census!HK$4,$A19*25-25+1,0,1,1))/OFFSET(Census!HK$4,$A19*25-25+1,0,1,1)*100)</f>
        <v>226.85329131513362</v>
      </c>
      <c r="HM19" s="207">
        <f ca="1">OFFSET(Census!HM$4,$A19*25-25+Census!HM$3,0,1,1)-OFFSET(Census!HM$4,$A19*25-25+1,0,1,1)</f>
        <v>1227.9095173359783</v>
      </c>
      <c r="HN19" s="208">
        <f ca="1">IF(OFFSET(Census!HM$4,$A19*25-25+1,0,1,1)=0,"",(OFFSET(Census!HM$4,$A19*25-25+Census!HM$3,0,1,1)-OFFSET(Census!HM$4,$A19*25-25+1,0,1,1))/OFFSET(Census!HM$4,$A19*25-25+1,0,1,1)*100)</f>
        <v>20.602508680133862</v>
      </c>
      <c r="HO19" s="207">
        <f ca="1">OFFSET(Census!HO$4,$A19*25-25+Census!HO$3,0,1,1)-OFFSET(Census!HO$4,$A19*25-25+1,0,1,1)</f>
        <v>803.36749325771723</v>
      </c>
      <c r="HP19" s="208">
        <f ca="1">IF(OFFSET(Census!HO$4,$A19*25-25+1,0,1,1)=0,"",(OFFSET(Census!HO$4,$A19*25-25+Census!HO$3,0,1,1)-OFFSET(Census!HO$4,$A19*25-25+1,0,1,1))/OFFSET(Census!HO$4,$A19*25-25+1,0,1,1)*100)</f>
        <v>185.75569602585469</v>
      </c>
      <c r="HQ19" s="207"/>
      <c r="HR19" s="208"/>
      <c r="HS19" s="207">
        <f ca="1">OFFSET(Census!HS$4,$A19*25-25+Census!HS$3,0,1,1)-OFFSET(Census!HS$4,$A19*25-25+1,0,1,1)</f>
        <v>-2</v>
      </c>
      <c r="HT19" s="208">
        <f ca="1">IF(OFFSET(Census!HS$4,$A19*25-25+1,0,1,1)=0,"",(OFFSET(Census!HS$4,$A19*25-25+Census!HS$3,0,1,1)-OFFSET(Census!HS$4,$A19*25-25+1,0,1,1))/OFFSET(Census!HS$4,$A19*25-25+1,0,1,1)*100)</f>
        <v>-15.384615384615385</v>
      </c>
      <c r="HU19" s="207">
        <f ca="1">OFFSET(Census!HU$4,$A19*25-25+Census!HU$3,0,1,1)-OFFSET(Census!HU$4,$A19*25-25+1,0,1,1)</f>
        <v>0</v>
      </c>
      <c r="HV19" s="208" t="str">
        <f ca="1">IF(OFFSET(Census!HU$4,$A19*25-25+1,0,1,1)=0,"",(OFFSET(Census!HU$4,$A19*25-25+Census!HU$3,0,1,1)-OFFSET(Census!HU$4,$A19*25-25+1,0,1,1))/OFFSET(Census!HU$4,$A19*25-25+1,0,1,1)*100)</f>
        <v/>
      </c>
      <c r="HW19" s="207">
        <f ca="1">OFFSET(Census!HW$4,$A19*25-25+Census!HW$3,0,1,1)-OFFSET(Census!HW$4,$A19*25-25+1,0,1,1)</f>
        <v>-13.399999999999991</v>
      </c>
      <c r="HX19" s="208">
        <f ca="1">IF(OFFSET(Census!HW$4,$A19*25-25+1,0,1,1)=0,"",(OFFSET(Census!HW$4,$A19*25-25+Census!HW$3,0,1,1)-OFFSET(Census!HW$4,$A19*25-25+1,0,1,1))/OFFSET(Census!HW$4,$A19*25-25+1,0,1,1)*100)</f>
        <v>-14.470842332613381</v>
      </c>
      <c r="HY19" s="207"/>
      <c r="HZ19" s="208" t="str">
        <f ca="1">IF(OFFSET(Census!HY$4,$A19*25-25+1,0,1,1)=0,"",(OFFSET(Census!HY$4,$A19*25-25+Census!HY$3,0,1,1)-OFFSET(Census!HY$4,$A19*25-25+1,0,1,1))/OFFSET(Census!HY$4,$A19*25-25+1,0,1,1)*100)</f>
        <v/>
      </c>
      <c r="IA19" s="207">
        <f ca="1">OFFSET(Census!IA$4,$A19*25-25+Census!IA$3,0,1,1)-OFFSET(Census!IA$4,$A19*25-25+1,0,1,1)</f>
        <v>0.66666666666666696</v>
      </c>
      <c r="IB19" s="208">
        <f ca="1">IF(OFFSET(Census!IA$4,$A19*25-25+1,0,1,1)=0,"",(OFFSET(Census!IA$4,$A19*25-25+Census!IA$3,0,1,1)-OFFSET(Census!IA$4,$A19*25-25+1,0,1,1))/OFFSET(Census!IA$4,$A19*25-25+1,0,1,1)*100)</f>
        <v>11.111111111111116</v>
      </c>
      <c r="IC19" s="207">
        <f ca="1">OFFSET(Census!IC$4,$A19*25-25+Census!IC$3,0,1,1)-OFFSET(Census!IC$4,$A19*25-25+1,0,1,1)</f>
        <v>-56.333333333333329</v>
      </c>
      <c r="ID19" s="208">
        <f ca="1">IF(OFFSET(Census!IC$4,$A19*25-25+1,0,1,1)=0,"",(OFFSET(Census!IC$4,$A19*25-25+Census!IC$3,0,1,1)-OFFSET(Census!IC$4,$A19*25-25+1,0,1,1))/OFFSET(Census!IC$4,$A19*25-25+1,0,1,1)*100)</f>
        <v>-37.306843267108164</v>
      </c>
      <c r="IE19" s="207">
        <f ca="1">OFFSET(Census!IE$4,$A19*25-25+Census!IE$3,0,1,1)-OFFSET(Census!IE$4,$A19*25-25+1,0,1,1)</f>
        <v>2.555787714751101E-2</v>
      </c>
      <c r="IF19" s="208">
        <f ca="1">IF(OFFSET(Census!IE$4,$A19*25-25+1,0,1,1)=0,"",(OFFSET(Census!IE$4,$A19*25-25+Census!IE$3,0,1,1)-OFFSET(Census!IE$4,$A19*25-25+1,0,1,1))/OFFSET(Census!IE$4,$A19*25-25+1,0,1,1)*100)</f>
        <v>6.4190312314450395</v>
      </c>
      <c r="IG19" s="207">
        <f ca="1">OFFSET(Census!IG$4,$A19*25-25+Census!IG$3,0,1,1)-OFFSET(Census!IG$4,$A19*25-25+1,0,1,1)</f>
        <v>-4.0035426354605237</v>
      </c>
      <c r="IH19" s="208">
        <f ca="1">IF(OFFSET(Census!IG$4,$A19*25-25+1,0,1,1)=0,"",(OFFSET(Census!IG$4,$A19*25-25+Census!IG$3,0,1,1)-OFFSET(Census!IG$4,$A19*25-25+1,0,1,1))/OFFSET(Census!IG$4,$A19*25-25+1,0,1,1)*100)</f>
        <v>-39.954294960800539</v>
      </c>
      <c r="II19" s="207"/>
      <c r="IJ19" s="208"/>
    </row>
    <row r="20" spans="1:244" ht="12" customHeight="1" x14ac:dyDescent="0.35">
      <c r="A20" s="209">
        <v>15</v>
      </c>
      <c r="B20" s="10" t="s">
        <v>65</v>
      </c>
      <c r="E20" s="207">
        <f ca="1">OFFSET(Census!E$4,$A20*25-25+Census!E$3,0,1,1)-OFFSET(Census!E$4,$A20*25-25+1,0,1,1)</f>
        <v>16523</v>
      </c>
      <c r="F20" s="208">
        <f ca="1">IF(OFFSET(Census!E$4,$A20*25-25+1,0,1,1)=0,"",(OFFSET(Census!E$4,$A20*25-25+Census!E$3,0,1,1)-OFFSET(Census!E$4,$A20*25-25+1,0,1,1))/OFFSET(Census!E$4,$A20*25-25+1,0,1,1)*100)</f>
        <v>14.623288580506413</v>
      </c>
      <c r="G20" s="207">
        <f ca="1">OFFSET(Census!G$4,$A20*25-25+Census!G$3,0,1,1)-OFFSET(Census!G$4,$A20*25-25+1,0,1,1)</f>
        <v>-1012</v>
      </c>
      <c r="H20" s="208">
        <f ca="1">IF(OFFSET(Census!G$4,$A20*25-25+1,0,1,1)=0,"",(OFFSET(Census!G$4,$A20*25-25+Census!G$3,0,1,1)-OFFSET(Census!G$4,$A20*25-25+1,0,1,1))/OFFSET(Census!G$4,$A20*25-25+1,0,1,1)*100)</f>
        <v>-4.7832868554142838</v>
      </c>
      <c r="I20" s="207">
        <f ca="1">OFFSET(Census!I$4,$A20*25-25+Census!I$3,0,1,1)-OFFSET(Census!I$4,$A20*25-25+1,0,1,1)</f>
        <v>-6663</v>
      </c>
      <c r="J20" s="208">
        <f ca="1">IF(OFFSET(Census!I$4,$A20*25-25+1,0,1,1)=0,"",(OFFSET(Census!I$4,$A20*25-25+Census!I$3,0,1,1)-OFFSET(Census!I$4,$A20*25-25+1,0,1,1))/OFFSET(Census!I$4,$A20*25-25+1,0,1,1)*100)</f>
        <v>-31.19674126790898</v>
      </c>
      <c r="K20" s="207">
        <f ca="1">OFFSET(Census!K$4,$A20*25-25+Census!K$3,0,1,1)-OFFSET(Census!K$4,$A20*25-25+1,0,1,1)</f>
        <v>19735</v>
      </c>
      <c r="L20" s="208">
        <f ca="1">IF(OFFSET(Census!K$4,$A20*25-25+1,0,1,1)=0,"",(OFFSET(Census!K$4,$A20*25-25+Census!K$3,0,1,1)-OFFSET(Census!K$4,$A20*25-25+1,0,1,1))/OFFSET(Census!K$4,$A20*25-25+1,0,1,1)*100)</f>
        <v>245.27715635098187</v>
      </c>
      <c r="M20" s="207">
        <f ca="1">OFFSET(Census!M$4,$A20*25-25+Census!M$3,0,1,1)-OFFSET(Census!M$4,$A20*25-25+1,0,1,1)</f>
        <v>-2.5697287299468208</v>
      </c>
      <c r="N20" s="208">
        <f ca="1">IF(OFFSET(Census!M$4,$A20*25-25+1,0,1,1)=0,"",(OFFSET(Census!M$4,$A20*25-25+Census!M$3,0,1,1)-OFFSET(Census!M$4,$A20*25-25+1,0,1,1))/OFFSET(Census!M$4,$A20*25-25+1,0,1,1)*100)</f>
        <v>-13.723884242823711</v>
      </c>
      <c r="O20" s="207">
        <f ca="1">OFFSET(Census!O$4,$A20*25-25+Census!O$3,0,1,1)-OFFSET(Census!O$4,$A20*25-25+1,0,1,1)</f>
        <v>-7.1181081784110969</v>
      </c>
      <c r="P20" s="208">
        <f ca="1">IF(OFFSET(Census!O$4,$A20*25-25+1,0,1,1)=0,"",(OFFSET(Census!O$4,$A20*25-25+Census!O$3,0,1,1)-OFFSET(Census!O$4,$A20*25-25+1,0,1,1))/OFFSET(Census!O$4,$A20*25-25+1,0,1,1)*100)</f>
        <v>-37.657185185263053</v>
      </c>
      <c r="Q20" s="207">
        <f ca="1">OFFSET(Census!Q$4,$A20*25-25+Census!Q$3,0,1,1)-OFFSET(Census!Q$4,$A20*25-25+1,0,1,1)</f>
        <v>15.157346707511113</v>
      </c>
      <c r="R20" s="208">
        <f ca="1">IF(OFFSET(Census!Q$4,$A20*25-25+1,0,1,1)=0,"",(OFFSET(Census!Q$4,$A20*25-25+Census!Q$3,0,1,1)-OFFSET(Census!Q$4,$A20*25-25+1,0,1,1))/OFFSET(Census!Q$4,$A20*25-25+1,0,1,1)*100)</f>
        <v>212.85654509425655</v>
      </c>
      <c r="S20" s="207">
        <f ca="1">OFFSET(Census!S$4,$A20*25-25+Census!S$3,0,1,1)-OFFSET(Census!S$4,$A20*25-25+1,0,1,1)</f>
        <v>10</v>
      </c>
      <c r="T20" s="208">
        <f ca="1">IF(OFFSET(Census!S$4,$A20*25-25+1,0,1,1)=0,"",(OFFSET(Census!S$4,$A20*25-25+Census!S$3,0,1,1)-OFFSET(Census!S$4,$A20*25-25+1,0,1,1))/OFFSET(Census!S$4,$A20*25-25+1,0,1,1)*100)</f>
        <v>30.303030303030305</v>
      </c>
      <c r="U20" s="207"/>
      <c r="V20" s="208"/>
      <c r="W20" s="207">
        <f ca="1">OFFSET(Census!W$4,$A20*25-25+Census!W$3,0,1,1)-OFFSET(Census!W$4,$A20*25-25+1,0,1,1)</f>
        <v>211</v>
      </c>
      <c r="X20" s="208">
        <f ca="1">IF(OFFSET(Census!W$4,$A20*25-25+1,0,1,1)=0,"",(OFFSET(Census!W$4,$A20*25-25+Census!W$3,0,1,1)-OFFSET(Census!W$4,$A20*25-25+1,0,1,1))/OFFSET(Census!W$4,$A20*25-25+1,0,1,1)*100)</f>
        <v>245.3488372093023</v>
      </c>
      <c r="Y20" s="207">
        <f ca="1">OFFSET(Census!Y$4,$A20*25-25+Census!Y$3,0,1,1)-OFFSET(Census!Y$4,$A20*25-25+1,0,1,1)</f>
        <v>0.16337741104119433</v>
      </c>
      <c r="Z20" s="208">
        <f ca="1">IF(OFFSET(Census!Y$4,$A20*25-25+1,0,1,1)=0,"",(OFFSET(Census!Y$4,$A20*25-25+Census!Y$3,0,1,1)-OFFSET(Census!Y$4,$A20*25-25+1,0,1,1))/OFFSET(Census!Y$4,$A20*25-25+1,0,1,1)*100)</f>
        <v>201.86418976542174</v>
      </c>
      <c r="AA20" s="207">
        <f ca="1">OFFSET(Census!AA$4,$A20*25-25+Census!AA$3,0,1,1)-OFFSET(Census!AA$4,$A20*25-25+1,0,1,1)</f>
        <v>22408</v>
      </c>
      <c r="AB20" s="208">
        <f ca="1">IF(OFFSET(Census!AA$4,$A20*25-25+1,0,1,1)=0,"",(OFFSET(Census!AA$4,$A20*25-25+Census!AA$3,0,1,1)-OFFSET(Census!AA$4,$A20*25-25+1,0,1,1))/OFFSET(Census!AA$4,$A20*25-25+1,0,1,1)*100)</f>
        <v>70.319462750266737</v>
      </c>
      <c r="AC20" s="207">
        <f ca="1">OFFSET(Census!AC$4,$A20*25-25+Census!AC$3,0,1,1)-OFFSET(Census!AC$4,$A20*25-25+1,0,1,1)</f>
        <v>14.852956070551659</v>
      </c>
      <c r="AD20" s="208">
        <f ca="1">IF(OFFSET(Census!AC$4,$A20*25-25+1,0,1,1)=0,"",(OFFSET(Census!AC$4,$A20*25-25+Census!AC$3,0,1,1)-OFFSET(Census!AC$4,$A20*25-25+1,0,1,1))/OFFSET(Census!AC$4,$A20*25-25+1,0,1,1)*100)</f>
        <v>49.528031729766795</v>
      </c>
      <c r="AE20" s="207">
        <f ca="1">OFFSET(Census!AE$4,$A20*25-25+Census!AE$3,0,1,1)-OFFSET(Census!AE$4,$A20*25-25+1,0,1,1)</f>
        <v>25260</v>
      </c>
      <c r="AF20" s="208">
        <f ca="1">IF(OFFSET(Census!AE$4,$A20*25-25+1,0,1,1)=0,"",(OFFSET(Census!AE$4,$A20*25-25+Census!AE$3,0,1,1)-OFFSET(Census!AE$4,$A20*25-25+1,0,1,1))/OFFSET(Census!AE$4,$A20*25-25+1,0,1,1)*100)</f>
        <v>77.910061069644058</v>
      </c>
      <c r="AG20" s="207">
        <f ca="1">OFFSET(Census!AG$4,$A20*25-25+Census!AG$3,0,1,1)-OFFSET(Census!AG$4,$A20*25-25+1,0,1,1)</f>
        <v>17.210107359207434</v>
      </c>
      <c r="AH20" s="208">
        <f ca="1">IF(OFFSET(Census!AG$4,$A20*25-25+1,0,1,1)=0,"",(OFFSET(Census!AG$4,$A20*25-25+Census!AG$3,0,1,1)-OFFSET(Census!AG$4,$A20*25-25+1,0,1,1))/OFFSET(Census!AG$4,$A20*25-25+1,0,1,1)*100)</f>
        <v>56.403947871260961</v>
      </c>
      <c r="AI20" s="207">
        <f ca="1">OFFSET(Census!AI$4,$A20*25-25+Census!AI$3,0,1,1)-OFFSET(Census!AI$4,$A20*25-25+1,0,1,1)</f>
        <v>2.6024013026708319</v>
      </c>
      <c r="AJ20" s="208">
        <f ca="1">IF(OFFSET(Census!AI$4,$A20*25-25+1,0,1,1)=0,"",(OFFSET(Census!AI$4,$A20*25-25+Census!AI$3,0,1,1)-OFFSET(Census!AI$4,$A20*25-25+1,0,1,1))/OFFSET(Census!AI$4,$A20*25-25+1,0,1,1)*100)</f>
        <v>62.942529093954178</v>
      </c>
      <c r="AK20" s="207">
        <f ca="1">OFFSET(Census!AK$4,$A20*25-25+Census!AK$3,0,1,1)-OFFSET(Census!AK$4,$A20*25-25+1,0,1,1)</f>
        <v>85</v>
      </c>
      <c r="AL20" s="208">
        <f ca="1">IF(OFFSET(Census!AK$4,$A20*25-25+1,0,1,1)=0,"",(OFFSET(Census!AK$4,$A20*25-25+Census!AK$3,0,1,1)-OFFSET(Census!AK$4,$A20*25-25+1,0,1,1))/OFFSET(Census!AK$4,$A20*25-25+1,0,1,1)*100)</f>
        <v>303.57142857142856</v>
      </c>
      <c r="AM20" s="207">
        <f ca="1">OFFSET(Census!AM$4,$A20*25-25+Census!AM$3,0,1,1)-OFFSET(Census!AM$4,$A20*25-25+1,0,1,1)</f>
        <v>12710</v>
      </c>
      <c r="AN20" s="208">
        <f ca="1">IF(OFFSET(Census!AM$4,$A20*25-25+1,0,1,1)=0,"",(OFFSET(Census!AM$4,$A20*25-25+Census!AM$3,0,1,1)-OFFSET(Census!AM$4,$A20*25-25+1,0,1,1))/OFFSET(Census!AM$4,$A20*25-25+1,0,1,1)*100)</f>
        <v>1052.1523178807947</v>
      </c>
      <c r="AO20" s="207">
        <f ca="1">OFFSET(Census!AO$4,$A20*25-25+Census!AO$3,0,1,1)-OFFSET(Census!AO$4,$A20*25-25+1,0,1,1)</f>
        <v>1975</v>
      </c>
      <c r="AP20" s="208">
        <f ca="1">IF(OFFSET(Census!AO$4,$A20*25-25+1,0,1,1)=0,"",(OFFSET(Census!AO$4,$A20*25-25+Census!AO$3,0,1,1)-OFFSET(Census!AO$4,$A20*25-25+1,0,1,1))/OFFSET(Census!AO$4,$A20*25-25+1,0,1,1)*100)</f>
        <v>446.83257918552039</v>
      </c>
      <c r="AQ20" s="207">
        <f ca="1">OFFSET(Census!AQ$4,$A20*25-25+Census!AQ$3,0,1,1)-OFFSET(Census!AQ$4,$A20*25-25+1,0,1,1)</f>
        <v>132</v>
      </c>
      <c r="AR20" s="208">
        <f ca="1">IF(OFFSET(Census!AQ$4,$A20*25-25+1,0,1,1)=0,"",(OFFSET(Census!AQ$4,$A20*25-25+Census!AQ$3,0,1,1)-OFFSET(Census!AQ$4,$A20*25-25+1,0,1,1))/OFFSET(Census!AQ$4,$A20*25-25+1,0,1,1)*100)</f>
        <v>776.47058823529414</v>
      </c>
      <c r="AS20" s="207">
        <f ca="1">OFFSET(Census!AS$4,$A20*25-25+Census!AS$3,0,1,1)-OFFSET(Census!AS$4,$A20*25-25+1,0,1,1)</f>
        <v>360</v>
      </c>
      <c r="AT20" s="208">
        <f ca="1">IF(OFFSET(Census!AS$4,$A20*25-25+1,0,1,1)=0,"",(OFFSET(Census!AS$4,$A20*25-25+Census!AS$3,0,1,1)-OFFSET(Census!AS$4,$A20*25-25+1,0,1,1))/OFFSET(Census!AS$4,$A20*25-25+1,0,1,1)*100)</f>
        <v>162.16216216216216</v>
      </c>
      <c r="AU20" s="207">
        <f ca="1">OFFSET(Census!AU$4,$A20*25-25+Census!AU$3,0,1,1)-OFFSET(Census!AU$4,$A20*25-25+1,0,1,1)</f>
        <v>593</v>
      </c>
      <c r="AV20" s="208">
        <f ca="1">IF(OFFSET(Census!AU$4,$A20*25-25+1,0,1,1)=0,"",(OFFSET(Census!AU$4,$A20*25-25+Census!AU$3,0,1,1)-OFFSET(Census!AU$4,$A20*25-25+1,0,1,1))/OFFSET(Census!AU$4,$A20*25-25+1,0,1,1)*100)</f>
        <v>207.34265734265733</v>
      </c>
      <c r="AW20" s="207">
        <f ca="1">OFFSET(Census!AW$4,$A20*25-25+Census!AW$3,0,1,1)-OFFSET(Census!AW$4,$A20*25-25+1,0,1,1)</f>
        <v>54</v>
      </c>
      <c r="AX20" s="208">
        <f ca="1">IF(OFFSET(Census!AW$4,$A20*25-25+1,0,1,1)=0,"",(OFFSET(Census!AW$4,$A20*25-25+Census!AW$3,0,1,1)-OFFSET(Census!AW$4,$A20*25-25+1,0,1,1))/OFFSET(Census!AW$4,$A20*25-25+1,0,1,1)*100)</f>
        <v>33.75</v>
      </c>
      <c r="AY20" s="207">
        <f ca="1">OFFSET(Census!AY$4,$A20*25-25+Census!AY$3,0,1,1)-OFFSET(Census!AY$4,$A20*25-25+1,0,1,1)</f>
        <v>812</v>
      </c>
      <c r="AZ20" s="208">
        <f ca="1">IF(OFFSET(Census!AY$4,$A20*25-25+1,0,1,1)=0,"",(OFFSET(Census!AY$4,$A20*25-25+Census!AY$3,0,1,1)-OFFSET(Census!AY$4,$A20*25-25+1,0,1,1))/OFFSET(Census!AY$4,$A20*25-25+1,0,1,1)*100)</f>
        <v>214.24802110817942</v>
      </c>
      <c r="BA20" s="207"/>
      <c r="BB20" s="208"/>
      <c r="BC20" s="207">
        <f ca="1">OFFSET(Census!BC$4,$A20*25-25+Census!BC$3,0,1,1)-OFFSET(Census!BC$4,$A20*25-25+1,0,1,1)</f>
        <v>801</v>
      </c>
      <c r="BD20" s="208">
        <f ca="1">IF(OFFSET(Census!BC$4,$A20*25-25+1,0,1,1)=0,"",(OFFSET(Census!BC$4,$A20*25-25+Census!BC$3,0,1,1)-OFFSET(Census!BC$4,$A20*25-25+1,0,1,1))/OFFSET(Census!BC$4,$A20*25-25+1,0,1,1)*100)</f>
        <v>73.621323529411768</v>
      </c>
      <c r="BE20" s="207">
        <f ca="1">OFFSET(Census!BE$4,$A20*25-25+Census!BE$3,0,1,1)-OFFSET(Census!BE$4,$A20*25-25+1,0,1,1)</f>
        <v>135</v>
      </c>
      <c r="BF20" s="208">
        <f ca="1">IF(OFFSET(Census!BE$4,$A20*25-25+1,0,1,1)=0,"",(OFFSET(Census!BE$4,$A20*25-25+Census!BE$3,0,1,1)-OFFSET(Census!BE$4,$A20*25-25+1,0,1,1))/OFFSET(Census!BE$4,$A20*25-25+1,0,1,1)*100)</f>
        <v>50</v>
      </c>
      <c r="BG20" s="207">
        <f ca="1">OFFSET(Census!BG$4,$A20*25-25+Census!BG$3,0,1,1)-OFFSET(Census!BG$4,$A20*25-25+1,0,1,1)</f>
        <v>79</v>
      </c>
      <c r="BH20" s="208">
        <f ca="1">IF(OFFSET(Census!BG$4,$A20*25-25+1,0,1,1)=0,"",(OFFSET(Census!BG$4,$A20*25-25+Census!BG$3,0,1,1)-OFFSET(Census!BG$4,$A20*25-25+1,0,1,1))/OFFSET(Census!BG$4,$A20*25-25+1,0,1,1)*100)</f>
        <v>343.47826086956525</v>
      </c>
      <c r="BI20" s="207">
        <f ca="1">OFFSET(Census!BI$4,$A20*25-25+Census!BI$3,0,1,1)-OFFSET(Census!BI$4,$A20*25-25+1,0,1,1)</f>
        <v>587</v>
      </c>
      <c r="BJ20" s="208">
        <f ca="1">IF(OFFSET(Census!BI$4,$A20*25-25+1,0,1,1)=0,"",(OFFSET(Census!BI$4,$A20*25-25+Census!BI$3,0,1,1)-OFFSET(Census!BI$4,$A20*25-25+1,0,1,1))/OFFSET(Census!BI$4,$A20*25-25+1,0,1,1)*100)</f>
        <v>73.836477987421375</v>
      </c>
      <c r="BK20" s="207"/>
      <c r="BL20" s="208"/>
      <c r="BM20" s="207">
        <f ca="1">OFFSET(Census!BM$4,$A20*25-25+Census!BM$3,0,1,1)-OFFSET(Census!BM$4,$A20*25-25+1,0,1,1)</f>
        <v>1902</v>
      </c>
      <c r="BN20" s="208">
        <f ca="1">IF(OFFSET(Census!BM$4,$A20*25-25+1,0,1,1)=0,"",(OFFSET(Census!BM$4,$A20*25-25+Census!BM$3,0,1,1)-OFFSET(Census!BM$4,$A20*25-25+1,0,1,1))/OFFSET(Census!BM$4,$A20*25-25+1,0,1,1)*100)</f>
        <v>368.60465116279067</v>
      </c>
      <c r="BO20" s="207">
        <f ca="1">OFFSET(Census!BO$4,$A20*25-25+Census!BO$3,0,1,1)-OFFSET(Census!BO$4,$A20*25-25+1,0,1,1)</f>
        <v>4457</v>
      </c>
      <c r="BP20" s="208">
        <f ca="1">IF(OFFSET(Census!BO$4,$A20*25-25+1,0,1,1)=0,"",(OFFSET(Census!BO$4,$A20*25-25+Census!BO$3,0,1,1)-OFFSET(Census!BO$4,$A20*25-25+1,0,1,1))/OFFSET(Census!BO$4,$A20*25-25+1,0,1,1)*100)</f>
        <v>444.36689930209371</v>
      </c>
      <c r="BQ20" s="207">
        <f ca="1">OFFSET(Census!BQ$4,$A20*25-25+Census!BQ$3,0,1,1)-OFFSET(Census!BQ$4,$A20*25-25+1,0,1,1)</f>
        <v>3361</v>
      </c>
      <c r="BR20" s="208">
        <f ca="1">IF(OFFSET(Census!BQ$4,$A20*25-25+1,0,1,1)=0,"",(OFFSET(Census!BQ$4,$A20*25-25+Census!BQ$3,0,1,1)-OFFSET(Census!BQ$4,$A20*25-25+1,0,1,1))/OFFSET(Census!BQ$4,$A20*25-25+1,0,1,1)*100)</f>
        <v>379.34537246049661</v>
      </c>
      <c r="BS20" s="207">
        <f ca="1">OFFSET(Census!BS$4,$A20*25-25+Census!BS$3,0,1,1)-OFFSET(Census!BS$4,$A20*25-25+1,0,1,1)</f>
        <v>-1683</v>
      </c>
      <c r="BT20" s="208">
        <f ca="1">IF(OFFSET(Census!BS$4,$A20*25-25+1,0,1,1)=0,"",(OFFSET(Census!BS$4,$A20*25-25+Census!BS$3,0,1,1)-OFFSET(Census!BS$4,$A20*25-25+1,0,1,1))/OFFSET(Census!BS$4,$A20*25-25+1,0,1,1)*100)</f>
        <v>-83.029107054760729</v>
      </c>
      <c r="BU20" s="207">
        <f ca="1">OFFSET(Census!BU$4,$A20*25-25+Census!BU$3,0,1,1)-OFFSET(Census!BU$4,$A20*25-25+1,0,1,1)</f>
        <v>32622</v>
      </c>
      <c r="BV20" s="208">
        <f ca="1">IF(OFFSET(Census!BU$4,$A20*25-25+1,0,1,1)=0,"",(OFFSET(Census!BU$4,$A20*25-25+Census!BU$3,0,1,1)-OFFSET(Census!BU$4,$A20*25-25+1,0,1,1))/OFFSET(Census!BU$4,$A20*25-25+1,0,1,1)*100)</f>
        <v>233.69868901783795</v>
      </c>
      <c r="BW20" s="207"/>
      <c r="BX20" s="208"/>
      <c r="BY20" s="207">
        <f ca="1">OFFSET(Census!BY$4,$A20*25-25+Census!BY$3,0,1,1)-OFFSET(Census!BY$4,$A20*25-25+1,0,1,1)</f>
        <v>-2.8894776684330052</v>
      </c>
      <c r="BZ20" s="208">
        <f ca="1">IF(OFFSET(Census!BY$4,$A20*25-25+1,0,1,1)=0,"",(OFFSET(Census!BY$4,$A20*25-25+Census!BY$3,0,1,1)-OFFSET(Census!BY$4,$A20*25-25+1,0,1,1))/OFFSET(Census!BY$4,$A20*25-25+1,0,1,1)*100)</f>
        <v>-49.061696658097688</v>
      </c>
      <c r="CA20" s="207">
        <f ca="1">OFFSET(Census!CA$4,$A20*25-25+Census!CA$3,0,1,1)-OFFSET(Census!CA$4,$A20*25-25+1,0,1,1)</f>
        <v>27308</v>
      </c>
      <c r="CB20" s="208">
        <f ca="1">IF(OFFSET(Census!CA$4,$A20*25-25+1,0,1,1)=0,"",(OFFSET(Census!CA$4,$A20*25-25+Census!CA$3,0,1,1)-OFFSET(Census!CA$4,$A20*25-25+1,0,1,1))/OFFSET(Census!CA$4,$A20*25-25+1,0,1,1)*100)</f>
        <v>291.50298889837745</v>
      </c>
      <c r="CC20" s="207">
        <f ca="1">OFFSET(Census!CC$4,$A20*25-25+Census!CC$3,0,1,1)-OFFSET(Census!CC$4,$A20*25-25+1,0,1,1)</f>
        <v>21.980681919087381</v>
      </c>
      <c r="CD20" s="208">
        <f ca="1">IF(OFFSET(Census!CC$4,$A20*25-25+1,0,1,1)=0,"",(OFFSET(Census!CC$4,$A20*25-25+Census!CC$3,0,1,1)-OFFSET(Census!CC$4,$A20*25-25+1,0,1,1))/OFFSET(Census!CC$4,$A20*25-25+1,0,1,1)*100)</f>
        <v>249.32165670797463</v>
      </c>
      <c r="CE20" s="207"/>
      <c r="CF20" s="208"/>
      <c r="CG20" s="207">
        <f ca="1">OFFSET(Census!CG$4,$A20*25-25+Census!CG$3,0,1,1)-OFFSET(Census!CG$4,$A20*25-25+1,0,1,1)</f>
        <v>6487</v>
      </c>
      <c r="CH20" s="208">
        <f ca="1">IF(OFFSET(Census!CG$4,$A20*25-25+1,0,1,1)=0,"",(OFFSET(Census!CG$4,$A20*25-25+Census!CG$3,0,1,1)-OFFSET(Census!CG$4,$A20*25-25+1,0,1,1))/OFFSET(Census!CG$4,$A20*25-25+1,0,1,1)*100)</f>
        <v>12.464932170170247</v>
      </c>
      <c r="CI20" s="207">
        <f ca="1">OFFSET(Census!CI$4,$A20*25-25+Census!CI$3,0,1,1)-OFFSET(Census!CI$4,$A20*25-25+1,0,1,1)</f>
        <v>-1701</v>
      </c>
      <c r="CJ20" s="208">
        <f ca="1">IF(OFFSET(Census!CI$4,$A20*25-25+1,0,1,1)=0,"",(OFFSET(Census!CI$4,$A20*25-25+Census!CI$3,0,1,1)-OFFSET(Census!CI$4,$A20*25-25+1,0,1,1))/OFFSET(Census!CI$4,$A20*25-25+1,0,1,1)*100)</f>
        <v>-34.545085296506905</v>
      </c>
      <c r="CK20" s="207">
        <f ca="1">OFFSET(Census!CK$4,$A20*25-25+Census!CK$3,0,1,1)-OFFSET(Census!CK$4,$A20*25-25+1,0,1,1)</f>
        <v>13161</v>
      </c>
      <c r="CL20" s="208">
        <f ca="1">IF(OFFSET(Census!CK$4,$A20*25-25+1,0,1,1)=0,"",(OFFSET(Census!CK$4,$A20*25-25+Census!CK$3,0,1,1)-OFFSET(Census!CK$4,$A20*25-25+1,0,1,1))/OFFSET(Census!CK$4,$A20*25-25+1,0,1,1)*100)</f>
        <v>50.213658908813429</v>
      </c>
      <c r="CM20" s="207">
        <f ca="1">OFFSET(Census!CM$4,$A20*25-25+Census!CM$3,0,1,1)-OFFSET(Census!CM$4,$A20*25-25+1,0,1,1)</f>
        <v>-3.42448826033272</v>
      </c>
      <c r="CN20" s="208">
        <f ca="1">IF(OFFSET(Census!CM$4,$A20*25-25+1,0,1,1)=0,"",(OFFSET(Census!CM$4,$A20*25-25+Census!CM$3,0,1,1)-OFFSET(Census!CM$4,$A20*25-25+1,0,1,1))/OFFSET(Census!CM$4,$A20*25-25+1,0,1,1)*100)</f>
        <v>-39.618074378170945</v>
      </c>
      <c r="CO20" s="207">
        <f ca="1">OFFSET(Census!CO$4,$A20*25-25+Census!CO$3,0,1,1)-OFFSET(Census!CO$4,$A20*25-25+1,0,1,1)</f>
        <v>0.81488070254737988</v>
      </c>
      <c r="CP20" s="208">
        <f ca="1">IF(OFFSET(Census!CO$4,$A20*25-25+1,0,1,1)=0,"",(OFFSET(Census!CO$4,$A20*25-25+Census!CO$3,0,1,1)-OFFSET(Census!CO$4,$A20*25-25+1,0,1,1))/OFFSET(Census!CO$4,$A20*25-25+1,0,1,1)*100)</f>
        <v>24.805208845208846</v>
      </c>
      <c r="CQ20" s="207">
        <f ca="1">OFFSET(Census!CQ$4,$A20*25-25+Census!CQ$3,0,1,1)-OFFSET(Census!CQ$4,$A20*25-25+1,0,1,1)</f>
        <v>-7.4222800210061024</v>
      </c>
      <c r="CR20" s="208">
        <f ca="1">IF(OFFSET(Census!CQ$4,$A20*25-25+1,0,1,1)=0,"",(OFFSET(Census!CQ$4,$A20*25-25+Census!CQ$3,0,1,1)-OFFSET(Census!CQ$4,$A20*25-25+1,0,1,1))/OFFSET(Census!CQ$4,$A20*25-25+1,0,1,1)*100)</f>
        <v>-10.837263684078286</v>
      </c>
      <c r="CS20" s="207">
        <f ca="1">OFFSET(Census!CS$4,$A20*25-25+Census!CS$3,0,1,1)-OFFSET(Census!CS$4,$A20*25-25+1,0,1,1)</f>
        <v>-7.7868186336439438</v>
      </c>
      <c r="CT20" s="208">
        <f ca="1">IF(OFFSET(Census!CS$4,$A20*25-25+1,0,1,1)=0,"",(OFFSET(Census!CS$4,$A20*25-25+Census!CS$3,0,1,1)-OFFSET(Census!CS$4,$A20*25-25+1,0,1,1))/OFFSET(Census!CS$4,$A20*25-25+1,0,1,1)*100)</f>
        <v>-70.211364674976522</v>
      </c>
      <c r="CU20" s="207">
        <f ca="1">OFFSET(Census!CU$4,$A20*25-25+Census!CU$3,0,1,1)-OFFSET(Census!CU$4,$A20*25-25+1,0,1,1)</f>
        <v>7803</v>
      </c>
      <c r="CV20" s="208">
        <f ca="1">IF(OFFSET(Census!CU$4,$A20*25-25+1,0,1,1)=0,"",(OFFSET(Census!CU$4,$A20*25-25+Census!CU$3,0,1,1)-OFFSET(Census!CU$4,$A20*25-25+1,0,1,1))/OFFSET(Census!CU$4,$A20*25-25+1,0,1,1)*100)</f>
        <v>78.794304756134508</v>
      </c>
      <c r="CW20" s="207">
        <f ca="1">OFFSET(Census!CW$4,$A20*25-25+Census!CW$3,0,1,1)-OFFSET(Census!CW$4,$A20*25-25+1,0,1,1)</f>
        <v>418</v>
      </c>
      <c r="CX20" s="208">
        <f ca="1">IF(OFFSET(Census!CW$4,$A20*25-25+1,0,1,1)=0,"",(OFFSET(Census!CW$4,$A20*25-25+Census!CW$3,0,1,1)-OFFSET(Census!CW$4,$A20*25-25+1,0,1,1))/OFFSET(Census!CW$4,$A20*25-25+1,0,1,1)*100)</f>
        <v>15.106613661004697</v>
      </c>
      <c r="CY20" s="207">
        <f ca="1">OFFSET(Census!CY$4,$A20*25-25+Census!CY$3,0,1,1)-OFFSET(Census!CY$4,$A20*25-25+1,0,1,1)</f>
        <v>11.825354009508491</v>
      </c>
      <c r="CZ20" s="208">
        <f ca="1">IF(OFFSET(Census!CY$4,$A20*25-25+1,0,1,1)=0,"",(OFFSET(Census!CY$4,$A20*25-25+Census!CY$3,0,1,1)-OFFSET(Census!CY$4,$A20*25-25+1,0,1,1))/OFFSET(Census!CY$4,$A20*25-25+1,0,1,1)*100)</f>
        <v>62.14430711530251</v>
      </c>
      <c r="DA20" s="207">
        <f ca="1">OFFSET(Census!DA$4,$A20*25-25+Census!DA$3,0,1,1)-OFFSET(Census!DA$4,$A20*25-25+1,0,1,1)</f>
        <v>0.23327471940087285</v>
      </c>
      <c r="DB20" s="208">
        <f ca="1">IF(OFFSET(Census!DA$4,$A20*25-25+1,0,1,1)=0,"",(OFFSET(Census!DA$4,$A20*25-25+Census!DA$3,0,1,1)-OFFSET(Census!DA$4,$A20*25-25+1,0,1,1))/OFFSET(Census!DA$4,$A20*25-25+1,0,1,1)*100)</f>
        <v>4.3874531792772764</v>
      </c>
      <c r="DC20" s="207"/>
      <c r="DD20" s="208"/>
      <c r="DE20" s="207">
        <f ca="1">OFFSET(Census!DE$4,$A20*25-25+Census!DE$3,0,1,1)-OFFSET(Census!DE$4,$A20*25-25+1,0,1,1)</f>
        <v>4465</v>
      </c>
      <c r="DF20" s="208">
        <f ca="1">IF(OFFSET(Census!DE$4,$A20*25-25+1,0,1,1)=0,"",(OFFSET(Census!DE$4,$A20*25-25+Census!DE$3,0,1,1)-OFFSET(Census!DE$4,$A20*25-25+1,0,1,1))/OFFSET(Census!DE$4,$A20*25-25+1,0,1,1)*100)</f>
        <v>905.67951318458415</v>
      </c>
      <c r="DG20" s="207">
        <f ca="1">OFFSET(Census!DG$4,$A20*25-25+Census!DG$3,0,1,1)-OFFSET(Census!DG$4,$A20*25-25+1,0,1,1)</f>
        <v>137</v>
      </c>
      <c r="DH20" s="208">
        <f ca="1">IF(OFFSET(Census!DG$4,$A20*25-25+1,0,1,1)=0,"",(OFFSET(Census!DG$4,$A20*25-25+Census!DG$3,0,1,1)-OFFSET(Census!DG$4,$A20*25-25+1,0,1,1))/OFFSET(Census!DG$4,$A20*25-25+1,0,1,1)*100)</f>
        <v>0.42820528849159217</v>
      </c>
      <c r="DI20" s="207">
        <f ca="1">OFFSET(Census!DI$4,$A20*25-25+Census!DI$3,0,1,1)-OFFSET(Census!DI$4,$A20*25-25+1,0,1,1)</f>
        <v>5478</v>
      </c>
      <c r="DJ20" s="208">
        <f ca="1">IF(OFFSET(Census!DI$4,$A20*25-25+1,0,1,1)=0,"",(OFFSET(Census!DI$4,$A20*25-25+Census!DI$3,0,1,1)-OFFSET(Census!DI$4,$A20*25-25+1,0,1,1))/OFFSET(Census!DI$4,$A20*25-25+1,0,1,1)*100)</f>
        <v>279.63246554364474</v>
      </c>
      <c r="DK20" s="207">
        <f ca="1">OFFSET(Census!DK$4,$A20*25-25+Census!DK$3,0,1,1)-OFFSET(Census!DK$4,$A20*25-25+1,0,1,1)</f>
        <v>9826</v>
      </c>
      <c r="DL20" s="208">
        <f ca="1">IF(OFFSET(Census!DK$4,$A20*25-25+1,0,1,1)=0,"",(OFFSET(Census!DK$4,$A20*25-25+Census!DK$3,0,1,1)-OFFSET(Census!DK$4,$A20*25-25+1,0,1,1))/OFFSET(Census!DK$4,$A20*25-25+1,0,1,1)*100)</f>
        <v>28.279514188683592</v>
      </c>
      <c r="DM20" s="207">
        <f ca="1">OFFSET(Census!DM$4,$A20*25-25+Census!DM$3,0,1,1)-OFFSET(Census!DM$4,$A20*25-25+1,0,1,1)</f>
        <v>9.7047069798299166</v>
      </c>
      <c r="DN20" s="208">
        <f ca="1">IF(OFFSET(Census!DM$4,$A20*25-25+1,0,1,1)=0,"",(OFFSET(Census!DM$4,$A20*25-25+Census!DM$3,0,1,1)-OFFSET(Census!DM$4,$A20*25-25+1,0,1,1))/OFFSET(Census!DM$4,$A20*25-25+1,0,1,1)*100)</f>
        <v>683.97514953584232</v>
      </c>
      <c r="DO20" s="207">
        <f ca="1">OFFSET(Census!DO$4,$A20*25-25+Census!DO$3,0,1,1)-OFFSET(Census!DO$4,$A20*25-25+1,0,1,1)</f>
        <v>-19.991805998221807</v>
      </c>
      <c r="DP20" s="208">
        <f ca="1">IF(OFFSET(Census!DO$4,$A20*25-25+1,0,1,1)=0,"",(OFFSET(Census!DO$4,$A20*25-25+Census!DO$3,0,1,1)-OFFSET(Census!DO$4,$A20*25-25+1,0,1,1))/OFFSET(Census!DO$4,$A20*25-25+1,0,1,1)*100)</f>
        <v>-21.711423742395915</v>
      </c>
      <c r="DQ20" s="207">
        <f ca="1">OFFSET(Census!DQ$4,$A20*25-25+Census!DQ$3,0,1,1)-OFFSET(Census!DQ$4,$A20*25-25+1,0,1,1)</f>
        <v>11.047303951008903</v>
      </c>
      <c r="DR20" s="208">
        <f ca="1">IF(OFFSET(Census!DQ$4,$A20*25-25+1,0,1,1)=0,"",(OFFSET(Census!DQ$4,$A20*25-25+Census!DQ$3,0,1,1)-OFFSET(Census!DQ$4,$A20*25-25+1,0,1,1))/OFFSET(Census!DQ$4,$A20*25-25+1,0,1,1)*100)</f>
        <v>195.94161464101856</v>
      </c>
      <c r="DS20" s="207">
        <f ca="1">OFFSET(Census!DS$4,$A20*25-25+Census!DS$3,0,1,1)-OFFSET(Census!DS$4,$A20*25-25+1,0,1,1)</f>
        <v>4985</v>
      </c>
      <c r="DT20" s="208">
        <f ca="1">IF(OFFSET(Census!DS$4,$A20*25-25+1,0,1,1)=0,"",(OFFSET(Census!DS$4,$A20*25-25+Census!DS$3,0,1,1)-OFFSET(Census!DS$4,$A20*25-25+1,0,1,1))/OFFSET(Census!DS$4,$A20*25-25+1,0,1,1)*100)</f>
        <v>122.21132630546703</v>
      </c>
      <c r="DU20" s="207">
        <f ca="1">OFFSET(Census!DU$4,$A20*25-25+Census!DU$3,0,1,1)-OFFSET(Census!DU$4,$A20*25-25+1,0,1,1)</f>
        <v>149</v>
      </c>
      <c r="DV20" s="208">
        <f ca="1">IF(OFFSET(Census!DU$4,$A20*25-25+1,0,1,1)=0,"",(OFFSET(Census!DU$4,$A20*25-25+Census!DU$3,0,1,1)-OFFSET(Census!DU$4,$A20*25-25+1,0,1,1))/OFFSET(Census!DU$4,$A20*25-25+1,0,1,1)*100)</f>
        <v>140.56603773584905</v>
      </c>
      <c r="DW20" s="207">
        <f ca="1">OFFSET(Census!DW$4,$A20*25-25+Census!DW$3,0,1,1)-OFFSET(Census!DW$4,$A20*25-25+1,0,1,1)</f>
        <v>11742</v>
      </c>
      <c r="DX20" s="208">
        <f ca="1">IF(OFFSET(Census!DW$4,$A20*25-25+1,0,1,1)=0,"",(OFFSET(Census!DW$4,$A20*25-25+Census!DW$3,0,1,1)-OFFSET(Census!DW$4,$A20*25-25+1,0,1,1))/OFFSET(Census!DW$4,$A20*25-25+1,0,1,1)*100)</f>
        <v>35.762799622331194</v>
      </c>
      <c r="DY20" s="207">
        <f ca="1">OFFSET(Census!DY$4,$A20*25-25+Census!DY$3,0,1,1)-OFFSET(Census!DY$4,$A20*25-25+1,0,1,1)</f>
        <v>8.1414697341065594</v>
      </c>
      <c r="DZ20" s="208">
        <f ca="1">IF(OFFSET(Census!DY$4,$A20*25-25+1,0,1,1)=0,"",(OFFSET(Census!DY$4,$A20*25-25+Census!DY$3,0,1,1)-OFFSET(Census!DY$4,$A20*25-25+1,0,1,1))/OFFSET(Census!DY$4,$A20*25-25+1,0,1,1)*100)</f>
        <v>65.53294331451842</v>
      </c>
      <c r="EA20" s="207">
        <f ca="1">OFFSET(Census!EA$4,$A20*25-25+Census!EA$3,0,1,1)-OFFSET(Census!EA$4,$A20*25-25+1,0,1,1)</f>
        <v>0.25571335674739898</v>
      </c>
      <c r="EB20" s="208">
        <f ca="1">IF(OFFSET(Census!EA$4,$A20*25-25+1,0,1,1)=0,"",(OFFSET(Census!EA$4,$A20*25-25+Census!EA$3,0,1,1)-OFFSET(Census!EA$4,$A20*25-25+1,0,1,1))/OFFSET(Census!EA$4,$A20*25-25+1,0,1,1)*100)</f>
        <v>79.206006057427842</v>
      </c>
      <c r="EC20" s="207">
        <f ca="1">OFFSET(Census!EC$4,$A20*25-25+Census!EC$3,0,1,1)-OFFSET(Census!EC$4,$A20*25-25+1,0,1,1)</f>
        <v>875000</v>
      </c>
      <c r="ED20" s="208">
        <f ca="1">IF(OFFSET(Census!EC$4,$A20*25-25+1,0,1,1)=0,"",(OFFSET(Census!EC$4,$A20*25-25+Census!EC$3,0,1,1)-OFFSET(Census!EC$4,$A20*25-25+1,0,1,1))/OFFSET(Census!EC$4,$A20*25-25+1,0,1,1)*100)</f>
        <v>203.48837209302326</v>
      </c>
      <c r="EE20" s="207">
        <f ca="1">OFFSET(Census!EE$4,$A20*25-25+Census!EE$3,0,1,1)-OFFSET(Census!EE$4,$A20*25-25+1,0,1,1)</f>
        <v>256500</v>
      </c>
      <c r="EF20" s="208">
        <f ca="1">IF(OFFSET(Census!EE$4,$A20*25-25+1,0,1,1)=0,"",(OFFSET(Census!EE$4,$A20*25-25+Census!EE$3,0,1,1)-OFFSET(Census!EE$4,$A20*25-25+1,0,1,1))/OFFSET(Census!EE$4,$A20*25-25+1,0,1,1)*100)</f>
        <v>71.05263157894737</v>
      </c>
      <c r="EG20" s="207">
        <f ca="1">OFFSET(Census!EG$4,$A20*25-25+Census!EG$3,0,1,1)-OFFSET(Census!EG$4,$A20*25-25+1,0,1,1)</f>
        <v>10.719351500517419</v>
      </c>
      <c r="EH20" s="208">
        <f ca="1">IF(OFFSET(Census!EG$4,$A20*25-25+1,0,1,1)=0,"",(OFFSET(Census!EG$4,$A20*25-25+Census!EG$3,0,1,1)-OFFSET(Census!EG$4,$A20*25-25+1,0,1,1))/OFFSET(Census!EG$4,$A20*25-25+1,0,1,1)*100)</f>
        <v>276.22577777777775</v>
      </c>
      <c r="EI20" s="207">
        <f ca="1">OFFSET(Census!EI$4,$A20*25-25+Census!EI$3,0,1,1)-OFFSET(Census!EI$4,$A20*25-25+1,0,1,1)</f>
        <v>4.9817178337357708</v>
      </c>
      <c r="EJ20" s="208">
        <f ca="1">IF(OFFSET(Census!EI$4,$A20*25-25+1,0,1,1)=0,"",(OFFSET(Census!EI$4,$A20*25-25+Census!EI$3,0,1,1)-OFFSET(Census!EI$4,$A20*25-25+1,0,1,1))/OFFSET(Census!EI$4,$A20*25-25+1,0,1,1)*100)</f>
        <v>165.05142857142857</v>
      </c>
      <c r="EK20" s="207">
        <f ca="1">OFFSET(Census!EK$4,$A20*25-25+Census!EK$3,0,1,1)-OFFSET(Census!EK$4,$A20*25-25+1,0,1,1)</f>
        <v>-5.6000000000000005</v>
      </c>
      <c r="EL20" s="208">
        <f ca="1">IF(OFFSET(Census!EK$4,$A20*25-25+1,0,1,1)=0,"",(OFFSET(Census!EK$4,$A20*25-25+Census!EK$3,0,1,1)-OFFSET(Census!EK$4,$A20*25-25+1,0,1,1))/OFFSET(Census!EK$4,$A20*25-25+1,0,1,1)*100)</f>
        <v>-87.5</v>
      </c>
      <c r="EM20" s="207"/>
      <c r="EN20" s="208"/>
      <c r="EO20" s="207">
        <f ca="1">OFFSET(Census!EO$4,$A20*25-25+Census!EO$3,0,1,1)-OFFSET(Census!EO$4,$A20*25-25+1,0,1,1)</f>
        <v>-3.479748232157946</v>
      </c>
      <c r="EP20" s="208">
        <f ca="1">IF(OFFSET(Census!EO$4,$A20*25-25+1,0,1,1)=0,"",(OFFSET(Census!EO$4,$A20*25-25+Census!EO$3,0,1,1)-OFFSET(Census!EO$4,$A20*25-25+1,0,1,1))/OFFSET(Census!EO$4,$A20*25-25+1,0,1,1)*100)</f>
        <v>-83.506137912842021</v>
      </c>
      <c r="EQ20" s="207">
        <f ca="1">OFFSET(Census!EQ$4,$A20*25-25+Census!EQ$3,0,1,1)-OFFSET(Census!EQ$4,$A20*25-25+1,0,1,1)</f>
        <v>3488</v>
      </c>
      <c r="ER20" s="208">
        <f ca="1">IF(OFFSET(Census!EQ$4,$A20*25-25+1,0,1,1)=0,"",(OFFSET(Census!EQ$4,$A20*25-25+Census!EQ$3,0,1,1)-OFFSET(Census!EQ$4,$A20*25-25+1,0,1,1))/OFFSET(Census!EQ$4,$A20*25-25+1,0,1,1)*100)</f>
        <v>36.333333333333336</v>
      </c>
      <c r="ES20" s="207">
        <f ca="1">OFFSET(Census!ES$4,$A20*25-25+Census!ES$3,0,1,1)-OFFSET(Census!ES$4,$A20*25-25+1,0,1,1)</f>
        <v>565</v>
      </c>
      <c r="ET20" s="208">
        <f ca="1">IF(OFFSET(Census!ES$4,$A20*25-25+1,0,1,1)=0,"",(OFFSET(Census!ES$4,$A20*25-25+Census!ES$3,0,1,1)-OFFSET(Census!ES$4,$A20*25-25+1,0,1,1))/OFFSET(Census!ES$4,$A20*25-25+1,0,1,1)*100)</f>
        <v>3.3394408652993675</v>
      </c>
      <c r="EU20" s="207">
        <f ca="1">OFFSET(Census!EU$4,$A20*25-25+Census!EU$3,0,1,1)-OFFSET(Census!EU$4,$A20*25-25+1,0,1,1)</f>
        <v>1614</v>
      </c>
      <c r="EV20" s="208">
        <f ca="1">IF(OFFSET(Census!EU$4,$A20*25-25+1,0,1,1)=0,"",(OFFSET(Census!EU$4,$A20*25-25+Census!EU$3,0,1,1)-OFFSET(Census!EU$4,$A20*25-25+1,0,1,1))/OFFSET(Census!EU$4,$A20*25-25+1,0,1,1)*100)</f>
        <v>51.980676328502419</v>
      </c>
      <c r="EW20" s="207">
        <f ca="1">OFFSET(Census!EW$4,$A20*25-25+Census!EW$3,0,1,1)-OFFSET(Census!EW$4,$A20*25-25+1,0,1,1)</f>
        <v>-13</v>
      </c>
      <c r="EX20" s="208">
        <f ca="1">IF(OFFSET(Census!EW$4,$A20*25-25+1,0,1,1)=0,"",(OFFSET(Census!EW$4,$A20*25-25+Census!EW$3,0,1,1)-OFFSET(Census!EW$4,$A20*25-25+1,0,1,1))/OFFSET(Census!EW$4,$A20*25-25+1,0,1,1)*100)</f>
        <v>-2.6859504132231407</v>
      </c>
      <c r="EY20" s="207">
        <f ca="1">OFFSET(Census!EY$4,$A20*25-25+Census!EY$3,0,1,1)-OFFSET(Census!EY$4,$A20*25-25+1,0,1,1)</f>
        <v>5654</v>
      </c>
      <c r="EZ20" s="208">
        <f ca="1">IF(OFFSET(Census!EY$4,$A20*25-25+1,0,1,1)=0,"",(OFFSET(Census!EY$4,$A20*25-25+Census!EY$3,0,1,1)-OFFSET(Census!EY$4,$A20*25-25+1,0,1,1))/OFFSET(Census!EY$4,$A20*25-25+1,0,1,1)*100)</f>
        <v>18.779062043310748</v>
      </c>
      <c r="FA20" s="207">
        <f ca="1">OFFSET(Census!FA$4,$A20*25-25+Census!FA$3,0,1,1)-OFFSET(Census!FA$4,$A20*25-25+1,0,1,1)</f>
        <v>3506</v>
      </c>
      <c r="FB20" s="208">
        <f ca="1">IF(OFFSET(Census!FA$4,$A20*25-25+1,0,1,1)=0,"",(OFFSET(Census!FA$4,$A20*25-25+Census!FA$3,0,1,1)-OFFSET(Census!FA$4,$A20*25-25+1,0,1,1))/OFFSET(Census!FA$4,$A20*25-25+1,0,1,1)*100)</f>
        <v>63.722282806252274</v>
      </c>
      <c r="FC20" s="207">
        <f ca="1">OFFSET(Census!FC$4,$A20*25-25+Census!FC$3,0,1,1)-OFFSET(Census!FC$4,$A20*25-25+1,0,1,1)</f>
        <v>248</v>
      </c>
      <c r="FD20" s="208">
        <f ca="1">IF(OFFSET(Census!FC$4,$A20*25-25+1,0,1,1)=0,"",(OFFSET(Census!FC$4,$A20*25-25+Census!FC$3,0,1,1)-OFFSET(Census!FC$4,$A20*25-25+1,0,1,1))/OFFSET(Census!FC$4,$A20*25-25+1,0,1,1)*100)</f>
        <v>38.75</v>
      </c>
      <c r="FE20" s="207">
        <f ca="1">OFFSET(Census!FE$4,$A20*25-25+Census!FE$3,0,1,1)-OFFSET(Census!FE$4,$A20*25-25+1,0,1,1)</f>
        <v>31</v>
      </c>
      <c r="FF20" s="208">
        <f ca="1">IF(OFFSET(Census!FE$4,$A20*25-25+1,0,1,1)=0,"",(OFFSET(Census!FE$4,$A20*25-25+Census!FE$3,0,1,1)-OFFSET(Census!FE$4,$A20*25-25+1,0,1,1))/OFFSET(Census!FE$4,$A20*25-25+1,0,1,1)*100)</f>
        <v>3.6088474970896391</v>
      </c>
      <c r="FG20" s="207">
        <f ca="1">OFFSET(Census!FG$4,$A20*25-25+Census!FG$3,0,1,1)-OFFSET(Census!FG$4,$A20*25-25+1,0,1,1)</f>
        <v>9439</v>
      </c>
      <c r="FH20" s="208">
        <f ca="1">IF(OFFSET(Census!FG$4,$A20*25-25+1,0,1,1)=0,"",(OFFSET(Census!FG$4,$A20*25-25+Census!FG$3,0,1,1)-OFFSET(Census!FG$4,$A20*25-25+1,0,1,1))/OFFSET(Census!FG$4,$A20*25-25+1,0,1,1)*100)</f>
        <v>25.43587808887332</v>
      </c>
      <c r="FI20" s="207">
        <f ca="1">OFFSET(Census!FI$4,$A20*25-25+Census!FI$3,0,1,1)-OFFSET(Census!FI$4,$A20*25-25+1,0,1,1)</f>
        <v>2.2474772352585788</v>
      </c>
      <c r="FJ20" s="208">
        <f ca="1">IF(OFFSET(Census!FI$4,$A20*25-25+1,0,1,1)=0,"",(OFFSET(Census!FI$4,$A20*25-25+Census!FI$3,0,1,1)-OFFSET(Census!FI$4,$A20*25-25+1,0,1,1))/OFFSET(Census!FI$4,$A20*25-25+1,0,1,1)*100)</f>
        <v>8.687670075334438</v>
      </c>
      <c r="FK20" s="207">
        <f ca="1">OFFSET(Census!FK$4,$A20*25-25+Census!FK$3,0,1,1)-OFFSET(Census!FK$4,$A20*25-25+1,0,1,1)</f>
        <v>-8.0314862375536578</v>
      </c>
      <c r="FL20" s="208">
        <f ca="1">IF(OFFSET(Census!FK$4,$A20*25-25+1,0,1,1)=0,"",(OFFSET(Census!FK$4,$A20*25-25+Census!FK$3,0,1,1)-OFFSET(Census!FK$4,$A20*25-25+1,0,1,1))/OFFSET(Census!FK$4,$A20*25-25+1,0,1,1)*100)</f>
        <v>-17.615723316353137</v>
      </c>
      <c r="FM20" s="207">
        <f ca="1">OFFSET(Census!FM$4,$A20*25-25+Census!FM$3,0,1,1)-OFFSET(Census!FM$4,$A20*25-25+1,0,1,1)</f>
        <v>1.7706796969590197</v>
      </c>
      <c r="FN20" s="208">
        <f ca="1">IF(OFFSET(Census!FM$4,$A20*25-25+1,0,1,1)=0,"",(OFFSET(Census!FM$4,$A20*25-25+Census!FM$3,0,1,1)-OFFSET(Census!FM$4,$A20*25-25+1,0,1,1))/OFFSET(Census!FM$4,$A20*25-25+1,0,1,1)*100)</f>
        <v>21.162046014316353</v>
      </c>
      <c r="FO20" s="207">
        <f ca="1">OFFSET(Census!FO$4,$A20*25-25+Census!FO$3,0,1,1)-OFFSET(Census!FO$4,$A20*25-25+1,0,1,1)</f>
        <v>-0.29240708505230484</v>
      </c>
      <c r="FP20" s="208">
        <f ca="1">IF(OFFSET(Census!FO$4,$A20*25-25+1,0,1,1)=0,"",(OFFSET(Census!FO$4,$A20*25-25+Census!FO$3,0,1,1)-OFFSET(Census!FO$4,$A20*25-25+1,0,1,1))/OFFSET(Census!FO$4,$A20*25-25+1,0,1,1)*100)</f>
        <v>-22.419286196706572</v>
      </c>
      <c r="FQ20" s="207">
        <f ca="1">OFFSET(Census!FQ$4,$A20*25-25+Census!FQ$3,0,1,1)-OFFSET(Census!FQ$4,$A20*25-25+1,0,1,1)</f>
        <v>-4.3057363903883612</v>
      </c>
      <c r="FR20" s="208">
        <f ca="1">IF(OFFSET(Census!FQ$4,$A20*25-25+1,0,1,1)=0,"",(OFFSET(Census!FQ$4,$A20*25-25+Census!FQ$3,0,1,1)-OFFSET(Census!FQ$4,$A20*25-25+1,0,1,1))/OFFSET(Census!FQ$4,$A20*25-25+1,0,1,1)*100)</f>
        <v>-5.3069473797967879</v>
      </c>
      <c r="FS20" s="207">
        <f ca="1">OFFSET(Census!FS$4,$A20*25-25+Census!FS$3,0,1,1)-OFFSET(Census!FS$4,$A20*25-25+1,0,1,1)</f>
        <v>4.5254747519768621</v>
      </c>
      <c r="FT20" s="208">
        <f ca="1">IF(OFFSET(Census!FS$4,$A20*25-25+1,0,1,1)=0,"",(OFFSET(Census!FS$4,$A20*25-25+Census!FS$3,0,1,1)-OFFSET(Census!FS$4,$A20*25-25+1,0,1,1))/OFFSET(Census!FS$4,$A20*25-25+1,0,1,1)*100)</f>
        <v>30.522690398238705</v>
      </c>
      <c r="FU20" s="207">
        <f ca="1">OFFSET(Census!FU$4,$A20*25-25+Census!FU$3,0,1,1)-OFFSET(Census!FU$4,$A20*25-25+1,0,1,1)</f>
        <v>0.18305916522989318</v>
      </c>
      <c r="FV20" s="208">
        <f ca="1">IF(OFFSET(Census!FU$4,$A20*25-25+1,0,1,1)=0,"",(OFFSET(Census!FU$4,$A20*25-25+Census!FU$3,0,1,1)-OFFSET(Census!FU$4,$A20*25-25+1,0,1,1))/OFFSET(Census!FU$4,$A20*25-25+1,0,1,1)*100)</f>
        <v>10.614285253931415</v>
      </c>
      <c r="FW20" s="207">
        <f ca="1">OFFSET(Census!FW$4,$A20*25-25+Census!FW$3,0,1,1)-OFFSET(Census!FW$4,$A20*25-25+1,0,1,1)</f>
        <v>-0.40279752681838499</v>
      </c>
      <c r="FX20" s="208">
        <f ca="1">IF(OFFSET(Census!FW$4,$A20*25-25+1,0,1,1)=0,"",(OFFSET(Census!FW$4,$A20*25-25+Census!FW$3,0,1,1)-OFFSET(Census!FW$4,$A20*25-25+1,0,1,1))/OFFSET(Census!FW$4,$A20*25-25+1,0,1,1)*100)</f>
        <v>-17.400946941447554</v>
      </c>
      <c r="FY20" s="207"/>
      <c r="FZ20" s="208"/>
      <c r="GA20" s="207">
        <f ca="1">OFFSET(Census!GA$4,$A20*25-25+Census!GA$3,0,1,1)-OFFSET(Census!GA$4,$A20*25-25+1,0,1,1)</f>
        <v>-1.2451365630452929</v>
      </c>
      <c r="GB20" s="208">
        <f ca="1">IF(OFFSET(Census!GA$4,$A20*25-25+1,0,1,1)=0,"",(OFFSET(Census!GA$4,$A20*25-25+Census!GA$3,0,1,1)-OFFSET(Census!GA$4,$A20*25-25+1,0,1,1))/OFFSET(Census!GA$4,$A20*25-25+1,0,1,1)*100)</f>
        <v>-62.490291257835636</v>
      </c>
      <c r="GC20" s="207">
        <f ca="1">OFFSET(Census!GC$4,$A20*25-25+Census!GC$3,0,1,1)-OFFSET(Census!GC$4,$A20*25-25+1,0,1,1)</f>
        <v>-8.7686828534094516</v>
      </c>
      <c r="GD20" s="208">
        <f ca="1">IF(OFFSET(Census!GC$4,$A20*25-25+1,0,1,1)=0,"",(OFFSET(Census!GC$4,$A20*25-25+Census!GC$3,0,1,1)-OFFSET(Census!GC$4,$A20*25-25+1,0,1,1))/OFFSET(Census!GC$4,$A20*25-25+1,0,1,1)*100)</f>
        <v>-66.920226737991172</v>
      </c>
      <c r="GE20" s="207">
        <f ca="1">OFFSET(Census!GE$4,$A20*25-25+Census!GE$3,0,1,1)-OFFSET(Census!GE$4,$A20*25-25+1,0,1,1)</f>
        <v>-39.851215281598002</v>
      </c>
      <c r="GF20" s="208">
        <f ca="1">IF(OFFSET(Census!GE$4,$A20*25-25+1,0,1,1)=0,"",(OFFSET(Census!GE$4,$A20*25-25+Census!GE$3,0,1,1)-OFFSET(Census!GE$4,$A20*25-25+1,0,1,1))/OFFSET(Census!GE$4,$A20*25-25+1,0,1,1)*100)</f>
        <v>-57.132997161497215</v>
      </c>
      <c r="GG20" s="207">
        <f ca="1">OFFSET(Census!GG$4,$A20*25-25+Census!GG$3,0,1,1)-OFFSET(Census!GG$4,$A20*25-25+1,0,1,1)</f>
        <v>-34.373857758261195</v>
      </c>
      <c r="GH20" s="208">
        <f ca="1">IF(OFFSET(Census!GG$4,$A20*25-25+1,0,1,1)=0,"",(OFFSET(Census!GG$4,$A20*25-25+Census!GG$3,0,1,1)-OFFSET(Census!GG$4,$A20*25-25+1,0,1,1))/OFFSET(Census!GG$4,$A20*25-25+1,0,1,1)*100)</f>
        <v>-29.425533179874147</v>
      </c>
      <c r="GI20" s="207">
        <f ca="1">OFFSET(Census!GI$4,$A20*25-25+Census!GI$3,0,1,1)-OFFSET(Census!GI$4,$A20*25-25+1,0,1,1)</f>
        <v>3.5443074177981515</v>
      </c>
      <c r="GJ20" s="208">
        <f ca="1">IF(OFFSET(Census!GI$4,$A20*25-25+1,0,1,1)=0,"",(OFFSET(Census!GI$4,$A20*25-25+Census!GI$3,0,1,1)-OFFSET(Census!GI$4,$A20*25-25+1,0,1,1))/OFFSET(Census!GI$4,$A20*25-25+1,0,1,1)*100)</f>
        <v>6.408075443274786</v>
      </c>
      <c r="GK20" s="207">
        <f ca="1">OFFSET(Census!GK$4,$A20*25-25+Census!GK$3,0,1,1)-OFFSET(Census!GK$4,$A20*25-25+1,0,1,1)</f>
        <v>5.3228265655211313</v>
      </c>
      <c r="GL20" s="208">
        <f ca="1">IF(OFFSET(Census!GK$4,$A20*25-25+1,0,1,1)=0,"",(OFFSET(Census!GK$4,$A20*25-25+Census!GK$3,0,1,1)-OFFSET(Census!GK$4,$A20*25-25+1,0,1,1))/OFFSET(Census!GK$4,$A20*25-25+1,0,1,1)*100)</f>
        <v>50.403538375554078</v>
      </c>
      <c r="GM20" s="207"/>
      <c r="GN20" s="208"/>
      <c r="GO20" s="207">
        <f ca="1">OFFSET(Census!GO$4,$A20*25-25+Census!GO$3,0,1,1)-OFFSET(Census!GO$4,$A20*25-25+1,0,1,1)</f>
        <v>-16.943867311404475</v>
      </c>
      <c r="GP20" s="208">
        <f ca="1">IF(OFFSET(Census!GO$4,$A20*25-25+1,0,1,1)=0,"",(OFFSET(Census!GO$4,$A20*25-25+Census!GO$3,0,1,1)-OFFSET(Census!GO$4,$A20*25-25+1,0,1,1))/OFFSET(Census!GO$4,$A20*25-25+1,0,1,1)*100)</f>
        <v>-38.668908741797743</v>
      </c>
      <c r="GQ20" s="207">
        <f ca="1">OFFSET(Census!GQ$4,$A20*25-25+Census!GQ$3,0,1,1)-OFFSET(Census!GQ$4,$A20*25-25+1,0,1,1)</f>
        <v>15</v>
      </c>
      <c r="GR20" s="208">
        <f ca="1">IF(OFFSET(Census!GQ$4,$A20*25-25+1,0,1,1)=0,"",(OFFSET(Census!GQ$4,$A20*25-25+Census!GQ$3,0,1,1)-OFFSET(Census!GQ$4,$A20*25-25+1,0,1,1))/OFFSET(Census!GQ$4,$A20*25-25+1,0,1,1)*100)</f>
        <v>1.3440860215053763</v>
      </c>
      <c r="GS20" s="207">
        <f ca="1">OFFSET(Census!GS$4,$A20*25-25+Census!GS$3,0,1,1)-OFFSET(Census!GS$4,$A20*25-25+1,0,1,1)</f>
        <v>5.3399999999999892</v>
      </c>
      <c r="GT20" s="208">
        <f ca="1">IF(OFFSET(Census!GS$4,$A20*25-25+1,0,1,1)=0,"",(OFFSET(Census!GS$4,$A20*25-25+Census!GS$3,0,1,1)-OFFSET(Census!GS$4,$A20*25-25+1,0,1,1))/OFFSET(Census!GS$4,$A20*25-25+1,0,1,1)*100)</f>
        <v>6.4916119620714667</v>
      </c>
      <c r="GU20" s="207">
        <f ca="1">OFFSET(Census!GU$4,$A20*25-25+Census!GU$3,0,1,1)-OFFSET(Census!GU$4,$A20*25-25+1,0,1,1)</f>
        <v>20.270000000000003</v>
      </c>
      <c r="GV20" s="208">
        <f ca="1">IF(OFFSET(Census!GU$4,$A20*25-25+1,0,1,1)=0,"",(OFFSET(Census!GU$4,$A20*25-25+Census!GU$3,0,1,1)-OFFSET(Census!GU$4,$A20*25-25+1,0,1,1))/OFFSET(Census!GU$4,$A20*25-25+1,0,1,1)*100)</f>
        <v>35.793748896344695</v>
      </c>
      <c r="GW20" s="207">
        <f ca="1">OFFSET(Census!GW$4,$A20*25-25+Census!GW$3,0,1,1)-OFFSET(Census!GW$4,$A20*25-25+1,0,1,1)</f>
        <v>9.7100000000000009</v>
      </c>
      <c r="GX20" s="208">
        <f ca="1">IF(OFFSET(Census!GW$4,$A20*25-25+1,0,1,1)=0,"",(OFFSET(Census!GW$4,$A20*25-25+Census!GW$3,0,1,1)-OFFSET(Census!GW$4,$A20*25-25+1,0,1,1))/OFFSET(Census!GW$4,$A20*25-25+1,0,1,1)*100)</f>
        <v>15.973021878598455</v>
      </c>
      <c r="GY20" s="207">
        <f ca="1">OFFSET(Census!GY$4,$A20*25-25+Census!GY$3,0,1,1)-OFFSET(Census!GY$4,$A20*25-25+1,0,1,1)</f>
        <v>10.510000000000005</v>
      </c>
      <c r="GZ20" s="208">
        <f ca="1">IF(OFFSET(Census!GY$4,$A20*25-25+1,0,1,1)=0,"",(OFFSET(Census!GY$4,$A20*25-25+Census!GY$3,0,1,1)-OFFSET(Census!GY$4,$A20*25-25+1,0,1,1))/OFFSET(Census!GY$4,$A20*25-25+1,0,1,1)*100)</f>
        <v>23.6765037170534</v>
      </c>
      <c r="HA20" s="207">
        <f ca="1">OFFSET(Census!HA$4,$A20*25-25+Census!HA$3,0,1,1)-OFFSET(Census!HA$4,$A20*25-25+1,0,1,1)</f>
        <v>1</v>
      </c>
      <c r="HB20" s="208">
        <f ca="1">IF(OFFSET(Census!HA$4,$A20*25-25+1,0,1,1)=0,"",(OFFSET(Census!HA$4,$A20*25-25+Census!HA$3,0,1,1)-OFFSET(Census!HA$4,$A20*25-25+1,0,1,1))/OFFSET(Census!HA$4,$A20*25-25+1,0,1,1)*100)</f>
        <v>1.0504201680672267</v>
      </c>
      <c r="HC20" s="207">
        <f ca="1">OFFSET(Census!HC$4,$A20*25-25+Census!HC$3,0,1,1)-OFFSET(Census!HC$4,$A20*25-25+1,0,1,1)</f>
        <v>1.5</v>
      </c>
      <c r="HD20" s="208">
        <f ca="1">IF(OFFSET(Census!HC$4,$A20*25-25+1,0,1,1)=0,"",(OFFSET(Census!HC$4,$A20*25-25+Census!HC$3,0,1,1)-OFFSET(Census!HC$4,$A20*25-25+1,0,1,1))/OFFSET(Census!HC$4,$A20*25-25+1,0,1,1)*100)</f>
        <v>10.714285714285714</v>
      </c>
      <c r="HE20" s="207"/>
      <c r="HF20" s="208" t="str">
        <f ca="1">IF(OFFSET(Census!HE$4,$A20*25-25+1,0,1,1)=0,"",(OFFSET(Census!HE$4,$A20*25-25+Census!HE$3,0,1,1)-OFFSET(Census!HE$4,$A20*25-25+1,0,1,1))/OFFSET(Census!HE$4,$A20*25-25+1,0,1,1)*100)</f>
        <v/>
      </c>
      <c r="HG20" s="207">
        <f ca="1">OFFSET(Census!HG$4,$A20*25-25+Census!HG$3,0,1,1)-OFFSET(Census!HG$4,$A20*25-25+1,0,1,1)</f>
        <v>158.78999855799515</v>
      </c>
      <c r="HH20" s="208">
        <f ca="1">IF(OFFSET(Census!HG$4,$A20*25-25+1,0,1,1)=0,"",(OFFSET(Census!HG$4,$A20*25-25+Census!HG$3,0,1,1)-OFFSET(Census!HG$4,$A20*25-25+1,0,1,1))/OFFSET(Census!HG$4,$A20*25-25+1,0,1,1)*100)</f>
        <v>51.057877349837668</v>
      </c>
      <c r="HI20" s="207">
        <f ca="1">OFFSET(Census!HI$4,$A20*25-25+Census!HI$3,0,1,1)-OFFSET(Census!HI$4,$A20*25-25+1,0,1,1)</f>
        <v>45.835452068517952</v>
      </c>
      <c r="HJ20" s="208">
        <f ca="1">IF(OFFSET(Census!HI$4,$A20*25-25+1,0,1,1)=0,"",(OFFSET(Census!HI$4,$A20*25-25+Census!HI$3,0,1,1)-OFFSET(Census!HI$4,$A20*25-25+1,0,1,1))/OFFSET(Census!HI$4,$A20*25-25+1,0,1,1)*100)</f>
        <v>1.7134748436829141</v>
      </c>
      <c r="HK20" s="207">
        <f ca="1">OFFSET(Census!HK$4,$A20*25-25+Census!HK$3,0,1,1)-OFFSET(Census!HK$4,$A20*25-25+1,0,1,1)</f>
        <v>64.584732963471737</v>
      </c>
      <c r="HL20" s="208">
        <f ca="1">IF(OFFSET(Census!HK$4,$A20*25-25+1,0,1,1)=0,"",(OFFSET(Census!HK$4,$A20*25-25+Census!HK$3,0,1,1)-OFFSET(Census!HK$4,$A20*25-25+1,0,1,1))/OFFSET(Census!HK$4,$A20*25-25+1,0,1,1)*100)</f>
        <v>70.972234025793114</v>
      </c>
      <c r="HM20" s="207">
        <f ca="1">OFFSET(Census!HM$4,$A20*25-25+Census!HM$3,0,1,1)-OFFSET(Census!HM$4,$A20*25-25+1,0,1,1)</f>
        <v>525.35817882377933</v>
      </c>
      <c r="HN20" s="208">
        <f ca="1">IF(OFFSET(Census!HM$4,$A20*25-25+1,0,1,1)=0,"",(OFFSET(Census!HM$4,$A20*25-25+Census!HM$3,0,1,1)-OFFSET(Census!HM$4,$A20*25-25+1,0,1,1))/OFFSET(Census!HM$4,$A20*25-25+1,0,1,1)*100)</f>
        <v>15.819276688460684</v>
      </c>
      <c r="HO20" s="207">
        <f ca="1">OFFSET(Census!HO$4,$A20*25-25+Census!HO$3,0,1,1)-OFFSET(Census!HO$4,$A20*25-25+1,0,1,1)</f>
        <v>529.54270449781643</v>
      </c>
      <c r="HP20" s="208">
        <f ca="1">IF(OFFSET(Census!HO$4,$A20*25-25+1,0,1,1)=0,"",(OFFSET(Census!HO$4,$A20*25-25+Census!HO$3,0,1,1)-OFFSET(Census!HO$4,$A20*25-25+1,0,1,1))/OFFSET(Census!HO$4,$A20*25-25+1,0,1,1)*100)</f>
        <v>201.08082784793524</v>
      </c>
      <c r="HQ20" s="207"/>
      <c r="HR20" s="208"/>
      <c r="HS20" s="207">
        <f ca="1">OFFSET(Census!HS$4,$A20*25-25+Census!HS$3,0,1,1)-OFFSET(Census!HS$4,$A20*25-25+1,0,1,1)</f>
        <v>-1</v>
      </c>
      <c r="HT20" s="208">
        <f ca="1">IF(OFFSET(Census!HS$4,$A20*25-25+1,0,1,1)=0,"",(OFFSET(Census!HS$4,$A20*25-25+Census!HS$3,0,1,1)-OFFSET(Census!HS$4,$A20*25-25+1,0,1,1))/OFFSET(Census!HS$4,$A20*25-25+1,0,1,1)*100)</f>
        <v>-12.5</v>
      </c>
      <c r="HU20" s="207">
        <f ca="1">OFFSET(Census!HU$4,$A20*25-25+Census!HU$3,0,1,1)-OFFSET(Census!HU$4,$A20*25-25+1,0,1,1)</f>
        <v>0</v>
      </c>
      <c r="HV20" s="208" t="str">
        <f ca="1">IF(OFFSET(Census!HU$4,$A20*25-25+1,0,1,1)=0,"",(OFFSET(Census!HU$4,$A20*25-25+Census!HU$3,0,1,1)-OFFSET(Census!HU$4,$A20*25-25+1,0,1,1))/OFFSET(Census!HU$4,$A20*25-25+1,0,1,1)*100)</f>
        <v/>
      </c>
      <c r="HW20" s="207">
        <f ca="1">OFFSET(Census!HW$4,$A20*25-25+Census!HW$3,0,1,1)-OFFSET(Census!HW$4,$A20*25-25+1,0,1,1)</f>
        <v>-0.39999999999999858</v>
      </c>
      <c r="HX20" s="208">
        <f ca="1">IF(OFFSET(Census!HW$4,$A20*25-25+1,0,1,1)=0,"",(OFFSET(Census!HW$4,$A20*25-25+Census!HW$3,0,1,1)-OFFSET(Census!HW$4,$A20*25-25+1,0,1,1))/OFFSET(Census!HW$4,$A20*25-25+1,0,1,1)*100)</f>
        <v>-0.67226890756302282</v>
      </c>
      <c r="HY20" s="207"/>
      <c r="HZ20" s="208" t="str">
        <f ca="1">IF(OFFSET(Census!HY$4,$A20*25-25+1,0,1,1)=0,"",(OFFSET(Census!HY$4,$A20*25-25+Census!HY$3,0,1,1)-OFFSET(Census!HY$4,$A20*25-25+1,0,1,1))/OFFSET(Census!HY$4,$A20*25-25+1,0,1,1)*100)</f>
        <v/>
      </c>
      <c r="IA20" s="207">
        <f ca="1">OFFSET(Census!IA$4,$A20*25-25+Census!IA$3,0,1,1)-OFFSET(Census!IA$4,$A20*25-25+1,0,1,1)</f>
        <v>-3</v>
      </c>
      <c r="IB20" s="208">
        <f ca="1">IF(OFFSET(Census!IA$4,$A20*25-25+1,0,1,1)=0,"",(OFFSET(Census!IA$4,$A20*25-25+Census!IA$3,0,1,1)-OFFSET(Census!IA$4,$A20*25-25+1,0,1,1))/OFFSET(Census!IA$4,$A20*25-25+1,0,1,1)*100)</f>
        <v>-100</v>
      </c>
      <c r="IC20" s="207">
        <f ca="1">OFFSET(Census!IC$4,$A20*25-25+Census!IC$3,0,1,1)-OFFSET(Census!IC$4,$A20*25-25+1,0,1,1)</f>
        <v>-12.666666666666664</v>
      </c>
      <c r="ID20" s="208">
        <f ca="1">IF(OFFSET(Census!IC$4,$A20*25-25+1,0,1,1)=0,"",(OFFSET(Census!IC$4,$A20*25-25+Census!IC$3,0,1,1)-OFFSET(Census!IC$4,$A20*25-25+1,0,1,1))/OFFSET(Census!IC$4,$A20*25-25+1,0,1,1)*100)</f>
        <v>-18.095238095238091</v>
      </c>
      <c r="IE20" s="207">
        <f ca="1">OFFSET(Census!IE$4,$A20*25-25+Census!IE$3,0,1,1)-OFFSET(Census!IE$4,$A20*25-25+1,0,1,1)</f>
        <v>-0.26140601582377748</v>
      </c>
      <c r="IF20" s="208">
        <f ca="1">IF(OFFSET(Census!IE$4,$A20*25-25+1,0,1,1)=0,"",(OFFSET(Census!IE$4,$A20*25-25+Census!IE$3,0,1,1)-OFFSET(Census!IE$4,$A20*25-25+1,0,1,1))/OFFSET(Census!IE$4,$A20*25-25+1,0,1,1)*100)</f>
        <v>-100</v>
      </c>
      <c r="IG20" s="207">
        <f ca="1">OFFSET(Census!IG$4,$A20*25-25+Census!IG$3,0,1,1)-OFFSET(Census!IG$4,$A20*25-25+1,0,1,1)</f>
        <v>-1.3334372295124091</v>
      </c>
      <c r="IH20" s="208">
        <f ca="1">IF(OFFSET(Census!IG$4,$A20*25-25+1,0,1,1)=0,"",(OFFSET(Census!IG$4,$A20*25-25+Census!IG$3,0,1,1)-OFFSET(Census!IG$4,$A20*25-25+1,0,1,1))/OFFSET(Census!IG$4,$A20*25-25+1,0,1,1)*100)</f>
        <v>-21.86151288682316</v>
      </c>
      <c r="II20" s="207"/>
      <c r="IJ20" s="208"/>
    </row>
    <row r="21" spans="1:244" ht="12" customHeight="1" x14ac:dyDescent="0.35">
      <c r="A21" s="209">
        <v>16</v>
      </c>
      <c r="B21" s="10" t="s">
        <v>66</v>
      </c>
      <c r="E21" s="207">
        <f ca="1">OFFSET(Census!E$4,$A21*25-25+Census!E$3,0,1,1)-OFFSET(Census!E$4,$A21*25-25+1,0,1,1)</f>
        <v>30636</v>
      </c>
      <c r="F21" s="208">
        <f ca="1">IF(OFFSET(Census!E$4,$A21*25-25+1,0,1,1)=0,"",(OFFSET(Census!E$4,$A21*25-25+Census!E$3,0,1,1)-OFFSET(Census!E$4,$A21*25-25+1,0,1,1))/OFFSET(Census!E$4,$A21*25-25+1,0,1,1)*100)</f>
        <v>50.119425449072409</v>
      </c>
      <c r="G21" s="207">
        <f ca="1">OFFSET(Census!G$4,$A21*25-25+Census!G$3,0,1,1)-OFFSET(Census!G$4,$A21*25-25+1,0,1,1)</f>
        <v>2060</v>
      </c>
      <c r="H21" s="208">
        <f ca="1">IF(OFFSET(Census!G$4,$A21*25-25+1,0,1,1)=0,"",(OFFSET(Census!G$4,$A21*25-25+Census!G$3,0,1,1)-OFFSET(Census!G$4,$A21*25-25+1,0,1,1))/OFFSET(Census!G$4,$A21*25-25+1,0,1,1)*100)</f>
        <v>18.392857142857146</v>
      </c>
      <c r="I21" s="207">
        <f ca="1">OFFSET(Census!I$4,$A21*25-25+Census!I$3,0,1,1)-OFFSET(Census!I$4,$A21*25-25+1,0,1,1)</f>
        <v>-1186</v>
      </c>
      <c r="J21" s="208">
        <f ca="1">IF(OFFSET(Census!I$4,$A21*25-25+1,0,1,1)=0,"",(OFFSET(Census!I$4,$A21*25-25+Census!I$3,0,1,1)-OFFSET(Census!I$4,$A21*25-25+1,0,1,1))/OFFSET(Census!I$4,$A21*25-25+1,0,1,1)*100)</f>
        <v>-11.640003925802336</v>
      </c>
      <c r="K21" s="207">
        <f ca="1">OFFSET(Census!K$4,$A21*25-25+Census!K$3,0,1,1)-OFFSET(Census!K$4,$A21*25-25+1,0,1,1)</f>
        <v>339</v>
      </c>
      <c r="L21" s="208">
        <f ca="1">IF(OFFSET(Census!K$4,$A21*25-25+1,0,1,1)=0,"",(OFFSET(Census!K$4,$A21*25-25+Census!K$3,0,1,1)-OFFSET(Census!K$4,$A21*25-25+1,0,1,1))/OFFSET(Census!K$4,$A21*25-25+1,0,1,1)*100)</f>
        <v>3.7923705112428685</v>
      </c>
      <c r="M21" s="207">
        <f ca="1">OFFSET(Census!M$4,$A21*25-25+Census!M$3,0,1,1)-OFFSET(Census!M$4,$A21*25-25+1,0,1,1)</f>
        <v>-2.7610721885158345</v>
      </c>
      <c r="N21" s="208">
        <f ca="1">IF(OFFSET(Census!M$4,$A21*25-25+1,0,1,1)=0,"",(OFFSET(Census!M$4,$A21*25-25+Census!M$3,0,1,1)-OFFSET(Census!M$4,$A21*25-25+1,0,1,1))/OFFSET(Census!M$4,$A21*25-25+1,0,1,1)*100)</f>
        <v>-15.069044517430259</v>
      </c>
      <c r="O21" s="207">
        <f ca="1">OFFSET(Census!O$4,$A21*25-25+Census!O$3,0,1,1)-OFFSET(Census!O$4,$A21*25-25+1,0,1,1)</f>
        <v>-6.1030626490384563</v>
      </c>
      <c r="P21" s="208">
        <f ca="1">IF(OFFSET(Census!O$4,$A21*25-25+1,0,1,1)=0,"",(OFFSET(Census!O$4,$A21*25-25+Census!O$3,0,1,1)-OFFSET(Census!O$4,$A21*25-25+1,0,1,1))/OFFSET(Census!O$4,$A21*25-25+1,0,1,1)*100)</f>
        <v>-36.613584010710056</v>
      </c>
      <c r="Q21" s="207">
        <f ca="1">OFFSET(Census!Q$4,$A21*25-25+Census!Q$3,0,1,1)-OFFSET(Census!Q$4,$A21*25-25+1,0,1,1)</f>
        <v>-3.7353704680701316</v>
      </c>
      <c r="R21" s="208">
        <f ca="1">IF(OFFSET(Census!Q$4,$A21*25-25+1,0,1,1)=0,"",(OFFSET(Census!Q$4,$A21*25-25+Census!Q$3,0,1,1)-OFFSET(Census!Q$4,$A21*25-25+1,0,1,1))/OFFSET(Census!Q$4,$A21*25-25+1,0,1,1)*100)</f>
        <v>-25.542930443142954</v>
      </c>
      <c r="S21" s="207">
        <f ca="1">OFFSET(Census!S$4,$A21*25-25+Census!S$3,0,1,1)-OFFSET(Census!S$4,$A21*25-25+1,0,1,1)</f>
        <v>3</v>
      </c>
      <c r="T21" s="208">
        <f ca="1">IF(OFFSET(Census!S$4,$A21*25-25+1,0,1,1)=0,"",(OFFSET(Census!S$4,$A21*25-25+Census!S$3,0,1,1)-OFFSET(Census!S$4,$A21*25-25+1,0,1,1))/OFFSET(Census!S$4,$A21*25-25+1,0,1,1)*100)</f>
        <v>9.375</v>
      </c>
      <c r="U21" s="207"/>
      <c r="V21" s="208"/>
      <c r="W21" s="207">
        <f ca="1">OFFSET(Census!W$4,$A21*25-25+Census!W$3,0,1,1)-OFFSET(Census!W$4,$A21*25-25+1,0,1,1)</f>
        <v>389</v>
      </c>
      <c r="X21" s="208">
        <f ca="1">IF(OFFSET(Census!W$4,$A21*25-25+1,0,1,1)=0,"",(OFFSET(Census!W$4,$A21*25-25+Census!W$3,0,1,1)-OFFSET(Census!W$4,$A21*25-25+1,0,1,1))/OFFSET(Census!W$4,$A21*25-25+1,0,1,1)*100)</f>
        <v>155.6</v>
      </c>
      <c r="Y21" s="207">
        <f ca="1">OFFSET(Census!Y$4,$A21*25-25+Census!Y$3,0,1,1)-OFFSET(Census!Y$4,$A21*25-25+1,0,1,1)</f>
        <v>0.38239361285485401</v>
      </c>
      <c r="Z21" s="208">
        <f ca="1">IF(OFFSET(Census!Y$4,$A21*25-25+1,0,1,1)=0,"",(OFFSET(Census!Y$4,$A21*25-25+Census!Y$3,0,1,1)-OFFSET(Census!Y$4,$A21*25-25+1,0,1,1))/OFFSET(Census!Y$4,$A21*25-25+1,0,1,1)*100)</f>
        <v>94.740311946467202</v>
      </c>
      <c r="AA21" s="207">
        <f ca="1">OFFSET(Census!AA$4,$A21*25-25+Census!AA$3,0,1,1)-OFFSET(Census!AA$4,$A21*25-25+1,0,1,1)</f>
        <v>5755</v>
      </c>
      <c r="AB21" s="208">
        <f ca="1">IF(OFFSET(Census!AA$4,$A21*25-25+1,0,1,1)=0,"",(OFFSET(Census!AA$4,$A21*25-25+Census!AA$3,0,1,1)-OFFSET(Census!AA$4,$A21*25-25+1,0,1,1))/OFFSET(Census!AA$4,$A21*25-25+1,0,1,1)*100)</f>
        <v>21.593936437657124</v>
      </c>
      <c r="AC21" s="207">
        <f ca="1">OFFSET(Census!AC$4,$A21*25-25+Census!AC$3,0,1,1)-OFFSET(Census!AC$4,$A21*25-25+1,0,1,1)</f>
        <v>-3.0199163594845828</v>
      </c>
      <c r="AD21" s="208">
        <f ca="1">IF(OFFSET(Census!AC$4,$A21*25-25+1,0,1,1)=0,"",(OFFSET(Census!AC$4,$A21*25-25+Census!AC$3,0,1,1)-OFFSET(Census!AC$4,$A21*25-25+1,0,1,1))/OFFSET(Census!AC$4,$A21*25-25+1,0,1,1)*100)</f>
        <v>-7.0185208581334866</v>
      </c>
      <c r="AE21" s="207">
        <f ca="1">OFFSET(Census!AE$4,$A21*25-25+Census!AE$3,0,1,1)-OFFSET(Census!AE$4,$A21*25-25+1,0,1,1)</f>
        <v>3914</v>
      </c>
      <c r="AF21" s="208">
        <f ca="1">IF(OFFSET(Census!AE$4,$A21*25-25+1,0,1,1)=0,"",(OFFSET(Census!AE$4,$A21*25-25+Census!AE$3,0,1,1)-OFFSET(Census!AE$4,$A21*25-25+1,0,1,1))/OFFSET(Census!AE$4,$A21*25-25+1,0,1,1)*100)</f>
        <v>13.71168330705903</v>
      </c>
      <c r="AG21" s="207">
        <f ca="1">OFFSET(Census!AG$4,$A21*25-25+Census!AG$3,0,1,1)-OFFSET(Census!AG$4,$A21*25-25+1,0,1,1)</f>
        <v>-5.8638557586327451</v>
      </c>
      <c r="AH21" s="208">
        <f ca="1">IF(OFFSET(Census!AG$4,$A21*25-25+1,0,1,1)=0,"",(OFFSET(Census!AG$4,$A21*25-25+Census!AG$3,0,1,1)-OFFSET(Census!AG$4,$A21*25-25+1,0,1,1))/OFFSET(Census!AG$4,$A21*25-25+1,0,1,1)*100)</f>
        <v>-12.72381719509384</v>
      </c>
      <c r="AI21" s="207">
        <f ca="1">OFFSET(Census!AI$4,$A21*25-25+Census!AI$3,0,1,1)-OFFSET(Census!AI$4,$A21*25-25+1,0,1,1)</f>
        <v>-5.8378046143941287</v>
      </c>
      <c r="AJ21" s="208">
        <f ca="1">IF(OFFSET(Census!AI$4,$A21*25-25+1,0,1,1)=0,"",(OFFSET(Census!AI$4,$A21*25-25+Census!AI$3,0,1,1)-OFFSET(Census!AI$4,$A21*25-25+1,0,1,1))/OFFSET(Census!AI$4,$A21*25-25+1,0,1,1)*100)</f>
        <v>-45.997603775850536</v>
      </c>
      <c r="AK21" s="207">
        <f ca="1">OFFSET(Census!AK$4,$A21*25-25+Census!AK$3,0,1,1)-OFFSET(Census!AK$4,$A21*25-25+1,0,1,1)</f>
        <v>-47</v>
      </c>
      <c r="AL21" s="208">
        <f ca="1">IF(OFFSET(Census!AK$4,$A21*25-25+1,0,1,1)=0,"",(OFFSET(Census!AK$4,$A21*25-25+Census!AK$3,0,1,1)-OFFSET(Census!AK$4,$A21*25-25+1,0,1,1))/OFFSET(Census!AK$4,$A21*25-25+1,0,1,1)*100)</f>
        <v>-28.834355828220858</v>
      </c>
      <c r="AM21" s="207">
        <f ca="1">OFFSET(Census!AM$4,$A21*25-25+Census!AM$3,0,1,1)-OFFSET(Census!AM$4,$A21*25-25+1,0,1,1)</f>
        <v>861</v>
      </c>
      <c r="AN21" s="208">
        <f ca="1">IF(OFFSET(Census!AM$4,$A21*25-25+1,0,1,1)=0,"",(OFFSET(Census!AM$4,$A21*25-25+Census!AM$3,0,1,1)-OFFSET(Census!AM$4,$A21*25-25+1,0,1,1))/OFFSET(Census!AM$4,$A21*25-25+1,0,1,1)*100)</f>
        <v>110.66838046272494</v>
      </c>
      <c r="AO21" s="207">
        <f ca="1">OFFSET(Census!AO$4,$A21*25-25+Census!AO$3,0,1,1)-OFFSET(Census!AO$4,$A21*25-25+1,0,1,1)</f>
        <v>2572</v>
      </c>
      <c r="AP21" s="208">
        <f ca="1">IF(OFFSET(Census!AO$4,$A21*25-25+1,0,1,1)=0,"",(OFFSET(Census!AO$4,$A21*25-25+Census!AO$3,0,1,1)-OFFSET(Census!AO$4,$A21*25-25+1,0,1,1))/OFFSET(Census!AO$4,$A21*25-25+1,0,1,1)*100)</f>
        <v>706.5934065934066</v>
      </c>
      <c r="AQ21" s="207">
        <f ca="1">OFFSET(Census!AQ$4,$A21*25-25+Census!AQ$3,0,1,1)-OFFSET(Census!AQ$4,$A21*25-25+1,0,1,1)</f>
        <v>55</v>
      </c>
      <c r="AR21" s="208">
        <f ca="1">IF(OFFSET(Census!AQ$4,$A21*25-25+1,0,1,1)=0,"",(OFFSET(Census!AQ$4,$A21*25-25+Census!AQ$3,0,1,1)-OFFSET(Census!AQ$4,$A21*25-25+1,0,1,1))/OFFSET(Census!AQ$4,$A21*25-25+1,0,1,1)*100)</f>
        <v>1375</v>
      </c>
      <c r="AS21" s="207">
        <f ca="1">OFFSET(Census!AS$4,$A21*25-25+Census!AS$3,0,1,1)-OFFSET(Census!AS$4,$A21*25-25+1,0,1,1)</f>
        <v>226</v>
      </c>
      <c r="AT21" s="208">
        <f ca="1">IF(OFFSET(Census!AS$4,$A21*25-25+1,0,1,1)=0,"",(OFFSET(Census!AS$4,$A21*25-25+Census!AS$3,0,1,1)-OFFSET(Census!AS$4,$A21*25-25+1,0,1,1))/OFFSET(Census!AS$4,$A21*25-25+1,0,1,1)*100)</f>
        <v>21.668264621284756</v>
      </c>
      <c r="AU21" s="207">
        <f ca="1">OFFSET(Census!AU$4,$A21*25-25+Census!AU$3,0,1,1)-OFFSET(Census!AU$4,$A21*25-25+1,0,1,1)</f>
        <v>96</v>
      </c>
      <c r="AV21" s="208">
        <f ca="1">IF(OFFSET(Census!AU$4,$A21*25-25+1,0,1,1)=0,"",(OFFSET(Census!AU$4,$A21*25-25+Census!AU$3,0,1,1)-OFFSET(Census!AU$4,$A21*25-25+1,0,1,1))/OFFSET(Census!AU$4,$A21*25-25+1,0,1,1)*100)</f>
        <v>47.761194029850742</v>
      </c>
      <c r="AW21" s="207">
        <f ca="1">OFFSET(Census!AW$4,$A21*25-25+Census!AW$3,0,1,1)-OFFSET(Census!AW$4,$A21*25-25+1,0,1,1)</f>
        <v>-3</v>
      </c>
      <c r="AX21" s="208">
        <f ca="1">IF(OFFSET(Census!AW$4,$A21*25-25+1,0,1,1)=0,"",(OFFSET(Census!AW$4,$A21*25-25+Census!AW$3,0,1,1)-OFFSET(Census!AW$4,$A21*25-25+1,0,1,1))/OFFSET(Census!AW$4,$A21*25-25+1,0,1,1)*100)</f>
        <v>-1.4563106796116505</v>
      </c>
      <c r="AY21" s="207">
        <f ca="1">OFFSET(Census!AY$4,$A21*25-25+Census!AY$3,0,1,1)-OFFSET(Census!AY$4,$A21*25-25+1,0,1,1)</f>
        <v>902</v>
      </c>
      <c r="AZ21" s="208">
        <f ca="1">IF(OFFSET(Census!AY$4,$A21*25-25+1,0,1,1)=0,"",(OFFSET(Census!AY$4,$A21*25-25+Census!AY$3,0,1,1)-OFFSET(Census!AY$4,$A21*25-25+1,0,1,1))/OFFSET(Census!AY$4,$A21*25-25+1,0,1,1)*100)</f>
        <v>13.329392640756613</v>
      </c>
      <c r="BA21" s="207"/>
      <c r="BB21" s="208"/>
      <c r="BC21" s="207">
        <f ca="1">OFFSET(Census!BC$4,$A21*25-25+Census!BC$3,0,1,1)-OFFSET(Census!BC$4,$A21*25-25+1,0,1,1)</f>
        <v>798</v>
      </c>
      <c r="BD21" s="208">
        <f ca="1">IF(OFFSET(Census!BC$4,$A21*25-25+1,0,1,1)=0,"",(OFFSET(Census!BC$4,$A21*25-25+Census!BC$3,0,1,1)-OFFSET(Census!BC$4,$A21*25-25+1,0,1,1))/OFFSET(Census!BC$4,$A21*25-25+1,0,1,1)*100)</f>
        <v>76.804619826756493</v>
      </c>
      <c r="BE21" s="207">
        <f ca="1">OFFSET(Census!BE$4,$A21*25-25+Census!BE$3,0,1,1)-OFFSET(Census!BE$4,$A21*25-25+1,0,1,1)</f>
        <v>48</v>
      </c>
      <c r="BF21" s="208">
        <f ca="1">IF(OFFSET(Census!BE$4,$A21*25-25+1,0,1,1)=0,"",(OFFSET(Census!BE$4,$A21*25-25+Census!BE$3,0,1,1)-OFFSET(Census!BE$4,$A21*25-25+1,0,1,1))/OFFSET(Census!BE$4,$A21*25-25+1,0,1,1)*100)</f>
        <v>16.326530612244898</v>
      </c>
      <c r="BG21" s="207">
        <f ca="1">OFFSET(Census!BG$4,$A21*25-25+Census!BG$3,0,1,1)-OFFSET(Census!BG$4,$A21*25-25+1,0,1,1)</f>
        <v>-135</v>
      </c>
      <c r="BH21" s="208">
        <f ca="1">IF(OFFSET(Census!BG$4,$A21*25-25+1,0,1,1)=0,"",(OFFSET(Census!BG$4,$A21*25-25+Census!BG$3,0,1,1)-OFFSET(Census!BG$4,$A21*25-25+1,0,1,1))/OFFSET(Census!BG$4,$A21*25-25+1,0,1,1)*100)</f>
        <v>-58.695652173913047</v>
      </c>
      <c r="BI21" s="207">
        <f ca="1">OFFSET(Census!BI$4,$A21*25-25+Census!BI$3,0,1,1)-OFFSET(Census!BI$4,$A21*25-25+1,0,1,1)</f>
        <v>885</v>
      </c>
      <c r="BJ21" s="208">
        <f ca="1">IF(OFFSET(Census!BI$4,$A21*25-25+1,0,1,1)=0,"",(OFFSET(Census!BI$4,$A21*25-25+Census!BI$3,0,1,1)-OFFSET(Census!BI$4,$A21*25-25+1,0,1,1))/OFFSET(Census!BI$4,$A21*25-25+1,0,1,1)*100)</f>
        <v>171.84466019417474</v>
      </c>
      <c r="BK21" s="207"/>
      <c r="BL21" s="208"/>
      <c r="BM21" s="207">
        <f ca="1">OFFSET(Census!BM$4,$A21*25-25+Census!BM$3,0,1,1)-OFFSET(Census!BM$4,$A21*25-25+1,0,1,1)</f>
        <v>2407</v>
      </c>
      <c r="BN21" s="208">
        <f ca="1">IF(OFFSET(Census!BM$4,$A21*25-25+1,0,1,1)=0,"",(OFFSET(Census!BM$4,$A21*25-25+Census!BM$3,0,1,1)-OFFSET(Census!BM$4,$A21*25-25+1,0,1,1))/OFFSET(Census!BM$4,$A21*25-25+1,0,1,1)*100)</f>
        <v>884.92647058823536</v>
      </c>
      <c r="BO21" s="207">
        <f ca="1">OFFSET(Census!BO$4,$A21*25-25+Census!BO$3,0,1,1)-OFFSET(Census!BO$4,$A21*25-25+1,0,1,1)</f>
        <v>3403</v>
      </c>
      <c r="BP21" s="208">
        <f ca="1">IF(OFFSET(Census!BO$4,$A21*25-25+1,0,1,1)=0,"",(OFFSET(Census!BO$4,$A21*25-25+Census!BO$3,0,1,1)-OFFSET(Census!BO$4,$A21*25-25+1,0,1,1))/OFFSET(Census!BO$4,$A21*25-25+1,0,1,1)*100)</f>
        <v>99.386682242990659</v>
      </c>
      <c r="BQ21" s="207">
        <f ca="1">OFFSET(Census!BQ$4,$A21*25-25+Census!BQ$3,0,1,1)-OFFSET(Census!BQ$4,$A21*25-25+1,0,1,1)</f>
        <v>2057</v>
      </c>
      <c r="BR21" s="208">
        <f ca="1">IF(OFFSET(Census!BQ$4,$A21*25-25+1,0,1,1)=0,"",(OFFSET(Census!BQ$4,$A21*25-25+Census!BQ$3,0,1,1)-OFFSET(Census!BQ$4,$A21*25-25+1,0,1,1))/OFFSET(Census!BQ$4,$A21*25-25+1,0,1,1)*100)</f>
        <v>156.66412795125666</v>
      </c>
      <c r="BS21" s="207">
        <f ca="1">OFFSET(Census!BS$4,$A21*25-25+Census!BS$3,0,1,1)-OFFSET(Census!BS$4,$A21*25-25+1,0,1,1)</f>
        <v>104</v>
      </c>
      <c r="BT21" s="208">
        <f ca="1">IF(OFFSET(Census!BS$4,$A21*25-25+1,0,1,1)=0,"",(OFFSET(Census!BS$4,$A21*25-25+Census!BS$3,0,1,1)-OFFSET(Census!BS$4,$A21*25-25+1,0,1,1))/OFFSET(Census!BS$4,$A21*25-25+1,0,1,1)*100)</f>
        <v>520</v>
      </c>
      <c r="BU21" s="207">
        <f ca="1">OFFSET(Census!BU$4,$A21*25-25+Census!BU$3,0,1,1)-OFFSET(Census!BU$4,$A21*25-25+1,0,1,1)</f>
        <v>29699</v>
      </c>
      <c r="BV21" s="208">
        <f ca="1">IF(OFFSET(Census!BU$4,$A21*25-25+1,0,1,1)=0,"",(OFFSET(Census!BU$4,$A21*25-25+Census!BU$3,0,1,1)-OFFSET(Census!BU$4,$A21*25-25+1,0,1,1))/OFFSET(Census!BU$4,$A21*25-25+1,0,1,1)*100)</f>
        <v>337.56535576267333</v>
      </c>
      <c r="BW21" s="207"/>
      <c r="BX21" s="208"/>
      <c r="BY21" s="207">
        <f ca="1">OFFSET(Census!BY$4,$A21*25-25+Census!BY$3,0,1,1)-OFFSET(Census!BY$4,$A21*25-25+1,0,1,1)</f>
        <v>-8.5495925494761362</v>
      </c>
      <c r="BZ21" s="208">
        <f ca="1">IF(OFFSET(Census!BY$4,$A21*25-25+1,0,1,1)=0,"",(OFFSET(Census!BY$4,$A21*25-25+Census!BY$3,0,1,1)-OFFSET(Census!BY$4,$A21*25-25+1,0,1,1))/OFFSET(Census!BY$4,$A21*25-25+1,0,1,1)*100)</f>
        <v>-62.636247334754799</v>
      </c>
      <c r="CA21" s="207">
        <f ca="1">OFFSET(Census!CA$4,$A21*25-25+Census!CA$3,0,1,1)-OFFSET(Census!CA$4,$A21*25-25+1,0,1,1)</f>
        <v>24346</v>
      </c>
      <c r="CB21" s="208">
        <f ca="1">IF(OFFSET(Census!CA$4,$A21*25-25+1,0,1,1)=0,"",(OFFSET(Census!CA$4,$A21*25-25+Census!CA$3,0,1,1)-OFFSET(Census!CA$4,$A21*25-25+1,0,1,1))/OFFSET(Census!CA$4,$A21*25-25+1,0,1,1)*100)</f>
        <v>1074.4042365401588</v>
      </c>
      <c r="CC21" s="207">
        <f ca="1">OFFSET(Census!CC$4,$A21*25-25+Census!CC$3,0,1,1)-OFFSET(Census!CC$4,$A21*25-25+1,0,1,1)</f>
        <v>29.678235708023479</v>
      </c>
      <c r="CD21" s="208">
        <f ca="1">IF(OFFSET(Census!CC$4,$A21*25-25+1,0,1,1)=0,"",(OFFSET(Census!CC$4,$A21*25-25+Census!CC$3,0,1,1)-OFFSET(Census!CC$4,$A21*25-25+1,0,1,1))/OFFSET(Census!CC$4,$A21*25-25+1,0,1,1)*100)</f>
        <v>811.22693800497188</v>
      </c>
      <c r="CE21" s="207"/>
      <c r="CF21" s="208"/>
      <c r="CG21" s="207">
        <f ca="1">OFFSET(Census!CG$4,$A21*25-25+Census!CG$3,0,1,1)-OFFSET(Census!CG$4,$A21*25-25+1,0,1,1)</f>
        <v>25718</v>
      </c>
      <c r="CH21" s="208">
        <f ca="1">IF(OFFSET(Census!CG$4,$A21*25-25+1,0,1,1)=0,"",(OFFSET(Census!CG$4,$A21*25-25+Census!CG$3,0,1,1)-OFFSET(Census!CG$4,$A21*25-25+1,0,1,1))/OFFSET(Census!CG$4,$A21*25-25+1,0,1,1)*100)</f>
        <v>120.51546391752576</v>
      </c>
      <c r="CI21" s="207">
        <f ca="1">OFFSET(Census!CI$4,$A21*25-25+Census!CI$3,0,1,1)-OFFSET(Census!CI$4,$A21*25-25+1,0,1,1)</f>
        <v>-3731</v>
      </c>
      <c r="CJ21" s="208">
        <f ca="1">IF(OFFSET(Census!CI$4,$A21*25-25+1,0,1,1)=0,"",(OFFSET(Census!CI$4,$A21*25-25+Census!CI$3,0,1,1)-OFFSET(Census!CI$4,$A21*25-25+1,0,1,1))/OFFSET(Census!CI$4,$A21*25-25+1,0,1,1)*100)</f>
        <v>-56.659073652239947</v>
      </c>
      <c r="CK21" s="207">
        <f ca="1">OFFSET(Census!CK$4,$A21*25-25+Census!CK$3,0,1,1)-OFFSET(Census!CK$4,$A21*25-25+1,0,1,1)</f>
        <v>-3053</v>
      </c>
      <c r="CL21" s="208">
        <f ca="1">IF(OFFSET(Census!CK$4,$A21*25-25+1,0,1,1)=0,"",(OFFSET(Census!CK$4,$A21*25-25+Census!CK$3,0,1,1)-OFFSET(Census!CK$4,$A21*25-25+1,0,1,1))/OFFSET(Census!CK$4,$A21*25-25+1,0,1,1)*100)</f>
        <v>-14.523571666428808</v>
      </c>
      <c r="CM21" s="207">
        <f ca="1">OFFSET(Census!CM$4,$A21*25-25+Census!CM$3,0,1,1)-OFFSET(Census!CM$4,$A21*25-25+1,0,1,1)</f>
        <v>-17.862956798593995</v>
      </c>
      <c r="CN21" s="208">
        <f ca="1">IF(OFFSET(Census!CM$4,$A21*25-25+1,0,1,1)=0,"",(OFFSET(Census!CM$4,$A21*25-25+Census!CM$3,0,1,1)-OFFSET(Census!CM$4,$A21*25-25+1,0,1,1))/OFFSET(Census!CM$4,$A21*25-25+1,0,1,1)*100)</f>
        <v>-75.751415125396704</v>
      </c>
      <c r="CO21" s="207">
        <f ca="1">OFFSET(Census!CO$4,$A21*25-25+Census!CO$3,0,1,1)-OFFSET(Census!CO$4,$A21*25-25+1,0,1,1)</f>
        <v>-3.3992754418706772</v>
      </c>
      <c r="CP21" s="208">
        <f ca="1">IF(OFFSET(Census!CO$4,$A21*25-25+1,0,1,1)=0,"",(OFFSET(Census!CO$4,$A21*25-25+Census!CO$3,0,1,1)-OFFSET(Census!CO$4,$A21*25-25+1,0,1,1))/OFFSET(Census!CO$4,$A21*25-25+1,0,1,1)*100)</f>
        <v>-45.940652818991097</v>
      </c>
      <c r="CQ21" s="207">
        <f ca="1">OFFSET(Census!CQ$4,$A21*25-25+Census!CQ$3,0,1,1)-OFFSET(Census!CQ$4,$A21*25-25+1,0,1,1)</f>
        <v>16.477088107464461</v>
      </c>
      <c r="CR21" s="208">
        <f ca="1">IF(OFFSET(Census!CQ$4,$A21*25-25+1,0,1,1)=0,"",(OFFSET(Census!CQ$4,$A21*25-25+Census!CQ$3,0,1,1)-OFFSET(Census!CQ$4,$A21*25-25+1,0,1,1))/OFFSET(Census!CQ$4,$A21*25-25+1,0,1,1)*100)</f>
        <v>28.880485389720885</v>
      </c>
      <c r="CS21" s="207">
        <f ca="1">OFFSET(Census!CS$4,$A21*25-25+Census!CS$3,0,1,1)-OFFSET(Census!CS$4,$A21*25-25+1,0,1,1)</f>
        <v>-7.3741335827958405</v>
      </c>
      <c r="CT21" s="208">
        <f ca="1">IF(OFFSET(Census!CS$4,$A21*25-25+1,0,1,1)=0,"",(OFFSET(Census!CS$4,$A21*25-25+Census!CS$3,0,1,1)-OFFSET(Census!CS$4,$A21*25-25+1,0,1,1))/OFFSET(Census!CS$4,$A21*25-25+1,0,1,1)*100)</f>
        <v>-69.866791064116512</v>
      </c>
      <c r="CU21" s="207">
        <f ca="1">OFFSET(Census!CU$4,$A21*25-25+Census!CU$3,0,1,1)-OFFSET(Census!CU$4,$A21*25-25+1,0,1,1)</f>
        <v>12882</v>
      </c>
      <c r="CV21" s="208">
        <f ca="1">IF(OFFSET(Census!CU$4,$A21*25-25+1,0,1,1)=0,"",(OFFSET(Census!CU$4,$A21*25-25+Census!CU$3,0,1,1)-OFFSET(Census!CU$4,$A21*25-25+1,0,1,1))/OFFSET(Census!CU$4,$A21*25-25+1,0,1,1)*100)</f>
        <v>543.77374419586329</v>
      </c>
      <c r="CW21" s="207">
        <f ca="1">OFFSET(Census!CW$4,$A21*25-25+Census!CW$3,0,1,1)-OFFSET(Census!CW$4,$A21*25-25+1,0,1,1)</f>
        <v>469</v>
      </c>
      <c r="CX21" s="208">
        <f ca="1">IF(OFFSET(Census!CW$4,$A21*25-25+1,0,1,1)=0,"",(OFFSET(Census!CW$4,$A21*25-25+Census!CW$3,0,1,1)-OFFSET(Census!CW$4,$A21*25-25+1,0,1,1))/OFFSET(Census!CW$4,$A21*25-25+1,0,1,1)*100)</f>
        <v>16.375698324022348</v>
      </c>
      <c r="CY21" s="207">
        <f ca="1">OFFSET(Census!CY$4,$A21*25-25+Census!CY$3,0,1,1)-OFFSET(Census!CY$4,$A21*25-25+1,0,1,1)</f>
        <v>21.937493963662128</v>
      </c>
      <c r="CZ21" s="208">
        <f ca="1">IF(OFFSET(Census!CY$4,$A21*25-25+1,0,1,1)=0,"",(OFFSET(Census!CY$4,$A21*25-25+Census!CY$3,0,1,1)-OFFSET(Census!CY$4,$A21*25-25+1,0,1,1))/OFFSET(Census!CY$4,$A21*25-25+1,0,1,1)*100)</f>
        <v>197.61339011589268</v>
      </c>
      <c r="DA21" s="207">
        <f ca="1">OFFSET(Census!DA$4,$A21*25-25+Census!DA$3,0,1,1)-OFFSET(Census!DA$4,$A21*25-25+1,0,1,1)</f>
        <v>-6.2004251571559346</v>
      </c>
      <c r="DB21" s="208">
        <f ca="1">IF(OFFSET(Census!DA$4,$A21*25-25+1,0,1,1)=0,"",(OFFSET(Census!DA$4,$A21*25-25+Census!DA$3,0,1,1)-OFFSET(Census!DA$4,$A21*25-25+1,0,1,1))/OFFSET(Census!DA$4,$A21*25-25+1,0,1,1)*100)</f>
        <v>-46.200095270149319</v>
      </c>
      <c r="DC21" s="207"/>
      <c r="DD21" s="208"/>
      <c r="DE21" s="207">
        <f ca="1">OFFSET(Census!DE$4,$A21*25-25+Census!DE$3,0,1,1)-OFFSET(Census!DE$4,$A21*25-25+1,0,1,1)</f>
        <v>3883</v>
      </c>
      <c r="DF21" s="208">
        <f ca="1">IF(OFFSET(Census!DE$4,$A21*25-25+1,0,1,1)=0,"",(OFFSET(Census!DE$4,$A21*25-25+Census!DE$3,0,1,1)-OFFSET(Census!DE$4,$A21*25-25+1,0,1,1))/OFFSET(Census!DE$4,$A21*25-25+1,0,1,1)*100)</f>
        <v>82.093023255813961</v>
      </c>
      <c r="DG21" s="207">
        <f ca="1">OFFSET(Census!DG$4,$A21*25-25+Census!DG$3,0,1,1)-OFFSET(Census!DG$4,$A21*25-25+1,0,1,1)</f>
        <v>-1091</v>
      </c>
      <c r="DH21" s="208">
        <f ca="1">IF(OFFSET(Census!DG$4,$A21*25-25+1,0,1,1)=0,"",(OFFSET(Census!DG$4,$A21*25-25+Census!DG$3,0,1,1)-OFFSET(Census!DG$4,$A21*25-25+1,0,1,1))/OFFSET(Census!DG$4,$A21*25-25+1,0,1,1)*100)</f>
        <v>-6.1216474020873077</v>
      </c>
      <c r="DI21" s="207">
        <f ca="1">OFFSET(Census!DI$4,$A21*25-25+Census!DI$3,0,1,1)-OFFSET(Census!DI$4,$A21*25-25+1,0,1,1)</f>
        <v>6360</v>
      </c>
      <c r="DJ21" s="208">
        <f ca="1">IF(OFFSET(Census!DI$4,$A21*25-25+1,0,1,1)=0,"",(OFFSET(Census!DI$4,$A21*25-25+Census!DI$3,0,1,1)-OFFSET(Census!DI$4,$A21*25-25+1,0,1,1))/OFFSET(Census!DI$4,$A21*25-25+1,0,1,1)*100)</f>
        <v>361.77474402730377</v>
      </c>
      <c r="DK21" s="207">
        <f ca="1">OFFSET(Census!DK$4,$A21*25-25+Census!DK$3,0,1,1)-OFFSET(Census!DK$4,$A21*25-25+1,0,1,1)</f>
        <v>8933</v>
      </c>
      <c r="DL21" s="208">
        <f ca="1">IF(OFFSET(Census!DK$4,$A21*25-25+1,0,1,1)=0,"",(OFFSET(Census!DK$4,$A21*25-25+Census!DK$3,0,1,1)-OFFSET(Census!DK$4,$A21*25-25+1,0,1,1))/OFFSET(Census!DK$4,$A21*25-25+1,0,1,1)*100)</f>
        <v>36.066698966408268</v>
      </c>
      <c r="DM21" s="207">
        <f ca="1">OFFSET(Census!DM$4,$A21*25-25+Census!DM$3,0,1,1)-OFFSET(Census!DM$4,$A21*25-25+1,0,1,1)</f>
        <v>6.4598829081893392</v>
      </c>
      <c r="DN21" s="208">
        <f ca="1">IF(OFFSET(Census!DM$4,$A21*25-25+1,0,1,1)=0,"",(OFFSET(Census!DM$4,$A21*25-25+Census!DM$3,0,1,1)-OFFSET(Census!DM$4,$A21*25-25+1,0,1,1))/OFFSET(Census!DM$4,$A21*25-25+1,0,1,1)*100)</f>
        <v>33.826295955609631</v>
      </c>
      <c r="DO21" s="207">
        <f ca="1">OFFSET(Census!DO$4,$A21*25-25+Census!DO$3,0,1,1)-OFFSET(Census!DO$4,$A21*25-25+1,0,1,1)</f>
        <v>-22.310338238608011</v>
      </c>
      <c r="DP21" s="208">
        <f ca="1">IF(OFFSET(Census!DO$4,$A21*25-25+1,0,1,1)=0,"",(OFFSET(Census!DO$4,$A21*25-25+Census!DO$3,0,1,1)-OFFSET(Census!DO$4,$A21*25-25+1,0,1,1))/OFFSET(Census!DO$4,$A21*25-25+1,0,1,1)*100)</f>
        <v>-31.005636712705819</v>
      </c>
      <c r="DQ21" s="207">
        <f ca="1">OFFSET(Census!DQ$4,$A21*25-25+Census!DQ$3,0,1,1)-OFFSET(Census!DQ$4,$A21*25-25+1,0,1,1)</f>
        <v>16.990437767931347</v>
      </c>
      <c r="DR21" s="208">
        <f ca="1">IF(OFFSET(Census!DQ$4,$A21*25-25+1,0,1,1)=0,"",(OFFSET(Census!DQ$4,$A21*25-25+Census!DQ$3,0,1,1)-OFFSET(Census!DQ$4,$A21*25-25+1,0,1,1))/OFFSET(Census!DQ$4,$A21*25-25+1,0,1,1)*100)</f>
        <v>239.37381264853448</v>
      </c>
      <c r="DS21" s="207">
        <f ca="1">OFFSET(Census!DS$4,$A21*25-25+Census!DS$3,0,1,1)-OFFSET(Census!DS$4,$A21*25-25+1,0,1,1)</f>
        <v>6828</v>
      </c>
      <c r="DT21" s="208">
        <f ca="1">IF(OFFSET(Census!DS$4,$A21*25-25+1,0,1,1)=0,"",(OFFSET(Census!DS$4,$A21*25-25+Census!DS$3,0,1,1)-OFFSET(Census!DS$4,$A21*25-25+1,0,1,1))/OFFSET(Census!DS$4,$A21*25-25+1,0,1,1)*100)</f>
        <v>89.700472937467154</v>
      </c>
      <c r="DU21" s="207">
        <f ca="1">OFFSET(Census!DU$4,$A21*25-25+Census!DU$3,0,1,1)-OFFSET(Census!DU$4,$A21*25-25+1,0,1,1)</f>
        <v>-65</v>
      </c>
      <c r="DV21" s="208">
        <f ca="1">IF(OFFSET(Census!DU$4,$A21*25-25+1,0,1,1)=0,"",(OFFSET(Census!DU$4,$A21*25-25+Census!DU$3,0,1,1)-OFFSET(Census!DU$4,$A21*25-25+1,0,1,1))/OFFSET(Census!DU$4,$A21*25-25+1,0,1,1)*100)</f>
        <v>-3.4666666666666663</v>
      </c>
      <c r="DW21" s="207">
        <f ca="1">OFFSET(Census!DW$4,$A21*25-25+Census!DW$3,0,1,1)-OFFSET(Census!DW$4,$A21*25-25+1,0,1,1)</f>
        <v>10659</v>
      </c>
      <c r="DX21" s="208">
        <f ca="1">IF(OFFSET(Census!DW$4,$A21*25-25+1,0,1,1)=0,"",(OFFSET(Census!DW$4,$A21*25-25+Census!DW$3,0,1,1)-OFFSET(Census!DW$4,$A21*25-25+1,0,1,1))/OFFSET(Census!DW$4,$A21*25-25+1,0,1,1)*100)</f>
        <v>46.263020833333336</v>
      </c>
      <c r="DY21" s="207">
        <f ca="1">OFFSET(Census!DY$4,$A21*25-25+Census!DY$3,0,1,1)-OFFSET(Census!DY$4,$A21*25-25+1,0,1,1)</f>
        <v>10.437448356783953</v>
      </c>
      <c r="DZ21" s="208">
        <f ca="1">IF(OFFSET(Census!DY$4,$A21*25-25+1,0,1,1)=0,"",(OFFSET(Census!DY$4,$A21*25-25+Census!DY$3,0,1,1)-OFFSET(Census!DY$4,$A21*25-25+1,0,1,1))/OFFSET(Census!DY$4,$A21*25-25+1,0,1,1)*100)</f>
        <v>31.592066492420166</v>
      </c>
      <c r="EA21" s="207">
        <f ca="1">OFFSET(Census!EA$4,$A21*25-25+Census!EA$3,0,1,1)-OFFSET(Census!EA$4,$A21*25-25+1,0,1,1)</f>
        <v>-2.6885115902430696</v>
      </c>
      <c r="EB21" s="208">
        <f ca="1">IF(OFFSET(Census!EA$4,$A21*25-25+1,0,1,1)=0,"",(OFFSET(Census!EA$4,$A21*25-25+Census!EA$3,0,1,1)-OFFSET(Census!EA$4,$A21*25-25+1,0,1,1))/OFFSET(Census!EA$4,$A21*25-25+1,0,1,1)*100)</f>
        <v>-33.036430420906839</v>
      </c>
      <c r="EC21" s="207">
        <f ca="1">OFFSET(Census!EC$4,$A21*25-25+Census!EC$3,0,1,1)-OFFSET(Census!EC$4,$A21*25-25+1,0,1,1)</f>
        <v>567500</v>
      </c>
      <c r="ED21" s="208">
        <f ca="1">IF(OFFSET(Census!EC$4,$A21*25-25+1,0,1,1)=0,"",(OFFSET(Census!EC$4,$A21*25-25+Census!EC$3,0,1,1)-OFFSET(Census!EC$4,$A21*25-25+1,0,1,1))/OFFSET(Census!EC$4,$A21*25-25+1,0,1,1)*100)</f>
        <v>173.28244274809163</v>
      </c>
      <c r="EE21" s="207">
        <f ca="1">OFFSET(Census!EE$4,$A21*25-25+Census!EE$3,0,1,1)-OFFSET(Census!EE$4,$A21*25-25+1,0,1,1)</f>
        <v>251000</v>
      </c>
      <c r="EF21" s="208">
        <f ca="1">IF(OFFSET(Census!EE$4,$A21*25-25+1,0,1,1)=0,"",(OFFSET(Census!EE$4,$A21*25-25+Census!EE$3,0,1,1)-OFFSET(Census!EE$4,$A21*25-25+1,0,1,1))/OFFSET(Census!EE$4,$A21*25-25+1,0,1,1)*100)</f>
        <v>109.60698689956332</v>
      </c>
      <c r="EG21" s="207">
        <f ca="1">OFFSET(Census!EG$4,$A21*25-25+Census!EG$3,0,1,1)-OFFSET(Census!EG$4,$A21*25-25+1,0,1,1)</f>
        <v>5.753735586795135</v>
      </c>
      <c r="EH21" s="208">
        <f ca="1">IF(OFFSET(Census!EG$4,$A21*25-25+1,0,1,1)=0,"",(OFFSET(Census!EG$4,$A21*25-25+Census!EG$3,0,1,1)-OFFSET(Census!EG$4,$A21*25-25+1,0,1,1))/OFFSET(Census!EG$4,$A21*25-25+1,0,1,1)*100)</f>
        <v>138.76914285714284</v>
      </c>
      <c r="EI21" s="207">
        <f ca="1">OFFSET(Census!EI$4,$A21*25-25+Census!EI$3,0,1,1)-OFFSET(Census!EI$4,$A21*25-25+1,0,1,1)</f>
        <v>2.851729584583794</v>
      </c>
      <c r="EJ21" s="208">
        <f ca="1">IF(OFFSET(Census!EI$4,$A21*25-25+1,0,1,1)=0,"",(OFFSET(Census!EI$4,$A21*25-25+Census!EI$3,0,1,1)-OFFSET(Census!EI$4,$A21*25-25+1,0,1,1))/OFFSET(Census!EI$4,$A21*25-25+1,0,1,1)*100)</f>
        <v>116.47935483870968</v>
      </c>
      <c r="EK21" s="207">
        <f ca="1">OFFSET(Census!EK$4,$A21*25-25+Census!EK$3,0,1,1)-OFFSET(Census!EK$4,$A21*25-25+1,0,1,1)</f>
        <v>-43</v>
      </c>
      <c r="EL21" s="208">
        <f ca="1">IF(OFFSET(Census!EK$4,$A21*25-25+1,0,1,1)=0,"",(OFFSET(Census!EK$4,$A21*25-25+Census!EK$3,0,1,1)-OFFSET(Census!EK$4,$A21*25-25+1,0,1,1))/OFFSET(Census!EK$4,$A21*25-25+1,0,1,1)*100)</f>
        <v>-95.768374164810695</v>
      </c>
      <c r="EM21" s="207"/>
      <c r="EN21" s="208"/>
      <c r="EO21" s="207">
        <f ca="1">OFFSET(Census!EO$4,$A21*25-25+Census!EO$3,0,1,1)-OFFSET(Census!EO$4,$A21*25-25+1,0,1,1)</f>
        <v>-10.09395925832162</v>
      </c>
      <c r="EP21" s="208">
        <f ca="1">IF(OFFSET(Census!EO$4,$A21*25-25+1,0,1,1)=0,"",(OFFSET(Census!EO$4,$A21*25-25+Census!EO$3,0,1,1)-OFFSET(Census!EO$4,$A21*25-25+1,0,1,1))/OFFSET(Census!EO$4,$A21*25-25+1,0,1,1)*100)</f>
        <v>-84.163134928837152</v>
      </c>
      <c r="EQ21" s="207">
        <f ca="1">OFFSET(Census!EQ$4,$A21*25-25+Census!EQ$3,0,1,1)-OFFSET(Census!EQ$4,$A21*25-25+1,0,1,1)</f>
        <v>3832</v>
      </c>
      <c r="ER21" s="208">
        <f ca="1">IF(OFFSET(Census!EQ$4,$A21*25-25+1,0,1,1)=0,"",(OFFSET(Census!EQ$4,$A21*25-25+Census!EQ$3,0,1,1)-OFFSET(Census!EQ$4,$A21*25-25+1,0,1,1))/OFFSET(Census!EQ$4,$A21*25-25+1,0,1,1)*100)</f>
        <v>80.588853838065205</v>
      </c>
      <c r="ES21" s="207">
        <f ca="1">OFFSET(Census!ES$4,$A21*25-25+Census!ES$3,0,1,1)-OFFSET(Census!ES$4,$A21*25-25+1,0,1,1)</f>
        <v>3040</v>
      </c>
      <c r="ET21" s="208">
        <f ca="1">IF(OFFSET(Census!ES$4,$A21*25-25+1,0,1,1)=0,"",(OFFSET(Census!ES$4,$A21*25-25+Census!ES$3,0,1,1)-OFFSET(Census!ES$4,$A21*25-25+1,0,1,1))/OFFSET(Census!ES$4,$A21*25-25+1,0,1,1)*100)</f>
        <v>50.675112518753131</v>
      </c>
      <c r="EU21" s="207">
        <f ca="1">OFFSET(Census!EU$4,$A21*25-25+Census!EU$3,0,1,1)-OFFSET(Census!EU$4,$A21*25-25+1,0,1,1)</f>
        <v>419</v>
      </c>
      <c r="EV21" s="208">
        <f ca="1">IF(OFFSET(Census!EU$4,$A21*25-25+1,0,1,1)=0,"",(OFFSET(Census!EU$4,$A21*25-25+Census!EU$3,0,1,1)-OFFSET(Census!EU$4,$A21*25-25+1,0,1,1))/OFFSET(Census!EU$4,$A21*25-25+1,0,1,1)*100)</f>
        <v>14.398625429553263</v>
      </c>
      <c r="EW21" s="207">
        <f ca="1">OFFSET(Census!EW$4,$A21*25-25+Census!EW$3,0,1,1)-OFFSET(Census!EW$4,$A21*25-25+1,0,1,1)</f>
        <v>94</v>
      </c>
      <c r="EX21" s="208">
        <f ca="1">IF(OFFSET(Census!EW$4,$A21*25-25+1,0,1,1)=0,"",(OFFSET(Census!EW$4,$A21*25-25+Census!EW$3,0,1,1)-OFFSET(Census!EW$4,$A21*25-25+1,0,1,1))/OFFSET(Census!EW$4,$A21*25-25+1,0,1,1)*100)</f>
        <v>16.578483245149911</v>
      </c>
      <c r="EY21" s="207">
        <f ca="1">OFFSET(Census!EY$4,$A21*25-25+Census!EY$3,0,1,1)-OFFSET(Census!EY$4,$A21*25-25+1,0,1,1)</f>
        <v>7385</v>
      </c>
      <c r="EZ21" s="208">
        <f ca="1">IF(OFFSET(Census!EY$4,$A21*25-25+1,0,1,1)=0,"",(OFFSET(Census!EY$4,$A21*25-25+Census!EY$3,0,1,1)-OFFSET(Census!EY$4,$A21*25-25+1,0,1,1))/OFFSET(Census!EY$4,$A21*25-25+1,0,1,1)*100)</f>
        <v>51.893753074274471</v>
      </c>
      <c r="FA21" s="207">
        <f ca="1">OFFSET(Census!FA$4,$A21*25-25+Census!FA$3,0,1,1)-OFFSET(Census!FA$4,$A21*25-25+1,0,1,1)</f>
        <v>3074</v>
      </c>
      <c r="FB21" s="208">
        <f ca="1">IF(OFFSET(Census!FA$4,$A21*25-25+1,0,1,1)=0,"",(OFFSET(Census!FA$4,$A21*25-25+Census!FA$3,0,1,1)-OFFSET(Census!FA$4,$A21*25-25+1,0,1,1))/OFFSET(Census!FA$4,$A21*25-25+1,0,1,1)*100)</f>
        <v>44.409130309159202</v>
      </c>
      <c r="FC21" s="207">
        <f ca="1">OFFSET(Census!FC$4,$A21*25-25+Census!FC$3,0,1,1)-OFFSET(Census!FC$4,$A21*25-25+1,0,1,1)</f>
        <v>1160</v>
      </c>
      <c r="FD21" s="208">
        <f ca="1">IF(OFFSET(Census!FC$4,$A21*25-25+1,0,1,1)=0,"",(OFFSET(Census!FC$4,$A21*25-25+Census!FC$3,0,1,1)-OFFSET(Census!FC$4,$A21*25-25+1,0,1,1))/OFFSET(Census!FC$4,$A21*25-25+1,0,1,1)*100)</f>
        <v>87.218045112781951</v>
      </c>
      <c r="FE21" s="207">
        <f ca="1">OFFSET(Census!FE$4,$A21*25-25+Census!FE$3,0,1,1)-OFFSET(Census!FE$4,$A21*25-25+1,0,1,1)</f>
        <v>6</v>
      </c>
      <c r="FF21" s="208">
        <f ca="1">IF(OFFSET(Census!FE$4,$A21*25-25+1,0,1,1)=0,"",(OFFSET(Census!FE$4,$A21*25-25+Census!FE$3,0,1,1)-OFFSET(Census!FE$4,$A21*25-25+1,0,1,1))/OFFSET(Census!FE$4,$A21*25-25+1,0,1,1)*100)</f>
        <v>0.40026684456304207</v>
      </c>
      <c r="FG21" s="207">
        <f ca="1">OFFSET(Census!FG$4,$A21*25-25+Census!FG$3,0,1,1)-OFFSET(Census!FG$4,$A21*25-25+1,0,1,1)</f>
        <v>11625</v>
      </c>
      <c r="FH21" s="208">
        <f ca="1">IF(OFFSET(Census!FG$4,$A21*25-25+1,0,1,1)=0,"",(OFFSET(Census!FG$4,$A21*25-25+Census!FG$3,0,1,1)-OFFSET(Census!FG$4,$A21*25-25+1,0,1,1))/OFFSET(Census!FG$4,$A21*25-25+1,0,1,1)*100)</f>
        <v>48.473855391543658</v>
      </c>
      <c r="FI21" s="207">
        <f ca="1">OFFSET(Census!FI$4,$A21*25-25+Census!FI$3,0,1,1)-OFFSET(Census!FI$4,$A21*25-25+1,0,1,1)</f>
        <v>4.2886740700763859</v>
      </c>
      <c r="FJ21" s="208">
        <f ca="1">IF(OFFSET(Census!FI$4,$A21*25-25+1,0,1,1)=0,"",(OFFSET(Census!FI$4,$A21*25-25+Census!FI$3,0,1,1)-OFFSET(Census!FI$4,$A21*25-25+1,0,1,1))/OFFSET(Census!FI$4,$A21*25-25+1,0,1,1)*100)</f>
        <v>21.630069726303237</v>
      </c>
      <c r="FK21" s="207">
        <f ca="1">OFFSET(Census!FK$4,$A21*25-25+Census!FK$3,0,1,1)-OFFSET(Census!FK$4,$A21*25-25+1,0,1,1)</f>
        <v>0.37086363653577692</v>
      </c>
      <c r="FL21" s="208">
        <f ca="1">IF(OFFSET(Census!FK$4,$A21*25-25+1,0,1,1)=0,"",(OFFSET(Census!FK$4,$A21*25-25+Census!FK$3,0,1,1)-OFFSET(Census!FK$4,$A21*25-25+1,0,1,1))/OFFSET(Census!FK$4,$A21*25-25+1,0,1,1)*100)</f>
        <v>1.4825890534090682</v>
      </c>
      <c r="FM21" s="207">
        <f ca="1">OFFSET(Census!FM$4,$A21*25-25+Census!FM$3,0,1,1)-OFFSET(Census!FM$4,$A21*25-25+1,0,1,1)</f>
        <v>-2.7848153225318626</v>
      </c>
      <c r="FN21" s="208">
        <f ca="1">IF(OFFSET(Census!FM$4,$A21*25-25+1,0,1,1)=0,"",(OFFSET(Census!FM$4,$A21*25-25+Census!FM$3,0,1,1)-OFFSET(Census!FM$4,$A21*25-25+1,0,1,1))/OFFSET(Census!FM$4,$A21*25-25+1,0,1,1)*100)</f>
        <v>-22.950323390020316</v>
      </c>
      <c r="FO21" s="207">
        <f ca="1">OFFSET(Census!FO$4,$A21*25-25+Census!FO$3,0,1,1)-OFFSET(Census!FO$4,$A21*25-25+1,0,1,1)</f>
        <v>-0.50789664973194193</v>
      </c>
      <c r="FP21" s="208">
        <f ca="1">IF(OFFSET(Census!FO$4,$A21*25-25+1,0,1,1)=0,"",(OFFSET(Census!FO$4,$A21*25-25+Census!FO$3,0,1,1)-OFFSET(Census!FO$4,$A21*25-25+1,0,1,1))/OFFSET(Census!FO$4,$A21*25-25+1,0,1,1)*100)</f>
        <v>-21.482147184958432</v>
      </c>
      <c r="FQ21" s="207">
        <f ca="1">OFFSET(Census!FQ$4,$A21*25-25+Census!FQ$3,0,1,1)-OFFSET(Census!FQ$4,$A21*25-25+1,0,1,1)</f>
        <v>1.3668257343483603</v>
      </c>
      <c r="FR21" s="208">
        <f ca="1">IF(OFFSET(Census!FQ$4,$A21*25-25+1,0,1,1)=0,"",(OFFSET(Census!FQ$4,$A21*25-25+Census!FQ$3,0,1,1)-OFFSET(Census!FQ$4,$A21*25-25+1,0,1,1))/OFFSET(Census!FQ$4,$A21*25-25+1,0,1,1)*100)</f>
        <v>2.3033669286165677</v>
      </c>
      <c r="FS21" s="207">
        <f ca="1">OFFSET(Census!FS$4,$A21*25-25+Census!FS$3,0,1,1)-OFFSET(Census!FS$4,$A21*25-25+1,0,1,1)</f>
        <v>-0.79018246469135889</v>
      </c>
      <c r="FT21" s="208">
        <f ca="1">IF(OFFSET(Census!FS$4,$A21*25-25+1,0,1,1)=0,"",(OFFSET(Census!FS$4,$A21*25-25+Census!FS$3,0,1,1)-OFFSET(Census!FS$4,$A21*25-25+1,0,1,1))/OFFSET(Census!FS$4,$A21*25-25+1,0,1,1)*100)</f>
        <v>-2.7376705963923964</v>
      </c>
      <c r="FU21" s="207">
        <f ca="1">OFFSET(Census!FU$4,$A21*25-25+Census!FU$3,0,1,1)-OFFSET(Census!FU$4,$A21*25-25+1,0,1,1)</f>
        <v>1.447180956813181</v>
      </c>
      <c r="FV21" s="208">
        <f ca="1">IF(OFFSET(Census!FU$4,$A21*25-25+1,0,1,1)=0,"",(OFFSET(Census!FU$4,$A21*25-25+Census!FU$3,0,1,1)-OFFSET(Census!FU$4,$A21*25-25+1,0,1,1))/OFFSET(Census!FU$4,$A21*25-25+1,0,1,1)*100)</f>
        <v>26.094957673905039</v>
      </c>
      <c r="FW21" s="207">
        <f ca="1">OFFSET(Census!FW$4,$A21*25-25+Census!FW$3,0,1,1)-OFFSET(Census!FW$4,$A21*25-25+1,0,1,1)</f>
        <v>-2.0238242264701869</v>
      </c>
      <c r="FX21" s="208">
        <f ca="1">IF(OFFSET(Census!FW$4,$A21*25-25+1,0,1,1)=0,"",(OFFSET(Census!FW$4,$A21*25-25+Census!FW$3,0,1,1)-OFFSET(Census!FW$4,$A21*25-25+1,0,1,1))/OFFSET(Census!FW$4,$A21*25-25+1,0,1,1)*100)</f>
        <v>-32.378487391066059</v>
      </c>
      <c r="FY21" s="207"/>
      <c r="FZ21" s="208"/>
      <c r="GA21" s="207">
        <f ca="1">OFFSET(Census!GA$4,$A21*25-25+Census!GA$3,0,1,1)-OFFSET(Census!GA$4,$A21*25-25+1,0,1,1)</f>
        <v>-13.066143280877707</v>
      </c>
      <c r="GB21" s="208">
        <f ca="1">IF(OFFSET(Census!GA$4,$A21*25-25+1,0,1,1)=0,"",(OFFSET(Census!GA$4,$A21*25-25+Census!GA$3,0,1,1)-OFFSET(Census!GA$4,$A21*25-25+1,0,1,1))/OFFSET(Census!GA$4,$A21*25-25+1,0,1,1)*100)</f>
        <v>-93.123492008088832</v>
      </c>
      <c r="GC21" s="207">
        <f ca="1">OFFSET(Census!GC$4,$A21*25-25+Census!GC$3,0,1,1)-OFFSET(Census!GC$4,$A21*25-25+1,0,1,1)</f>
        <v>-45.368264674838962</v>
      </c>
      <c r="GD21" s="208">
        <f ca="1">IF(OFFSET(Census!GC$4,$A21*25-25+1,0,1,1)=0,"",(OFFSET(Census!GC$4,$A21*25-25+Census!GC$3,0,1,1)-OFFSET(Census!GC$4,$A21*25-25+1,0,1,1))/OFFSET(Census!GC$4,$A21*25-25+1,0,1,1)*100)</f>
        <v>-84.882559714214821</v>
      </c>
      <c r="GE21" s="207">
        <f ca="1">OFFSET(Census!GE$4,$A21*25-25+Census!GE$3,0,1,1)-OFFSET(Census!GE$4,$A21*25-25+1,0,1,1)</f>
        <v>-71.054791470148842</v>
      </c>
      <c r="GF21" s="208">
        <f ca="1">IF(OFFSET(Census!GE$4,$A21*25-25+1,0,1,1)=0,"",(OFFSET(Census!GE$4,$A21*25-25+Census!GE$3,0,1,1)-OFFSET(Census!GE$4,$A21*25-25+1,0,1,1))/OFFSET(Census!GE$4,$A21*25-25+1,0,1,1)*100)</f>
        <v>-78.652597823979363</v>
      </c>
      <c r="GG21" s="207">
        <f ca="1">OFFSET(Census!GG$4,$A21*25-25+Census!GG$3,0,1,1)-OFFSET(Census!GG$4,$A21*25-25+1,0,1,1)</f>
        <v>-45.574060366799387</v>
      </c>
      <c r="GH21" s="208">
        <f ca="1">IF(OFFSET(Census!GG$4,$A21*25-25+1,0,1,1)=0,"",(OFFSET(Census!GG$4,$A21*25-25+Census!GG$3,0,1,1)-OFFSET(Census!GG$4,$A21*25-25+1,0,1,1))/OFFSET(Census!GG$4,$A21*25-25+1,0,1,1)*100)</f>
        <v>-42.341953414969993</v>
      </c>
      <c r="GI21" s="207">
        <f ca="1">OFFSET(Census!GI$4,$A21*25-25+Census!GI$3,0,1,1)-OFFSET(Census!GI$4,$A21*25-25+1,0,1,1)</f>
        <v>1.4870351049174602</v>
      </c>
      <c r="GJ21" s="208">
        <f ca="1">IF(OFFSET(Census!GI$4,$A21*25-25+1,0,1,1)=0,"",(OFFSET(Census!GI$4,$A21*25-25+Census!GI$3,0,1,1)-OFFSET(Census!GI$4,$A21*25-25+1,0,1,1))/OFFSET(Census!GI$4,$A21*25-25+1,0,1,1)*100)</f>
        <v>2.5541464600814989</v>
      </c>
      <c r="GK21" s="207">
        <f ca="1">OFFSET(Census!GK$4,$A21*25-25+Census!GK$3,0,1,1)-OFFSET(Census!GK$4,$A21*25-25+1,0,1,1)</f>
        <v>1.8413025635537945</v>
      </c>
      <c r="GL21" s="208">
        <f ca="1">IF(OFFSET(Census!GK$4,$A21*25-25+1,0,1,1)=0,"",(OFFSET(Census!GK$4,$A21*25-25+Census!GK$3,0,1,1)-OFFSET(Census!GK$4,$A21*25-25+1,0,1,1))/OFFSET(Census!GK$4,$A21*25-25+1,0,1,1)*100)</f>
        <v>13.75798259205351</v>
      </c>
      <c r="GM21" s="207"/>
      <c r="GN21" s="208"/>
      <c r="GO21" s="207">
        <f ca="1">OFFSET(Census!GO$4,$A21*25-25+Census!GO$3,0,1,1)-OFFSET(Census!GO$4,$A21*25-25+1,0,1,1)</f>
        <v>-32.370517790770023</v>
      </c>
      <c r="GP21" s="208">
        <f ca="1">IF(OFFSET(Census!GO$4,$A21*25-25+1,0,1,1)=0,"",(OFFSET(Census!GO$4,$A21*25-25+Census!GO$3,0,1,1)-OFFSET(Census!GO$4,$A21*25-25+1,0,1,1))/OFFSET(Census!GO$4,$A21*25-25+1,0,1,1)*100)</f>
        <v>-52.311168675879586</v>
      </c>
      <c r="GQ21" s="207">
        <f ca="1">OFFSET(Census!GQ$4,$A21*25-25+Census!GQ$3,0,1,1)-OFFSET(Census!GQ$4,$A21*25-25+1,0,1,1)</f>
        <v>403</v>
      </c>
      <c r="GR21" s="208">
        <f ca="1">IF(OFFSET(Census!GQ$4,$A21*25-25+1,0,1,1)=0,"",(OFFSET(Census!GQ$4,$A21*25-25+Census!GQ$3,0,1,1)-OFFSET(Census!GQ$4,$A21*25-25+1,0,1,1))/OFFSET(Census!GQ$4,$A21*25-25+1,0,1,1)*100)</f>
        <v>41.761658031088082</v>
      </c>
      <c r="GS21" s="207">
        <f ca="1">OFFSET(Census!GS$4,$A21*25-25+Census!GS$3,0,1,1)-OFFSET(Census!GS$4,$A21*25-25+1,0,1,1)</f>
        <v>-13.070000000000007</v>
      </c>
      <c r="GT21" s="208">
        <f ca="1">IF(OFFSET(Census!GS$4,$A21*25-25+1,0,1,1)=0,"",(OFFSET(Census!GS$4,$A21*25-25+Census!GS$3,0,1,1)-OFFSET(Census!GS$4,$A21*25-25+1,0,1,1))/OFFSET(Census!GS$4,$A21*25-25+1,0,1,1)*100)</f>
        <v>-14.33585609301306</v>
      </c>
      <c r="GU21" s="207">
        <f ca="1">OFFSET(Census!GU$4,$A21*25-25+Census!GU$3,0,1,1)-OFFSET(Census!GU$4,$A21*25-25+1,0,1,1)</f>
        <v>-5.8899999999999935</v>
      </c>
      <c r="GV21" s="208">
        <f ca="1">IF(OFFSET(Census!GU$4,$A21*25-25+1,0,1,1)=0,"",(OFFSET(Census!GU$4,$A21*25-25+Census!GU$3,0,1,1)-OFFSET(Census!GU$4,$A21*25-25+1,0,1,1))/OFFSET(Census!GU$4,$A21*25-25+1,0,1,1)*100)</f>
        <v>-9.0629327588859727</v>
      </c>
      <c r="GW21" s="207">
        <f ca="1">OFFSET(Census!GW$4,$A21*25-25+Census!GW$3,0,1,1)-OFFSET(Census!GW$4,$A21*25-25+1,0,1,1)</f>
        <v>15.5</v>
      </c>
      <c r="GX21" s="208">
        <f ca="1">IF(OFFSET(Census!GW$4,$A21*25-25+1,0,1,1)=0,"",(OFFSET(Census!GW$4,$A21*25-25+Census!GW$3,0,1,1)-OFFSET(Census!GW$4,$A21*25-25+1,0,1,1))/OFFSET(Census!GW$4,$A21*25-25+1,0,1,1)*100)</f>
        <v>25.833333333333336</v>
      </c>
      <c r="GY21" s="207">
        <f ca="1">OFFSET(Census!GY$4,$A21*25-25+Census!GY$3,0,1,1)-OFFSET(Census!GY$4,$A21*25-25+1,0,1,1)</f>
        <v>12.590000000000003</v>
      </c>
      <c r="GZ21" s="208">
        <f ca="1">IF(OFFSET(Census!GY$4,$A21*25-25+1,0,1,1)=0,"",(OFFSET(Census!GY$4,$A21*25-25+Census!GY$3,0,1,1)-OFFSET(Census!GY$4,$A21*25-25+1,0,1,1))/OFFSET(Census!GY$4,$A21*25-25+1,0,1,1)*100)</f>
        <v>27.363616605085859</v>
      </c>
      <c r="HA21" s="207">
        <f ca="1">OFFSET(Census!HA$4,$A21*25-25+Census!HA$3,0,1,1)-OFFSET(Census!HA$4,$A21*25-25+1,0,1,1)</f>
        <v>-0.60000000000000853</v>
      </c>
      <c r="HB21" s="208">
        <f ca="1">IF(OFFSET(Census!HA$4,$A21*25-25+1,0,1,1)=0,"",(OFFSET(Census!HA$4,$A21*25-25+Census!HA$3,0,1,1)-OFFSET(Census!HA$4,$A21*25-25+1,0,1,1))/OFFSET(Census!HA$4,$A21*25-25+1,0,1,1)*100)</f>
        <v>-0.62370062370063262</v>
      </c>
      <c r="HC21" s="207">
        <f ca="1">OFFSET(Census!HC$4,$A21*25-25+Census!HC$3,0,1,1)-OFFSET(Census!HC$4,$A21*25-25+1,0,1,1)</f>
        <v>-9.6</v>
      </c>
      <c r="HD21" s="208">
        <f ca="1">IF(OFFSET(Census!HC$4,$A21*25-25+1,0,1,1)=0,"",(OFFSET(Census!HC$4,$A21*25-25+Census!HC$3,0,1,1)-OFFSET(Census!HC$4,$A21*25-25+1,0,1,1))/OFFSET(Census!HC$4,$A21*25-25+1,0,1,1)*100)</f>
        <v>-38.4</v>
      </c>
      <c r="HE21" s="207"/>
      <c r="HF21" s="208" t="str">
        <f ca="1">IF(OFFSET(Census!HE$4,$A21*25-25+1,0,1,1)=0,"",(OFFSET(Census!HE$4,$A21*25-25+Census!HE$3,0,1,1)-OFFSET(Census!HE$4,$A21*25-25+1,0,1,1))/OFFSET(Census!HE$4,$A21*25-25+1,0,1,1)*100)</f>
        <v/>
      </c>
      <c r="HG21" s="207">
        <f ca="1">OFFSET(Census!HG$4,$A21*25-25+Census!HG$3,0,1,1)-OFFSET(Census!HG$4,$A21*25-25+1,0,1,1)</f>
        <v>451.48042991586294</v>
      </c>
      <c r="HH21" s="208">
        <f ca="1">IF(OFFSET(Census!HG$4,$A21*25-25+1,0,1,1)=0,"",(OFFSET(Census!HG$4,$A21*25-25+Census!HG$3,0,1,1)-OFFSET(Census!HG$4,$A21*25-25+1,0,1,1))/OFFSET(Census!HG$4,$A21*25-25+1,0,1,1)*100)</f>
        <v>44.349747535939386</v>
      </c>
      <c r="HI21" s="207">
        <f ca="1">OFFSET(Census!HI$4,$A21*25-25+Census!HI$3,0,1,1)-OFFSET(Census!HI$4,$A21*25-25+1,0,1,1)</f>
        <v>-3863.9404038153443</v>
      </c>
      <c r="HJ21" s="208">
        <f ca="1">IF(OFFSET(Census!HI$4,$A21*25-25+1,0,1,1)=0,"",(OFFSET(Census!HI$4,$A21*25-25+Census!HI$3,0,1,1)-OFFSET(Census!HI$4,$A21*25-25+1,0,1,1))/OFFSET(Census!HI$4,$A21*25-25+1,0,1,1)*100)</f>
        <v>-29.729479139919551</v>
      </c>
      <c r="HK21" s="207">
        <f ca="1">OFFSET(Census!HK$4,$A21*25-25+Census!HK$3,0,1,1)-OFFSET(Census!HK$4,$A21*25-25+1,0,1,1)</f>
        <v>-66.008487973602428</v>
      </c>
      <c r="HL21" s="208">
        <f ca="1">IF(OFFSET(Census!HK$4,$A21*25-25+1,0,1,1)=0,"",(OFFSET(Census!HK$4,$A21*25-25+Census!HK$3,0,1,1)-OFFSET(Census!HK$4,$A21*25-25+1,0,1,1))/OFFSET(Census!HK$4,$A21*25-25+1,0,1,1)*100)</f>
        <v>-7.6222272486838829</v>
      </c>
      <c r="HM21" s="207">
        <f ca="1">OFFSET(Census!HM$4,$A21*25-25+Census!HM$3,0,1,1)-OFFSET(Census!HM$4,$A21*25-25+1,0,1,1)</f>
        <v>-2760.5687578911638</v>
      </c>
      <c r="HN21" s="208">
        <f ca="1">IF(OFFSET(Census!HM$4,$A21*25-25+1,0,1,1)=0,"",(OFFSET(Census!HM$4,$A21*25-25+Census!HM$3,0,1,1)-OFFSET(Census!HM$4,$A21*25-25+1,0,1,1))/OFFSET(Census!HM$4,$A21*25-25+1,0,1,1)*100)</f>
        <v>-17.399273653669255</v>
      </c>
      <c r="HO21" s="207">
        <f ca="1">OFFSET(Census!HO$4,$A21*25-25+Census!HO$3,0,1,1)-OFFSET(Census!HO$4,$A21*25-25+1,0,1,1)</f>
        <v>918.64199318461897</v>
      </c>
      <c r="HP21" s="208">
        <f ca="1">IF(OFFSET(Census!HO$4,$A21*25-25+1,0,1,1)=0,"",(OFFSET(Census!HO$4,$A21*25-25+Census!HO$3,0,1,1)-OFFSET(Census!HO$4,$A21*25-25+1,0,1,1))/OFFSET(Census!HO$4,$A21*25-25+1,0,1,1)*100)</f>
        <v>193.83984002024059</v>
      </c>
      <c r="HQ21" s="207"/>
      <c r="HR21" s="208"/>
      <c r="HS21" s="207">
        <f ca="1">OFFSET(Census!HS$4,$A21*25-25+Census!HS$3,0,1,1)-OFFSET(Census!HS$4,$A21*25-25+1,0,1,1)</f>
        <v>-6</v>
      </c>
      <c r="HT21" s="208">
        <f ca="1">IF(OFFSET(Census!HS$4,$A21*25-25+1,0,1,1)=0,"",(OFFSET(Census!HS$4,$A21*25-25+Census!HS$3,0,1,1)-OFFSET(Census!HS$4,$A21*25-25+1,0,1,1))/OFFSET(Census!HS$4,$A21*25-25+1,0,1,1)*100)</f>
        <v>-40</v>
      </c>
      <c r="HU21" s="207">
        <f ca="1">OFFSET(Census!HU$4,$A21*25-25+Census!HU$3,0,1,1)-OFFSET(Census!HU$4,$A21*25-25+1,0,1,1)</f>
        <v>0</v>
      </c>
      <c r="HV21" s="208" t="str">
        <f ca="1">IF(OFFSET(Census!HU$4,$A21*25-25+1,0,1,1)=0,"",(OFFSET(Census!HU$4,$A21*25-25+Census!HU$3,0,1,1)-OFFSET(Census!HU$4,$A21*25-25+1,0,1,1))/OFFSET(Census!HU$4,$A21*25-25+1,0,1,1)*100)</f>
        <v/>
      </c>
      <c r="HW21" s="207">
        <f ca="1">OFFSET(Census!HW$4,$A21*25-25+Census!HW$3,0,1,1)-OFFSET(Census!HW$4,$A21*25-25+1,0,1,1)</f>
        <v>8.0000000000000071</v>
      </c>
      <c r="HX21" s="208">
        <f ca="1">IF(OFFSET(Census!HW$4,$A21*25-25+1,0,1,1)=0,"",(OFFSET(Census!HW$4,$A21*25-25+Census!HW$3,0,1,1)-OFFSET(Census!HW$4,$A21*25-25+1,0,1,1))/OFFSET(Census!HW$4,$A21*25-25+1,0,1,1)*100)</f>
        <v>13.245033112582794</v>
      </c>
      <c r="HY21" s="207"/>
      <c r="HZ21" s="208" t="str">
        <f ca="1">IF(OFFSET(Census!HY$4,$A21*25-25+1,0,1,1)=0,"",(OFFSET(Census!HY$4,$A21*25-25+Census!HY$3,0,1,1)-OFFSET(Census!HY$4,$A21*25-25+1,0,1,1))/OFFSET(Census!HY$4,$A21*25-25+1,0,1,1)*100)</f>
        <v/>
      </c>
      <c r="IA21" s="207">
        <f ca="1">OFFSET(Census!IA$4,$A21*25-25+Census!IA$3,0,1,1)-OFFSET(Census!IA$4,$A21*25-25+1,0,1,1)</f>
        <v>2</v>
      </c>
      <c r="IB21" s="208">
        <f ca="1">IF(OFFSET(Census!IA$4,$A21*25-25+1,0,1,1)=0,"",(OFFSET(Census!IA$4,$A21*25-25+Census!IA$3,0,1,1)-OFFSET(Census!IA$4,$A21*25-25+1,0,1,1))/OFFSET(Census!IA$4,$A21*25-25+1,0,1,1)*100)</f>
        <v>100</v>
      </c>
      <c r="IC21" s="207">
        <f ca="1">OFFSET(Census!IC$4,$A21*25-25+Census!IC$3,0,1,1)-OFFSET(Census!IC$4,$A21*25-25+1,0,1,1)</f>
        <v>-67.666666666666657</v>
      </c>
      <c r="ID21" s="208">
        <f ca="1">IF(OFFSET(Census!IC$4,$A21*25-25+1,0,1,1)=0,"",(OFFSET(Census!IC$4,$A21*25-25+Census!IC$3,0,1,1)-OFFSET(Census!IC$4,$A21*25-25+1,0,1,1))/OFFSET(Census!IC$4,$A21*25-25+1,0,1,1)*100)</f>
        <v>-54.133333333333326</v>
      </c>
      <c r="IE21" s="207">
        <f ca="1">OFFSET(Census!IE$4,$A21*25-25+Census!IE$3,0,1,1)-OFFSET(Census!IE$4,$A21*25-25+1,0,1,1)</f>
        <v>0.15586905984202132</v>
      </c>
      <c r="IF21" s="208">
        <f ca="1">IF(OFFSET(Census!IE$4,$A21*25-25+1,0,1,1)=0,"",(OFFSET(Census!IE$4,$A21*25-25+Census!IE$3,0,1,1)-OFFSET(Census!IE$4,$A21*25-25+1,0,1,1))/OFFSET(Census!IE$4,$A21*25-25+1,0,1,1)*100)</f>
        <v>49.119796173315393</v>
      </c>
      <c r="IG21" s="207">
        <f ca="1">OFFSET(Census!IG$4,$A21*25-25+Census!IG$3,0,1,1)-OFFSET(Census!IG$4,$A21*25-25+1,0,1,1)</f>
        <v>-13.050331619303302</v>
      </c>
      <c r="IH21" s="208">
        <f ca="1">IF(OFFSET(Census!IG$4,$A21*25-25+1,0,1,1)=0,"",(OFFSET(Census!IG$4,$A21*25-25+Census!IG$3,0,1,1)-OFFSET(Census!IG$4,$A21*25-25+1,0,1,1))/OFFSET(Census!IG$4,$A21*25-25+1,0,1,1)*100)</f>
        <v>-65.80186007758634</v>
      </c>
      <c r="II21" s="207"/>
      <c r="IJ21" s="208"/>
    </row>
    <row r="22" spans="1:244" ht="12" customHeight="1" x14ac:dyDescent="0.35">
      <c r="A22" s="209">
        <v>17</v>
      </c>
      <c r="B22" s="10" t="s">
        <v>67</v>
      </c>
      <c r="E22" s="207">
        <f ca="1">OFFSET(Census!E$4,$A22*25-25+Census!E$3,0,1,1)-OFFSET(Census!E$4,$A22*25-25+1,0,1,1)</f>
        <v>18166</v>
      </c>
      <c r="F22" s="208">
        <f ca="1">IF(OFFSET(Census!E$4,$A22*25-25+1,0,1,1)=0,"",(OFFSET(Census!E$4,$A22*25-25+Census!E$3,0,1,1)-OFFSET(Census!E$4,$A22*25-25+1,0,1,1))/OFFSET(Census!E$4,$A22*25-25+1,0,1,1)*100)</f>
        <v>18.299955675544989</v>
      </c>
      <c r="G22" s="207">
        <f ca="1">OFFSET(Census!G$4,$A22*25-25+Census!G$3,0,1,1)-OFFSET(Census!G$4,$A22*25-25+1,0,1,1)</f>
        <v>1671</v>
      </c>
      <c r="H22" s="208">
        <f ca="1">IF(OFFSET(Census!G$4,$A22*25-25+1,0,1,1)=0,"",(OFFSET(Census!G$4,$A22*25-25+Census!G$3,0,1,1)-OFFSET(Census!G$4,$A22*25-25+1,0,1,1))/OFFSET(Census!G$4,$A22*25-25+1,0,1,1)*100)</f>
        <v>8.6338741345458292</v>
      </c>
      <c r="I22" s="207">
        <f ca="1">OFFSET(Census!I$4,$A22*25-25+Census!I$3,0,1,1)-OFFSET(Census!I$4,$A22*25-25+1,0,1,1)</f>
        <v>-1779</v>
      </c>
      <c r="J22" s="208">
        <f ca="1">IF(OFFSET(Census!I$4,$A22*25-25+1,0,1,1)=0,"",(OFFSET(Census!I$4,$A22*25-25+Census!I$3,0,1,1)-OFFSET(Census!I$4,$A22*25-25+1,0,1,1))/OFFSET(Census!I$4,$A22*25-25+1,0,1,1)*100)</f>
        <v>-12.102040816326531</v>
      </c>
      <c r="K22" s="207">
        <f ca="1">OFFSET(Census!K$4,$A22*25-25+Census!K$3,0,1,1)-OFFSET(Census!K$4,$A22*25-25+1,0,1,1)</f>
        <v>11803</v>
      </c>
      <c r="L22" s="208">
        <f ca="1">IF(OFFSET(Census!K$4,$A22*25-25+1,0,1,1)=0,"",(OFFSET(Census!K$4,$A22*25-25+Census!K$3,0,1,1)-OFFSET(Census!K$4,$A22*25-25+1,0,1,1))/OFFSET(Census!K$4,$A22*25-25+1,0,1,1)*100)</f>
        <v>140.12822034904428</v>
      </c>
      <c r="M22" s="207">
        <f ca="1">OFFSET(Census!M$4,$A22*25-25+Census!M$3,0,1,1)-OFFSET(Census!M$4,$A22*25-25+1,0,1,1)</f>
        <v>-1.2209408158874986</v>
      </c>
      <c r="N22" s="208">
        <f ca="1">IF(OFFSET(Census!M$4,$A22*25-25+1,0,1,1)=0,"",(OFFSET(Census!M$4,$A22*25-25+Census!M$3,0,1,1)-OFFSET(Census!M$4,$A22*25-25+1,0,1,1))/OFFSET(Census!M$4,$A22*25-25+1,0,1,1)*100)</f>
        <v>-6.2622895996445287</v>
      </c>
      <c r="O22" s="207">
        <f ca="1">OFFSET(Census!O$4,$A22*25-25+Census!O$3,0,1,1)-OFFSET(Census!O$4,$A22*25-25+1,0,1,1)</f>
        <v>-3.5769448821831222</v>
      </c>
      <c r="P22" s="208">
        <f ca="1">IF(OFFSET(Census!O$4,$A22*25-25+1,0,1,1)=0,"",(OFFSET(Census!O$4,$A22*25-25+Census!O$3,0,1,1)-OFFSET(Census!O$4,$A22*25-25+1,0,1,1))/OFFSET(Census!O$4,$A22*25-25+1,0,1,1)*100)</f>
        <v>-24.15484112684042</v>
      </c>
      <c r="Q22" s="207">
        <f ca="1">OFFSET(Census!Q$4,$A22*25-25+Census!Q$3,0,1,1)-OFFSET(Census!Q$4,$A22*25-25+1,0,1,1)</f>
        <v>9.0961412148156811</v>
      </c>
      <c r="R22" s="208">
        <f ca="1">IF(OFFSET(Census!Q$4,$A22*25-25+1,0,1,1)=0,"",(OFFSET(Census!Q$4,$A22*25-25+Census!Q$3,0,1,1)-OFFSET(Census!Q$4,$A22*25-25+1,0,1,1))/OFFSET(Census!Q$4,$A22*25-25+1,0,1,1)*100)</f>
        <v>107.20120457228101</v>
      </c>
      <c r="S22" s="207">
        <f ca="1">OFFSET(Census!S$4,$A22*25-25+Census!S$3,0,1,1)-OFFSET(Census!S$4,$A22*25-25+1,0,1,1)</f>
        <v>8</v>
      </c>
      <c r="T22" s="208">
        <f ca="1">IF(OFFSET(Census!S$4,$A22*25-25+1,0,1,1)=0,"",(OFFSET(Census!S$4,$A22*25-25+Census!S$3,0,1,1)-OFFSET(Census!S$4,$A22*25-25+1,0,1,1))/OFFSET(Census!S$4,$A22*25-25+1,0,1,1)*100)</f>
        <v>25.806451612903224</v>
      </c>
      <c r="U22" s="207"/>
      <c r="V22" s="208"/>
      <c r="W22" s="207">
        <f ca="1">OFFSET(Census!W$4,$A22*25-25+Census!W$3,0,1,1)-OFFSET(Census!W$4,$A22*25-25+1,0,1,1)</f>
        <v>541</v>
      </c>
      <c r="X22" s="208">
        <f ca="1">IF(OFFSET(Census!W$4,$A22*25-25+1,0,1,1)=0,"",(OFFSET(Census!W$4,$A22*25-25+Census!W$3,0,1,1)-OFFSET(Census!W$4,$A22*25-25+1,0,1,1))/OFFSET(Census!W$4,$A22*25-25+1,0,1,1)*100)</f>
        <v>280.31088082901556</v>
      </c>
      <c r="Y22" s="207">
        <f ca="1">OFFSET(Census!Y$4,$A22*25-25+Census!Y$3,0,1,1)-OFFSET(Census!Y$4,$A22*25-25+1,0,1,1)</f>
        <v>0.43261902493541127</v>
      </c>
      <c r="Z22" s="208">
        <f ca="1">IF(OFFSET(Census!Y$4,$A22*25-25+1,0,1,1)=0,"",(OFFSET(Census!Y$4,$A22*25-25+Census!Y$3,0,1,1)-OFFSET(Census!Y$4,$A22*25-25+1,0,1,1))/OFFSET(Census!Y$4,$A22*25-25+1,0,1,1)*100)</f>
        <v>194.52389431564731</v>
      </c>
      <c r="AA22" s="207">
        <f ca="1">OFFSET(Census!AA$4,$A22*25-25+Census!AA$3,0,1,1)-OFFSET(Census!AA$4,$A22*25-25+1,0,1,1)</f>
        <v>10477</v>
      </c>
      <c r="AB22" s="208">
        <f ca="1">IF(OFFSET(Census!AA$4,$A22*25-25+1,0,1,1)=0,"",(OFFSET(Census!AA$4,$A22*25-25+Census!AA$3,0,1,1)-OFFSET(Census!AA$4,$A22*25-25+1,0,1,1))/OFFSET(Census!AA$4,$A22*25-25+1,0,1,1)*100)</f>
        <v>56.321900870874096</v>
      </c>
      <c r="AC22" s="207">
        <f ca="1">OFFSET(Census!AC$4,$A22*25-25+Census!AC$3,0,1,1)-OFFSET(Census!AC$4,$A22*25-25+1,0,1,1)</f>
        <v>4.5947602928612525</v>
      </c>
      <c r="AD22" s="208">
        <f ca="1">IF(OFFSET(Census!AC$4,$A22*25-25+1,0,1,1)=0,"",(OFFSET(Census!AC$4,$A22*25-25+Census!AC$3,0,1,1)-OFFSET(Census!AC$4,$A22*25-25+1,0,1,1))/OFFSET(Census!AC$4,$A22*25-25+1,0,1,1)*100)</f>
        <v>21.435216265712953</v>
      </c>
      <c r="AE22" s="207">
        <f ca="1">OFFSET(Census!AE$4,$A22*25-25+Census!AE$3,0,1,1)-OFFSET(Census!AE$4,$A22*25-25+1,0,1,1)</f>
        <v>14704</v>
      </c>
      <c r="AF22" s="208">
        <f ca="1">IF(OFFSET(Census!AE$4,$A22*25-25+1,0,1,1)=0,"",(OFFSET(Census!AE$4,$A22*25-25+Census!AE$3,0,1,1)-OFFSET(Census!AE$4,$A22*25-25+1,0,1,1))/OFFSET(Census!AE$4,$A22*25-25+1,0,1,1)*100)</f>
        <v>182.09287925696594</v>
      </c>
      <c r="AG22" s="207">
        <f ca="1">OFFSET(Census!AG$4,$A22*25-25+Census!AG$3,0,1,1)-OFFSET(Census!AG$4,$A22*25-25+1,0,1,1)</f>
        <v>11.178758988928147</v>
      </c>
      <c r="AH22" s="208">
        <f ca="1">IF(OFFSET(Census!AG$4,$A22*25-25+1,0,1,1)=0,"",(OFFSET(Census!AG$4,$A22*25-25+Census!AG$3,0,1,1)-OFFSET(Census!AG$4,$A22*25-25+1,0,1,1))/OFFSET(Census!AG$4,$A22*25-25+1,0,1,1)*100)</f>
        <v>120.13670387841158</v>
      </c>
      <c r="AI22" s="207">
        <f ca="1">OFFSET(Census!AI$4,$A22*25-25+Census!AI$3,0,1,1)-OFFSET(Census!AI$4,$A22*25-25+1,0,1,1)</f>
        <v>2.0621088637030724</v>
      </c>
      <c r="AJ22" s="208">
        <f ca="1">IF(OFFSET(Census!AI$4,$A22*25-25+1,0,1,1)=0,"",(OFFSET(Census!AI$4,$A22*25-25+Census!AI$3,0,1,1)-OFFSET(Census!AI$4,$A22*25-25+1,0,1,1))/OFFSET(Census!AI$4,$A22*25-25+1,0,1,1)*100)</f>
        <v>219.92565786381718</v>
      </c>
      <c r="AK22" s="207">
        <f ca="1">OFFSET(Census!AK$4,$A22*25-25+Census!AK$3,0,1,1)-OFFSET(Census!AK$4,$A22*25-25+1,0,1,1)</f>
        <v>-12</v>
      </c>
      <c r="AL22" s="208">
        <f ca="1">IF(OFFSET(Census!AK$4,$A22*25-25+1,0,1,1)=0,"",(OFFSET(Census!AK$4,$A22*25-25+Census!AK$3,0,1,1)-OFFSET(Census!AK$4,$A22*25-25+1,0,1,1))/OFFSET(Census!AK$4,$A22*25-25+1,0,1,1)*100)</f>
        <v>-5.7971014492753623</v>
      </c>
      <c r="AM22" s="207">
        <f ca="1">OFFSET(Census!AM$4,$A22*25-25+Census!AM$3,0,1,1)-OFFSET(Census!AM$4,$A22*25-25+1,0,1,1)</f>
        <v>4077</v>
      </c>
      <c r="AN22" s="208">
        <f ca="1">IF(OFFSET(Census!AM$4,$A22*25-25+1,0,1,1)=0,"",(OFFSET(Census!AM$4,$A22*25-25+Census!AM$3,0,1,1)-OFFSET(Census!AM$4,$A22*25-25+1,0,1,1))/OFFSET(Census!AM$4,$A22*25-25+1,0,1,1)*100)</f>
        <v>1960.096153846154</v>
      </c>
      <c r="AO22" s="207">
        <f ca="1">OFFSET(Census!AO$4,$A22*25-25+Census!AO$3,0,1,1)-OFFSET(Census!AO$4,$A22*25-25+1,0,1,1)</f>
        <v>2252</v>
      </c>
      <c r="AP22" s="208">
        <f ca="1">IF(OFFSET(Census!AO$4,$A22*25-25+1,0,1,1)=0,"",(OFFSET(Census!AO$4,$A22*25-25+Census!AO$3,0,1,1)-OFFSET(Census!AO$4,$A22*25-25+1,0,1,1))/OFFSET(Census!AO$4,$A22*25-25+1,0,1,1)*100)</f>
        <v>807.16845878136189</v>
      </c>
      <c r="AQ22" s="207">
        <f ca="1">OFFSET(Census!AQ$4,$A22*25-25+Census!AQ$3,0,1,1)-OFFSET(Census!AQ$4,$A22*25-25+1,0,1,1)</f>
        <v>43</v>
      </c>
      <c r="AR22" s="208">
        <f ca="1">IF(OFFSET(Census!AQ$4,$A22*25-25+1,0,1,1)=0,"",(OFFSET(Census!AQ$4,$A22*25-25+Census!AQ$3,0,1,1)-OFFSET(Census!AQ$4,$A22*25-25+1,0,1,1))/OFFSET(Census!AQ$4,$A22*25-25+1,0,1,1)*100)</f>
        <v>1433.3333333333335</v>
      </c>
      <c r="AS22" s="207">
        <f ca="1">OFFSET(Census!AS$4,$A22*25-25+Census!AS$3,0,1,1)-OFFSET(Census!AS$4,$A22*25-25+1,0,1,1)</f>
        <v>516</v>
      </c>
      <c r="AT22" s="208">
        <f ca="1">IF(OFFSET(Census!AS$4,$A22*25-25+1,0,1,1)=0,"",(OFFSET(Census!AS$4,$A22*25-25+Census!AS$3,0,1,1)-OFFSET(Census!AS$4,$A22*25-25+1,0,1,1))/OFFSET(Census!AS$4,$A22*25-25+1,0,1,1)*100)</f>
        <v>332.90322580645164</v>
      </c>
      <c r="AU22" s="207">
        <f ca="1">OFFSET(Census!AU$4,$A22*25-25+Census!AU$3,0,1,1)-OFFSET(Census!AU$4,$A22*25-25+1,0,1,1)</f>
        <v>459</v>
      </c>
      <c r="AV22" s="208">
        <f ca="1">IF(OFFSET(Census!AU$4,$A22*25-25+1,0,1,1)=0,"",(OFFSET(Census!AU$4,$A22*25-25+Census!AU$3,0,1,1)-OFFSET(Census!AU$4,$A22*25-25+1,0,1,1))/OFFSET(Census!AU$4,$A22*25-25+1,0,1,1)*100)</f>
        <v>145.25316455696202</v>
      </c>
      <c r="AW22" s="207">
        <f ca="1">OFFSET(Census!AW$4,$A22*25-25+Census!AW$3,0,1,1)-OFFSET(Census!AW$4,$A22*25-25+1,0,1,1)</f>
        <v>21</v>
      </c>
      <c r="AX22" s="208">
        <f ca="1">IF(OFFSET(Census!AW$4,$A22*25-25+1,0,1,1)=0,"",(OFFSET(Census!AW$4,$A22*25-25+Census!AW$3,0,1,1)-OFFSET(Census!AW$4,$A22*25-25+1,0,1,1))/OFFSET(Census!AW$4,$A22*25-25+1,0,1,1)*100)</f>
        <v>70</v>
      </c>
      <c r="AY22" s="207">
        <f ca="1">OFFSET(Census!AY$4,$A22*25-25+Census!AY$3,0,1,1)-OFFSET(Census!AY$4,$A22*25-25+1,0,1,1)</f>
        <v>100</v>
      </c>
      <c r="AZ22" s="208">
        <f ca="1">IF(OFFSET(Census!AY$4,$A22*25-25+1,0,1,1)=0,"",(OFFSET(Census!AY$4,$A22*25-25+Census!AY$3,0,1,1)-OFFSET(Census!AY$4,$A22*25-25+1,0,1,1))/OFFSET(Census!AY$4,$A22*25-25+1,0,1,1)*100)</f>
        <v>23.75296912114014</v>
      </c>
      <c r="BA22" s="207"/>
      <c r="BB22" s="208"/>
      <c r="BC22" s="207">
        <f ca="1">OFFSET(Census!BC$4,$A22*25-25+Census!BC$3,0,1,1)-OFFSET(Census!BC$4,$A22*25-25+1,0,1,1)</f>
        <v>453</v>
      </c>
      <c r="BD22" s="208">
        <f ca="1">IF(OFFSET(Census!BC$4,$A22*25-25+1,0,1,1)=0,"",(OFFSET(Census!BC$4,$A22*25-25+Census!BC$3,0,1,1)-OFFSET(Census!BC$4,$A22*25-25+1,0,1,1))/OFFSET(Census!BC$4,$A22*25-25+1,0,1,1)*100)</f>
        <v>149.50495049504951</v>
      </c>
      <c r="BE22" s="207">
        <f ca="1">OFFSET(Census!BE$4,$A22*25-25+Census!BE$3,0,1,1)-OFFSET(Census!BE$4,$A22*25-25+1,0,1,1)</f>
        <v>65</v>
      </c>
      <c r="BF22" s="208">
        <f ca="1">IF(OFFSET(Census!BE$4,$A22*25-25+1,0,1,1)=0,"",(OFFSET(Census!BE$4,$A22*25-25+Census!BE$3,0,1,1)-OFFSET(Census!BE$4,$A22*25-25+1,0,1,1))/OFFSET(Census!BE$4,$A22*25-25+1,0,1,1)*100)</f>
        <v>54.166666666666664</v>
      </c>
      <c r="BG22" s="207">
        <f ca="1">OFFSET(Census!BG$4,$A22*25-25+Census!BG$3,0,1,1)-OFFSET(Census!BG$4,$A22*25-25+1,0,1,1)</f>
        <v>73</v>
      </c>
      <c r="BH22" s="208">
        <f ca="1">IF(OFFSET(Census!BG$4,$A22*25-25+1,0,1,1)=0,"",(OFFSET(Census!BG$4,$A22*25-25+Census!BG$3,0,1,1)-OFFSET(Census!BG$4,$A22*25-25+1,0,1,1))/OFFSET(Census!BG$4,$A22*25-25+1,0,1,1)*100)</f>
        <v>260.71428571428572</v>
      </c>
      <c r="BI22" s="207">
        <f ca="1">OFFSET(Census!BI$4,$A22*25-25+Census!BI$3,0,1,1)-OFFSET(Census!BI$4,$A22*25-25+1,0,1,1)</f>
        <v>315</v>
      </c>
      <c r="BJ22" s="208">
        <f ca="1">IF(OFFSET(Census!BI$4,$A22*25-25+1,0,1,1)=0,"",(OFFSET(Census!BI$4,$A22*25-25+Census!BI$3,0,1,1)-OFFSET(Census!BI$4,$A22*25-25+1,0,1,1))/OFFSET(Census!BI$4,$A22*25-25+1,0,1,1)*100)</f>
        <v>203.2258064516129</v>
      </c>
      <c r="BK22" s="207"/>
      <c r="BL22" s="208"/>
      <c r="BM22" s="207">
        <f ca="1">OFFSET(Census!BM$4,$A22*25-25+Census!BM$3,0,1,1)-OFFSET(Census!BM$4,$A22*25-25+1,0,1,1)</f>
        <v>2011</v>
      </c>
      <c r="BN22" s="208">
        <f ca="1">IF(OFFSET(Census!BM$4,$A22*25-25+1,0,1,1)=0,"",(OFFSET(Census!BM$4,$A22*25-25+Census!BM$3,0,1,1)-OFFSET(Census!BM$4,$A22*25-25+1,0,1,1))/OFFSET(Census!BM$4,$A22*25-25+1,0,1,1)*100)</f>
        <v>1314.3790849673203</v>
      </c>
      <c r="BO22" s="207">
        <f ca="1">OFFSET(Census!BO$4,$A22*25-25+Census!BO$3,0,1,1)-OFFSET(Census!BO$4,$A22*25-25+1,0,1,1)</f>
        <v>2015</v>
      </c>
      <c r="BP22" s="208">
        <f ca="1">IF(OFFSET(Census!BO$4,$A22*25-25+1,0,1,1)=0,"",(OFFSET(Census!BO$4,$A22*25-25+Census!BO$3,0,1,1)-OFFSET(Census!BO$4,$A22*25-25+1,0,1,1))/OFFSET(Census!BO$4,$A22*25-25+1,0,1,1)*100)</f>
        <v>381.62878787878788</v>
      </c>
      <c r="BQ22" s="207">
        <f ca="1">OFFSET(Census!BQ$4,$A22*25-25+Census!BQ$3,0,1,1)-OFFSET(Census!BQ$4,$A22*25-25+1,0,1,1)</f>
        <v>772</v>
      </c>
      <c r="BR22" s="208">
        <f ca="1">IF(OFFSET(Census!BQ$4,$A22*25-25+1,0,1,1)=0,"",(OFFSET(Census!BQ$4,$A22*25-25+Census!BQ$3,0,1,1)-OFFSET(Census!BQ$4,$A22*25-25+1,0,1,1))/OFFSET(Census!BQ$4,$A22*25-25+1,0,1,1)*100)</f>
        <v>311.29032258064512</v>
      </c>
      <c r="BS22" s="207">
        <f ca="1">OFFSET(Census!BS$4,$A22*25-25+Census!BS$3,0,1,1)-OFFSET(Census!BS$4,$A22*25-25+1,0,1,1)</f>
        <v>55</v>
      </c>
      <c r="BT22" s="208">
        <f ca="1">IF(OFFSET(Census!BS$4,$A22*25-25+1,0,1,1)=0,"",(OFFSET(Census!BS$4,$A22*25-25+Census!BS$3,0,1,1)-OFFSET(Census!BS$4,$A22*25-25+1,0,1,1))/OFFSET(Census!BS$4,$A22*25-25+1,0,1,1)*100)</f>
        <v>98.214285714285708</v>
      </c>
      <c r="BU22" s="207">
        <f ca="1">OFFSET(Census!BU$4,$A22*25-25+Census!BU$3,0,1,1)-OFFSET(Census!BU$4,$A22*25-25+1,0,1,1)</f>
        <v>37700</v>
      </c>
      <c r="BV22" s="208">
        <f ca="1">IF(OFFSET(Census!BU$4,$A22*25-25+1,0,1,1)=0,"",(OFFSET(Census!BU$4,$A22*25-25+Census!BU$3,0,1,1)-OFFSET(Census!BU$4,$A22*25-25+1,0,1,1))/OFFSET(Census!BU$4,$A22*25-25+1,0,1,1)*100)</f>
        <v>251.50100066711141</v>
      </c>
      <c r="BW22" s="207"/>
      <c r="BX22" s="208"/>
      <c r="BY22" s="207">
        <f ca="1">OFFSET(Census!BY$4,$A22*25-25+Census!BY$3,0,1,1)-OFFSET(Census!BY$4,$A22*25-25+1,0,1,1)</f>
        <v>-7.9136371365414053</v>
      </c>
      <c r="BZ22" s="208">
        <f ca="1">IF(OFFSET(Census!BY$4,$A22*25-25+1,0,1,1)=0,"",(OFFSET(Census!BY$4,$A22*25-25+Census!BY$3,0,1,1)-OFFSET(Census!BY$4,$A22*25-25+1,0,1,1))/OFFSET(Census!BY$4,$A22*25-25+1,0,1,1)*100)</f>
        <v>-50.043118279569896</v>
      </c>
      <c r="CA22" s="207">
        <f ca="1">OFFSET(Census!CA$4,$A22*25-25+Census!CA$3,0,1,1)-OFFSET(Census!CA$4,$A22*25-25+1,0,1,1)</f>
        <v>20449</v>
      </c>
      <c r="CB22" s="208">
        <f ca="1">IF(OFFSET(Census!CA$4,$A22*25-25+1,0,1,1)=0,"",(OFFSET(Census!CA$4,$A22*25-25+Census!CA$3,0,1,1)-OFFSET(Census!CA$4,$A22*25-25+1,0,1,1))/OFFSET(Census!CA$4,$A22*25-25+1,0,1,1)*100)</f>
        <v>453.01284891448825</v>
      </c>
      <c r="CC22" s="207">
        <f ca="1">OFFSET(Census!CC$4,$A22*25-25+Census!CC$3,0,1,1)-OFFSET(Census!CC$4,$A22*25-25+1,0,1,1)</f>
        <v>17.526335455105226</v>
      </c>
      <c r="CD22" s="208">
        <f ca="1">IF(OFFSET(Census!CC$4,$A22*25-25+1,0,1,1)=0,"",(OFFSET(Census!CC$4,$A22*25-25+Census!CC$3,0,1,1)-OFFSET(Census!CC$4,$A22*25-25+1,0,1,1))/OFFSET(Census!CC$4,$A22*25-25+1,0,1,1)*100)</f>
        <v>336.94127539421504</v>
      </c>
      <c r="CE22" s="207"/>
      <c r="CF22" s="208"/>
      <c r="CG22" s="207">
        <f ca="1">OFFSET(Census!CG$4,$A22*25-25+Census!CG$3,0,1,1)-OFFSET(Census!CG$4,$A22*25-25+1,0,1,1)</f>
        <v>18866</v>
      </c>
      <c r="CH22" s="208">
        <f ca="1">IF(OFFSET(Census!CG$4,$A22*25-25+1,0,1,1)=0,"",(OFFSET(Census!CG$4,$A22*25-25+Census!CG$3,0,1,1)-OFFSET(Census!CG$4,$A22*25-25+1,0,1,1))/OFFSET(Census!CG$4,$A22*25-25+1,0,1,1)*100)</f>
        <v>47.022756162608111</v>
      </c>
      <c r="CI22" s="207">
        <f ca="1">OFFSET(Census!CI$4,$A22*25-25+Census!CI$3,0,1,1)-OFFSET(Census!CI$4,$A22*25-25+1,0,1,1)</f>
        <v>-1861</v>
      </c>
      <c r="CJ22" s="208">
        <f ca="1">IF(OFFSET(Census!CI$4,$A22*25-25+1,0,1,1)=0,"",(OFFSET(Census!CI$4,$A22*25-25+Census!CI$3,0,1,1)-OFFSET(Census!CI$4,$A22*25-25+1,0,1,1))/OFFSET(Census!CI$4,$A22*25-25+1,0,1,1)*100)</f>
        <v>-42.85056412618006</v>
      </c>
      <c r="CK22" s="207">
        <f ca="1">OFFSET(Census!CK$4,$A22*25-25+Census!CK$3,0,1,1)-OFFSET(Census!CK$4,$A22*25-25+1,0,1,1)</f>
        <v>7631</v>
      </c>
      <c r="CL22" s="208">
        <f ca="1">IF(OFFSET(Census!CK$4,$A22*25-25+1,0,1,1)=0,"",(OFFSET(Census!CK$4,$A22*25-25+Census!CK$3,0,1,1)-OFFSET(Census!CK$4,$A22*25-25+1,0,1,1))/OFFSET(Census!CK$4,$A22*25-25+1,0,1,1)*100)</f>
        <v>35.484770983492211</v>
      </c>
      <c r="CM22" s="207">
        <f ca="1">OFFSET(Census!CM$4,$A22*25-25+Census!CM$3,0,1,1)-OFFSET(Census!CM$4,$A22*25-25+1,0,1,1)</f>
        <v>-5.7296446455651466</v>
      </c>
      <c r="CN22" s="208">
        <f ca="1">IF(OFFSET(Census!CM$4,$A22*25-25+1,0,1,1)=0,"",(OFFSET(Census!CM$4,$A22*25-25+Census!CM$3,0,1,1)-OFFSET(Census!CM$4,$A22*25-25+1,0,1,1))/OFFSET(Census!CM$4,$A22*25-25+1,0,1,1)*100)</f>
        <v>-58.660584738754018</v>
      </c>
      <c r="CO22" s="207">
        <f ca="1">OFFSET(Census!CO$4,$A22*25-25+Census!CO$3,0,1,1)-OFFSET(Census!CO$4,$A22*25-25+1,0,1,1)</f>
        <v>0.21963389949837175</v>
      </c>
      <c r="CP22" s="208">
        <f ca="1">IF(OFFSET(Census!CO$4,$A22*25-25+1,0,1,1)=0,"",(OFFSET(Census!CO$4,$A22*25-25+Census!CO$3,0,1,1)-OFFSET(Census!CO$4,$A22*25-25+1,0,1,1))/OFFSET(Census!CO$4,$A22*25-25+1,0,1,1)*100)</f>
        <v>5.9677187948350028</v>
      </c>
      <c r="CQ22" s="207">
        <f ca="1">OFFSET(Census!CQ$4,$A22*25-25+Census!CQ$3,0,1,1)-OFFSET(Census!CQ$4,$A22*25-25+1,0,1,1)</f>
        <v>0.44147909868942747</v>
      </c>
      <c r="CR22" s="208">
        <f ca="1">IF(OFFSET(Census!CQ$4,$A22*25-25+1,0,1,1)=0,"",(OFFSET(Census!CQ$4,$A22*25-25+Census!CQ$3,0,1,1)-OFFSET(Census!CQ$4,$A22*25-25+1,0,1,1))/OFFSET(Census!CQ$4,$A22*25-25+1,0,1,1)*100)</f>
        <v>0.65500032973737954</v>
      </c>
      <c r="CS22" s="207">
        <f ca="1">OFFSET(Census!CS$4,$A22*25-25+Census!CS$3,0,1,1)-OFFSET(Census!CS$4,$A22*25-25+1,0,1,1)</f>
        <v>-10.864702095672989</v>
      </c>
      <c r="CT22" s="208">
        <f ca="1">IF(OFFSET(Census!CS$4,$A22*25-25+1,0,1,1)=0,"",(OFFSET(Census!CS$4,$A22*25-25+Census!CS$3,0,1,1)-OFFSET(Census!CS$4,$A22*25-25+1,0,1,1))/OFFSET(Census!CS$4,$A22*25-25+1,0,1,1)*100)</f>
        <v>-63.383132147119035</v>
      </c>
      <c r="CU22" s="207">
        <f ca="1">OFFSET(Census!CU$4,$A22*25-25+Census!CU$3,0,1,1)-OFFSET(Census!CU$4,$A22*25-25+1,0,1,1)</f>
        <v>9388</v>
      </c>
      <c r="CV22" s="208">
        <f ca="1">IF(OFFSET(Census!CU$4,$A22*25-25+1,0,1,1)=0,"",(OFFSET(Census!CU$4,$A22*25-25+Census!CU$3,0,1,1)-OFFSET(Census!CU$4,$A22*25-25+1,0,1,1))/OFFSET(Census!CU$4,$A22*25-25+1,0,1,1)*100)</f>
        <v>150.7144003852946</v>
      </c>
      <c r="CW22" s="207">
        <f ca="1">OFFSET(Census!CW$4,$A22*25-25+Census!CW$3,0,1,1)-OFFSET(Census!CW$4,$A22*25-25+1,0,1,1)</f>
        <v>1555</v>
      </c>
      <c r="CX22" s="208">
        <f ca="1">IF(OFFSET(Census!CW$4,$A22*25-25+1,0,1,1)=0,"",(OFFSET(Census!CW$4,$A22*25-25+Census!CW$3,0,1,1)-OFFSET(Census!CW$4,$A22*25-25+1,0,1,1))/OFFSET(Census!CW$4,$A22*25-25+1,0,1,1)*100)</f>
        <v>55.298719772403985</v>
      </c>
      <c r="CY22" s="207">
        <f ca="1">OFFSET(Census!CY$4,$A22*25-25+Census!CY$3,0,1,1)-OFFSET(Census!CY$4,$A22*25-25+1,0,1,1)</f>
        <v>11.41519066189667</v>
      </c>
      <c r="CZ22" s="208">
        <f ca="1">IF(OFFSET(Census!CY$4,$A22*25-25+1,0,1,1)=0,"",(OFFSET(Census!CY$4,$A22*25-25+Census!CY$3,0,1,1)-OFFSET(Census!CY$4,$A22*25-25+1,0,1,1))/OFFSET(Census!CY$4,$A22*25-25+1,0,1,1)*100)</f>
        <v>73.525263211744473</v>
      </c>
      <c r="DA22" s="207">
        <f ca="1">OFFSET(Census!DA$4,$A22*25-25+Census!DA$3,0,1,1)-OFFSET(Census!DA$4,$A22*25-25+1,0,1,1)</f>
        <v>0.5246683553847733</v>
      </c>
      <c r="DB22" s="208">
        <f ca="1">IF(OFFSET(Census!DA$4,$A22*25-25+1,0,1,1)=0,"",(OFFSET(Census!DA$4,$A22*25-25+Census!DA$3,0,1,1)-OFFSET(Census!DA$4,$A22*25-25+1,0,1,1))/OFFSET(Census!DA$4,$A22*25-25+1,0,1,1)*100)</f>
        <v>7.4858531601680252</v>
      </c>
      <c r="DC22" s="207"/>
      <c r="DD22" s="208"/>
      <c r="DE22" s="207">
        <f ca="1">OFFSET(Census!DE$4,$A22*25-25+Census!DE$3,0,1,1)-OFFSET(Census!DE$4,$A22*25-25+1,0,1,1)</f>
        <v>536</v>
      </c>
      <c r="DF22" s="208">
        <f ca="1">IF(OFFSET(Census!DE$4,$A22*25-25+1,0,1,1)=0,"",(OFFSET(Census!DE$4,$A22*25-25+Census!DE$3,0,1,1)-OFFSET(Census!DE$4,$A22*25-25+1,0,1,1))/OFFSET(Census!DE$4,$A22*25-25+1,0,1,1)*100)</f>
        <v>45.617021276595743</v>
      </c>
      <c r="DG22" s="207">
        <f ca="1">OFFSET(Census!DG$4,$A22*25-25+Census!DG$3,0,1,1)-OFFSET(Census!DG$4,$A22*25-25+1,0,1,1)</f>
        <v>11017</v>
      </c>
      <c r="DH22" s="208">
        <f ca="1">IF(OFFSET(Census!DG$4,$A22*25-25+1,0,1,1)=0,"",(OFFSET(Census!DG$4,$A22*25-25+Census!DG$3,0,1,1)-OFFSET(Census!DG$4,$A22*25-25+1,0,1,1))/OFFSET(Census!DG$4,$A22*25-25+1,0,1,1)*100)</f>
        <v>41.601842761120764</v>
      </c>
      <c r="DI22" s="207">
        <f ca="1">OFFSET(Census!DI$4,$A22*25-25+Census!DI$3,0,1,1)-OFFSET(Census!DI$4,$A22*25-25+1,0,1,1)</f>
        <v>48</v>
      </c>
      <c r="DJ22" s="208">
        <f ca="1">IF(OFFSET(Census!DI$4,$A22*25-25+1,0,1,1)=0,"",(OFFSET(Census!DI$4,$A22*25-25+Census!DI$3,0,1,1)-OFFSET(Census!DI$4,$A22*25-25+1,0,1,1))/OFFSET(Census!DI$4,$A22*25-25+1,0,1,1)*100)</f>
        <v>1.3022246337493217</v>
      </c>
      <c r="DK22" s="207">
        <f ca="1">OFFSET(Census!DK$4,$A22*25-25+Census!DK$3,0,1,1)-OFFSET(Census!DK$4,$A22*25-25+1,0,1,1)</f>
        <v>11343</v>
      </c>
      <c r="DL22" s="208">
        <f ca="1">IF(OFFSET(Census!DK$4,$A22*25-25+1,0,1,1)=0,"",(OFFSET(Census!DK$4,$A22*25-25+Census!DK$3,0,1,1)-OFFSET(Census!DK$4,$A22*25-25+1,0,1,1))/OFFSET(Census!DK$4,$A22*25-25+1,0,1,1)*100)</f>
        <v>35.823016675088425</v>
      </c>
      <c r="DM22" s="207">
        <f ca="1">OFFSET(Census!DM$4,$A22*25-25+Census!DM$3,0,1,1)-OFFSET(Census!DM$4,$A22*25-25+1,0,1,1)</f>
        <v>0.26758330985121237</v>
      </c>
      <c r="DN22" s="208">
        <f ca="1">IF(OFFSET(Census!DM$4,$A22*25-25+1,0,1,1)=0,"",(OFFSET(Census!DM$4,$A22*25-25+Census!DM$3,0,1,1)-OFFSET(Census!DM$4,$A22*25-25+1,0,1,1))/OFFSET(Census!DM$4,$A22*25-25+1,0,1,1)*100)</f>
        <v>7.2108578069181171</v>
      </c>
      <c r="DO22" s="207">
        <f ca="1">OFFSET(Census!DO$4,$A22*25-25+Census!DO$3,0,1,1)-OFFSET(Census!DO$4,$A22*25-25+1,0,1,1)</f>
        <v>3.5583712514313675</v>
      </c>
      <c r="DP22" s="208">
        <f ca="1">IF(OFFSET(Census!DO$4,$A22*25-25+1,0,1,1)=0,"",(OFFSET(Census!DO$4,$A22*25-25+Census!DO$3,0,1,1)-OFFSET(Census!DO$4,$A22*25-25+1,0,1,1))/OFFSET(Census!DO$4,$A22*25-25+1,0,1,1)*100)</f>
        <v>4.2546736388989812</v>
      </c>
      <c r="DQ22" s="207">
        <f ca="1">OFFSET(Census!DQ$4,$A22*25-25+Census!DQ$3,0,1,1)-OFFSET(Census!DQ$4,$A22*25-25+1,0,1,1)</f>
        <v>-2.9586727617452038</v>
      </c>
      <c r="DR22" s="208">
        <f ca="1">IF(OFFSET(Census!DQ$4,$A22*25-25+1,0,1,1)=0,"",(OFFSET(Census!DQ$4,$A22*25-25+Census!DQ$3,0,1,1)-OFFSET(Census!DQ$4,$A22*25-25+1,0,1,1))/OFFSET(Census!DQ$4,$A22*25-25+1,0,1,1)*100)</f>
        <v>-25.416010398236605</v>
      </c>
      <c r="DS22" s="207">
        <f ca="1">OFFSET(Census!DS$4,$A22*25-25+Census!DS$3,0,1,1)-OFFSET(Census!DS$4,$A22*25-25+1,0,1,1)</f>
        <v>5089</v>
      </c>
      <c r="DT22" s="208">
        <f ca="1">IF(OFFSET(Census!DS$4,$A22*25-25+1,0,1,1)=0,"",(OFFSET(Census!DS$4,$A22*25-25+Census!DS$3,0,1,1)-OFFSET(Census!DS$4,$A22*25-25+1,0,1,1))/OFFSET(Census!DS$4,$A22*25-25+1,0,1,1)*100)</f>
        <v>95.157068062827221</v>
      </c>
      <c r="DU22" s="207">
        <f ca="1">OFFSET(Census!DU$4,$A22*25-25+Census!DU$3,0,1,1)-OFFSET(Census!DU$4,$A22*25-25+1,0,1,1)</f>
        <v>548</v>
      </c>
      <c r="DV22" s="208">
        <f ca="1">IF(OFFSET(Census!DU$4,$A22*25-25+1,0,1,1)=0,"",(OFFSET(Census!DU$4,$A22*25-25+Census!DU$3,0,1,1)-OFFSET(Census!DU$4,$A22*25-25+1,0,1,1))/OFFSET(Census!DU$4,$A22*25-25+1,0,1,1)*100)</f>
        <v>110.48387096774192</v>
      </c>
      <c r="DW22" s="207">
        <f ca="1">OFFSET(Census!DW$4,$A22*25-25+Census!DW$3,0,1,1)-OFFSET(Census!DW$4,$A22*25-25+1,0,1,1)</f>
        <v>13143</v>
      </c>
      <c r="DX22" s="208">
        <f ca="1">IF(OFFSET(Census!DW$4,$A22*25-25+1,0,1,1)=0,"",(OFFSET(Census!DW$4,$A22*25-25+Census!DW$3,0,1,1)-OFFSET(Census!DW$4,$A22*25-25+1,0,1,1))/OFFSET(Census!DW$4,$A22*25-25+1,0,1,1)*100)</f>
        <v>44.003615910004015</v>
      </c>
      <c r="DY22" s="207">
        <f ca="1">OFFSET(Census!DY$4,$A22*25-25+Census!DY$3,0,1,1)-OFFSET(Census!DY$4,$A22*25-25+1,0,1,1)</f>
        <v>6.6158471913231089</v>
      </c>
      <c r="DZ22" s="208">
        <f ca="1">IF(OFFSET(Census!DY$4,$A22*25-25+1,0,1,1)=0,"",(OFFSET(Census!DY$4,$A22*25-25+Census!DY$3,0,1,1)-OFFSET(Census!DY$4,$A22*25-25+1,0,1,1))/OFFSET(Census!DY$4,$A22*25-25+1,0,1,1)*100)</f>
        <v>36.948789063283208</v>
      </c>
      <c r="EA22" s="207">
        <f ca="1">OFFSET(Census!EA$4,$A22*25-25+Census!EA$3,0,1,1)-OFFSET(Census!EA$4,$A22*25-25+1,0,1,1)</f>
        <v>0.79219447162641288</v>
      </c>
      <c r="EB22" s="208">
        <f ca="1">IF(OFFSET(Census!EA$4,$A22*25-25+1,0,1,1)=0,"",(OFFSET(Census!EA$4,$A22*25-25+Census!EA$3,0,1,1)-OFFSET(Census!EA$4,$A22*25-25+1,0,1,1))/OFFSET(Census!EA$4,$A22*25-25+1,0,1,1)*100)</f>
        <v>47.70416225511633</v>
      </c>
      <c r="EC22" s="207">
        <f ca="1">OFFSET(Census!EC$4,$A22*25-25+Census!EC$3,0,1,1)-OFFSET(Census!EC$4,$A22*25-25+1,0,1,1)</f>
        <v>689000</v>
      </c>
      <c r="ED22" s="208">
        <f ca="1">IF(OFFSET(Census!EC$4,$A22*25-25+1,0,1,1)=0,"",(OFFSET(Census!EC$4,$A22*25-25+Census!EC$3,0,1,1)-OFFSET(Census!EC$4,$A22*25-25+1,0,1,1))/OFFSET(Census!EC$4,$A22*25-25+1,0,1,1)*100)</f>
        <v>221.54340836012861</v>
      </c>
      <c r="EE22" s="207">
        <f ca="1">OFFSET(Census!EE$4,$A22*25-25+Census!EE$3,0,1,1)-OFFSET(Census!EE$4,$A22*25-25+1,0,1,1)</f>
        <v>407750</v>
      </c>
      <c r="EF22" s="208">
        <f ca="1">IF(OFFSET(Census!EE$4,$A22*25-25+1,0,1,1)=0,"",(OFFSET(Census!EE$4,$A22*25-25+Census!EE$3,0,1,1)-OFFSET(Census!EE$4,$A22*25-25+1,0,1,1))/OFFSET(Census!EE$4,$A22*25-25+1,0,1,1)*100)</f>
        <v>168.31785345717233</v>
      </c>
      <c r="EG22" s="207">
        <f ca="1">OFFSET(Census!EG$4,$A22*25-25+Census!EG$3,0,1,1)-OFFSET(Census!EG$4,$A22*25-25+1,0,1,1)</f>
        <v>7.1270553380594652</v>
      </c>
      <c r="EH22" s="208">
        <f ca="1">IF(OFFSET(Census!EG$4,$A22*25-25+1,0,1,1)=0,"",(OFFSET(Census!EG$4,$A22*25-25+Census!EG$3,0,1,1)-OFFSET(Census!EG$4,$A22*25-25+1,0,1,1))/OFFSET(Census!EG$4,$A22*25-25+1,0,1,1)*100)</f>
        <v>224.61959149645688</v>
      </c>
      <c r="EI22" s="207">
        <f ca="1">OFFSET(Census!EI$4,$A22*25-25+Census!EI$3,0,1,1)-OFFSET(Census!EI$4,$A22*25-25+1,0,1,1)</f>
        <v>4.4982806052269595</v>
      </c>
      <c r="EJ22" s="208">
        <f ca="1">IF(OFFSET(Census!EI$4,$A22*25-25+1,0,1,1)=0,"",(OFFSET(Census!EI$4,$A22*25-25+Census!EI$3,0,1,1)-OFFSET(Census!EI$4,$A22*25-25+1,0,1,1))/OFFSET(Census!EI$4,$A22*25-25+1,0,1,1)*100)</f>
        <v>179.80756013745699</v>
      </c>
      <c r="EK22" s="207">
        <f ca="1">OFFSET(Census!EK$4,$A22*25-25+Census!EK$3,0,1,1)-OFFSET(Census!EK$4,$A22*25-25+1,0,1,1)</f>
        <v>-20.2</v>
      </c>
      <c r="EL22" s="208">
        <f ca="1">IF(OFFSET(Census!EK$4,$A22*25-25+1,0,1,1)=0,"",(OFFSET(Census!EK$4,$A22*25-25+Census!EK$3,0,1,1)-OFFSET(Census!EK$4,$A22*25-25+1,0,1,1))/OFFSET(Census!EK$4,$A22*25-25+1,0,1,1)*100)</f>
        <v>-83.471074380165291</v>
      </c>
      <c r="EM22" s="207"/>
      <c r="EN22" s="208"/>
      <c r="EO22" s="207">
        <f ca="1">OFFSET(Census!EO$4,$A22*25-25+Census!EO$3,0,1,1)-OFFSET(Census!EO$4,$A22*25-25+1,0,1,1)</f>
        <v>-7.8367331144205998</v>
      </c>
      <c r="EP22" s="208">
        <f ca="1">IF(OFFSET(Census!EO$4,$A22*25-25+1,0,1,1)=0,"",(OFFSET(Census!EO$4,$A22*25-25+Census!EO$3,0,1,1)-OFFSET(Census!EO$4,$A22*25-25+1,0,1,1))/OFFSET(Census!EO$4,$A22*25-25+1,0,1,1)*100)</f>
        <v>-88.006093798306196</v>
      </c>
      <c r="EQ22" s="207">
        <f ca="1">OFFSET(Census!EQ$4,$A22*25-25+Census!EQ$3,0,1,1)-OFFSET(Census!EQ$4,$A22*25-25+1,0,1,1)</f>
        <v>2792</v>
      </c>
      <c r="ER22" s="208">
        <f ca="1">IF(OFFSET(Census!EQ$4,$A22*25-25+1,0,1,1)=0,"",(OFFSET(Census!EQ$4,$A22*25-25+Census!EQ$3,0,1,1)-OFFSET(Census!EQ$4,$A22*25-25+1,0,1,1))/OFFSET(Census!EQ$4,$A22*25-25+1,0,1,1)*100)</f>
        <v>32.601588042970576</v>
      </c>
      <c r="ES22" s="207">
        <f ca="1">OFFSET(Census!ES$4,$A22*25-25+Census!ES$3,0,1,1)-OFFSET(Census!ES$4,$A22*25-25+1,0,1,1)</f>
        <v>2055</v>
      </c>
      <c r="ET22" s="208">
        <f ca="1">IF(OFFSET(Census!ES$4,$A22*25-25+1,0,1,1)=0,"",(OFFSET(Census!ES$4,$A22*25-25+Census!ES$3,0,1,1)-OFFSET(Census!ES$4,$A22*25-25+1,0,1,1))/OFFSET(Census!ES$4,$A22*25-25+1,0,1,1)*100)</f>
        <v>15.679841294063786</v>
      </c>
      <c r="EU22" s="207">
        <f ca="1">OFFSET(Census!EU$4,$A22*25-25+Census!EU$3,0,1,1)-OFFSET(Census!EU$4,$A22*25-25+1,0,1,1)</f>
        <v>940</v>
      </c>
      <c r="EV22" s="208">
        <f ca="1">IF(OFFSET(Census!EU$4,$A22*25-25+1,0,1,1)=0,"",(OFFSET(Census!EU$4,$A22*25-25+Census!EU$3,0,1,1)-OFFSET(Census!EU$4,$A22*25-25+1,0,1,1))/OFFSET(Census!EU$4,$A22*25-25+1,0,1,1)*100)</f>
        <v>23.641851106639837</v>
      </c>
      <c r="EW22" s="207">
        <f ca="1">OFFSET(Census!EW$4,$A22*25-25+Census!EW$3,0,1,1)-OFFSET(Census!EW$4,$A22*25-25+1,0,1,1)</f>
        <v>-26</v>
      </c>
      <c r="EX22" s="208">
        <f ca="1">IF(OFFSET(Census!EW$4,$A22*25-25+1,0,1,1)=0,"",(OFFSET(Census!EW$4,$A22*25-25+Census!EW$3,0,1,1)-OFFSET(Census!EW$4,$A22*25-25+1,0,1,1))/OFFSET(Census!EW$4,$A22*25-25+1,0,1,1)*100)</f>
        <v>-6.0046189376443415</v>
      </c>
      <c r="EY22" s="207">
        <f ca="1">OFFSET(Census!EY$4,$A22*25-25+Census!EY$3,0,1,1)-OFFSET(Census!EY$4,$A22*25-25+1,0,1,1)</f>
        <v>5761</v>
      </c>
      <c r="EZ22" s="208">
        <f ca="1">IF(OFFSET(Census!EY$4,$A22*25-25+1,0,1,1)=0,"",(OFFSET(Census!EY$4,$A22*25-25+Census!EY$3,0,1,1)-OFFSET(Census!EY$4,$A22*25-25+1,0,1,1))/OFFSET(Census!EY$4,$A22*25-25+1,0,1,1)*100)</f>
        <v>22.090570957475364</v>
      </c>
      <c r="FA22" s="207">
        <f ca="1">OFFSET(Census!FA$4,$A22*25-25+Census!FA$3,0,1,1)-OFFSET(Census!FA$4,$A22*25-25+1,0,1,1)</f>
        <v>2546</v>
      </c>
      <c r="FB22" s="208">
        <f ca="1">IF(OFFSET(Census!FA$4,$A22*25-25+1,0,1,1)=0,"",(OFFSET(Census!FA$4,$A22*25-25+Census!FA$3,0,1,1)-OFFSET(Census!FA$4,$A22*25-25+1,0,1,1))/OFFSET(Census!FA$4,$A22*25-25+1,0,1,1)*100)</f>
        <v>31.151352012724825</v>
      </c>
      <c r="FC22" s="207">
        <f ca="1">OFFSET(Census!FC$4,$A22*25-25+Census!FC$3,0,1,1)-OFFSET(Census!FC$4,$A22*25-25+1,0,1,1)</f>
        <v>61</v>
      </c>
      <c r="FD22" s="208">
        <f ca="1">IF(OFFSET(Census!FC$4,$A22*25-25+1,0,1,1)=0,"",(OFFSET(Census!FC$4,$A22*25-25+Census!FC$3,0,1,1)-OFFSET(Census!FC$4,$A22*25-25+1,0,1,1))/OFFSET(Census!FC$4,$A22*25-25+1,0,1,1)*100)</f>
        <v>5.8373205741626792</v>
      </c>
      <c r="FE22" s="207">
        <f ca="1">OFFSET(Census!FE$4,$A22*25-25+Census!FE$3,0,1,1)-OFFSET(Census!FE$4,$A22*25-25+1,0,1,1)</f>
        <v>236</v>
      </c>
      <c r="FF22" s="208">
        <f ca="1">IF(OFFSET(Census!FE$4,$A22*25-25+1,0,1,1)=0,"",(OFFSET(Census!FE$4,$A22*25-25+Census!FE$3,0,1,1)-OFFSET(Census!FE$4,$A22*25-25+1,0,1,1))/OFFSET(Census!FE$4,$A22*25-25+1,0,1,1)*100)</f>
        <v>32.596685082872931</v>
      </c>
      <c r="FG22" s="207">
        <f ca="1">OFFSET(Census!FG$4,$A22*25-25+Census!FG$3,0,1,1)-OFFSET(Census!FG$4,$A22*25-25+1,0,1,1)</f>
        <v>8604</v>
      </c>
      <c r="FH22" s="208">
        <f ca="1">IF(OFFSET(Census!FG$4,$A22*25-25+1,0,1,1)=0,"",(OFFSET(Census!FG$4,$A22*25-25+Census!FG$3,0,1,1)-OFFSET(Census!FG$4,$A22*25-25+1,0,1,1))/OFFSET(Census!FG$4,$A22*25-25+1,0,1,1)*100)</f>
        <v>23.886066461230946</v>
      </c>
      <c r="FI22" s="207">
        <f ca="1">OFFSET(Census!FI$4,$A22*25-25+Census!FI$3,0,1,1)-OFFSET(Census!FI$4,$A22*25-25+1,0,1,1)</f>
        <v>1.6725989204709926</v>
      </c>
      <c r="FJ22" s="208">
        <f ca="1">IF(OFFSET(Census!FI$4,$A22*25-25+1,0,1,1)=0,"",(OFFSET(Census!FI$4,$A22*25-25+Census!FI$3,0,1,1)-OFFSET(Census!FI$4,$A22*25-25+1,0,1,1))/OFFSET(Census!FI$4,$A22*25-25+1,0,1,1)*100)</f>
        <v>7.0351104290384896</v>
      </c>
      <c r="FK22" s="207">
        <f ca="1">OFFSET(Census!FK$4,$A22*25-25+Census!FK$3,0,1,1)-OFFSET(Census!FK$4,$A22*25-25+1,0,1,1)</f>
        <v>-2.4101016703841509</v>
      </c>
      <c r="FL22" s="208">
        <f ca="1">IF(OFFSET(Census!FK$4,$A22*25-25+1,0,1,1)=0,"",(OFFSET(Census!FK$4,$A22*25-25+Census!FK$3,0,1,1)-OFFSET(Census!FK$4,$A22*25-25+1,0,1,1))/OFFSET(Census!FK$4,$A22*25-25+1,0,1,1)*100)</f>
        <v>-6.6240097870370445</v>
      </c>
      <c r="FM22" s="207">
        <f ca="1">OFFSET(Census!FM$4,$A22*25-25+Census!FM$3,0,1,1)-OFFSET(Census!FM$4,$A22*25-25+1,0,1,1)</f>
        <v>-2.1759109240431229E-2</v>
      </c>
      <c r="FN22" s="208">
        <f ca="1">IF(OFFSET(Census!FM$4,$A22*25-25+1,0,1,1)=0,"",(OFFSET(Census!FM$4,$A22*25-25+Census!FM$3,0,1,1)-OFFSET(Census!FM$4,$A22*25-25+1,0,1,1))/OFFSET(Census!FM$4,$A22*25-25+1,0,1,1)*100)</f>
        <v>-0.19712899244204563</v>
      </c>
      <c r="FO22" s="207">
        <f ca="1">OFFSET(Census!FO$4,$A22*25-25+Census!FO$3,0,1,1)-OFFSET(Census!FO$4,$A22*25-25+1,0,1,1)</f>
        <v>-0.29003174852017921</v>
      </c>
      <c r="FP22" s="208">
        <f ca="1">IF(OFFSET(Census!FO$4,$A22*25-25+1,0,1,1)=0,"",(OFFSET(Census!FO$4,$A22*25-25+Census!FO$3,0,1,1)-OFFSET(Census!FO$4,$A22*25-25+1,0,1,1))/OFFSET(Census!FO$4,$A22*25-25+1,0,1,1)*100)</f>
        <v>-24.127560308187938</v>
      </c>
      <c r="FQ22" s="207">
        <f ca="1">OFFSET(Census!FQ$4,$A22*25-25+Census!FQ$3,0,1,1)-OFFSET(Census!FQ$4,$A22*25-25+1,0,1,1)</f>
        <v>-1.0492936076737607</v>
      </c>
      <c r="FR22" s="208">
        <f ca="1">IF(OFFSET(Census!FQ$4,$A22*25-25+1,0,1,1)=0,"",(OFFSET(Census!FQ$4,$A22*25-25+Census!FQ$3,0,1,1)-OFFSET(Census!FQ$4,$A22*25-25+1,0,1,1))/OFFSET(Census!FQ$4,$A22*25-25+1,0,1,1)*100)</f>
        <v>-1.4493119000734898</v>
      </c>
      <c r="FS22" s="207">
        <f ca="1">OFFSET(Census!FS$4,$A22*25-25+Census!FS$3,0,1,1)-OFFSET(Census!FS$4,$A22*25-25+1,0,1,1)</f>
        <v>1.3306258557391466</v>
      </c>
      <c r="FT22" s="208">
        <f ca="1">IF(OFFSET(Census!FS$4,$A22*25-25+1,0,1,1)=0,"",(OFFSET(Census!FS$4,$A22*25-25+Census!FS$3,0,1,1)-OFFSET(Census!FS$4,$A22*25-25+1,0,1,1))/OFFSET(Census!FS$4,$A22*25-25+1,0,1,1)*100)</f>
        <v>5.8644896549100451</v>
      </c>
      <c r="FU22" s="207">
        <f ca="1">OFFSET(Census!FU$4,$A22*25-25+Census!FU$3,0,1,1)-OFFSET(Census!FU$4,$A22*25-25+1,0,1,1)</f>
        <v>-0.42265410536664083</v>
      </c>
      <c r="FV22" s="208">
        <f ca="1">IF(OFFSET(Census!FU$4,$A22*25-25+1,0,1,1)=0,"",(OFFSET(Census!FU$4,$A22*25-25+Census!FU$3,0,1,1)-OFFSET(Census!FU$4,$A22*25-25+1,0,1,1))/OFFSET(Census!FU$4,$A22*25-25+1,0,1,1)*100)</f>
        <v>-14.56882634393471</v>
      </c>
      <c r="FW22" s="207">
        <f ca="1">OFFSET(Census!FW$4,$A22*25-25+Census!FW$3,0,1,1)-OFFSET(Census!FW$4,$A22*25-25+1,0,1,1)</f>
        <v>0.14132185730126112</v>
      </c>
      <c r="FX22" s="208">
        <f ca="1">IF(OFFSET(Census!FW$4,$A22*25-25+1,0,1,1)=0,"",(OFFSET(Census!FW$4,$A22*25-25+Census!FW$3,0,1,1)-OFFSET(Census!FW$4,$A22*25-25+1,0,1,1))/OFFSET(Census!FW$4,$A22*25-25+1,0,1,1)*100)</f>
        <v>7.0311527926087374</v>
      </c>
      <c r="FY22" s="207"/>
      <c r="FZ22" s="208"/>
      <c r="GA22" s="207">
        <f ca="1">OFFSET(Census!GA$4,$A22*25-25+Census!GA$3,0,1,1)-OFFSET(Census!GA$4,$A22*25-25+1,0,1,1)</f>
        <v>-7.8490260456567205</v>
      </c>
      <c r="GB22" s="208">
        <f ca="1">IF(OFFSET(Census!GA$4,$A22*25-25+1,0,1,1)=0,"",(OFFSET(Census!GA$4,$A22*25-25+Census!GA$3,0,1,1)-OFFSET(Census!GA$4,$A22*25-25+1,0,1,1))/OFFSET(Census!GA$4,$A22*25-25+1,0,1,1)*100)</f>
        <v>-90.106819004139155</v>
      </c>
      <c r="GC22" s="207">
        <f ca="1">OFFSET(Census!GC$4,$A22*25-25+Census!GC$3,0,1,1)-OFFSET(Census!GC$4,$A22*25-25+1,0,1,1)</f>
        <v>-25.439261706257554</v>
      </c>
      <c r="GD22" s="208">
        <f ca="1">IF(OFFSET(Census!GC$4,$A22*25-25+1,0,1,1)=0,"",(OFFSET(Census!GC$4,$A22*25-25+Census!GC$3,0,1,1)-OFFSET(Census!GC$4,$A22*25-25+1,0,1,1))/OFFSET(Census!GC$4,$A22*25-25+1,0,1,1)*100)</f>
        <v>-78.243233825897661</v>
      </c>
      <c r="GE22" s="207">
        <f ca="1">OFFSET(Census!GE$4,$A22*25-25+Census!GE$3,0,1,1)-OFFSET(Census!GE$4,$A22*25-25+1,0,1,1)</f>
        <v>-58.464667247142849</v>
      </c>
      <c r="GF22" s="208">
        <f ca="1">IF(OFFSET(Census!GE$4,$A22*25-25+1,0,1,1)=0,"",(OFFSET(Census!GE$4,$A22*25-25+Census!GE$3,0,1,1)-OFFSET(Census!GE$4,$A22*25-25+1,0,1,1))/OFFSET(Census!GE$4,$A22*25-25+1,0,1,1)*100)</f>
        <v>-54.571919302295399</v>
      </c>
      <c r="GG22" s="207">
        <f ca="1">OFFSET(Census!GG$4,$A22*25-25+Census!GG$3,0,1,1)-OFFSET(Census!GG$4,$A22*25-25+1,0,1,1)</f>
        <v>-30.514855965112986</v>
      </c>
      <c r="GH22" s="208">
        <f ca="1">IF(OFFSET(Census!GG$4,$A22*25-25+1,0,1,1)=0,"",(OFFSET(Census!GG$4,$A22*25-25+Census!GG$3,0,1,1)-OFFSET(Census!GG$4,$A22*25-25+1,0,1,1))/OFFSET(Census!GG$4,$A22*25-25+1,0,1,1)*100)</f>
        <v>-24.12412188676123</v>
      </c>
      <c r="GI22" s="207">
        <f ca="1">OFFSET(Census!GI$4,$A22*25-25+Census!GI$3,0,1,1)-OFFSET(Census!GI$4,$A22*25-25+1,0,1,1)</f>
        <v>-2.2754878849020699</v>
      </c>
      <c r="GJ22" s="208">
        <f ca="1">IF(OFFSET(Census!GI$4,$A22*25-25+1,0,1,1)=0,"",(OFFSET(Census!GI$4,$A22*25-25+Census!GI$3,0,1,1)-OFFSET(Census!GI$4,$A22*25-25+1,0,1,1))/OFFSET(Census!GI$4,$A22*25-25+1,0,1,1)*100)</f>
        <v>-3.5373493483477634</v>
      </c>
      <c r="GK22" s="207">
        <f ca="1">OFFSET(Census!GK$4,$A22*25-25+Census!GK$3,0,1,1)-OFFSET(Census!GK$4,$A22*25-25+1,0,1,1)</f>
        <v>6.7479729120536787</v>
      </c>
      <c r="GL22" s="208">
        <f ca="1">IF(OFFSET(Census!GK$4,$A22*25-25+1,0,1,1)=0,"",(OFFSET(Census!GK$4,$A22*25-25+Census!GK$3,0,1,1)-OFFSET(Census!GK$4,$A22*25-25+1,0,1,1))/OFFSET(Census!GK$4,$A22*25-25+1,0,1,1)*100)</f>
        <v>126.01839413260245</v>
      </c>
      <c r="GM22" s="207"/>
      <c r="GN22" s="208"/>
      <c r="GO22" s="207">
        <f ca="1">OFFSET(Census!GO$4,$A22*25-25+Census!GO$3,0,1,1)-OFFSET(Census!GO$4,$A22*25-25+1,0,1,1)</f>
        <v>-25.251338250748624</v>
      </c>
      <c r="GP22" s="208">
        <f ca="1">IF(OFFSET(Census!GO$4,$A22*25-25+1,0,1,1)=0,"",(OFFSET(Census!GO$4,$A22*25-25+Census!GO$3,0,1,1)-OFFSET(Census!GO$4,$A22*25-25+1,0,1,1))/OFFSET(Census!GO$4,$A22*25-25+1,0,1,1)*100)</f>
        <v>-42.410596736043651</v>
      </c>
      <c r="GQ22" s="207">
        <f ca="1">OFFSET(Census!GQ$4,$A22*25-25+Census!GQ$3,0,1,1)-OFFSET(Census!GQ$4,$A22*25-25+1,0,1,1)</f>
        <v>142</v>
      </c>
      <c r="GR22" s="208">
        <f ca="1">IF(OFFSET(Census!GQ$4,$A22*25-25+1,0,1,1)=0,"",(OFFSET(Census!GQ$4,$A22*25-25+Census!GQ$3,0,1,1)-OFFSET(Census!GQ$4,$A22*25-25+1,0,1,1))/OFFSET(Census!GQ$4,$A22*25-25+1,0,1,1)*100)</f>
        <v>10.510732790525537</v>
      </c>
      <c r="GS22" s="207">
        <f ca="1">OFFSET(Census!GS$4,$A22*25-25+Census!GS$3,0,1,1)-OFFSET(Census!GS$4,$A22*25-25+1,0,1,1)</f>
        <v>6.5099999999999909</v>
      </c>
      <c r="GT22" s="208">
        <f ca="1">IF(OFFSET(Census!GS$4,$A22*25-25+1,0,1,1)=0,"",(OFFSET(Census!GS$4,$A22*25-25+Census!GS$3,0,1,1)-OFFSET(Census!GS$4,$A22*25-25+1,0,1,1))/OFFSET(Census!GS$4,$A22*25-25+1,0,1,1)*100)</f>
        <v>7.9303203800706434</v>
      </c>
      <c r="GU22" s="207">
        <f ca="1">OFFSET(Census!GU$4,$A22*25-25+Census!GU$3,0,1,1)-OFFSET(Census!GU$4,$A22*25-25+1,0,1,1)</f>
        <v>6.3599999999999994</v>
      </c>
      <c r="GV22" s="208">
        <f ca="1">IF(OFFSET(Census!GU$4,$A22*25-25+1,0,1,1)=0,"",(OFFSET(Census!GU$4,$A22*25-25+Census!GU$3,0,1,1)-OFFSET(Census!GU$4,$A22*25-25+1,0,1,1))/OFFSET(Census!GU$4,$A22*25-25+1,0,1,1)*100)</f>
        <v>9.5438175270108037</v>
      </c>
      <c r="GW22" s="207">
        <f ca="1">OFFSET(Census!GW$4,$A22*25-25+Census!GW$3,0,1,1)-OFFSET(Census!GW$4,$A22*25-25+1,0,1,1)</f>
        <v>4.0499999999999972</v>
      </c>
      <c r="GX22" s="208">
        <f ca="1">IF(OFFSET(Census!GW$4,$A22*25-25+1,0,1,1)=0,"",(OFFSET(Census!GW$4,$A22*25-25+Census!GW$3,0,1,1)-OFFSET(Census!GW$4,$A22*25-25+1,0,1,1))/OFFSET(Census!GW$4,$A22*25-25+1,0,1,1)*100)</f>
        <v>6.0312732688011863</v>
      </c>
      <c r="GY22" s="207">
        <f ca="1">OFFSET(Census!GY$4,$A22*25-25+Census!GY$3,0,1,1)-OFFSET(Census!GY$4,$A22*25-25+1,0,1,1)</f>
        <v>3.5100000000000051</v>
      </c>
      <c r="GZ22" s="208">
        <f ca="1">IF(OFFSET(Census!GY$4,$A22*25-25+1,0,1,1)=0,"",(OFFSET(Census!GY$4,$A22*25-25+Census!GY$3,0,1,1)-OFFSET(Census!GY$4,$A22*25-25+1,0,1,1))/OFFSET(Census!GY$4,$A22*25-25+1,0,1,1)*100)</f>
        <v>6.549729427131938</v>
      </c>
      <c r="HA22" s="207">
        <f ca="1">OFFSET(Census!HA$4,$A22*25-25+Census!HA$3,0,1,1)-OFFSET(Census!HA$4,$A22*25-25+1,0,1,1)</f>
        <v>-9.9999999999994316E-2</v>
      </c>
      <c r="HB22" s="208">
        <f ca="1">IF(OFFSET(Census!HA$4,$A22*25-25+1,0,1,1)=0,"",(OFFSET(Census!HA$4,$A22*25-25+Census!HA$3,0,1,1)-OFFSET(Census!HA$4,$A22*25-25+1,0,1,1))/OFFSET(Census!HA$4,$A22*25-25+1,0,1,1)*100)</f>
        <v>-0.10309278350514879</v>
      </c>
      <c r="HC22" s="207">
        <f ca="1">OFFSET(Census!HC$4,$A22*25-25+Census!HC$3,0,1,1)-OFFSET(Census!HC$4,$A22*25-25+1,0,1,1)</f>
        <v>-2.5999999999999996</v>
      </c>
      <c r="HD22" s="208">
        <f ca="1">IF(OFFSET(Census!HC$4,$A22*25-25+1,0,1,1)=0,"",(OFFSET(Census!HC$4,$A22*25-25+Census!HC$3,0,1,1)-OFFSET(Census!HC$4,$A22*25-25+1,0,1,1))/OFFSET(Census!HC$4,$A22*25-25+1,0,1,1)*100)</f>
        <v>-14.444444444444443</v>
      </c>
      <c r="HE22" s="207"/>
      <c r="HF22" s="208" t="str">
        <f ca="1">IF(OFFSET(Census!HE$4,$A22*25-25+1,0,1,1)=0,"",(OFFSET(Census!HE$4,$A22*25-25+Census!HE$3,0,1,1)-OFFSET(Census!HE$4,$A22*25-25+1,0,1,1))/OFFSET(Census!HE$4,$A22*25-25+1,0,1,1)*100)</f>
        <v/>
      </c>
      <c r="HG22" s="207">
        <f ca="1">OFFSET(Census!HG$4,$A22*25-25+Census!HG$3,0,1,1)-OFFSET(Census!HG$4,$A22*25-25+1,0,1,1)</f>
        <v>516.68396534678345</v>
      </c>
      <c r="HH22" s="208">
        <f ca="1">IF(OFFSET(Census!HG$4,$A22*25-25+1,0,1,1)=0,"",(OFFSET(Census!HG$4,$A22*25-25+Census!HG$3,0,1,1)-OFFSET(Census!HG$4,$A22*25-25+1,0,1,1))/OFFSET(Census!HG$4,$A22*25-25+1,0,1,1)*100)</f>
        <v>77.931216492727515</v>
      </c>
      <c r="HI22" s="207">
        <f ca="1">OFFSET(Census!HI$4,$A22*25-25+Census!HI$3,0,1,1)-OFFSET(Census!HI$4,$A22*25-25+1,0,1,1)</f>
        <v>-1181.375002094609</v>
      </c>
      <c r="HJ22" s="208">
        <f ca="1">IF(OFFSET(Census!HI$4,$A22*25-25+1,0,1,1)=0,"",(OFFSET(Census!HI$4,$A22*25-25+Census!HI$3,0,1,1)-OFFSET(Census!HI$4,$A22*25-25+1,0,1,1))/OFFSET(Census!HI$4,$A22*25-25+1,0,1,1)*100)</f>
        <v>-21.44834789569007</v>
      </c>
      <c r="HK22" s="207">
        <f ca="1">OFFSET(Census!HK$4,$A22*25-25+Census!HK$3,0,1,1)-OFFSET(Census!HK$4,$A22*25-25+1,0,1,1)</f>
        <v>219.86752015014162</v>
      </c>
      <c r="HL22" s="208">
        <f ca="1">IF(OFFSET(Census!HK$4,$A22*25-25+1,0,1,1)=0,"",(OFFSET(Census!HK$4,$A22*25-25+Census!HK$3,0,1,1)-OFFSET(Census!HK$4,$A22*25-25+1,0,1,1))/OFFSET(Census!HK$4,$A22*25-25+1,0,1,1)*100)</f>
        <v>139.15665832287445</v>
      </c>
      <c r="HM22" s="207">
        <f ca="1">OFFSET(Census!HM$4,$A22*25-25+Census!HM$3,0,1,1)-OFFSET(Census!HM$4,$A22*25-25+1,0,1,1)</f>
        <v>125.86436985773435</v>
      </c>
      <c r="HN22" s="208">
        <f ca="1">IF(OFFSET(Census!HM$4,$A22*25-25+1,0,1,1)=0,"",(OFFSET(Census!HM$4,$A22*25-25+Census!HM$3,0,1,1)-OFFSET(Census!HM$4,$A22*25-25+1,0,1,1))/OFFSET(Census!HM$4,$A22*25-25+1,0,1,1)*100)</f>
        <v>1.6790871112291135</v>
      </c>
      <c r="HO22" s="207">
        <f ca="1">OFFSET(Census!HO$4,$A22*25-25+Census!HO$3,0,1,1)-OFFSET(Census!HO$4,$A22*25-25+1,0,1,1)</f>
        <v>779.27965832134214</v>
      </c>
      <c r="HP22" s="208">
        <f ca="1">IF(OFFSET(Census!HO$4,$A22*25-25+1,0,1,1)=0,"",(OFFSET(Census!HO$4,$A22*25-25+Census!HO$3,0,1,1)-OFFSET(Census!HO$4,$A22*25-25+1,0,1,1))/OFFSET(Census!HO$4,$A22*25-25+1,0,1,1)*100)</f>
        <v>202.60652640435595</v>
      </c>
      <c r="HQ22" s="207"/>
      <c r="HR22" s="208"/>
      <c r="HS22" s="207">
        <f ca="1">OFFSET(Census!HS$4,$A22*25-25+Census!HS$3,0,1,1)-OFFSET(Census!HS$4,$A22*25-25+1,0,1,1)</f>
        <v>0</v>
      </c>
      <c r="HT22" s="208">
        <f ca="1">IF(OFFSET(Census!HS$4,$A22*25-25+1,0,1,1)=0,"",(OFFSET(Census!HS$4,$A22*25-25+Census!HS$3,0,1,1)-OFFSET(Census!HS$4,$A22*25-25+1,0,1,1))/OFFSET(Census!HS$4,$A22*25-25+1,0,1,1)*100)</f>
        <v>0</v>
      </c>
      <c r="HU22" s="207">
        <f ca="1">OFFSET(Census!HU$4,$A22*25-25+Census!HU$3,0,1,1)-OFFSET(Census!HU$4,$A22*25-25+1,0,1,1)</f>
        <v>0</v>
      </c>
      <c r="HV22" s="208" t="str">
        <f ca="1">IF(OFFSET(Census!HU$4,$A22*25-25+1,0,1,1)=0,"",(OFFSET(Census!HU$4,$A22*25-25+Census!HU$3,0,1,1)-OFFSET(Census!HU$4,$A22*25-25+1,0,1,1))/OFFSET(Census!HU$4,$A22*25-25+1,0,1,1)*100)</f>
        <v/>
      </c>
      <c r="HW22" s="207">
        <f ca="1">OFFSET(Census!HW$4,$A22*25-25+Census!HW$3,0,1,1)-OFFSET(Census!HW$4,$A22*25-25+1,0,1,1)</f>
        <v>2.8000000000000043</v>
      </c>
      <c r="HX22" s="208">
        <f ca="1">IF(OFFSET(Census!HW$4,$A22*25-25+1,0,1,1)=0,"",(OFFSET(Census!HW$4,$A22*25-25+Census!HW$3,0,1,1)-OFFSET(Census!HW$4,$A22*25-25+1,0,1,1))/OFFSET(Census!HW$4,$A22*25-25+1,0,1,1)*100)</f>
        <v>4.5602605863192247</v>
      </c>
      <c r="HY22" s="207"/>
      <c r="HZ22" s="208" t="str">
        <f ca="1">IF(OFFSET(Census!HY$4,$A22*25-25+1,0,1,1)=0,"",(OFFSET(Census!HY$4,$A22*25-25+Census!HY$3,0,1,1)-OFFSET(Census!HY$4,$A22*25-25+1,0,1,1))/OFFSET(Census!HY$4,$A22*25-25+1,0,1,1)*100)</f>
        <v/>
      </c>
      <c r="IA22" s="207">
        <f ca="1">OFFSET(Census!IA$4,$A22*25-25+Census!IA$3,0,1,1)-OFFSET(Census!IA$4,$A22*25-25+1,0,1,1)</f>
        <v>-0.33333333333333348</v>
      </c>
      <c r="IB22" s="208">
        <f ca="1">IF(OFFSET(Census!IA$4,$A22*25-25+1,0,1,1)=0,"",(OFFSET(Census!IA$4,$A22*25-25+Census!IA$3,0,1,1)-OFFSET(Census!IA$4,$A22*25-25+1,0,1,1))/OFFSET(Census!IA$4,$A22*25-25+1,0,1,1)*100)</f>
        <v>-11.111111111111116</v>
      </c>
      <c r="IC22" s="207">
        <f ca="1">OFFSET(Census!IC$4,$A22*25-25+Census!IC$3,0,1,1)-OFFSET(Census!IC$4,$A22*25-25+1,0,1,1)</f>
        <v>-30.666666666666671</v>
      </c>
      <c r="ID22" s="208">
        <f ca="1">IF(OFFSET(Census!IC$4,$A22*25-25+1,0,1,1)=0,"",(OFFSET(Census!IC$4,$A22*25-25+Census!IC$3,0,1,1)-OFFSET(Census!IC$4,$A22*25-25+1,0,1,1))/OFFSET(Census!IC$4,$A22*25-25+1,0,1,1)*100)</f>
        <v>-30.666666666666671</v>
      </c>
      <c r="IE22" s="207">
        <f ca="1">OFFSET(Census!IE$4,$A22*25-25+Census!IE$3,0,1,1)-OFFSET(Census!IE$4,$A22*25-25+1,0,1,1)</f>
        <v>-5.8186244687332356E-2</v>
      </c>
      <c r="IF22" s="208">
        <f ca="1">IF(OFFSET(Census!IE$4,$A22*25-25+1,0,1,1)=0,"",(OFFSET(Census!IE$4,$A22*25-25+Census!IE$3,0,1,1)-OFFSET(Census!IE$4,$A22*25-25+1,0,1,1))/OFFSET(Census!IE$4,$A22*25-25+1,0,1,1)*100)</f>
        <v>-19.616328671440357</v>
      </c>
      <c r="IG22" s="207">
        <f ca="1">OFFSET(Census!IG$4,$A22*25-25+Census!IG$3,0,1,1)-OFFSET(Census!IG$4,$A22*25-25+1,0,1,1)</f>
        <v>-3.6880665582736132</v>
      </c>
      <c r="IH22" s="208">
        <f ca="1">IF(OFFSET(Census!IG$4,$A22*25-25+1,0,1,1)=0,"",(OFFSET(Census!IG$4,$A22*25-25+Census!IG$3,0,1,1)-OFFSET(Census!IG$4,$A22*25-25+1,0,1,1))/OFFSET(Census!IG$4,$A22*25-25+1,0,1,1)*100)</f>
        <v>-37.300736363723495</v>
      </c>
      <c r="II22" s="207"/>
      <c r="IJ22" s="208"/>
    </row>
    <row r="23" spans="1:244" ht="12" customHeight="1" x14ac:dyDescent="0.35">
      <c r="A23" s="209">
        <v>18</v>
      </c>
      <c r="B23" s="10" t="s">
        <v>68</v>
      </c>
      <c r="E23" s="207">
        <f ca="1">OFFSET(Census!E$4,$A23*25-25+Census!E$3,0,1,1)-OFFSET(Census!E$4,$A23*25-25+1,0,1,1)</f>
        <v>129120</v>
      </c>
      <c r="F23" s="208">
        <f ca="1">IF(OFFSET(Census!E$4,$A23*25-25+1,0,1,1)=0,"",(OFFSET(Census!E$4,$A23*25-25+Census!E$3,0,1,1)-OFFSET(Census!E$4,$A23*25-25+1,0,1,1))/OFFSET(Census!E$4,$A23*25-25+1,0,1,1)*100)</f>
        <v>267.46209296544868</v>
      </c>
      <c r="G23" s="207">
        <f ca="1">OFFSET(Census!G$4,$A23*25-25+Census!G$3,0,1,1)-OFFSET(Census!G$4,$A23*25-25+1,0,1,1)</f>
        <v>4836</v>
      </c>
      <c r="H23" s="208">
        <f ca="1">IF(OFFSET(Census!G$4,$A23*25-25+1,0,1,1)=0,"",(OFFSET(Census!G$4,$A23*25-25+Census!G$3,0,1,1)-OFFSET(Census!G$4,$A23*25-25+1,0,1,1))/OFFSET(Census!G$4,$A23*25-25+1,0,1,1)*100)</f>
        <v>91.939163498098864</v>
      </c>
      <c r="I23" s="207">
        <f ca="1">OFFSET(Census!I$4,$A23*25-25+Census!I$3,0,1,1)-OFFSET(Census!I$4,$A23*25-25+1,0,1,1)</f>
        <v>22232</v>
      </c>
      <c r="J23" s="208">
        <f ca="1">IF(OFFSET(Census!I$4,$A23*25-25+1,0,1,1)=0,"",(OFFSET(Census!I$4,$A23*25-25+Census!I$3,0,1,1)-OFFSET(Census!I$4,$A23*25-25+1,0,1,1))/OFFSET(Census!I$4,$A23*25-25+1,0,1,1)*100)</f>
        <v>240.13825880319723</v>
      </c>
      <c r="K23" s="207">
        <f ca="1">OFFSET(Census!K$4,$A23*25-25+Census!K$3,0,1,1)-OFFSET(Census!K$4,$A23*25-25+1,0,1,1)</f>
        <v>6535</v>
      </c>
      <c r="L23" s="208">
        <f ca="1">IF(OFFSET(Census!K$4,$A23*25-25+1,0,1,1)=0,"",(OFFSET(Census!K$4,$A23*25-25+Census!K$3,0,1,1)-OFFSET(Census!K$4,$A23*25-25+1,0,1,1))/OFFSET(Census!K$4,$A23*25-25+1,0,1,1)*100)</f>
        <v>149.06478102189783</v>
      </c>
      <c r="M23" s="207">
        <f ca="1">OFFSET(Census!M$4,$A23*25-25+Census!M$3,0,1,1)-OFFSET(Census!M$4,$A23*25-25+1,0,1,1)</f>
        <v>-4.1476966565110409</v>
      </c>
      <c r="N23" s="208">
        <f ca="1">IF(OFFSET(Census!M$4,$A23*25-25+1,0,1,1)=0,"",(OFFSET(Census!M$4,$A23*25-25+Census!M$3,0,1,1)-OFFSET(Census!M$4,$A23*25-25+1,0,1,1))/OFFSET(Census!M$4,$A23*25-25+1,0,1,1)*100)</f>
        <v>-38.067339123522245</v>
      </c>
      <c r="O23" s="207">
        <f ca="1">OFFSET(Census!O$4,$A23*25-25+Census!O$3,0,1,1)-OFFSET(Census!O$4,$A23*25-25+1,0,1,1)</f>
        <v>1.8701239553215956</v>
      </c>
      <c r="P23" s="208">
        <f ca="1">IF(OFFSET(Census!O$4,$A23*25-25+1,0,1,1)=0,"",(OFFSET(Census!O$4,$A23*25-25+Census!O$3,0,1,1)-OFFSET(Census!O$4,$A23*25-25+1,0,1,1))/OFFSET(Census!O$4,$A23*25-25+1,0,1,1)*100)</f>
        <v>9.7517934831610873</v>
      </c>
      <c r="Q23" s="207">
        <f ca="1">OFFSET(Census!Q$4,$A23*25-25+Census!Q$3,0,1,1)-OFFSET(Census!Q$4,$A23*25-25+1,0,1,1)</f>
        <v>-1.7830518775083357</v>
      </c>
      <c r="R23" s="208">
        <f ca="1">IF(OFFSET(Census!Q$4,$A23*25-25+1,0,1,1)=0,"",(OFFSET(Census!Q$4,$A23*25-25+Census!Q$3,0,1,1)-OFFSET(Census!Q$4,$A23*25-25+1,0,1,1))/OFFSET(Census!Q$4,$A23*25-25+1,0,1,1)*100)</f>
        <v>-19.634719990554839</v>
      </c>
      <c r="S23" s="207">
        <f ca="1">OFFSET(Census!S$4,$A23*25-25+Census!S$3,0,1,1)-OFFSET(Census!S$4,$A23*25-25+1,0,1,1)</f>
        <v>0</v>
      </c>
      <c r="T23" s="208">
        <f ca="1">IF(OFFSET(Census!S$4,$A23*25-25+1,0,1,1)=0,"",(OFFSET(Census!S$4,$A23*25-25+Census!S$3,0,1,1)-OFFSET(Census!S$4,$A23*25-25+1,0,1,1))/OFFSET(Census!S$4,$A23*25-25+1,0,1,1)*100)</f>
        <v>0</v>
      </c>
      <c r="U23" s="207"/>
      <c r="V23" s="208"/>
      <c r="W23" s="207">
        <f ca="1">OFFSET(Census!W$4,$A23*25-25+Census!W$3,0,1,1)-OFFSET(Census!W$4,$A23*25-25+1,0,1,1)</f>
        <v>640</v>
      </c>
      <c r="X23" s="208">
        <f ca="1">IF(OFFSET(Census!W$4,$A23*25-25+1,0,1,1)=0,"",(OFFSET(Census!W$4,$A23*25-25+Census!W$3,0,1,1)-OFFSET(Census!W$4,$A23*25-25+1,0,1,1))/OFFSET(Census!W$4,$A23*25-25+1,0,1,1)*100)</f>
        <v>484.84848484848487</v>
      </c>
      <c r="Y23" s="207">
        <f ca="1">OFFSET(Census!Y$4,$A23*25-25+Census!Y$3,0,1,1)-OFFSET(Census!Y$4,$A23*25-25+1,0,1,1)</f>
        <v>0.22597306715524612</v>
      </c>
      <c r="Z23" s="208">
        <f ca="1">IF(OFFSET(Census!Y$4,$A23*25-25+1,0,1,1)=0,"",(OFFSET(Census!Y$4,$A23*25-25+Census!Y$3,0,1,1)-OFFSET(Census!Y$4,$A23*25-25+1,0,1,1))/OFFSET(Census!Y$4,$A23*25-25+1,0,1,1)*100)</f>
        <v>68.757441433509896</v>
      </c>
      <c r="AA23" s="207">
        <f ca="1">OFFSET(Census!AA$4,$A23*25-25+Census!AA$3,0,1,1)-OFFSET(Census!AA$4,$A23*25-25+1,0,1,1)</f>
        <v>69614</v>
      </c>
      <c r="AB23" s="208">
        <f ca="1">IF(OFFSET(Census!AA$4,$A23*25-25+1,0,1,1)=0,"",(OFFSET(Census!AA$4,$A23*25-25+Census!AA$3,0,1,1)-OFFSET(Census!AA$4,$A23*25-25+1,0,1,1))/OFFSET(Census!AA$4,$A23*25-25+1,0,1,1)*100)</f>
        <v>565.73750507923603</v>
      </c>
      <c r="AC23" s="207">
        <f ca="1">OFFSET(Census!AC$4,$A23*25-25+Census!AC$3,0,1,1)-OFFSET(Census!AC$4,$A23*25-25+1,0,1,1)</f>
        <v>28.399151629887452</v>
      </c>
      <c r="AD23" s="208">
        <f ca="1">IF(OFFSET(Census!AC$4,$A23*25-25+1,0,1,1)=0,"",(OFFSET(Census!AC$4,$A23*25-25+Census!AC$3,0,1,1)-OFFSET(Census!AC$4,$A23*25-25+1,0,1,1))/OFFSET(Census!AC$4,$A23*25-25+1,0,1,1)*100)</f>
        <v>92.695938729199483</v>
      </c>
      <c r="AE23" s="207">
        <f ca="1">OFFSET(Census!AE$4,$A23*25-25+Census!AE$3,0,1,1)-OFFSET(Census!AE$4,$A23*25-25+1,0,1,1)</f>
        <v>59328</v>
      </c>
      <c r="AF23" s="208">
        <f ca="1">IF(OFFSET(Census!AE$4,$A23*25-25+1,0,1,1)=0,"",(OFFSET(Census!AE$4,$A23*25-25+Census!AE$3,0,1,1)-OFFSET(Census!AE$4,$A23*25-25+1,0,1,1))/OFFSET(Census!AE$4,$A23*25-25+1,0,1,1)*100)</f>
        <v>620.39109066192623</v>
      </c>
      <c r="AG23" s="207">
        <f ca="1">OFFSET(Census!AG$4,$A23*25-25+Census!AG$3,0,1,1)-OFFSET(Census!AG$4,$A23*25-25+1,0,1,1)</f>
        <v>26.017978568388635</v>
      </c>
      <c r="AH23" s="208">
        <f ca="1">IF(OFFSET(Census!AG$4,$A23*25-25+1,0,1,1)=0,"",(OFFSET(Census!AG$4,$A23*25-25+Census!AG$3,0,1,1)-OFFSET(Census!AG$4,$A23*25-25+1,0,1,1))/OFFSET(Census!AG$4,$A23*25-25+1,0,1,1)*100)</f>
        <v>109.27387757197127</v>
      </c>
      <c r="AI23" s="207">
        <f ca="1">OFFSET(Census!AI$4,$A23*25-25+Census!AI$3,0,1,1)-OFFSET(Census!AI$4,$A23*25-25+1,0,1,1)</f>
        <v>0.47459815354100598</v>
      </c>
      <c r="AJ23" s="208">
        <f ca="1">IF(OFFSET(Census!AI$4,$A23*25-25+1,0,1,1)=0,"",(OFFSET(Census!AI$4,$A23*25-25+Census!AI$3,0,1,1)-OFFSET(Census!AI$4,$A23*25-25+1,0,1,1))/OFFSET(Census!AI$4,$A23*25-25+1,0,1,1)*100)</f>
        <v>11.456567443675709</v>
      </c>
      <c r="AK23" s="207">
        <f ca="1">OFFSET(Census!AK$4,$A23*25-25+Census!AK$3,0,1,1)-OFFSET(Census!AK$4,$A23*25-25+1,0,1,1)</f>
        <v>164</v>
      </c>
      <c r="AL23" s="208">
        <f ca="1">IF(OFFSET(Census!AK$4,$A23*25-25+1,0,1,1)=0,"",(OFFSET(Census!AK$4,$A23*25-25+Census!AK$3,0,1,1)-OFFSET(Census!AK$4,$A23*25-25+1,0,1,1))/OFFSET(Census!AK$4,$A23*25-25+1,0,1,1)*100)</f>
        <v>431.57894736842104</v>
      </c>
      <c r="AM23" s="207">
        <f ca="1">OFFSET(Census!AM$4,$A23*25-25+Census!AM$3,0,1,1)-OFFSET(Census!AM$4,$A23*25-25+1,0,1,1)</f>
        <v>16001</v>
      </c>
      <c r="AN23" s="208">
        <f ca="1">IF(OFFSET(Census!AM$4,$A23*25-25+1,0,1,1)=0,"",(OFFSET(Census!AM$4,$A23*25-25+Census!AM$3,0,1,1)-OFFSET(Census!AM$4,$A23*25-25+1,0,1,1))/OFFSET(Census!AM$4,$A23*25-25+1,0,1,1)*100)</f>
        <v>2061.9845360824738</v>
      </c>
      <c r="AO23" s="207">
        <f ca="1">OFFSET(Census!AO$4,$A23*25-25+Census!AO$3,0,1,1)-OFFSET(Census!AO$4,$A23*25-25+1,0,1,1)</f>
        <v>9844</v>
      </c>
      <c r="AP23" s="208">
        <f ca="1">IF(OFFSET(Census!AO$4,$A23*25-25+1,0,1,1)=0,"",(OFFSET(Census!AO$4,$A23*25-25+Census!AO$3,0,1,1)-OFFSET(Census!AO$4,$A23*25-25+1,0,1,1))/OFFSET(Census!AO$4,$A23*25-25+1,0,1,1)*100)</f>
        <v>5127.0833333333339</v>
      </c>
      <c r="AQ23" s="207">
        <f ca="1">OFFSET(Census!AQ$4,$A23*25-25+Census!AQ$3,0,1,1)-OFFSET(Census!AQ$4,$A23*25-25+1,0,1,1)</f>
        <v>114</v>
      </c>
      <c r="AR23" s="208">
        <f ca="1">IF(OFFSET(Census!AQ$4,$A23*25-25+1,0,1,1)=0,"",(OFFSET(Census!AQ$4,$A23*25-25+Census!AQ$3,0,1,1)-OFFSET(Census!AQ$4,$A23*25-25+1,0,1,1))/OFFSET(Census!AQ$4,$A23*25-25+1,0,1,1)*100)</f>
        <v>1628.5714285714284</v>
      </c>
      <c r="AS23" s="207">
        <f ca="1">OFFSET(Census!AS$4,$A23*25-25+Census!AS$3,0,1,1)-OFFSET(Census!AS$4,$A23*25-25+1,0,1,1)</f>
        <v>2200</v>
      </c>
      <c r="AT23" s="208">
        <f ca="1">IF(OFFSET(Census!AS$4,$A23*25-25+1,0,1,1)=0,"",(OFFSET(Census!AS$4,$A23*25-25+Census!AS$3,0,1,1)-OFFSET(Census!AS$4,$A23*25-25+1,0,1,1))/OFFSET(Census!AS$4,$A23*25-25+1,0,1,1)*100)</f>
        <v>1913.0434782608695</v>
      </c>
      <c r="AU23" s="207">
        <f ca="1">OFFSET(Census!AU$4,$A23*25-25+Census!AU$3,0,1,1)-OFFSET(Census!AU$4,$A23*25-25+1,0,1,1)</f>
        <v>833</v>
      </c>
      <c r="AV23" s="208">
        <f ca="1">IF(OFFSET(Census!AU$4,$A23*25-25+1,0,1,1)=0,"",(OFFSET(Census!AU$4,$A23*25-25+Census!AU$3,0,1,1)-OFFSET(Census!AU$4,$A23*25-25+1,0,1,1))/OFFSET(Census!AU$4,$A23*25-25+1,0,1,1)*100)</f>
        <v>718.10344827586209</v>
      </c>
      <c r="AW23" s="207">
        <f ca="1">OFFSET(Census!AW$4,$A23*25-25+Census!AW$3,0,1,1)-OFFSET(Census!AW$4,$A23*25-25+1,0,1,1)</f>
        <v>179</v>
      </c>
      <c r="AX23" s="208">
        <f ca="1">IF(OFFSET(Census!AW$4,$A23*25-25+1,0,1,1)=0,"",(OFFSET(Census!AW$4,$A23*25-25+Census!AW$3,0,1,1)-OFFSET(Census!AW$4,$A23*25-25+1,0,1,1))/OFFSET(Census!AW$4,$A23*25-25+1,0,1,1)*100)</f>
        <v>76.824034334763951</v>
      </c>
      <c r="AY23" s="207">
        <f ca="1">OFFSET(Census!AY$4,$A23*25-25+Census!AY$3,0,1,1)-OFFSET(Census!AY$4,$A23*25-25+1,0,1,1)</f>
        <v>1297</v>
      </c>
      <c r="AZ23" s="208">
        <f ca="1">IF(OFFSET(Census!AY$4,$A23*25-25+1,0,1,1)=0,"",(OFFSET(Census!AY$4,$A23*25-25+Census!AY$3,0,1,1)-OFFSET(Census!AY$4,$A23*25-25+1,0,1,1))/OFFSET(Census!AY$4,$A23*25-25+1,0,1,1)*100)</f>
        <v>81.316614420062692</v>
      </c>
      <c r="BA23" s="207"/>
      <c r="BB23" s="208"/>
      <c r="BC23" s="207">
        <f ca="1">OFFSET(Census!BC$4,$A23*25-25+Census!BC$3,0,1,1)-OFFSET(Census!BC$4,$A23*25-25+1,0,1,1)</f>
        <v>8113</v>
      </c>
      <c r="BD23" s="208">
        <f ca="1">IF(OFFSET(Census!BC$4,$A23*25-25+1,0,1,1)=0,"",(OFFSET(Census!BC$4,$A23*25-25+Census!BC$3,0,1,1)-OFFSET(Census!BC$4,$A23*25-25+1,0,1,1))/OFFSET(Census!BC$4,$A23*25-25+1,0,1,1)*100)</f>
        <v>556.44718792866945</v>
      </c>
      <c r="BE23" s="207">
        <f ca="1">OFFSET(Census!BE$4,$A23*25-25+Census!BE$3,0,1,1)-OFFSET(Census!BE$4,$A23*25-25+1,0,1,1)</f>
        <v>782</v>
      </c>
      <c r="BF23" s="208">
        <f ca="1">IF(OFFSET(Census!BE$4,$A23*25-25+1,0,1,1)=0,"",(OFFSET(Census!BE$4,$A23*25-25+Census!BE$3,0,1,1)-OFFSET(Census!BE$4,$A23*25-25+1,0,1,1))/OFFSET(Census!BE$4,$A23*25-25+1,0,1,1)*100)</f>
        <v>338.52813852813853</v>
      </c>
      <c r="BG23" s="207">
        <f ca="1">OFFSET(Census!BG$4,$A23*25-25+Census!BG$3,0,1,1)-OFFSET(Census!BG$4,$A23*25-25+1,0,1,1)</f>
        <v>55</v>
      </c>
      <c r="BH23" s="208">
        <f ca="1">IF(OFFSET(Census!BG$4,$A23*25-25+1,0,1,1)=0,"",(OFFSET(Census!BG$4,$A23*25-25+Census!BG$3,0,1,1)-OFFSET(Census!BG$4,$A23*25-25+1,0,1,1))/OFFSET(Census!BG$4,$A23*25-25+1,0,1,1)*100)</f>
        <v>112.24489795918366</v>
      </c>
      <c r="BI23" s="207">
        <f ca="1">OFFSET(Census!BI$4,$A23*25-25+Census!BI$3,0,1,1)-OFFSET(Census!BI$4,$A23*25-25+1,0,1,1)</f>
        <v>7276</v>
      </c>
      <c r="BJ23" s="208">
        <f ca="1">IF(OFFSET(Census!BI$4,$A23*25-25+1,0,1,1)=0,"",(OFFSET(Census!BI$4,$A23*25-25+Census!BI$3,0,1,1)-OFFSET(Census!BI$4,$A23*25-25+1,0,1,1))/OFFSET(Census!BI$4,$A23*25-25+1,0,1,1)*100)</f>
        <v>617.65704584040748</v>
      </c>
      <c r="BK23" s="207"/>
      <c r="BL23" s="208"/>
      <c r="BM23" s="207">
        <f ca="1">OFFSET(Census!BM$4,$A23*25-25+Census!BM$3,0,1,1)-OFFSET(Census!BM$4,$A23*25-25+1,0,1,1)</f>
        <v>8979</v>
      </c>
      <c r="BN23" s="208">
        <f ca="1">IF(OFFSET(Census!BM$4,$A23*25-25+1,0,1,1)=0,"",(OFFSET(Census!BM$4,$A23*25-25+Census!BM$3,0,1,1)-OFFSET(Census!BM$4,$A23*25-25+1,0,1,1))/OFFSET(Census!BM$4,$A23*25-25+1,0,1,1)*100)</f>
        <v>6651.1111111111104</v>
      </c>
      <c r="BO23" s="207">
        <f ca="1">OFFSET(Census!BO$4,$A23*25-25+Census!BO$3,0,1,1)-OFFSET(Census!BO$4,$A23*25-25+1,0,1,1)</f>
        <v>8263</v>
      </c>
      <c r="BP23" s="208">
        <f ca="1">IF(OFFSET(Census!BO$4,$A23*25-25+1,0,1,1)=0,"",(OFFSET(Census!BO$4,$A23*25-25+Census!BO$3,0,1,1)-OFFSET(Census!BO$4,$A23*25-25+1,0,1,1))/OFFSET(Census!BO$4,$A23*25-25+1,0,1,1)*100)</f>
        <v>711.10154905335628</v>
      </c>
      <c r="BQ23" s="207">
        <f ca="1">OFFSET(Census!BQ$4,$A23*25-25+Census!BQ$3,0,1,1)-OFFSET(Census!BQ$4,$A23*25-25+1,0,1,1)</f>
        <v>5083</v>
      </c>
      <c r="BR23" s="208">
        <f ca="1">IF(OFFSET(Census!BQ$4,$A23*25-25+1,0,1,1)=0,"",(OFFSET(Census!BQ$4,$A23*25-25+Census!BQ$3,0,1,1)-OFFSET(Census!BQ$4,$A23*25-25+1,0,1,1))/OFFSET(Census!BQ$4,$A23*25-25+1,0,1,1)*100)</f>
        <v>708.92608089260807</v>
      </c>
      <c r="BS23" s="207">
        <f ca="1">OFFSET(Census!BS$4,$A23*25-25+Census!BS$3,0,1,1)-OFFSET(Census!BS$4,$A23*25-25+1,0,1,1)</f>
        <v>285</v>
      </c>
      <c r="BT23" s="208">
        <f ca="1">IF(OFFSET(Census!BS$4,$A23*25-25+1,0,1,1)=0,"",(OFFSET(Census!BS$4,$A23*25-25+Census!BS$3,0,1,1)-OFFSET(Census!BS$4,$A23*25-25+1,0,1,1))/OFFSET(Census!BS$4,$A23*25-25+1,0,1,1)*100)</f>
        <v>92.233009708737868</v>
      </c>
      <c r="BU23" s="207">
        <f ca="1">OFFSET(Census!BU$4,$A23*25-25+Census!BU$3,0,1,1)-OFFSET(Census!BU$4,$A23*25-25+1,0,1,1)</f>
        <v>65869</v>
      </c>
      <c r="BV23" s="208">
        <f ca="1">IF(OFFSET(Census!BU$4,$A23*25-25+1,0,1,1)=0,"",(OFFSET(Census!BU$4,$A23*25-25+Census!BU$3,0,1,1)-OFFSET(Census!BU$4,$A23*25-25+1,0,1,1))/OFFSET(Census!BU$4,$A23*25-25+1,0,1,1)*100)</f>
        <v>827.0843797086892</v>
      </c>
      <c r="BW23" s="207"/>
      <c r="BX23" s="208"/>
      <c r="BY23" s="207">
        <f ca="1">OFFSET(Census!BY$4,$A23*25-25+Census!BY$3,0,1,1)-OFFSET(Census!BY$4,$A23*25-25+1,0,1,1)</f>
        <v>-0.50543417988244421</v>
      </c>
      <c r="BZ23" s="208">
        <f ca="1">IF(OFFSET(Census!BY$4,$A23*25-25+1,0,1,1)=0,"",(OFFSET(Census!BY$4,$A23*25-25+Census!BY$3,0,1,1)-OFFSET(Census!BY$4,$A23*25-25+1,0,1,1))/OFFSET(Census!BY$4,$A23*25-25+1,0,1,1)*100)</f>
        <v>-16.81734317343173</v>
      </c>
      <c r="CA23" s="207">
        <f ca="1">OFFSET(Census!CA$4,$A23*25-25+Census!CA$3,0,1,1)-OFFSET(Census!CA$4,$A23*25-25+1,0,1,1)</f>
        <v>65508</v>
      </c>
      <c r="CB23" s="208">
        <f ca="1">IF(OFFSET(Census!CA$4,$A23*25-25+1,0,1,1)=0,"",(OFFSET(Census!CA$4,$A23*25-25+Census!CA$3,0,1,1)-OFFSET(Census!CA$4,$A23*25-25+1,0,1,1))/OFFSET(Census!CA$4,$A23*25-25+1,0,1,1)*100)</f>
        <v>1114.2711345466917</v>
      </c>
      <c r="CC23" s="207">
        <f ca="1">OFFSET(Census!CC$4,$A23*25-25+Census!CC$3,0,1,1)-OFFSET(Census!CC$4,$A23*25-25+1,0,1,1)</f>
        <v>37.374899850503638</v>
      </c>
      <c r="CD23" s="208">
        <f ca="1">IF(OFFSET(Census!CC$4,$A23*25-25+1,0,1,1)=0,"",(OFFSET(Census!CC$4,$A23*25-25+Census!CC$3,0,1,1)-OFFSET(Census!CC$4,$A23*25-25+1,0,1,1))/OFFSET(Census!CC$4,$A23*25-25+1,0,1,1)*100)</f>
        <v>255.33687320898588</v>
      </c>
      <c r="CE23" s="207"/>
      <c r="CF23" s="208"/>
      <c r="CG23" s="207">
        <f ca="1">OFFSET(Census!CG$4,$A23*25-25+Census!CG$3,0,1,1)-OFFSET(Census!CG$4,$A23*25-25+1,0,1,1)</f>
        <v>74072</v>
      </c>
      <c r="CH23" s="208">
        <f ca="1">IF(OFFSET(Census!CG$4,$A23*25-25+1,0,1,1)=0,"",(OFFSET(Census!CG$4,$A23*25-25+Census!CG$3,0,1,1)-OFFSET(Census!CG$4,$A23*25-25+1,0,1,1))/OFFSET(Census!CG$4,$A23*25-25+1,0,1,1)*100)</f>
        <v>455.12749615975423</v>
      </c>
      <c r="CI23" s="207">
        <f ca="1">OFFSET(Census!CI$4,$A23*25-25+Census!CI$3,0,1,1)-OFFSET(Census!CI$4,$A23*25-25+1,0,1,1)</f>
        <v>4541</v>
      </c>
      <c r="CJ23" s="208">
        <f ca="1">IF(OFFSET(Census!CI$4,$A23*25-25+1,0,1,1)=0,"",(OFFSET(Census!CI$4,$A23*25-25+Census!CI$3,0,1,1)-OFFSET(Census!CI$4,$A23*25-25+1,0,1,1))/OFFSET(Census!CI$4,$A23*25-25+1,0,1,1)*100)</f>
        <v>154.93005800068235</v>
      </c>
      <c r="CK23" s="207">
        <f ca="1">OFFSET(Census!CK$4,$A23*25-25+Census!CK$3,0,1,1)-OFFSET(Census!CK$4,$A23*25-25+1,0,1,1)</f>
        <v>19301</v>
      </c>
      <c r="CL23" s="208">
        <f ca="1">IF(OFFSET(Census!CK$4,$A23*25-25+1,0,1,1)=0,"",(OFFSET(Census!CK$4,$A23*25-25+Census!CK$3,0,1,1)-OFFSET(Census!CK$4,$A23*25-25+1,0,1,1))/OFFSET(Census!CK$4,$A23*25-25+1,0,1,1)*100)</f>
        <v>161.31216046803175</v>
      </c>
      <c r="CM23" s="207">
        <f ca="1">OFFSET(Census!CM$4,$A23*25-25+Census!CM$3,0,1,1)-OFFSET(Census!CM$4,$A23*25-25+1,0,1,1)</f>
        <v>-7.6222581640857321</v>
      </c>
      <c r="CN23" s="208">
        <f ca="1">IF(OFFSET(Census!CM$4,$A23*25-25+1,0,1,1)=0,"",(OFFSET(Census!CM$4,$A23*25-25+Census!CM$3,0,1,1)-OFFSET(Census!CM$4,$A23*25-25+1,0,1,1))/OFFSET(Census!CM$4,$A23*25-25+1,0,1,1)*100)</f>
        <v>-49.946465472340698</v>
      </c>
      <c r="CO23" s="207">
        <f ca="1">OFFSET(Census!CO$4,$A23*25-25+Census!CO$3,0,1,1)-OFFSET(Census!CO$4,$A23*25-25+1,0,1,1)</f>
        <v>1.1575913037993315</v>
      </c>
      <c r="CP23" s="208">
        <f ca="1">IF(OFFSET(Census!CO$4,$A23*25-25+1,0,1,1)=0,"",(OFFSET(Census!CO$4,$A23*25-25+Census!CO$3,0,1,1)-OFFSET(Census!CO$4,$A23*25-25+1,0,1,1))/OFFSET(Census!CO$4,$A23*25-25+1,0,1,1)*100)</f>
        <v>38.048514167242573</v>
      </c>
      <c r="CQ23" s="207">
        <f ca="1">OFFSET(Census!CQ$4,$A23*25-25+Census!CQ$3,0,1,1)-OFFSET(Census!CQ$4,$A23*25-25+1,0,1,1)</f>
        <v>14.16378781024207</v>
      </c>
      <c r="CR23" s="208">
        <f ca="1">IF(OFFSET(Census!CQ$4,$A23*25-25+1,0,1,1)=0,"",(OFFSET(Census!CQ$4,$A23*25-25+Census!CQ$3,0,1,1)-OFFSET(Census!CQ$4,$A23*25-25+1,0,1,1))/OFFSET(Census!CQ$4,$A23*25-25+1,0,1,1)*100)</f>
        <v>22.987578352236572</v>
      </c>
      <c r="CS23" s="207">
        <f ca="1">OFFSET(Census!CS$4,$A23*25-25+Census!CS$3,0,1,1)-OFFSET(Census!CS$4,$A23*25-25+1,0,1,1)</f>
        <v>-3.7233788443498934</v>
      </c>
      <c r="CT23" s="208">
        <f ca="1">IF(OFFSET(Census!CS$4,$A23*25-25+1,0,1,1)=0,"",(OFFSET(Census!CS$4,$A23*25-25+Census!CS$3,0,1,1)-OFFSET(Census!CS$4,$A23*25-25+1,0,1,1))/OFFSET(Census!CS$4,$A23*25-25+1,0,1,1)*100)</f>
        <v>-61.485617612724354</v>
      </c>
      <c r="CU23" s="207">
        <f ca="1">OFFSET(Census!CU$4,$A23*25-25+Census!CU$3,0,1,1)-OFFSET(Census!CU$4,$A23*25-25+1,0,1,1)</f>
        <v>30619</v>
      </c>
      <c r="CV23" s="208">
        <f ca="1">IF(OFFSET(Census!CU$4,$A23*25-25+1,0,1,1)=0,"",(OFFSET(Census!CU$4,$A23*25-25+Census!CU$3,0,1,1)-OFFSET(Census!CU$4,$A23*25-25+1,0,1,1))/OFFSET(Census!CU$4,$A23*25-25+1,0,1,1)*100)</f>
        <v>610.9138068635275</v>
      </c>
      <c r="CW23" s="207">
        <f ca="1">OFFSET(Census!CW$4,$A23*25-25+Census!CW$3,0,1,1)-OFFSET(Census!CW$4,$A23*25-25+1,0,1,1)</f>
        <v>4694</v>
      </c>
      <c r="CX23" s="208">
        <f ca="1">IF(OFFSET(Census!CW$4,$A23*25-25+1,0,1,1)=0,"",(OFFSET(Census!CW$4,$A23*25-25+Census!CW$3,0,1,1)-OFFSET(Census!CW$4,$A23*25-25+1,0,1,1))/OFFSET(Census!CW$4,$A23*25-25+1,0,1,1)*100)</f>
        <v>480.45035823950872</v>
      </c>
      <c r="CY23" s="207">
        <f ca="1">OFFSET(Census!CY$4,$A23*25-25+Census!CY$3,0,1,1)-OFFSET(Census!CY$4,$A23*25-25+1,0,1,1)</f>
        <v>9.3854098307381619</v>
      </c>
      <c r="CZ23" s="208">
        <f ca="1">IF(OFFSET(Census!CY$4,$A23*25-25+1,0,1,1)=0,"",(OFFSET(Census!CY$4,$A23*25-25+Census!CY$3,0,1,1)-OFFSET(Census!CY$4,$A23*25-25+1,0,1,1))/OFFSET(Census!CY$4,$A23*25-25+1,0,1,1)*100)</f>
        <v>30.476365721321546</v>
      </c>
      <c r="DA23" s="207">
        <f ca="1">OFFSET(Census!DA$4,$A23*25-25+Census!DA$3,0,1,1)-OFFSET(Census!DA$4,$A23*25-25+1,0,1,1)</f>
        <v>0.39211928698264575</v>
      </c>
      <c r="DB23" s="208">
        <f ca="1">IF(OFFSET(Census!DA$4,$A23*25-25+1,0,1,1)=0,"",(OFFSET(Census!DA$4,$A23*25-25+Census!DA$3,0,1,1)-OFFSET(Census!DA$4,$A23*25-25+1,0,1,1))/OFFSET(Census!DA$4,$A23*25-25+1,0,1,1)*100)</f>
        <v>6.5319768635031306</v>
      </c>
      <c r="DC23" s="207"/>
      <c r="DD23" s="208"/>
      <c r="DE23" s="207">
        <f ca="1">OFFSET(Census!DE$4,$A23*25-25+Census!DE$3,0,1,1)-OFFSET(Census!DE$4,$A23*25-25+1,0,1,1)</f>
        <v>52686</v>
      </c>
      <c r="DF23" s="208">
        <f ca="1">IF(OFFSET(Census!DE$4,$A23*25-25+1,0,1,1)=0,"",(OFFSET(Census!DE$4,$A23*25-25+Census!DE$3,0,1,1)-OFFSET(Census!DE$4,$A23*25-25+1,0,1,1))/OFFSET(Census!DE$4,$A23*25-25+1,0,1,1)*100)</f>
        <v>655.95119521912352</v>
      </c>
      <c r="DG23" s="207">
        <f ca="1">OFFSET(Census!DG$4,$A23*25-25+Census!DG$3,0,1,1)-OFFSET(Census!DG$4,$A23*25-25+1,0,1,1)</f>
        <v>260</v>
      </c>
      <c r="DH23" s="208">
        <f ca="1">IF(OFFSET(Census!DG$4,$A23*25-25+1,0,1,1)=0,"",(OFFSET(Census!DG$4,$A23*25-25+Census!DG$3,0,1,1)-OFFSET(Census!DG$4,$A23*25-25+1,0,1,1))/OFFSET(Census!DG$4,$A23*25-25+1,0,1,1)*100)</f>
        <v>19.756838905775076</v>
      </c>
      <c r="DI23" s="207">
        <f ca="1">OFFSET(Census!DI$4,$A23*25-25+Census!DI$3,0,1,1)-OFFSET(Census!DI$4,$A23*25-25+1,0,1,1)</f>
        <v>3831</v>
      </c>
      <c r="DJ23" s="208">
        <f ca="1">IF(OFFSET(Census!DI$4,$A23*25-25+1,0,1,1)=0,"",(OFFSET(Census!DI$4,$A23*25-25+Census!DI$3,0,1,1)-OFFSET(Census!DI$4,$A23*25-25+1,0,1,1))/OFFSET(Census!DI$4,$A23*25-25+1,0,1,1)*100)</f>
        <v>89.845215759849907</v>
      </c>
      <c r="DK23" s="207">
        <f ca="1">OFFSET(Census!DK$4,$A23*25-25+Census!DK$3,0,1,1)-OFFSET(Census!DK$4,$A23*25-25+1,0,1,1)</f>
        <v>56665</v>
      </c>
      <c r="DL23" s="208">
        <f ca="1">IF(OFFSET(Census!DK$4,$A23*25-25+1,0,1,1)=0,"",(OFFSET(Census!DK$4,$A23*25-25+Census!DK$3,0,1,1)-OFFSET(Census!DK$4,$A23*25-25+1,0,1,1))/OFFSET(Census!DK$4,$A23*25-25+1,0,1,1)*100)</f>
        <v>402.07904633505996</v>
      </c>
      <c r="DM23" s="207">
        <f ca="1">OFFSET(Census!DM$4,$A23*25-25+Census!DM$3,0,1,1)-OFFSET(Census!DM$4,$A23*25-25+1,0,1,1)</f>
        <v>28.817958391090734</v>
      </c>
      <c r="DN23" s="208">
        <f ca="1">IF(OFFSET(Census!DM$4,$A23*25-25+1,0,1,1)=0,"",(OFFSET(Census!DM$4,$A23*25-25+Census!DM$3,0,1,1)-OFFSET(Census!DM$4,$A23*25-25+1,0,1,1))/OFFSET(Census!DM$4,$A23*25-25+1,0,1,1)*100)</f>
        <v>50.564179233770133</v>
      </c>
      <c r="DO23" s="207">
        <f ca="1">OFFSET(Census!DO$4,$A23*25-25+Census!DO$3,0,1,1)-OFFSET(Census!DO$4,$A23*25-25+1,0,1,1)</f>
        <v>-7.1106592184196682</v>
      </c>
      <c r="DP23" s="208">
        <f ca="1">IF(OFFSET(Census!DO$4,$A23*25-25+1,0,1,1)=0,"",(OFFSET(Census!DO$4,$A23*25-25+Census!DO$3,0,1,1)-OFFSET(Census!DO$4,$A23*25-25+1,0,1,1))/OFFSET(Census!DO$4,$A23*25-25+1,0,1,1)*100)</f>
        <v>-76.147811827650742</v>
      </c>
      <c r="DQ23" s="207">
        <f ca="1">OFFSET(Census!DQ$4,$A23*25-25+Census!DQ$3,0,1,1)-OFFSET(Census!DQ$4,$A23*25-25+1,0,1,1)</f>
        <v>-18.815753039553066</v>
      </c>
      <c r="DR23" s="208">
        <f ca="1">IF(OFFSET(Census!DQ$4,$A23*25-25+1,0,1,1)=0,"",(OFFSET(Census!DQ$4,$A23*25-25+Census!DQ$3,0,1,1)-OFFSET(Census!DQ$4,$A23*25-25+1,0,1,1))/OFFSET(Census!DQ$4,$A23*25-25+1,0,1,1)*100)</f>
        <v>-62.188181891749849</v>
      </c>
      <c r="DS23" s="207">
        <f ca="1">OFFSET(Census!DS$4,$A23*25-25+Census!DS$3,0,1,1)-OFFSET(Census!DS$4,$A23*25-25+1,0,1,1)</f>
        <v>40146</v>
      </c>
      <c r="DT23" s="208">
        <f ca="1">IF(OFFSET(Census!DS$4,$A23*25-25+1,0,1,1)=0,"",(OFFSET(Census!DS$4,$A23*25-25+Census!DS$3,0,1,1)-OFFSET(Census!DS$4,$A23*25-25+1,0,1,1))/OFFSET(Census!DS$4,$A23*25-25+1,0,1,1)*100)</f>
        <v>539.88703604088209</v>
      </c>
      <c r="DU23" s="207">
        <f ca="1">OFFSET(Census!DU$4,$A23*25-25+Census!DU$3,0,1,1)-OFFSET(Census!DU$4,$A23*25-25+1,0,1,1)</f>
        <v>564</v>
      </c>
      <c r="DV23" s="208">
        <f ca="1">IF(OFFSET(Census!DU$4,$A23*25-25+1,0,1,1)=0,"",(OFFSET(Census!DU$4,$A23*25-25+Census!DU$3,0,1,1)-OFFSET(Census!DU$4,$A23*25-25+1,0,1,1))/OFFSET(Census!DU$4,$A23*25-25+1,0,1,1)*100)</f>
        <v>28.967642526964561</v>
      </c>
      <c r="DW23" s="207">
        <f ca="1">OFFSET(Census!DW$4,$A23*25-25+Census!DW$3,0,1,1)-OFFSET(Census!DW$4,$A23*25-25+1,0,1,1)</f>
        <v>58507</v>
      </c>
      <c r="DX23" s="208">
        <f ca="1">IF(OFFSET(Census!DW$4,$A23*25-25+1,0,1,1)=0,"",(OFFSET(Census!DW$4,$A23*25-25+Census!DW$3,0,1,1)-OFFSET(Census!DW$4,$A23*25-25+1,0,1,1))/OFFSET(Census!DW$4,$A23*25-25+1,0,1,1)*100)</f>
        <v>477.33540017948928</v>
      </c>
      <c r="DY23" s="207">
        <f ca="1">OFFSET(Census!DY$4,$A23*25-25+Census!DY$3,0,1,1)-OFFSET(Census!DY$4,$A23*25-25+1,0,1,1)</f>
        <v>7.3370282038199974</v>
      </c>
      <c r="DZ23" s="208">
        <f ca="1">IF(OFFSET(Census!DY$4,$A23*25-25+1,0,1,1)=0,"",(OFFSET(Census!DY$4,$A23*25-25+Census!DY$3,0,1,1)-OFFSET(Census!DY$4,$A23*25-25+1,0,1,1))/OFFSET(Census!DY$4,$A23*25-25+1,0,1,1)*100)</f>
        <v>12.093861578028738</v>
      </c>
      <c r="EA23" s="207">
        <f ca="1">OFFSET(Census!EA$4,$A23*25-25+Census!EA$3,0,1,1)-OFFSET(Census!EA$4,$A23*25-25+1,0,1,1)</f>
        <v>-12.296068369340077</v>
      </c>
      <c r="EB23" s="208">
        <f ca="1">IF(OFFSET(Census!EA$4,$A23*25-25+1,0,1,1)=0,"",(OFFSET(Census!EA$4,$A23*25-25+Census!EA$3,0,1,1)-OFFSET(Census!EA$4,$A23*25-25+1,0,1,1))/OFFSET(Census!EA$4,$A23*25-25+1,0,1,1)*100)</f>
        <v>-77.407760658963184</v>
      </c>
      <c r="EC23" s="207">
        <f ca="1">OFFSET(Census!EC$4,$A23*25-25+Census!EC$3,0,1,1)-OFFSET(Census!EC$4,$A23*25-25+1,0,1,1)</f>
        <v>720000</v>
      </c>
      <c r="ED23" s="208">
        <f ca="1">IF(OFFSET(Census!EC$4,$A23*25-25+1,0,1,1)=0,"",(OFFSET(Census!EC$4,$A23*25-25+Census!EC$3,0,1,1)-OFFSET(Census!EC$4,$A23*25-25+1,0,1,1))/OFFSET(Census!EC$4,$A23*25-25+1,0,1,1)*100)</f>
        <v>160</v>
      </c>
      <c r="EE23" s="207">
        <f ca="1">OFFSET(Census!EE$4,$A23*25-25+Census!EE$3,0,1,1)-OFFSET(Census!EE$4,$A23*25-25+1,0,1,1)</f>
        <v>184000</v>
      </c>
      <c r="EF23" s="208">
        <f ca="1">IF(OFFSET(Census!EE$4,$A23*25-25+1,0,1,1)=0,"",(OFFSET(Census!EE$4,$A23*25-25+Census!EE$3,0,1,1)-OFFSET(Census!EE$4,$A23*25-25+1,0,1,1))/OFFSET(Census!EE$4,$A23*25-25+1,0,1,1)*100)</f>
        <v>56.965944272445824</v>
      </c>
      <c r="EG23" s="207">
        <f ca="1">OFFSET(Census!EG$4,$A23*25-25+Census!EG$3,0,1,1)-OFFSET(Census!EG$4,$A23*25-25+1,0,1,1)</f>
        <v>10.856368409039032</v>
      </c>
      <c r="EH23" s="208">
        <f ca="1">IF(OFFSET(Census!EG$4,$A23*25-25+1,0,1,1)=0,"",(OFFSET(Census!EG$4,$A23*25-25+Census!EG$3,0,1,1)-OFFSET(Census!EG$4,$A23*25-25+1,0,1,1))/OFFSET(Census!EG$4,$A23*25-25+1,0,1,1)*100)</f>
        <v>233.79047619047614</v>
      </c>
      <c r="EI23" s="207">
        <f ca="1">OFFSET(Census!EI$4,$A23*25-25+Census!EI$3,0,1,1)-OFFSET(Census!EI$4,$A23*25-25+1,0,1,1)</f>
        <v>0.55087879479570923</v>
      </c>
      <c r="EJ23" s="208">
        <f ca="1">IF(OFFSET(Census!EI$4,$A23*25-25+1,0,1,1)=0,"",(OFFSET(Census!EI$4,$A23*25-25+Census!EI$3,0,1,1)-OFFSET(Census!EI$4,$A23*25-25+1,0,1,1))/OFFSET(Census!EI$4,$A23*25-25+1,0,1,1)*100)</f>
        <v>9.418146341463423</v>
      </c>
      <c r="EK23" s="207">
        <f ca="1">OFFSET(Census!EK$4,$A23*25-25+Census!EK$3,0,1,1)-OFFSET(Census!EK$4,$A23*25-25+1,0,1,1)</f>
        <v>0.70000000000000007</v>
      </c>
      <c r="EL23" s="208">
        <f ca="1">IF(OFFSET(Census!EK$4,$A23*25-25+1,0,1,1)=0,"",(OFFSET(Census!EK$4,$A23*25-25+Census!EK$3,0,1,1)-OFFSET(Census!EK$4,$A23*25-25+1,0,1,1))/OFFSET(Census!EK$4,$A23*25-25+1,0,1,1)*100)</f>
        <v>116.66666666666667</v>
      </c>
      <c r="EM23" s="207"/>
      <c r="EN23" s="208"/>
      <c r="EO23" s="207">
        <f ca="1">OFFSET(Census!EO$4,$A23*25-25+Census!EO$3,0,1,1)-OFFSET(Census!EO$4,$A23*25-25+1,0,1,1)</f>
        <v>-4.7125824799692602</v>
      </c>
      <c r="EP23" s="208">
        <f ca="1">IF(OFFSET(Census!EO$4,$A23*25-25+1,0,1,1)=0,"",(OFFSET(Census!EO$4,$A23*25-25+Census!EO$3,0,1,1)-OFFSET(Census!EO$4,$A23*25-25+1,0,1,1))/OFFSET(Census!EO$4,$A23*25-25+1,0,1,1)*100)</f>
        <v>-76.141515880550457</v>
      </c>
      <c r="EQ23" s="207">
        <f ca="1">OFFSET(Census!EQ$4,$A23*25-25+Census!EQ$3,0,1,1)-OFFSET(Census!EQ$4,$A23*25-25+1,0,1,1)</f>
        <v>14419</v>
      </c>
      <c r="ER23" s="208">
        <f ca="1">IF(OFFSET(Census!EQ$4,$A23*25-25+1,0,1,1)=0,"",(OFFSET(Census!EQ$4,$A23*25-25+Census!EQ$3,0,1,1)-OFFSET(Census!EQ$4,$A23*25-25+1,0,1,1))/OFFSET(Census!EQ$4,$A23*25-25+1,0,1,1)*100)</f>
        <v>297.91322314049586</v>
      </c>
      <c r="ES23" s="207">
        <f ca="1">OFFSET(Census!ES$4,$A23*25-25+Census!ES$3,0,1,1)-OFFSET(Census!ES$4,$A23*25-25+1,0,1,1)</f>
        <v>4201</v>
      </c>
      <c r="ET23" s="208">
        <f ca="1">IF(OFFSET(Census!ES$4,$A23*25-25+1,0,1,1)=0,"",(OFFSET(Census!ES$4,$A23*25-25+Census!ES$3,0,1,1)-OFFSET(Census!ES$4,$A23*25-25+1,0,1,1))/OFFSET(Census!ES$4,$A23*25-25+1,0,1,1)*100)</f>
        <v>174.53261321146655</v>
      </c>
      <c r="EU23" s="207">
        <f ca="1">OFFSET(Census!EU$4,$A23*25-25+Census!EU$3,0,1,1)-OFFSET(Census!EU$4,$A23*25-25+1,0,1,1)</f>
        <v>1586</v>
      </c>
      <c r="EV23" s="208">
        <f ca="1">IF(OFFSET(Census!EU$4,$A23*25-25+1,0,1,1)=0,"",(OFFSET(Census!EU$4,$A23*25-25+Census!EU$3,0,1,1)-OFFSET(Census!EU$4,$A23*25-25+1,0,1,1))/OFFSET(Census!EU$4,$A23*25-25+1,0,1,1)*100)</f>
        <v>106.80134680134681</v>
      </c>
      <c r="EW23" s="207">
        <f ca="1">OFFSET(Census!EW$4,$A23*25-25+Census!EW$3,0,1,1)-OFFSET(Census!EW$4,$A23*25-25+1,0,1,1)</f>
        <v>458</v>
      </c>
      <c r="EX23" s="208">
        <f ca="1">IF(OFFSET(Census!EW$4,$A23*25-25+1,0,1,1)=0,"",(OFFSET(Census!EW$4,$A23*25-25+Census!EW$3,0,1,1)-OFFSET(Census!EW$4,$A23*25-25+1,0,1,1))/OFFSET(Census!EW$4,$A23*25-25+1,0,1,1)*100)</f>
        <v>35.586635586635587</v>
      </c>
      <c r="EY23" s="207">
        <f ca="1">OFFSET(Census!EY$4,$A23*25-25+Census!EY$3,0,1,1)-OFFSET(Census!EY$4,$A23*25-25+1,0,1,1)</f>
        <v>20664</v>
      </c>
      <c r="EZ23" s="208">
        <f ca="1">IF(OFFSET(Census!EY$4,$A23*25-25+1,0,1,1)=0,"",(OFFSET(Census!EY$4,$A23*25-25+Census!EY$3,0,1,1)-OFFSET(Census!EY$4,$A23*25-25+1,0,1,1))/OFFSET(Census!EY$4,$A23*25-25+1,0,1,1)*100)</f>
        <v>206.24812855574407</v>
      </c>
      <c r="FA23" s="207">
        <f ca="1">OFFSET(Census!FA$4,$A23*25-25+Census!FA$3,0,1,1)-OFFSET(Census!FA$4,$A23*25-25+1,0,1,1)</f>
        <v>22128</v>
      </c>
      <c r="FB23" s="208">
        <f ca="1">IF(OFFSET(Census!FA$4,$A23*25-25+1,0,1,1)=0,"",(OFFSET(Census!FA$4,$A23*25-25+Census!FA$3,0,1,1)-OFFSET(Census!FA$4,$A23*25-25+1,0,1,1))/OFFSET(Census!FA$4,$A23*25-25+1,0,1,1)*100)</f>
        <v>263.55407336827056</v>
      </c>
      <c r="FC23" s="207">
        <f ca="1">OFFSET(Census!FC$4,$A23*25-25+Census!FC$3,0,1,1)-OFFSET(Census!FC$4,$A23*25-25+1,0,1,1)</f>
        <v>6122</v>
      </c>
      <c r="FD23" s="208">
        <f ca="1">IF(OFFSET(Census!FC$4,$A23*25-25+1,0,1,1)=0,"",(OFFSET(Census!FC$4,$A23*25-25+Census!FC$3,0,1,1)-OFFSET(Census!FC$4,$A23*25-25+1,0,1,1))/OFFSET(Census!FC$4,$A23*25-25+1,0,1,1)*100)</f>
        <v>169.91396058839857</v>
      </c>
      <c r="FE23" s="207">
        <f ca="1">OFFSET(Census!FE$4,$A23*25-25+Census!FE$3,0,1,1)-OFFSET(Census!FE$4,$A23*25-25+1,0,1,1)</f>
        <v>521</v>
      </c>
      <c r="FF23" s="208">
        <f ca="1">IF(OFFSET(Census!FE$4,$A23*25-25+1,0,1,1)=0,"",(OFFSET(Census!FE$4,$A23*25-25+Census!FE$3,0,1,1)-OFFSET(Census!FE$4,$A23*25-25+1,0,1,1))/OFFSET(Census!FE$4,$A23*25-25+1,0,1,1)*100)</f>
        <v>12.685658631604577</v>
      </c>
      <c r="FG23" s="207">
        <f ca="1">OFFSET(Census!FG$4,$A23*25-25+Census!FG$3,0,1,1)-OFFSET(Census!FG$4,$A23*25-25+1,0,1,1)</f>
        <v>49435</v>
      </c>
      <c r="FH23" s="208">
        <f ca="1">IF(OFFSET(Census!FG$4,$A23*25-25+1,0,1,1)=0,"",(OFFSET(Census!FG$4,$A23*25-25+Census!FG$3,0,1,1)-OFFSET(Census!FG$4,$A23*25-25+1,0,1,1))/OFFSET(Census!FG$4,$A23*25-25+1,0,1,1)*100)</f>
        <v>189.22488038277513</v>
      </c>
      <c r="FI23" s="207">
        <f ca="1">OFFSET(Census!FI$4,$A23*25-25+Census!FI$3,0,1,1)-OFFSET(Census!FI$4,$A23*25-25+1,0,1,1)</f>
        <v>6.9620378367835904</v>
      </c>
      <c r="FJ23" s="208">
        <f ca="1">IF(OFFSET(Census!FI$4,$A23*25-25+1,0,1,1)=0,"",(OFFSET(Census!FI$4,$A23*25-25+Census!FI$3,0,1,1)-OFFSET(Census!FI$4,$A23*25-25+1,0,1,1))/OFFSET(Census!FI$4,$A23*25-25+1,0,1,1)*100)</f>
        <v>37.579181505365973</v>
      </c>
      <c r="FK23" s="207">
        <f ca="1">OFFSET(Census!FK$4,$A23*25-25+Census!FK$3,0,1,1)-OFFSET(Census!FK$4,$A23*25-25+1,0,1,1)</f>
        <v>-0.46802920965245853</v>
      </c>
      <c r="FL23" s="208">
        <f ca="1">IF(OFFSET(Census!FK$4,$A23*25-25+1,0,1,1)=0,"",(OFFSET(Census!FK$4,$A23*25-25+Census!FK$3,0,1,1)-OFFSET(Census!FK$4,$A23*25-25+1,0,1,1))/OFFSET(Census!FK$4,$A23*25-25+1,0,1,1)*100)</f>
        <v>-5.0798766523350549</v>
      </c>
      <c r="FM23" s="207">
        <f ca="1">OFFSET(Census!FM$4,$A23*25-25+Census!FM$3,0,1,1)-OFFSET(Census!FM$4,$A23*25-25+1,0,1,1)</f>
        <v>-1.6198907804184888</v>
      </c>
      <c r="FN23" s="208">
        <f ca="1">IF(OFFSET(Census!FM$4,$A23*25-25+1,0,1,1)=0,"",(OFFSET(Census!FM$4,$A23*25-25+Census!FM$3,0,1,1)-OFFSET(Census!FM$4,$A23*25-25+1,0,1,1))/OFFSET(Census!FM$4,$A23*25-25+1,0,1,1)*100)</f>
        <v>-28.498078544399341</v>
      </c>
      <c r="FO23" s="207">
        <f ca="1">OFFSET(Census!FO$4,$A23*25-25+Census!FO$3,0,1,1)-OFFSET(Census!FO$4,$A23*25-25+1,0,1,1)</f>
        <v>-2.6168928143545735</v>
      </c>
      <c r="FP23" s="208">
        <f ca="1">IF(OFFSET(Census!FO$4,$A23*25-25+1,0,1,1)=0,"",(OFFSET(Census!FO$4,$A23*25-25+Census!FO$3,0,1,1)-OFFSET(Census!FO$4,$A23*25-25+1,0,1,1))/OFFSET(Census!FO$4,$A23*25-25+1,0,1,1)*100)</f>
        <v>-53.120687470872753</v>
      </c>
      <c r="FQ23" s="207">
        <f ca="1">OFFSET(Census!FQ$4,$A23*25-25+Census!FQ$3,0,1,1)-OFFSET(Census!FQ$4,$A23*25-25+1,0,1,1)</f>
        <v>2.2572250323580789</v>
      </c>
      <c r="FR23" s="208">
        <f ca="1">IF(OFFSET(Census!FQ$4,$A23*25-25+1,0,1,1)=0,"",(OFFSET(Census!FQ$4,$A23*25-25+Census!FQ$3,0,1,1)-OFFSET(Census!FQ$4,$A23*25-25+1,0,1,1))/OFFSET(Census!FQ$4,$A23*25-25+1,0,1,1)*100)</f>
        <v>5.8858173440817261</v>
      </c>
      <c r="FS23" s="207">
        <f ca="1">OFFSET(Census!FS$4,$A23*25-25+Census!FS$3,0,1,1)-OFFSET(Census!FS$4,$A23*25-25+1,0,1,1)</f>
        <v>8.2592364254396529</v>
      </c>
      <c r="FT23" s="208">
        <f ca="1">IF(OFFSET(Census!FS$4,$A23*25-25+1,0,1,1)=0,"",(OFFSET(Census!FS$4,$A23*25-25+Census!FS$3,0,1,1)-OFFSET(Census!FS$4,$A23*25-25+1,0,1,1))/OFFSET(Census!FS$4,$A23*25-25+1,0,1,1)*100)</f>
        <v>25.699446357147558</v>
      </c>
      <c r="FU23" s="207">
        <f ca="1">OFFSET(Census!FU$4,$A23*25-25+Census!FU$3,0,1,1)-OFFSET(Census!FU$4,$A23*25-25+1,0,1,1)</f>
        <v>-0.92082112254021631</v>
      </c>
      <c r="FV23" s="208">
        <f ca="1">IF(OFFSET(Census!FU$4,$A23*25-25+1,0,1,1)=0,"",(OFFSET(Census!FU$4,$A23*25-25+Census!FU$3,0,1,1)-OFFSET(Census!FU$4,$A23*25-25+1,0,1,1))/OFFSET(Census!FU$4,$A23*25-25+1,0,1,1)*100)</f>
        <v>-6.6767837430927433</v>
      </c>
      <c r="FW23" s="207">
        <f ca="1">OFFSET(Census!FW$4,$A23*25-25+Census!FW$3,0,1,1)-OFFSET(Census!FW$4,$A23*25-25+1,0,1,1)</f>
        <v>-9.5956403352575101</v>
      </c>
      <c r="FX23" s="208">
        <f ca="1">IF(OFFSET(Census!FW$4,$A23*25-25+1,0,1,1)=0,"",(OFFSET(Census!FW$4,$A23*25-25+Census!FW$3,0,1,1)-OFFSET(Census!FW$4,$A23*25-25+1,0,1,1))/OFFSET(Census!FW$4,$A23*25-25+1,0,1,1)*100)</f>
        <v>-61.038739653908557</v>
      </c>
      <c r="FY23" s="207"/>
      <c r="FZ23" s="208"/>
      <c r="GA23" s="207">
        <f ca="1">OFFSET(Census!GA$4,$A23*25-25+Census!GA$3,0,1,1)-OFFSET(Census!GA$4,$A23*25-25+1,0,1,1)</f>
        <v>-3.646210165249022</v>
      </c>
      <c r="GB23" s="208">
        <f ca="1">IF(OFFSET(Census!GA$4,$A23*25-25+1,0,1,1)=0,"",(OFFSET(Census!GA$4,$A23*25-25+Census!GA$3,0,1,1)-OFFSET(Census!GA$4,$A23*25-25+1,0,1,1))/OFFSET(Census!GA$4,$A23*25-25+1,0,1,1)*100)</f>
        <v>-94.218070670034734</v>
      </c>
      <c r="GC23" s="207">
        <f ca="1">OFFSET(Census!GC$4,$A23*25-25+Census!GC$3,0,1,1)-OFFSET(Census!GC$4,$A23*25-25+1,0,1,1)</f>
        <v>-5.9305226545587093</v>
      </c>
      <c r="GD23" s="208">
        <f ca="1">IF(OFFSET(Census!GC$4,$A23*25-25+1,0,1,1)=0,"",(OFFSET(Census!GC$4,$A23*25-25+Census!GC$3,0,1,1)-OFFSET(Census!GC$4,$A23*25-25+1,0,1,1))/OFFSET(Census!GC$4,$A23*25-25+1,0,1,1)*100)</f>
        <v>-79.351953781852004</v>
      </c>
      <c r="GE23" s="207">
        <f ca="1">OFFSET(Census!GE$4,$A23*25-25+Census!GE$3,0,1,1)-OFFSET(Census!GE$4,$A23*25-25+1,0,1,1)</f>
        <v>-24.331344727097292</v>
      </c>
      <c r="GF23" s="208">
        <f ca="1">IF(OFFSET(Census!GE$4,$A23*25-25+1,0,1,1)=0,"",(OFFSET(Census!GE$4,$A23*25-25+Census!GE$3,0,1,1)-OFFSET(Census!GE$4,$A23*25-25+1,0,1,1))/OFFSET(Census!GE$4,$A23*25-25+1,0,1,1)*100)</f>
        <v>-76.478777621020228</v>
      </c>
      <c r="GG23" s="207">
        <f ca="1">OFFSET(Census!GG$4,$A23*25-25+Census!GG$3,0,1,1)-OFFSET(Census!GG$4,$A23*25-25+1,0,1,1)</f>
        <v>-49.313661792939804</v>
      </c>
      <c r="GH23" s="208">
        <f ca="1">IF(OFFSET(Census!GG$4,$A23*25-25+1,0,1,1)=0,"",(OFFSET(Census!GG$4,$A23*25-25+Census!GG$3,0,1,1)-OFFSET(Census!GG$4,$A23*25-25+1,0,1,1))/OFFSET(Census!GG$4,$A23*25-25+1,0,1,1)*100)</f>
        <v>-67.960390158395171</v>
      </c>
      <c r="GI23" s="207">
        <f ca="1">OFFSET(Census!GI$4,$A23*25-25+Census!GI$3,0,1,1)-OFFSET(Census!GI$4,$A23*25-25+1,0,1,1)</f>
        <v>-29.527792661174974</v>
      </c>
      <c r="GJ23" s="208">
        <f ca="1">IF(OFFSET(Census!GI$4,$A23*25-25+1,0,1,1)=0,"",(OFFSET(Census!GI$4,$A23*25-25+Census!GI$3,0,1,1)-OFFSET(Census!GI$4,$A23*25-25+1,0,1,1))/OFFSET(Census!GI$4,$A23*25-25+1,0,1,1)*100)</f>
        <v>-51.812048685155467</v>
      </c>
      <c r="GK23" s="207">
        <f ca="1">OFFSET(Census!GK$4,$A23*25-25+Census!GK$3,0,1,1)-OFFSET(Census!GK$4,$A23*25-25+1,0,1,1)</f>
        <v>-7.1461938119716635</v>
      </c>
      <c r="GL23" s="208">
        <f ca="1">IF(OFFSET(Census!GK$4,$A23*25-25+1,0,1,1)=0,"",(OFFSET(Census!GK$4,$A23*25-25+Census!GK$3,0,1,1)-OFFSET(Census!GK$4,$A23*25-25+1,0,1,1))/OFFSET(Census!GK$4,$A23*25-25+1,0,1,1)*100)</f>
        <v>-33.772382607688307</v>
      </c>
      <c r="GM23" s="207"/>
      <c r="GN23" s="208"/>
      <c r="GO23" s="207">
        <f ca="1">OFFSET(Census!GO$4,$A23*25-25+Census!GO$3,0,1,1)-OFFSET(Census!GO$4,$A23*25-25+1,0,1,1)</f>
        <v>-16.837253627492576</v>
      </c>
      <c r="GP23" s="208">
        <f ca="1">IF(OFFSET(Census!GO$4,$A23*25-25+1,0,1,1)=0,"",(OFFSET(Census!GO$4,$A23*25-25+Census!GO$3,0,1,1)-OFFSET(Census!GO$4,$A23*25-25+1,0,1,1))/OFFSET(Census!GO$4,$A23*25-25+1,0,1,1)*100)</f>
        <v>-59.083453638292127</v>
      </c>
      <c r="GQ23" s="207">
        <f ca="1">OFFSET(Census!GQ$4,$A23*25-25+Census!GQ$3,0,1,1)-OFFSET(Census!GQ$4,$A23*25-25+1,0,1,1)</f>
        <v>926</v>
      </c>
      <c r="GR23" s="208">
        <f ca="1">IF(OFFSET(Census!GQ$4,$A23*25-25+1,0,1,1)=0,"",(OFFSET(Census!GQ$4,$A23*25-25+Census!GQ$3,0,1,1)-OFFSET(Census!GQ$4,$A23*25-25+1,0,1,1))/OFFSET(Census!GQ$4,$A23*25-25+1,0,1,1)*100)</f>
        <v>223.13253012048193</v>
      </c>
      <c r="GS23" s="207">
        <f ca="1">OFFSET(Census!GS$4,$A23*25-25+Census!GS$3,0,1,1)-OFFSET(Census!GS$4,$A23*25-25+1,0,1,1)</f>
        <v>23.97</v>
      </c>
      <c r="GT23" s="208">
        <f ca="1">IF(OFFSET(Census!GS$4,$A23*25-25+1,0,1,1)=0,"",(OFFSET(Census!GS$4,$A23*25-25+Census!GS$3,0,1,1)-OFFSET(Census!GS$4,$A23*25-25+1,0,1,1))/OFFSET(Census!GS$4,$A23*25-25+1,0,1,1)*100)</f>
        <v>40.265412397110701</v>
      </c>
      <c r="GU23" s="207">
        <f ca="1">OFFSET(Census!GU$4,$A23*25-25+Census!GU$3,0,1,1)-OFFSET(Census!GU$4,$A23*25-25+1,0,1,1)</f>
        <v>25.960000000000008</v>
      </c>
      <c r="GV23" s="208">
        <f ca="1">IF(OFFSET(Census!GU$4,$A23*25-25+1,0,1,1)=0,"",(OFFSET(Census!GU$4,$A23*25-25+Census!GU$3,0,1,1)-OFFSET(Census!GU$4,$A23*25-25+1,0,1,1))/OFFSET(Census!GU$4,$A23*25-25+1,0,1,1)*100)</f>
        <v>54.151022110972072</v>
      </c>
      <c r="GW23" s="207">
        <f ca="1">OFFSET(Census!GW$4,$A23*25-25+Census!GW$3,0,1,1)-OFFSET(Census!GW$4,$A23*25-25+1,0,1,1)</f>
        <v>9.3899999999999864</v>
      </c>
      <c r="GX23" s="208">
        <f ca="1">IF(OFFSET(Census!GW$4,$A23*25-25+1,0,1,1)=0,"",(OFFSET(Census!GW$4,$A23*25-25+Census!GW$3,0,1,1)-OFFSET(Census!GW$4,$A23*25-25+1,0,1,1))/OFFSET(Census!GW$4,$A23*25-25+1,0,1,1)*100)</f>
        <v>13.30782312925168</v>
      </c>
      <c r="GY23" s="207">
        <f ca="1">OFFSET(Census!GY$4,$A23*25-25+Census!GY$3,0,1,1)-OFFSET(Census!GY$4,$A23*25-25+1,0,1,1)</f>
        <v>12.25</v>
      </c>
      <c r="GZ23" s="208">
        <f ca="1">IF(OFFSET(Census!GY$4,$A23*25-25+1,0,1,1)=0,"",(OFFSET(Census!GY$4,$A23*25-25+Census!GY$3,0,1,1)-OFFSET(Census!GY$4,$A23*25-25+1,0,1,1))/OFFSET(Census!GY$4,$A23*25-25+1,0,1,1)*100)</f>
        <v>23.200757575757578</v>
      </c>
      <c r="HA23" s="207">
        <f ca="1">OFFSET(Census!HA$4,$A23*25-25+Census!HA$3,0,1,1)-OFFSET(Census!HA$4,$A23*25-25+1,0,1,1)</f>
        <v>0</v>
      </c>
      <c r="HB23" s="208">
        <f ca="1">IF(OFFSET(Census!HA$4,$A23*25-25+1,0,1,1)=0,"",(OFFSET(Census!HA$4,$A23*25-25+Census!HA$3,0,1,1)-OFFSET(Census!HA$4,$A23*25-25+1,0,1,1))/OFFSET(Census!HA$4,$A23*25-25+1,0,1,1)*100)</f>
        <v>0</v>
      </c>
      <c r="HC23" s="207">
        <f ca="1">OFFSET(Census!HC$4,$A23*25-25+Census!HC$3,0,1,1)-OFFSET(Census!HC$4,$A23*25-25+1,0,1,1)</f>
        <v>-1.8999999999999986</v>
      </c>
      <c r="HD23" s="208">
        <f ca="1">IF(OFFSET(Census!HC$4,$A23*25-25+1,0,1,1)=0,"",(OFFSET(Census!HC$4,$A23*25-25+Census!HC$3,0,1,1)-OFFSET(Census!HC$4,$A23*25-25+1,0,1,1))/OFFSET(Census!HC$4,$A23*25-25+1,0,1,1)*100)</f>
        <v>-8.2608695652173854</v>
      </c>
      <c r="HE23" s="207"/>
      <c r="HF23" s="208" t="str">
        <f ca="1">IF(OFFSET(Census!HE$4,$A23*25-25+1,0,1,1)=0,"",(OFFSET(Census!HE$4,$A23*25-25+Census!HE$3,0,1,1)-OFFSET(Census!HE$4,$A23*25-25+1,0,1,1))/OFFSET(Census!HE$4,$A23*25-25+1,0,1,1)*100)</f>
        <v/>
      </c>
      <c r="HG23" s="207">
        <f ca="1">OFFSET(Census!HG$4,$A23*25-25+Census!HG$3,0,1,1)-OFFSET(Census!HG$4,$A23*25-25+1,0,1,1)</f>
        <v>-372.4104794039531</v>
      </c>
      <c r="HH23" s="208">
        <f ca="1">IF(OFFSET(Census!HG$4,$A23*25-25+1,0,1,1)=0,"",(OFFSET(Census!HG$4,$A23*25-25+Census!HG$3,0,1,1)-OFFSET(Census!HG$4,$A23*25-25+1,0,1,1))/OFFSET(Census!HG$4,$A23*25-25+1,0,1,1)*100)</f>
        <v>-9.6755125851897397</v>
      </c>
      <c r="HI23" s="207">
        <f ca="1">OFFSET(Census!HI$4,$A23*25-25+Census!HI$3,0,1,1)-OFFSET(Census!HI$4,$A23*25-25+1,0,1,1)</f>
        <v>-22491.632587218359</v>
      </c>
      <c r="HJ23" s="208">
        <f ca="1">IF(OFFSET(Census!HI$4,$A23*25-25+1,0,1,1)=0,"",(OFFSET(Census!HI$4,$A23*25-25+Census!HI$3,0,1,1)-OFFSET(Census!HI$4,$A23*25-25+1,0,1,1))/OFFSET(Census!HI$4,$A23*25-25+1,0,1,1)*100)</f>
        <v>-58.738692087483635</v>
      </c>
      <c r="HK23" s="207">
        <f ca="1">OFFSET(Census!HK$4,$A23*25-25+Census!HK$3,0,1,1)-OFFSET(Census!HK$4,$A23*25-25+1,0,1,1)</f>
        <v>-890.9053020102333</v>
      </c>
      <c r="HL23" s="208">
        <f ca="1">IF(OFFSET(Census!HK$4,$A23*25-25+1,0,1,1)=0,"",(OFFSET(Census!HK$4,$A23*25-25+Census!HK$3,0,1,1)-OFFSET(Census!HK$4,$A23*25-25+1,0,1,1))/OFFSET(Census!HK$4,$A23*25-25+1,0,1,1)*100)</f>
        <v>-39.126275889777482</v>
      </c>
      <c r="HM23" s="207">
        <f ca="1">OFFSET(Census!HM$4,$A23*25-25+Census!HM$3,0,1,1)-OFFSET(Census!HM$4,$A23*25-25+1,0,1,1)</f>
        <v>-25693.42900818984</v>
      </c>
      <c r="HN23" s="208">
        <f ca="1">IF(OFFSET(Census!HM$4,$A23*25-25+1,0,1,1)=0,"",(OFFSET(Census!HM$4,$A23*25-25+Census!HM$3,0,1,1)-OFFSET(Census!HM$4,$A23*25-25+1,0,1,1))/OFFSET(Census!HM$4,$A23*25-25+1,0,1,1)*100)</f>
        <v>-51.53217876048425</v>
      </c>
      <c r="HO23" s="207">
        <f ca="1">OFFSET(Census!HO$4,$A23*25-25+Census!HO$3,0,1,1)-OFFSET(Census!HO$4,$A23*25-25+1,0,1,1)</f>
        <v>832.80885979531899</v>
      </c>
      <c r="HP23" s="208">
        <f ca="1">IF(OFFSET(Census!HO$4,$A23*25-25+1,0,1,1)=0,"",(OFFSET(Census!HO$4,$A23*25-25+Census!HO$3,0,1,1)-OFFSET(Census!HO$4,$A23*25-25+1,0,1,1))/OFFSET(Census!HO$4,$A23*25-25+1,0,1,1)*100)</f>
        <v>169.10165056314545</v>
      </c>
      <c r="HQ23" s="207"/>
      <c r="HR23" s="208"/>
      <c r="HS23" s="207">
        <f ca="1">OFFSET(Census!HS$4,$A23*25-25+Census!HS$3,0,1,1)-OFFSET(Census!HS$4,$A23*25-25+1,0,1,1)</f>
        <v>-6</v>
      </c>
      <c r="HT23" s="208">
        <f ca="1">IF(OFFSET(Census!HS$4,$A23*25-25+1,0,1,1)=0,"",(OFFSET(Census!HS$4,$A23*25-25+Census!HS$3,0,1,1)-OFFSET(Census!HS$4,$A23*25-25+1,0,1,1))/OFFSET(Census!HS$4,$A23*25-25+1,0,1,1)*100)</f>
        <v>-37.5</v>
      </c>
      <c r="HU23" s="207">
        <f ca="1">OFFSET(Census!HU$4,$A23*25-25+Census!HU$3,0,1,1)-OFFSET(Census!HU$4,$A23*25-25+1,0,1,1)</f>
        <v>0</v>
      </c>
      <c r="HV23" s="208" t="str">
        <f ca="1">IF(OFFSET(Census!HU$4,$A23*25-25+1,0,1,1)=0,"",(OFFSET(Census!HU$4,$A23*25-25+Census!HU$3,0,1,1)-OFFSET(Census!HU$4,$A23*25-25+1,0,1,1))/OFFSET(Census!HU$4,$A23*25-25+1,0,1,1)*100)</f>
        <v/>
      </c>
      <c r="HW23" s="207">
        <f ca="1">OFFSET(Census!HW$4,$A23*25-25+Census!HW$3,0,1,1)-OFFSET(Census!HW$4,$A23*25-25+1,0,1,1)</f>
        <v>23.700000000000003</v>
      </c>
      <c r="HX23" s="208">
        <f ca="1">IF(OFFSET(Census!HW$4,$A23*25-25+1,0,1,1)=0,"",(OFFSET(Census!HW$4,$A23*25-25+Census!HW$3,0,1,1)-OFFSET(Census!HW$4,$A23*25-25+1,0,1,1))/OFFSET(Census!HW$4,$A23*25-25+1,0,1,1)*100)</f>
        <v>31.557922769640484</v>
      </c>
      <c r="HY23" s="207"/>
      <c r="HZ23" s="208" t="str">
        <f ca="1">IF(OFFSET(Census!HY$4,$A23*25-25+1,0,1,1)=0,"",(OFFSET(Census!HY$4,$A23*25-25+Census!HY$3,0,1,1)-OFFSET(Census!HY$4,$A23*25-25+1,0,1,1))/OFFSET(Census!HY$4,$A23*25-25+1,0,1,1)*100)</f>
        <v/>
      </c>
      <c r="IA23" s="207">
        <f ca="1">OFFSET(Census!IA$4,$A23*25-25+Census!IA$3,0,1,1)-OFFSET(Census!IA$4,$A23*25-25+1,0,1,1)</f>
        <v>-2</v>
      </c>
      <c r="IB23" s="208">
        <f ca="1">IF(OFFSET(Census!IA$4,$A23*25-25+1,0,1,1)=0,"",(OFFSET(Census!IA$4,$A23*25-25+Census!IA$3,0,1,1)-OFFSET(Census!IA$4,$A23*25-25+1,0,1,1))/OFFSET(Census!IA$4,$A23*25-25+1,0,1,1)*100)</f>
        <v>-33.333333333333329</v>
      </c>
      <c r="IC23" s="207">
        <f ca="1">OFFSET(Census!IC$4,$A23*25-25+Census!IC$3,0,1,1)-OFFSET(Census!IC$4,$A23*25-25+1,0,1,1)</f>
        <v>-148</v>
      </c>
      <c r="ID23" s="208">
        <f ca="1">IF(OFFSET(Census!IC$4,$A23*25-25+1,0,1,1)=0,"",(OFFSET(Census!IC$4,$A23*25-25+Census!IC$3,0,1,1)-OFFSET(Census!IC$4,$A23*25-25+1,0,1,1))/OFFSET(Census!IC$4,$A23*25-25+1,0,1,1)*100)</f>
        <v>-34.905660377358487</v>
      </c>
      <c r="IE23" s="207">
        <f ca="1">OFFSET(Census!IE$4,$A23*25-25+Census!IE$3,0,1,1)-OFFSET(Census!IE$4,$A23*25-25+1,0,1,1)</f>
        <v>-0.66412687368568046</v>
      </c>
      <c r="IF23" s="208">
        <f ca="1">IF(OFFSET(Census!IE$4,$A23*25-25+1,0,1,1)=0,"",(OFFSET(Census!IE$4,$A23*25-25+Census!IE$3,0,1,1)-OFFSET(Census!IE$4,$A23*25-25+1,0,1,1))/OFFSET(Census!IE$4,$A23*25-25+1,0,1,1)*100)</f>
        <v>-68.325372764782813</v>
      </c>
      <c r="IG23" s="207">
        <f ca="1">OFFSET(Census!IG$4,$A23*25-25+Census!IG$3,0,1,1)-OFFSET(Census!IG$4,$A23*25-25+1,0,1,1)</f>
        <v>-47.444764652378304</v>
      </c>
      <c r="IH23" s="208">
        <f ca="1">IF(OFFSET(Census!IG$4,$A23*25-25+1,0,1,1)=0,"",(OFFSET(Census!IG$4,$A23*25-25+Census!IG$3,0,1,1)-OFFSET(Census!IG$4,$A23*25-25+1,0,1,1))/OFFSET(Census!IG$4,$A23*25-25+1,0,1,1)*100)</f>
        <v>-69.072415859953011</v>
      </c>
      <c r="II23" s="207"/>
      <c r="IJ23" s="208"/>
    </row>
    <row r="24" spans="1:244" ht="12" customHeight="1" x14ac:dyDescent="0.35">
      <c r="A24" s="209">
        <v>19</v>
      </c>
      <c r="B24" s="10" t="s">
        <v>70</v>
      </c>
      <c r="E24" s="207">
        <f ca="1">OFFSET(Census!E$4,$A24*25-25+Census!E$3,0,1,1)-OFFSET(Census!E$4,$A24*25-25+1,0,1,1)</f>
        <v>157345</v>
      </c>
      <c r="F24" s="208">
        <f ca="1">IF(OFFSET(Census!E$4,$A24*25-25+1,0,1,1)=0,"",(OFFSET(Census!E$4,$A24*25-25+Census!E$3,0,1,1)-OFFSET(Census!E$4,$A24*25-25+1,0,1,1))/OFFSET(Census!E$4,$A24*25-25+1,0,1,1)*100)</f>
        <v>322.92457670600305</v>
      </c>
      <c r="G24" s="207">
        <f ca="1">OFFSET(Census!G$4,$A24*25-25+Census!G$3,0,1,1)-OFFSET(Census!G$4,$A24*25-25+1,0,1,1)</f>
        <v>32382</v>
      </c>
      <c r="H24" s="208">
        <f ca="1">IF(OFFSET(Census!G$4,$A24*25-25+1,0,1,1)=0,"",(OFFSET(Census!G$4,$A24*25-25+Census!G$3,0,1,1)-OFFSET(Census!G$4,$A24*25-25+1,0,1,1))/OFFSET(Census!G$4,$A24*25-25+1,0,1,1)*100)</f>
        <v>288.94440974391006</v>
      </c>
      <c r="I24" s="207">
        <f ca="1">OFFSET(Census!I$4,$A24*25-25+Census!I$3,0,1,1)-OFFSET(Census!I$4,$A24*25-25+1,0,1,1)</f>
        <v>17059</v>
      </c>
      <c r="J24" s="208">
        <f ca="1">IF(OFFSET(Census!I$4,$A24*25-25+1,0,1,1)=0,"",(OFFSET(Census!I$4,$A24*25-25+Census!I$3,0,1,1)-OFFSET(Census!I$4,$A24*25-25+1,0,1,1))/OFFSET(Census!I$4,$A24*25-25+1,0,1,1)*100)</f>
        <v>303.00177619893429</v>
      </c>
      <c r="K24" s="207">
        <f ca="1">OFFSET(Census!K$4,$A24*25-25+Census!K$3,0,1,1)-OFFSET(Census!K$4,$A24*25-25+1,0,1,1)</f>
        <v>14911</v>
      </c>
      <c r="L24" s="208">
        <f ca="1">IF(OFFSET(Census!K$4,$A24*25-25+1,0,1,1)=0,"",(OFFSET(Census!K$4,$A24*25-25+Census!K$3,0,1,1)-OFFSET(Census!K$4,$A24*25-25+1,0,1,1))/OFFSET(Census!K$4,$A24*25-25+1,0,1,1)*100)</f>
        <v>1139.1138273491215</v>
      </c>
      <c r="M24" s="207">
        <f ca="1">OFFSET(Census!M$4,$A24*25-25+Census!M$3,0,1,1)-OFFSET(Census!M$4,$A24*25-25+1,0,1,1)</f>
        <v>1.3563264335779159</v>
      </c>
      <c r="N24" s="208">
        <f ca="1">IF(OFFSET(Census!M$4,$A24*25-25+1,0,1,1)=0,"",(OFFSET(Census!M$4,$A24*25-25+Census!M$3,0,1,1)-OFFSET(Census!M$4,$A24*25-25+1,0,1,1))/OFFSET(Census!M$4,$A24*25-25+1,0,1,1)*100)</f>
        <v>5.8969399014976309</v>
      </c>
      <c r="O24" s="207">
        <f ca="1">OFFSET(Census!O$4,$A24*25-25+Census!O$3,0,1,1)-OFFSET(Census!O$4,$A24*25-25+1,0,1,1)</f>
        <v>1.1236087165042079</v>
      </c>
      <c r="P24" s="208">
        <f ca="1">IF(OFFSET(Census!O$4,$A24*25-25+1,0,1,1)=0,"",(OFFSET(Census!O$4,$A24*25-25+Census!O$3,0,1,1)-OFFSET(Census!O$4,$A24*25-25+1,0,1,1))/OFFSET(Census!O$4,$A24*25-25+1,0,1,1)*100)</f>
        <v>9.7243045669036476</v>
      </c>
      <c r="Q24" s="207">
        <f ca="1">OFFSET(Census!Q$4,$A24*25-25+Census!Q$3,0,1,1)-OFFSET(Census!Q$4,$A24*25-25+1,0,1,1)</f>
        <v>6.3769719716884268</v>
      </c>
      <c r="R24" s="208">
        <f ca="1">IF(OFFSET(Census!Q$4,$A24*25-25+1,0,1,1)=0,"",(OFFSET(Census!Q$4,$A24*25-25+Census!Q$3,0,1,1)-OFFSET(Census!Q$4,$A24*25-25+1,0,1,1))/OFFSET(Census!Q$4,$A24*25-25+1,0,1,1)*100)</f>
        <v>237.37048076433811</v>
      </c>
      <c r="S24" s="207">
        <f ca="1">OFFSET(Census!S$4,$A24*25-25+Census!S$3,0,1,1)-OFFSET(Census!S$4,$A24*25-25+1,0,1,1)</f>
        <v>7</v>
      </c>
      <c r="T24" s="208">
        <f ca="1">IF(OFFSET(Census!S$4,$A24*25-25+1,0,1,1)=0,"",(OFFSET(Census!S$4,$A24*25-25+Census!S$3,0,1,1)-OFFSET(Census!S$4,$A24*25-25+1,0,1,1))/OFFSET(Census!S$4,$A24*25-25+1,0,1,1)*100)</f>
        <v>26.923076923076923</v>
      </c>
      <c r="U24" s="207"/>
      <c r="V24" s="208"/>
      <c r="W24" s="207">
        <f ca="1">OFFSET(Census!W$4,$A24*25-25+Census!W$3,0,1,1)-OFFSET(Census!W$4,$A24*25-25+1,0,1,1)</f>
        <v>2006</v>
      </c>
      <c r="X24" s="208">
        <f ca="1">IF(OFFSET(Census!W$4,$A24*25-25+1,0,1,1)=0,"",(OFFSET(Census!W$4,$A24*25-25+Census!W$3,0,1,1)-OFFSET(Census!W$4,$A24*25-25+1,0,1,1))/OFFSET(Census!W$4,$A24*25-25+1,0,1,1)*100)</f>
        <v>1714.5299145299145</v>
      </c>
      <c r="Y24" s="207">
        <f ca="1">OFFSET(Census!Y$4,$A24*25-25+Census!Y$3,0,1,1)-OFFSET(Census!Y$4,$A24*25-25+1,0,1,1)</f>
        <v>0.91545093828349422</v>
      </c>
      <c r="Z24" s="208">
        <f ca="1">IF(OFFSET(Census!Y$4,$A24*25-25+1,0,1,1)=0,"",(OFFSET(Census!Y$4,$A24*25-25+Census!Y$3,0,1,1)-OFFSET(Census!Y$4,$A24*25-25+1,0,1,1))/OFFSET(Census!Y$4,$A24*25-25+1,0,1,1)*100)</f>
        <v>279.55680832419631</v>
      </c>
      <c r="AA24" s="207">
        <f ca="1">OFFSET(Census!AA$4,$A24*25-25+Census!AA$3,0,1,1)-OFFSET(Census!AA$4,$A24*25-25+1,0,1,1)</f>
        <v>56654</v>
      </c>
      <c r="AB24" s="208">
        <f ca="1">IF(OFFSET(Census!AA$4,$A24*25-25+1,0,1,1)=0,"",(OFFSET(Census!AA$4,$A24*25-25+Census!AA$3,0,1,1)-OFFSET(Census!AA$4,$A24*25-25+1,0,1,1))/OFFSET(Census!AA$4,$A24*25-25+1,0,1,1)*100)</f>
        <v>787.51737559077014</v>
      </c>
      <c r="AC24" s="207">
        <f ca="1">OFFSET(Census!AC$4,$A24*25-25+Census!AC$3,0,1,1)-OFFSET(Census!AC$4,$A24*25-25+1,0,1,1)</f>
        <v>17.343816861687724</v>
      </c>
      <c r="AD24" s="208">
        <f ca="1">IF(OFFSET(Census!AC$4,$A24*25-25+1,0,1,1)=0,"",(OFFSET(Census!AC$4,$A24*25-25+Census!AC$3,0,1,1)-OFFSET(Census!AC$4,$A24*25-25+1,0,1,1))/OFFSET(Census!AC$4,$A24*25-25+1,0,1,1)*100)</f>
        <v>86.138064032699575</v>
      </c>
      <c r="AE24" s="207">
        <f ca="1">OFFSET(Census!AE$4,$A24*25-25+Census!AE$3,0,1,1)-OFFSET(Census!AE$4,$A24*25-25+1,0,1,1)</f>
        <v>66047</v>
      </c>
      <c r="AF24" s="208">
        <f ca="1">IF(OFFSET(Census!AE$4,$A24*25-25+1,0,1,1)=0,"",(OFFSET(Census!AE$4,$A24*25-25+Census!AE$3,0,1,1)-OFFSET(Census!AE$4,$A24*25-25+1,0,1,1))/OFFSET(Census!AE$4,$A24*25-25+1,0,1,1)*100)</f>
        <v>1786.0194699837748</v>
      </c>
      <c r="AG24" s="207">
        <f ca="1">OFFSET(Census!AG$4,$A24*25-25+Census!AG$3,0,1,1)-OFFSET(Census!AG$4,$A24*25-25+1,0,1,1)</f>
        <v>31.411836879664627</v>
      </c>
      <c r="AH24" s="208">
        <f ca="1">IF(OFFSET(Census!AG$4,$A24*25-25+1,0,1,1)=0,"",(OFFSET(Census!AG$4,$A24*25-25+Census!AG$3,0,1,1)-OFFSET(Census!AG$4,$A24*25-25+1,0,1,1))/OFFSET(Census!AG$4,$A24*25-25+1,0,1,1)*100)</f>
        <v>303.49202808911235</v>
      </c>
      <c r="AI24" s="207">
        <f ca="1">OFFSET(Census!AI$4,$A24*25-25+Census!AI$3,0,1,1)-OFFSET(Census!AI$4,$A24*25-25+1,0,1,1)</f>
        <v>1.7180337777455716</v>
      </c>
      <c r="AJ24" s="208">
        <f ca="1">IF(OFFSET(Census!AI$4,$A24*25-25+1,0,1,1)=0,"",(OFFSET(Census!AI$4,$A24*25-25+Census!AI$3,0,1,1)-OFFSET(Census!AI$4,$A24*25-25+1,0,1,1))/OFFSET(Census!AI$4,$A24*25-25+1,0,1,1)*100)</f>
        <v>99.74651292566638</v>
      </c>
      <c r="AK24" s="207">
        <f ca="1">OFFSET(Census!AK$4,$A24*25-25+Census!AK$3,0,1,1)-OFFSET(Census!AK$4,$A24*25-25+1,0,1,1)</f>
        <v>71</v>
      </c>
      <c r="AL24" s="208">
        <f ca="1">IF(OFFSET(Census!AK$4,$A24*25-25+1,0,1,1)=0,"",(OFFSET(Census!AK$4,$A24*25-25+Census!AK$3,0,1,1)-OFFSET(Census!AK$4,$A24*25-25+1,0,1,1))/OFFSET(Census!AK$4,$A24*25-25+1,0,1,1)*100)</f>
        <v>645.45454545454538</v>
      </c>
      <c r="AM24" s="207">
        <f ca="1">OFFSET(Census!AM$4,$A24*25-25+Census!AM$3,0,1,1)-OFFSET(Census!AM$4,$A24*25-25+1,0,1,1)</f>
        <v>953</v>
      </c>
      <c r="AN24" s="208">
        <f ca="1">IF(OFFSET(Census!AM$4,$A24*25-25+1,0,1,1)=0,"",(OFFSET(Census!AM$4,$A24*25-25+Census!AM$3,0,1,1)-OFFSET(Census!AM$4,$A24*25-25+1,0,1,1))/OFFSET(Census!AM$4,$A24*25-25+1,0,1,1)*100)</f>
        <v>4331.818181818182</v>
      </c>
      <c r="AO24" s="207">
        <f ca="1">OFFSET(Census!AO$4,$A24*25-25+Census!AO$3,0,1,1)-OFFSET(Census!AO$4,$A24*25-25+1,0,1,1)</f>
        <v>14209</v>
      </c>
      <c r="AP24" s="208">
        <f ca="1">IF(OFFSET(Census!AO$4,$A24*25-25+1,0,1,1)=0,"",(OFFSET(Census!AO$4,$A24*25-25+Census!AO$3,0,1,1)-OFFSET(Census!AO$4,$A24*25-25+1,0,1,1))/OFFSET(Census!AO$4,$A24*25-25+1,0,1,1)*100)</f>
        <v>13532.380952380952</v>
      </c>
      <c r="AQ24" s="207">
        <f ca="1">OFFSET(Census!AQ$4,$A24*25-25+Census!AQ$3,0,1,1)-OFFSET(Census!AQ$4,$A24*25-25+1,0,1,1)</f>
        <v>1202</v>
      </c>
      <c r="AR24" s="208">
        <f ca="1">IF(OFFSET(Census!AQ$4,$A24*25-25+1,0,1,1)=0,"",(OFFSET(Census!AQ$4,$A24*25-25+Census!AQ$3,0,1,1)-OFFSET(Census!AQ$4,$A24*25-25+1,0,1,1))/OFFSET(Census!AQ$4,$A24*25-25+1,0,1,1)*100)</f>
        <v>30050</v>
      </c>
      <c r="AS24" s="207">
        <f ca="1">OFFSET(Census!AS$4,$A24*25-25+Census!AS$3,0,1,1)-OFFSET(Census!AS$4,$A24*25-25+1,0,1,1)</f>
        <v>5709</v>
      </c>
      <c r="AT24" s="208">
        <f ca="1">IF(OFFSET(Census!AS$4,$A24*25-25+1,0,1,1)=0,"",(OFFSET(Census!AS$4,$A24*25-25+Census!AS$3,0,1,1)-OFFSET(Census!AS$4,$A24*25-25+1,0,1,1))/OFFSET(Census!AS$4,$A24*25-25+1,0,1,1)*100)</f>
        <v>4757.5</v>
      </c>
      <c r="AU24" s="207">
        <f ca="1">OFFSET(Census!AU$4,$A24*25-25+Census!AU$3,0,1,1)-OFFSET(Census!AU$4,$A24*25-25+1,0,1,1)</f>
        <v>1699</v>
      </c>
      <c r="AV24" s="208">
        <f ca="1">IF(OFFSET(Census!AU$4,$A24*25-25+1,0,1,1)=0,"",(OFFSET(Census!AU$4,$A24*25-25+Census!AU$3,0,1,1)-OFFSET(Census!AU$4,$A24*25-25+1,0,1,1))/OFFSET(Census!AU$4,$A24*25-25+1,0,1,1)*100)</f>
        <v>1544.5454545454545</v>
      </c>
      <c r="AW24" s="207">
        <f ca="1">OFFSET(Census!AW$4,$A24*25-25+Census!AW$3,0,1,1)-OFFSET(Census!AW$4,$A24*25-25+1,0,1,1)</f>
        <v>319</v>
      </c>
      <c r="AX24" s="208">
        <f ca="1">IF(OFFSET(Census!AW$4,$A24*25-25+1,0,1,1)=0,"",(OFFSET(Census!AW$4,$A24*25-25+Census!AW$3,0,1,1)-OFFSET(Census!AW$4,$A24*25-25+1,0,1,1))/OFFSET(Census!AW$4,$A24*25-25+1,0,1,1)*100)</f>
        <v>886.11111111111109</v>
      </c>
      <c r="AY24" s="207">
        <f ca="1">OFFSET(Census!AY$4,$A24*25-25+Census!AY$3,0,1,1)-OFFSET(Census!AY$4,$A24*25-25+1,0,1,1)</f>
        <v>2973</v>
      </c>
      <c r="AZ24" s="208">
        <f ca="1">IF(OFFSET(Census!AY$4,$A24*25-25+1,0,1,1)=0,"",(OFFSET(Census!AY$4,$A24*25-25+Census!AY$3,0,1,1)-OFFSET(Census!AY$4,$A24*25-25+1,0,1,1))/OFFSET(Census!AY$4,$A24*25-25+1,0,1,1)*100)</f>
        <v>6756.8181818181811</v>
      </c>
      <c r="BA24" s="207"/>
      <c r="BB24" s="208"/>
      <c r="BC24" s="207">
        <f ca="1">OFFSET(Census!BC$4,$A24*25-25+Census!BC$3,0,1,1)-OFFSET(Census!BC$4,$A24*25-25+1,0,1,1)</f>
        <v>3019</v>
      </c>
      <c r="BD24" s="208">
        <f ca="1">IF(OFFSET(Census!BC$4,$A24*25-25+1,0,1,1)=0,"",(OFFSET(Census!BC$4,$A24*25-25+Census!BC$3,0,1,1)-OFFSET(Census!BC$4,$A24*25-25+1,0,1,1))/OFFSET(Census!BC$4,$A24*25-25+1,0,1,1)*100)</f>
        <v>3870.5128205128203</v>
      </c>
      <c r="BE24" s="207">
        <f ca="1">OFFSET(Census!BE$4,$A24*25-25+Census!BE$3,0,1,1)-OFFSET(Census!BE$4,$A24*25-25+1,0,1,1)</f>
        <v>701</v>
      </c>
      <c r="BF24" s="208">
        <f ca="1">IF(OFFSET(Census!BE$4,$A24*25-25+1,0,1,1)=0,"",(OFFSET(Census!BE$4,$A24*25-25+Census!BE$3,0,1,1)-OFFSET(Census!BE$4,$A24*25-25+1,0,1,1))/OFFSET(Census!BE$4,$A24*25-25+1,0,1,1)*100)</f>
        <v>1752.4999999999998</v>
      </c>
      <c r="BG24" s="207">
        <f ca="1">OFFSET(Census!BG$4,$A24*25-25+Census!BG$3,0,1,1)-OFFSET(Census!BG$4,$A24*25-25+1,0,1,1)</f>
        <v>280</v>
      </c>
      <c r="BH24" s="208">
        <f ca="1">IF(OFFSET(Census!BG$4,$A24*25-25+1,0,1,1)=0,"",(OFFSET(Census!BG$4,$A24*25-25+Census!BG$3,0,1,1)-OFFSET(Census!BG$4,$A24*25-25+1,0,1,1))/OFFSET(Census!BG$4,$A24*25-25+1,0,1,1)*100)</f>
        <v>4666.6666666666661</v>
      </c>
      <c r="BI24" s="207">
        <f ca="1">OFFSET(Census!BI$4,$A24*25-25+Census!BI$3,0,1,1)-OFFSET(Census!BI$4,$A24*25-25+1,0,1,1)</f>
        <v>2038</v>
      </c>
      <c r="BJ24" s="208">
        <f ca="1">IF(OFFSET(Census!BI$4,$A24*25-25+1,0,1,1)=0,"",(OFFSET(Census!BI$4,$A24*25-25+Census!BI$3,0,1,1)-OFFSET(Census!BI$4,$A24*25-25+1,0,1,1))/OFFSET(Census!BI$4,$A24*25-25+1,0,1,1)*100)</f>
        <v>6368.75</v>
      </c>
      <c r="BK24" s="207"/>
      <c r="BL24" s="208"/>
      <c r="BM24" s="207">
        <f ca="1">OFFSET(Census!BM$4,$A24*25-25+Census!BM$3,0,1,1)-OFFSET(Census!BM$4,$A24*25-25+1,0,1,1)</f>
        <v>9214</v>
      </c>
      <c r="BN24" s="208">
        <f ca="1">IF(OFFSET(Census!BM$4,$A24*25-25+1,0,1,1)=0,"",(OFFSET(Census!BM$4,$A24*25-25+Census!BM$3,0,1,1)-OFFSET(Census!BM$4,$A24*25-25+1,0,1,1))/OFFSET(Census!BM$4,$A24*25-25+1,0,1,1)*100)</f>
        <v>24902.702702702703</v>
      </c>
      <c r="BO24" s="207">
        <f ca="1">OFFSET(Census!BO$4,$A24*25-25+Census!BO$3,0,1,1)-OFFSET(Census!BO$4,$A24*25-25+1,0,1,1)</f>
        <v>4947</v>
      </c>
      <c r="BP24" s="208">
        <f ca="1">IF(OFFSET(Census!BO$4,$A24*25-25+1,0,1,1)=0,"",(OFFSET(Census!BO$4,$A24*25-25+Census!BO$3,0,1,1)-OFFSET(Census!BO$4,$A24*25-25+1,0,1,1))/OFFSET(Census!BO$4,$A24*25-25+1,0,1,1)*100)</f>
        <v>4850</v>
      </c>
      <c r="BQ24" s="207">
        <f ca="1">OFFSET(Census!BQ$4,$A24*25-25+Census!BQ$3,0,1,1)-OFFSET(Census!BQ$4,$A24*25-25+1,0,1,1)</f>
        <v>11220</v>
      </c>
      <c r="BR24" s="208">
        <f ca="1">IF(OFFSET(Census!BQ$4,$A24*25-25+1,0,1,1)=0,"",(OFFSET(Census!BQ$4,$A24*25-25+Census!BQ$3,0,1,1)-OFFSET(Census!BQ$4,$A24*25-25+1,0,1,1))/OFFSET(Census!BQ$4,$A24*25-25+1,0,1,1)*100)</f>
        <v>5638.1909547738696</v>
      </c>
      <c r="BS24" s="207">
        <f ca="1">OFFSET(Census!BS$4,$A24*25-25+Census!BS$3,0,1,1)-OFFSET(Census!BS$4,$A24*25-25+1,0,1,1)</f>
        <v>52</v>
      </c>
      <c r="BT24" s="208">
        <f ca="1">IF(OFFSET(Census!BS$4,$A24*25-25+1,0,1,1)=0,"",(OFFSET(Census!BS$4,$A24*25-25+Census!BS$3,0,1,1)-OFFSET(Census!BS$4,$A24*25-25+1,0,1,1))/OFFSET(Census!BS$4,$A24*25-25+1,0,1,1)*100)</f>
        <v>866.66666666666663</v>
      </c>
      <c r="BU24" s="207">
        <f ca="1">OFFSET(Census!BU$4,$A24*25-25+Census!BU$3,0,1,1)-OFFSET(Census!BU$4,$A24*25-25+1,0,1,1)</f>
        <v>37893</v>
      </c>
      <c r="BV24" s="208">
        <f ca="1">IF(OFFSET(Census!BU$4,$A24*25-25+1,0,1,1)=0,"",(OFFSET(Census!BU$4,$A24*25-25+Census!BU$3,0,1,1)-OFFSET(Census!BU$4,$A24*25-25+1,0,1,1))/OFFSET(Census!BU$4,$A24*25-25+1,0,1,1)*100)</f>
        <v>669.36936936936934</v>
      </c>
      <c r="BW24" s="207"/>
      <c r="BX24" s="208"/>
      <c r="BY24" s="207">
        <f ca="1">OFFSET(Census!BY$4,$A24*25-25+Census!BY$3,0,1,1)-OFFSET(Census!BY$4,$A24*25-25+1,0,1,1)</f>
        <v>-10.429345372460498</v>
      </c>
      <c r="BZ24" s="208">
        <f ca="1">IF(OFFSET(Census!BY$4,$A24*25-25+1,0,1,1)=0,"",(OFFSET(Census!BY$4,$A24*25-25+Census!BY$3,0,1,1)-OFFSET(Census!BY$4,$A24*25-25+1,0,1,1))/OFFSET(Census!BY$4,$A24*25-25+1,0,1,1)*100)</f>
        <v>-48.442463958060287</v>
      </c>
      <c r="CA24" s="207">
        <f ca="1">OFFSET(Census!CA$4,$A24*25-25+Census!CA$3,0,1,1)-OFFSET(Census!CA$4,$A24*25-25+1,0,1,1)</f>
        <v>26147</v>
      </c>
      <c r="CB24" s="208">
        <f ca="1">IF(OFFSET(Census!CA$4,$A24*25-25+1,0,1,1)=0,"",(OFFSET(Census!CA$4,$A24*25-25+Census!CA$3,0,1,1)-OFFSET(Census!CA$4,$A24*25-25+1,0,1,1))/OFFSET(Census!CA$4,$A24*25-25+1,0,1,1)*100)</f>
        <v>4265.4159869494297</v>
      </c>
      <c r="CC24" s="207">
        <f ca="1">OFFSET(Census!CC$4,$A24*25-25+Census!CC$3,0,1,1)-OFFSET(Census!CC$4,$A24*25-25+1,0,1,1)</f>
        <v>14.151017013506518</v>
      </c>
      <c r="CD24" s="208">
        <f ca="1">IF(OFFSET(Census!CC$4,$A24*25-25+1,0,1,1)=0,"",(OFFSET(Census!CC$4,$A24*25-25+Census!CC$3,0,1,1)-OFFSET(Census!CC$4,$A24*25-25+1,0,1,1))/OFFSET(Census!CC$4,$A24*25-25+1,0,1,1)*100)</f>
        <v>824.79883666488479</v>
      </c>
      <c r="CE24" s="207"/>
      <c r="CF24" s="208"/>
      <c r="CG24" s="207">
        <f ca="1">OFFSET(Census!CG$4,$A24*25-25+Census!CG$3,0,1,1)-OFFSET(Census!CG$4,$A24*25-25+1,0,1,1)</f>
        <v>66489</v>
      </c>
      <c r="CH24" s="208">
        <f ca="1">IF(OFFSET(Census!CG$4,$A24*25-25+1,0,1,1)=0,"",(OFFSET(Census!CG$4,$A24*25-25+Census!CG$3,0,1,1)-OFFSET(Census!CG$4,$A24*25-25+1,0,1,1))/OFFSET(Census!CG$4,$A24*25-25+1,0,1,1)*100)</f>
        <v>444.65324684009897</v>
      </c>
      <c r="CI24" s="207">
        <f ca="1">OFFSET(Census!CI$4,$A24*25-25+Census!CI$3,0,1,1)-OFFSET(Census!CI$4,$A24*25-25+1,0,1,1)</f>
        <v>3838</v>
      </c>
      <c r="CJ24" s="208">
        <f ca="1">IF(OFFSET(Census!CI$4,$A24*25-25+1,0,1,1)=0,"",(OFFSET(Census!CI$4,$A24*25-25+Census!CI$3,0,1,1)-OFFSET(Census!CI$4,$A24*25-25+1,0,1,1))/OFFSET(Census!CI$4,$A24*25-25+1,0,1,1)*100)</f>
        <v>212.74944567627495</v>
      </c>
      <c r="CK24" s="207">
        <f ca="1">OFFSET(Census!CK$4,$A24*25-25+Census!CK$3,0,1,1)-OFFSET(Census!CK$4,$A24*25-25+1,0,1,1)</f>
        <v>34147</v>
      </c>
      <c r="CL24" s="208">
        <f ca="1">IF(OFFSET(Census!CK$4,$A24*25-25+1,0,1,1)=0,"",(OFFSET(Census!CK$4,$A24*25-25+Census!CK$3,0,1,1)-OFFSET(Census!CK$4,$A24*25-25+1,0,1,1))/OFFSET(Census!CK$4,$A24*25-25+1,0,1,1)*100)</f>
        <v>491.96081256303125</v>
      </c>
      <c r="CM24" s="207">
        <f ca="1">OFFSET(Census!CM$4,$A24*25-25+Census!CM$3,0,1,1)-OFFSET(Census!CM$4,$A24*25-25+1,0,1,1)</f>
        <v>-4.2868480998894762</v>
      </c>
      <c r="CN24" s="208">
        <f ca="1">IF(OFFSET(Census!CM$4,$A24*25-25+1,0,1,1)=0,"",(OFFSET(Census!CM$4,$A24*25-25+Census!CM$3,0,1,1)-OFFSET(Census!CM$4,$A24*25-25+1,0,1,1))/OFFSET(Census!CM$4,$A24*25-25+1,0,1,1)*100)</f>
        <v>-39.819686036501082</v>
      </c>
      <c r="CO24" s="207">
        <f ca="1">OFFSET(Census!CO$4,$A24*25-25+Census!CO$3,0,1,1)-OFFSET(Census!CO$4,$A24*25-25+1,0,1,1)</f>
        <v>-0.64707304280404099</v>
      </c>
      <c r="CP24" s="208">
        <f ca="1">IF(OFFSET(Census!CO$4,$A24*25-25+1,0,1,1)=0,"",(OFFSET(Census!CO$4,$A24*25-25+Census!CO$3,0,1,1)-OFFSET(Census!CO$4,$A24*25-25+1,0,1,1))/OFFSET(Census!CO$4,$A24*25-25+1,0,1,1)*100)</f>
        <v>-11.066614664586584</v>
      </c>
      <c r="CQ24" s="207">
        <f ca="1">OFFSET(Census!CQ$4,$A24*25-25+Census!CQ$3,0,1,1)-OFFSET(Census!CQ$4,$A24*25-25+1,0,1,1)</f>
        <v>-2.7675319992026743</v>
      </c>
      <c r="CR24" s="208">
        <f ca="1">IF(OFFSET(Census!CQ$4,$A24*25-25+1,0,1,1)=0,"",(OFFSET(Census!CQ$4,$A24*25-25+Census!CQ$3,0,1,1)-OFFSET(Census!CQ$4,$A24*25-25+1,0,1,1))/OFFSET(Census!CQ$4,$A24*25-25+1,0,1,1)*100)</f>
        <v>-3.913885141559049</v>
      </c>
      <c r="CS24" s="207">
        <f ca="1">OFFSET(Census!CS$4,$A24*25-25+Census!CS$3,0,1,1)-OFFSET(Census!CS$4,$A24*25-25+1,0,1,1)</f>
        <v>-12.91395414368103</v>
      </c>
      <c r="CT24" s="208">
        <f ca="1">IF(OFFSET(Census!CS$4,$A24*25-25+1,0,1,1)=0,"",(OFFSET(Census!CS$4,$A24*25-25+Census!CS$3,0,1,1)-OFFSET(Census!CS$4,$A24*25-25+1,0,1,1))/OFFSET(Census!CS$4,$A24*25-25+1,0,1,1)*100)</f>
        <v>-68.979413596735256</v>
      </c>
      <c r="CU24" s="207">
        <f ca="1">OFFSET(Census!CU$4,$A24*25-25+Census!CU$3,0,1,1)-OFFSET(Census!CU$4,$A24*25-25+1,0,1,1)</f>
        <v>12694</v>
      </c>
      <c r="CV24" s="208">
        <f ca="1">IF(OFFSET(Census!CU$4,$A24*25-25+1,0,1,1)=0,"",(OFFSET(Census!CU$4,$A24*25-25+Census!CU$3,0,1,1)-OFFSET(Census!CU$4,$A24*25-25+1,0,1,1))/OFFSET(Census!CU$4,$A24*25-25+1,0,1,1)*100)</f>
        <v>977.21324095458044</v>
      </c>
      <c r="CW24" s="207">
        <f ca="1">OFFSET(Census!CW$4,$A24*25-25+Census!CW$3,0,1,1)-OFFSET(Census!CW$4,$A24*25-25+1,0,1,1)</f>
        <v>6814</v>
      </c>
      <c r="CX24" s="208">
        <f ca="1">IF(OFFSET(Census!CW$4,$A24*25-25+1,0,1,1)=0,"",(OFFSET(Census!CW$4,$A24*25-25+Census!CW$3,0,1,1)-OFFSET(Census!CW$4,$A24*25-25+1,0,1,1))/OFFSET(Census!CW$4,$A24*25-25+1,0,1,1)*100)</f>
        <v>574.53625632377737</v>
      </c>
      <c r="CY24" s="207">
        <f ca="1">OFFSET(Census!CY$4,$A24*25-25+Census!CY$3,0,1,1)-OFFSET(Census!CY$4,$A24*25-25+1,0,1,1)</f>
        <v>8.9071771974495881</v>
      </c>
      <c r="CZ24" s="208">
        <f ca="1">IF(OFFSET(Census!CY$4,$A24*25-25+1,0,1,1)=0,"",(OFFSET(Census!CY$4,$A24*25-25+Census!CY$3,0,1,1)-OFFSET(Census!CY$4,$A24*25-25+1,0,1,1))/OFFSET(Census!CY$4,$A24*25-25+1,0,1,1)*100)</f>
        <v>102.53196353615373</v>
      </c>
      <c r="DA24" s="207">
        <f ca="1">OFFSET(Census!DA$4,$A24*25-25+Census!DA$3,0,1,1)-OFFSET(Census!DA$4,$A24*25-25+1,0,1,1)</f>
        <v>2.1274519570440003</v>
      </c>
      <c r="DB24" s="208">
        <f ca="1">IF(OFFSET(Census!DA$4,$A24*25-25+1,0,1,1)=0,"",(OFFSET(Census!DA$4,$A24*25-25+Census!DA$3,0,1,1)-OFFSET(Census!DA$4,$A24*25-25+1,0,1,1))/OFFSET(Census!DA$4,$A24*25-25+1,0,1,1)*100)</f>
        <v>26.822756419628107</v>
      </c>
      <c r="DC24" s="207"/>
      <c r="DD24" s="208"/>
      <c r="DE24" s="207">
        <f ca="1">OFFSET(Census!DE$4,$A24*25-25+Census!DE$3,0,1,1)-OFFSET(Census!DE$4,$A24*25-25+1,0,1,1)</f>
        <v>257</v>
      </c>
      <c r="DF24" s="208">
        <f ca="1">IF(OFFSET(Census!DE$4,$A24*25-25+1,0,1,1)=0,"",(OFFSET(Census!DE$4,$A24*25-25+Census!DE$3,0,1,1)-OFFSET(Census!DE$4,$A24*25-25+1,0,1,1))/OFFSET(Census!DE$4,$A24*25-25+1,0,1,1)*100)</f>
        <v>169.07894736842107</v>
      </c>
      <c r="DG24" s="207">
        <f ca="1">OFFSET(Census!DG$4,$A24*25-25+Census!DG$3,0,1,1)-OFFSET(Census!DG$4,$A24*25-25+1,0,1,1)</f>
        <v>39781</v>
      </c>
      <c r="DH24" s="208">
        <f ca="1">IF(OFFSET(Census!DG$4,$A24*25-25+1,0,1,1)=0,"",(OFFSET(Census!DG$4,$A24*25-25+Census!DG$3,0,1,1)-OFFSET(Census!DG$4,$A24*25-25+1,0,1,1))/OFFSET(Census!DG$4,$A24*25-25+1,0,1,1)*100)</f>
        <v>390.27764151868934</v>
      </c>
      <c r="DI24" s="207">
        <f ca="1">OFFSET(Census!DI$4,$A24*25-25+Census!DI$3,0,1,1)-OFFSET(Census!DI$4,$A24*25-25+1,0,1,1)</f>
        <v>3898</v>
      </c>
      <c r="DJ24" s="208">
        <f ca="1">IF(OFFSET(Census!DI$4,$A24*25-25+1,0,1,1)=0,"",(OFFSET(Census!DI$4,$A24*25-25+Census!DI$3,0,1,1)-OFFSET(Census!DI$4,$A24*25-25+1,0,1,1))/OFFSET(Census!DI$4,$A24*25-25+1,0,1,1)*100)</f>
        <v>856.7032967032967</v>
      </c>
      <c r="DK24" s="207">
        <f ca="1">OFFSET(Census!DK$4,$A24*25-25+Census!DK$3,0,1,1)-OFFSET(Census!DK$4,$A24*25-25+1,0,1,1)</f>
        <v>43826</v>
      </c>
      <c r="DL24" s="208">
        <f ca="1">IF(OFFSET(Census!DK$4,$A24*25-25+1,0,1,1)=0,"",(OFFSET(Census!DK$4,$A24*25-25+Census!DK$3,0,1,1)-OFFSET(Census!DK$4,$A24*25-25+1,0,1,1))/OFFSET(Census!DK$4,$A24*25-25+1,0,1,1)*100)</f>
        <v>395.25613275613279</v>
      </c>
      <c r="DM24" s="207">
        <f ca="1">OFFSET(Census!DM$4,$A24*25-25+Census!DM$3,0,1,1)-OFFSET(Census!DM$4,$A24*25-25+1,0,1,1)</f>
        <v>-0.62605040934792899</v>
      </c>
      <c r="DN24" s="208">
        <f ca="1">IF(OFFSET(Census!DM$4,$A24*25-25+1,0,1,1)=0,"",(OFFSET(Census!DM$4,$A24*25-25+Census!DM$3,0,1,1)-OFFSET(Census!DM$4,$A24*25-25+1,0,1,1))/OFFSET(Census!DM$4,$A24*25-25+1,0,1,1)*100)</f>
        <v>-45.668729860854192</v>
      </c>
      <c r="DO24" s="207">
        <f ca="1">OFFSET(Census!DO$4,$A24*25-25+Census!DO$3,0,1,1)-OFFSET(Census!DO$4,$A24*25-25+1,0,1,1)</f>
        <v>-0.92409515211532778</v>
      </c>
      <c r="DP24" s="208">
        <f ca="1">IF(OFFSET(Census!DO$4,$A24*25-25+1,0,1,1)=0,"",(OFFSET(Census!DO$4,$A24*25-25+Census!DO$3,0,1,1)-OFFSET(Census!DO$4,$A24*25-25+1,0,1,1))/OFFSET(Census!DO$4,$A24*25-25+1,0,1,1)*100)</f>
        <v>-1.0052356564951197</v>
      </c>
      <c r="DQ24" s="207">
        <f ca="1">OFFSET(Census!DQ$4,$A24*25-25+Census!DQ$3,0,1,1)-OFFSET(Census!DQ$4,$A24*25-25+1,0,1,1)</f>
        <v>3.8234049531259711</v>
      </c>
      <c r="DR24" s="208">
        <f ca="1">IF(OFFSET(Census!DQ$4,$A24*25-25+1,0,1,1)=0,"",(OFFSET(Census!DQ$4,$A24*25-25+Census!DQ$3,0,1,1)-OFFSET(Census!DQ$4,$A24*25-25+1,0,1,1))/OFFSET(Census!DQ$4,$A24*25-25+1,0,1,1)*100)</f>
        <v>93.173437626946736</v>
      </c>
      <c r="DS24" s="207">
        <f ca="1">OFFSET(Census!DS$4,$A24*25-25+Census!DS$3,0,1,1)-OFFSET(Census!DS$4,$A24*25-25+1,0,1,1)</f>
        <v>11113</v>
      </c>
      <c r="DT24" s="208">
        <f ca="1">IF(OFFSET(Census!DS$4,$A24*25-25+1,0,1,1)=0,"",(OFFSET(Census!DS$4,$A24*25-25+Census!DS$3,0,1,1)-OFFSET(Census!DS$4,$A24*25-25+1,0,1,1))/OFFSET(Census!DS$4,$A24*25-25+1,0,1,1)*100)</f>
        <v>847.67353165522513</v>
      </c>
      <c r="DU24" s="207">
        <f ca="1">OFFSET(Census!DU$4,$A24*25-25+Census!DU$3,0,1,1)-OFFSET(Census!DU$4,$A24*25-25+1,0,1,1)</f>
        <v>278</v>
      </c>
      <c r="DV24" s="208">
        <f ca="1">IF(OFFSET(Census!DU$4,$A24*25-25+1,0,1,1)=0,"",(OFFSET(Census!DU$4,$A24*25-25+Census!DU$3,0,1,1)-OFFSET(Census!DU$4,$A24*25-25+1,0,1,1))/OFFSET(Census!DU$4,$A24*25-25+1,0,1,1)*100)</f>
        <v>131.13207547169813</v>
      </c>
      <c r="DW24" s="207">
        <f ca="1">OFFSET(Census!DW$4,$A24*25-25+Census!DW$3,0,1,1)-OFFSET(Census!DW$4,$A24*25-25+1,0,1,1)</f>
        <v>44304</v>
      </c>
      <c r="DX24" s="208">
        <f ca="1">IF(OFFSET(Census!DW$4,$A24*25-25+1,0,1,1)=0,"",(OFFSET(Census!DW$4,$A24*25-25+Census!DW$3,0,1,1)-OFFSET(Census!DW$4,$A24*25-25+1,0,1,1))/OFFSET(Census!DW$4,$A24*25-25+1,0,1,1)*100)</f>
        <v>417.84400641327926</v>
      </c>
      <c r="DY24" s="207">
        <f ca="1">OFFSET(Census!DY$4,$A24*25-25+Census!DY$3,0,1,1)-OFFSET(Census!DY$4,$A24*25-25+1,0,1,1)</f>
        <v>10.6459650730815</v>
      </c>
      <c r="DZ24" s="208">
        <f ca="1">IF(OFFSET(Census!DY$4,$A24*25-25+1,0,1,1)=0,"",(OFFSET(Census!DY$4,$A24*25-25+Census!DY$3,0,1,1)-OFFSET(Census!DY$4,$A24*25-25+1,0,1,1))/OFFSET(Census!DY$4,$A24*25-25+1,0,1,1)*100)</f>
        <v>86.101577170010032</v>
      </c>
      <c r="EA24" s="207">
        <f ca="1">OFFSET(Census!EA$4,$A24*25-25+Census!EA$3,0,1,1)-OFFSET(Census!EA$4,$A24*25-25+1,0,1,1)</f>
        <v>-1.0919090728747243</v>
      </c>
      <c r="EB24" s="208">
        <f ca="1">IF(OFFSET(Census!EA$4,$A24*25-25+1,0,1,1)=0,"",(OFFSET(Census!EA$4,$A24*25-25+Census!EA$3,0,1,1)-OFFSET(Census!EA$4,$A24*25-25+1,0,1,1))/OFFSET(Census!EA$4,$A24*25-25+1,0,1,1)*100)</f>
        <v>-54.610905187220297</v>
      </c>
      <c r="EC24" s="207">
        <f ca="1">OFFSET(Census!EC$4,$A24*25-25+Census!EC$3,0,1,1)-OFFSET(Census!EC$4,$A24*25-25+1,0,1,1)</f>
        <v>357000</v>
      </c>
      <c r="ED24" s="208">
        <f ca="1">IF(OFFSET(Census!EC$4,$A24*25-25+1,0,1,1)=0,"",(OFFSET(Census!EC$4,$A24*25-25+Census!EC$3,0,1,1)-OFFSET(Census!EC$4,$A24*25-25+1,0,1,1))/OFFSET(Census!EC$4,$A24*25-25+1,0,1,1)*100)</f>
        <v>143.95161290322579</v>
      </c>
      <c r="EE24" s="207">
        <f ca="1">OFFSET(Census!EE$4,$A24*25-25+Census!EE$3,0,1,1)-OFFSET(Census!EE$4,$A24*25-25+1,0,1,1)</f>
        <v>258000</v>
      </c>
      <c r="EF24" s="208">
        <f ca="1">IF(OFFSET(Census!EE$4,$A24*25-25+1,0,1,1)=0,"",(OFFSET(Census!EE$4,$A24*25-25+Census!EE$3,0,1,1)-OFFSET(Census!EE$4,$A24*25-25+1,0,1,1))/OFFSET(Census!EE$4,$A24*25-25+1,0,1,1)*100)</f>
        <v>143.73259052924791</v>
      </c>
      <c r="EG24" s="207">
        <f ca="1">OFFSET(Census!EG$4,$A24*25-25+Census!EG$3,0,1,1)-OFFSET(Census!EG$4,$A24*25-25+1,0,1,1)</f>
        <v>3.735219326128417</v>
      </c>
      <c r="EH24" s="208">
        <f ca="1">IF(OFFSET(Census!EG$4,$A24*25-25+1,0,1,1)=0,"",(OFFSET(Census!EG$4,$A24*25-25+Census!EG$3,0,1,1)-OFFSET(Census!EG$4,$A24*25-25+1,0,1,1))/OFFSET(Census!EG$4,$A24*25-25+1,0,1,1)*100)</f>
        <v>164.92631578947368</v>
      </c>
      <c r="EI24" s="207">
        <f ca="1">OFFSET(Census!EI$4,$A24*25-25+Census!EI$3,0,1,1)-OFFSET(Census!EI$4,$A24*25-25+1,0,1,1)</f>
        <v>2.2722822631913537</v>
      </c>
      <c r="EJ24" s="208">
        <f ca="1">IF(OFFSET(Census!EI$4,$A24*25-25+1,0,1,1)=0,"",(OFFSET(Census!EI$4,$A24*25-25+Census!EI$3,0,1,1)-OFFSET(Census!EI$4,$A24*25-25+1,0,1,1))/OFFSET(Census!EI$4,$A24*25-25+1,0,1,1)*100)</f>
        <v>124.32347826086954</v>
      </c>
      <c r="EK24" s="207">
        <f ca="1">OFFSET(Census!EK$4,$A24*25-25+Census!EK$3,0,1,1)-OFFSET(Census!EK$4,$A24*25-25+1,0,1,1)</f>
        <v>-32.099999999999994</v>
      </c>
      <c r="EL24" s="208">
        <f ca="1">IF(OFFSET(Census!EK$4,$A24*25-25+1,0,1,1)=0,"",(OFFSET(Census!EK$4,$A24*25-25+Census!EK$3,0,1,1)-OFFSET(Census!EK$4,$A24*25-25+1,0,1,1))/OFFSET(Census!EK$4,$A24*25-25+1,0,1,1)*100)</f>
        <v>-43.792633015006814</v>
      </c>
      <c r="EM24" s="207"/>
      <c r="EN24" s="208"/>
      <c r="EO24" s="207">
        <f ca="1">OFFSET(Census!EO$4,$A24*25-25+Census!EO$3,0,1,1)-OFFSET(Census!EO$4,$A24*25-25+1,0,1,1)</f>
        <v>-13.110605079557882</v>
      </c>
      <c r="EP24" s="208">
        <f ca="1">IF(OFFSET(Census!EO$4,$A24*25-25+1,0,1,1)=0,"",(OFFSET(Census!EO$4,$A24*25-25+Census!EO$3,0,1,1)-OFFSET(Census!EO$4,$A24*25-25+1,0,1,1))/OFFSET(Census!EO$4,$A24*25-25+1,0,1,1)*100)</f>
        <v>-86.330650991708623</v>
      </c>
      <c r="EQ24" s="207">
        <f ca="1">OFFSET(Census!EQ$4,$A24*25-25+Census!EQ$3,0,1,1)-OFFSET(Census!EQ$4,$A24*25-25+1,0,1,1)</f>
        <v>8544</v>
      </c>
      <c r="ER24" s="208">
        <f ca="1">IF(OFFSET(Census!EQ$4,$A24*25-25+1,0,1,1)=0,"",(OFFSET(Census!EQ$4,$A24*25-25+Census!EQ$3,0,1,1)-OFFSET(Census!EQ$4,$A24*25-25+1,0,1,1))/OFFSET(Census!EQ$4,$A24*25-25+1,0,1,1)*100)</f>
        <v>253.00562629552857</v>
      </c>
      <c r="ES24" s="207">
        <f ca="1">OFFSET(Census!ES$4,$A24*25-25+Census!ES$3,0,1,1)-OFFSET(Census!ES$4,$A24*25-25+1,0,1,1)</f>
        <v>18083</v>
      </c>
      <c r="ET24" s="208">
        <f ca="1">IF(OFFSET(Census!ES$4,$A24*25-25+1,0,1,1)=0,"",(OFFSET(Census!ES$4,$A24*25-25+Census!ES$3,0,1,1)-OFFSET(Census!ES$4,$A24*25-25+1,0,1,1))/OFFSET(Census!ES$4,$A24*25-25+1,0,1,1)*100)</f>
        <v>223.10919185687848</v>
      </c>
      <c r="EU24" s="207">
        <f ca="1">OFFSET(Census!EU$4,$A24*25-25+Census!EU$3,0,1,1)-OFFSET(Census!EU$4,$A24*25-25+1,0,1,1)</f>
        <v>5648</v>
      </c>
      <c r="EV24" s="208">
        <f ca="1">IF(OFFSET(Census!EU$4,$A24*25-25+1,0,1,1)=0,"",(OFFSET(Census!EU$4,$A24*25-25+Census!EU$3,0,1,1)-OFFSET(Census!EU$4,$A24*25-25+1,0,1,1))/OFFSET(Census!EU$4,$A24*25-25+1,0,1,1)*100)</f>
        <v>255.56561085972848</v>
      </c>
      <c r="EW24" s="207">
        <f ca="1">OFFSET(Census!EW$4,$A24*25-25+Census!EW$3,0,1,1)-OFFSET(Census!EW$4,$A24*25-25+1,0,1,1)</f>
        <v>450</v>
      </c>
      <c r="EX24" s="208">
        <f ca="1">IF(OFFSET(Census!EW$4,$A24*25-25+1,0,1,1)=0,"",(OFFSET(Census!EW$4,$A24*25-25+Census!EW$3,0,1,1)-OFFSET(Census!EW$4,$A24*25-25+1,0,1,1))/OFFSET(Census!EW$4,$A24*25-25+1,0,1,1)*100)</f>
        <v>290.32258064516128</v>
      </c>
      <c r="EY24" s="207">
        <f ca="1">OFFSET(Census!EY$4,$A24*25-25+Census!EY$3,0,1,1)-OFFSET(Census!EY$4,$A24*25-25+1,0,1,1)</f>
        <v>32725</v>
      </c>
      <c r="EZ24" s="208">
        <f ca="1">IF(OFFSET(Census!EY$4,$A24*25-25+1,0,1,1)=0,"",(OFFSET(Census!EY$4,$A24*25-25+Census!EY$3,0,1,1)-OFFSET(Census!EY$4,$A24*25-25+1,0,1,1))/OFFSET(Census!EY$4,$A24*25-25+1,0,1,1)*100)</f>
        <v>236.33277966346503</v>
      </c>
      <c r="FA24" s="207">
        <f ca="1">OFFSET(Census!FA$4,$A24*25-25+Census!FA$3,0,1,1)-OFFSET(Census!FA$4,$A24*25-25+1,0,1,1)</f>
        <v>6809</v>
      </c>
      <c r="FB24" s="208">
        <f ca="1">IF(OFFSET(Census!FA$4,$A24*25-25+1,0,1,1)=0,"",(OFFSET(Census!FA$4,$A24*25-25+Census!FA$3,0,1,1)-OFFSET(Census!FA$4,$A24*25-25+1,0,1,1))/OFFSET(Census!FA$4,$A24*25-25+1,0,1,1)*100)</f>
        <v>303.56665180561748</v>
      </c>
      <c r="FC24" s="207">
        <f ca="1">OFFSET(Census!FC$4,$A24*25-25+Census!FC$3,0,1,1)-OFFSET(Census!FC$4,$A24*25-25+1,0,1,1)</f>
        <v>782</v>
      </c>
      <c r="FD24" s="208">
        <f ca="1">IF(OFFSET(Census!FC$4,$A24*25-25+1,0,1,1)=0,"",(OFFSET(Census!FC$4,$A24*25-25+Census!FC$3,0,1,1)-OFFSET(Census!FC$4,$A24*25-25+1,0,1,1))/OFFSET(Census!FC$4,$A24*25-25+1,0,1,1)*100)</f>
        <v>244.375</v>
      </c>
      <c r="FE24" s="207">
        <f ca="1">OFFSET(Census!FE$4,$A24*25-25+Census!FE$3,0,1,1)-OFFSET(Census!FE$4,$A24*25-25+1,0,1,1)</f>
        <v>2072</v>
      </c>
      <c r="FF24" s="208">
        <f ca="1">IF(OFFSET(Census!FE$4,$A24*25-25+1,0,1,1)=0,"",(OFFSET(Census!FE$4,$A24*25-25+Census!FE$3,0,1,1)-OFFSET(Census!FE$4,$A24*25-25+1,0,1,1))/OFFSET(Census!FE$4,$A24*25-25+1,0,1,1)*100)</f>
        <v>548.14814814814815</v>
      </c>
      <c r="FG24" s="207">
        <f ca="1">OFFSET(Census!FG$4,$A24*25-25+Census!FG$3,0,1,1)-OFFSET(Census!FG$4,$A24*25-25+1,0,1,1)</f>
        <v>42388</v>
      </c>
      <c r="FH24" s="208">
        <f ca="1">IF(OFFSET(Census!FG$4,$A24*25-25+1,0,1,1)=0,"",(OFFSET(Census!FG$4,$A24*25-25+Census!FG$3,0,1,1)-OFFSET(Census!FG$4,$A24*25-25+1,0,1,1))/OFFSET(Census!FG$4,$A24*25-25+1,0,1,1)*100)</f>
        <v>252.48987371932336</v>
      </c>
      <c r="FI24" s="207">
        <f ca="1">OFFSET(Census!FI$4,$A24*25-25+Census!FI$3,0,1,1)-OFFSET(Census!FI$4,$A24*25-25+1,0,1,1)</f>
        <v>2.9432480225853652E-2</v>
      </c>
      <c r="FJ24" s="208">
        <f ca="1">IF(OFFSET(Census!FI$4,$A24*25-25+1,0,1,1)=0,"",(OFFSET(Census!FI$4,$A24*25-25+Census!FI$3,0,1,1)-OFFSET(Census!FI$4,$A24*25-25+1,0,1,1))/OFFSET(Census!FI$4,$A24*25-25+1,0,1,1)*100)</f>
        <v>0.1463169908296213</v>
      </c>
      <c r="FK24" s="207">
        <f ca="1">OFFSET(Census!FK$4,$A24*25-25+Census!FK$3,0,1,1)-OFFSET(Census!FK$4,$A24*25-25+1,0,1,1)</f>
        <v>-4.0241048143692666</v>
      </c>
      <c r="FL24" s="208">
        <f ca="1">IF(OFFSET(Census!FK$4,$A24*25-25+1,0,1,1)=0,"",(OFFSET(Census!FK$4,$A24*25-25+Census!FK$3,0,1,1)-OFFSET(Census!FK$4,$A24*25-25+1,0,1,1))/OFFSET(Census!FK$4,$A24*25-25+1,0,1,1)*100)</f>
        <v>-8.33518465436536</v>
      </c>
      <c r="FM24" s="207">
        <f ca="1">OFFSET(Census!FM$4,$A24*25-25+Census!FM$3,0,1,1)-OFFSET(Census!FM$4,$A24*25-25+1,0,1,1)</f>
        <v>0.11486716034026223</v>
      </c>
      <c r="FN24" s="208">
        <f ca="1">IF(OFFSET(Census!FM$4,$A24*25-25+1,0,1,1)=0,"",(OFFSET(Census!FM$4,$A24*25-25+Census!FM$3,0,1,1)-OFFSET(Census!FM$4,$A24*25-25+1,0,1,1))/OFFSET(Census!FM$4,$A24*25-25+1,0,1,1)*100)</f>
        <v>0.87257460986077928</v>
      </c>
      <c r="FO24" s="207">
        <f ca="1">OFFSET(Census!FO$4,$A24*25-25+Census!FO$3,0,1,1)-OFFSET(Census!FO$4,$A24*25-25+1,0,1,1)</f>
        <v>9.9095403094242362E-2</v>
      </c>
      <c r="FP24" s="208">
        <f ca="1">IF(OFFSET(Census!FO$4,$A24*25-25+1,0,1,1)=0,"",(OFFSET(Census!FO$4,$A24*25-25+Census!FO$3,0,1,1)-OFFSET(Census!FO$4,$A24*25-25+1,0,1,1))/OFFSET(Census!FO$4,$A24*25-25+1,0,1,1)*100)</f>
        <v>10.732991142878328</v>
      </c>
      <c r="FQ24" s="207">
        <f ca="1">OFFSET(Census!FQ$4,$A24*25-25+Census!FQ$3,0,1,1)-OFFSET(Census!FQ$4,$A24*25-25+1,0,1,1)</f>
        <v>-3.7807097707088957</v>
      </c>
      <c r="FR24" s="208">
        <f ca="1">IF(OFFSET(Census!FQ$4,$A24*25-25+1,0,1,1)=0,"",(OFFSET(Census!FQ$4,$A24*25-25+Census!FQ$3,0,1,1)-OFFSET(Census!FQ$4,$A24*25-25+1,0,1,1))/OFFSET(Census!FQ$4,$A24*25-25+1,0,1,1)*100)</f>
        <v>-4.5837044580530764</v>
      </c>
      <c r="FS24" s="207">
        <f ca="1">OFFSET(Census!FS$4,$A24*25-25+Census!FS$3,0,1,1)-OFFSET(Census!FS$4,$A24*25-25+1,0,1,1)</f>
        <v>1.9360080648836995</v>
      </c>
      <c r="FT24" s="208">
        <f ca="1">IF(OFFSET(Census!FS$4,$A24*25-25+1,0,1,1)=0,"",(OFFSET(Census!FS$4,$A24*25-25+Census!FS$3,0,1,1)-OFFSET(Census!FS$4,$A24*25-25+1,0,1,1))/OFFSET(Census!FS$4,$A24*25-25+1,0,1,1)*100)</f>
        <v>14.490282386655171</v>
      </c>
      <c r="FU24" s="207">
        <f ca="1">OFFSET(Census!FU$4,$A24*25-25+Census!FU$3,0,1,1)-OFFSET(Census!FU$4,$A24*25-25+1,0,1,1)</f>
        <v>-4.3881972255364499E-2</v>
      </c>
      <c r="FV24" s="208">
        <f ca="1">IF(OFFSET(Census!FU$4,$A24*25-25+1,0,1,1)=0,"",(OFFSET(Census!FU$4,$A24*25-25+Census!FU$3,0,1,1)-OFFSET(Census!FU$4,$A24*25-25+1,0,1,1))/OFFSET(Census!FU$4,$A24*25-25+1,0,1,1)*100)</f>
        <v>-2.3021579694470602</v>
      </c>
      <c r="FW24" s="207">
        <f ca="1">OFFSET(Census!FW$4,$A24*25-25+Census!FW$3,0,1,1)-OFFSET(Census!FW$4,$A24*25-25+1,0,1,1)</f>
        <v>1.8885836780805692</v>
      </c>
      <c r="FX24" s="208">
        <f ca="1">IF(OFFSET(Census!FW$4,$A24*25-25+1,0,1,1)=0,"",(OFFSET(Census!FW$4,$A24*25-25+Census!FW$3,0,1,1)-OFFSET(Census!FW$4,$A24*25-25+1,0,1,1))/OFFSET(Census!FW$4,$A24*25-25+1,0,1,1)*100)</f>
        <v>83.877097321737011</v>
      </c>
      <c r="FY24" s="207"/>
      <c r="FZ24" s="208"/>
      <c r="GA24" s="207">
        <f ca="1">OFFSET(Census!GA$4,$A24*25-25+Census!GA$3,0,1,1)-OFFSET(Census!GA$4,$A24*25-25+1,0,1,1)</f>
        <v>-6.4395522655009074</v>
      </c>
      <c r="GB24" s="208">
        <f ca="1">IF(OFFSET(Census!GA$4,$A24*25-25+1,0,1,1)=0,"",(OFFSET(Census!GA$4,$A24*25-25+Census!GA$3,0,1,1)-OFFSET(Census!GA$4,$A24*25-25+1,0,1,1))/OFFSET(Census!GA$4,$A24*25-25+1,0,1,1)*100)</f>
        <v>-70.319910739269901</v>
      </c>
      <c r="GC24" s="207">
        <f ca="1">OFFSET(Census!GC$4,$A24*25-25+Census!GC$3,0,1,1)-OFFSET(Census!GC$4,$A24*25-25+1,0,1,1)</f>
        <v>-34.889235860877072</v>
      </c>
      <c r="GD24" s="208">
        <f ca="1">IF(OFFSET(Census!GC$4,$A24*25-25+1,0,1,1)=0,"",(OFFSET(Census!GC$4,$A24*25-25+Census!GC$3,0,1,1)-OFFSET(Census!GC$4,$A24*25-25+1,0,1,1))/OFFSET(Census!GC$4,$A24*25-25+1,0,1,1)*100)</f>
        <v>-50.968622822846498</v>
      </c>
      <c r="GE24" s="207">
        <f ca="1">OFFSET(Census!GE$4,$A24*25-25+Census!GE$3,0,1,1)-OFFSET(Census!GE$4,$A24*25-25+1,0,1,1)</f>
        <v>-51.311965411243349</v>
      </c>
      <c r="GF24" s="208">
        <f ca="1">IF(OFFSET(Census!GE$4,$A24*25-25+1,0,1,1)=0,"",(OFFSET(Census!GE$4,$A24*25-25+Census!GE$3,0,1,1)-OFFSET(Census!GE$4,$A24*25-25+1,0,1,1))/OFFSET(Census!GE$4,$A24*25-25+1,0,1,1)*100)</f>
        <v>-35.785806880272908</v>
      </c>
      <c r="GG24" s="207">
        <f ca="1">OFFSET(Census!GG$4,$A24*25-25+Census!GG$3,0,1,1)-OFFSET(Census!GG$4,$A24*25-25+1,0,1,1)</f>
        <v>12.815469008334489</v>
      </c>
      <c r="GH24" s="208">
        <f ca="1">IF(OFFSET(Census!GG$4,$A24*25-25+1,0,1,1)=0,"",(OFFSET(Census!GG$4,$A24*25-25+Census!GG$3,0,1,1)-OFFSET(Census!GG$4,$A24*25-25+1,0,1,1))/OFFSET(Census!GG$4,$A24*25-25+1,0,1,1)*100)</f>
        <v>12.451711154386128</v>
      </c>
      <c r="GI24" s="207">
        <f ca="1">OFFSET(Census!GI$4,$A24*25-25+Census!GI$3,0,1,1)-OFFSET(Census!GI$4,$A24*25-25+1,0,1,1)</f>
        <v>19.42597017336751</v>
      </c>
      <c r="GJ24" s="208">
        <f ca="1">IF(OFFSET(Census!GI$4,$A24*25-25+1,0,1,1)=0,"",(OFFSET(Census!GI$4,$A24*25-25+Census!GI$3,0,1,1)-OFFSET(Census!GI$4,$A24*25-25+1,0,1,1))/OFFSET(Census!GI$4,$A24*25-25+1,0,1,1)*100)</f>
        <v>45.010613308291646</v>
      </c>
      <c r="GK24" s="207">
        <f ca="1">OFFSET(Census!GK$4,$A24*25-25+Census!GK$3,0,1,1)-OFFSET(Census!GK$4,$A24*25-25+1,0,1,1)</f>
        <v>5.5929523045583496</v>
      </c>
      <c r="GL24" s="208">
        <f ca="1">IF(OFFSET(Census!GK$4,$A24*25-25+1,0,1,1)=0,"",(OFFSET(Census!GK$4,$A24*25-25+Census!GK$3,0,1,1)-OFFSET(Census!GK$4,$A24*25-25+1,0,1,1))/OFFSET(Census!GK$4,$A24*25-25+1,0,1,1)*100)</f>
        <v>97.061026452023043</v>
      </c>
      <c r="GM24" s="207"/>
      <c r="GN24" s="208"/>
      <c r="GO24" s="207">
        <f ca="1">OFFSET(Census!GO$4,$A24*25-25+Census!GO$3,0,1,1)-OFFSET(Census!GO$4,$A24*25-25+1,0,1,1)</f>
        <v>-14.893905474268081</v>
      </c>
      <c r="GP24" s="208">
        <f ca="1">IF(OFFSET(Census!GO$4,$A24*25-25+1,0,1,1)=0,"",(OFFSET(Census!GO$4,$A24*25-25+Census!GO$3,0,1,1)-OFFSET(Census!GO$4,$A24*25-25+1,0,1,1))/OFFSET(Census!GO$4,$A24*25-25+1,0,1,1)*100)</f>
        <v>-23.478359783337982</v>
      </c>
      <c r="GQ24" s="207">
        <f ca="1">OFFSET(Census!GQ$4,$A24*25-25+Census!GQ$3,0,1,1)-OFFSET(Census!GQ$4,$A24*25-25+1,0,1,1)</f>
        <v>1359</v>
      </c>
      <c r="GR24" s="208">
        <f ca="1">IF(OFFSET(Census!GQ$4,$A24*25-25+1,0,1,1)=0,"",(OFFSET(Census!GQ$4,$A24*25-25+Census!GQ$3,0,1,1)-OFFSET(Census!GQ$4,$A24*25-25+1,0,1,1))/OFFSET(Census!GQ$4,$A24*25-25+1,0,1,1)*100)</f>
        <v>149.50495049504951</v>
      </c>
      <c r="GS24" s="207">
        <f ca="1">OFFSET(Census!GS$4,$A24*25-25+Census!GS$3,0,1,1)-OFFSET(Census!GS$4,$A24*25-25+1,0,1,1)</f>
        <v>17.349999999999994</v>
      </c>
      <c r="GT24" s="208">
        <f ca="1">IF(OFFSET(Census!GS$4,$A24*25-25+1,0,1,1)=0,"",(OFFSET(Census!GS$4,$A24*25-25+Census!GS$3,0,1,1)-OFFSET(Census!GS$4,$A24*25-25+1,0,1,1))/OFFSET(Census!GS$4,$A24*25-25+1,0,1,1)*100)</f>
        <v>31.402714932126685</v>
      </c>
      <c r="GU24" s="207">
        <f ca="1">OFFSET(Census!GU$4,$A24*25-25+Census!GU$3,0,1,1)-OFFSET(Census!GU$4,$A24*25-25+1,0,1,1)</f>
        <v>18.049999999999997</v>
      </c>
      <c r="GV24" s="208">
        <f ca="1">IF(OFFSET(Census!GU$4,$A24*25-25+1,0,1,1)=0,"",(OFFSET(Census!GU$4,$A24*25-25+Census!GU$3,0,1,1)-OFFSET(Census!GU$4,$A24*25-25+1,0,1,1))/OFFSET(Census!GU$4,$A24*25-25+1,0,1,1)*100)</f>
        <v>45.294855708908401</v>
      </c>
      <c r="GW24" s="207">
        <f ca="1">OFFSET(Census!GW$4,$A24*25-25+Census!GW$3,0,1,1)-OFFSET(Census!GW$4,$A24*25-25+1,0,1,1)</f>
        <v>13.250000000000007</v>
      </c>
      <c r="GX24" s="208">
        <f ca="1">IF(OFFSET(Census!GW$4,$A24*25-25+1,0,1,1)=0,"",(OFFSET(Census!GW$4,$A24*25-25+Census!GW$3,0,1,1)-OFFSET(Census!GW$4,$A24*25-25+1,0,1,1))/OFFSET(Census!GW$4,$A24*25-25+1,0,1,1)*100)</f>
        <v>33.586818757921442</v>
      </c>
      <c r="GY24" s="207">
        <f ca="1">OFFSET(Census!GY$4,$A24*25-25+Census!GY$3,0,1,1)-OFFSET(Census!GY$4,$A24*25-25+1,0,1,1)</f>
        <v>15.43</v>
      </c>
      <c r="GZ24" s="208">
        <f ca="1">IF(OFFSET(Census!GY$4,$A24*25-25+1,0,1,1)=0,"",(OFFSET(Census!GY$4,$A24*25-25+Census!GY$3,0,1,1)-OFFSET(Census!GY$4,$A24*25-25+1,0,1,1))/OFFSET(Census!GY$4,$A24*25-25+1,0,1,1)*100)</f>
        <v>67.913732394366207</v>
      </c>
      <c r="HA24" s="207">
        <f ca="1">OFFSET(Census!HA$4,$A24*25-25+Census!HA$3,0,1,1)-OFFSET(Census!HA$4,$A24*25-25+1,0,1,1)</f>
        <v>-2.3999999999999915</v>
      </c>
      <c r="HB24" s="208">
        <f ca="1">IF(OFFSET(Census!HA$4,$A24*25-25+1,0,1,1)=0,"",(OFFSET(Census!HA$4,$A24*25-25+Census!HA$3,0,1,1)-OFFSET(Census!HA$4,$A24*25-25+1,0,1,1))/OFFSET(Census!HA$4,$A24*25-25+1,0,1,1)*100)</f>
        <v>-2.4922118380062219</v>
      </c>
      <c r="HC24" s="207">
        <f ca="1">OFFSET(Census!HC$4,$A24*25-25+Census!HC$3,0,1,1)-OFFSET(Census!HC$4,$A24*25-25+1,0,1,1)</f>
        <v>-20</v>
      </c>
      <c r="HD24" s="208">
        <f ca="1">IF(OFFSET(Census!HC$4,$A24*25-25+1,0,1,1)=0,"",(OFFSET(Census!HC$4,$A24*25-25+Census!HC$3,0,1,1)-OFFSET(Census!HC$4,$A24*25-25+1,0,1,1))/OFFSET(Census!HC$4,$A24*25-25+1,0,1,1)*100)</f>
        <v>-100</v>
      </c>
      <c r="HE24" s="207"/>
      <c r="HF24" s="208" t="str">
        <f ca="1">IF(OFFSET(Census!HE$4,$A24*25-25+1,0,1,1)=0,"",(OFFSET(Census!HE$4,$A24*25-25+Census!HE$3,0,1,1)-OFFSET(Census!HE$4,$A24*25-25+1,0,1,1))/OFFSET(Census!HE$4,$A24*25-25+1,0,1,1)*100)</f>
        <v/>
      </c>
      <c r="HG24" s="207">
        <f ca="1">OFFSET(Census!HG$4,$A24*25-25+Census!HG$3,0,1,1)-OFFSET(Census!HG$4,$A24*25-25+1,0,1,1)</f>
        <v>524.49638365567125</v>
      </c>
      <c r="HH24" s="208">
        <f ca="1">IF(OFFSET(Census!HG$4,$A24*25-25+1,0,1,1)=0,"",(OFFSET(Census!HG$4,$A24*25-25+Census!HG$3,0,1,1)-OFFSET(Census!HG$4,$A24*25-25+1,0,1,1))/OFFSET(Census!HG$4,$A24*25-25+1,0,1,1)*100)</f>
        <v>75.575847789001628</v>
      </c>
      <c r="HI24" s="207">
        <f ca="1">OFFSET(Census!HI$4,$A24*25-25+Census!HI$3,0,1,1)-OFFSET(Census!HI$4,$A24*25-25+1,0,1,1)</f>
        <v>-715.75920927459174</v>
      </c>
      <c r="HJ24" s="208">
        <f ca="1">IF(OFFSET(Census!HI$4,$A24*25-25+1,0,1,1)=0,"",(OFFSET(Census!HI$4,$A24*25-25+Census!HI$3,0,1,1)-OFFSET(Census!HI$4,$A24*25-25+1,0,1,1))/OFFSET(Census!HI$4,$A24*25-25+1,0,1,1)*100)</f>
        <v>-14.364021859815207</v>
      </c>
      <c r="HK24" s="207">
        <f ca="1">OFFSET(Census!HK$4,$A24*25-25+Census!HK$3,0,1,1)-OFFSET(Census!HK$4,$A24*25-25+1,0,1,1)</f>
        <v>80.544782131754175</v>
      </c>
      <c r="HL24" s="208">
        <f ca="1">IF(OFFSET(Census!HK$4,$A24*25-25+1,0,1,1)=0,"",(OFFSET(Census!HK$4,$A24*25-25+Census!HK$3,0,1,1)-OFFSET(Census!HK$4,$A24*25-25+1,0,1,1))/OFFSET(Census!HK$4,$A24*25-25+1,0,1,1)*100)</f>
        <v>32.347302060945452</v>
      </c>
      <c r="HM24" s="207">
        <f ca="1">OFFSET(Census!HM$4,$A24*25-25+Census!HM$3,0,1,1)-OFFSET(Census!HM$4,$A24*25-25+1,0,1,1)</f>
        <v>1022.6886211463971</v>
      </c>
      <c r="HN24" s="208">
        <f ca="1">IF(OFFSET(Census!HM$4,$A24*25-25+1,0,1,1)=0,"",(OFFSET(Census!HM$4,$A24*25-25+Census!HM$3,0,1,1)-OFFSET(Census!HM$4,$A24*25-25+1,0,1,1))/OFFSET(Census!HM$4,$A24*25-25+1,0,1,1)*100)</f>
        <v>15.796858528674655</v>
      </c>
      <c r="HO24" s="207">
        <f ca="1">OFFSET(Census!HO$4,$A24*25-25+Census!HO$3,0,1,1)-OFFSET(Census!HO$4,$A24*25-25+1,0,1,1)</f>
        <v>912.54386957749068</v>
      </c>
      <c r="HP24" s="208">
        <f ca="1">IF(OFFSET(Census!HO$4,$A24*25-25+1,0,1,1)=0,"",(OFFSET(Census!HO$4,$A24*25-25+Census!HO$3,0,1,1)-OFFSET(Census!HO$4,$A24*25-25+1,0,1,1))/OFFSET(Census!HO$4,$A24*25-25+1,0,1,1)*100)</f>
        <v>167.29472284401766</v>
      </c>
      <c r="HQ24" s="207"/>
      <c r="HR24" s="208"/>
      <c r="HS24" s="207">
        <f ca="1">OFFSET(Census!HS$4,$A24*25-25+Census!HS$3,0,1,1)-OFFSET(Census!HS$4,$A24*25-25+1,0,1,1)</f>
        <v>3</v>
      </c>
      <c r="HT24" s="208">
        <f ca="1">IF(OFFSET(Census!HS$4,$A24*25-25+1,0,1,1)=0,"",(OFFSET(Census!HS$4,$A24*25-25+Census!HS$3,0,1,1)-OFFSET(Census!HS$4,$A24*25-25+1,0,1,1))/OFFSET(Census!HS$4,$A24*25-25+1,0,1,1)*100)</f>
        <v>75</v>
      </c>
      <c r="HU24" s="207">
        <f ca="1">OFFSET(Census!HU$4,$A24*25-25+Census!HU$3,0,1,1)-OFFSET(Census!HU$4,$A24*25-25+1,0,1,1)</f>
        <v>0</v>
      </c>
      <c r="HV24" s="208" t="str">
        <f ca="1">IF(OFFSET(Census!HU$4,$A24*25-25+1,0,1,1)=0,"",(OFFSET(Census!HU$4,$A24*25-25+Census!HU$3,0,1,1)-OFFSET(Census!HU$4,$A24*25-25+1,0,1,1))/OFFSET(Census!HU$4,$A24*25-25+1,0,1,1)*100)</f>
        <v/>
      </c>
      <c r="HW24" s="207">
        <f ca="1">OFFSET(Census!HW$4,$A24*25-25+Census!HW$3,0,1,1)-OFFSET(Census!HW$4,$A24*25-25+1,0,1,1)</f>
        <v>71.800000000000011</v>
      </c>
      <c r="HX24" s="208">
        <f ca="1">IF(OFFSET(Census!HW$4,$A24*25-25+1,0,1,1)=0,"",(OFFSET(Census!HW$4,$A24*25-25+Census!HW$3,0,1,1)-OFFSET(Census!HW$4,$A24*25-25+1,0,1,1))/OFFSET(Census!HW$4,$A24*25-25+1,0,1,1)*100)</f>
        <v>300.41841004184107</v>
      </c>
      <c r="HY24" s="207"/>
      <c r="HZ24" s="208" t="str">
        <f ca="1">IF(OFFSET(Census!HY$4,$A24*25-25+1,0,1,1)=0,"",(OFFSET(Census!HY$4,$A24*25-25+Census!HY$3,0,1,1)-OFFSET(Census!HY$4,$A24*25-25+1,0,1,1))/OFFSET(Census!HY$4,$A24*25-25+1,0,1,1)*100)</f>
        <v/>
      </c>
      <c r="IA24" s="207">
        <f ca="1">OFFSET(Census!IA$4,$A24*25-25+Census!IA$3,0,1,1)-OFFSET(Census!IA$4,$A24*25-25+1,0,1,1)</f>
        <v>2</v>
      </c>
      <c r="IB24" s="208">
        <f ca="1">IF(OFFSET(Census!IA$4,$A24*25-25+1,0,1,1)=0,"",(OFFSET(Census!IA$4,$A24*25-25+Census!IA$3,0,1,1)-OFFSET(Census!IA$4,$A24*25-25+1,0,1,1))/OFFSET(Census!IA$4,$A24*25-25+1,0,1,1)*100)</f>
        <v>33.333333333333329</v>
      </c>
      <c r="IC24" s="207">
        <f ca="1">OFFSET(Census!IC$4,$A24*25-25+Census!IC$3,0,1,1)-OFFSET(Census!IC$4,$A24*25-25+1,0,1,1)</f>
        <v>52.666666666666671</v>
      </c>
      <c r="ID24" s="208">
        <f ca="1">IF(OFFSET(Census!IC$4,$A24*25-25+1,0,1,1)=0,"",(OFFSET(Census!IC$4,$A24*25-25+Census!IC$3,0,1,1)-OFFSET(Census!IC$4,$A24*25-25+1,0,1,1))/OFFSET(Census!IC$4,$A24*25-25+1,0,1,1)*100)</f>
        <v>90.804597701149433</v>
      </c>
      <c r="IE24" s="207">
        <f ca="1">OFFSET(Census!IE$4,$A24*25-25+Census!IE$3,0,1,1)-OFFSET(Census!IE$4,$A24*25-25+1,0,1,1)</f>
        <v>-0.31920284012499456</v>
      </c>
      <c r="IF24" s="208">
        <f ca="1">IF(OFFSET(Census!IE$4,$A24*25-25+1,0,1,1)=0,"",(OFFSET(Census!IE$4,$A24*25-25+Census!IE$3,0,1,1)-OFFSET(Census!IE$4,$A24*25-25+1,0,1,1))/OFFSET(Census!IE$4,$A24*25-25+1,0,1,1)*100)</f>
        <v>-34.457414586759626</v>
      </c>
      <c r="IG24" s="207">
        <f ca="1">OFFSET(Census!IG$4,$A24*25-25+Census!IG$3,0,1,1)-OFFSET(Census!IG$4,$A24*25-25+1,0,1,1)</f>
        <v>-0.55576805370014881</v>
      </c>
      <c r="IH24" s="208">
        <f ca="1">IF(OFFSET(Census!IG$4,$A24*25-25+1,0,1,1)=0,"",(OFFSET(Census!IG$4,$A24*25-25+Census!IG$3,0,1,1)-OFFSET(Census!IG$4,$A24*25-25+1,0,1,1))/OFFSET(Census!IG$4,$A24*25-25+1,0,1,1)*100)</f>
        <v>-6.2063001845008516</v>
      </c>
      <c r="II24" s="207"/>
      <c r="IJ24" s="208"/>
    </row>
    <row r="25" spans="1:244" ht="12" customHeight="1" x14ac:dyDescent="0.35">
      <c r="A25" s="209">
        <v>20</v>
      </c>
      <c r="B25" s="10" t="s">
        <v>71</v>
      </c>
      <c r="E25" s="207">
        <f ca="1">OFFSET(Census!E$4,$A25*25-25+Census!E$3,0,1,1)-OFFSET(Census!E$4,$A25*25-25+1,0,1,1)</f>
        <v>41426</v>
      </c>
      <c r="F25" s="208">
        <f ca="1">IF(OFFSET(Census!E$4,$A25*25-25+1,0,1,1)=0,"",(OFFSET(Census!E$4,$A25*25-25+Census!E$3,0,1,1)-OFFSET(Census!E$4,$A25*25-25+1,0,1,1))/OFFSET(Census!E$4,$A25*25-25+1,0,1,1)*100)</f>
        <v>25.550470598393922</v>
      </c>
      <c r="G25" s="207">
        <f ca="1">OFFSET(Census!G$4,$A25*25-25+Census!G$3,0,1,1)-OFFSET(Census!G$4,$A25*25-25+1,0,1,1)</f>
        <v>1618</v>
      </c>
      <c r="H25" s="208">
        <f ca="1">IF(OFFSET(Census!G$4,$A25*25-25+1,0,1,1)=0,"",(OFFSET(Census!G$4,$A25*25-25+Census!G$3,0,1,1)-OFFSET(Census!G$4,$A25*25-25+1,0,1,1))/OFFSET(Census!G$4,$A25*25-25+1,0,1,1)*100)</f>
        <v>5.784562582674913</v>
      </c>
      <c r="I25" s="207">
        <f ca="1">OFFSET(Census!I$4,$A25*25-25+Census!I$3,0,1,1)-OFFSET(Census!I$4,$A25*25-25+1,0,1,1)</f>
        <v>-4287</v>
      </c>
      <c r="J25" s="208">
        <f ca="1">IF(OFFSET(Census!I$4,$A25*25-25+1,0,1,1)=0,"",(OFFSET(Census!I$4,$A25*25-25+Census!I$3,0,1,1)-OFFSET(Census!I$4,$A25*25-25+1,0,1,1))/OFFSET(Census!I$4,$A25*25-25+1,0,1,1)*100)</f>
        <v>-13.586663708680632</v>
      </c>
      <c r="K25" s="207">
        <f ca="1">OFFSET(Census!K$4,$A25*25-25+Census!K$3,0,1,1)-OFFSET(Census!K$4,$A25*25-25+1,0,1,1)</f>
        <v>18744</v>
      </c>
      <c r="L25" s="208">
        <f ca="1">IF(OFFSET(Census!K$4,$A25*25-25+1,0,1,1)=0,"",(OFFSET(Census!K$4,$A25*25-25+Census!K$3,0,1,1)-OFFSET(Census!K$4,$A25*25-25+1,0,1,1))/OFFSET(Census!K$4,$A25*25-25+1,0,1,1)*100)</f>
        <v>117.047583364556</v>
      </c>
      <c r="M25" s="207">
        <f ca="1">OFFSET(Census!M$4,$A25*25-25+Census!M$3,0,1,1)-OFFSET(Census!M$4,$A25*25-25+1,0,1,1)</f>
        <v>-1.7110933521332505</v>
      </c>
      <c r="N25" s="208">
        <f ca="1">IF(OFFSET(Census!M$4,$A25*25-25+1,0,1,1)=0,"",(OFFSET(Census!M$4,$A25*25-25+Census!M$3,0,1,1)-OFFSET(Census!M$4,$A25*25-25+1,0,1,1))/OFFSET(Census!M$4,$A25*25-25+1,0,1,1)*100)</f>
        <v>-9.9183586412631826</v>
      </c>
      <c r="O25" s="207">
        <f ca="1">OFFSET(Census!O$4,$A25*25-25+Census!O$3,0,1,1)-OFFSET(Census!O$4,$A25*25-25+1,0,1,1)</f>
        <v>-5.1404592802605951</v>
      </c>
      <c r="P25" s="208">
        <f ca="1">IF(OFFSET(Census!O$4,$A25*25-25+1,0,1,1)=0,"",(OFFSET(Census!O$4,$A25*25-25+Census!O$3,0,1,1)-OFFSET(Census!O$4,$A25*25-25+1,0,1,1))/OFFSET(Census!O$4,$A25*25-25+1,0,1,1)*100)</f>
        <v>-26.414072352732589</v>
      </c>
      <c r="Q25" s="207">
        <f ca="1">OFFSET(Census!Q$4,$A25*25-25+Census!Q$3,0,1,1)-OFFSET(Census!Q$4,$A25*25-25+1,0,1,1)</f>
        <v>8.3785244323219636</v>
      </c>
      <c r="R25" s="208">
        <f ca="1">IF(OFFSET(Census!Q$4,$A25*25-25+1,0,1,1)=0,"",(OFFSET(Census!Q$4,$A25*25-25+Census!Q$3,0,1,1)-OFFSET(Census!Q$4,$A25*25-25+1,0,1,1))/OFFSET(Census!Q$4,$A25*25-25+1,0,1,1)*100)</f>
        <v>84.828505077437825</v>
      </c>
      <c r="S25" s="207">
        <f ca="1">OFFSET(Census!S$4,$A25*25-25+Census!S$3,0,1,1)-OFFSET(Census!S$4,$A25*25-25+1,0,1,1)</f>
        <v>5</v>
      </c>
      <c r="T25" s="208">
        <f ca="1">IF(OFFSET(Census!S$4,$A25*25-25+1,0,1,1)=0,"",(OFFSET(Census!S$4,$A25*25-25+Census!S$3,0,1,1)-OFFSET(Census!S$4,$A25*25-25+1,0,1,1))/OFFSET(Census!S$4,$A25*25-25+1,0,1,1)*100)</f>
        <v>15.151515151515152</v>
      </c>
      <c r="U25" s="207"/>
      <c r="V25" s="208"/>
      <c r="W25" s="207">
        <f ca="1">OFFSET(Census!W$4,$A25*25-25+Census!W$3,0,1,1)-OFFSET(Census!W$4,$A25*25-25+1,0,1,1)</f>
        <v>293</v>
      </c>
      <c r="X25" s="208">
        <f ca="1">IF(OFFSET(Census!W$4,$A25*25-25+1,0,1,1)=0,"",(OFFSET(Census!W$4,$A25*25-25+Census!W$3,0,1,1)-OFFSET(Census!W$4,$A25*25-25+1,0,1,1))/OFFSET(Census!W$4,$A25*25-25+1,0,1,1)*100)</f>
        <v>127.9475982532751</v>
      </c>
      <c r="Y25" s="207">
        <f ca="1">OFFSET(Census!Y$4,$A25*25-25+Census!Y$3,0,1,1)-OFFSET(Census!Y$4,$A25*25-25+1,0,1,1)</f>
        <v>0.13843339699777391</v>
      </c>
      <c r="Z25" s="208">
        <f ca="1">IF(OFFSET(Census!Y$4,$A25*25-25+1,0,1,1)=0,"",(OFFSET(Census!Y$4,$A25*25-25+Census!Y$3,0,1,1)-OFFSET(Census!Y$4,$A25*25-25+1,0,1,1))/OFFSET(Census!Y$4,$A25*25-25+1,0,1,1)*100)</f>
        <v>95.117043015784887</v>
      </c>
      <c r="AA25" s="207">
        <f ca="1">OFFSET(Census!AA$4,$A25*25-25+Census!AA$3,0,1,1)-OFFSET(Census!AA$4,$A25*25-25+1,0,1,1)</f>
        <v>44905</v>
      </c>
      <c r="AB25" s="208">
        <f ca="1">IF(OFFSET(Census!AA$4,$A25*25-25+1,0,1,1)=0,"",(OFFSET(Census!AA$4,$A25*25-25+Census!AA$3,0,1,1)-OFFSET(Census!AA$4,$A25*25-25+1,0,1,1))/OFFSET(Census!AA$4,$A25*25-25+1,0,1,1)*100)</f>
        <v>87.849205728147737</v>
      </c>
      <c r="AC25" s="207">
        <f ca="1">OFFSET(Census!AC$4,$A25*25-25+Census!AC$3,0,1,1)-OFFSET(Census!AC$4,$A25*25-25+1,0,1,1)</f>
        <v>19.987071868074999</v>
      </c>
      <c r="AD25" s="208">
        <f ca="1">IF(OFFSET(Census!AC$4,$A25*25-25+1,0,1,1)=0,"",(OFFSET(Census!AC$4,$A25*25-25+Census!AC$3,0,1,1)-OFFSET(Census!AC$4,$A25*25-25+1,0,1,1))/OFFSET(Census!AC$4,$A25*25-25+1,0,1,1)*100)</f>
        <v>61.524098581310362</v>
      </c>
      <c r="AE25" s="207">
        <f ca="1">OFFSET(Census!AE$4,$A25*25-25+Census!AE$3,0,1,1)-OFFSET(Census!AE$4,$A25*25-25+1,0,1,1)</f>
        <v>53895</v>
      </c>
      <c r="AF25" s="208">
        <f ca="1">IF(OFFSET(Census!AE$4,$A25*25-25+1,0,1,1)=0,"",(OFFSET(Census!AE$4,$A25*25-25+Census!AE$3,0,1,1)-OFFSET(Census!AE$4,$A25*25-25+1,0,1,1))/OFFSET(Census!AE$4,$A25*25-25+1,0,1,1)*100)</f>
        <v>119.46137648232296</v>
      </c>
      <c r="AG25" s="207">
        <f ca="1">OFFSET(Census!AG$4,$A25*25-25+Census!AG$3,0,1,1)-OFFSET(Census!AG$4,$A25*25-25+1,0,1,1)</f>
        <v>25.562750710472098</v>
      </c>
      <c r="AH25" s="208">
        <f ca="1">IF(OFFSET(Census!AG$4,$A25*25-25+1,0,1,1)=0,"",(OFFSET(Census!AG$4,$A25*25-25+Census!AG$3,0,1,1)-OFFSET(Census!AG$4,$A25*25-25+1,0,1,1))/OFFSET(Census!AG$4,$A25*25-25+1,0,1,1)*100)</f>
        <v>89.153740674703144</v>
      </c>
      <c r="AI25" s="207">
        <f ca="1">OFFSET(Census!AI$4,$A25*25-25+Census!AI$3,0,1,1)-OFFSET(Census!AI$4,$A25*25-25+1,0,1,1)</f>
        <v>2.5706605326279952</v>
      </c>
      <c r="AJ25" s="208">
        <f ca="1">IF(OFFSET(Census!AI$4,$A25*25-25+1,0,1,1)=0,"",(OFFSET(Census!AI$4,$A25*25-25+Census!AI$3,0,1,1)-OFFSET(Census!AI$4,$A25*25-25+1,0,1,1))/OFFSET(Census!AI$4,$A25*25-25+1,0,1,1)*100)</f>
        <v>58.090767413022562</v>
      </c>
      <c r="AK25" s="207">
        <f ca="1">OFFSET(Census!AK$4,$A25*25-25+Census!AK$3,0,1,1)-OFFSET(Census!AK$4,$A25*25-25+1,0,1,1)</f>
        <v>354</v>
      </c>
      <c r="AL25" s="208">
        <f ca="1">IF(OFFSET(Census!AK$4,$A25*25-25+1,0,1,1)=0,"",(OFFSET(Census!AK$4,$A25*25-25+Census!AK$3,0,1,1)-OFFSET(Census!AK$4,$A25*25-25+1,0,1,1))/OFFSET(Census!AK$4,$A25*25-25+1,0,1,1)*100)</f>
        <v>158.03571428571428</v>
      </c>
      <c r="AM25" s="207">
        <f ca="1">OFFSET(Census!AM$4,$A25*25-25+Census!AM$3,0,1,1)-OFFSET(Census!AM$4,$A25*25-25+1,0,1,1)</f>
        <v>21333</v>
      </c>
      <c r="AN25" s="208">
        <f ca="1">IF(OFFSET(Census!AM$4,$A25*25-25+1,0,1,1)=0,"",(OFFSET(Census!AM$4,$A25*25-25+Census!AM$3,0,1,1)-OFFSET(Census!AM$4,$A25*25-25+1,0,1,1))/OFFSET(Census!AM$4,$A25*25-25+1,0,1,1)*100)</f>
        <v>1673.1764705882351</v>
      </c>
      <c r="AO25" s="207">
        <f ca="1">OFFSET(Census!AO$4,$A25*25-25+Census!AO$3,0,1,1)-OFFSET(Census!AO$4,$A25*25-25+1,0,1,1)</f>
        <v>12068</v>
      </c>
      <c r="AP25" s="208">
        <f ca="1">IF(OFFSET(Census!AO$4,$A25*25-25+1,0,1,1)=0,"",(OFFSET(Census!AO$4,$A25*25-25+Census!AO$3,0,1,1)-OFFSET(Census!AO$4,$A25*25-25+1,0,1,1))/OFFSET(Census!AO$4,$A25*25-25+1,0,1,1)*100)</f>
        <v>832.85024154589371</v>
      </c>
      <c r="AQ25" s="207">
        <f ca="1">OFFSET(Census!AQ$4,$A25*25-25+Census!AQ$3,0,1,1)-OFFSET(Census!AQ$4,$A25*25-25+1,0,1,1)</f>
        <v>115</v>
      </c>
      <c r="AR25" s="208">
        <f ca="1">IF(OFFSET(Census!AQ$4,$A25*25-25+1,0,1,1)=0,"",(OFFSET(Census!AQ$4,$A25*25-25+Census!AQ$3,0,1,1)-OFFSET(Census!AQ$4,$A25*25-25+1,0,1,1))/OFFSET(Census!AQ$4,$A25*25-25+1,0,1,1)*100)</f>
        <v>302.63157894736838</v>
      </c>
      <c r="AS25" s="207">
        <f ca="1">OFFSET(Census!AS$4,$A25*25-25+Census!AS$3,0,1,1)-OFFSET(Census!AS$4,$A25*25-25+1,0,1,1)</f>
        <v>1045</v>
      </c>
      <c r="AT25" s="208">
        <f ca="1">IF(OFFSET(Census!AS$4,$A25*25-25+1,0,1,1)=0,"",(OFFSET(Census!AS$4,$A25*25-25+Census!AS$3,0,1,1)-OFFSET(Census!AS$4,$A25*25-25+1,0,1,1))/OFFSET(Census!AS$4,$A25*25-25+1,0,1,1)*100)</f>
        <v>176.22259696458684</v>
      </c>
      <c r="AU25" s="207">
        <f ca="1">OFFSET(Census!AU$4,$A25*25-25+Census!AU$3,0,1,1)-OFFSET(Census!AU$4,$A25*25-25+1,0,1,1)</f>
        <v>5424</v>
      </c>
      <c r="AV25" s="208">
        <f ca="1">IF(OFFSET(Census!AU$4,$A25*25-25+1,0,1,1)=0,"",(OFFSET(Census!AU$4,$A25*25-25+Census!AU$3,0,1,1)-OFFSET(Census!AU$4,$A25*25-25+1,0,1,1))/OFFSET(Census!AU$4,$A25*25-25+1,0,1,1)*100)</f>
        <v>259.39741750358678</v>
      </c>
      <c r="AW25" s="207">
        <f ca="1">OFFSET(Census!AW$4,$A25*25-25+Census!AW$3,0,1,1)-OFFSET(Census!AW$4,$A25*25-25+1,0,1,1)</f>
        <v>-135</v>
      </c>
      <c r="AX25" s="208">
        <f ca="1">IF(OFFSET(Census!AW$4,$A25*25-25+1,0,1,1)=0,"",(OFFSET(Census!AW$4,$A25*25-25+Census!AW$3,0,1,1)-OFFSET(Census!AW$4,$A25*25-25+1,0,1,1))/OFFSET(Census!AW$4,$A25*25-25+1,0,1,1)*100)</f>
        <v>-26.838966202783297</v>
      </c>
      <c r="AY25" s="207">
        <f ca="1">OFFSET(Census!AY$4,$A25*25-25+Census!AY$3,0,1,1)-OFFSET(Census!AY$4,$A25*25-25+1,0,1,1)</f>
        <v>2121</v>
      </c>
      <c r="AZ25" s="208">
        <f ca="1">IF(OFFSET(Census!AY$4,$A25*25-25+1,0,1,1)=0,"",(OFFSET(Census!AY$4,$A25*25-25+Census!AY$3,0,1,1)-OFFSET(Census!AY$4,$A25*25-25+1,0,1,1))/OFFSET(Census!AY$4,$A25*25-25+1,0,1,1)*100)</f>
        <v>188.19875776397515</v>
      </c>
      <c r="BA25" s="207"/>
      <c r="BB25" s="208"/>
      <c r="BC25" s="207">
        <f ca="1">OFFSET(Census!BC$4,$A25*25-25+Census!BC$3,0,1,1)-OFFSET(Census!BC$4,$A25*25-25+1,0,1,1)</f>
        <v>2901</v>
      </c>
      <c r="BD25" s="208">
        <f ca="1">IF(OFFSET(Census!BC$4,$A25*25-25+1,0,1,1)=0,"",(OFFSET(Census!BC$4,$A25*25-25+Census!BC$3,0,1,1)-OFFSET(Census!BC$4,$A25*25-25+1,0,1,1))/OFFSET(Census!BC$4,$A25*25-25+1,0,1,1)*100)</f>
        <v>113.98821218074656</v>
      </c>
      <c r="BE25" s="207">
        <f ca="1">OFFSET(Census!BE$4,$A25*25-25+Census!BE$3,0,1,1)-OFFSET(Census!BE$4,$A25*25-25+1,0,1,1)</f>
        <v>283</v>
      </c>
      <c r="BF25" s="208">
        <f ca="1">IF(OFFSET(Census!BE$4,$A25*25-25+1,0,1,1)=0,"",(OFFSET(Census!BE$4,$A25*25-25+Census!BE$3,0,1,1)-OFFSET(Census!BE$4,$A25*25-25+1,0,1,1))/OFFSET(Census!BE$4,$A25*25-25+1,0,1,1)*100)</f>
        <v>63.882618510158018</v>
      </c>
      <c r="BG25" s="207">
        <f ca="1">OFFSET(Census!BG$4,$A25*25-25+Census!BG$3,0,1,1)-OFFSET(Census!BG$4,$A25*25-25+1,0,1,1)</f>
        <v>11</v>
      </c>
      <c r="BH25" s="208">
        <f ca="1">IF(OFFSET(Census!BG$4,$A25*25-25+1,0,1,1)=0,"",(OFFSET(Census!BG$4,$A25*25-25+Census!BG$3,0,1,1)-OFFSET(Census!BG$4,$A25*25-25+1,0,1,1))/OFFSET(Census!BG$4,$A25*25-25+1,0,1,1)*100)</f>
        <v>20</v>
      </c>
      <c r="BI25" s="207">
        <f ca="1">OFFSET(Census!BI$4,$A25*25-25+Census!BI$3,0,1,1)-OFFSET(Census!BI$4,$A25*25-25+1,0,1,1)</f>
        <v>2607</v>
      </c>
      <c r="BJ25" s="208">
        <f ca="1">IF(OFFSET(Census!BI$4,$A25*25-25+1,0,1,1)=0,"",(OFFSET(Census!BI$4,$A25*25-25+Census!BI$3,0,1,1)-OFFSET(Census!BI$4,$A25*25-25+1,0,1,1))/OFFSET(Census!BI$4,$A25*25-25+1,0,1,1)*100)</f>
        <v>127.35710796287249</v>
      </c>
      <c r="BK25" s="207"/>
      <c r="BL25" s="208"/>
      <c r="BM25" s="207">
        <f ca="1">OFFSET(Census!BM$4,$A25*25-25+Census!BM$3,0,1,1)-OFFSET(Census!BM$4,$A25*25-25+1,0,1,1)</f>
        <v>13231</v>
      </c>
      <c r="BN25" s="208">
        <f ca="1">IF(OFFSET(Census!BM$4,$A25*25-25+1,0,1,1)=0,"",(OFFSET(Census!BM$4,$A25*25-25+Census!BM$3,0,1,1)-OFFSET(Census!BM$4,$A25*25-25+1,0,1,1))/OFFSET(Census!BM$4,$A25*25-25+1,0,1,1)*100)</f>
        <v>1310</v>
      </c>
      <c r="BO25" s="207">
        <f ca="1">OFFSET(Census!BO$4,$A25*25-25+Census!BO$3,0,1,1)-OFFSET(Census!BO$4,$A25*25-25+1,0,1,1)</f>
        <v>11227</v>
      </c>
      <c r="BP25" s="208">
        <f ca="1">IF(OFFSET(Census!BO$4,$A25*25-25+1,0,1,1)=0,"",(OFFSET(Census!BO$4,$A25*25-25+Census!BO$3,0,1,1)-OFFSET(Census!BO$4,$A25*25-25+1,0,1,1))/OFFSET(Census!BO$4,$A25*25-25+1,0,1,1)*100)</f>
        <v>453.98301657905381</v>
      </c>
      <c r="BQ25" s="207">
        <f ca="1">OFFSET(Census!BQ$4,$A25*25-25+Census!BQ$3,0,1,1)-OFFSET(Census!BQ$4,$A25*25-25+1,0,1,1)</f>
        <v>4103</v>
      </c>
      <c r="BR25" s="208">
        <f ca="1">IF(OFFSET(Census!BQ$4,$A25*25-25+1,0,1,1)=0,"",(OFFSET(Census!BQ$4,$A25*25-25+Census!BQ$3,0,1,1)-OFFSET(Census!BQ$4,$A25*25-25+1,0,1,1))/OFFSET(Census!BQ$4,$A25*25-25+1,0,1,1)*100)</f>
        <v>364.06388642413486</v>
      </c>
      <c r="BS25" s="207">
        <f ca="1">OFFSET(Census!BS$4,$A25*25-25+Census!BS$3,0,1,1)-OFFSET(Census!BS$4,$A25*25-25+1,0,1,1)</f>
        <v>-114</v>
      </c>
      <c r="BT25" s="208">
        <f ca="1">IF(OFFSET(Census!BS$4,$A25*25-25+1,0,1,1)=0,"",(OFFSET(Census!BS$4,$A25*25-25+Census!BS$3,0,1,1)-OFFSET(Census!BS$4,$A25*25-25+1,0,1,1))/OFFSET(Census!BS$4,$A25*25-25+1,0,1,1)*100)</f>
        <v>-13.427561837455832</v>
      </c>
      <c r="BU25" s="207">
        <f ca="1">OFFSET(Census!BU$4,$A25*25-25+Census!BU$3,0,1,1)-OFFSET(Census!BU$4,$A25*25-25+1,0,1,1)</f>
        <v>47526</v>
      </c>
      <c r="BV25" s="208">
        <f ca="1">IF(OFFSET(Census!BU$4,$A25*25-25+1,0,1,1)=0,"",(OFFSET(Census!BU$4,$A25*25-25+Census!BU$3,0,1,1)-OFFSET(Census!BU$4,$A25*25-25+1,0,1,1))/OFFSET(Census!BU$4,$A25*25-25+1,0,1,1)*100)</f>
        <v>230.25047236083523</v>
      </c>
      <c r="BW25" s="207"/>
      <c r="BX25" s="208"/>
      <c r="BY25" s="207">
        <f ca="1">OFFSET(Census!BY$4,$A25*25-25+Census!BY$3,0,1,1)-OFFSET(Census!BY$4,$A25*25-25+1,0,1,1)</f>
        <v>-3.7956238201475889</v>
      </c>
      <c r="BZ25" s="208">
        <f ca="1">IF(OFFSET(Census!BY$4,$A25*25-25+1,0,1,1)=0,"",(OFFSET(Census!BY$4,$A25*25-25+Census!BY$3,0,1,1)-OFFSET(Census!BY$4,$A25*25-25+1,0,1,1))/OFFSET(Census!BY$4,$A25*25-25+1,0,1,1)*100)</f>
        <v>-58.433553500660494</v>
      </c>
      <c r="CA25" s="207">
        <f ca="1">OFFSET(Census!CA$4,$A25*25-25+Census!CA$3,0,1,1)-OFFSET(Census!CA$4,$A25*25-25+1,0,1,1)</f>
        <v>48568</v>
      </c>
      <c r="CB25" s="208">
        <f ca="1">IF(OFFSET(Census!CA$4,$A25*25-25+1,0,1,1)=0,"",(OFFSET(Census!CA$4,$A25*25-25+Census!CA$3,0,1,1)-OFFSET(Census!CA$4,$A25*25-25+1,0,1,1))/OFFSET(Census!CA$4,$A25*25-25+1,0,1,1)*100)</f>
        <v>374.5219000616903</v>
      </c>
      <c r="CC25" s="207">
        <f ca="1">OFFSET(Census!CC$4,$A25*25-25+Census!CC$3,0,1,1)-OFFSET(Census!CC$4,$A25*25-25+1,0,1,1)</f>
        <v>25.928389359868333</v>
      </c>
      <c r="CD25" s="208">
        <f ca="1">IF(OFFSET(Census!CC$4,$A25*25-25+1,0,1,1)=0,"",(OFFSET(Census!CC$4,$A25*25-25+Census!CC$3,0,1,1)-OFFSET(Census!CC$4,$A25*25-25+1,0,1,1))/OFFSET(Census!CC$4,$A25*25-25+1,0,1,1)*100)</f>
        <v>314.59765760552773</v>
      </c>
      <c r="CE25" s="207"/>
      <c r="CF25" s="208"/>
      <c r="CG25" s="207">
        <f ca="1">OFFSET(Census!CG$4,$A25*25-25+Census!CG$3,0,1,1)-OFFSET(Census!CG$4,$A25*25-25+1,0,1,1)</f>
        <v>18866</v>
      </c>
      <c r="CH25" s="208">
        <f ca="1">IF(OFFSET(Census!CG$4,$A25*25-25+1,0,1,1)=0,"",(OFFSET(Census!CG$4,$A25*25-25+Census!CG$3,0,1,1)-OFFSET(Census!CG$4,$A25*25-25+1,0,1,1))/OFFSET(Census!CG$4,$A25*25-25+1,0,1,1)*100)</f>
        <v>25.770055594257535</v>
      </c>
      <c r="CI25" s="207">
        <f ca="1">OFFSET(Census!CI$4,$A25*25-25+Census!CI$3,0,1,1)-OFFSET(Census!CI$4,$A25*25-25+1,0,1,1)</f>
        <v>-2974</v>
      </c>
      <c r="CJ25" s="208">
        <f ca="1">IF(OFFSET(Census!CI$4,$A25*25-25+1,0,1,1)=0,"",(OFFSET(Census!CI$4,$A25*25-25+Census!CI$3,0,1,1)-OFFSET(Census!CI$4,$A25*25-25+1,0,1,1))/OFFSET(Census!CI$4,$A25*25-25+1,0,1,1)*100)</f>
        <v>-34.409348605808169</v>
      </c>
      <c r="CK25" s="207">
        <f ca="1">OFFSET(Census!CK$4,$A25*25-25+Census!CK$3,0,1,1)-OFFSET(Census!CK$4,$A25*25-25+1,0,1,1)</f>
        <v>10858</v>
      </c>
      <c r="CL25" s="208">
        <f ca="1">IF(OFFSET(Census!CK$4,$A25*25-25+1,0,1,1)=0,"",(OFFSET(Census!CK$4,$A25*25-25+Census!CK$3,0,1,1)-OFFSET(Census!CK$4,$A25*25-25+1,0,1,1))/OFFSET(Census!CK$4,$A25*25-25+1,0,1,1)*100)</f>
        <v>24.176705038854625</v>
      </c>
      <c r="CM25" s="207">
        <f ca="1">OFFSET(Census!CM$4,$A25*25-25+Census!CM$3,0,1,1)-OFFSET(Census!CM$4,$A25*25-25+1,0,1,1)</f>
        <v>-4.7594576633757129</v>
      </c>
      <c r="CN25" s="208">
        <f ca="1">IF(OFFSET(Census!CM$4,$A25*25-25+1,0,1,1)=0,"",(OFFSET(Census!CM$4,$A25*25-25+Census!CM$3,0,1,1)-OFFSET(Census!CM$4,$A25*25-25+1,0,1,1))/OFFSET(Census!CM$4,$A25*25-25+1,0,1,1)*100)</f>
        <v>-45.073600446908351</v>
      </c>
      <c r="CO25" s="207">
        <f ca="1">OFFSET(Census!CO$4,$A25*25-25+Census!CO$3,0,1,1)-OFFSET(Census!CO$4,$A25*25-25+1,0,1,1)</f>
        <v>-2.0989543252908422</v>
      </c>
      <c r="CP25" s="208">
        <f ca="1">IF(OFFSET(Census!CO$4,$A25*25-25+1,0,1,1)=0,"",(OFFSET(Census!CO$4,$A25*25-25+Census!CO$3,0,1,1)-OFFSET(Census!CO$4,$A25*25-25+1,0,1,1))/OFFSET(Census!CO$4,$A25*25-25+1,0,1,1)*100)</f>
        <v>-51.207067918277197</v>
      </c>
      <c r="CQ25" s="207">
        <f ca="1">OFFSET(Census!CQ$4,$A25*25-25+Census!CQ$3,0,1,1)-OFFSET(Census!CQ$4,$A25*25-25+1,0,1,1)</f>
        <v>-0.89941154607529938</v>
      </c>
      <c r="CR25" s="208">
        <f ca="1">IF(OFFSET(Census!CQ$4,$A25*25-25+1,0,1,1)=0,"",(OFFSET(Census!CQ$4,$A25*25-25+Census!CQ$3,0,1,1)-OFFSET(Census!CQ$4,$A25*25-25+1,0,1,1))/OFFSET(Census!CQ$4,$A25*25-25+1,0,1,1)*100)</f>
        <v>-1.3929055589984749</v>
      </c>
      <c r="CS25" s="207">
        <f ca="1">OFFSET(Census!CS$4,$A25*25-25+Census!CS$3,0,1,1)-OFFSET(Census!CS$4,$A25*25-25+1,0,1,1)</f>
        <v>-10.490834611276531</v>
      </c>
      <c r="CT25" s="208">
        <f ca="1">IF(OFFSET(Census!CS$4,$A25*25-25+1,0,1,1)=0,"",(OFFSET(Census!CS$4,$A25*25-25+Census!CS$3,0,1,1)-OFFSET(Census!CS$4,$A25*25-25+1,0,1,1))/OFFSET(Census!CS$4,$A25*25-25+1,0,1,1)*100)</f>
        <v>-80.813477129215201</v>
      </c>
      <c r="CU25" s="207">
        <f ca="1">OFFSET(Census!CU$4,$A25*25-25+Census!CU$3,0,1,1)-OFFSET(Census!CU$4,$A25*25-25+1,0,1,1)</f>
        <v>16042</v>
      </c>
      <c r="CV25" s="208">
        <f ca="1">IF(OFFSET(Census!CU$4,$A25*25-25+1,0,1,1)=0,"",(OFFSET(Census!CU$4,$A25*25-25+Census!CU$3,0,1,1)-OFFSET(Census!CU$4,$A25*25-25+1,0,1,1))/OFFSET(Census!CU$4,$A25*25-25+1,0,1,1)*100)</f>
        <v>119.44010125828308</v>
      </c>
      <c r="CW25" s="207">
        <f ca="1">OFFSET(Census!CW$4,$A25*25-25+Census!CW$3,0,1,1)-OFFSET(Census!CW$4,$A25*25-25+1,0,1,1)</f>
        <v>1082</v>
      </c>
      <c r="CX25" s="208">
        <f ca="1">IF(OFFSET(Census!CW$4,$A25*25-25+1,0,1,1)=0,"",(OFFSET(Census!CW$4,$A25*25-25+Census!CW$3,0,1,1)-OFFSET(Census!CW$4,$A25*25-25+1,0,1,1))/OFFSET(Census!CW$4,$A25*25-25+1,0,1,1)*100)</f>
        <v>20.014798372179062</v>
      </c>
      <c r="CY25" s="207">
        <f ca="1">OFFSET(Census!CY$4,$A25*25-25+Census!CY$3,0,1,1)-OFFSET(Census!CY$4,$A25*25-25+1,0,1,1)</f>
        <v>14.349722753276328</v>
      </c>
      <c r="CZ25" s="208">
        <f ca="1">IF(OFFSET(Census!CY$4,$A25*25-25+1,0,1,1)=0,"",(OFFSET(Census!CY$4,$A25*25-25+Census!CY$3,0,1,1)-OFFSET(Census!CY$4,$A25*25-25+1,0,1,1))/OFFSET(Census!CY$4,$A25*25-25+1,0,1,1)*100)</f>
        <v>78.216726457047628</v>
      </c>
      <c r="DA25" s="207">
        <f ca="1">OFFSET(Census!DA$4,$A25*25-25+Census!DA$3,0,1,1)-OFFSET(Census!DA$4,$A25*25-25+1,0,1,1)</f>
        <v>-0.18688505533983601</v>
      </c>
      <c r="DB25" s="208">
        <f ca="1">IF(OFFSET(Census!DA$4,$A25*25-25+1,0,1,1)=0,"",(OFFSET(Census!DA$4,$A25*25-25+Census!DA$3,0,1,1)-OFFSET(Census!DA$4,$A25*25-25+1,0,1,1))/OFFSET(Census!DA$4,$A25*25-25+1,0,1,1)*100)</f>
        <v>-2.530830191708112</v>
      </c>
      <c r="DC25" s="207"/>
      <c r="DD25" s="208"/>
      <c r="DE25" s="207">
        <f ca="1">OFFSET(Census!DE$4,$A25*25-25+Census!DE$3,0,1,1)-OFFSET(Census!DE$4,$A25*25-25+1,0,1,1)</f>
        <v>7821</v>
      </c>
      <c r="DF25" s="208">
        <f ca="1">IF(OFFSET(Census!DE$4,$A25*25-25+1,0,1,1)=0,"",(OFFSET(Census!DE$4,$A25*25-25+Census!DE$3,0,1,1)-OFFSET(Census!DE$4,$A25*25-25+1,0,1,1))/OFFSET(Census!DE$4,$A25*25-25+1,0,1,1)*100)</f>
        <v>330.55790363482674</v>
      </c>
      <c r="DG25" s="207">
        <f ca="1">OFFSET(Census!DG$4,$A25*25-25+Census!DG$3,0,1,1)-OFFSET(Census!DG$4,$A25*25-25+1,0,1,1)</f>
        <v>-2470</v>
      </c>
      <c r="DH25" s="208">
        <f ca="1">IF(OFFSET(Census!DG$4,$A25*25-25+1,0,1,1)=0,"",(OFFSET(Census!DG$4,$A25*25-25+Census!DG$3,0,1,1)-OFFSET(Census!DG$4,$A25*25-25+1,0,1,1))/OFFSET(Census!DG$4,$A25*25-25+1,0,1,1)*100)</f>
        <v>-5.0813635335020262</v>
      </c>
      <c r="DI25" s="207">
        <f ca="1">OFFSET(Census!DI$4,$A25*25-25+Census!DI$3,0,1,1)-OFFSET(Census!DI$4,$A25*25-25+1,0,1,1)</f>
        <v>7523</v>
      </c>
      <c r="DJ25" s="208">
        <f ca="1">IF(OFFSET(Census!DI$4,$A25*25-25+1,0,1,1)=0,"",(OFFSET(Census!DI$4,$A25*25-25+Census!DI$3,0,1,1)-OFFSET(Census!DI$4,$A25*25-25+1,0,1,1))/OFFSET(Census!DI$4,$A25*25-25+1,0,1,1)*100)</f>
        <v>247.87479406919277</v>
      </c>
      <c r="DK25" s="207">
        <f ca="1">OFFSET(Census!DK$4,$A25*25-25+Census!DK$3,0,1,1)-OFFSET(Census!DK$4,$A25*25-25+1,0,1,1)</f>
        <v>12120</v>
      </c>
      <c r="DL25" s="208">
        <f ca="1">IF(OFFSET(Census!DK$4,$A25*25-25+1,0,1,1)=0,"",(OFFSET(Census!DK$4,$A25*25-25+Census!DK$3,0,1,1)-OFFSET(Census!DK$4,$A25*25-25+1,0,1,1))/OFFSET(Census!DK$4,$A25*25-25+1,0,1,1)*100)</f>
        <v>22.096627164995443</v>
      </c>
      <c r="DM25" s="207">
        <f ca="1">OFFSET(Census!DM$4,$A25*25-25+Census!DM$3,0,1,1)-OFFSET(Census!DM$4,$A25*25-25+1,0,1,1)</f>
        <v>10.897706138981945</v>
      </c>
      <c r="DN25" s="208">
        <f ca="1">IF(OFFSET(Census!DM$4,$A25*25-25+1,0,1,1)=0,"",(OFFSET(Census!DM$4,$A25*25-25+Census!DM$3,0,1,1)-OFFSET(Census!DM$4,$A25*25-25+1,0,1,1))/OFFSET(Census!DM$4,$A25*25-25+1,0,1,1)*100)</f>
        <v>252.637016789163</v>
      </c>
      <c r="DO25" s="207">
        <f ca="1">OFFSET(Census!DO$4,$A25*25-25+Census!DO$3,0,1,1)-OFFSET(Census!DO$4,$A25*25-25+1,0,1,1)</f>
        <v>-19.726667908963165</v>
      </c>
      <c r="DP25" s="208">
        <f ca="1">IF(OFFSET(Census!DO$4,$A25*25-25+1,0,1,1)=0,"",(OFFSET(Census!DO$4,$A25*25-25+Census!DO$3,0,1,1)-OFFSET(Census!DO$4,$A25*25-25+1,0,1,1))/OFFSET(Census!DO$4,$A25*25-25+1,0,1,1)*100)</f>
        <v>-22.259411524751172</v>
      </c>
      <c r="DQ25" s="207">
        <f ca="1">OFFSET(Census!DQ$4,$A25*25-25+Census!DQ$3,0,1,1)-OFFSET(Census!DQ$4,$A25*25-25+1,0,1,1)</f>
        <v>10.231995468929952</v>
      </c>
      <c r="DR25" s="208">
        <f ca="1">IF(OFFSET(Census!DQ$4,$A25*25-25+1,0,1,1)=0,"",(OFFSET(Census!DQ$4,$A25*25-25+Census!DQ$3,0,1,1)-OFFSET(Census!DQ$4,$A25*25-25+1,0,1,1))/OFFSET(Census!DQ$4,$A25*25-25+1,0,1,1)*100)</f>
        <v>184.91761168725137</v>
      </c>
      <c r="DS25" s="207">
        <f ca="1">OFFSET(Census!DS$4,$A25*25-25+Census!DS$3,0,1,1)-OFFSET(Census!DS$4,$A25*25-25+1,0,1,1)</f>
        <v>10657</v>
      </c>
      <c r="DT25" s="208">
        <f ca="1">IF(OFFSET(Census!DS$4,$A25*25-25+1,0,1,1)=0,"",(OFFSET(Census!DS$4,$A25*25-25+Census!DS$3,0,1,1)-OFFSET(Census!DS$4,$A25*25-25+1,0,1,1))/OFFSET(Census!DS$4,$A25*25-25+1,0,1,1)*100)</f>
        <v>111.66177703269069</v>
      </c>
      <c r="DU25" s="207">
        <f ca="1">OFFSET(Census!DU$4,$A25*25-25+Census!DU$3,0,1,1)-OFFSET(Census!DU$4,$A25*25-25+1,0,1,1)</f>
        <v>453</v>
      </c>
      <c r="DV25" s="208">
        <f ca="1">IF(OFFSET(Census!DU$4,$A25*25-25+1,0,1,1)=0,"",(OFFSET(Census!DU$4,$A25*25-25+Census!DU$3,0,1,1)-OFFSET(Census!DU$4,$A25*25-25+1,0,1,1))/OFFSET(Census!DU$4,$A25*25-25+1,0,1,1)*100)</f>
        <v>46.749226006191954</v>
      </c>
      <c r="DW25" s="207">
        <f ca="1">OFFSET(Census!DW$4,$A25*25-25+Census!DW$3,0,1,1)-OFFSET(Census!DW$4,$A25*25-25+1,0,1,1)</f>
        <v>15110</v>
      </c>
      <c r="DX25" s="208">
        <f ca="1">IF(OFFSET(Census!DW$4,$A25*25-25+1,0,1,1)=0,"",(OFFSET(Census!DW$4,$A25*25-25+Census!DW$3,0,1,1)-OFFSET(Census!DW$4,$A25*25-25+1,0,1,1))/OFFSET(Census!DW$4,$A25*25-25+1,0,1,1)*100)</f>
        <v>29.133888631806265</v>
      </c>
      <c r="DY25" s="207">
        <f ca="1">OFFSET(Census!DY$4,$A25*25-25+Census!DY$3,0,1,1)-OFFSET(Census!DY$4,$A25*25-25+1,0,1,1)</f>
        <v>12.160221133282167</v>
      </c>
      <c r="DZ25" s="208">
        <f ca="1">IF(OFFSET(Census!DY$4,$A25*25-25+1,0,1,1)=0,"",(OFFSET(Census!DY$4,$A25*25-25+Census!DY$3,0,1,1)-OFFSET(Census!DY$4,$A25*25-25+1,0,1,1))/OFFSET(Census!DY$4,$A25*25-25+1,0,1,1)*100)</f>
        <v>66.081067566695978</v>
      </c>
      <c r="EA25" s="207">
        <f ca="1">OFFSET(Census!EA$4,$A25*25-25+Census!EA$3,0,1,1)-OFFSET(Census!EA$4,$A25*25-25+1,0,1,1)</f>
        <v>0.28300303719370379</v>
      </c>
      <c r="EB25" s="208">
        <f ca="1">IF(OFFSET(Census!EA$4,$A25*25-25+1,0,1,1)=0,"",(OFFSET(Census!EA$4,$A25*25-25+Census!EA$3,0,1,1)-OFFSET(Census!EA$4,$A25*25-25+1,0,1,1))/OFFSET(Census!EA$4,$A25*25-25+1,0,1,1)*100)</f>
        <v>15.147233767816568</v>
      </c>
      <c r="EC25" s="207">
        <f ca="1">OFFSET(Census!EC$4,$A25*25-25+Census!EC$3,0,1,1)-OFFSET(Census!EC$4,$A25*25-25+1,0,1,1)</f>
        <v>1010000</v>
      </c>
      <c r="ED25" s="208">
        <f ca="1">IF(OFFSET(Census!EC$4,$A25*25-25+1,0,1,1)=0,"",(OFFSET(Census!EC$4,$A25*25-25+Census!EC$3,0,1,1)-OFFSET(Census!EC$4,$A25*25-25+1,0,1,1))/OFFSET(Census!EC$4,$A25*25-25+1,0,1,1)*100)</f>
        <v>258.97435897435901</v>
      </c>
      <c r="EE25" s="207">
        <f ca="1">OFFSET(Census!EE$4,$A25*25-25+Census!EE$3,0,1,1)-OFFSET(Census!EE$4,$A25*25-25+1,0,1,1)</f>
        <v>343500</v>
      </c>
      <c r="EF25" s="208">
        <f ca="1">IF(OFFSET(Census!EE$4,$A25*25-25+1,0,1,1)=0,"",(OFFSET(Census!EE$4,$A25*25-25+Census!EE$3,0,1,1)-OFFSET(Census!EE$4,$A25*25-25+1,0,1,1))/OFFSET(Census!EE$4,$A25*25-25+1,0,1,1)*100)</f>
        <v>107.34375</v>
      </c>
      <c r="EG25" s="207">
        <f ca="1">OFFSET(Census!EG$4,$A25*25-25+Census!EG$3,0,1,1)-OFFSET(Census!EG$4,$A25*25-25+1,0,1,1)</f>
        <v>10.494230769230768</v>
      </c>
      <c r="EH25" s="208">
        <f ca="1">IF(OFFSET(Census!EG$4,$A25*25-25+1,0,1,1)=0,"",(OFFSET(Census!EG$4,$A25*25-25+Census!EG$3,0,1,1)-OFFSET(Census!EG$4,$A25*25-25+1,0,1,1))/OFFSET(Census!EG$4,$A25*25-25+1,0,1,1)*100)</f>
        <v>291.03999999999996</v>
      </c>
      <c r="EI25" s="207">
        <f ca="1">OFFSET(Census!EI$4,$A25*25-25+Census!EI$3,0,1,1)-OFFSET(Census!EI$4,$A25*25-25+1,0,1,1)</f>
        <v>4.7942307692307695</v>
      </c>
      <c r="EJ25" s="208">
        <f ca="1">IF(OFFSET(Census!EI$4,$A25*25-25+1,0,1,1)=0,"",(OFFSET(Census!EI$4,$A25*25-25+Census!EI$3,0,1,1)-OFFSET(Census!EI$4,$A25*25-25+1,0,1,1))/OFFSET(Census!EI$4,$A25*25-25+1,0,1,1)*100)</f>
        <v>132.96</v>
      </c>
      <c r="EK25" s="207">
        <f ca="1">OFFSET(Census!EK$4,$A25*25-25+Census!EK$3,0,1,1)-OFFSET(Census!EK$4,$A25*25-25+1,0,1,1)</f>
        <v>-10.399999999999999</v>
      </c>
      <c r="EL25" s="208">
        <f ca="1">IF(OFFSET(Census!EK$4,$A25*25-25+1,0,1,1)=0,"",(OFFSET(Census!EK$4,$A25*25-25+Census!EK$3,0,1,1)-OFFSET(Census!EK$4,$A25*25-25+1,0,1,1))/OFFSET(Census!EK$4,$A25*25-25+1,0,1,1)*100)</f>
        <v>-87.394957983193279</v>
      </c>
      <c r="EM25" s="207"/>
      <c r="EN25" s="208"/>
      <c r="EO25" s="207">
        <f ca="1">OFFSET(Census!EO$4,$A25*25-25+Census!EO$3,0,1,1)-OFFSET(Census!EO$4,$A25*25-25+1,0,1,1)</f>
        <v>-3.9619513249993838</v>
      </c>
      <c r="EP25" s="208">
        <f ca="1">IF(OFFSET(Census!EO$4,$A25*25-25+1,0,1,1)=0,"",(OFFSET(Census!EO$4,$A25*25-25+Census!EO$3,0,1,1)-OFFSET(Census!EO$4,$A25*25-25+1,0,1,1))/OFFSET(Census!EO$4,$A25*25-25+1,0,1,1)*100)</f>
        <v>-76.600153282907826</v>
      </c>
      <c r="EQ25" s="207">
        <f ca="1">OFFSET(Census!EQ$4,$A25*25-25+Census!EQ$3,0,1,1)-OFFSET(Census!EQ$4,$A25*25-25+1,0,1,1)</f>
        <v>3114</v>
      </c>
      <c r="ER25" s="208">
        <f ca="1">IF(OFFSET(Census!EQ$4,$A25*25-25+1,0,1,1)=0,"",(OFFSET(Census!EQ$4,$A25*25-25+Census!EQ$3,0,1,1)-OFFSET(Census!EQ$4,$A25*25-25+1,0,1,1))/OFFSET(Census!EQ$4,$A25*25-25+1,0,1,1)*100)</f>
        <v>21.070437783341227</v>
      </c>
      <c r="ES25" s="207">
        <f ca="1">OFFSET(Census!ES$4,$A25*25-25+Census!ES$3,0,1,1)-OFFSET(Census!ES$4,$A25*25-25+1,0,1,1)</f>
        <v>3427</v>
      </c>
      <c r="ET25" s="208">
        <f ca="1">IF(OFFSET(Census!ES$4,$A25*25-25+1,0,1,1)=0,"",(OFFSET(Census!ES$4,$A25*25-25+Census!ES$3,0,1,1)-OFFSET(Census!ES$4,$A25*25-25+1,0,1,1))/OFFSET(Census!ES$4,$A25*25-25+1,0,1,1)*100)</f>
        <v>16.207141168124853</v>
      </c>
      <c r="EU25" s="207">
        <f ca="1">OFFSET(Census!EU$4,$A25*25-25+Census!EU$3,0,1,1)-OFFSET(Census!EU$4,$A25*25-25+1,0,1,1)</f>
        <v>1633</v>
      </c>
      <c r="EV25" s="208">
        <f ca="1">IF(OFFSET(Census!EU$4,$A25*25-25+1,0,1,1)=0,"",(OFFSET(Census!EU$4,$A25*25-25+Census!EU$3,0,1,1)-OFFSET(Census!EU$4,$A25*25-25+1,0,1,1))/OFFSET(Census!EU$4,$A25*25-25+1,0,1,1)*100)</f>
        <v>30.586252107136168</v>
      </c>
      <c r="EW25" s="207">
        <f ca="1">OFFSET(Census!EW$4,$A25*25-25+Census!EW$3,0,1,1)-OFFSET(Census!EW$4,$A25*25-25+1,0,1,1)</f>
        <v>4</v>
      </c>
      <c r="EX25" s="208">
        <f ca="1">IF(OFFSET(Census!EW$4,$A25*25-25+1,0,1,1)=0,"",(OFFSET(Census!EW$4,$A25*25-25+Census!EW$3,0,1,1)-OFFSET(Census!EW$4,$A25*25-25+1,0,1,1))/OFFSET(Census!EW$4,$A25*25-25+1,0,1,1)*100)</f>
        <v>0.3686635944700461</v>
      </c>
      <c r="EY25" s="207">
        <f ca="1">OFFSET(Census!EY$4,$A25*25-25+Census!EY$3,0,1,1)-OFFSET(Census!EY$4,$A25*25-25+1,0,1,1)</f>
        <v>8178</v>
      </c>
      <c r="EZ25" s="208">
        <f ca="1">IF(OFFSET(Census!EY$4,$A25*25-25+1,0,1,1)=0,"",(OFFSET(Census!EY$4,$A25*25-25+Census!EY$3,0,1,1)-OFFSET(Census!EY$4,$A25*25-25+1,0,1,1))/OFFSET(Census!EY$4,$A25*25-25+1,0,1,1)*100)</f>
        <v>19.311419665627657</v>
      </c>
      <c r="FA25" s="207">
        <f ca="1">OFFSET(Census!FA$4,$A25*25-25+Census!FA$3,0,1,1)-OFFSET(Census!FA$4,$A25*25-25+1,0,1,1)</f>
        <v>3444</v>
      </c>
      <c r="FB25" s="208">
        <f ca="1">IF(OFFSET(Census!FA$4,$A25*25-25+1,0,1,1)=0,"",(OFFSET(Census!FA$4,$A25*25-25+Census!FA$3,0,1,1)-OFFSET(Census!FA$4,$A25*25-25+1,0,1,1))/OFFSET(Census!FA$4,$A25*25-25+1,0,1,1)*100)</f>
        <v>32.292545710267227</v>
      </c>
      <c r="FC25" s="207">
        <f ca="1">OFFSET(Census!FC$4,$A25*25-25+Census!FC$3,0,1,1)-OFFSET(Census!FC$4,$A25*25-25+1,0,1,1)</f>
        <v>1612</v>
      </c>
      <c r="FD25" s="208">
        <f ca="1">IF(OFFSET(Census!FC$4,$A25*25-25+1,0,1,1)=0,"",(OFFSET(Census!FC$4,$A25*25-25+Census!FC$3,0,1,1)-OFFSET(Census!FC$4,$A25*25-25+1,0,1,1))/OFFSET(Census!FC$4,$A25*25-25+1,0,1,1)*100)</f>
        <v>71.453900709219852</v>
      </c>
      <c r="FE25" s="207">
        <f ca="1">OFFSET(Census!FE$4,$A25*25-25+Census!FE$3,0,1,1)-OFFSET(Census!FE$4,$A25*25-25+1,0,1,1)</f>
        <v>257</v>
      </c>
      <c r="FF25" s="208">
        <f ca="1">IF(OFFSET(Census!FE$4,$A25*25-25+1,0,1,1)=0,"",(OFFSET(Census!FE$4,$A25*25-25+Census!FE$3,0,1,1)-OFFSET(Census!FE$4,$A25*25-25+1,0,1,1))/OFFSET(Census!FE$4,$A25*25-25+1,0,1,1)*100)</f>
        <v>15.962732919254657</v>
      </c>
      <c r="FG25" s="207">
        <f ca="1">OFFSET(Census!FG$4,$A25*25-25+Census!FG$3,0,1,1)-OFFSET(Census!FG$4,$A25*25-25+1,0,1,1)</f>
        <v>13491</v>
      </c>
      <c r="FH25" s="208">
        <f ca="1">IF(OFFSET(Census!FG$4,$A25*25-25+1,0,1,1)=0,"",(OFFSET(Census!FG$4,$A25*25-25+Census!FG$3,0,1,1)-OFFSET(Census!FG$4,$A25*25-25+1,0,1,1))/OFFSET(Census!FG$4,$A25*25-25+1,0,1,1)*100)</f>
        <v>23.718771427064471</v>
      </c>
      <c r="FI25" s="207">
        <f ca="1">OFFSET(Census!FI$4,$A25*25-25+Census!FI$3,0,1,1)-OFFSET(Census!FI$4,$A25*25-25+1,0,1,1)</f>
        <v>-0.55619898991879779</v>
      </c>
      <c r="FJ25" s="208">
        <f ca="1">IF(OFFSET(Census!FI$4,$A25*25-25+1,0,1,1)=0,"",(OFFSET(Census!FI$4,$A25*25-25+Census!FI$3,0,1,1)-OFFSET(Census!FI$4,$A25*25-25+1,0,1,1))/OFFSET(Census!FI$4,$A25*25-25+1,0,1,1)*100)</f>
        <v>-2.14060777776516</v>
      </c>
      <c r="FK25" s="207">
        <f ca="1">OFFSET(Census!FK$4,$A25*25-25+Census!FK$3,0,1,1)-OFFSET(Census!FK$4,$A25*25-25+1,0,1,1)</f>
        <v>-2.2571184002455311</v>
      </c>
      <c r="FL25" s="208">
        <f ca="1">IF(OFFSET(Census!FK$4,$A25*25-25+1,0,1,1)=0,"",(OFFSET(Census!FK$4,$A25*25-25+Census!FK$3,0,1,1)-OFFSET(Census!FK$4,$A25*25-25+1,0,1,1))/OFFSET(Census!FK$4,$A25*25-25+1,0,1,1)*100)</f>
        <v>-6.0715364146401312</v>
      </c>
      <c r="FM25" s="207">
        <f ca="1">OFFSET(Census!FM$4,$A25*25-25+Census!FM$3,0,1,1)-OFFSET(Census!FM$4,$A25*25-25+1,0,1,1)</f>
        <v>0.52103850150494324</v>
      </c>
      <c r="FN25" s="208">
        <f ca="1">IF(OFFSET(Census!FM$4,$A25*25-25+1,0,1,1)=0,"",(OFFSET(Census!FM$4,$A25*25-25+Census!FM$3,0,1,1)-OFFSET(Census!FM$4,$A25*25-25+1,0,1,1))/OFFSET(Census!FM$4,$A25*25-25+1,0,1,1)*100)</f>
        <v>5.5508801137103703</v>
      </c>
      <c r="FO25" s="207">
        <f ca="1">OFFSET(Census!FO$4,$A25*25-25+Census!FO$3,0,1,1)-OFFSET(Census!FO$4,$A25*25-25+1,0,1,1)</f>
        <v>-0.36002368904881288</v>
      </c>
      <c r="FP25" s="208">
        <f ca="1">IF(OFFSET(Census!FO$4,$A25*25-25+1,0,1,1)=0,"",(OFFSET(Census!FO$4,$A25*25-25+Census!FO$3,0,1,1)-OFFSET(Census!FO$4,$A25*25-25+1,0,1,1))/OFFSET(Census!FO$4,$A25*25-25+1,0,1,1)*100)</f>
        <v>-18.873536782863987</v>
      </c>
      <c r="FQ25" s="207">
        <f ca="1">OFFSET(Census!FQ$4,$A25*25-25+Census!FQ$3,0,1,1)-OFFSET(Census!FQ$4,$A25*25-25+1,0,1,1)</f>
        <v>-2.6523025777081983</v>
      </c>
      <c r="FR25" s="208">
        <f ca="1">IF(OFFSET(Census!FQ$4,$A25*25-25+1,0,1,1)=0,"",(OFFSET(Census!FQ$4,$A25*25-25+Census!FQ$3,0,1,1)-OFFSET(Census!FQ$4,$A25*25-25+1,0,1,1))/OFFSET(Census!FQ$4,$A25*25-25+1,0,1,1)*100)</f>
        <v>-3.5623953508421788</v>
      </c>
      <c r="FS25" s="207">
        <f ca="1">OFFSET(Census!FS$4,$A25*25-25+Census!FS$3,0,1,1)-OFFSET(Census!FS$4,$A25*25-25+1,0,1,1)</f>
        <v>1.2994074567337996</v>
      </c>
      <c r="FT25" s="208">
        <f ca="1">IF(OFFSET(Census!FS$4,$A25*25-25+1,0,1,1)=0,"",(OFFSET(Census!FS$4,$A25*25-25+Census!FS$3,0,1,1)-OFFSET(Census!FS$4,$A25*25-25+1,0,1,1))/OFFSET(Census!FS$4,$A25*25-25+1,0,1,1)*100)</f>
        <v>6.9300512640939322</v>
      </c>
      <c r="FU25" s="207">
        <f ca="1">OFFSET(Census!FU$4,$A25*25-25+Census!FU$3,0,1,1)-OFFSET(Census!FU$4,$A25*25-25+1,0,1,1)</f>
        <v>1.5303460517342975</v>
      </c>
      <c r="FV25" s="208">
        <f ca="1">IF(OFFSET(Census!FU$4,$A25*25-25+1,0,1,1)=0,"",(OFFSET(Census!FU$4,$A25*25-25+Census!FU$3,0,1,1)-OFFSET(Census!FU$4,$A25*25-25+1,0,1,1))/OFFSET(Census!FU$4,$A25*25-25+1,0,1,1)*100)</f>
        <v>38.583578491398541</v>
      </c>
      <c r="FW25" s="207">
        <f ca="1">OFFSET(Census!FW$4,$A25*25-25+Census!FW$3,0,1,1)-OFFSET(Census!FW$4,$A25*25-25+1,0,1,1)</f>
        <v>-0.17745093075989526</v>
      </c>
      <c r="FX25" s="208">
        <f ca="1">IF(OFFSET(Census!FW$4,$A25*25-25+1,0,1,1)=0,"",(OFFSET(Census!FW$4,$A25*25-25+Census!FW$3,0,1,1)-OFFSET(Census!FW$4,$A25*25-25+1,0,1,1))/OFFSET(Census!FW$4,$A25*25-25+1,0,1,1)*100)</f>
        <v>-6.2690878824174412</v>
      </c>
      <c r="FY25" s="207"/>
      <c r="FZ25" s="208"/>
      <c r="GA25" s="207">
        <f ca="1">OFFSET(Census!GA$4,$A25*25-25+Census!GA$3,0,1,1)-OFFSET(Census!GA$4,$A25*25-25+1,0,1,1)</f>
        <v>-2.0068965692306464</v>
      </c>
      <c r="GB25" s="208">
        <f ca="1">IF(OFFSET(Census!GA$4,$A25*25-25+1,0,1,1)=0,"",(OFFSET(Census!GA$4,$A25*25-25+Census!GA$3,0,1,1)-OFFSET(Census!GA$4,$A25*25-25+1,0,1,1))/OFFSET(Census!GA$4,$A25*25-25+1,0,1,1)*100)</f>
        <v>-92.835690464994329</v>
      </c>
      <c r="GC25" s="207">
        <f ca="1">OFFSET(Census!GC$4,$A25*25-25+Census!GC$3,0,1,1)-OFFSET(Census!GC$4,$A25*25-25+1,0,1,1)</f>
        <v>-13.638415583002578</v>
      </c>
      <c r="GD25" s="208">
        <f ca="1">IF(OFFSET(Census!GC$4,$A25*25-25+1,0,1,1)=0,"",(OFFSET(Census!GC$4,$A25*25-25+Census!GC$3,0,1,1)-OFFSET(Census!GC$4,$A25*25-25+1,0,1,1))/OFFSET(Census!GC$4,$A25*25-25+1,0,1,1)*100)</f>
        <v>-87.234394012035352</v>
      </c>
      <c r="GE25" s="207">
        <f ca="1">OFFSET(Census!GE$4,$A25*25-25+Census!GE$3,0,1,1)-OFFSET(Census!GE$4,$A25*25-25+1,0,1,1)</f>
        <v>-41.179222648579341</v>
      </c>
      <c r="GF25" s="208">
        <f ca="1">IF(OFFSET(Census!GE$4,$A25*25-25+1,0,1,1)=0,"",(OFFSET(Census!GE$4,$A25*25-25+Census!GE$3,0,1,1)-OFFSET(Census!GE$4,$A25*25-25+1,0,1,1))/OFFSET(Census!GE$4,$A25*25-25+1,0,1,1)*100)</f>
        <v>-64.223749169226636</v>
      </c>
      <c r="GG25" s="207">
        <f ca="1">OFFSET(Census!GG$4,$A25*25-25+Census!GG$3,0,1,1)-OFFSET(Census!GG$4,$A25*25-25+1,0,1,1)</f>
        <v>-43.291249673236337</v>
      </c>
      <c r="GH25" s="208">
        <f ca="1">IF(OFFSET(Census!GG$4,$A25*25-25+1,0,1,1)=0,"",(OFFSET(Census!GG$4,$A25*25-25+Census!GG$3,0,1,1)-OFFSET(Census!GG$4,$A25*25-25+1,0,1,1))/OFFSET(Census!GG$4,$A25*25-25+1,0,1,1)*100)</f>
        <v>-37.798791564913842</v>
      </c>
      <c r="GI25" s="207">
        <f ca="1">OFFSET(Census!GI$4,$A25*25-25+Census!GI$3,0,1,1)-OFFSET(Census!GI$4,$A25*25-25+1,0,1,1)</f>
        <v>-3.8223837602454651</v>
      </c>
      <c r="GJ25" s="208">
        <f ca="1">IF(OFFSET(Census!GI$4,$A25*25-25+1,0,1,1)=0,"",(OFFSET(Census!GI$4,$A25*25-25+Census!GI$3,0,1,1)-OFFSET(Census!GI$4,$A25*25-25+1,0,1,1))/OFFSET(Census!GI$4,$A25*25-25+1,0,1,1)*100)</f>
        <v>-6.8899984097376983</v>
      </c>
      <c r="GK25" s="207">
        <f ca="1">OFFSET(Census!GK$4,$A25*25-25+Census!GK$3,0,1,1)-OFFSET(Census!GK$4,$A25*25-25+1,0,1,1)</f>
        <v>5.848921337292361</v>
      </c>
      <c r="GL25" s="208">
        <f ca="1">IF(OFFSET(Census!GK$4,$A25*25-25+1,0,1,1)=0,"",(OFFSET(Census!GK$4,$A25*25-25+Census!GK$3,0,1,1)-OFFSET(Census!GK$4,$A25*25-25+1,0,1,1))/OFFSET(Census!GK$4,$A25*25-25+1,0,1,1)*100)</f>
        <v>77.929913817828705</v>
      </c>
      <c r="GM25" s="207"/>
      <c r="GN25" s="208"/>
      <c r="GO25" s="207">
        <f ca="1">OFFSET(Census!GO$4,$A25*25-25+Census!GO$3,0,1,1)-OFFSET(Census!GO$4,$A25*25-25+1,0,1,1)</f>
        <v>-20.048313923249907</v>
      </c>
      <c r="GP25" s="208">
        <f ca="1">IF(OFFSET(Census!GO$4,$A25*25-25+1,0,1,1)=0,"",(OFFSET(Census!GO$4,$A25*25-25+Census!GO$3,0,1,1)-OFFSET(Census!GO$4,$A25*25-25+1,0,1,1))/OFFSET(Census!GO$4,$A25*25-25+1,0,1,1)*100)</f>
        <v>-46.119534808529735</v>
      </c>
      <c r="GQ25" s="207">
        <f ca="1">OFFSET(Census!GQ$4,$A25*25-25+Census!GQ$3,0,1,1)-OFFSET(Census!GQ$4,$A25*25-25+1,0,1,1)</f>
        <v>290</v>
      </c>
      <c r="GR25" s="208">
        <f ca="1">IF(OFFSET(Census!GQ$4,$A25*25-25+1,0,1,1)=0,"",(OFFSET(Census!GQ$4,$A25*25-25+Census!GQ$3,0,1,1)-OFFSET(Census!GQ$4,$A25*25-25+1,0,1,1))/OFFSET(Census!GQ$4,$A25*25-25+1,0,1,1)*100)</f>
        <v>18.13633520950594</v>
      </c>
      <c r="GS25" s="207">
        <f ca="1">OFFSET(Census!GS$4,$A25*25-25+Census!GS$3,0,1,1)-OFFSET(Census!GS$4,$A25*25-25+1,0,1,1)</f>
        <v>8.6300000000000097</v>
      </c>
      <c r="GT25" s="208">
        <f ca="1">IF(OFFSET(Census!GS$4,$A25*25-25+1,0,1,1)=0,"",(OFFSET(Census!GS$4,$A25*25-25+Census!GS$3,0,1,1)-OFFSET(Census!GS$4,$A25*25-25+1,0,1,1))/OFFSET(Census!GS$4,$A25*25-25+1,0,1,1)*100)</f>
        <v>11.389732083938247</v>
      </c>
      <c r="GU25" s="207">
        <f ca="1">OFFSET(Census!GU$4,$A25*25-25+Census!GU$3,0,1,1)-OFFSET(Census!GU$4,$A25*25-25+1,0,1,1)</f>
        <v>21.980000000000004</v>
      </c>
      <c r="GV25" s="208">
        <f ca="1">IF(OFFSET(Census!GU$4,$A25*25-25+1,0,1,1)=0,"",(OFFSET(Census!GU$4,$A25*25-25+Census!GU$3,0,1,1)-OFFSET(Census!GU$4,$A25*25-25+1,0,1,1))/OFFSET(Census!GU$4,$A25*25-25+1,0,1,1)*100)</f>
        <v>41.300263059000386</v>
      </c>
      <c r="GW25" s="207">
        <f ca="1">OFFSET(Census!GW$4,$A25*25-25+Census!GW$3,0,1,1)-OFFSET(Census!GW$4,$A25*25-25+1,0,1,1)</f>
        <v>11.600000000000009</v>
      </c>
      <c r="GX25" s="208">
        <f ca="1">IF(OFFSET(Census!GW$4,$A25*25-25+1,0,1,1)=0,"",(OFFSET(Census!GW$4,$A25*25-25+Census!GW$3,0,1,1)-OFFSET(Census!GW$4,$A25*25-25+1,0,1,1))/OFFSET(Census!GW$4,$A25*25-25+1,0,1,1)*100)</f>
        <v>18.530351437699697</v>
      </c>
      <c r="GY25" s="207">
        <f ca="1">OFFSET(Census!GY$4,$A25*25-25+Census!GY$3,0,1,1)-OFFSET(Census!GY$4,$A25*25-25+1,0,1,1)</f>
        <v>12.86</v>
      </c>
      <c r="GZ25" s="208">
        <f ca="1">IF(OFFSET(Census!GY$4,$A25*25-25+1,0,1,1)=0,"",(OFFSET(Census!GY$4,$A25*25-25+Census!GY$3,0,1,1)-OFFSET(Census!GY$4,$A25*25-25+1,0,1,1))/OFFSET(Census!GY$4,$A25*25-25+1,0,1,1)*100)</f>
        <v>26.994122586062129</v>
      </c>
      <c r="HA25" s="207">
        <f ca="1">OFFSET(Census!HA$4,$A25*25-25+Census!HA$3,0,1,1)-OFFSET(Census!HA$4,$A25*25-25+1,0,1,1)</f>
        <v>1.7000000000000028</v>
      </c>
      <c r="HB25" s="208">
        <f ca="1">IF(OFFSET(Census!HA$4,$A25*25-25+1,0,1,1)=0,"",(OFFSET(Census!HA$4,$A25*25-25+Census!HA$3,0,1,1)-OFFSET(Census!HA$4,$A25*25-25+1,0,1,1))/OFFSET(Census!HA$4,$A25*25-25+1,0,1,1)*100)</f>
        <v>1.7838405036726159</v>
      </c>
      <c r="HC25" s="207">
        <f ca="1">OFFSET(Census!HC$4,$A25*25-25+Census!HC$3,0,1,1)-OFFSET(Census!HC$4,$A25*25-25+1,0,1,1)</f>
        <v>4.8999999999999986</v>
      </c>
      <c r="HD25" s="208">
        <f ca="1">IF(OFFSET(Census!HC$4,$A25*25-25+1,0,1,1)=0,"",(OFFSET(Census!HC$4,$A25*25-25+Census!HC$3,0,1,1)-OFFSET(Census!HC$4,$A25*25-25+1,0,1,1))/OFFSET(Census!HC$4,$A25*25-25+1,0,1,1)*100)</f>
        <v>25.789473684210517</v>
      </c>
      <c r="HE25" s="207"/>
      <c r="HF25" s="208" t="str">
        <f ca="1">IF(OFFSET(Census!HE$4,$A25*25-25+1,0,1,1)=0,"",(OFFSET(Census!HE$4,$A25*25-25+Census!HE$3,0,1,1)-OFFSET(Census!HE$4,$A25*25-25+1,0,1,1))/OFFSET(Census!HE$4,$A25*25-25+1,0,1,1)*100)</f>
        <v/>
      </c>
      <c r="HG25" s="207">
        <f ca="1">OFFSET(Census!HG$4,$A25*25-25+Census!HG$3,0,1,1)-OFFSET(Census!HG$4,$A25*25-25+1,0,1,1)</f>
        <v>370.77970831660832</v>
      </c>
      <c r="HH25" s="208">
        <f ca="1">IF(OFFSET(Census!HG$4,$A25*25-25+1,0,1,1)=0,"",(OFFSET(Census!HG$4,$A25*25-25+Census!HG$3,0,1,1)-OFFSET(Census!HG$4,$A25*25-25+1,0,1,1))/OFFSET(Census!HG$4,$A25*25-25+1,0,1,1)*100)</f>
        <v>81.669539276785969</v>
      </c>
      <c r="HI25" s="207">
        <f ca="1">OFFSET(Census!HI$4,$A25*25-25+Census!HI$3,0,1,1)-OFFSET(Census!HI$4,$A25*25-25+1,0,1,1)</f>
        <v>908.45738478888325</v>
      </c>
      <c r="HJ25" s="208">
        <f ca="1">IF(OFFSET(Census!HI$4,$A25*25-25+1,0,1,1)=0,"",(OFFSET(Census!HI$4,$A25*25-25+Census!HI$3,0,1,1)-OFFSET(Census!HI$4,$A25*25-25+1,0,1,1))/OFFSET(Census!HI$4,$A25*25-25+1,0,1,1)*100)</f>
        <v>20.391860489088288</v>
      </c>
      <c r="HK25" s="207">
        <f ca="1">OFFSET(Census!HK$4,$A25*25-25+Census!HK$3,0,1,1)-OFFSET(Census!HK$4,$A25*25-25+1,0,1,1)</f>
        <v>167.27081063516641</v>
      </c>
      <c r="HL25" s="208">
        <f ca="1">IF(OFFSET(Census!HK$4,$A25*25-25+1,0,1,1)=0,"",(OFFSET(Census!HK$4,$A25*25-25+Census!HK$3,0,1,1)-OFFSET(Census!HK$4,$A25*25-25+1,0,1,1))/OFFSET(Census!HK$4,$A25*25-25+1,0,1,1)*100)</f>
        <v>129.66729506602047</v>
      </c>
      <c r="HM25" s="207">
        <f ca="1">OFFSET(Census!HM$4,$A25*25-25+Census!HM$3,0,1,1)-OFFSET(Census!HM$4,$A25*25-25+1,0,1,1)</f>
        <v>2030.856585813407</v>
      </c>
      <c r="HN25" s="208">
        <f ca="1">IF(OFFSET(Census!HM$4,$A25*25-25+1,0,1,1)=0,"",(OFFSET(Census!HM$4,$A25*25-25+Census!HM$3,0,1,1)-OFFSET(Census!HM$4,$A25*25-25+1,0,1,1))/OFFSET(Census!HM$4,$A25*25-25+1,0,1,1)*100)</f>
        <v>37.414454418080453</v>
      </c>
      <c r="HO25" s="207">
        <f ca="1">OFFSET(Census!HO$4,$A25*25-25+Census!HO$3,0,1,1)-OFFSET(Census!HO$4,$A25*25-25+1,0,1,1)</f>
        <v>653.40004392604112</v>
      </c>
      <c r="HP25" s="208">
        <f ca="1">IF(OFFSET(Census!HO$4,$A25*25-25+1,0,1,1)=0,"",(OFFSET(Census!HO$4,$A25*25-25+Census!HO$3,0,1,1)-OFFSET(Census!HO$4,$A25*25-25+1,0,1,1))/OFFSET(Census!HO$4,$A25*25-25+1,0,1,1)*100)</f>
        <v>221.33789219077849</v>
      </c>
      <c r="HQ25" s="207"/>
      <c r="HR25" s="208"/>
      <c r="HS25" s="207">
        <f ca="1">OFFSET(Census!HS$4,$A25*25-25+Census!HS$3,0,1,1)-OFFSET(Census!HS$4,$A25*25-25+1,0,1,1)</f>
        <v>-1</v>
      </c>
      <c r="HT25" s="208">
        <f ca="1">IF(OFFSET(Census!HS$4,$A25*25-25+1,0,1,1)=0,"",(OFFSET(Census!HS$4,$A25*25-25+Census!HS$3,0,1,1)-OFFSET(Census!HS$4,$A25*25-25+1,0,1,1))/OFFSET(Census!HS$4,$A25*25-25+1,0,1,1)*100)</f>
        <v>-6.25</v>
      </c>
      <c r="HU25" s="207">
        <f ca="1">OFFSET(Census!HU$4,$A25*25-25+Census!HU$3,0,1,1)-OFFSET(Census!HU$4,$A25*25-25+1,0,1,1)</f>
        <v>0</v>
      </c>
      <c r="HV25" s="208" t="str">
        <f ca="1">IF(OFFSET(Census!HU$4,$A25*25-25+1,0,1,1)=0,"",(OFFSET(Census!HU$4,$A25*25-25+Census!HU$3,0,1,1)-OFFSET(Census!HU$4,$A25*25-25+1,0,1,1))/OFFSET(Census!HU$4,$A25*25-25+1,0,1,1)*100)</f>
        <v/>
      </c>
      <c r="HW25" s="207">
        <f ca="1">OFFSET(Census!HW$4,$A25*25-25+Census!HW$3,0,1,1)-OFFSET(Census!HW$4,$A25*25-25+1,0,1,1)</f>
        <v>2.2999999999999972</v>
      </c>
      <c r="HX25" s="208">
        <f ca="1">IF(OFFSET(Census!HW$4,$A25*25-25+1,0,1,1)=0,"",(OFFSET(Census!HW$4,$A25*25-25+Census!HW$3,0,1,1)-OFFSET(Census!HW$4,$A25*25-25+1,0,1,1))/OFFSET(Census!HW$4,$A25*25-25+1,0,1,1)*100)</f>
        <v>1.8593371059013719</v>
      </c>
      <c r="HY25" s="207"/>
      <c r="HZ25" s="208" t="str">
        <f ca="1">IF(OFFSET(Census!HY$4,$A25*25-25+1,0,1,1)=0,"",(OFFSET(Census!HY$4,$A25*25-25+Census!HY$3,0,1,1)-OFFSET(Census!HY$4,$A25*25-25+1,0,1,1))/OFFSET(Census!HY$4,$A25*25-25+1,0,1,1)*100)</f>
        <v/>
      </c>
      <c r="IA25" s="207">
        <f ca="1">OFFSET(Census!IA$4,$A25*25-25+Census!IA$3,0,1,1)-OFFSET(Census!IA$4,$A25*25-25+1,0,1,1)</f>
        <v>-4.3333333333333339</v>
      </c>
      <c r="IB25" s="208">
        <f ca="1">IF(OFFSET(Census!IA$4,$A25*25-25+1,0,1,1)=0,"",(OFFSET(Census!IA$4,$A25*25-25+Census!IA$3,0,1,1)-OFFSET(Census!IA$4,$A25*25-25+1,0,1,1))/OFFSET(Census!IA$4,$A25*25-25+1,0,1,1)*100)</f>
        <v>-61.904761904761919</v>
      </c>
      <c r="IC25" s="207">
        <f ca="1">OFFSET(Census!IC$4,$A25*25-25+Census!IC$3,0,1,1)-OFFSET(Census!IC$4,$A25*25-25+1,0,1,1)</f>
        <v>-62.333333333333343</v>
      </c>
      <c r="ID25" s="208">
        <f ca="1">IF(OFFSET(Census!IC$4,$A25*25-25+1,0,1,1)=0,"",(OFFSET(Census!IC$4,$A25*25-25+Census!IC$3,0,1,1)-OFFSET(Census!IC$4,$A25*25-25+1,0,1,1))/OFFSET(Census!IC$4,$A25*25-25+1,0,1,1)*100)</f>
        <v>-27.703703703703709</v>
      </c>
      <c r="IE25" s="207">
        <f ca="1">OFFSET(Census!IE$4,$A25*25-25+Census!IE$3,0,1,1)-OFFSET(Census!IE$4,$A25*25-25+1,0,1,1)</f>
        <v>-0.28314447551976413</v>
      </c>
      <c r="IF25" s="208">
        <f ca="1">IF(OFFSET(Census!IE$4,$A25*25-25+1,0,1,1)=0,"",(OFFSET(Census!IE$4,$A25*25-25+Census!IE$3,0,1,1)-OFFSET(Census!IE$4,$A25*25-25+1,0,1,1))/OFFSET(Census!IE$4,$A25*25-25+1,0,1,1)*100)</f>
        <v>-66.488390233658905</v>
      </c>
      <c r="IG25" s="207">
        <f ca="1">OFFSET(Census!IG$4,$A25*25-25+Census!IG$3,0,1,1)-OFFSET(Census!IG$4,$A25*25-25+1,0,1,1)</f>
        <v>-4.9828396226751952</v>
      </c>
      <c r="IH25" s="208">
        <f ca="1">IF(OFFSET(Census!IG$4,$A25*25-25+1,0,1,1)=0,"",(OFFSET(Census!IG$4,$A25*25-25+Census!IG$3,0,1,1)-OFFSET(Census!IG$4,$A25*25-25+1,0,1,1))/OFFSET(Census!IG$4,$A25*25-25+1,0,1,1)*100)</f>
        <v>-36.40241168787712</v>
      </c>
      <c r="II25" s="207"/>
      <c r="IJ25" s="208"/>
    </row>
    <row r="26" spans="1:244" ht="12" customHeight="1" x14ac:dyDescent="0.35">
      <c r="A26" s="209">
        <v>21</v>
      </c>
      <c r="B26" s="10" t="s">
        <v>72</v>
      </c>
      <c r="E26" s="207">
        <f ca="1">OFFSET(Census!E$4,$A26*25-25+Census!E$3,0,1,1)-OFFSET(Census!E$4,$A26*25-25+1,0,1,1)</f>
        <v>16307</v>
      </c>
      <c r="F26" s="208">
        <f ca="1">IF(OFFSET(Census!E$4,$A26*25-25+1,0,1,1)=0,"",(OFFSET(Census!E$4,$A26*25-25+Census!E$3,0,1,1)-OFFSET(Census!E$4,$A26*25-25+1,0,1,1))/OFFSET(Census!E$4,$A26*25-25+1,0,1,1)*100)</f>
        <v>14.800461067898601</v>
      </c>
      <c r="G26" s="207">
        <f ca="1">OFFSET(Census!G$4,$A26*25-25+Census!G$3,0,1,1)-OFFSET(Census!G$4,$A26*25-25+1,0,1,1)</f>
        <v>686</v>
      </c>
      <c r="H26" s="208">
        <f ca="1">IF(OFFSET(Census!G$4,$A26*25-25+1,0,1,1)=0,"",(OFFSET(Census!G$4,$A26*25-25+Census!G$3,0,1,1)-OFFSET(Census!G$4,$A26*25-25+1,0,1,1))/OFFSET(Census!G$4,$A26*25-25+1,0,1,1)*100)</f>
        <v>3.6327049353950431</v>
      </c>
      <c r="I26" s="207">
        <f ca="1">OFFSET(Census!I$4,$A26*25-25+Census!I$3,0,1,1)-OFFSET(Census!I$4,$A26*25-25+1,0,1,1)</f>
        <v>-4200</v>
      </c>
      <c r="J26" s="208">
        <f ca="1">IF(OFFSET(Census!I$4,$A26*25-25+1,0,1,1)=0,"",(OFFSET(Census!I$4,$A26*25-25+Census!I$3,0,1,1)-OFFSET(Census!I$4,$A26*25-25+1,0,1,1))/OFFSET(Census!I$4,$A26*25-25+1,0,1,1)*100)</f>
        <v>-22.807493890849852</v>
      </c>
      <c r="K26" s="207">
        <f ca="1">OFFSET(Census!K$4,$A26*25-25+Census!K$3,0,1,1)-OFFSET(Census!K$4,$A26*25-25+1,0,1,1)</f>
        <v>7959</v>
      </c>
      <c r="L26" s="208">
        <f ca="1">IF(OFFSET(Census!K$4,$A26*25-25+1,0,1,1)=0,"",(OFFSET(Census!K$4,$A26*25-25+Census!K$3,0,1,1)-OFFSET(Census!K$4,$A26*25-25+1,0,1,1))/OFFSET(Census!K$4,$A26*25-25+1,0,1,1)*100)</f>
        <v>60.732544830217471</v>
      </c>
      <c r="M26" s="207">
        <f ca="1">OFFSET(Census!M$4,$A26*25-25+Census!M$3,0,1,1)-OFFSET(Census!M$4,$A26*25-25+1,0,1,1)</f>
        <v>-1.0787836780001321</v>
      </c>
      <c r="N26" s="208">
        <f ca="1">IF(OFFSET(Census!M$4,$A26*25-25+1,0,1,1)=0,"",(OFFSET(Census!M$4,$A26*25-25+Census!M$3,0,1,1)-OFFSET(Census!M$4,$A26*25-25+1,0,1,1))/OFFSET(Census!M$4,$A26*25-25+1,0,1,1)*100)</f>
        <v>-6.2941806216043492</v>
      </c>
      <c r="O26" s="207">
        <f ca="1">OFFSET(Census!O$4,$A26*25-25+Census!O$3,0,1,1)-OFFSET(Census!O$4,$A26*25-25+1,0,1,1)</f>
        <v>-5.0478242983416166</v>
      </c>
      <c r="P26" s="208">
        <f ca="1">IF(OFFSET(Census!O$4,$A26*25-25+1,0,1,1)=0,"",(OFFSET(Census!O$4,$A26*25-25+Census!O$3,0,1,1)-OFFSET(Census!O$4,$A26*25-25+1,0,1,1))/OFFSET(Census!O$4,$A26*25-25+1,0,1,1)*100)</f>
        <v>-30.201696082920499</v>
      </c>
      <c r="Q26" s="207">
        <f ca="1">OFFSET(Census!Q$4,$A26*25-25+Census!Q$3,0,1,1)-OFFSET(Census!Q$4,$A26*25-25+1,0,1,1)</f>
        <v>5.392405074365918</v>
      </c>
      <c r="R26" s="208">
        <f ca="1">IF(OFFSET(Census!Q$4,$A26*25-25+1,0,1,1)=0,"",(OFFSET(Census!Q$4,$A26*25-25+Census!Q$3,0,1,1)-OFFSET(Census!Q$4,$A26*25-25+1,0,1,1))/OFFSET(Census!Q$4,$A26*25-25+1,0,1,1)*100)</f>
        <v>45.336115886193248</v>
      </c>
      <c r="S26" s="207">
        <f ca="1">OFFSET(Census!S$4,$A26*25-25+Census!S$3,0,1,1)-OFFSET(Census!S$4,$A26*25-25+1,0,1,1)</f>
        <v>6</v>
      </c>
      <c r="T26" s="208">
        <f ca="1">IF(OFFSET(Census!S$4,$A26*25-25+1,0,1,1)=0,"",(OFFSET(Census!S$4,$A26*25-25+Census!S$3,0,1,1)-OFFSET(Census!S$4,$A26*25-25+1,0,1,1))/OFFSET(Census!S$4,$A26*25-25+1,0,1,1)*100)</f>
        <v>18.181818181818183</v>
      </c>
      <c r="U26" s="207"/>
      <c r="V26" s="208"/>
      <c r="W26" s="207">
        <f ca="1">OFFSET(Census!W$4,$A26*25-25+Census!W$3,0,1,1)-OFFSET(Census!W$4,$A26*25-25+1,0,1,1)</f>
        <v>339</v>
      </c>
      <c r="X26" s="208">
        <f ca="1">IF(OFFSET(Census!W$4,$A26*25-25+1,0,1,1)=0,"",(OFFSET(Census!W$4,$A26*25-25+Census!W$3,0,1,1)-OFFSET(Census!W$4,$A26*25-25+1,0,1,1))/OFFSET(Census!W$4,$A26*25-25+1,0,1,1)*100)</f>
        <v>146.12068965517241</v>
      </c>
      <c r="Y26" s="207">
        <f ca="1">OFFSET(Census!Y$4,$A26*25-25+Census!Y$3,0,1,1)-OFFSET(Census!Y$4,$A26*25-25+1,0,1,1)</f>
        <v>0.26618240313965136</v>
      </c>
      <c r="Z26" s="208">
        <f ca="1">IF(OFFSET(Census!Y$4,$A26*25-25+1,0,1,1)=0,"",(OFFSET(Census!Y$4,$A26*25-25+Census!Y$3,0,1,1)-OFFSET(Census!Y$4,$A26*25-25+1,0,1,1))/OFFSET(Census!Y$4,$A26*25-25+1,0,1,1)*100)</f>
        <v>121.43539539096484</v>
      </c>
      <c r="AA26" s="207">
        <f ca="1">OFFSET(Census!AA$4,$A26*25-25+Census!AA$3,0,1,1)-OFFSET(Census!AA$4,$A26*25-25+1,0,1,1)</f>
        <v>1206</v>
      </c>
      <c r="AB26" s="208">
        <f ca="1">IF(OFFSET(Census!AA$4,$A26*25-25+1,0,1,1)=0,"",(OFFSET(Census!AA$4,$A26*25-25+Census!AA$3,0,1,1)-OFFSET(Census!AA$4,$A26*25-25+1,0,1,1))/OFFSET(Census!AA$4,$A26*25-25+1,0,1,1)*100)</f>
        <v>3.6920251033215981</v>
      </c>
      <c r="AC26" s="207">
        <f ca="1">OFFSET(Census!AC$4,$A26*25-25+Census!AC$3,0,1,1)-OFFSET(Census!AC$4,$A26*25-25+1,0,1,1)</f>
        <v>-1.9850751304584051</v>
      </c>
      <c r="AD26" s="208">
        <f ca="1">IF(OFFSET(Census!AC$4,$A26*25-25+1,0,1,1)=0,"",(OFFSET(Census!AC$4,$A26*25-25+Census!AC$3,0,1,1)-OFFSET(Census!AC$4,$A26*25-25+1,0,1,1))/OFFSET(Census!AC$4,$A26*25-25+1,0,1,1)*100)</f>
        <v>-6.4320323552073493</v>
      </c>
      <c r="AE26" s="207">
        <f ca="1">OFFSET(Census!AE$4,$A26*25-25+Census!AE$3,0,1,1)-OFFSET(Census!AE$4,$A26*25-25+1,0,1,1)</f>
        <v>-1796</v>
      </c>
      <c r="AF26" s="208">
        <f ca="1">IF(OFFSET(Census!AE$4,$A26*25-25+1,0,1,1)=0,"",(OFFSET(Census!AE$4,$A26*25-25+Census!AE$3,0,1,1)-OFFSET(Census!AE$4,$A26*25-25+1,0,1,1))/OFFSET(Census!AE$4,$A26*25-25+1,0,1,1)*100)</f>
        <v>-4.9702504497025046</v>
      </c>
      <c r="AG26" s="207">
        <f ca="1">OFFSET(Census!AG$4,$A26*25-25+Census!AG$3,0,1,1)-OFFSET(Census!AG$4,$A26*25-25+1,0,1,1)</f>
        <v>-4.8208318431326376</v>
      </c>
      <c r="AH26" s="208">
        <f ca="1">IF(OFFSET(Census!AG$4,$A26*25-25+1,0,1,1)=0,"",(OFFSET(Census!AG$4,$A26*25-25+Census!AG$3,0,1,1)-OFFSET(Census!AG$4,$A26*25-25+1,0,1,1))/OFFSET(Census!AG$4,$A26*25-25+1,0,1,1)*100)</f>
        <v>-14.120427926082787</v>
      </c>
      <c r="AI26" s="207">
        <f ca="1">OFFSET(Census!AI$4,$A26*25-25+Census!AI$3,0,1,1)-OFFSET(Census!AI$4,$A26*25-25+1,0,1,1)</f>
        <v>-1.1274906605661106</v>
      </c>
      <c r="AJ26" s="208">
        <f ca="1">IF(OFFSET(Census!AI$4,$A26*25-25+1,0,1,1)=0,"",(OFFSET(Census!AI$4,$A26*25-25+Census!AI$3,0,1,1)-OFFSET(Census!AI$4,$A26*25-25+1,0,1,1))/OFFSET(Census!AI$4,$A26*25-25+1,0,1,1)*100)</f>
        <v>-24.830900859829956</v>
      </c>
      <c r="AK26" s="207">
        <f ca="1">OFFSET(Census!AK$4,$A26*25-25+Census!AK$3,0,1,1)-OFFSET(Census!AK$4,$A26*25-25+1,0,1,1)</f>
        <v>-14</v>
      </c>
      <c r="AL26" s="208">
        <f ca="1">IF(OFFSET(Census!AK$4,$A26*25-25+1,0,1,1)=0,"",(OFFSET(Census!AK$4,$A26*25-25+Census!AK$3,0,1,1)-OFFSET(Census!AK$4,$A26*25-25+1,0,1,1))/OFFSET(Census!AK$4,$A26*25-25+1,0,1,1)*100)</f>
        <v>-17.721518987341771</v>
      </c>
      <c r="AM26" s="207">
        <f ca="1">OFFSET(Census!AM$4,$A26*25-25+Census!AM$3,0,1,1)-OFFSET(Census!AM$4,$A26*25-25+1,0,1,1)</f>
        <v>718</v>
      </c>
      <c r="AN26" s="208">
        <f ca="1">IF(OFFSET(Census!AM$4,$A26*25-25+1,0,1,1)=0,"",(OFFSET(Census!AM$4,$A26*25-25+Census!AM$3,0,1,1)-OFFSET(Census!AM$4,$A26*25-25+1,0,1,1))/OFFSET(Census!AM$4,$A26*25-25+1,0,1,1)*100)</f>
        <v>76.791443850267385</v>
      </c>
      <c r="AO26" s="207">
        <f ca="1">OFFSET(Census!AO$4,$A26*25-25+Census!AO$3,0,1,1)-OFFSET(Census!AO$4,$A26*25-25+1,0,1,1)</f>
        <v>2003</v>
      </c>
      <c r="AP26" s="208">
        <f ca="1">IF(OFFSET(Census!AO$4,$A26*25-25+1,0,1,1)=0,"",(OFFSET(Census!AO$4,$A26*25-25+Census!AO$3,0,1,1)-OFFSET(Census!AO$4,$A26*25-25+1,0,1,1))/OFFSET(Census!AO$4,$A26*25-25+1,0,1,1)*100)</f>
        <v>271.04194857916104</v>
      </c>
      <c r="AQ26" s="207">
        <f ca="1">OFFSET(Census!AQ$4,$A26*25-25+Census!AQ$3,0,1,1)-OFFSET(Census!AQ$4,$A26*25-25+1,0,1,1)</f>
        <v>147</v>
      </c>
      <c r="AR26" s="208">
        <f ca="1">IF(OFFSET(Census!AQ$4,$A26*25-25+1,0,1,1)=0,"",(OFFSET(Census!AQ$4,$A26*25-25+Census!AQ$3,0,1,1)-OFFSET(Census!AQ$4,$A26*25-25+1,0,1,1))/OFFSET(Census!AQ$4,$A26*25-25+1,0,1,1)*100)</f>
        <v>525</v>
      </c>
      <c r="AS26" s="207">
        <f ca="1">OFFSET(Census!AS$4,$A26*25-25+Census!AS$3,0,1,1)-OFFSET(Census!AS$4,$A26*25-25+1,0,1,1)</f>
        <v>321</v>
      </c>
      <c r="AT26" s="208">
        <f ca="1">IF(OFFSET(Census!AS$4,$A26*25-25+1,0,1,1)=0,"",(OFFSET(Census!AS$4,$A26*25-25+Census!AS$3,0,1,1)-OFFSET(Census!AS$4,$A26*25-25+1,0,1,1))/OFFSET(Census!AS$4,$A26*25-25+1,0,1,1)*100)</f>
        <v>61.142857142857146</v>
      </c>
      <c r="AU26" s="207">
        <f ca="1">OFFSET(Census!AU$4,$A26*25-25+Census!AU$3,0,1,1)-OFFSET(Census!AU$4,$A26*25-25+1,0,1,1)</f>
        <v>212</v>
      </c>
      <c r="AV26" s="208">
        <f ca="1">IF(OFFSET(Census!AU$4,$A26*25-25+1,0,1,1)=0,"",(OFFSET(Census!AU$4,$A26*25-25+Census!AU$3,0,1,1)-OFFSET(Census!AU$4,$A26*25-25+1,0,1,1))/OFFSET(Census!AU$4,$A26*25-25+1,0,1,1)*100)</f>
        <v>49.76525821596244</v>
      </c>
      <c r="AW26" s="207">
        <f ca="1">OFFSET(Census!AW$4,$A26*25-25+Census!AW$3,0,1,1)-OFFSET(Census!AW$4,$A26*25-25+1,0,1,1)</f>
        <v>63</v>
      </c>
      <c r="AX26" s="208">
        <f ca="1">IF(OFFSET(Census!AW$4,$A26*25-25+1,0,1,1)=0,"",(OFFSET(Census!AW$4,$A26*25-25+Census!AW$3,0,1,1)-OFFSET(Census!AW$4,$A26*25-25+1,0,1,1))/OFFSET(Census!AW$4,$A26*25-25+1,0,1,1)*100)</f>
        <v>14.964370546318289</v>
      </c>
      <c r="AY26" s="207">
        <f ca="1">OFFSET(Census!AY$4,$A26*25-25+Census!AY$3,0,1,1)-OFFSET(Census!AY$4,$A26*25-25+1,0,1,1)</f>
        <v>-375</v>
      </c>
      <c r="AZ26" s="208">
        <f ca="1">IF(OFFSET(Census!AY$4,$A26*25-25+1,0,1,1)=0,"",(OFFSET(Census!AY$4,$A26*25-25+Census!AY$3,0,1,1)-OFFSET(Census!AY$4,$A26*25-25+1,0,1,1))/OFFSET(Census!AY$4,$A26*25-25+1,0,1,1)*100)</f>
        <v>-12.944425267518122</v>
      </c>
      <c r="BA26" s="207"/>
      <c r="BB26" s="208"/>
      <c r="BC26" s="207">
        <f ca="1">OFFSET(Census!BC$4,$A26*25-25+Census!BC$3,0,1,1)-OFFSET(Census!BC$4,$A26*25-25+1,0,1,1)</f>
        <v>698</v>
      </c>
      <c r="BD26" s="208">
        <f ca="1">IF(OFFSET(Census!BC$4,$A26*25-25+1,0,1,1)=0,"",(OFFSET(Census!BC$4,$A26*25-25+Census!BC$3,0,1,1)-OFFSET(Census!BC$4,$A26*25-25+1,0,1,1))/OFFSET(Census!BC$4,$A26*25-25+1,0,1,1)*100)</f>
        <v>85.121951219512198</v>
      </c>
      <c r="BE26" s="207">
        <f ca="1">OFFSET(Census!BE$4,$A26*25-25+Census!BE$3,0,1,1)-OFFSET(Census!BE$4,$A26*25-25+1,0,1,1)</f>
        <v>35</v>
      </c>
      <c r="BF26" s="208">
        <f ca="1">IF(OFFSET(Census!BE$4,$A26*25-25+1,0,1,1)=0,"",(OFFSET(Census!BE$4,$A26*25-25+Census!BE$3,0,1,1)-OFFSET(Census!BE$4,$A26*25-25+1,0,1,1))/OFFSET(Census!BE$4,$A26*25-25+1,0,1,1)*100)</f>
        <v>12.63537906137184</v>
      </c>
      <c r="BG26" s="207">
        <f ca="1">OFFSET(Census!BG$4,$A26*25-25+Census!BG$3,0,1,1)-OFFSET(Census!BG$4,$A26*25-25+1,0,1,1)</f>
        <v>-35</v>
      </c>
      <c r="BH26" s="208">
        <f ca="1">IF(OFFSET(Census!BG$4,$A26*25-25+1,0,1,1)=0,"",(OFFSET(Census!BG$4,$A26*25-25+Census!BG$3,0,1,1)-OFFSET(Census!BG$4,$A26*25-25+1,0,1,1))/OFFSET(Census!BG$4,$A26*25-25+1,0,1,1)*100)</f>
        <v>-40.229885057471265</v>
      </c>
      <c r="BI26" s="207">
        <f ca="1">OFFSET(Census!BI$4,$A26*25-25+Census!BI$3,0,1,1)-OFFSET(Census!BI$4,$A26*25-25+1,0,1,1)</f>
        <v>698</v>
      </c>
      <c r="BJ26" s="208">
        <f ca="1">IF(OFFSET(Census!BI$4,$A26*25-25+1,0,1,1)=0,"",(OFFSET(Census!BI$4,$A26*25-25+Census!BI$3,0,1,1)-OFFSET(Census!BI$4,$A26*25-25+1,0,1,1))/OFFSET(Census!BI$4,$A26*25-25+1,0,1,1)*100)</f>
        <v>153.07017543859649</v>
      </c>
      <c r="BK26" s="207"/>
      <c r="BL26" s="208"/>
      <c r="BM26" s="207">
        <f ca="1">OFFSET(Census!BM$4,$A26*25-25+Census!BM$3,0,1,1)-OFFSET(Census!BM$4,$A26*25-25+1,0,1,1)</f>
        <v>2497</v>
      </c>
      <c r="BN26" s="208">
        <f ca="1">IF(OFFSET(Census!BM$4,$A26*25-25+1,0,1,1)=0,"",(OFFSET(Census!BM$4,$A26*25-25+Census!BM$3,0,1,1)-OFFSET(Census!BM$4,$A26*25-25+1,0,1,1))/OFFSET(Census!BM$4,$A26*25-25+1,0,1,1)*100)</f>
        <v>810.71428571428578</v>
      </c>
      <c r="BO26" s="207">
        <f ca="1">OFFSET(Census!BO$4,$A26*25-25+Census!BO$3,0,1,1)-OFFSET(Census!BO$4,$A26*25-25+1,0,1,1)</f>
        <v>1390</v>
      </c>
      <c r="BP26" s="208">
        <f ca="1">IF(OFFSET(Census!BO$4,$A26*25-25+1,0,1,1)=0,"",(OFFSET(Census!BO$4,$A26*25-25+Census!BO$3,0,1,1)-OFFSET(Census!BO$4,$A26*25-25+1,0,1,1))/OFFSET(Census!BO$4,$A26*25-25+1,0,1,1)*100)</f>
        <v>81.95754716981132</v>
      </c>
      <c r="BQ26" s="207">
        <f ca="1">OFFSET(Census!BQ$4,$A26*25-25+Census!BQ$3,0,1,1)-OFFSET(Census!BQ$4,$A26*25-25+1,0,1,1)</f>
        <v>2867</v>
      </c>
      <c r="BR26" s="208">
        <f ca="1">IF(OFFSET(Census!BQ$4,$A26*25-25+1,0,1,1)=0,"",(OFFSET(Census!BQ$4,$A26*25-25+Census!BQ$3,0,1,1)-OFFSET(Census!BQ$4,$A26*25-25+1,0,1,1))/OFFSET(Census!BQ$4,$A26*25-25+1,0,1,1)*100)</f>
        <v>216.86838124054461</v>
      </c>
      <c r="BS26" s="207">
        <f ca="1">OFFSET(Census!BS$4,$A26*25-25+Census!BS$3,0,1,1)-OFFSET(Census!BS$4,$A26*25-25+1,0,1,1)</f>
        <v>68</v>
      </c>
      <c r="BT26" s="208">
        <f ca="1">IF(OFFSET(Census!BS$4,$A26*25-25+1,0,1,1)=0,"",(OFFSET(Census!BS$4,$A26*25-25+Census!BS$3,0,1,1)-OFFSET(Census!BS$4,$A26*25-25+1,0,1,1))/OFFSET(Census!BS$4,$A26*25-25+1,0,1,1)*100)</f>
        <v>130.76923076923077</v>
      </c>
      <c r="BU26" s="207">
        <f ca="1">OFFSET(Census!BU$4,$A26*25-25+Census!BU$3,0,1,1)-OFFSET(Census!BU$4,$A26*25-25+1,0,1,1)</f>
        <v>26775</v>
      </c>
      <c r="BV26" s="208">
        <f ca="1">IF(OFFSET(Census!BU$4,$A26*25-25+1,0,1,1)=0,"",(OFFSET(Census!BU$4,$A26*25-25+Census!BU$3,0,1,1)-OFFSET(Census!BU$4,$A26*25-25+1,0,1,1))/OFFSET(Census!BU$4,$A26*25-25+1,0,1,1)*100)</f>
        <v>212.82092043557745</v>
      </c>
      <c r="BW26" s="207"/>
      <c r="BX26" s="208"/>
      <c r="BY26" s="207">
        <f ca="1">OFFSET(Census!BY$4,$A26*25-25+Census!BY$3,0,1,1)-OFFSET(Census!BY$4,$A26*25-25+1,0,1,1)</f>
        <v>-5.5149830089589127</v>
      </c>
      <c r="BZ26" s="208">
        <f ca="1">IF(OFFSET(Census!BY$4,$A26*25-25+1,0,1,1)=0,"",(OFFSET(Census!BY$4,$A26*25-25+Census!BY$3,0,1,1)-OFFSET(Census!BY$4,$A26*25-25+1,0,1,1))/OFFSET(Census!BY$4,$A26*25-25+1,0,1,1)*100)</f>
        <v>-57.961038961038959</v>
      </c>
      <c r="CA26" s="207">
        <f ca="1">OFFSET(Census!CA$4,$A26*25-25+Census!CA$3,0,1,1)-OFFSET(Census!CA$4,$A26*25-25+1,0,1,1)</f>
        <v>26770</v>
      </c>
      <c r="CB26" s="208">
        <f ca="1">IF(OFFSET(Census!CA$4,$A26*25-25+1,0,1,1)=0,"",(OFFSET(Census!CA$4,$A26*25-25+Census!CA$3,0,1,1)-OFFSET(Census!CA$4,$A26*25-25+1,0,1,1))/OFFSET(Census!CA$4,$A26*25-25+1,0,1,1)*100)</f>
        <v>394.08214338289412</v>
      </c>
      <c r="CC26" s="207">
        <f ca="1">OFFSET(Census!CC$4,$A26*25-25+Census!CC$3,0,1,1)-OFFSET(Census!CC$4,$A26*25-25+1,0,1,1)</f>
        <v>22.615619281569739</v>
      </c>
      <c r="CD26" s="208">
        <f ca="1">IF(OFFSET(Census!CC$4,$A26*25-25+1,0,1,1)=0,"",(OFFSET(Census!CC$4,$A26*25-25+Census!CC$3,0,1,1)-OFFSET(Census!CC$4,$A26*25-25+1,0,1,1))/OFFSET(Census!CC$4,$A26*25-25+1,0,1,1)*100)</f>
        <v>352.37152368329498</v>
      </c>
      <c r="CE26" s="207"/>
      <c r="CF26" s="208"/>
      <c r="CG26" s="207">
        <f ca="1">OFFSET(Census!CG$4,$A26*25-25+Census!CG$3,0,1,1)-OFFSET(Census!CG$4,$A26*25-25+1,0,1,1)</f>
        <v>17545</v>
      </c>
      <c r="CH26" s="208">
        <f ca="1">IF(OFFSET(Census!CG$4,$A26*25-25+1,0,1,1)=0,"",(OFFSET(Census!CG$4,$A26*25-25+Census!CG$3,0,1,1)-OFFSET(Census!CG$4,$A26*25-25+1,0,1,1))/OFFSET(Census!CG$4,$A26*25-25+1,0,1,1)*100)</f>
        <v>37.599382808649253</v>
      </c>
      <c r="CI26" s="207">
        <f ca="1">OFFSET(Census!CI$4,$A26*25-25+Census!CI$3,0,1,1)-OFFSET(Census!CI$4,$A26*25-25+1,0,1,1)</f>
        <v>-3471</v>
      </c>
      <c r="CJ26" s="208">
        <f ca="1">IF(OFFSET(Census!CI$4,$A26*25-25+1,0,1,1)=0,"",(OFFSET(Census!CI$4,$A26*25-25+Census!CI$3,0,1,1)-OFFSET(Census!CI$4,$A26*25-25+1,0,1,1))/OFFSET(Census!CI$4,$A26*25-25+1,0,1,1)*100)</f>
        <v>-53.049060064190733</v>
      </c>
      <c r="CK26" s="207">
        <f ca="1">OFFSET(Census!CK$4,$A26*25-25+Census!CK$3,0,1,1)-OFFSET(Census!CK$4,$A26*25-25+1,0,1,1)</f>
        <v>-662</v>
      </c>
      <c r="CL26" s="208">
        <f ca="1">IF(OFFSET(Census!CK$4,$A26*25-25+1,0,1,1)=0,"",(OFFSET(Census!CK$4,$A26*25-25+Census!CK$3,0,1,1)-OFFSET(Census!CK$4,$A26*25-25+1,0,1,1))/OFFSET(Census!CK$4,$A26*25-25+1,0,1,1)*100)</f>
        <v>-2.1006536777305325</v>
      </c>
      <c r="CM26" s="207">
        <f ca="1">OFFSET(Census!CM$4,$A26*25-25+Census!CM$3,0,1,1)-OFFSET(Census!CM$4,$A26*25-25+1,0,1,1)</f>
        <v>-7.7314923803887368</v>
      </c>
      <c r="CN26" s="208">
        <f ca="1">IF(OFFSET(Census!CM$4,$A26*25-25+1,0,1,1)=0,"",(OFFSET(Census!CM$4,$A26*25-25+Census!CM$3,0,1,1)-OFFSET(Census!CM$4,$A26*25-25+1,0,1,1))/OFFSET(Census!CM$4,$A26*25-25+1,0,1,1)*100)</f>
        <v>-62.870515603081635</v>
      </c>
      <c r="CO26" s="207">
        <f ca="1">OFFSET(Census!CO$4,$A26*25-25+Census!CO$3,0,1,1)-OFFSET(Census!CO$4,$A26*25-25+1,0,1,1)</f>
        <v>1.1434207483465149</v>
      </c>
      <c r="CP26" s="208">
        <f ca="1">IF(OFFSET(Census!CO$4,$A26*25-25+1,0,1,1)=0,"",(OFFSET(Census!CO$4,$A26*25-25+Census!CO$3,0,1,1)-OFFSET(Census!CO$4,$A26*25-25+1,0,1,1))/OFFSET(Census!CO$4,$A26*25-25+1,0,1,1)*100)</f>
        <v>41.479697986577179</v>
      </c>
      <c r="CQ26" s="207">
        <f ca="1">OFFSET(Census!CQ$4,$A26*25-25+Census!CQ$3,0,1,1)-OFFSET(Census!CQ$4,$A26*25-25+1,0,1,1)</f>
        <v>5.7585422798922465</v>
      </c>
      <c r="CR26" s="208">
        <f ca="1">IF(OFFSET(Census!CQ$4,$A26*25-25+1,0,1,1)=0,"",(OFFSET(Census!CQ$4,$A26*25-25+Census!CQ$3,0,1,1)-OFFSET(Census!CQ$4,$A26*25-25+1,0,1,1))/OFFSET(Census!CQ$4,$A26*25-25+1,0,1,1)*100)</f>
        <v>9.1693362017906086</v>
      </c>
      <c r="CS26" s="207">
        <f ca="1">OFFSET(Census!CS$4,$A26*25-25+Census!CS$3,0,1,1)-OFFSET(Census!CS$4,$A26*25-25+1,0,1,1)</f>
        <v>-11.448488151912612</v>
      </c>
      <c r="CT26" s="208">
        <f ca="1">IF(OFFSET(Census!CS$4,$A26*25-25+1,0,1,1)=0,"",(OFFSET(Census!CS$4,$A26*25-25+Census!CS$3,0,1,1)-OFFSET(Census!CS$4,$A26*25-25+1,0,1,1))/OFFSET(Census!CS$4,$A26*25-25+1,0,1,1)*100)</f>
        <v>-75.770915005421642</v>
      </c>
      <c r="CU26" s="207">
        <f ca="1">OFFSET(Census!CU$4,$A26*25-25+Census!CU$3,0,1,1)-OFFSET(Census!CU$4,$A26*25-25+1,0,1,1)</f>
        <v>11830</v>
      </c>
      <c r="CV26" s="208">
        <f ca="1">IF(OFFSET(Census!CU$4,$A26*25-25+1,0,1,1)=0,"",(OFFSET(Census!CU$4,$A26*25-25+Census!CU$3,0,1,1)-OFFSET(Census!CU$4,$A26*25-25+1,0,1,1))/OFFSET(Census!CU$4,$A26*25-25+1,0,1,1)*100)</f>
        <v>143.63768819815442</v>
      </c>
      <c r="CW26" s="207">
        <f ca="1">OFFSET(Census!CW$4,$A26*25-25+Census!CW$3,0,1,1)-OFFSET(Census!CW$4,$A26*25-25+1,0,1,1)</f>
        <v>-69</v>
      </c>
      <c r="CX26" s="208">
        <f ca="1">IF(OFFSET(Census!CW$4,$A26*25-25+1,0,1,1)=0,"",(OFFSET(Census!CW$4,$A26*25-25+Census!CW$3,0,1,1)-OFFSET(Census!CW$4,$A26*25-25+1,0,1,1))/OFFSET(Census!CW$4,$A26*25-25+1,0,1,1)*100)</f>
        <v>-1.8355945730247407</v>
      </c>
      <c r="CY26" s="207">
        <f ca="1">OFFSET(Census!CY$4,$A26*25-25+Census!CY$3,0,1,1)-OFFSET(Census!CY$4,$A26*25-25+1,0,1,1)</f>
        <v>14.18264538059616</v>
      </c>
      <c r="CZ26" s="208">
        <f ca="1">IF(OFFSET(Census!CY$4,$A26*25-25+1,0,1,1)=0,"",(OFFSET(Census!CY$4,$A26*25-25+Census!CY$3,0,1,1)-OFFSET(Census!CY$4,$A26*25-25+1,0,1,1))/OFFSET(Census!CY$4,$A26*25-25+1,0,1,1)*100)</f>
        <v>80.355121587513196</v>
      </c>
      <c r="DA26" s="207">
        <f ca="1">OFFSET(Census!DA$4,$A26*25-25+Census!DA$3,0,1,1)-OFFSET(Census!DA$4,$A26*25-25+1,0,1,1)</f>
        <v>-2.2018351127768101</v>
      </c>
      <c r="DB26" s="208">
        <f ca="1">IF(OFFSET(Census!DA$4,$A26*25-25+1,0,1,1)=0,"",(OFFSET(Census!DA$4,$A26*25-25+Census!DA$3,0,1,1)-OFFSET(Census!DA$4,$A26*25-25+1,0,1,1))/OFFSET(Census!DA$4,$A26*25-25+1,0,1,1)*100)</f>
        <v>-27.332862960229924</v>
      </c>
      <c r="DC26" s="207"/>
      <c r="DD26" s="208"/>
      <c r="DE26" s="207">
        <f ca="1">OFFSET(Census!DE$4,$A26*25-25+Census!DE$3,0,1,1)-OFFSET(Census!DE$4,$A26*25-25+1,0,1,1)</f>
        <v>2567</v>
      </c>
      <c r="DF26" s="208">
        <f ca="1">IF(OFFSET(Census!DE$4,$A26*25-25+1,0,1,1)=0,"",(OFFSET(Census!DE$4,$A26*25-25+Census!DE$3,0,1,1)-OFFSET(Census!DE$4,$A26*25-25+1,0,1,1))/OFFSET(Census!DE$4,$A26*25-25+1,0,1,1)*100)</f>
        <v>30.461611486887385</v>
      </c>
      <c r="DG26" s="207">
        <f ca="1">OFFSET(Census!DG$4,$A26*25-25+Census!DG$3,0,1,1)-OFFSET(Census!DG$4,$A26*25-25+1,0,1,1)</f>
        <v>-2797</v>
      </c>
      <c r="DH26" s="208">
        <f ca="1">IF(OFFSET(Census!DG$4,$A26*25-25+1,0,1,1)=0,"",(OFFSET(Census!DG$4,$A26*25-25+Census!DG$3,0,1,1)-OFFSET(Census!DG$4,$A26*25-25+1,0,1,1))/OFFSET(Census!DG$4,$A26*25-25+1,0,1,1)*100)</f>
        <v>-9.5568387603785823</v>
      </c>
      <c r="DI26" s="207">
        <f ca="1">OFFSET(Census!DI$4,$A26*25-25+Census!DI$3,0,1,1)-OFFSET(Census!DI$4,$A26*25-25+1,0,1,1)</f>
        <v>6643</v>
      </c>
      <c r="DJ26" s="208">
        <f ca="1">IF(OFFSET(Census!DI$4,$A26*25-25+1,0,1,1)=0,"",(OFFSET(Census!DI$4,$A26*25-25+Census!DI$3,0,1,1)-OFFSET(Census!DI$4,$A26*25-25+1,0,1,1))/OFFSET(Census!DI$4,$A26*25-25+1,0,1,1)*100)</f>
        <v>188.5608856088561</v>
      </c>
      <c r="DK26" s="207">
        <f ca="1">OFFSET(Census!DK$4,$A26*25-25+Census!DK$3,0,1,1)-OFFSET(Census!DK$4,$A26*25-25+1,0,1,1)</f>
        <v>6020</v>
      </c>
      <c r="DL26" s="208">
        <f ca="1">IF(OFFSET(Census!DK$4,$A26*25-25+1,0,1,1)=0,"",(OFFSET(Census!DK$4,$A26*25-25+Census!DK$3,0,1,1)-OFFSET(Census!DK$4,$A26*25-25+1,0,1,1))/OFFSET(Census!DK$4,$A26*25-25+1,0,1,1)*100)</f>
        <v>14.405360134003351</v>
      </c>
      <c r="DM26" s="207">
        <f ca="1">OFFSET(Census!DM$4,$A26*25-25+Census!DM$3,0,1,1)-OFFSET(Census!DM$4,$A26*25-25+1,0,1,1)</f>
        <v>2.8300780203044127</v>
      </c>
      <c r="DN26" s="208">
        <f ca="1">IF(OFFSET(Census!DM$4,$A26*25-25+1,0,1,1)=0,"",(OFFSET(Census!DM$4,$A26*25-25+Census!DM$3,0,1,1)-OFFSET(Census!DM$4,$A26*25-25+1,0,1,1))/OFFSET(Census!DM$4,$A26*25-25+1,0,1,1)*100)</f>
        <v>14.034527170822525</v>
      </c>
      <c r="DO26" s="207">
        <f ca="1">OFFSET(Census!DO$4,$A26*25-25+Census!DO$3,0,1,1)-OFFSET(Census!DO$4,$A26*25-25+1,0,1,1)</f>
        <v>-14.668514433003054</v>
      </c>
      <c r="DP26" s="208">
        <f ca="1">IF(OFFSET(Census!DO$4,$A26*25-25+1,0,1,1)=0,"",(OFFSET(Census!DO$4,$A26*25-25+Census!DO$3,0,1,1)-OFFSET(Census!DO$4,$A26*25-25+1,0,1,1))/OFFSET(Census!DO$4,$A26*25-25+1,0,1,1)*100)</f>
        <v>-20.944996690989772</v>
      </c>
      <c r="DQ26" s="207">
        <f ca="1">OFFSET(Census!DQ$4,$A26*25-25+Census!DQ$3,0,1,1)-OFFSET(Census!DQ$4,$A26*25-25+1,0,1,1)</f>
        <v>12.833087560090071</v>
      </c>
      <c r="DR26" s="208">
        <f ca="1">IF(OFFSET(Census!DQ$4,$A26*25-25+1,0,1,1)=0,"",(OFFSET(Census!DQ$4,$A26*25-25+Census!DQ$3,0,1,1)-OFFSET(Census!DQ$4,$A26*25-25+1,0,1,1))/OFFSET(Census!DQ$4,$A26*25-25+1,0,1,1)*100)</f>
        <v>152.22671846044963</v>
      </c>
      <c r="DS26" s="207">
        <f ca="1">OFFSET(Census!DS$4,$A26*25-25+Census!DS$3,0,1,1)-OFFSET(Census!DS$4,$A26*25-25+1,0,1,1)</f>
        <v>4406</v>
      </c>
      <c r="DT26" s="208">
        <f ca="1">IF(OFFSET(Census!DS$4,$A26*25-25+1,0,1,1)=0,"",(OFFSET(Census!DS$4,$A26*25-25+Census!DS$3,0,1,1)-OFFSET(Census!DS$4,$A26*25-25+1,0,1,1))/OFFSET(Census!DS$4,$A26*25-25+1,0,1,1)*100)</f>
        <v>40.04726413379386</v>
      </c>
      <c r="DU26" s="207">
        <f ca="1">OFFSET(Census!DU$4,$A26*25-25+Census!DU$3,0,1,1)-OFFSET(Census!DU$4,$A26*25-25+1,0,1,1)</f>
        <v>-1092</v>
      </c>
      <c r="DV26" s="208">
        <f ca="1">IF(OFFSET(Census!DU$4,$A26*25-25+1,0,1,1)=0,"",(OFFSET(Census!DU$4,$A26*25-25+Census!DU$3,0,1,1)-OFFSET(Census!DU$4,$A26*25-25+1,0,1,1))/OFFSET(Census!DU$4,$A26*25-25+1,0,1,1)*100)</f>
        <v>-36.194895591647331</v>
      </c>
      <c r="DW26" s="207">
        <f ca="1">OFFSET(Census!DW$4,$A26*25-25+Census!DW$3,0,1,1)-OFFSET(Census!DW$4,$A26*25-25+1,0,1,1)</f>
        <v>8857</v>
      </c>
      <c r="DX26" s="208">
        <f ca="1">IF(OFFSET(Census!DW$4,$A26*25-25+1,0,1,1)=0,"",(OFFSET(Census!DW$4,$A26*25-25+Census!DW$3,0,1,1)-OFFSET(Census!DW$4,$A26*25-25+1,0,1,1))/OFFSET(Census!DW$4,$A26*25-25+1,0,1,1)*100)</f>
        <v>22.735907177328269</v>
      </c>
      <c r="DY26" s="207">
        <f ca="1">OFFSET(Census!DY$4,$A26*25-25+Census!DY$3,0,1,1)-OFFSET(Census!DY$4,$A26*25-25+1,0,1,1)</f>
        <v>4.3957251647090523</v>
      </c>
      <c r="DZ26" s="208">
        <f ca="1">IF(OFFSET(Census!DY$4,$A26*25-25+1,0,1,1)=0,"",(OFFSET(Census!DY$4,$A26*25-25+Census!DY$3,0,1,1)-OFFSET(Census!DY$4,$A26*25-25+1,0,1,1))/OFFSET(Census!DY$4,$A26*25-25+1,0,1,1)*100)</f>
        <v>15.564430968588058</v>
      </c>
      <c r="EA26" s="207">
        <f ca="1">OFFSET(Census!EA$4,$A26*25-25+Census!EA$3,0,1,1)-OFFSET(Census!EA$4,$A26*25-25+1,0,1,1)</f>
        <v>-3.6670226531050085</v>
      </c>
      <c r="EB26" s="208">
        <f ca="1">IF(OFFSET(Census!EA$4,$A26*25-25+1,0,1,1)=0,"",(OFFSET(Census!EA$4,$A26*25-25+Census!EA$3,0,1,1)-OFFSET(Census!EA$4,$A26*25-25+1,0,1,1))/OFFSET(Census!EA$4,$A26*25-25+1,0,1,1)*100)</f>
        <v>-47.349199361736396</v>
      </c>
      <c r="EC26" s="207">
        <f ca="1">OFFSET(Census!EC$4,$A26*25-25+Census!EC$3,0,1,1)-OFFSET(Census!EC$4,$A26*25-25+1,0,1,1)</f>
        <v>682500</v>
      </c>
      <c r="ED26" s="208">
        <f ca="1">IF(OFFSET(Census!EC$4,$A26*25-25+1,0,1,1)=0,"",(OFFSET(Census!EC$4,$A26*25-25+Census!EC$3,0,1,1)-OFFSET(Census!EC$4,$A26*25-25+1,0,1,1))/OFFSET(Census!EC$4,$A26*25-25+1,0,1,1)*100)</f>
        <v>166.46341463414635</v>
      </c>
      <c r="EE26" s="207">
        <f ca="1">OFFSET(Census!EE$4,$A26*25-25+Census!EE$3,0,1,1)-OFFSET(Census!EE$4,$A26*25-25+1,0,1,1)</f>
        <v>243500</v>
      </c>
      <c r="EF26" s="208">
        <f ca="1">IF(OFFSET(Census!EE$4,$A26*25-25+1,0,1,1)=0,"",(OFFSET(Census!EE$4,$A26*25-25+Census!EE$3,0,1,1)-OFFSET(Census!EE$4,$A26*25-25+1,0,1,1))/OFFSET(Census!EE$4,$A26*25-25+1,0,1,1)*100)</f>
        <v>84.695652173913032</v>
      </c>
      <c r="EG26" s="207">
        <f ca="1">OFFSET(Census!EG$4,$A26*25-25+Census!EG$3,0,1,1)-OFFSET(Census!EG$4,$A26*25-25+1,0,1,1)</f>
        <v>7.4216016859852481</v>
      </c>
      <c r="EH26" s="208">
        <f ca="1">IF(OFFSET(Census!EG$4,$A26*25-25+1,0,1,1)=0,"",(OFFSET(Census!EG$4,$A26*25-25+Census!EG$3,0,1,1)-OFFSET(Census!EG$4,$A26*25-25+1,0,1,1))/OFFSET(Census!EG$4,$A26*25-25+1,0,1,1)*100)</f>
        <v>165.72000000000003</v>
      </c>
      <c r="EI26" s="207">
        <f ca="1">OFFSET(Census!EI$4,$A26*25-25+Census!EI$3,0,1,1)-OFFSET(Census!EI$4,$A26*25-25+1,0,1,1)</f>
        <v>2.3777894860086644</v>
      </c>
      <c r="EJ26" s="208">
        <f ca="1">IF(OFFSET(Census!EI$4,$A26*25-25+1,0,1,1)=0,"",(OFFSET(Census!EI$4,$A26*25-25+Census!EI$3,0,1,1)-OFFSET(Census!EI$4,$A26*25-25+1,0,1,1))/OFFSET(Census!EI$4,$A26*25-25+1,0,1,1)*100)</f>
        <v>71.572511013215873</v>
      </c>
      <c r="EK26" s="207">
        <f ca="1">OFFSET(Census!EK$4,$A26*25-25+Census!EK$3,0,1,1)-OFFSET(Census!EK$4,$A26*25-25+1,0,1,1)</f>
        <v>-7.9</v>
      </c>
      <c r="EL26" s="208">
        <f ca="1">IF(OFFSET(Census!EK$4,$A26*25-25+1,0,1,1)=0,"",(OFFSET(Census!EK$4,$A26*25-25+Census!EK$3,0,1,1)-OFFSET(Census!EK$4,$A26*25-25+1,0,1,1))/OFFSET(Census!EK$4,$A26*25-25+1,0,1,1)*100)</f>
        <v>-84.946236559139791</v>
      </c>
      <c r="EM26" s="207"/>
      <c r="EN26" s="208"/>
      <c r="EO26" s="207">
        <f ca="1">OFFSET(Census!EO$4,$A26*25-25+Census!EO$3,0,1,1)-OFFSET(Census!EO$4,$A26*25-25+1,0,1,1)</f>
        <v>-6.825208349071592</v>
      </c>
      <c r="EP26" s="208">
        <f ca="1">IF(OFFSET(Census!EO$4,$A26*25-25+1,0,1,1)=0,"",(OFFSET(Census!EO$4,$A26*25-25+Census!EO$3,0,1,1)-OFFSET(Census!EO$4,$A26*25-25+1,0,1,1))/OFFSET(Census!EO$4,$A26*25-25+1,0,1,1)*100)</f>
        <v>-83.623560710680877</v>
      </c>
      <c r="EQ26" s="207">
        <f ca="1">OFFSET(Census!EQ$4,$A26*25-25+Census!EQ$3,0,1,1)-OFFSET(Census!EQ$4,$A26*25-25+1,0,1,1)</f>
        <v>3087</v>
      </c>
      <c r="ER26" s="208">
        <f ca="1">IF(OFFSET(Census!EQ$4,$A26*25-25+1,0,1,1)=0,"",(OFFSET(Census!EQ$4,$A26*25-25+Census!EQ$3,0,1,1)-OFFSET(Census!EQ$4,$A26*25-25+1,0,1,1))/OFFSET(Census!EQ$4,$A26*25-25+1,0,1,1)*100)</f>
        <v>34.572740508455595</v>
      </c>
      <c r="ES26" s="207">
        <f ca="1">OFFSET(Census!ES$4,$A26*25-25+Census!ES$3,0,1,1)-OFFSET(Census!ES$4,$A26*25-25+1,0,1,1)</f>
        <v>2060</v>
      </c>
      <c r="ET26" s="208">
        <f ca="1">IF(OFFSET(Census!ES$4,$A26*25-25+1,0,1,1)=0,"",(OFFSET(Census!ES$4,$A26*25-25+Census!ES$3,0,1,1)-OFFSET(Census!ES$4,$A26*25-25+1,0,1,1))/OFFSET(Census!ES$4,$A26*25-25+1,0,1,1)*100)</f>
        <v>15.83640836408364</v>
      </c>
      <c r="EU26" s="207">
        <f ca="1">OFFSET(Census!EU$4,$A26*25-25+Census!EU$3,0,1,1)-OFFSET(Census!EU$4,$A26*25-25+1,0,1,1)</f>
        <v>792</v>
      </c>
      <c r="EV26" s="208">
        <f ca="1">IF(OFFSET(Census!EU$4,$A26*25-25+1,0,1,1)=0,"",(OFFSET(Census!EU$4,$A26*25-25+Census!EU$3,0,1,1)-OFFSET(Census!EU$4,$A26*25-25+1,0,1,1))/OFFSET(Census!EU$4,$A26*25-25+1,0,1,1)*100)</f>
        <v>20.603537981269511</v>
      </c>
      <c r="EW26" s="207">
        <f ca="1">OFFSET(Census!EW$4,$A26*25-25+Census!EW$3,0,1,1)-OFFSET(Census!EW$4,$A26*25-25+1,0,1,1)</f>
        <v>-89</v>
      </c>
      <c r="EX26" s="208">
        <f ca="1">IF(OFFSET(Census!EW$4,$A26*25-25+1,0,1,1)=0,"",(OFFSET(Census!EW$4,$A26*25-25+Census!EW$3,0,1,1)-OFFSET(Census!EW$4,$A26*25-25+1,0,1,1))/OFFSET(Census!EW$4,$A26*25-25+1,0,1,1)*100)</f>
        <v>-11.725955204216074</v>
      </c>
      <c r="EY26" s="207">
        <f ca="1">OFFSET(Census!EY$4,$A26*25-25+Census!EY$3,0,1,1)-OFFSET(Census!EY$4,$A26*25-25+1,0,1,1)</f>
        <v>5850</v>
      </c>
      <c r="EZ26" s="208">
        <f ca="1">IF(OFFSET(Census!EY$4,$A26*25-25+1,0,1,1)=0,"",(OFFSET(Census!EY$4,$A26*25-25+Census!EY$3,0,1,1)-OFFSET(Census!EY$4,$A26*25-25+1,0,1,1))/OFFSET(Census!EY$4,$A26*25-25+1,0,1,1)*100)</f>
        <v>22.0422004521477</v>
      </c>
      <c r="FA26" s="207">
        <f ca="1">OFFSET(Census!FA$4,$A26*25-25+Census!FA$3,0,1,1)-OFFSET(Census!FA$4,$A26*25-25+1,0,1,1)</f>
        <v>4003</v>
      </c>
      <c r="FB26" s="208">
        <f ca="1">IF(OFFSET(Census!FA$4,$A26*25-25+1,0,1,1)=0,"",(OFFSET(Census!FA$4,$A26*25-25+Census!FA$3,0,1,1)-OFFSET(Census!FA$4,$A26*25-25+1,0,1,1))/OFFSET(Census!FA$4,$A26*25-25+1,0,1,1)*100)</f>
        <v>40.210949271722754</v>
      </c>
      <c r="FC26" s="207">
        <f ca="1">OFFSET(Census!FC$4,$A26*25-25+Census!FC$3,0,1,1)-OFFSET(Census!FC$4,$A26*25-25+1,0,1,1)</f>
        <v>272</v>
      </c>
      <c r="FD26" s="208">
        <f ca="1">IF(OFFSET(Census!FC$4,$A26*25-25+1,0,1,1)=0,"",(OFFSET(Census!FC$4,$A26*25-25+Census!FC$3,0,1,1)-OFFSET(Census!FC$4,$A26*25-25+1,0,1,1))/OFFSET(Census!FC$4,$A26*25-25+1,0,1,1)*100)</f>
        <v>16.50485436893204</v>
      </c>
      <c r="FE26" s="207">
        <f ca="1">OFFSET(Census!FE$4,$A26*25-25+Census!FE$3,0,1,1)-OFFSET(Census!FE$4,$A26*25-25+1,0,1,1)</f>
        <v>-65</v>
      </c>
      <c r="FF26" s="208">
        <f ca="1">IF(OFFSET(Census!FE$4,$A26*25-25+1,0,1,1)=0,"",(OFFSET(Census!FE$4,$A26*25-25+Census!FE$3,0,1,1)-OFFSET(Census!FE$4,$A26*25-25+1,0,1,1))/OFFSET(Census!FE$4,$A26*25-25+1,0,1,1)*100)</f>
        <v>-4.0272614622057006</v>
      </c>
      <c r="FG26" s="207">
        <f ca="1">OFFSET(Census!FG$4,$A26*25-25+Census!FG$3,0,1,1)-OFFSET(Census!FG$4,$A26*25-25+1,0,1,1)</f>
        <v>10060</v>
      </c>
      <c r="FH26" s="208">
        <f ca="1">IF(OFFSET(Census!FG$4,$A26*25-25+1,0,1,1)=0,"",(OFFSET(Census!FG$4,$A26*25-25+Census!FG$3,0,1,1)-OFFSET(Census!FG$4,$A26*25-25+1,0,1,1))/OFFSET(Census!FG$4,$A26*25-25+1,0,1,1)*100)</f>
        <v>25.303720099605105</v>
      </c>
      <c r="FI26" s="207">
        <f ca="1">OFFSET(Census!FI$4,$A26*25-25+Census!FI$3,0,1,1)-OFFSET(Census!FI$4,$A26*25-25+1,0,1,1)</f>
        <v>1.6613421769802699</v>
      </c>
      <c r="FJ26" s="208">
        <f ca="1">IF(OFFSET(Census!FI$4,$A26*25-25+1,0,1,1)=0,"",(OFFSET(Census!FI$4,$A26*25-25+Census!FI$3,0,1,1)-OFFSET(Census!FI$4,$A26*25-25+1,0,1,1))/OFFSET(Census!FI$4,$A26*25-25+1,0,1,1)*100)</f>
        <v>7.3972427965286798</v>
      </c>
      <c r="FK26" s="207">
        <f ca="1">OFFSET(Census!FK$4,$A26*25-25+Census!FK$3,0,1,1)-OFFSET(Census!FK$4,$A26*25-25+1,0,1,1)</f>
        <v>-2.4720635737933492</v>
      </c>
      <c r="FL26" s="208">
        <f ca="1">IF(OFFSET(Census!FK$4,$A26*25-25+1,0,1,1)=0,"",(OFFSET(Census!FK$4,$A26*25-25+Census!FK$3,0,1,1)-OFFSET(Census!FK$4,$A26*25-25+1,0,1,1))/OFFSET(Census!FK$4,$A26*25-25+1,0,1,1)*100)</f>
        <v>-7.5554913517298719</v>
      </c>
      <c r="FM26" s="207">
        <f ca="1">OFFSET(Census!FM$4,$A26*25-25+Census!FM$3,0,1,1)-OFFSET(Census!FM$4,$A26*25-25+1,0,1,1)</f>
        <v>-0.36267740054362996</v>
      </c>
      <c r="FN26" s="208">
        <f ca="1">IF(OFFSET(Census!FM$4,$A26*25-25+1,0,1,1)=0,"",(OFFSET(Census!FM$4,$A26*25-25+Census!FM$3,0,1,1)-OFFSET(Census!FM$4,$A26*25-25+1,0,1,1))/OFFSET(Census!FM$4,$A26*25-25+1,0,1,1)*100)</f>
        <v>-3.7510315851751033</v>
      </c>
      <c r="FO26" s="207">
        <f ca="1">OFFSET(Census!FO$4,$A26*25-25+Census!FO$3,0,1,1)-OFFSET(Census!FO$4,$A26*25-25+1,0,1,1)</f>
        <v>-0.56417535290363263</v>
      </c>
      <c r="FP26" s="208">
        <f ca="1">IF(OFFSET(Census!FO$4,$A26*25-25+1,0,1,1)=0,"",(OFFSET(Census!FO$4,$A26*25-25+Census!FO$3,0,1,1)-OFFSET(Census!FO$4,$A26*25-25+1,0,1,1))/OFFSET(Census!FO$4,$A26*25-25+1,0,1,1)*100)</f>
        <v>-29.551936107232834</v>
      </c>
      <c r="FQ26" s="207">
        <f ca="1">OFFSET(Census!FQ$4,$A26*25-25+Census!FQ$3,0,1,1)-OFFSET(Census!FQ$4,$A26*25-25+1,0,1,1)</f>
        <v>-1.737574150260329</v>
      </c>
      <c r="FR26" s="208">
        <f ca="1">IF(OFFSET(Census!FQ$4,$A26*25-25+1,0,1,1)=0,"",(OFFSET(Census!FQ$4,$A26*25-25+Census!FQ$3,0,1,1)-OFFSET(Census!FQ$4,$A26*25-25+1,0,1,1))/OFFSET(Census!FQ$4,$A26*25-25+1,0,1,1)*100)</f>
        <v>-2.6028913146910289</v>
      </c>
      <c r="FS26" s="207">
        <f ca="1">OFFSET(Census!FS$4,$A26*25-25+Census!FS$3,0,1,1)-OFFSET(Census!FS$4,$A26*25-25+1,0,1,1)</f>
        <v>2.978932220094169</v>
      </c>
      <c r="FT26" s="208">
        <f ca="1">IF(OFFSET(Census!FS$4,$A26*25-25+1,0,1,1)=0,"",(OFFSET(Census!FS$4,$A26*25-25+Census!FS$3,0,1,1)-OFFSET(Census!FS$4,$A26*25-25+1,0,1,1))/OFFSET(Census!FS$4,$A26*25-25+1,0,1,1)*100)</f>
        <v>11.896876772906467</v>
      </c>
      <c r="FU26" s="207">
        <f ca="1">OFFSET(Census!FU$4,$A26*25-25+Census!FU$3,0,1,1)-OFFSET(Census!FU$4,$A26*25-25+1,0,1,1)</f>
        <v>-0.29107595246902029</v>
      </c>
      <c r="FV26" s="208">
        <f ca="1">IF(OFFSET(Census!FU$4,$A26*25-25+1,0,1,1)=0,"",(OFFSET(Census!FU$4,$A26*25-25+Census!FU$3,0,1,1)-OFFSET(Census!FU$4,$A26*25-25+1,0,1,1))/OFFSET(Census!FU$4,$A26*25-25+1,0,1,1)*100)</f>
        <v>-7.0220307295575495</v>
      </c>
      <c r="FW26" s="207">
        <f ca="1">OFFSET(Census!FW$4,$A26*25-25+Census!FW$3,0,1,1)-OFFSET(Census!FW$4,$A26*25-25+1,0,1,1)</f>
        <v>-0.95028211736480772</v>
      </c>
      <c r="FX26" s="208">
        <f ca="1">IF(OFFSET(Census!FW$4,$A26*25-25+1,0,1,1)=0,"",(OFFSET(Census!FW$4,$A26*25-25+Census!FW$3,0,1,1)-OFFSET(Census!FW$4,$A26*25-25+1,0,1,1))/OFFSET(Census!FW$4,$A26*25-25+1,0,1,1)*100)</f>
        <v>-23.407909628297809</v>
      </c>
      <c r="FY26" s="207"/>
      <c r="FZ26" s="208"/>
      <c r="GA26" s="207">
        <f ca="1">OFFSET(Census!GA$4,$A26*25-25+Census!GA$3,0,1,1)-OFFSET(Census!GA$4,$A26*25-25+1,0,1,1)</f>
        <v>-5.0354051927616048</v>
      </c>
      <c r="GB26" s="208">
        <f ca="1">IF(OFFSET(Census!GA$4,$A26*25-25+1,0,1,1)=0,"",(OFFSET(Census!GA$4,$A26*25-25+Census!GA$3,0,1,1)-OFFSET(Census!GA$4,$A26*25-25+1,0,1,1))/OFFSET(Census!GA$4,$A26*25-25+1,0,1,1)*100)</f>
        <v>-100</v>
      </c>
      <c r="GC26" s="207">
        <f ca="1">OFFSET(Census!GC$4,$A26*25-25+Census!GC$3,0,1,1)-OFFSET(Census!GC$4,$A26*25-25+1,0,1,1)</f>
        <v>-19.753103947595179</v>
      </c>
      <c r="GD26" s="208">
        <f ca="1">IF(OFFSET(Census!GC$4,$A26*25-25+1,0,1,1)=0,"",(OFFSET(Census!GC$4,$A26*25-25+Census!GC$3,0,1,1)-OFFSET(Census!GC$4,$A26*25-25+1,0,1,1))/OFFSET(Census!GC$4,$A26*25-25+1,0,1,1)*100)</f>
        <v>-81.822651197358169</v>
      </c>
      <c r="GE26" s="207">
        <f ca="1">OFFSET(Census!GE$4,$A26*25-25+Census!GE$3,0,1,1)-OFFSET(Census!GE$4,$A26*25-25+1,0,1,1)</f>
        <v>-52.458304614624375</v>
      </c>
      <c r="GF26" s="208">
        <f ca="1">IF(OFFSET(Census!GE$4,$A26*25-25+1,0,1,1)=0,"",(OFFSET(Census!GE$4,$A26*25-25+Census!GE$3,0,1,1)-OFFSET(Census!GE$4,$A26*25-25+1,0,1,1))/OFFSET(Census!GE$4,$A26*25-25+1,0,1,1)*100)</f>
        <v>-70.429020966891414</v>
      </c>
      <c r="GG26" s="207">
        <f ca="1">OFFSET(Census!GG$4,$A26*25-25+Census!GG$3,0,1,1)-OFFSET(Census!GG$4,$A26*25-25+1,0,1,1)</f>
        <v>-40.332758302347656</v>
      </c>
      <c r="GH26" s="208">
        <f ca="1">IF(OFFSET(Census!GG$4,$A26*25-25+1,0,1,1)=0,"",(OFFSET(Census!GG$4,$A26*25-25+Census!GG$3,0,1,1)-OFFSET(Census!GG$4,$A26*25-25+1,0,1,1))/OFFSET(Census!GG$4,$A26*25-25+1,0,1,1)*100)</f>
        <v>-33.978918630071789</v>
      </c>
      <c r="GI26" s="207">
        <f ca="1">OFFSET(Census!GI$4,$A26*25-25+Census!GI$3,0,1,1)-OFFSET(Census!GI$4,$A26*25-25+1,0,1,1)</f>
        <v>1.4073559493640104</v>
      </c>
      <c r="GJ26" s="208">
        <f ca="1">IF(OFFSET(Census!GI$4,$A26*25-25+1,0,1,1)=0,"",(OFFSET(Census!GI$4,$A26*25-25+Census!GI$3,0,1,1)-OFFSET(Census!GI$4,$A26*25-25+1,0,1,1))/OFFSET(Census!GI$4,$A26*25-25+1,0,1,1)*100)</f>
        <v>2.2922764429862514</v>
      </c>
      <c r="GK26" s="207">
        <f ca="1">OFFSET(Census!GK$4,$A26*25-25+Census!GK$3,0,1,1)-OFFSET(Census!GK$4,$A26*25-25+1,0,1,1)</f>
        <v>7.8079777050417736</v>
      </c>
      <c r="GL26" s="208">
        <f ca="1">IF(OFFSET(Census!GK$4,$A26*25-25+1,0,1,1)=0,"",(OFFSET(Census!GK$4,$A26*25-25+Census!GK$3,0,1,1)-OFFSET(Census!GK$4,$A26*25-25+1,0,1,1))/OFFSET(Census!GK$4,$A26*25-25+1,0,1,1)*100)</f>
        <v>88.89165728920473</v>
      </c>
      <c r="GM26" s="207"/>
      <c r="GN26" s="208"/>
      <c r="GO26" s="207">
        <f ca="1">OFFSET(Census!GO$4,$A26*25-25+Census!GO$3,0,1,1)-OFFSET(Census!GO$4,$A26*25-25+1,0,1,1)</f>
        <v>-23.960692892671549</v>
      </c>
      <c r="GP26" s="208">
        <f ca="1">IF(OFFSET(Census!GO$4,$A26*25-25+1,0,1,1)=0,"",(OFFSET(Census!GO$4,$A26*25-25+Census!GO$3,0,1,1)-OFFSET(Census!GO$4,$A26*25-25+1,0,1,1))/OFFSET(Census!GO$4,$A26*25-25+1,0,1,1)*100)</f>
        <v>-45.087142269280271</v>
      </c>
      <c r="GQ26" s="207">
        <f ca="1">OFFSET(Census!GQ$4,$A26*25-25+Census!GQ$3,0,1,1)-OFFSET(Census!GQ$4,$A26*25-25+1,0,1,1)</f>
        <v>143</v>
      </c>
      <c r="GR26" s="208">
        <f ca="1">IF(OFFSET(Census!GQ$4,$A26*25-25+1,0,1,1)=0,"",(OFFSET(Census!GQ$4,$A26*25-25+Census!GQ$3,0,1,1)-OFFSET(Census!GQ$4,$A26*25-25+1,0,1,1))/OFFSET(Census!GQ$4,$A26*25-25+1,0,1,1)*100)</f>
        <v>10.243553008595988</v>
      </c>
      <c r="GS26" s="207">
        <f ca="1">OFFSET(Census!GS$4,$A26*25-25+Census!GS$3,0,1,1)-OFFSET(Census!GS$4,$A26*25-25+1,0,1,1)</f>
        <v>13.61</v>
      </c>
      <c r="GT26" s="208">
        <f ca="1">IF(OFFSET(Census!GS$4,$A26*25-25+1,0,1,1)=0,"",(OFFSET(Census!GS$4,$A26*25-25+Census!GS$3,0,1,1)-OFFSET(Census!GS$4,$A26*25-25+1,0,1,1))/OFFSET(Census!GS$4,$A26*25-25+1,0,1,1)*100)</f>
        <v>17.339788508090205</v>
      </c>
      <c r="GU26" s="207">
        <f ca="1">OFFSET(Census!GU$4,$A26*25-25+Census!GU$3,0,1,1)-OFFSET(Census!GU$4,$A26*25-25+1,0,1,1)</f>
        <v>25.369999999999997</v>
      </c>
      <c r="GV26" s="208">
        <f ca="1">IF(OFFSET(Census!GU$4,$A26*25-25+1,0,1,1)=0,"",(OFFSET(Census!GU$4,$A26*25-25+Census!GU$3,0,1,1)-OFFSET(Census!GU$4,$A26*25-25+1,0,1,1))/OFFSET(Census!GU$4,$A26*25-25+1,0,1,1)*100)</f>
        <v>46.610325188315258</v>
      </c>
      <c r="GW26" s="207">
        <f ca="1">OFFSET(Census!GW$4,$A26*25-25+Census!GW$3,0,1,1)-OFFSET(Census!GW$4,$A26*25-25+1,0,1,1)</f>
        <v>3.6599999999999966</v>
      </c>
      <c r="GX26" s="208">
        <f ca="1">IF(OFFSET(Census!GW$4,$A26*25-25+1,0,1,1)=0,"",(OFFSET(Census!GW$4,$A26*25-25+Census!GW$3,0,1,1)-OFFSET(Census!GW$4,$A26*25-25+1,0,1,1))/OFFSET(Census!GW$4,$A26*25-25+1,0,1,1)*100)</f>
        <v>5.4921968787514954</v>
      </c>
      <c r="GY26" s="207">
        <f ca="1">OFFSET(Census!GY$4,$A26*25-25+Census!GY$3,0,1,1)-OFFSET(Census!GY$4,$A26*25-25+1,0,1,1)</f>
        <v>-0.48000000000000398</v>
      </c>
      <c r="GZ26" s="208">
        <f ca="1">IF(OFFSET(Census!GY$4,$A26*25-25+1,0,1,1)=0,"",(OFFSET(Census!GY$4,$A26*25-25+Census!GY$3,0,1,1)-OFFSET(Census!GY$4,$A26*25-25+1,0,1,1))/OFFSET(Census!GY$4,$A26*25-25+1,0,1,1)*100)</f>
        <v>-0.87463556851312663</v>
      </c>
      <c r="HA26" s="207">
        <f ca="1">OFFSET(Census!HA$4,$A26*25-25+Census!HA$3,0,1,1)-OFFSET(Census!HA$4,$A26*25-25+1,0,1,1)</f>
        <v>0.5</v>
      </c>
      <c r="HB26" s="208">
        <f ca="1">IF(OFFSET(Census!HA$4,$A26*25-25+1,0,1,1)=0,"",(OFFSET(Census!HA$4,$A26*25-25+Census!HA$3,0,1,1)-OFFSET(Census!HA$4,$A26*25-25+1,0,1,1))/OFFSET(Census!HA$4,$A26*25-25+1,0,1,1)*100)</f>
        <v>0.51493305870236872</v>
      </c>
      <c r="HC26" s="207">
        <f ca="1">OFFSET(Census!HC$4,$A26*25-25+Census!HC$3,0,1,1)-OFFSET(Census!HC$4,$A26*25-25+1,0,1,1)</f>
        <v>1.4000000000000004</v>
      </c>
      <c r="HD26" s="208">
        <f ca="1">IF(OFFSET(Census!HC$4,$A26*25-25+1,0,1,1)=0,"",(OFFSET(Census!HC$4,$A26*25-25+Census!HC$3,0,1,1)-OFFSET(Census!HC$4,$A26*25-25+1,0,1,1))/OFFSET(Census!HC$4,$A26*25-25+1,0,1,1)*100)</f>
        <v>11.66666666666667</v>
      </c>
      <c r="HE26" s="207"/>
      <c r="HF26" s="208" t="str">
        <f ca="1">IF(OFFSET(Census!HE$4,$A26*25-25+1,0,1,1)=0,"",(OFFSET(Census!HE$4,$A26*25-25+Census!HE$3,0,1,1)-OFFSET(Census!HE$4,$A26*25-25+1,0,1,1))/OFFSET(Census!HE$4,$A26*25-25+1,0,1,1)*100)</f>
        <v/>
      </c>
      <c r="HG26" s="207">
        <f ca="1">OFFSET(Census!HG$4,$A26*25-25+Census!HG$3,0,1,1)-OFFSET(Census!HG$4,$A26*25-25+1,0,1,1)</f>
        <v>211.12841858600802</v>
      </c>
      <c r="HH26" s="208">
        <f ca="1">IF(OFFSET(Census!HG$4,$A26*25-25+1,0,1,1)=0,"",(OFFSET(Census!HG$4,$A26*25-25+Census!HG$3,0,1,1)-OFFSET(Census!HG$4,$A26*25-25+1,0,1,1))/OFFSET(Census!HG$4,$A26*25-25+1,0,1,1)*100)</f>
        <v>26.929645227807146</v>
      </c>
      <c r="HI26" s="207">
        <f ca="1">OFFSET(Census!HI$4,$A26*25-25+Census!HI$3,0,1,1)-OFFSET(Census!HI$4,$A26*25-25+1,0,1,1)</f>
        <v>-933.53417815188277</v>
      </c>
      <c r="HJ26" s="208">
        <f ca="1">IF(OFFSET(Census!HI$4,$A26*25-25+1,0,1,1)=0,"",(OFFSET(Census!HI$4,$A26*25-25+Census!HI$3,0,1,1)-OFFSET(Census!HI$4,$A26*25-25+1,0,1,1))/OFFSET(Census!HI$4,$A26*25-25+1,0,1,1)*100)</f>
        <v>-14.45546884719546</v>
      </c>
      <c r="HK26" s="207">
        <f ca="1">OFFSET(Census!HK$4,$A26*25-25+Census!HK$3,0,1,1)-OFFSET(Census!HK$4,$A26*25-25+1,0,1,1)</f>
        <v>165.82502389541514</v>
      </c>
      <c r="HL26" s="208">
        <f ca="1">IF(OFFSET(Census!HK$4,$A26*25-25+1,0,1,1)=0,"",(OFFSET(Census!HK$4,$A26*25-25+Census!HK$3,0,1,1)-OFFSET(Census!HK$4,$A26*25-25+1,0,1,1))/OFFSET(Census!HK$4,$A26*25-25+1,0,1,1)*100)</f>
        <v>53.665056276833376</v>
      </c>
      <c r="HM26" s="207">
        <f ca="1">OFFSET(Census!HM$4,$A26*25-25+Census!HM$3,0,1,1)-OFFSET(Census!HM$4,$A26*25-25+1,0,1,1)</f>
        <v>-34.684087195140819</v>
      </c>
      <c r="HN26" s="208">
        <f ca="1">IF(OFFSET(Census!HM$4,$A26*25-25+1,0,1,1)=0,"",(OFFSET(Census!HM$4,$A26*25-25+Census!HM$3,0,1,1)-OFFSET(Census!HM$4,$A26*25-25+1,0,1,1))/OFFSET(Census!HM$4,$A26*25-25+1,0,1,1)*100)</f>
        <v>-0.42437400214291965</v>
      </c>
      <c r="HO26" s="207">
        <f ca="1">OFFSET(Census!HO$4,$A26*25-25+Census!HO$3,0,1,1)-OFFSET(Census!HO$4,$A26*25-25+1,0,1,1)</f>
        <v>638.26013610686687</v>
      </c>
      <c r="HP26" s="208">
        <f ca="1">IF(OFFSET(Census!HO$4,$A26*25-25+1,0,1,1)=0,"",(OFFSET(Census!HO$4,$A26*25-25+Census!HO$3,0,1,1)-OFFSET(Census!HO$4,$A26*25-25+1,0,1,1))/OFFSET(Census!HO$4,$A26*25-25+1,0,1,1)*100)</f>
        <v>163.77903525091997</v>
      </c>
      <c r="HQ26" s="207"/>
      <c r="HR26" s="208"/>
      <c r="HS26" s="207">
        <f ca="1">OFFSET(Census!HS$4,$A26*25-25+Census!HS$3,0,1,1)-OFFSET(Census!HS$4,$A26*25-25+1,0,1,1)</f>
        <v>-3</v>
      </c>
      <c r="HT26" s="208">
        <f ca="1">IF(OFFSET(Census!HS$4,$A26*25-25+1,0,1,1)=0,"",(OFFSET(Census!HS$4,$A26*25-25+Census!HS$3,0,1,1)-OFFSET(Census!HS$4,$A26*25-25+1,0,1,1))/OFFSET(Census!HS$4,$A26*25-25+1,0,1,1)*100)</f>
        <v>-21.428571428571427</v>
      </c>
      <c r="HU26" s="207">
        <f ca="1">OFFSET(Census!HU$4,$A26*25-25+Census!HU$3,0,1,1)-OFFSET(Census!HU$4,$A26*25-25+1,0,1,1)</f>
        <v>0</v>
      </c>
      <c r="HV26" s="208" t="str">
        <f ca="1">IF(OFFSET(Census!HU$4,$A26*25-25+1,0,1,1)=0,"",(OFFSET(Census!HU$4,$A26*25-25+Census!HU$3,0,1,1)-OFFSET(Census!HU$4,$A26*25-25+1,0,1,1))/OFFSET(Census!HU$4,$A26*25-25+1,0,1,1)*100)</f>
        <v/>
      </c>
      <c r="HW26" s="207">
        <f ca="1">OFFSET(Census!HW$4,$A26*25-25+Census!HW$3,0,1,1)-OFFSET(Census!HW$4,$A26*25-25+1,0,1,1)</f>
        <v>8.1999999999999886</v>
      </c>
      <c r="HX26" s="208">
        <f ca="1">IF(OFFSET(Census!HW$4,$A26*25-25+1,0,1,1)=0,"",(OFFSET(Census!HW$4,$A26*25-25+Census!HW$3,0,1,1)-OFFSET(Census!HW$4,$A26*25-25+1,0,1,1))/OFFSET(Census!HW$4,$A26*25-25+1,0,1,1)*100)</f>
        <v>10.459183673469372</v>
      </c>
      <c r="HY26" s="207"/>
      <c r="HZ26" s="208" t="str">
        <f ca="1">IF(OFFSET(Census!HY$4,$A26*25-25+1,0,1,1)=0,"",(OFFSET(Census!HY$4,$A26*25-25+Census!HY$3,0,1,1)-OFFSET(Census!HY$4,$A26*25-25+1,0,1,1))/OFFSET(Census!HY$4,$A26*25-25+1,0,1,1)*100)</f>
        <v/>
      </c>
      <c r="IA26" s="207">
        <f ca="1">OFFSET(Census!IA$4,$A26*25-25+Census!IA$3,0,1,1)-OFFSET(Census!IA$4,$A26*25-25+1,0,1,1)</f>
        <v>1.6666666666666665</v>
      </c>
      <c r="IB26" s="208">
        <f ca="1">IF(OFFSET(Census!IA$4,$A26*25-25+1,0,1,1)=0,"",(OFFSET(Census!IA$4,$A26*25-25+Census!IA$3,0,1,1)-OFFSET(Census!IA$4,$A26*25-25+1,0,1,1))/OFFSET(Census!IA$4,$A26*25-25+1,0,1,1)*100)</f>
        <v>166.66666666666666</v>
      </c>
      <c r="IC26" s="207">
        <f ca="1">OFFSET(Census!IC$4,$A26*25-25+Census!IC$3,0,1,1)-OFFSET(Census!IC$4,$A26*25-25+1,0,1,1)</f>
        <v>-39</v>
      </c>
      <c r="ID26" s="208">
        <f ca="1">IF(OFFSET(Census!IC$4,$A26*25-25+1,0,1,1)=0,"",(OFFSET(Census!IC$4,$A26*25-25+Census!IC$3,0,1,1)-OFFSET(Census!IC$4,$A26*25-25+1,0,1,1))/OFFSET(Census!IC$4,$A26*25-25+1,0,1,1)*100)</f>
        <v>-37.864077669902912</v>
      </c>
      <c r="IE26" s="207">
        <f ca="1">OFFSET(Census!IE$4,$A26*25-25+Census!IE$3,0,1,1)-OFFSET(Census!IE$4,$A26*25-25+1,0,1,1)</f>
        <v>0.13241962105589983</v>
      </c>
      <c r="IF26" s="208">
        <f ca="1">IF(OFFSET(Census!IE$4,$A26*25-25+1,0,1,1)=0,"",(OFFSET(Census!IE$4,$A26*25-25+Census!IE$3,0,1,1)-OFFSET(Census!IE$4,$A26*25-25+1,0,1,1))/OFFSET(Census!IE$4,$A26*25-25+1,0,1,1)*100)</f>
        <v>146.07870496781592</v>
      </c>
      <c r="IG26" s="207">
        <f ca="1">OFFSET(Census!IG$4,$A26*25-25+Census!IG$3,0,1,1)-OFFSET(Census!IG$4,$A26*25-25+1,0,1,1)</f>
        <v>-3.9832398864818179</v>
      </c>
      <c r="IH26" s="208">
        <f ca="1">IF(OFFSET(Census!IG$4,$A26*25-25+1,0,1,1)=0,"",(OFFSET(Census!IG$4,$A26*25-25+Census!IG$3,0,1,1)-OFFSET(Census!IG$4,$A26*25-25+1,0,1,1))/OFFSET(Census!IG$4,$A26*25-25+1,0,1,1)*100)</f>
        <v>-42.661272628858427</v>
      </c>
      <c r="II26" s="207"/>
      <c r="IJ26" s="208"/>
    </row>
    <row r="27" spans="1:244" ht="12" customHeight="1" x14ac:dyDescent="0.35">
      <c r="A27" s="209">
        <v>22</v>
      </c>
      <c r="B27" s="10" t="s">
        <v>73</v>
      </c>
      <c r="E27" s="207">
        <f ca="1">OFFSET(Census!E$4,$A27*25-25+Census!E$3,0,1,1)-OFFSET(Census!E$4,$A27*25-25+1,0,1,1)</f>
        <v>45458</v>
      </c>
      <c r="F27" s="208">
        <f ca="1">IF(OFFSET(Census!E$4,$A27*25-25+1,0,1,1)=0,"",(OFFSET(Census!E$4,$A27*25-25+Census!E$3,0,1,1)-OFFSET(Census!E$4,$A27*25-25+1,0,1,1))/OFFSET(Census!E$4,$A27*25-25+1,0,1,1)*100)</f>
        <v>33.482856406290281</v>
      </c>
      <c r="G27" s="207">
        <f ca="1">OFFSET(Census!G$4,$A27*25-25+Census!G$3,0,1,1)-OFFSET(Census!G$4,$A27*25-25+1,0,1,1)</f>
        <v>3521</v>
      </c>
      <c r="H27" s="208">
        <f ca="1">IF(OFFSET(Census!G$4,$A27*25-25+1,0,1,1)=0,"",(OFFSET(Census!G$4,$A27*25-25+Census!G$3,0,1,1)-OFFSET(Census!G$4,$A27*25-25+1,0,1,1))/OFFSET(Census!G$4,$A27*25-25+1,0,1,1)*100)</f>
        <v>15.323352772216904</v>
      </c>
      <c r="I27" s="207">
        <f ca="1">OFFSET(Census!I$4,$A27*25-25+Census!I$3,0,1,1)-OFFSET(Census!I$4,$A27*25-25+1,0,1,1)</f>
        <v>-2987</v>
      </c>
      <c r="J27" s="208">
        <f ca="1">IF(OFFSET(Census!I$4,$A27*25-25+1,0,1,1)=0,"",(OFFSET(Census!I$4,$A27*25-25+Census!I$3,0,1,1)-OFFSET(Census!I$4,$A27*25-25+1,0,1,1))/OFFSET(Census!I$4,$A27*25-25+1,0,1,1)*100)</f>
        <v>-13.202209944751381</v>
      </c>
      <c r="K27" s="207">
        <f ca="1">OFFSET(Census!K$4,$A27*25-25+Census!K$3,0,1,1)-OFFSET(Census!K$4,$A27*25-25+1,0,1,1)</f>
        <v>4572</v>
      </c>
      <c r="L27" s="208">
        <f ca="1">IF(OFFSET(Census!K$4,$A27*25-25+1,0,1,1)=0,"",(OFFSET(Census!K$4,$A27*25-25+Census!K$3,0,1,1)-OFFSET(Census!K$4,$A27*25-25+1,0,1,1))/OFFSET(Census!K$4,$A27*25-25+1,0,1,1)*100)</f>
        <v>25.015046232970402</v>
      </c>
      <c r="M27" s="207">
        <f ca="1">OFFSET(Census!M$4,$A27*25-25+Census!M$3,0,1,1)-OFFSET(Census!M$4,$A27*25-25+1,0,1,1)</f>
        <v>-1.4606270456146913</v>
      </c>
      <c r="N27" s="208">
        <f ca="1">IF(OFFSET(Census!M$4,$A27*25-25+1,0,1,1)=0,"",(OFFSET(Census!M$4,$A27*25-25+Census!M$3,0,1,1)-OFFSET(Census!M$4,$A27*25-25+1,0,1,1))/OFFSET(Census!M$4,$A27*25-25+1,0,1,1)*100)</f>
        <v>-8.6300822894890139</v>
      </c>
      <c r="O27" s="207">
        <f ca="1">OFFSET(Census!O$4,$A27*25-25+Census!O$3,0,1,1)-OFFSET(Census!O$4,$A27*25-25+1,0,1,1)</f>
        <v>-5.204540580662778</v>
      </c>
      <c r="P27" s="208">
        <f ca="1">IF(OFFSET(Census!O$4,$A27*25-25+1,0,1,1)=0,"",(OFFSET(Census!O$4,$A27*25-25+Census!O$3,0,1,1)-OFFSET(Census!O$4,$A27*25-25+1,0,1,1))/OFFSET(Census!O$4,$A27*25-25+1,0,1,1)*100)</f>
        <v>-31.230694008118544</v>
      </c>
      <c r="Q27" s="207">
        <f ca="1">OFFSET(Census!Q$4,$A27*25-25+Census!Q$3,0,1,1)-OFFSET(Census!Q$4,$A27*25-25+1,0,1,1)</f>
        <v>-0.12808219305754776</v>
      </c>
      <c r="R27" s="208">
        <f ca="1">IF(OFFSET(Census!Q$4,$A27*25-25+1,0,1,1)=0,"",(OFFSET(Census!Q$4,$A27*25-25+Census!Q$3,0,1,1)-OFFSET(Census!Q$4,$A27*25-25+1,0,1,1))/OFFSET(Census!Q$4,$A27*25-25+1,0,1,1)*100)</f>
        <v>-0.95141866501384098</v>
      </c>
      <c r="S27" s="207">
        <f ca="1">OFFSET(Census!S$4,$A27*25-25+Census!S$3,0,1,1)-OFFSET(Census!S$4,$A27*25-25+1,0,1,1)</f>
        <v>2</v>
      </c>
      <c r="T27" s="208">
        <f ca="1">IF(OFFSET(Census!S$4,$A27*25-25+1,0,1,1)=0,"",(OFFSET(Census!S$4,$A27*25-25+Census!S$3,0,1,1)-OFFSET(Census!S$4,$A27*25-25+1,0,1,1))/OFFSET(Census!S$4,$A27*25-25+1,0,1,1)*100)</f>
        <v>6.0606060606060606</v>
      </c>
      <c r="U27" s="207"/>
      <c r="V27" s="208"/>
      <c r="W27" s="207">
        <f ca="1">OFFSET(Census!W$4,$A27*25-25+Census!W$3,0,1,1)-OFFSET(Census!W$4,$A27*25-25+1,0,1,1)</f>
        <v>744</v>
      </c>
      <c r="X27" s="208">
        <f ca="1">IF(OFFSET(Census!W$4,$A27*25-25+1,0,1,1)=0,"",(OFFSET(Census!W$4,$A27*25-25+Census!W$3,0,1,1)-OFFSET(Census!W$4,$A27*25-25+1,0,1,1))/OFFSET(Census!W$4,$A27*25-25+1,0,1,1)*100)</f>
        <v>217.54385964912282</v>
      </c>
      <c r="Y27" s="207">
        <f ca="1">OFFSET(Census!Y$4,$A27*25-25+Census!Y$3,0,1,1)-OFFSET(Census!Y$4,$A27*25-25+1,0,1,1)</f>
        <v>0.40219733402179836</v>
      </c>
      <c r="Z27" s="208">
        <f ca="1">IF(OFFSET(Census!Y$4,$A27*25-25+1,0,1,1)=0,"",(OFFSET(Census!Y$4,$A27*25-25+Census!Y$3,0,1,1)-OFFSET(Census!Y$4,$A27*25-25+1,0,1,1))/OFFSET(Census!Y$4,$A27*25-25+1,0,1,1)*100)</f>
        <v>156.65350957029739</v>
      </c>
      <c r="AA27" s="207">
        <f ca="1">OFFSET(Census!AA$4,$A27*25-25+Census!AA$3,0,1,1)-OFFSET(Census!AA$4,$A27*25-25+1,0,1,1)</f>
        <v>8305</v>
      </c>
      <c r="AB27" s="208">
        <f ca="1">IF(OFFSET(Census!AA$4,$A27*25-25+1,0,1,1)=0,"",(OFFSET(Census!AA$4,$A27*25-25+Census!AA$3,0,1,1)-OFFSET(Census!AA$4,$A27*25-25+1,0,1,1))/OFFSET(Census!AA$4,$A27*25-25+1,0,1,1)*100)</f>
        <v>17.254991585464669</v>
      </c>
      <c r="AC27" s="207">
        <f ca="1">OFFSET(Census!AC$4,$A27*25-25+Census!AC$3,0,1,1)-OFFSET(Census!AC$4,$A27*25-25+1,0,1,1)</f>
        <v>-1.7546682253931394</v>
      </c>
      <c r="AD27" s="208">
        <f ca="1">IF(OFFSET(Census!AC$4,$A27*25-25+1,0,1,1)=0,"",(OFFSET(Census!AC$4,$A27*25-25+Census!AC$3,0,1,1)-OFFSET(Census!AC$4,$A27*25-25+1,0,1,1))/OFFSET(Census!AC$4,$A27*25-25+1,0,1,1)*100)</f>
        <v>-4.8562068168112837</v>
      </c>
      <c r="AE27" s="207">
        <f ca="1">OFFSET(Census!AE$4,$A27*25-25+Census!AE$3,0,1,1)-OFFSET(Census!AE$4,$A27*25-25+1,0,1,1)</f>
        <v>-1994</v>
      </c>
      <c r="AF27" s="208">
        <f ca="1">IF(OFFSET(Census!AE$4,$A27*25-25+1,0,1,1)=0,"",(OFFSET(Census!AE$4,$A27*25-25+Census!AE$3,0,1,1)-OFFSET(Census!AE$4,$A27*25-25+1,0,1,1))/OFFSET(Census!AE$4,$A27*25-25+1,0,1,1)*100)</f>
        <v>-3.2607273678702251</v>
      </c>
      <c r="AG27" s="207">
        <f ca="1">OFFSET(Census!AG$4,$A27*25-25+Census!AG$3,0,1,1)-OFFSET(Census!AG$4,$A27*25-25+1,0,1,1)</f>
        <v>-9.7723095555837034</v>
      </c>
      <c r="AH27" s="208">
        <f ca="1">IF(OFFSET(Census!AG$4,$A27*25-25+1,0,1,1)=0,"",(OFFSET(Census!AG$4,$A27*25-25+Census!AG$3,0,1,1)-OFFSET(Census!AG$4,$A27*25-25+1,0,1,1))/OFFSET(Census!AG$4,$A27*25-25+1,0,1,1)*100)</f>
        <v>-21.286957727803479</v>
      </c>
      <c r="AI27" s="207">
        <f ca="1">OFFSET(Census!AI$4,$A27*25-25+Census!AI$3,0,1,1)-OFFSET(Census!AI$4,$A27*25-25+1,0,1,1)</f>
        <v>-2.4412175143310177</v>
      </c>
      <c r="AJ27" s="208">
        <f ca="1">IF(OFFSET(Census!AI$4,$A27*25-25+1,0,1,1)=0,"",(OFFSET(Census!AI$4,$A27*25-25+Census!AI$3,0,1,1)-OFFSET(Census!AI$4,$A27*25-25+1,0,1,1))/OFFSET(Census!AI$4,$A27*25-25+1,0,1,1)*100)</f>
        <v>-36.995880238968539</v>
      </c>
      <c r="AK27" s="207">
        <f ca="1">OFFSET(Census!AK$4,$A27*25-25+Census!AK$3,0,1,1)-OFFSET(Census!AK$4,$A27*25-25+1,0,1,1)</f>
        <v>11</v>
      </c>
      <c r="AL27" s="208">
        <f ca="1">IF(OFFSET(Census!AK$4,$A27*25-25+1,0,1,1)=0,"",(OFFSET(Census!AK$4,$A27*25-25+Census!AK$3,0,1,1)-OFFSET(Census!AK$4,$A27*25-25+1,0,1,1))/OFFSET(Census!AK$4,$A27*25-25+1,0,1,1)*100)</f>
        <v>27.500000000000004</v>
      </c>
      <c r="AM27" s="207">
        <f ca="1">OFFSET(Census!AM$4,$A27*25-25+Census!AM$3,0,1,1)-OFFSET(Census!AM$4,$A27*25-25+1,0,1,1)</f>
        <v>891</v>
      </c>
      <c r="AN27" s="208">
        <f ca="1">IF(OFFSET(Census!AM$4,$A27*25-25+1,0,1,1)=0,"",(OFFSET(Census!AM$4,$A27*25-25+Census!AM$3,0,1,1)-OFFSET(Census!AM$4,$A27*25-25+1,0,1,1))/OFFSET(Census!AM$4,$A27*25-25+1,0,1,1)*100)</f>
        <v>73.45424567188789</v>
      </c>
      <c r="AO27" s="207">
        <f ca="1">OFFSET(Census!AO$4,$A27*25-25+Census!AO$3,0,1,1)-OFFSET(Census!AO$4,$A27*25-25+1,0,1,1)</f>
        <v>3511</v>
      </c>
      <c r="AP27" s="208">
        <f ca="1">IF(OFFSET(Census!AO$4,$A27*25-25+1,0,1,1)=0,"",(OFFSET(Census!AO$4,$A27*25-25+Census!AO$3,0,1,1)-OFFSET(Census!AO$4,$A27*25-25+1,0,1,1))/OFFSET(Census!AO$4,$A27*25-25+1,0,1,1)*100)</f>
        <v>670.03816793893134</v>
      </c>
      <c r="AQ27" s="207">
        <f ca="1">OFFSET(Census!AQ$4,$A27*25-25+Census!AQ$3,0,1,1)-OFFSET(Census!AQ$4,$A27*25-25+1,0,1,1)</f>
        <v>402</v>
      </c>
      <c r="AR27" s="208">
        <f ca="1">IF(OFFSET(Census!AQ$4,$A27*25-25+1,0,1,1)=0,"",(OFFSET(Census!AQ$4,$A27*25-25+Census!AQ$3,0,1,1)-OFFSET(Census!AQ$4,$A27*25-25+1,0,1,1))/OFFSET(Census!AQ$4,$A27*25-25+1,0,1,1)*100)</f>
        <v>199.009900990099</v>
      </c>
      <c r="AS27" s="207">
        <f ca="1">OFFSET(Census!AS$4,$A27*25-25+Census!AS$3,0,1,1)-OFFSET(Census!AS$4,$A27*25-25+1,0,1,1)</f>
        <v>438</v>
      </c>
      <c r="AT27" s="208">
        <f ca="1">IF(OFFSET(Census!AS$4,$A27*25-25+1,0,1,1)=0,"",(OFFSET(Census!AS$4,$A27*25-25+Census!AS$3,0,1,1)-OFFSET(Census!AS$4,$A27*25-25+1,0,1,1))/OFFSET(Census!AS$4,$A27*25-25+1,0,1,1)*100)</f>
        <v>46.645367412140573</v>
      </c>
      <c r="AU27" s="207">
        <f ca="1">OFFSET(Census!AU$4,$A27*25-25+Census!AU$3,0,1,1)-OFFSET(Census!AU$4,$A27*25-25+1,0,1,1)</f>
        <v>374</v>
      </c>
      <c r="AV27" s="208">
        <f ca="1">IF(OFFSET(Census!AU$4,$A27*25-25+1,0,1,1)=0,"",(OFFSET(Census!AU$4,$A27*25-25+Census!AU$3,0,1,1)-OFFSET(Census!AU$4,$A27*25-25+1,0,1,1))/OFFSET(Census!AU$4,$A27*25-25+1,0,1,1)*100)</f>
        <v>60.128617363344048</v>
      </c>
      <c r="AW27" s="207">
        <f ca="1">OFFSET(Census!AW$4,$A27*25-25+Census!AW$3,0,1,1)-OFFSET(Census!AW$4,$A27*25-25+1,0,1,1)</f>
        <v>-302</v>
      </c>
      <c r="AX27" s="208">
        <f ca="1">IF(OFFSET(Census!AW$4,$A27*25-25+1,0,1,1)=0,"",(OFFSET(Census!AW$4,$A27*25-25+Census!AW$3,0,1,1)-OFFSET(Census!AW$4,$A27*25-25+1,0,1,1))/OFFSET(Census!AW$4,$A27*25-25+1,0,1,1)*100)</f>
        <v>-13.640469738030713</v>
      </c>
      <c r="AY27" s="207">
        <f ca="1">OFFSET(Census!AY$4,$A27*25-25+Census!AY$3,0,1,1)-OFFSET(Census!AY$4,$A27*25-25+1,0,1,1)</f>
        <v>313</v>
      </c>
      <c r="AZ27" s="208">
        <f ca="1">IF(OFFSET(Census!AY$4,$A27*25-25+1,0,1,1)=0,"",(OFFSET(Census!AY$4,$A27*25-25+Census!AY$3,0,1,1)-OFFSET(Census!AY$4,$A27*25-25+1,0,1,1))/OFFSET(Census!AY$4,$A27*25-25+1,0,1,1)*100)</f>
        <v>33.333333333333329</v>
      </c>
      <c r="BA27" s="207"/>
      <c r="BB27" s="208"/>
      <c r="BC27" s="207">
        <f ca="1">OFFSET(Census!BC$4,$A27*25-25+Census!BC$3,0,1,1)-OFFSET(Census!BC$4,$A27*25-25+1,0,1,1)</f>
        <v>2342</v>
      </c>
      <c r="BD27" s="208">
        <f ca="1">IF(OFFSET(Census!BC$4,$A27*25-25+1,0,1,1)=0,"",(OFFSET(Census!BC$4,$A27*25-25+Census!BC$3,0,1,1)-OFFSET(Census!BC$4,$A27*25-25+1,0,1,1))/OFFSET(Census!BC$4,$A27*25-25+1,0,1,1)*100)</f>
        <v>193.87417218543047</v>
      </c>
      <c r="BE27" s="207">
        <f ca="1">OFFSET(Census!BE$4,$A27*25-25+Census!BE$3,0,1,1)-OFFSET(Census!BE$4,$A27*25-25+1,0,1,1)</f>
        <v>133</v>
      </c>
      <c r="BF27" s="208">
        <f ca="1">IF(OFFSET(Census!BE$4,$A27*25-25+1,0,1,1)=0,"",(OFFSET(Census!BE$4,$A27*25-25+Census!BE$3,0,1,1)-OFFSET(Census!BE$4,$A27*25-25+1,0,1,1))/OFFSET(Census!BE$4,$A27*25-25+1,0,1,1)*100)</f>
        <v>32.439024390243901</v>
      </c>
      <c r="BG27" s="207">
        <f ca="1">OFFSET(Census!BG$4,$A27*25-25+Census!BG$3,0,1,1)-OFFSET(Census!BG$4,$A27*25-25+1,0,1,1)</f>
        <v>26</v>
      </c>
      <c r="BH27" s="208">
        <f ca="1">IF(OFFSET(Census!BG$4,$A27*25-25+1,0,1,1)=0,"",(OFFSET(Census!BG$4,$A27*25-25+Census!BG$3,0,1,1)-OFFSET(Census!BG$4,$A27*25-25+1,0,1,1))/OFFSET(Census!BG$4,$A27*25-25+1,0,1,1)*100)</f>
        <v>32.911392405063289</v>
      </c>
      <c r="BI27" s="207">
        <f ca="1">OFFSET(Census!BI$4,$A27*25-25+Census!BI$3,0,1,1)-OFFSET(Census!BI$4,$A27*25-25+1,0,1,1)</f>
        <v>2183</v>
      </c>
      <c r="BJ27" s="208">
        <f ca="1">IF(OFFSET(Census!BI$4,$A27*25-25+1,0,1,1)=0,"",(OFFSET(Census!BI$4,$A27*25-25+Census!BI$3,0,1,1)-OFFSET(Census!BI$4,$A27*25-25+1,0,1,1))/OFFSET(Census!BI$4,$A27*25-25+1,0,1,1)*100)</f>
        <v>303.61613351877611</v>
      </c>
      <c r="BK27" s="207"/>
      <c r="BL27" s="208"/>
      <c r="BM27" s="207">
        <f ca="1">OFFSET(Census!BM$4,$A27*25-25+Census!BM$3,0,1,1)-OFFSET(Census!BM$4,$A27*25-25+1,0,1,1)</f>
        <v>5789</v>
      </c>
      <c r="BN27" s="208">
        <f ca="1">IF(OFFSET(Census!BM$4,$A27*25-25+1,0,1,1)=0,"",(OFFSET(Census!BM$4,$A27*25-25+Census!BM$3,0,1,1)-OFFSET(Census!BM$4,$A27*25-25+1,0,1,1))/OFFSET(Census!BM$4,$A27*25-25+1,0,1,1)*100)</f>
        <v>1440.0497512437812</v>
      </c>
      <c r="BO27" s="207">
        <f ca="1">OFFSET(Census!BO$4,$A27*25-25+Census!BO$3,0,1,1)-OFFSET(Census!BO$4,$A27*25-25+1,0,1,1)</f>
        <v>2525</v>
      </c>
      <c r="BP27" s="208">
        <f ca="1">IF(OFFSET(Census!BO$4,$A27*25-25+1,0,1,1)=0,"",(OFFSET(Census!BO$4,$A27*25-25+Census!BO$3,0,1,1)-OFFSET(Census!BO$4,$A27*25-25+1,0,1,1))/OFFSET(Census!BO$4,$A27*25-25+1,0,1,1)*100)</f>
        <v>255.30839231547014</v>
      </c>
      <c r="BQ27" s="207">
        <f ca="1">OFFSET(Census!BQ$4,$A27*25-25+Census!BQ$3,0,1,1)-OFFSET(Census!BQ$4,$A27*25-25+1,0,1,1)</f>
        <v>9668</v>
      </c>
      <c r="BR27" s="208">
        <f ca="1">IF(OFFSET(Census!BQ$4,$A27*25-25+1,0,1,1)=0,"",(OFFSET(Census!BQ$4,$A27*25-25+Census!BQ$3,0,1,1)-OFFSET(Census!BQ$4,$A27*25-25+1,0,1,1))/OFFSET(Census!BQ$4,$A27*25-25+1,0,1,1)*100)</f>
        <v>136.55367231638417</v>
      </c>
      <c r="BS27" s="207">
        <f ca="1">OFFSET(Census!BS$4,$A27*25-25+Census!BS$3,0,1,1)-OFFSET(Census!BS$4,$A27*25-25+1,0,1,1)</f>
        <v>248</v>
      </c>
      <c r="BT27" s="208">
        <f ca="1">IF(OFFSET(Census!BS$4,$A27*25-25+1,0,1,1)=0,"",(OFFSET(Census!BS$4,$A27*25-25+Census!BS$3,0,1,1)-OFFSET(Census!BS$4,$A27*25-25+1,0,1,1))/OFFSET(Census!BS$4,$A27*25-25+1,0,1,1)*100)</f>
        <v>298.79518072289153</v>
      </c>
      <c r="BU27" s="207">
        <f ca="1">OFFSET(Census!BU$4,$A27*25-25+Census!BU$3,0,1,1)-OFFSET(Census!BU$4,$A27*25-25+1,0,1,1)</f>
        <v>56533</v>
      </c>
      <c r="BV27" s="208">
        <f ca="1">IF(OFFSET(Census!BU$4,$A27*25-25+1,0,1,1)=0,"",(OFFSET(Census!BU$4,$A27*25-25+Census!BU$3,0,1,1)-OFFSET(Census!BU$4,$A27*25-25+1,0,1,1))/OFFSET(Census!BU$4,$A27*25-25+1,0,1,1)*100)</f>
        <v>402.48469315107502</v>
      </c>
      <c r="BW27" s="207"/>
      <c r="BX27" s="208"/>
      <c r="BY27" s="207">
        <f ca="1">OFFSET(Census!BY$4,$A27*25-25+Census!BY$3,0,1,1)-OFFSET(Census!BY$4,$A27*25-25+1,0,1,1)</f>
        <v>-8.3285714285714292</v>
      </c>
      <c r="BZ27" s="208">
        <f ca="1">IF(OFFSET(Census!BY$4,$A27*25-25+1,0,1,1)=0,"",(OFFSET(Census!BY$4,$A27*25-25+Census!BY$3,0,1,1)-OFFSET(Census!BY$4,$A27*25-25+1,0,1,1))/OFFSET(Census!BY$4,$A27*25-25+1,0,1,1)*100)</f>
        <v>-68.107476635514018</v>
      </c>
      <c r="CA27" s="207">
        <f ca="1">OFFSET(Census!CA$4,$A27*25-25+Census!CA$3,0,1,1)-OFFSET(Census!CA$4,$A27*25-25+1,0,1,1)</f>
        <v>46287</v>
      </c>
      <c r="CB27" s="208">
        <f ca="1">IF(OFFSET(Census!CA$4,$A27*25-25+1,0,1,1)=0,"",(OFFSET(Census!CA$4,$A27*25-25+Census!CA$3,0,1,1)-OFFSET(Census!CA$4,$A27*25-25+1,0,1,1))/OFFSET(Census!CA$4,$A27*25-25+1,0,1,1)*100)</f>
        <v>627.02519642373341</v>
      </c>
      <c r="CC27" s="207">
        <f ca="1">OFFSET(Census!CC$4,$A27*25-25+Census!CC$3,0,1,1)-OFFSET(Census!CC$4,$A27*25-25+1,0,1,1)</f>
        <v>27.585012188682814</v>
      </c>
      <c r="CD27" s="208">
        <f ca="1">IF(OFFSET(Census!CC$4,$A27*25-25+1,0,1,1)=0,"",(OFFSET(Census!CC$4,$A27*25-25+Census!CC$3,0,1,1)-OFFSET(Census!CC$4,$A27*25-25+1,0,1,1))/OFFSET(Census!CC$4,$A27*25-25+1,0,1,1)*100)</f>
        <v>497.7670981601018</v>
      </c>
      <c r="CE27" s="207"/>
      <c r="CF27" s="208"/>
      <c r="CG27" s="207">
        <f ca="1">OFFSET(Census!CG$4,$A27*25-25+Census!CG$3,0,1,1)-OFFSET(Census!CG$4,$A27*25-25+1,0,1,1)</f>
        <v>39652</v>
      </c>
      <c r="CH27" s="208">
        <f ca="1">IF(OFFSET(Census!CG$4,$A27*25-25+1,0,1,1)=0,"",(OFFSET(Census!CG$4,$A27*25-25+Census!CG$3,0,1,1)-OFFSET(Census!CG$4,$A27*25-25+1,0,1,1))/OFFSET(Census!CG$4,$A27*25-25+1,0,1,1)*100)</f>
        <v>74.242168922840719</v>
      </c>
      <c r="CI27" s="207">
        <f ca="1">OFFSET(Census!CI$4,$A27*25-25+Census!CI$3,0,1,1)-OFFSET(Census!CI$4,$A27*25-25+1,0,1,1)</f>
        <v>-4573</v>
      </c>
      <c r="CJ27" s="208">
        <f ca="1">IF(OFFSET(Census!CI$4,$A27*25-25+1,0,1,1)=0,"",(OFFSET(Census!CI$4,$A27*25-25+Census!CI$3,0,1,1)-OFFSET(Census!CI$4,$A27*25-25+1,0,1,1))/OFFSET(Census!CI$4,$A27*25-25+1,0,1,1)*100)</f>
        <v>-48.111520252498686</v>
      </c>
      <c r="CK27" s="207">
        <f ca="1">OFFSET(Census!CK$4,$A27*25-25+Census!CK$3,0,1,1)-OFFSET(Census!CK$4,$A27*25-25+1,0,1,1)</f>
        <v>-3622</v>
      </c>
      <c r="CL27" s="208">
        <f ca="1">IF(OFFSET(Census!CK$4,$A27*25-25+1,0,1,1)=0,"",(OFFSET(Census!CK$4,$A27*25-25+Census!CK$3,0,1,1)-OFFSET(Census!CK$4,$A27*25-25+1,0,1,1))/OFFSET(Census!CK$4,$A27*25-25+1,0,1,1)*100)</f>
        <v>-8.2862437372743702</v>
      </c>
      <c r="CM27" s="207">
        <f ca="1">OFFSET(Census!CM$4,$A27*25-25+Census!CM$3,0,1,1)-OFFSET(Census!CM$4,$A27*25-25+1,0,1,1)</f>
        <v>-10.074912541988589</v>
      </c>
      <c r="CN27" s="208">
        <f ca="1">IF(OFFSET(Census!CM$4,$A27*25-25+1,0,1,1)=0,"",(OFFSET(Census!CM$4,$A27*25-25+Census!CM$3,0,1,1)-OFFSET(Census!CM$4,$A27*25-25+1,0,1,1))/OFFSET(Census!CM$4,$A27*25-25+1,0,1,1)*100)</f>
        <v>-66.68627539891321</v>
      </c>
      <c r="CO27" s="207">
        <f ca="1">OFFSET(Census!CO$4,$A27*25-25+Census!CO$3,0,1,1)-OFFSET(Census!CO$4,$A27*25-25+1,0,1,1)</f>
        <v>0.40098554971032829</v>
      </c>
      <c r="CP27" s="208">
        <f ca="1">IF(OFFSET(Census!CO$4,$A27*25-25+1,0,1,1)=0,"",(OFFSET(Census!CO$4,$A27*25-25+Census!CO$3,0,1,1)-OFFSET(Census!CO$4,$A27*25-25+1,0,1,1))/OFFSET(Census!CO$4,$A27*25-25+1,0,1,1)*100)</f>
        <v>9.1153496821071744</v>
      </c>
      <c r="CQ27" s="207">
        <f ca="1">OFFSET(Census!CQ$4,$A27*25-25+Census!CQ$3,0,1,1)-OFFSET(Census!CQ$4,$A27*25-25+1,0,1,1)</f>
        <v>11.962327545045909</v>
      </c>
      <c r="CR27" s="208">
        <f ca="1">IF(OFFSET(Census!CQ$4,$A27*25-25+1,0,1,1)=0,"",(OFFSET(Census!CQ$4,$A27*25-25+Census!CQ$3,0,1,1)-OFFSET(Census!CQ$4,$A27*25-25+1,0,1,1))/OFFSET(Census!CQ$4,$A27*25-25+1,0,1,1)*100)</f>
        <v>20.273439528412119</v>
      </c>
      <c r="CS27" s="207">
        <f ca="1">OFFSET(Census!CS$4,$A27*25-25+Census!CS$3,0,1,1)-OFFSET(Census!CS$4,$A27*25-25+1,0,1,1)</f>
        <v>-10.72733664240282</v>
      </c>
      <c r="CT27" s="208">
        <f ca="1">IF(OFFSET(Census!CS$4,$A27*25-25+1,0,1,1)=0,"",(OFFSET(Census!CS$4,$A27*25-25+Census!CS$3,0,1,1)-OFFSET(Census!CS$4,$A27*25-25+1,0,1,1))/OFFSET(Census!CS$4,$A27*25-25+1,0,1,1)*100)</f>
        <v>-74.030319305554031</v>
      </c>
      <c r="CU27" s="207">
        <f ca="1">OFFSET(Census!CU$4,$A27*25-25+Census!CU$3,0,1,1)-OFFSET(Census!CU$4,$A27*25-25+1,0,1,1)</f>
        <v>24260</v>
      </c>
      <c r="CV27" s="208">
        <f ca="1">IF(OFFSET(Census!CU$4,$A27*25-25+1,0,1,1)=0,"",(OFFSET(Census!CU$4,$A27*25-25+Census!CU$3,0,1,1)-OFFSET(Census!CU$4,$A27*25-25+1,0,1,1))/OFFSET(Census!CU$4,$A27*25-25+1,0,1,1)*100)</f>
        <v>301.77882821246425</v>
      </c>
      <c r="CW27" s="207">
        <f ca="1">OFFSET(Census!CW$4,$A27*25-25+Census!CW$3,0,1,1)-OFFSET(Census!CW$4,$A27*25-25+1,0,1,1)</f>
        <v>98</v>
      </c>
      <c r="CX27" s="208">
        <f ca="1">IF(OFFSET(Census!CW$4,$A27*25-25+1,0,1,1)=0,"",(OFFSET(Census!CW$4,$A27*25-25+Census!CW$3,0,1,1)-OFFSET(Census!CW$4,$A27*25-25+1,0,1,1))/OFFSET(Census!CW$4,$A27*25-25+1,0,1,1)*100)</f>
        <v>1.7183938278099244</v>
      </c>
      <c r="CY27" s="207">
        <f ca="1">OFFSET(Census!CY$4,$A27*25-25+Census!CY$3,0,1,1)-OFFSET(Census!CY$4,$A27*25-25+1,0,1,1)</f>
        <v>20.277800261998586</v>
      </c>
      <c r="CZ27" s="208">
        <f ca="1">IF(OFFSET(Census!CY$4,$A27*25-25+1,0,1,1)=0,"",(OFFSET(Census!CY$4,$A27*25-25+Census!CY$3,0,1,1)-OFFSET(Census!CY$4,$A27*25-25+1,0,1,1))/OFFSET(Census!CY$4,$A27*25-25+1,0,1,1)*100)</f>
        <v>134.72036748265734</v>
      </c>
      <c r="DA27" s="207">
        <f ca="1">OFFSET(Census!DA$4,$A27*25-25+Census!DA$3,0,1,1)-OFFSET(Census!DA$4,$A27*25-25+1,0,1,1)</f>
        <v>-4.3326758036617168</v>
      </c>
      <c r="DB27" s="208">
        <f ca="1">IF(OFFSET(Census!DA$4,$A27*25-25+1,0,1,1)=0,"",(OFFSET(Census!DA$4,$A27*25-25+Census!DA$3,0,1,1)-OFFSET(Census!DA$4,$A27*25-25+1,0,1,1))/OFFSET(Census!DA$4,$A27*25-25+1,0,1,1)*100)</f>
        <v>-40.575816587369559</v>
      </c>
      <c r="DC27" s="207"/>
      <c r="DD27" s="208"/>
      <c r="DE27" s="207">
        <f ca="1">OFFSET(Census!DE$4,$A27*25-25+Census!DE$3,0,1,1)-OFFSET(Census!DE$4,$A27*25-25+1,0,1,1)</f>
        <v>4131</v>
      </c>
      <c r="DF27" s="208">
        <f ca="1">IF(OFFSET(Census!DE$4,$A27*25-25+1,0,1,1)=0,"",(OFFSET(Census!DE$4,$A27*25-25+Census!DE$3,0,1,1)-OFFSET(Census!DE$4,$A27*25-25+1,0,1,1))/OFFSET(Census!DE$4,$A27*25-25+1,0,1,1)*100)</f>
        <v>48.922311700615822</v>
      </c>
      <c r="DG27" s="207">
        <f ca="1">OFFSET(Census!DG$4,$A27*25-25+Census!DG$3,0,1,1)-OFFSET(Census!DG$4,$A27*25-25+1,0,1,1)</f>
        <v>-3087</v>
      </c>
      <c r="DH27" s="208">
        <f ca="1">IF(OFFSET(Census!DG$4,$A27*25-25+1,0,1,1)=0,"",(OFFSET(Census!DG$4,$A27*25-25+Census!DG$3,0,1,1)-OFFSET(Census!DG$4,$A27*25-25+1,0,1,1))/OFFSET(Census!DG$4,$A27*25-25+1,0,1,1)*100)</f>
        <v>-7.853962600178094</v>
      </c>
      <c r="DI27" s="207">
        <f ca="1">OFFSET(Census!DI$4,$A27*25-25+Census!DI$3,0,1,1)-OFFSET(Census!DI$4,$A27*25-25+1,0,1,1)</f>
        <v>14151</v>
      </c>
      <c r="DJ27" s="208">
        <f ca="1">IF(OFFSET(Census!DI$4,$A27*25-25+1,0,1,1)=0,"",(OFFSET(Census!DI$4,$A27*25-25+Census!DI$3,0,1,1)-OFFSET(Census!DI$4,$A27*25-25+1,0,1,1))/OFFSET(Census!DI$4,$A27*25-25+1,0,1,1)*100)</f>
        <v>310.05696757230498</v>
      </c>
      <c r="DK27" s="207">
        <f ca="1">OFFSET(Census!DK$4,$A27*25-25+Census!DK$3,0,1,1)-OFFSET(Census!DK$4,$A27*25-25+1,0,1,1)</f>
        <v>14724</v>
      </c>
      <c r="DL27" s="208">
        <f ca="1">IF(OFFSET(Census!DK$4,$A27*25-25+1,0,1,1)=0,"",(OFFSET(Census!DK$4,$A27*25-25+Census!DK$3,0,1,1)-OFFSET(Census!DK$4,$A27*25-25+1,0,1,1))/OFFSET(Census!DK$4,$A27*25-25+1,0,1,1)*100)</f>
        <v>27.701164562677555</v>
      </c>
      <c r="DM27" s="207">
        <f ca="1">OFFSET(Census!DM$4,$A27*25-25+Census!DM$3,0,1,1)-OFFSET(Census!DM$4,$A27*25-25+1,0,1,1)</f>
        <v>2.6399423432495652</v>
      </c>
      <c r="DN27" s="208">
        <f ca="1">IF(OFFSET(Census!DM$4,$A27*25-25+1,0,1,1)=0,"",(OFFSET(Census!DM$4,$A27*25-25+Census!DM$3,0,1,1)-OFFSET(Census!DM$4,$A27*25-25+1,0,1,1))/OFFSET(Census!DM$4,$A27*25-25+1,0,1,1)*100)</f>
        <v>16.617818021168183</v>
      </c>
      <c r="DO27" s="207">
        <f ca="1">OFFSET(Census!DO$4,$A27*25-25+Census!DO$3,0,1,1)-OFFSET(Census!DO$4,$A27*25-25+1,0,1,1)</f>
        <v>-20.588627563623035</v>
      </c>
      <c r="DP27" s="208">
        <f ca="1">IF(OFFSET(Census!DO$4,$A27*25-25+1,0,1,1)=0,"",(OFFSET(Census!DO$4,$A27*25-25+Census!DO$3,0,1,1)-OFFSET(Census!DO$4,$A27*25-25+1,0,1,1))/OFFSET(Census!DO$4,$A27*25-25+1,0,1,1)*100)</f>
        <v>-27.84244551302011</v>
      </c>
      <c r="DQ27" s="207">
        <f ca="1">OFFSET(Census!DQ$4,$A27*25-25+Census!DQ$3,0,1,1)-OFFSET(Census!DQ$4,$A27*25-25+1,0,1,1)</f>
        <v>18.985398366691804</v>
      </c>
      <c r="DR27" s="208">
        <f ca="1">IF(OFFSET(Census!DQ$4,$A27*25-25+1,0,1,1)=0,"",(OFFSET(Census!DQ$4,$A27*25-25+Census!DQ$3,0,1,1)-OFFSET(Census!DQ$4,$A27*25-25+1,0,1,1))/OFFSET(Census!DQ$4,$A27*25-25+1,0,1,1)*100)</f>
        <v>221.10667821752182</v>
      </c>
      <c r="DS27" s="207">
        <f ca="1">OFFSET(Census!DS$4,$A27*25-25+Census!DS$3,0,1,1)-OFFSET(Census!DS$4,$A27*25-25+1,0,1,1)</f>
        <v>12730</v>
      </c>
      <c r="DT27" s="208">
        <f ca="1">IF(OFFSET(Census!DS$4,$A27*25-25+1,0,1,1)=0,"",(OFFSET(Census!DS$4,$A27*25-25+Census!DS$3,0,1,1)-OFFSET(Census!DS$4,$A27*25-25+1,0,1,1))/OFFSET(Census!DS$4,$A27*25-25+1,0,1,1)*100)</f>
        <v>96.075471698113219</v>
      </c>
      <c r="DU27" s="207">
        <f ca="1">OFFSET(Census!DU$4,$A27*25-25+Census!DU$3,0,1,1)-OFFSET(Census!DU$4,$A27*25-25+1,0,1,1)</f>
        <v>162</v>
      </c>
      <c r="DV27" s="208">
        <f ca="1">IF(OFFSET(Census!DU$4,$A27*25-25+1,0,1,1)=0,"",(OFFSET(Census!DU$4,$A27*25-25+Census!DU$3,0,1,1)-OFFSET(Census!DU$4,$A27*25-25+1,0,1,1))/OFFSET(Census!DU$4,$A27*25-25+1,0,1,1)*100)</f>
        <v>11.440677966101696</v>
      </c>
      <c r="DW27" s="207">
        <f ca="1">OFFSET(Census!DW$4,$A27*25-25+Census!DW$3,0,1,1)-OFFSET(Census!DW$4,$A27*25-25+1,0,1,1)</f>
        <v>18560</v>
      </c>
      <c r="DX27" s="208">
        <f ca="1">IF(OFFSET(Census!DW$4,$A27*25-25+1,0,1,1)=0,"",(OFFSET(Census!DW$4,$A27*25-25+Census!DW$3,0,1,1)-OFFSET(Census!DW$4,$A27*25-25+1,0,1,1))/OFFSET(Census!DW$4,$A27*25-25+1,0,1,1)*100)</f>
        <v>37.636371010260774</v>
      </c>
      <c r="DY27" s="207">
        <f ca="1">OFFSET(Census!DY$4,$A27*25-25+Census!DY$3,0,1,1)-OFFSET(Census!DY$4,$A27*25-25+1,0,1,1)</f>
        <v>11.89706702666847</v>
      </c>
      <c r="DZ27" s="208">
        <f ca="1">IF(OFFSET(Census!DY$4,$A27*25-25+1,0,1,1)=0,"",(OFFSET(Census!DY$4,$A27*25-25+Census!DY$3,0,1,1)-OFFSET(Census!DY$4,$A27*25-25+1,0,1,1))/OFFSET(Census!DY$4,$A27*25-25+1,0,1,1)*100)</f>
        <v>44.278638743632378</v>
      </c>
      <c r="EA27" s="207">
        <f ca="1">OFFSET(Census!EA$4,$A27*25-25+Census!EA$3,0,1,1)-OFFSET(Census!EA$4,$A27*25-25+1,0,1,1)</f>
        <v>-0.51680424307469375</v>
      </c>
      <c r="EB27" s="208">
        <f ca="1">IF(OFFSET(Census!EA$4,$A27*25-25+1,0,1,1)=0,"",(OFFSET(Census!EA$4,$A27*25-25+Census!EA$3,0,1,1)-OFFSET(Census!EA$4,$A27*25-25+1,0,1,1))/OFFSET(Census!EA$4,$A27*25-25+1,0,1,1)*100)</f>
        <v>-17.998364719622494</v>
      </c>
      <c r="EC27" s="207">
        <f ca="1">OFFSET(Census!EC$4,$A27*25-25+Census!EC$3,0,1,1)-OFFSET(Census!EC$4,$A27*25-25+1,0,1,1)</f>
        <v>655000</v>
      </c>
      <c r="ED27" s="208">
        <f ca="1">IF(OFFSET(Census!EC$4,$A27*25-25+1,0,1,1)=0,"",(OFFSET(Census!EC$4,$A27*25-25+Census!EC$3,0,1,1)-OFFSET(Census!EC$4,$A27*25-25+1,0,1,1))/OFFSET(Census!EC$4,$A27*25-25+1,0,1,1)*100)</f>
        <v>192.64705882352942</v>
      </c>
      <c r="EE27" s="207">
        <f ca="1">OFFSET(Census!EE$4,$A27*25-25+Census!EE$3,0,1,1)-OFFSET(Census!EE$4,$A27*25-25+1,0,1,1)</f>
        <v>310000</v>
      </c>
      <c r="EF27" s="208">
        <f ca="1">IF(OFFSET(Census!EE$4,$A27*25-25+1,0,1,1)=0,"",(OFFSET(Census!EE$4,$A27*25-25+Census!EE$3,0,1,1)-OFFSET(Census!EE$4,$A27*25-25+1,0,1,1))/OFFSET(Census!EE$4,$A27*25-25+1,0,1,1)*100)</f>
        <v>121.56862745098039</v>
      </c>
      <c r="EG27" s="207">
        <f ca="1">OFFSET(Census!EG$4,$A27*25-25+Census!EG$3,0,1,1)-OFFSET(Census!EG$4,$A27*25-25+1,0,1,1)</f>
        <v>6.6269578522743089</v>
      </c>
      <c r="EH27" s="208">
        <f ca="1">IF(OFFSET(Census!EG$4,$A27*25-25+1,0,1,1)=0,"",(OFFSET(Census!EG$4,$A27*25-25+Census!EG$3,0,1,1)-OFFSET(Census!EG$4,$A27*25-25+1,0,1,1))/OFFSET(Census!EG$4,$A27*25-25+1,0,1,1)*100)</f>
        <v>158.80400000000003</v>
      </c>
      <c r="EI27" s="207">
        <f ca="1">OFFSET(Census!EI$4,$A27*25-25+Census!EI$3,0,1,1)-OFFSET(Census!EI$4,$A27*25-25+1,0,1,1)</f>
        <v>2.8876060648212545</v>
      </c>
      <c r="EJ27" s="208">
        <f ca="1">IF(OFFSET(Census!EI$4,$A27*25-25+1,0,1,1)=0,"",(OFFSET(Census!EI$4,$A27*25-25+Census!EI$3,0,1,1)-OFFSET(Census!EI$4,$A27*25-25+1,0,1,1))/OFFSET(Census!EI$4,$A27*25-25+1,0,1,1)*100)</f>
        <v>92.777653631284906</v>
      </c>
      <c r="EK27" s="207">
        <f ca="1">OFFSET(Census!EK$4,$A27*25-25+Census!EK$3,0,1,1)-OFFSET(Census!EK$4,$A27*25-25+1,0,1,1)</f>
        <v>-15</v>
      </c>
      <c r="EL27" s="208">
        <f ca="1">IF(OFFSET(Census!EK$4,$A27*25-25+1,0,1,1)=0,"",(OFFSET(Census!EK$4,$A27*25-25+Census!EK$3,0,1,1)-OFFSET(Census!EK$4,$A27*25-25+1,0,1,1))/OFFSET(Census!EK$4,$A27*25-25+1,0,1,1)*100)</f>
        <v>-89.285714285714278</v>
      </c>
      <c r="EM27" s="207"/>
      <c r="EN27" s="208"/>
      <c r="EO27" s="207">
        <f ca="1">OFFSET(Census!EO$4,$A27*25-25+Census!EO$3,0,1,1)-OFFSET(Census!EO$4,$A27*25-25+1,0,1,1)</f>
        <v>-9.4930514128938199</v>
      </c>
      <c r="EP27" s="208">
        <f ca="1">IF(OFFSET(Census!EO$4,$A27*25-25+1,0,1,1)=0,"",(OFFSET(Census!EO$4,$A27*25-25+Census!EO$3,0,1,1)-OFFSET(Census!EO$4,$A27*25-25+1,0,1,1))/OFFSET(Census!EO$4,$A27*25-25+1,0,1,1)*100)</f>
        <v>-75.867286547764991</v>
      </c>
      <c r="EQ27" s="207">
        <f ca="1">OFFSET(Census!EQ$4,$A27*25-25+Census!EQ$3,0,1,1)-OFFSET(Census!EQ$4,$A27*25-25+1,0,1,1)</f>
        <v>5381</v>
      </c>
      <c r="ER27" s="208">
        <f ca="1">IF(OFFSET(Census!EQ$4,$A27*25-25+1,0,1,1)=0,"",(OFFSET(Census!EQ$4,$A27*25-25+Census!EQ$3,0,1,1)-OFFSET(Census!EQ$4,$A27*25-25+1,0,1,1))/OFFSET(Census!EQ$4,$A27*25-25+1,0,1,1)*100)</f>
        <v>45.044366315084552</v>
      </c>
      <c r="ES27" s="207">
        <f ca="1">OFFSET(Census!ES$4,$A27*25-25+Census!ES$3,0,1,1)-OFFSET(Census!ES$4,$A27*25-25+1,0,1,1)</f>
        <v>3505</v>
      </c>
      <c r="ET27" s="208">
        <f ca="1">IF(OFFSET(Census!ES$4,$A27*25-25+1,0,1,1)=0,"",(OFFSET(Census!ES$4,$A27*25-25+Census!ES$3,0,1,1)-OFFSET(Census!ES$4,$A27*25-25+1,0,1,1))/OFFSET(Census!ES$4,$A27*25-25+1,0,1,1)*100)</f>
        <v>23.444816053511705</v>
      </c>
      <c r="EU27" s="207">
        <f ca="1">OFFSET(Census!EU$4,$A27*25-25+Census!EU$3,0,1,1)-OFFSET(Census!EU$4,$A27*25-25+1,0,1,1)</f>
        <v>764</v>
      </c>
      <c r="EV27" s="208">
        <f ca="1">IF(OFFSET(Census!EU$4,$A27*25-25+1,0,1,1)=0,"",(OFFSET(Census!EU$4,$A27*25-25+Census!EU$3,0,1,1)-OFFSET(Census!EU$4,$A27*25-25+1,0,1,1))/OFFSET(Census!EU$4,$A27*25-25+1,0,1,1)*100)</f>
        <v>14.093340712045748</v>
      </c>
      <c r="EW27" s="207">
        <f ca="1">OFFSET(Census!EW$4,$A27*25-25+Census!EW$3,0,1,1)-OFFSET(Census!EW$4,$A27*25-25+1,0,1,1)</f>
        <v>-70</v>
      </c>
      <c r="EX27" s="208">
        <f ca="1">IF(OFFSET(Census!EW$4,$A27*25-25+1,0,1,1)=0,"",(OFFSET(Census!EW$4,$A27*25-25+Census!EW$3,0,1,1)-OFFSET(Census!EW$4,$A27*25-25+1,0,1,1))/OFFSET(Census!EW$4,$A27*25-25+1,0,1,1)*100)</f>
        <v>-6.024096385542169</v>
      </c>
      <c r="EY27" s="207">
        <f ca="1">OFFSET(Census!EY$4,$A27*25-25+Census!EY$3,0,1,1)-OFFSET(Census!EY$4,$A27*25-25+1,0,1,1)</f>
        <v>9580</v>
      </c>
      <c r="EZ27" s="208">
        <f ca="1">IF(OFFSET(Census!EY$4,$A27*25-25+1,0,1,1)=0,"",(OFFSET(Census!EY$4,$A27*25-25+Census!EY$3,0,1,1)-OFFSET(Census!EY$4,$A27*25-25+1,0,1,1))/OFFSET(Census!EY$4,$A27*25-25+1,0,1,1)*100)</f>
        <v>28.614952656889393</v>
      </c>
      <c r="FA27" s="207">
        <f ca="1">OFFSET(Census!FA$4,$A27*25-25+Census!FA$3,0,1,1)-OFFSET(Census!FA$4,$A27*25-25+1,0,1,1)</f>
        <v>6168</v>
      </c>
      <c r="FB27" s="208">
        <f ca="1">IF(OFFSET(Census!FA$4,$A27*25-25+1,0,1,1)=0,"",(OFFSET(Census!FA$4,$A27*25-25+Census!FA$3,0,1,1)-OFFSET(Census!FA$4,$A27*25-25+1,0,1,1))/OFFSET(Census!FA$4,$A27*25-25+1,0,1,1)*100)</f>
        <v>44.428437657566811</v>
      </c>
      <c r="FC27" s="207">
        <f ca="1">OFFSET(Census!FC$4,$A27*25-25+Census!FC$3,0,1,1)-OFFSET(Census!FC$4,$A27*25-25+1,0,1,1)</f>
        <v>2324</v>
      </c>
      <c r="FD27" s="208">
        <f ca="1">IF(OFFSET(Census!FC$4,$A27*25-25+1,0,1,1)=0,"",(OFFSET(Census!FC$4,$A27*25-25+Census!FC$3,0,1,1)-OFFSET(Census!FC$4,$A27*25-25+1,0,1,1))/OFFSET(Census!FC$4,$A27*25-25+1,0,1,1)*100)</f>
        <v>73.777777777777771</v>
      </c>
      <c r="FE27" s="207">
        <f ca="1">OFFSET(Census!FE$4,$A27*25-25+Census!FE$3,0,1,1)-OFFSET(Census!FE$4,$A27*25-25+1,0,1,1)</f>
        <v>369</v>
      </c>
      <c r="FF27" s="208">
        <f ca="1">IF(OFFSET(Census!FE$4,$A27*25-25+1,0,1,1)=0,"",(OFFSET(Census!FE$4,$A27*25-25+Census!FE$3,0,1,1)-OFFSET(Census!FE$4,$A27*25-25+1,0,1,1))/OFFSET(Census!FE$4,$A27*25-25+1,0,1,1)*100)</f>
        <v>19.617224880382775</v>
      </c>
      <c r="FG27" s="207">
        <f ca="1">OFFSET(Census!FG$4,$A27*25-25+Census!FG$3,0,1,1)-OFFSET(Census!FG$4,$A27*25-25+1,0,1,1)</f>
        <v>18441</v>
      </c>
      <c r="FH27" s="208">
        <f ca="1">IF(OFFSET(Census!FG$4,$A27*25-25+1,0,1,1)=0,"",(OFFSET(Census!FG$4,$A27*25-25+Census!FG$3,0,1,1)-OFFSET(Census!FG$4,$A27*25-25+1,0,1,1))/OFFSET(Census!FG$4,$A27*25-25+1,0,1,1)*100)</f>
        <v>35.197450041036014</v>
      </c>
      <c r="FI27" s="207">
        <f ca="1">OFFSET(Census!FI$4,$A27*25-25+Census!FI$3,0,1,1)-OFFSET(Census!FI$4,$A27*25-25+1,0,1,1)</f>
        <v>1.6606610075639345</v>
      </c>
      <c r="FJ27" s="208">
        <f ca="1">IF(OFFSET(Census!FI$4,$A27*25-25+1,0,1,1)=0,"",(OFFSET(Census!FI$4,$A27*25-25+Census!FI$3,0,1,1)-OFFSET(Census!FI$4,$A27*25-25+1,0,1,1))/OFFSET(Census!FI$4,$A27*25-25+1,0,1,1)*100)</f>
        <v>7.2833594650340894</v>
      </c>
      <c r="FK27" s="207">
        <f ca="1">OFFSET(Census!FK$4,$A27*25-25+Census!FK$3,0,1,1)-OFFSET(Census!FK$4,$A27*25-25+1,0,1,1)</f>
        <v>-2.4804737571432973</v>
      </c>
      <c r="FL27" s="208">
        <f ca="1">IF(OFFSET(Census!FK$4,$A27*25-25+1,0,1,1)=0,"",(OFFSET(Census!FK$4,$A27*25-25+Census!FK$3,0,1,1)-OFFSET(Census!FK$4,$A27*25-25+1,0,1,1))/OFFSET(Census!FK$4,$A27*25-25+1,0,1,1)*100)</f>
        <v>-8.6929405724420601</v>
      </c>
      <c r="FM27" s="207">
        <f ca="1">OFFSET(Census!FM$4,$A27*25-25+Census!FM$3,0,1,1)-OFFSET(Census!FM$4,$A27*25-25+1,0,1,1)</f>
        <v>-1.6151195283685276</v>
      </c>
      <c r="FN27" s="208">
        <f ca="1">IF(OFFSET(Census!FM$4,$A27*25-25+1,0,1,1)=0,"",(OFFSET(Census!FM$4,$A27*25-25+Census!FM$3,0,1,1)-OFFSET(Census!FM$4,$A27*25-25+1,0,1,1))/OFFSET(Census!FM$4,$A27*25-25+1,0,1,1)*100)</f>
        <v>-15.609842731933639</v>
      </c>
      <c r="FO27" s="207">
        <f ca="1">OFFSET(Census!FO$4,$A27*25-25+Census!FO$3,0,1,1)-OFFSET(Census!FO$4,$A27*25-25+1,0,1,1)</f>
        <v>-0.67622098071101244</v>
      </c>
      <c r="FP27" s="208">
        <f ca="1">IF(OFFSET(Census!FO$4,$A27*25-25+1,0,1,1)=0,"",(OFFSET(Census!FO$4,$A27*25-25+Census!FO$3,0,1,1)-OFFSET(Census!FO$4,$A27*25-25+1,0,1,1))/OFFSET(Census!FO$4,$A27*25-25+1,0,1,1)*100)</f>
        <v>-30.489884545948424</v>
      </c>
      <c r="FQ27" s="207">
        <f ca="1">OFFSET(Census!FQ$4,$A27*25-25+Census!FQ$3,0,1,1)-OFFSET(Census!FQ$4,$A27*25-25+1,0,1,1)</f>
        <v>-3.1111532586589021</v>
      </c>
      <c r="FR27" s="208">
        <f ca="1">IF(OFFSET(Census!FQ$4,$A27*25-25+1,0,1,1)=0,"",(OFFSET(Census!FQ$4,$A27*25-25+Census!FQ$3,0,1,1)-OFFSET(Census!FQ$4,$A27*25-25+1,0,1,1))/OFFSET(Census!FQ$4,$A27*25-25+1,0,1,1)*100)</f>
        <v>-4.8688029117033329</v>
      </c>
      <c r="FS27" s="207">
        <f ca="1">OFFSET(Census!FS$4,$A27*25-25+Census!FS$3,0,1,1)-OFFSET(Census!FS$4,$A27*25-25+1,0,1,1)</f>
        <v>1.8092131050102651</v>
      </c>
      <c r="FT27" s="208">
        <f ca="1">IF(OFFSET(Census!FS$4,$A27*25-25+1,0,1,1)=0,"",(OFFSET(Census!FS$4,$A27*25-25+Census!FS$3,0,1,1)-OFFSET(Census!FS$4,$A27*25-25+1,0,1,1))/OFFSET(Census!FS$4,$A27*25-25+1,0,1,1)*100)</f>
        <v>6.8277823388894934</v>
      </c>
      <c r="FU27" s="207">
        <f ca="1">OFFSET(Census!FU$4,$A27*25-25+Census!FU$3,0,1,1)-OFFSET(Census!FU$4,$A27*25-25+1,0,1,1)</f>
        <v>1.7156737212459632</v>
      </c>
      <c r="FV27" s="208">
        <f ca="1">IF(OFFSET(Census!FU$4,$A27*25-25+1,0,1,1)=0,"",(OFFSET(Census!FU$4,$A27*25-25+Census!FU$3,0,1,1)-OFFSET(Census!FU$4,$A27*25-25+1,0,1,1))/OFFSET(Census!FU$4,$A27*25-25+1,0,1,1)*100)</f>
        <v>28.536283580076109</v>
      </c>
      <c r="FW27" s="207">
        <f ca="1">OFFSET(Census!FW$4,$A27*25-25+Census!FW$3,0,1,1)-OFFSET(Census!FW$4,$A27*25-25+1,0,1,1)</f>
        <v>-0.41373356759732172</v>
      </c>
      <c r="FX27" s="208">
        <f ca="1">IF(OFFSET(Census!FW$4,$A27*25-25+1,0,1,1)=0,"",(OFFSET(Census!FW$4,$A27*25-25+Census!FW$3,0,1,1)-OFFSET(Census!FW$4,$A27*25-25+1,0,1,1))/OFFSET(Census!FW$4,$A27*25-25+1,0,1,1)*100)</f>
        <v>-11.524052529041191</v>
      </c>
      <c r="FY27" s="207"/>
      <c r="FZ27" s="208"/>
      <c r="GA27" s="207">
        <f ca="1">OFFSET(Census!GA$4,$A27*25-25+Census!GA$3,0,1,1)-OFFSET(Census!GA$4,$A27*25-25+1,0,1,1)</f>
        <v>-16.050972284076462</v>
      </c>
      <c r="GB27" s="208">
        <f ca="1">IF(OFFSET(Census!GA$4,$A27*25-25+1,0,1,1)=0,"",(OFFSET(Census!GA$4,$A27*25-25+Census!GA$3,0,1,1)-OFFSET(Census!GA$4,$A27*25-25+1,0,1,1))/OFFSET(Census!GA$4,$A27*25-25+1,0,1,1)*100)</f>
        <v>-98.455031688258828</v>
      </c>
      <c r="GC27" s="207">
        <f ca="1">OFFSET(Census!GC$4,$A27*25-25+Census!GC$3,0,1,1)-OFFSET(Census!GC$4,$A27*25-25+1,0,1,1)</f>
        <v>-37.660866784632475</v>
      </c>
      <c r="GD27" s="208">
        <f ca="1">IF(OFFSET(Census!GC$4,$A27*25-25+1,0,1,1)=0,"",(OFFSET(Census!GC$4,$A27*25-25+Census!GC$3,0,1,1)-OFFSET(Census!GC$4,$A27*25-25+1,0,1,1))/OFFSET(Census!GC$4,$A27*25-25+1,0,1,1)*100)</f>
        <v>-81.219982161021591</v>
      </c>
      <c r="GE27" s="207">
        <f ca="1">OFFSET(Census!GE$4,$A27*25-25+Census!GE$3,0,1,1)-OFFSET(Census!GE$4,$A27*25-25+1,0,1,1)</f>
        <v>-48.208566008422011</v>
      </c>
      <c r="GF27" s="208">
        <f ca="1">IF(OFFSET(Census!GE$4,$A27*25-25+1,0,1,1)=0,"",(OFFSET(Census!GE$4,$A27*25-25+Census!GE$3,0,1,1)-OFFSET(Census!GE$4,$A27*25-25+1,0,1,1))/OFFSET(Census!GE$4,$A27*25-25+1,0,1,1)*100)</f>
        <v>-65.694384865714056</v>
      </c>
      <c r="GG27" s="207">
        <f ca="1">OFFSET(Census!GG$4,$A27*25-25+Census!GG$3,0,1,1)-OFFSET(Census!GG$4,$A27*25-25+1,0,1,1)</f>
        <v>-40.377955010059239</v>
      </c>
      <c r="GH27" s="208">
        <f ca="1">IF(OFFSET(Census!GG$4,$A27*25-25+1,0,1,1)=0,"",(OFFSET(Census!GG$4,$A27*25-25+Census!GG$3,0,1,1)-OFFSET(Census!GG$4,$A27*25-25+1,0,1,1))/OFFSET(Census!GG$4,$A27*25-25+1,0,1,1)*100)</f>
        <v>-37.439789695926684</v>
      </c>
      <c r="GI27" s="207">
        <f ca="1">OFFSET(Census!GI$4,$A27*25-25+Census!GI$3,0,1,1)-OFFSET(Census!GI$4,$A27*25-25+1,0,1,1)</f>
        <v>1.4694548566560712</v>
      </c>
      <c r="GJ27" s="208">
        <f ca="1">IF(OFFSET(Census!GI$4,$A27*25-25+1,0,1,1)=0,"",(OFFSET(Census!GI$4,$A27*25-25+Census!GI$3,0,1,1)-OFFSET(Census!GI$4,$A27*25-25+1,0,1,1))/OFFSET(Census!GI$4,$A27*25-25+1,0,1,1)*100)</f>
        <v>2.5115133921993706</v>
      </c>
      <c r="GK27" s="207">
        <f ca="1">OFFSET(Census!GK$4,$A27*25-25+Census!GK$3,0,1,1)-OFFSET(Census!GK$4,$A27*25-25+1,0,1,1)</f>
        <v>3.7057427098204396</v>
      </c>
      <c r="GL27" s="208">
        <f ca="1">IF(OFFSET(Census!GK$4,$A27*25-25+1,0,1,1)=0,"",(OFFSET(Census!GK$4,$A27*25-25+Census!GK$3,0,1,1)-OFFSET(Census!GK$4,$A27*25-25+1,0,1,1))/OFFSET(Census!GK$4,$A27*25-25+1,0,1,1)*100)</f>
        <v>28.216583776204203</v>
      </c>
      <c r="GM27" s="207"/>
      <c r="GN27" s="208"/>
      <c r="GO27" s="207">
        <f ca="1">OFFSET(Census!GO$4,$A27*25-25+Census!GO$3,0,1,1)-OFFSET(Census!GO$4,$A27*25-25+1,0,1,1)</f>
        <v>-26.051421078384806</v>
      </c>
      <c r="GP27" s="208">
        <f ca="1">IF(OFFSET(Census!GO$4,$A27*25-25+1,0,1,1)=0,"",(OFFSET(Census!GO$4,$A27*25-25+Census!GO$3,0,1,1)-OFFSET(Census!GO$4,$A27*25-25+1,0,1,1))/OFFSET(Census!GO$4,$A27*25-25+1,0,1,1)*100)</f>
        <v>-45.108737998058558</v>
      </c>
      <c r="GQ27" s="207">
        <f ca="1">OFFSET(Census!GQ$4,$A27*25-25+Census!GQ$3,0,1,1)-OFFSET(Census!GQ$4,$A27*25-25+1,0,1,1)</f>
        <v>797</v>
      </c>
      <c r="GR27" s="208">
        <f ca="1">IF(OFFSET(Census!GQ$4,$A27*25-25+1,0,1,1)=0,"",(OFFSET(Census!GQ$4,$A27*25-25+Census!GQ$3,0,1,1)-OFFSET(Census!GQ$4,$A27*25-25+1,0,1,1))/OFFSET(Census!GQ$4,$A27*25-25+1,0,1,1)*100)</f>
        <v>40.354430379746837</v>
      </c>
      <c r="GS27" s="207">
        <f ca="1">OFFSET(Census!GS$4,$A27*25-25+Census!GS$3,0,1,1)-OFFSET(Census!GS$4,$A27*25-25+1,0,1,1)</f>
        <v>6.1799999999999926</v>
      </c>
      <c r="GT27" s="208">
        <f ca="1">IF(OFFSET(Census!GS$4,$A27*25-25+1,0,1,1)=0,"",(OFFSET(Census!GS$4,$A27*25-25+Census!GS$3,0,1,1)-OFFSET(Census!GS$4,$A27*25-25+1,0,1,1))/OFFSET(Census!GS$4,$A27*25-25+1,0,1,1)*100)</f>
        <v>9.5194085027726327</v>
      </c>
      <c r="GU27" s="207">
        <f ca="1">OFFSET(Census!GU$4,$A27*25-25+Census!GU$3,0,1,1)-OFFSET(Census!GU$4,$A27*25-25+1,0,1,1)</f>
        <v>3.6600000000000037</v>
      </c>
      <c r="GV27" s="208">
        <f ca="1">IF(OFFSET(Census!GU$4,$A27*25-25+1,0,1,1)=0,"",(OFFSET(Census!GU$4,$A27*25-25+Census!GU$3,0,1,1)-OFFSET(Census!GU$4,$A27*25-25+1,0,1,1))/OFFSET(Census!GU$4,$A27*25-25+1,0,1,1)*100)</f>
        <v>7.6186511240632884</v>
      </c>
      <c r="GW27" s="207">
        <f ca="1">OFFSET(Census!GW$4,$A27*25-25+Census!GW$3,0,1,1)-OFFSET(Census!GW$4,$A27*25-25+1,0,1,1)</f>
        <v>13.050000000000004</v>
      </c>
      <c r="GX27" s="208">
        <f ca="1">IF(OFFSET(Census!GW$4,$A27*25-25+1,0,1,1)=0,"",(OFFSET(Census!GW$4,$A27*25-25+Census!GW$3,0,1,1)-OFFSET(Census!GW$4,$A27*25-25+1,0,1,1))/OFFSET(Census!GW$4,$A27*25-25+1,0,1,1)*100)</f>
        <v>22.175021240441808</v>
      </c>
      <c r="GY27" s="207">
        <f ca="1">OFFSET(Census!GY$4,$A27*25-25+Census!GY$3,0,1,1)-OFFSET(Census!GY$4,$A27*25-25+1,0,1,1)</f>
        <v>12.509999999999998</v>
      </c>
      <c r="GZ27" s="208">
        <f ca="1">IF(OFFSET(Census!GY$4,$A27*25-25+1,0,1,1)=0,"",(OFFSET(Census!GY$4,$A27*25-25+Census!GY$3,0,1,1)-OFFSET(Census!GY$4,$A27*25-25+1,0,1,1))/OFFSET(Census!GY$4,$A27*25-25+1,0,1,1)*100)</f>
        <v>28.24565364642131</v>
      </c>
      <c r="HA27" s="207">
        <f ca="1">OFFSET(Census!HA$4,$A27*25-25+Census!HA$3,0,1,1)-OFFSET(Census!HA$4,$A27*25-25+1,0,1,1)</f>
        <v>0.59999999999999432</v>
      </c>
      <c r="HB27" s="208">
        <f ca="1">IF(OFFSET(Census!HA$4,$A27*25-25+1,0,1,1)=0,"",(OFFSET(Census!HA$4,$A27*25-25+Census!HA$3,0,1,1)-OFFSET(Census!HA$4,$A27*25-25+1,0,1,1))/OFFSET(Census!HA$4,$A27*25-25+1,0,1,1)*100)</f>
        <v>0.62893081761005687</v>
      </c>
      <c r="HC27" s="207">
        <f ca="1">OFFSET(Census!HC$4,$A27*25-25+Census!HC$3,0,1,1)-OFFSET(Census!HC$4,$A27*25-25+1,0,1,1)</f>
        <v>0</v>
      </c>
      <c r="HD27" s="208">
        <f ca="1">IF(OFFSET(Census!HC$4,$A27*25-25+1,0,1,1)=0,"",(OFFSET(Census!HC$4,$A27*25-25+Census!HC$3,0,1,1)-OFFSET(Census!HC$4,$A27*25-25+1,0,1,1))/OFFSET(Census!HC$4,$A27*25-25+1,0,1,1)*100)</f>
        <v>0</v>
      </c>
      <c r="HE27" s="207"/>
      <c r="HF27" s="208" t="str">
        <f ca="1">IF(OFFSET(Census!HE$4,$A27*25-25+1,0,1,1)=0,"",(OFFSET(Census!HE$4,$A27*25-25+Census!HE$3,0,1,1)-OFFSET(Census!HE$4,$A27*25-25+1,0,1,1))/OFFSET(Census!HE$4,$A27*25-25+1,0,1,1)*100)</f>
        <v/>
      </c>
      <c r="HG27" s="207">
        <f ca="1">OFFSET(Census!HG$4,$A27*25-25+Census!HG$3,0,1,1)-OFFSET(Census!HG$4,$A27*25-25+1,0,1,1)</f>
        <v>320.81079052612381</v>
      </c>
      <c r="HH27" s="208">
        <f ca="1">IF(OFFSET(Census!HG$4,$A27*25-25+1,0,1,1)=0,"",(OFFSET(Census!HG$4,$A27*25-25+Census!HG$3,0,1,1)-OFFSET(Census!HG$4,$A27*25-25+1,0,1,1))/OFFSET(Census!HG$4,$A27*25-25+1,0,1,1)*100)</f>
        <v>39.123267137332171</v>
      </c>
      <c r="HI27" s="207">
        <f ca="1">OFFSET(Census!HI$4,$A27*25-25+Census!HI$3,0,1,1)-OFFSET(Census!HI$4,$A27*25-25+1,0,1,1)</f>
        <v>60.254162779975559</v>
      </c>
      <c r="HJ27" s="208">
        <f ca="1">IF(OFFSET(Census!HI$4,$A27*25-25+1,0,1,1)=0,"",(OFFSET(Census!HI$4,$A27*25-25+Census!HI$3,0,1,1)-OFFSET(Census!HI$4,$A27*25-25+1,0,1,1))/OFFSET(Census!HI$4,$A27*25-25+1,0,1,1)*100)</f>
        <v>1.0344062279824131</v>
      </c>
      <c r="HK27" s="207">
        <f ca="1">OFFSET(Census!HK$4,$A27*25-25+Census!HK$3,0,1,1)-OFFSET(Census!HK$4,$A27*25-25+1,0,1,1)</f>
        <v>106.56489433561711</v>
      </c>
      <c r="HL27" s="208">
        <f ca="1">IF(OFFSET(Census!HK$4,$A27*25-25+1,0,1,1)=0,"",(OFFSET(Census!HK$4,$A27*25-25+Census!HK$3,0,1,1)-OFFSET(Census!HK$4,$A27*25-25+1,0,1,1))/OFFSET(Census!HK$4,$A27*25-25+1,0,1,1)*100)</f>
        <v>45.154616243905551</v>
      </c>
      <c r="HM27" s="207">
        <f ca="1">OFFSET(Census!HM$4,$A27*25-25+Census!HM$3,0,1,1)-OFFSET(Census!HM$4,$A27*25-25+1,0,1,1)</f>
        <v>1118.8455080575131</v>
      </c>
      <c r="HN27" s="208">
        <f ca="1">IF(OFFSET(Census!HM$4,$A27*25-25+1,0,1,1)=0,"",(OFFSET(Census!HM$4,$A27*25-25+Census!HM$3,0,1,1)-OFFSET(Census!HM$4,$A27*25-25+1,0,1,1))/OFFSET(Census!HM$4,$A27*25-25+1,0,1,1)*100)</f>
        <v>14.902044593200761</v>
      </c>
      <c r="HO27" s="207">
        <f ca="1">OFFSET(Census!HO$4,$A27*25-25+Census!HO$3,0,1,1)-OFFSET(Census!HO$4,$A27*25-25+1,0,1,1)</f>
        <v>839.9839920065258</v>
      </c>
      <c r="HP27" s="208">
        <f ca="1">IF(OFFSET(Census!HO$4,$A27*25-25+1,0,1,1)=0,"",(OFFSET(Census!HO$4,$A27*25-25+Census!HO$3,0,1,1)-OFFSET(Census!HO$4,$A27*25-25+1,0,1,1))/OFFSET(Census!HO$4,$A27*25-25+1,0,1,1)*100)</f>
        <v>281.22746606087776</v>
      </c>
      <c r="HQ27" s="207"/>
      <c r="HR27" s="208"/>
      <c r="HS27" s="207">
        <f ca="1">OFFSET(Census!HS$4,$A27*25-25+Census!HS$3,0,1,1)-OFFSET(Census!HS$4,$A27*25-25+1,0,1,1)</f>
        <v>-3</v>
      </c>
      <c r="HT27" s="208">
        <f ca="1">IF(OFFSET(Census!HS$4,$A27*25-25+1,0,1,1)=0,"",(OFFSET(Census!HS$4,$A27*25-25+Census!HS$3,0,1,1)-OFFSET(Census!HS$4,$A27*25-25+1,0,1,1))/OFFSET(Census!HS$4,$A27*25-25+1,0,1,1)*100)</f>
        <v>-20</v>
      </c>
      <c r="HU27" s="207">
        <f ca="1">OFFSET(Census!HU$4,$A27*25-25+Census!HU$3,0,1,1)-OFFSET(Census!HU$4,$A27*25-25+1,0,1,1)</f>
        <v>0</v>
      </c>
      <c r="HV27" s="208" t="str">
        <f ca="1">IF(OFFSET(Census!HU$4,$A27*25-25+1,0,1,1)=0,"",(OFFSET(Census!HU$4,$A27*25-25+Census!HU$3,0,1,1)-OFFSET(Census!HU$4,$A27*25-25+1,0,1,1))/OFFSET(Census!HU$4,$A27*25-25+1,0,1,1)*100)</f>
        <v/>
      </c>
      <c r="HW27" s="207">
        <f ca="1">OFFSET(Census!HW$4,$A27*25-25+Census!HW$3,0,1,1)-OFFSET(Census!HW$4,$A27*25-25+1,0,1,1)</f>
        <v>-2.8000000000000114</v>
      </c>
      <c r="HX27" s="208">
        <f ca="1">IF(OFFSET(Census!HW$4,$A27*25-25+1,0,1,1)=0,"",(OFFSET(Census!HW$4,$A27*25-25+Census!HW$3,0,1,1)-OFFSET(Census!HW$4,$A27*25-25+1,0,1,1))/OFFSET(Census!HW$4,$A27*25-25+1,0,1,1)*100)</f>
        <v>-4.1543026706231618</v>
      </c>
      <c r="HY27" s="207"/>
      <c r="HZ27" s="208" t="str">
        <f ca="1">IF(OFFSET(Census!HY$4,$A27*25-25+1,0,1,1)=0,"",(OFFSET(Census!HY$4,$A27*25-25+Census!HY$3,0,1,1)-OFFSET(Census!HY$4,$A27*25-25+1,0,1,1))/OFFSET(Census!HY$4,$A27*25-25+1,0,1,1)*100)</f>
        <v/>
      </c>
      <c r="IA27" s="207">
        <f ca="1">OFFSET(Census!IA$4,$A27*25-25+Census!IA$3,0,1,1)-OFFSET(Census!IA$4,$A27*25-25+1,0,1,1)</f>
        <v>2</v>
      </c>
      <c r="IB27" s="208">
        <f ca="1">IF(OFFSET(Census!IA$4,$A27*25-25+1,0,1,1)=0,"",(OFFSET(Census!IA$4,$A27*25-25+Census!IA$3,0,1,1)-OFFSET(Census!IA$4,$A27*25-25+1,0,1,1))/OFFSET(Census!IA$4,$A27*25-25+1,0,1,1)*100)</f>
        <v>100</v>
      </c>
      <c r="IC27" s="207">
        <f ca="1">OFFSET(Census!IC$4,$A27*25-25+Census!IC$3,0,1,1)-OFFSET(Census!IC$4,$A27*25-25+1,0,1,1)</f>
        <v>-7.6666666666666714</v>
      </c>
      <c r="ID27" s="208">
        <f ca="1">IF(OFFSET(Census!IC$4,$A27*25-25+1,0,1,1)=0,"",(OFFSET(Census!IC$4,$A27*25-25+Census!IC$3,0,1,1)-OFFSET(Census!IC$4,$A27*25-25+1,0,1,1))/OFFSET(Census!IC$4,$A27*25-25+1,0,1,1)*100)</f>
        <v>-5.7644110275689258</v>
      </c>
      <c r="IE27" s="207">
        <f ca="1">OFFSET(Census!IE$4,$A27*25-25+Census!IE$3,0,1,1)-OFFSET(Census!IE$4,$A27*25-25+1,0,1,1)</f>
        <v>9.4436450622375351E-2</v>
      </c>
      <c r="IF27" s="208">
        <f ca="1">IF(OFFSET(Census!IE$4,$A27*25-25+1,0,1,1)=0,"",(OFFSET(Census!IE$4,$A27*25-25+Census!IE$3,0,1,1)-OFFSET(Census!IE$4,$A27*25-25+1,0,1,1))/OFFSET(Census!IE$4,$A27*25-25+1,0,1,1)*100)</f>
        <v>65.085129586687984</v>
      </c>
      <c r="IG27" s="207">
        <f ca="1">OFFSET(Census!IG$4,$A27*25-25+Census!IG$3,0,1,1)-OFFSET(Census!IG$4,$A27*25-25+1,0,1,1)</f>
        <v>-2.1435625712371342</v>
      </c>
      <c r="IH27" s="208">
        <f ca="1">IF(OFFSET(Census!IG$4,$A27*25-25+1,0,1,1)=0,"",(OFFSET(Census!IG$4,$A27*25-25+Census!IG$3,0,1,1)-OFFSET(Census!IG$4,$A27*25-25+1,0,1,1))/OFFSET(Census!IG$4,$A27*25-25+1,0,1,1)*100)</f>
        <v>-22.215527914041758</v>
      </c>
      <c r="II27" s="207"/>
      <c r="IJ27" s="208"/>
    </row>
    <row r="28" spans="1:244" ht="12" customHeight="1" x14ac:dyDescent="0.35">
      <c r="A28" s="209">
        <v>23</v>
      </c>
      <c r="B28" s="10" t="s">
        <v>74</v>
      </c>
      <c r="E28" s="207">
        <f ca="1">OFFSET(Census!E$4,$A28*25-25+Census!E$3,0,1,1)-OFFSET(Census!E$4,$A28*25-25+1,0,1,1)</f>
        <v>41583</v>
      </c>
      <c r="F28" s="208">
        <f ca="1">IF(OFFSET(Census!E$4,$A28*25-25+1,0,1,1)=0,"",(OFFSET(Census!E$4,$A28*25-25+Census!E$3,0,1,1)-OFFSET(Census!E$4,$A28*25-25+1,0,1,1))/OFFSET(Census!E$4,$A28*25-25+1,0,1,1)*100)</f>
        <v>32.320068397326281</v>
      </c>
      <c r="G28" s="207">
        <f ca="1">OFFSET(Census!G$4,$A28*25-25+Census!G$3,0,1,1)-OFFSET(Census!G$4,$A28*25-25+1,0,1,1)</f>
        <v>3663</v>
      </c>
      <c r="H28" s="208">
        <f ca="1">IF(OFFSET(Census!G$4,$A28*25-25+1,0,1,1)=0,"",(OFFSET(Census!G$4,$A28*25-25+Census!G$3,0,1,1)-OFFSET(Census!G$4,$A28*25-25+1,0,1,1))/OFFSET(Census!G$4,$A28*25-25+1,0,1,1)*100)</f>
        <v>15.359134554907964</v>
      </c>
      <c r="I28" s="207">
        <f ca="1">OFFSET(Census!I$4,$A28*25-25+Census!I$3,0,1,1)-OFFSET(Census!I$4,$A28*25-25+1,0,1,1)</f>
        <v>3320</v>
      </c>
      <c r="J28" s="208">
        <f ca="1">IF(OFFSET(Census!I$4,$A28*25-25+1,0,1,1)=0,"",(OFFSET(Census!I$4,$A28*25-25+Census!I$3,0,1,1)-OFFSET(Census!I$4,$A28*25-25+1,0,1,1))/OFFSET(Census!I$4,$A28*25-25+1,0,1,1)*100)</f>
        <v>23.823191733639497</v>
      </c>
      <c r="K28" s="207">
        <f ca="1">OFFSET(Census!K$4,$A28*25-25+Census!K$3,0,1,1)-OFFSET(Census!K$4,$A28*25-25+1,0,1,1)</f>
        <v>29694</v>
      </c>
      <c r="L28" s="208">
        <f ca="1">IF(OFFSET(Census!K$4,$A28*25-25+1,0,1,1)=0,"",(OFFSET(Census!K$4,$A28*25-25+Census!K$3,0,1,1)-OFFSET(Census!K$4,$A28*25-25+1,0,1,1))/OFFSET(Census!K$4,$A28*25-25+1,0,1,1)*100)</f>
        <v>182.32838020385606</v>
      </c>
      <c r="M28" s="207">
        <f ca="1">OFFSET(Census!M$4,$A28*25-25+Census!M$3,0,1,1)-OFFSET(Census!M$4,$A28*25-25+1,0,1,1)</f>
        <v>-2.2521521711144281</v>
      </c>
      <c r="N28" s="208">
        <f ca="1">IF(OFFSET(Census!M$4,$A28*25-25+1,0,1,1)=0,"",(OFFSET(Census!M$4,$A28*25-25+Census!M$3,0,1,1)-OFFSET(Census!M$4,$A28*25-25+1,0,1,1))/OFFSET(Census!M$4,$A28*25-25+1,0,1,1)*100)</f>
        <v>-12.149855270056703</v>
      </c>
      <c r="O28" s="207">
        <f ca="1">OFFSET(Census!O$4,$A28*25-25+Census!O$3,0,1,1)-OFFSET(Census!O$4,$A28*25-25+1,0,1,1)</f>
        <v>-0.61785571495933489</v>
      </c>
      <c r="P28" s="208">
        <f ca="1">IF(OFFSET(Census!O$4,$A28*25-25+1,0,1,1)=0,"",(OFFSET(Census!O$4,$A28*25-25+Census!O$3,0,1,1)-OFFSET(Census!O$4,$A28*25-25+1,0,1,1))/OFFSET(Census!O$4,$A28*25-25+1,0,1,1)*100)</f>
        <v>-5.7041702272293362</v>
      </c>
      <c r="Q28" s="207">
        <f ca="1">OFFSET(Census!Q$4,$A28*25-25+Census!Q$3,0,1,1)-OFFSET(Census!Q$4,$A28*25-25+1,0,1,1)</f>
        <v>14.557305766858486</v>
      </c>
      <c r="R28" s="208">
        <f ca="1">IF(OFFSET(Census!Q$4,$A28*25-25+1,0,1,1)=0,"",(OFFSET(Census!Q$4,$A28*25-25+Census!Q$3,0,1,1)-OFFSET(Census!Q$4,$A28*25-25+1,0,1,1))/OFFSET(Census!Q$4,$A28*25-25+1,0,1,1)*100)</f>
        <v>115.00325187056445</v>
      </c>
      <c r="S28" s="207">
        <f ca="1">OFFSET(Census!S$4,$A28*25-25+Census!S$3,0,1,1)-OFFSET(Census!S$4,$A28*25-25+1,0,1,1)</f>
        <v>14</v>
      </c>
      <c r="T28" s="208">
        <f ca="1">IF(OFFSET(Census!S$4,$A28*25-25+1,0,1,1)=0,"",(OFFSET(Census!S$4,$A28*25-25+Census!S$3,0,1,1)-OFFSET(Census!S$4,$A28*25-25+1,0,1,1))/OFFSET(Census!S$4,$A28*25-25+1,0,1,1)*100)</f>
        <v>41.17647058823529</v>
      </c>
      <c r="U28" s="207"/>
      <c r="V28" s="208"/>
      <c r="W28" s="207">
        <f ca="1">OFFSET(Census!W$4,$A28*25-25+Census!W$3,0,1,1)-OFFSET(Census!W$4,$A28*25-25+1,0,1,1)</f>
        <v>1417</v>
      </c>
      <c r="X28" s="208">
        <f ca="1">IF(OFFSET(Census!W$4,$A28*25-25+1,0,1,1)=0,"",(OFFSET(Census!W$4,$A28*25-25+Census!W$3,0,1,1)-OFFSET(Census!W$4,$A28*25-25+1,0,1,1))/OFFSET(Census!W$4,$A28*25-25+1,0,1,1)*100)</f>
        <v>461.56351791530943</v>
      </c>
      <c r="Y28" s="207">
        <f ca="1">OFFSET(Census!Y$4,$A28*25-25+Census!Y$3,0,1,1)-OFFSET(Census!Y$4,$A28*25-25+1,0,1,1)</f>
        <v>0.77639487538711682</v>
      </c>
      <c r="Z28" s="208">
        <f ca="1">IF(OFFSET(Census!Y$4,$A28*25-25+1,0,1,1)=0,"",(OFFSET(Census!Y$4,$A28*25-25+Census!Y$3,0,1,1)-OFFSET(Census!Y$4,$A28*25-25+1,0,1,1))/OFFSET(Census!Y$4,$A28*25-25+1,0,1,1)*100)</f>
        <v>261.62484121717466</v>
      </c>
      <c r="AA28" s="207">
        <f ca="1">OFFSET(Census!AA$4,$A28*25-25+Census!AA$3,0,1,1)-OFFSET(Census!AA$4,$A28*25-25+1,0,1,1)</f>
        <v>10793</v>
      </c>
      <c r="AB28" s="208">
        <f ca="1">IF(OFFSET(Census!AA$4,$A28*25-25+1,0,1,1)=0,"",(OFFSET(Census!AA$4,$A28*25-25+Census!AA$3,0,1,1)-OFFSET(Census!AA$4,$A28*25-25+1,0,1,1))/OFFSET(Census!AA$4,$A28*25-25+1,0,1,1)*100)</f>
        <v>56.718692521940199</v>
      </c>
      <c r="AC28" s="207">
        <f ca="1">OFFSET(Census!AC$4,$A28*25-25+Census!AC$3,0,1,1)-OFFSET(Census!AC$4,$A28*25-25+1,0,1,1)</f>
        <v>0.34125625455849118</v>
      </c>
      <c r="AD28" s="208">
        <f ca="1">IF(OFFSET(Census!AC$4,$A28*25-25+1,0,1,1)=0,"",(OFFSET(Census!AC$4,$A28*25-25+Census!AC$3,0,1,1)-OFFSET(Census!AC$4,$A28*25-25+1,0,1,1))/OFFSET(Census!AC$4,$A28*25-25+1,0,1,1)*100)</f>
        <v>1.8552367854501273</v>
      </c>
      <c r="AE28" s="207">
        <f ca="1">OFFSET(Census!AE$4,$A28*25-25+Census!AE$3,0,1,1)-OFFSET(Census!AE$4,$A28*25-25+1,0,1,1)</f>
        <v>4594</v>
      </c>
      <c r="AF28" s="208">
        <f ca="1">IF(OFFSET(Census!AE$4,$A28*25-25+1,0,1,1)=0,"",(OFFSET(Census!AE$4,$A28*25-25+Census!AE$3,0,1,1)-OFFSET(Census!AE$4,$A28*25-25+1,0,1,1))/OFFSET(Census!AE$4,$A28*25-25+1,0,1,1)*100)</f>
        <v>99.804475342168146</v>
      </c>
      <c r="AG28" s="207">
        <f ca="1">OFFSET(Census!AG$4,$A28*25-25+Census!AG$3,0,1,1)-OFFSET(Census!AG$4,$A28*25-25+1,0,1,1)</f>
        <v>1.3035655649734919</v>
      </c>
      <c r="AH28" s="208">
        <f ca="1">IF(OFFSET(Census!AG$4,$A28*25-25+1,0,1,1)=0,"",(OFFSET(Census!AG$4,$A28*25-25+Census!AG$3,0,1,1)-OFFSET(Census!AG$4,$A28*25-25+1,0,1,1))/OFFSET(Census!AG$4,$A28*25-25+1,0,1,1)*100)</f>
        <v>29.297232514028394</v>
      </c>
      <c r="AI28" s="207">
        <f ca="1">OFFSET(Census!AI$4,$A28*25-25+Census!AI$3,0,1,1)-OFFSET(Census!AI$4,$A28*25-25+1,0,1,1)</f>
        <v>-4.3743184281249126E-3</v>
      </c>
      <c r="AJ28" s="208">
        <f ca="1">IF(OFFSET(Census!AI$4,$A28*25-25+1,0,1,1)=0,"",(OFFSET(Census!AI$4,$A28*25-25+Census!AI$3,0,1,1)-OFFSET(Census!AI$4,$A28*25-25+1,0,1,1))/OFFSET(Census!AI$4,$A28*25-25+1,0,1,1)*100)</f>
        <v>-1.232973441216018</v>
      </c>
      <c r="AK28" s="207">
        <f ca="1">OFFSET(Census!AK$4,$A28*25-25+Census!AK$3,0,1,1)-OFFSET(Census!AK$4,$A28*25-25+1,0,1,1)</f>
        <v>44</v>
      </c>
      <c r="AL28" s="208" t="str">
        <f ca="1">IF(OFFSET(Census!AK$4,$A28*25-25+1,0,1,1)=0,"",(OFFSET(Census!AK$4,$A28*25-25+Census!AK$3,0,1,1)-OFFSET(Census!AK$4,$A28*25-25+1,0,1,1))/OFFSET(Census!AK$4,$A28*25-25+1,0,1,1)*100)</f>
        <v/>
      </c>
      <c r="AM28" s="207">
        <f ca="1">OFFSET(Census!AM$4,$A28*25-25+Census!AM$3,0,1,1)-OFFSET(Census!AM$4,$A28*25-25+1,0,1,1)</f>
        <v>354</v>
      </c>
      <c r="AN28" s="208">
        <f ca="1">IF(OFFSET(Census!AM$4,$A28*25-25+1,0,1,1)=0,"",(OFFSET(Census!AM$4,$A28*25-25+Census!AM$3,0,1,1)-OFFSET(Census!AM$4,$A28*25-25+1,0,1,1))/OFFSET(Census!AM$4,$A28*25-25+1,0,1,1)*100)</f>
        <v>655.55555555555554</v>
      </c>
      <c r="AO28" s="207">
        <f ca="1">OFFSET(Census!AO$4,$A28*25-25+Census!AO$3,0,1,1)-OFFSET(Census!AO$4,$A28*25-25+1,0,1,1)</f>
        <v>324</v>
      </c>
      <c r="AP28" s="208">
        <f ca="1">IF(OFFSET(Census!AO$4,$A28*25-25+1,0,1,1)=0,"",(OFFSET(Census!AO$4,$A28*25-25+Census!AO$3,0,1,1)-OFFSET(Census!AO$4,$A28*25-25+1,0,1,1))/OFFSET(Census!AO$4,$A28*25-25+1,0,1,1)*100)</f>
        <v>225</v>
      </c>
      <c r="AQ28" s="207">
        <f ca="1">OFFSET(Census!AQ$4,$A28*25-25+Census!AQ$3,0,1,1)-OFFSET(Census!AQ$4,$A28*25-25+1,0,1,1)</f>
        <v>21</v>
      </c>
      <c r="AR28" s="208" t="str">
        <f ca="1">IF(OFFSET(Census!AQ$4,$A28*25-25+1,0,1,1)=0,"",(OFFSET(Census!AQ$4,$A28*25-25+Census!AQ$3,0,1,1)-OFFSET(Census!AQ$4,$A28*25-25+1,0,1,1))/OFFSET(Census!AQ$4,$A28*25-25+1,0,1,1)*100)</f>
        <v/>
      </c>
      <c r="AS28" s="207">
        <f ca="1">OFFSET(Census!AS$4,$A28*25-25+Census!AS$3,0,1,1)-OFFSET(Census!AS$4,$A28*25-25+1,0,1,1)</f>
        <v>406</v>
      </c>
      <c r="AT28" s="208">
        <f ca="1">IF(OFFSET(Census!AS$4,$A28*25-25+1,0,1,1)=0,"",(OFFSET(Census!AS$4,$A28*25-25+Census!AS$3,0,1,1)-OFFSET(Census!AS$4,$A28*25-25+1,0,1,1))/OFFSET(Census!AS$4,$A28*25-25+1,0,1,1)*100)</f>
        <v>280</v>
      </c>
      <c r="AU28" s="207">
        <f ca="1">OFFSET(Census!AU$4,$A28*25-25+Census!AU$3,0,1,1)-OFFSET(Census!AU$4,$A28*25-25+1,0,1,1)</f>
        <v>143</v>
      </c>
      <c r="AV28" s="208">
        <f ca="1">IF(OFFSET(Census!AU$4,$A28*25-25+1,0,1,1)=0,"",(OFFSET(Census!AU$4,$A28*25-25+Census!AU$3,0,1,1)-OFFSET(Census!AU$4,$A28*25-25+1,0,1,1))/OFFSET(Census!AU$4,$A28*25-25+1,0,1,1)*100)</f>
        <v>138.83495145631068</v>
      </c>
      <c r="AW28" s="207">
        <f ca="1">OFFSET(Census!AW$4,$A28*25-25+Census!AW$3,0,1,1)-OFFSET(Census!AW$4,$A28*25-25+1,0,1,1)</f>
        <v>62</v>
      </c>
      <c r="AX28" s="208">
        <f ca="1">IF(OFFSET(Census!AW$4,$A28*25-25+1,0,1,1)=0,"",(OFFSET(Census!AW$4,$A28*25-25+Census!AW$3,0,1,1)-OFFSET(Census!AW$4,$A28*25-25+1,0,1,1))/OFFSET(Census!AW$4,$A28*25-25+1,0,1,1)*100)</f>
        <v>281.81818181818181</v>
      </c>
      <c r="AY28" s="207">
        <f ca="1">OFFSET(Census!AY$4,$A28*25-25+Census!AY$3,0,1,1)-OFFSET(Census!AY$4,$A28*25-25+1,0,1,1)</f>
        <v>108</v>
      </c>
      <c r="AZ28" s="208">
        <f ca="1">IF(OFFSET(Census!AY$4,$A28*25-25+1,0,1,1)=0,"",(OFFSET(Census!AY$4,$A28*25-25+Census!AY$3,0,1,1)-OFFSET(Census!AY$4,$A28*25-25+1,0,1,1))/OFFSET(Census!AY$4,$A28*25-25+1,0,1,1)*100)</f>
        <v>635.29411764705878</v>
      </c>
      <c r="BA28" s="207"/>
      <c r="BB28" s="208"/>
      <c r="BC28" s="207">
        <f ca="1">OFFSET(Census!BC$4,$A28*25-25+Census!BC$3,0,1,1)-OFFSET(Census!BC$4,$A28*25-25+1,0,1,1)</f>
        <v>16</v>
      </c>
      <c r="BD28" s="208">
        <f ca="1">IF(OFFSET(Census!BC$4,$A28*25-25+1,0,1,1)=0,"",(OFFSET(Census!BC$4,$A28*25-25+Census!BC$3,0,1,1)-OFFSET(Census!BC$4,$A28*25-25+1,0,1,1))/OFFSET(Census!BC$4,$A28*25-25+1,0,1,1)*100)</f>
        <v>4.1450777202072544</v>
      </c>
      <c r="BE28" s="207">
        <f ca="1">OFFSET(Census!BE$4,$A28*25-25+Census!BE$3,0,1,1)-OFFSET(Census!BE$4,$A28*25-25+1,0,1,1)</f>
        <v>-18</v>
      </c>
      <c r="BF28" s="208">
        <f ca="1">IF(OFFSET(Census!BE$4,$A28*25-25+1,0,1,1)=0,"",(OFFSET(Census!BE$4,$A28*25-25+Census!BE$3,0,1,1)-OFFSET(Census!BE$4,$A28*25-25+1,0,1,1))/OFFSET(Census!BE$4,$A28*25-25+1,0,1,1)*100)</f>
        <v>-13.23529411764706</v>
      </c>
      <c r="BG28" s="207">
        <f ca="1">OFFSET(Census!BG$4,$A28*25-25+Census!BG$3,0,1,1)-OFFSET(Census!BG$4,$A28*25-25+1,0,1,1)</f>
        <v>-3</v>
      </c>
      <c r="BH28" s="208">
        <f ca="1">IF(OFFSET(Census!BG$4,$A28*25-25+1,0,1,1)=0,"",(OFFSET(Census!BG$4,$A28*25-25+Census!BG$3,0,1,1)-OFFSET(Census!BG$4,$A28*25-25+1,0,1,1))/OFFSET(Census!BG$4,$A28*25-25+1,0,1,1)*100)</f>
        <v>-50</v>
      </c>
      <c r="BI28" s="207">
        <f ca="1">OFFSET(Census!BI$4,$A28*25-25+Census!BI$3,0,1,1)-OFFSET(Census!BI$4,$A28*25-25+1,0,1,1)</f>
        <v>37</v>
      </c>
      <c r="BJ28" s="208">
        <f ca="1">IF(OFFSET(Census!BI$4,$A28*25-25+1,0,1,1)=0,"",(OFFSET(Census!BI$4,$A28*25-25+Census!BI$3,0,1,1)-OFFSET(Census!BI$4,$A28*25-25+1,0,1,1))/OFFSET(Census!BI$4,$A28*25-25+1,0,1,1)*100)</f>
        <v>15.163934426229508</v>
      </c>
      <c r="BK28" s="207"/>
      <c r="BL28" s="208"/>
      <c r="BM28" s="207">
        <f ca="1">OFFSET(Census!BM$4,$A28*25-25+Census!BM$3,0,1,1)-OFFSET(Census!BM$4,$A28*25-25+1,0,1,1)</f>
        <v>346</v>
      </c>
      <c r="BN28" s="208">
        <f ca="1">IF(OFFSET(Census!BM$4,$A28*25-25+1,0,1,1)=0,"",(OFFSET(Census!BM$4,$A28*25-25+Census!BM$3,0,1,1)-OFFSET(Census!BM$4,$A28*25-25+1,0,1,1))/OFFSET(Census!BM$4,$A28*25-25+1,0,1,1)*100)</f>
        <v>1572.7272727272727</v>
      </c>
      <c r="BO28" s="207">
        <f ca="1">OFFSET(Census!BO$4,$A28*25-25+Census!BO$3,0,1,1)-OFFSET(Census!BO$4,$A28*25-25+1,0,1,1)</f>
        <v>1015</v>
      </c>
      <c r="BP28" s="208">
        <f ca="1">IF(OFFSET(Census!BO$4,$A28*25-25+1,0,1,1)=0,"",(OFFSET(Census!BO$4,$A28*25-25+Census!BO$3,0,1,1)-OFFSET(Census!BO$4,$A28*25-25+1,0,1,1))/OFFSET(Census!BO$4,$A28*25-25+1,0,1,1)*100)</f>
        <v>1091.3978494623657</v>
      </c>
      <c r="BQ28" s="207">
        <f ca="1">OFFSET(Census!BQ$4,$A28*25-25+Census!BQ$3,0,1,1)-OFFSET(Census!BQ$4,$A28*25-25+1,0,1,1)</f>
        <v>210</v>
      </c>
      <c r="BR28" s="208">
        <f ca="1">IF(OFFSET(Census!BQ$4,$A28*25-25+1,0,1,1)=0,"",(OFFSET(Census!BQ$4,$A28*25-25+Census!BQ$3,0,1,1)-OFFSET(Census!BQ$4,$A28*25-25+1,0,1,1))/OFFSET(Census!BQ$4,$A28*25-25+1,0,1,1)*100)</f>
        <v>223.40425531914892</v>
      </c>
      <c r="BS28" s="207">
        <f ca="1">OFFSET(Census!BS$4,$A28*25-25+Census!BS$3,0,1,1)-OFFSET(Census!BS$4,$A28*25-25+1,0,1,1)</f>
        <v>250</v>
      </c>
      <c r="BT28" s="208">
        <f ca="1">IF(OFFSET(Census!BS$4,$A28*25-25+1,0,1,1)=0,"",(OFFSET(Census!BS$4,$A28*25-25+Census!BS$3,0,1,1)-OFFSET(Census!BS$4,$A28*25-25+1,0,1,1))/OFFSET(Census!BS$4,$A28*25-25+1,0,1,1)*100)</f>
        <v>229.35779816513761</v>
      </c>
      <c r="BU28" s="207">
        <f ca="1">OFFSET(Census!BU$4,$A28*25-25+Census!BU$3,0,1,1)-OFFSET(Census!BU$4,$A28*25-25+1,0,1,1)</f>
        <v>63873</v>
      </c>
      <c r="BV28" s="208">
        <f ca="1">IF(OFFSET(Census!BU$4,$A28*25-25+1,0,1,1)=0,"",(OFFSET(Census!BU$4,$A28*25-25+Census!BU$3,0,1,1)-OFFSET(Census!BU$4,$A28*25-25+1,0,1,1))/OFFSET(Census!BU$4,$A28*25-25+1,0,1,1)*100)</f>
        <v>335.85550531075825</v>
      </c>
      <c r="BW28" s="207"/>
      <c r="BX28" s="208"/>
      <c r="BY28" s="207">
        <f ca="1">OFFSET(Census!BY$4,$A28*25-25+Census!BY$3,0,1,1)-OFFSET(Census!BY$4,$A28*25-25+1,0,1,1)</f>
        <v>-12.034716459197785</v>
      </c>
      <c r="BZ28" s="208">
        <f ca="1">IF(OFFSET(Census!BY$4,$A28*25-25+1,0,1,1)=0,"",(OFFSET(Census!BY$4,$A28*25-25+Census!BY$3,0,1,1)-OFFSET(Census!BY$4,$A28*25-25+1,0,1,1))/OFFSET(Census!BY$4,$A28*25-25+1,0,1,1)*100)</f>
        <v>-56.409076175040518</v>
      </c>
      <c r="CA28" s="207">
        <f ca="1">OFFSET(Census!CA$4,$A28*25-25+Census!CA$3,0,1,1)-OFFSET(Census!CA$4,$A28*25-25+1,0,1,1)</f>
        <v>22172</v>
      </c>
      <c r="CB28" s="208">
        <f ca="1">IF(OFFSET(Census!CA$4,$A28*25-25+1,0,1,1)=0,"",(OFFSET(Census!CA$4,$A28*25-25+Census!CA$3,0,1,1)-OFFSET(Census!CA$4,$A28*25-25+1,0,1,1))/OFFSET(Census!CA$4,$A28*25-25+1,0,1,1)*100)</f>
        <v>522.67798208392264</v>
      </c>
      <c r="CC28" s="207">
        <f ca="1">OFFSET(Census!CC$4,$A28*25-25+Census!CC$3,0,1,1)-OFFSET(Census!CC$4,$A28*25-25+1,0,1,1)</f>
        <v>12.786959070332355</v>
      </c>
      <c r="CD28" s="208">
        <f ca="1">IF(OFFSET(Census!CC$4,$A28*25-25+1,0,1,1)=0,"",(OFFSET(Census!CC$4,$A28*25-25+Census!CC$3,0,1,1)-OFFSET(Census!CC$4,$A28*25-25+1,0,1,1))/OFFSET(Census!CC$4,$A28*25-25+1,0,1,1)*100)</f>
        <v>311.83962819070069</v>
      </c>
      <c r="CE28" s="207"/>
      <c r="CF28" s="208"/>
      <c r="CG28" s="207">
        <f ca="1">OFFSET(Census!CG$4,$A28*25-25+Census!CG$3,0,1,1)-OFFSET(Census!CG$4,$A28*25-25+1,0,1,1)</f>
        <v>36512</v>
      </c>
      <c r="CH28" s="208">
        <f ca="1">IF(OFFSET(Census!CG$4,$A28*25-25+1,0,1,1)=0,"",(OFFSET(Census!CG$4,$A28*25-25+Census!CG$3,0,1,1)-OFFSET(Census!CG$4,$A28*25-25+1,0,1,1))/OFFSET(Census!CG$4,$A28*25-25+1,0,1,1)*100)</f>
        <v>92.998140648480671</v>
      </c>
      <c r="CI28" s="207">
        <f ca="1">OFFSET(Census!CI$4,$A28*25-25+Census!CI$3,0,1,1)-OFFSET(Census!CI$4,$A28*25-25+1,0,1,1)</f>
        <v>-2885</v>
      </c>
      <c r="CJ28" s="208">
        <f ca="1">IF(OFFSET(Census!CI$4,$A28*25-25+1,0,1,1)=0,"",(OFFSET(Census!CI$4,$A28*25-25+Census!CI$3,0,1,1)-OFFSET(Census!CI$4,$A28*25-25+1,0,1,1))/OFFSET(Census!CI$4,$A28*25-25+1,0,1,1)*100)</f>
        <v>-52.550091074681241</v>
      </c>
      <c r="CK28" s="207">
        <f ca="1">OFFSET(Census!CK$4,$A28*25-25+Census!CK$3,0,1,1)-OFFSET(Census!CK$4,$A28*25-25+1,0,1,1)</f>
        <v>21711</v>
      </c>
      <c r="CL28" s="208">
        <f ca="1">IF(OFFSET(Census!CK$4,$A28*25-25+1,0,1,1)=0,"",(OFFSET(Census!CK$4,$A28*25-25+Census!CK$3,0,1,1)-OFFSET(Census!CK$4,$A28*25-25+1,0,1,1))/OFFSET(Census!CK$4,$A28*25-25+1,0,1,1)*100)</f>
        <v>65.87674849045726</v>
      </c>
      <c r="CM28" s="207">
        <f ca="1">OFFSET(Census!CM$4,$A28*25-25+Census!CM$3,0,1,1)-OFFSET(Census!CM$4,$A28*25-25+1,0,1,1)</f>
        <v>-8.9442455471621507</v>
      </c>
      <c r="CN28" s="208">
        <f ca="1">IF(OFFSET(Census!CM$4,$A28*25-25+1,0,1,1)=0,"",(OFFSET(Census!CM$4,$A28*25-25+Census!CM$3,0,1,1)-OFFSET(Census!CM$4,$A28*25-25+1,0,1,1))/OFFSET(Census!CM$4,$A28*25-25+1,0,1,1)*100)</f>
        <v>-72.907820124053444</v>
      </c>
      <c r="CO28" s="207">
        <f ca="1">OFFSET(Census!CO$4,$A28*25-25+Census!CO$3,0,1,1)-OFFSET(Census!CO$4,$A28*25-25+1,0,1,1)</f>
        <v>-1.0796843957541014</v>
      </c>
      <c r="CP28" s="208">
        <f ca="1">IF(OFFSET(Census!CO$4,$A28*25-25+1,0,1,1)=0,"",(OFFSET(Census!CO$4,$A28*25-25+Census!CO$3,0,1,1)-OFFSET(Census!CO$4,$A28*25-25+1,0,1,1))/OFFSET(Census!CO$4,$A28*25-25+1,0,1,1)*100)</f>
        <v>-29.341766293868112</v>
      </c>
      <c r="CQ28" s="207">
        <f ca="1">OFFSET(Census!CQ$4,$A28*25-25+Census!CQ$3,0,1,1)-OFFSET(Census!CQ$4,$A28*25-25+1,0,1,1)</f>
        <v>1.3217867644218444</v>
      </c>
      <c r="CR28" s="208">
        <f ca="1">IF(OFFSET(Census!CQ$4,$A28*25-25+1,0,1,1)=0,"",(OFFSET(Census!CQ$4,$A28*25-25+Census!CQ$3,0,1,1)-OFFSET(Census!CQ$4,$A28*25-25+1,0,1,1))/OFFSET(Census!CQ$4,$A28*25-25+1,0,1,1)*100)</f>
        <v>2.2952203501529058</v>
      </c>
      <c r="CS28" s="207">
        <f ca="1">OFFSET(Census!CS$4,$A28*25-25+Census!CS$3,0,1,1)-OFFSET(Census!CS$4,$A28*25-25+1,0,1,1)</f>
        <v>-9.1202520071109543</v>
      </c>
      <c r="CT28" s="208">
        <f ca="1">IF(OFFSET(Census!CS$4,$A28*25-25+1,0,1,1)=0,"",(OFFSET(Census!CS$4,$A28*25-25+Census!CS$3,0,1,1)-OFFSET(Census!CS$4,$A28*25-25+1,0,1,1))/OFFSET(Census!CS$4,$A28*25-25+1,0,1,1)*100)</f>
        <v>-47.879745139061384</v>
      </c>
      <c r="CU28" s="207">
        <f ca="1">OFFSET(Census!CU$4,$A28*25-25+Census!CU$3,0,1,1)-OFFSET(Census!CU$4,$A28*25-25+1,0,1,1)</f>
        <v>9832</v>
      </c>
      <c r="CV28" s="208">
        <f ca="1">IF(OFFSET(Census!CU$4,$A28*25-25+1,0,1,1)=0,"",(OFFSET(Census!CU$4,$A28*25-25+Census!CU$3,0,1,1)-OFFSET(Census!CU$4,$A28*25-25+1,0,1,1))/OFFSET(Census!CU$4,$A28*25-25+1,0,1,1)*100)</f>
        <v>175.88550983899822</v>
      </c>
      <c r="CW28" s="207">
        <f ca="1">OFFSET(Census!CW$4,$A28*25-25+Census!CW$3,0,1,1)-OFFSET(Census!CW$4,$A28*25-25+1,0,1,1)</f>
        <v>3106</v>
      </c>
      <c r="CX28" s="208">
        <f ca="1">IF(OFFSET(Census!CW$4,$A28*25-25+1,0,1,1)=0,"",(OFFSET(Census!CW$4,$A28*25-25+Census!CW$3,0,1,1)-OFFSET(Census!CW$4,$A28*25-25+1,0,1,1))/OFFSET(Census!CW$4,$A28*25-25+1,0,1,1)*100)</f>
        <v>92.882775119617222</v>
      </c>
      <c r="CY28" s="207">
        <f ca="1">OFFSET(Census!CY$4,$A28*25-25+Census!CY$3,0,1,1)-OFFSET(Census!CY$4,$A28*25-25+1,0,1,1)</f>
        <v>6.5018759471744669</v>
      </c>
      <c r="CZ28" s="208">
        <f ca="1">IF(OFFSET(Census!CY$4,$A28*25-25+1,0,1,1)=0,"",(OFFSET(Census!CY$4,$A28*25-25+Census!CY$3,0,1,1)-OFFSET(Census!CY$4,$A28*25-25+1,0,1,1))/OFFSET(Census!CY$4,$A28*25-25+1,0,1,1)*100)</f>
        <v>45.665501173884934</v>
      </c>
      <c r="DA28" s="207">
        <f ca="1">OFFSET(Census!DA$4,$A28*25-25+Census!DA$3,0,1,1)-OFFSET(Census!DA$4,$A28*25-25+1,0,1,1)</f>
        <v>0.15677674734502745</v>
      </c>
      <c r="DB28" s="208">
        <f ca="1">IF(OFFSET(Census!DA$4,$A28*25-25+1,0,1,1)=0,"",(OFFSET(Census!DA$4,$A28*25-25+Census!DA$3,0,1,1)-OFFSET(Census!DA$4,$A28*25-25+1,0,1,1))/OFFSET(Census!DA$4,$A28*25-25+1,0,1,1)*100)</f>
        <v>1.8406734083472258</v>
      </c>
      <c r="DC28" s="207"/>
      <c r="DD28" s="208"/>
      <c r="DE28" s="207">
        <f ca="1">OFFSET(Census!DE$4,$A28*25-25+Census!DE$3,0,1,1)-OFFSET(Census!DE$4,$A28*25-25+1,0,1,1)</f>
        <v>297</v>
      </c>
      <c r="DF28" s="208">
        <f ca="1">IF(OFFSET(Census!DE$4,$A28*25-25+1,0,1,1)=0,"",(OFFSET(Census!DE$4,$A28*25-25+Census!DE$3,0,1,1)-OFFSET(Census!DE$4,$A28*25-25+1,0,1,1))/OFFSET(Census!DE$4,$A28*25-25+1,0,1,1)*100)</f>
        <v>18.69100062932662</v>
      </c>
      <c r="DG28" s="207">
        <f ca="1">OFFSET(Census!DG$4,$A28*25-25+Census!DG$3,0,1,1)-OFFSET(Census!DG$4,$A28*25-25+1,0,1,1)</f>
        <v>1193</v>
      </c>
      <c r="DH28" s="208">
        <f ca="1">IF(OFFSET(Census!DG$4,$A28*25-25+1,0,1,1)=0,"",(OFFSET(Census!DG$4,$A28*25-25+Census!DG$3,0,1,1)-OFFSET(Census!DG$4,$A28*25-25+1,0,1,1))/OFFSET(Census!DG$4,$A28*25-25+1,0,1,1)*100)</f>
        <v>2.2087684218321852</v>
      </c>
      <c r="DI28" s="207">
        <f ca="1">OFFSET(Census!DI$4,$A28*25-25+Census!DI$3,0,1,1)-OFFSET(Census!DI$4,$A28*25-25+1,0,1,1)</f>
        <v>4479</v>
      </c>
      <c r="DJ28" s="208">
        <f ca="1">IF(OFFSET(Census!DI$4,$A28*25-25+1,0,1,1)=0,"",(OFFSET(Census!DI$4,$A28*25-25+Census!DI$3,0,1,1)-OFFSET(Census!DI$4,$A28*25-25+1,0,1,1))/OFFSET(Census!DI$4,$A28*25-25+1,0,1,1)*100)</f>
        <v>173.87422360248448</v>
      </c>
      <c r="DK28" s="207">
        <f ca="1">OFFSET(Census!DK$4,$A28*25-25+Census!DK$3,0,1,1)-OFFSET(Census!DK$4,$A28*25-25+1,0,1,1)</f>
        <v>5448</v>
      </c>
      <c r="DL28" s="208">
        <f ca="1">IF(OFFSET(Census!DK$4,$A28*25-25+1,0,1,1)=0,"",(OFFSET(Census!DK$4,$A28*25-25+Census!DK$3,0,1,1)-OFFSET(Census!DK$4,$A28*25-25+1,0,1,1))/OFFSET(Census!DK$4,$A28*25-25+1,0,1,1)*100)</f>
        <v>9.2027027027027035</v>
      </c>
      <c r="DM28" s="207">
        <f ca="1">OFFSET(Census!DM$4,$A28*25-25+Census!DM$3,0,1,1)-OFFSET(Census!DM$4,$A28*25-25+1,0,1,1)</f>
        <v>0.23321534162550162</v>
      </c>
      <c r="DN28" s="208">
        <f ca="1">IF(OFFSET(Census!DM$4,$A28*25-25+1,0,1,1)=0,"",(OFFSET(Census!DM$4,$A28*25-25+Census!DM$3,0,1,1)-OFFSET(Census!DM$4,$A28*25-25+1,0,1,1))/OFFSET(Census!DM$4,$A28*25-25+1,0,1,1)*100)</f>
        <v>8.6887024696222124</v>
      </c>
      <c r="DO28" s="207">
        <f ca="1">OFFSET(Census!DO$4,$A28*25-25+Census!DO$3,0,1,1)-OFFSET(Census!DO$4,$A28*25-25+1,0,1,1)</f>
        <v>-5.84328020013578</v>
      </c>
      <c r="DP28" s="208">
        <f ca="1">IF(OFFSET(Census!DO$4,$A28*25-25+1,0,1,1)=0,"",(OFFSET(Census!DO$4,$A28*25-25+Census!DO$3,0,1,1)-OFFSET(Census!DO$4,$A28*25-25+1,0,1,1))/OFFSET(Census!DO$4,$A28*25-25+1,0,1,1)*100)</f>
        <v>-6.4045432098059347</v>
      </c>
      <c r="DQ28" s="207">
        <f ca="1">OFFSET(Census!DQ$4,$A28*25-25+Census!DQ$3,0,1,1)-OFFSET(Census!DQ$4,$A28*25-25+1,0,1,1)</f>
        <v>6.5615925912300135</v>
      </c>
      <c r="DR28" s="208">
        <f ca="1">IF(OFFSET(Census!DQ$4,$A28*25-25+1,0,1,1)=0,"",(OFFSET(Census!DQ$4,$A28*25-25+Census!DQ$3,0,1,1)-OFFSET(Census!DQ$4,$A28*25-25+1,0,1,1))/OFFSET(Census!DQ$4,$A28*25-25+1,0,1,1)*100)</f>
        <v>150.79436389783262</v>
      </c>
      <c r="DS28" s="207">
        <f ca="1">OFFSET(Census!DS$4,$A28*25-25+Census!DS$3,0,1,1)-OFFSET(Census!DS$4,$A28*25-25+1,0,1,1)</f>
        <v>5284</v>
      </c>
      <c r="DT28" s="208">
        <f ca="1">IF(OFFSET(Census!DS$4,$A28*25-25+1,0,1,1)=0,"",(OFFSET(Census!DS$4,$A28*25-25+Census!DS$3,0,1,1)-OFFSET(Census!DS$4,$A28*25-25+1,0,1,1))/OFFSET(Census!DS$4,$A28*25-25+1,0,1,1)*100)</f>
        <v>78.119455943228857</v>
      </c>
      <c r="DU28" s="207">
        <f ca="1">OFFSET(Census!DU$4,$A28*25-25+Census!DU$3,0,1,1)-OFFSET(Census!DU$4,$A28*25-25+1,0,1,1)</f>
        <v>8</v>
      </c>
      <c r="DV28" s="208">
        <f ca="1">IF(OFFSET(Census!DU$4,$A28*25-25+1,0,1,1)=0,"",(OFFSET(Census!DU$4,$A28*25-25+Census!DU$3,0,1,1)-OFFSET(Census!DU$4,$A28*25-25+1,0,1,1))/OFFSET(Census!DU$4,$A28*25-25+1,0,1,1)*100)</f>
        <v>0.83507306889352806</v>
      </c>
      <c r="DW28" s="207">
        <f ca="1">OFFSET(Census!DW$4,$A28*25-25+Census!DW$3,0,1,1)-OFFSET(Census!DW$4,$A28*25-25+1,0,1,1)</f>
        <v>27360</v>
      </c>
      <c r="DX28" s="208">
        <f ca="1">IF(OFFSET(Census!DW$4,$A28*25-25+1,0,1,1)=0,"",(OFFSET(Census!DW$4,$A28*25-25+Census!DW$3,0,1,1)-OFFSET(Census!DW$4,$A28*25-25+1,0,1,1))/OFFSET(Census!DW$4,$A28*25-25+1,0,1,1)*100)</f>
        <v>73.364974660123877</v>
      </c>
      <c r="DY28" s="207">
        <f ca="1">OFFSET(Census!DY$4,$A28*25-25+Census!DY$3,0,1,1)-OFFSET(Census!DY$4,$A28*25-25+1,0,1,1)</f>
        <v>0.80445501402365949</v>
      </c>
      <c r="DZ28" s="208">
        <f ca="1">IF(OFFSET(Census!DY$4,$A28*25-25+1,0,1,1)=0,"",(OFFSET(Census!DY$4,$A28*25-25+Census!DY$3,0,1,1)-OFFSET(Census!DY$4,$A28*25-25+1,0,1,1))/OFFSET(Census!DY$4,$A28*25-25+1,0,1,1)*100)</f>
        <v>4.4353253752194455</v>
      </c>
      <c r="EA28" s="207">
        <f ca="1">OFFSET(Census!EA$4,$A28*25-25+Census!EA$3,0,1,1)-OFFSET(Census!EA$4,$A28*25-25+1,0,1,1)</f>
        <v>-1.0500981743938962</v>
      </c>
      <c r="EB28" s="208">
        <f ca="1">IF(OFFSET(Census!EA$4,$A28*25-25+1,0,1,1)=0,"",(OFFSET(Census!EA$4,$A28*25-25+Census!EA$3,0,1,1)-OFFSET(Census!EA$4,$A28*25-25+1,0,1,1))/OFFSET(Census!EA$4,$A28*25-25+1,0,1,1)*100)</f>
        <v>-40.87819542554444</v>
      </c>
      <c r="EC28" s="207">
        <f ca="1">OFFSET(Census!EC$4,$A28*25-25+Census!EC$3,0,1,1)-OFFSET(Census!EC$4,$A28*25-25+1,0,1,1)</f>
        <v>655000</v>
      </c>
      <c r="ED28" s="208">
        <f ca="1">IF(OFFSET(Census!EC$4,$A28*25-25+1,0,1,1)=0,"",(OFFSET(Census!EC$4,$A28*25-25+Census!EC$3,0,1,1)-OFFSET(Census!EC$4,$A28*25-25+1,0,1,1))/OFFSET(Census!EC$4,$A28*25-25+1,0,1,1)*100)</f>
        <v>214.75409836065575</v>
      </c>
      <c r="EE28" s="207">
        <f ca="1">OFFSET(Census!EE$4,$A28*25-25+Census!EE$3,0,1,1)-OFFSET(Census!EE$4,$A28*25-25+1,0,1,1)</f>
        <v>413000</v>
      </c>
      <c r="EF28" s="208">
        <f ca="1">IF(OFFSET(Census!EE$4,$A28*25-25+1,0,1,1)=0,"",(OFFSET(Census!EE$4,$A28*25-25+Census!EE$3,0,1,1)-OFFSET(Census!EE$4,$A28*25-25+1,0,1,1))/OFFSET(Census!EE$4,$A28*25-25+1,0,1,1)*100)</f>
        <v>167.2064777327935</v>
      </c>
      <c r="EG28" s="207">
        <f ca="1">OFFSET(Census!EG$4,$A28*25-25+Census!EG$3,0,1,1)-OFFSET(Census!EG$4,$A28*25-25+1,0,1,1)</f>
        <v>10.20670747937184</v>
      </c>
      <c r="EH28" s="208">
        <f ca="1">IF(OFFSET(Census!EG$4,$A28*25-25+1,0,1,1)=0,"",(OFFSET(Census!EG$4,$A28*25-25+Census!EG$3,0,1,1)-OFFSET(Census!EG$4,$A28*25-25+1,0,1,1))/OFFSET(Census!EG$4,$A28*25-25+1,0,1,1)*100)</f>
        <v>284.04888888888888</v>
      </c>
      <c r="EI28" s="207">
        <f ca="1">OFFSET(Census!EI$4,$A28*25-25+Census!EI$3,0,1,1)-OFFSET(Census!EI$4,$A28*25-25+1,0,1,1)</f>
        <v>5.6222251796646256</v>
      </c>
      <c r="EJ28" s="208">
        <f ca="1">IF(OFFSET(Census!EI$4,$A28*25-25+1,0,1,1)=0,"",(OFFSET(Census!EI$4,$A28*25-25+Census!EI$3,0,1,1)-OFFSET(Census!EI$4,$A28*25-25+1,0,1,1))/OFFSET(Census!EI$4,$A28*25-25+1,0,1,1)*100)</f>
        <v>188.80625698324022</v>
      </c>
      <c r="EK28" s="207">
        <f ca="1">OFFSET(Census!EK$4,$A28*25-25+Census!EK$3,0,1,1)-OFFSET(Census!EK$4,$A28*25-25+1,0,1,1)</f>
        <v>-59.2</v>
      </c>
      <c r="EL28" s="208">
        <f ca="1">IF(OFFSET(Census!EK$4,$A28*25-25+1,0,1,1)=0,"",(OFFSET(Census!EK$4,$A28*25-25+Census!EK$3,0,1,1)-OFFSET(Census!EK$4,$A28*25-25+1,0,1,1))/OFFSET(Census!EK$4,$A28*25-25+1,0,1,1)*100)</f>
        <v>-96.260162601626021</v>
      </c>
      <c r="EM28" s="207"/>
      <c r="EN28" s="208"/>
      <c r="EO28" s="207">
        <f ca="1">OFFSET(Census!EO$4,$A28*25-25+Census!EO$3,0,1,1)-OFFSET(Census!EO$4,$A28*25-25+1,0,1,1)</f>
        <v>-8.8150673028353488</v>
      </c>
      <c r="EP28" s="208">
        <f ca="1">IF(OFFSET(Census!EO$4,$A28*25-25+1,0,1,1)=0,"",(OFFSET(Census!EO$4,$A28*25-25+Census!EO$3,0,1,1)-OFFSET(Census!EO$4,$A28*25-25+1,0,1,1))/OFFSET(Census!EO$4,$A28*25-25+1,0,1,1)*100)</f>
        <v>-95.600605394796418</v>
      </c>
      <c r="EQ28" s="207">
        <f ca="1">OFFSET(Census!EQ$4,$A28*25-25+Census!EQ$3,0,1,1)-OFFSET(Census!EQ$4,$A28*25-25+1,0,1,1)</f>
        <v>6656</v>
      </c>
      <c r="ER28" s="208">
        <f ca="1">IF(OFFSET(Census!EQ$4,$A28*25-25+1,0,1,1)=0,"",(OFFSET(Census!EQ$4,$A28*25-25+Census!EQ$3,0,1,1)-OFFSET(Census!EQ$4,$A28*25-25+1,0,1,1))/OFFSET(Census!EQ$4,$A28*25-25+1,0,1,1)*100)</f>
        <v>46.244702285833391</v>
      </c>
      <c r="ES28" s="207">
        <f ca="1">OFFSET(Census!ES$4,$A28*25-25+Census!ES$3,0,1,1)-OFFSET(Census!ES$4,$A28*25-25+1,0,1,1)</f>
        <v>3448</v>
      </c>
      <c r="ET28" s="208">
        <f ca="1">IF(OFFSET(Census!ES$4,$A28*25-25+1,0,1,1)=0,"",(OFFSET(Census!ES$4,$A28*25-25+Census!ES$3,0,1,1)-OFFSET(Census!ES$4,$A28*25-25+1,0,1,1))/OFFSET(Census!ES$4,$A28*25-25+1,0,1,1)*100)</f>
        <v>23.420730878956665</v>
      </c>
      <c r="EU28" s="207">
        <f ca="1">OFFSET(Census!EU$4,$A28*25-25+Census!EU$3,0,1,1)-OFFSET(Census!EU$4,$A28*25-25+1,0,1,1)</f>
        <v>2058</v>
      </c>
      <c r="EV28" s="208">
        <f ca="1">IF(OFFSET(Census!EU$4,$A28*25-25+1,0,1,1)=0,"",(OFFSET(Census!EU$4,$A28*25-25+Census!EU$3,0,1,1)-OFFSET(Census!EU$4,$A28*25-25+1,0,1,1))/OFFSET(Census!EU$4,$A28*25-25+1,0,1,1)*100)</f>
        <v>42.224045958145261</v>
      </c>
      <c r="EW28" s="207">
        <f ca="1">OFFSET(Census!EW$4,$A28*25-25+Census!EW$3,0,1,1)-OFFSET(Census!EW$4,$A28*25-25+1,0,1,1)</f>
        <v>141</v>
      </c>
      <c r="EX28" s="208">
        <f ca="1">IF(OFFSET(Census!EW$4,$A28*25-25+1,0,1,1)=0,"",(OFFSET(Census!EW$4,$A28*25-25+Census!EW$3,0,1,1)-OFFSET(Census!EW$4,$A28*25-25+1,0,1,1))/OFFSET(Census!EW$4,$A28*25-25+1,0,1,1)*100)</f>
        <v>42.46987951807229</v>
      </c>
      <c r="EY28" s="207">
        <f ca="1">OFFSET(Census!EY$4,$A28*25-25+Census!EY$3,0,1,1)-OFFSET(Census!EY$4,$A28*25-25+1,0,1,1)</f>
        <v>12303</v>
      </c>
      <c r="EZ28" s="208">
        <f ca="1">IF(OFFSET(Census!EY$4,$A28*25-25+1,0,1,1)=0,"",(OFFSET(Census!EY$4,$A28*25-25+Census!EY$3,0,1,1)-OFFSET(Census!EY$4,$A28*25-25+1,0,1,1))/OFFSET(Census!EY$4,$A28*25-25+1,0,1,1)*100)</f>
        <v>35.846857609044022</v>
      </c>
      <c r="FA28" s="207">
        <f ca="1">OFFSET(Census!FA$4,$A28*25-25+Census!FA$3,0,1,1)-OFFSET(Census!FA$4,$A28*25-25+1,0,1,1)</f>
        <v>5968</v>
      </c>
      <c r="FB28" s="208">
        <f ca="1">IF(OFFSET(Census!FA$4,$A28*25-25+1,0,1,1)=0,"",(OFFSET(Census!FA$4,$A28*25-25+Census!FA$3,0,1,1)-OFFSET(Census!FA$4,$A28*25-25+1,0,1,1))/OFFSET(Census!FA$4,$A28*25-25+1,0,1,1)*100)</f>
        <v>50.752615018283862</v>
      </c>
      <c r="FC28" s="207">
        <f ca="1">OFFSET(Census!FC$4,$A28*25-25+Census!FC$3,0,1,1)-OFFSET(Census!FC$4,$A28*25-25+1,0,1,1)</f>
        <v>135</v>
      </c>
      <c r="FD28" s="208">
        <f ca="1">IF(OFFSET(Census!FC$4,$A28*25-25+1,0,1,1)=0,"",(OFFSET(Census!FC$4,$A28*25-25+Census!FC$3,0,1,1)-OFFSET(Census!FC$4,$A28*25-25+1,0,1,1))/OFFSET(Census!FC$4,$A28*25-25+1,0,1,1)*100)</f>
        <v>12.796208530805686</v>
      </c>
      <c r="FE28" s="207">
        <f ca="1">OFFSET(Census!FE$4,$A28*25-25+Census!FE$3,0,1,1)-OFFSET(Census!FE$4,$A28*25-25+1,0,1,1)</f>
        <v>295</v>
      </c>
      <c r="FF28" s="208">
        <f ca="1">IF(OFFSET(Census!FE$4,$A28*25-25+1,0,1,1)=0,"",(OFFSET(Census!FE$4,$A28*25-25+Census!FE$3,0,1,1)-OFFSET(Census!FE$4,$A28*25-25+1,0,1,1))/OFFSET(Census!FE$4,$A28*25-25+1,0,1,1)*100)</f>
        <v>12.984154929577466</v>
      </c>
      <c r="FG28" s="207">
        <f ca="1">OFFSET(Census!FG$4,$A28*25-25+Census!FG$3,0,1,1)-OFFSET(Census!FG$4,$A28*25-25+1,0,1,1)</f>
        <v>18701</v>
      </c>
      <c r="FH28" s="208">
        <f ca="1">IF(OFFSET(Census!FG$4,$A28*25-25+1,0,1,1)=0,"",(OFFSET(Census!FG$4,$A28*25-25+Census!FG$3,0,1,1)-OFFSET(Census!FG$4,$A28*25-25+1,0,1,1))/OFFSET(Census!FG$4,$A28*25-25+1,0,1,1)*100)</f>
        <v>37.850911814115406</v>
      </c>
      <c r="FI28" s="207">
        <f ca="1">OFFSET(Census!FI$4,$A28*25-25+Census!FI$3,0,1,1)-OFFSET(Census!FI$4,$A28*25-25+1,0,1,1)</f>
        <v>1.7738272487730811</v>
      </c>
      <c r="FJ28" s="208">
        <f ca="1">IF(OFFSET(Census!FI$4,$A28*25-25+1,0,1,1)=0,"",(OFFSET(Census!FI$4,$A28*25-25+Census!FI$3,0,1,1)-OFFSET(Census!FI$4,$A28*25-25+1,0,1,1))/OFFSET(Census!FI$4,$A28*25-25+1,0,1,1)*100)</f>
        <v>6.0890351476503595</v>
      </c>
      <c r="FK28" s="207">
        <f ca="1">OFFSET(Census!FK$4,$A28*25-25+Census!FK$3,0,1,1)-OFFSET(Census!FK$4,$A28*25-25+1,0,1,1)</f>
        <v>-3.1191801804106234</v>
      </c>
      <c r="FL28" s="208">
        <f ca="1">IF(OFFSET(Census!FK$4,$A28*25-25+1,0,1,1)=0,"",(OFFSET(Census!FK$4,$A28*25-25+Census!FK$3,0,1,1)-OFFSET(Census!FK$4,$A28*25-25+1,0,1,1))/OFFSET(Census!FK$4,$A28*25-25+1,0,1,1)*100)</f>
        <v>-10.467961905552757</v>
      </c>
      <c r="FM28" s="207">
        <f ca="1">OFFSET(Census!FM$4,$A28*25-25+Census!FM$3,0,1,1)-OFFSET(Census!FM$4,$A28*25-25+1,0,1,1)</f>
        <v>0.31295377661950852</v>
      </c>
      <c r="FN28" s="208">
        <f ca="1">IF(OFFSET(Census!FM$4,$A28*25-25+1,0,1,1)=0,"",(OFFSET(Census!FM$4,$A28*25-25+Census!FM$3,0,1,1)-OFFSET(Census!FM$4,$A28*25-25+1,0,1,1))/OFFSET(Census!FM$4,$A28*25-25+1,0,1,1)*100)</f>
        <v>3.1723650474846239</v>
      </c>
      <c r="FO28" s="207">
        <f ca="1">OFFSET(Census!FO$4,$A28*25-25+Census!FO$3,0,1,1)-OFFSET(Census!FO$4,$A28*25-25+1,0,1,1)</f>
        <v>2.2515670372256991E-2</v>
      </c>
      <c r="FP28" s="208">
        <f ca="1">IF(OFFSET(Census!FO$4,$A28*25-25+1,0,1,1)=0,"",(OFFSET(Census!FO$4,$A28*25-25+Census!FO$3,0,1,1)-OFFSET(Census!FO$4,$A28*25-25+1,0,1,1))/OFFSET(Census!FO$4,$A28*25-25+1,0,1,1)*100)</f>
        <v>3.3506979701268107</v>
      </c>
      <c r="FQ28" s="207">
        <f ca="1">OFFSET(Census!FQ$4,$A28*25-25+Census!FQ$3,0,1,1)-OFFSET(Census!FQ$4,$A28*25-25+1,0,1,1)</f>
        <v>-1.0098834846457834</v>
      </c>
      <c r="FR28" s="208">
        <f ca="1">IF(OFFSET(Census!FQ$4,$A28*25-25+1,0,1,1)=0,"",(OFFSET(Census!FQ$4,$A28*25-25+Census!FQ$3,0,1,1)-OFFSET(Census!FQ$4,$A28*25-25+1,0,1,1))/OFFSET(Census!FQ$4,$A28*25-25+1,0,1,1)*100)</f>
        <v>-1.4537837861919589</v>
      </c>
      <c r="FS28" s="207">
        <f ca="1">OFFSET(Census!FS$4,$A28*25-25+Census!FS$3,0,1,1)-OFFSET(Census!FS$4,$A28*25-25+1,0,1,1)</f>
        <v>2.2275081925444447</v>
      </c>
      <c r="FT28" s="208">
        <f ca="1">IF(OFFSET(Census!FS$4,$A28*25-25+1,0,1,1)=0,"",(OFFSET(Census!FS$4,$A28*25-25+Census!FS$3,0,1,1)-OFFSET(Census!FS$4,$A28*25-25+1,0,1,1))/OFFSET(Census!FS$4,$A28*25-25+1,0,1,1)*100)</f>
        <v>9.3591714660297107</v>
      </c>
      <c r="FU28" s="207">
        <f ca="1">OFFSET(Census!FU$4,$A28*25-25+Census!FU$3,0,1,1)-OFFSET(Census!FU$4,$A28*25-25+1,0,1,1)</f>
        <v>-0.38809995835866218</v>
      </c>
      <c r="FV28" s="208">
        <f ca="1">IF(OFFSET(Census!FU$4,$A28*25-25+1,0,1,1)=0,"",(OFFSET(Census!FU$4,$A28*25-25+Census!FU$3,0,1,1)-OFFSET(Census!FU$4,$A28*25-25+1,0,1,1))/OFFSET(Census!FU$4,$A28*25-25+1,0,1,1)*100)</f>
        <v>-18.175217670735943</v>
      </c>
      <c r="FW28" s="207">
        <f ca="1">OFFSET(Census!FW$4,$A28*25-25+Census!FW$3,0,1,1)-OFFSET(Census!FW$4,$A28*25-25+1,0,1,1)</f>
        <v>-0.82952474953999822</v>
      </c>
      <c r="FX28" s="208">
        <f ca="1">IF(OFFSET(Census!FW$4,$A28*25-25+1,0,1,1)=0,"",(OFFSET(Census!FW$4,$A28*25-25+Census!FW$3,0,1,1)-OFFSET(Census!FW$4,$A28*25-25+1,0,1,1))/OFFSET(Census!FW$4,$A28*25-25+1,0,1,1)*100)</f>
        <v>-18.038877332976536</v>
      </c>
      <c r="FY28" s="207"/>
      <c r="FZ28" s="208"/>
      <c r="GA28" s="207">
        <f ca="1">OFFSET(Census!GA$4,$A28*25-25+Census!GA$3,0,1,1)-OFFSET(Census!GA$4,$A28*25-25+1,0,1,1)</f>
        <v>-12.371018144983697</v>
      </c>
      <c r="GB28" s="208">
        <f ca="1">IF(OFFSET(Census!GA$4,$A28*25-25+1,0,1,1)=0,"",(OFFSET(Census!GA$4,$A28*25-25+Census!GA$3,0,1,1)-OFFSET(Census!GA$4,$A28*25-25+1,0,1,1))/OFFSET(Census!GA$4,$A28*25-25+1,0,1,1)*100)</f>
        <v>-92.576452451628001</v>
      </c>
      <c r="GC28" s="207">
        <f ca="1">OFFSET(Census!GC$4,$A28*25-25+Census!GC$3,0,1,1)-OFFSET(Census!GC$4,$A28*25-25+1,0,1,1)</f>
        <v>-41.633129507721428</v>
      </c>
      <c r="GD28" s="208">
        <f ca="1">IF(OFFSET(Census!GC$4,$A28*25-25+1,0,1,1)=0,"",(OFFSET(Census!GC$4,$A28*25-25+Census!GC$3,0,1,1)-OFFSET(Census!GC$4,$A28*25-25+1,0,1,1))/OFFSET(Census!GC$4,$A28*25-25+1,0,1,1)*100)</f>
        <v>-76.13080320814727</v>
      </c>
      <c r="GE28" s="207">
        <f ca="1">OFFSET(Census!GE$4,$A28*25-25+Census!GE$3,0,1,1)-OFFSET(Census!GE$4,$A28*25-25+1,0,1,1)</f>
        <v>-53.749143696352235</v>
      </c>
      <c r="GF28" s="208">
        <f ca="1">IF(OFFSET(Census!GE$4,$A28*25-25+1,0,1,1)=0,"",(OFFSET(Census!GE$4,$A28*25-25+Census!GE$3,0,1,1)-OFFSET(Census!GE$4,$A28*25-25+1,0,1,1))/OFFSET(Census!GE$4,$A28*25-25+1,0,1,1)*100)</f>
        <v>-47.54159145837302</v>
      </c>
      <c r="GG28" s="207">
        <f ca="1">OFFSET(Census!GG$4,$A28*25-25+Census!GG$3,0,1,1)-OFFSET(Census!GG$4,$A28*25-25+1,0,1,1)</f>
        <v>-31.468416683948107</v>
      </c>
      <c r="GH28" s="208">
        <f ca="1">IF(OFFSET(Census!GG$4,$A28*25-25+1,0,1,1)=0,"",(OFFSET(Census!GG$4,$A28*25-25+Census!GG$3,0,1,1)-OFFSET(Census!GG$4,$A28*25-25+1,0,1,1))/OFFSET(Census!GG$4,$A28*25-25+1,0,1,1)*100)</f>
        <v>-24.779113137408274</v>
      </c>
      <c r="GI28" s="207">
        <f ca="1">OFFSET(Census!GI$4,$A28*25-25+Census!GI$3,0,1,1)-OFFSET(Census!GI$4,$A28*25-25+1,0,1,1)</f>
        <v>9.2110356995683205</v>
      </c>
      <c r="GJ28" s="208">
        <f ca="1">IF(OFFSET(Census!GI$4,$A28*25-25+1,0,1,1)=0,"",(OFFSET(Census!GI$4,$A28*25-25+Census!GI$3,0,1,1)-OFFSET(Census!GI$4,$A28*25-25+1,0,1,1))/OFFSET(Census!GI$4,$A28*25-25+1,0,1,1)*100)</f>
        <v>18.476610426305136</v>
      </c>
      <c r="GK28" s="207">
        <f ca="1">OFFSET(Census!GK$4,$A28*25-25+Census!GK$3,0,1,1)-OFFSET(Census!GK$4,$A28*25-25+1,0,1,1)</f>
        <v>4.243374695970962</v>
      </c>
      <c r="GL28" s="208">
        <f ca="1">IF(OFFSET(Census!GK$4,$A28*25-25+1,0,1,1)=0,"",(OFFSET(Census!GK$4,$A28*25-25+Census!GK$3,0,1,1)-OFFSET(Census!GK$4,$A28*25-25+1,0,1,1))/OFFSET(Census!GK$4,$A28*25-25+1,0,1,1)*100)</f>
        <v>62.319743830373532</v>
      </c>
      <c r="GM28" s="207"/>
      <c r="GN28" s="208"/>
      <c r="GO28" s="207">
        <f ca="1">OFFSET(Census!GO$4,$A28*25-25+Census!GO$3,0,1,1)-OFFSET(Census!GO$4,$A28*25-25+1,0,1,1)</f>
        <v>-26.024779879350568</v>
      </c>
      <c r="GP28" s="208">
        <f ca="1">IF(OFFSET(Census!GO$4,$A28*25-25+1,0,1,1)=0,"",(OFFSET(Census!GO$4,$A28*25-25+Census!GO$3,0,1,1)-OFFSET(Census!GO$4,$A28*25-25+1,0,1,1))/OFFSET(Census!GO$4,$A28*25-25+1,0,1,1)*100)</f>
        <v>-45.196000142168771</v>
      </c>
      <c r="GQ28" s="207">
        <f ca="1">OFFSET(Census!GQ$4,$A28*25-25+Census!GQ$3,0,1,1)-OFFSET(Census!GQ$4,$A28*25-25+1,0,1,1)</f>
        <v>41</v>
      </c>
      <c r="GR28" s="208">
        <f ca="1">IF(OFFSET(Census!GQ$4,$A28*25-25+1,0,1,1)=0,"",(OFFSET(Census!GQ$4,$A28*25-25+Census!GQ$3,0,1,1)-OFFSET(Census!GQ$4,$A28*25-25+1,0,1,1))/OFFSET(Census!GQ$4,$A28*25-25+1,0,1,1)*100)</f>
        <v>2.7315123251165891</v>
      </c>
      <c r="GS28" s="207">
        <f ca="1">OFFSET(Census!GS$4,$A28*25-25+Census!GS$3,0,1,1)-OFFSET(Census!GS$4,$A28*25-25+1,0,1,1)</f>
        <v>12.300000000000011</v>
      </c>
      <c r="GT28" s="208">
        <f ca="1">IF(OFFSET(Census!GS$4,$A28*25-25+1,0,1,1)=0,"",(OFFSET(Census!GS$4,$A28*25-25+Census!GS$3,0,1,1)-OFFSET(Census!GS$4,$A28*25-25+1,0,1,1))/OFFSET(Census!GS$4,$A28*25-25+1,0,1,1)*100)</f>
        <v>18.330849478390483</v>
      </c>
      <c r="GU28" s="207">
        <f ca="1">OFFSET(Census!GU$4,$A28*25-25+Census!GU$3,0,1,1)-OFFSET(Census!GU$4,$A28*25-25+1,0,1,1)</f>
        <v>23.240000000000002</v>
      </c>
      <c r="GV28" s="208">
        <f ca="1">IF(OFFSET(Census!GU$4,$A28*25-25+1,0,1,1)=0,"",(OFFSET(Census!GU$4,$A28*25-25+Census!GU$3,0,1,1)-OFFSET(Census!GU$4,$A28*25-25+1,0,1,1))/OFFSET(Census!GU$4,$A28*25-25+1,0,1,1)*100)</f>
        <v>57.868525896414354</v>
      </c>
      <c r="GW28" s="207">
        <f ca="1">OFFSET(Census!GW$4,$A28*25-25+Census!GW$3,0,1,1)-OFFSET(Census!GW$4,$A28*25-25+1,0,1,1)</f>
        <v>5.2700000000000031</v>
      </c>
      <c r="GX28" s="208">
        <f ca="1">IF(OFFSET(Census!GW$4,$A28*25-25+1,0,1,1)=0,"",(OFFSET(Census!GW$4,$A28*25-25+Census!GW$3,0,1,1)-OFFSET(Census!GW$4,$A28*25-25+1,0,1,1))/OFFSET(Census!GW$4,$A28*25-25+1,0,1,1)*100)</f>
        <v>9.8818676167260513</v>
      </c>
      <c r="GY28" s="207">
        <f ca="1">OFFSET(Census!GY$4,$A28*25-25+Census!GY$3,0,1,1)-OFFSET(Census!GY$4,$A28*25-25+1,0,1,1)</f>
        <v>7.1099999999999994</v>
      </c>
      <c r="GZ28" s="208">
        <f ca="1">IF(OFFSET(Census!GY$4,$A28*25-25+1,0,1,1)=0,"",(OFFSET(Census!GY$4,$A28*25-25+Census!GY$3,0,1,1)-OFFSET(Census!GY$4,$A28*25-25+1,0,1,1))/OFFSET(Census!GY$4,$A28*25-25+1,0,1,1)*100)</f>
        <v>18.76484560570071</v>
      </c>
      <c r="HA28" s="207">
        <f ca="1">OFFSET(Census!HA$4,$A28*25-25+Census!HA$3,0,1,1)-OFFSET(Census!HA$4,$A28*25-25+1,0,1,1)</f>
        <v>1.6000000000000085</v>
      </c>
      <c r="HB28" s="208">
        <f ca="1">IF(OFFSET(Census!HA$4,$A28*25-25+1,0,1,1)=0,"",(OFFSET(Census!HA$4,$A28*25-25+Census!HA$3,0,1,1)-OFFSET(Census!HA$4,$A28*25-25+1,0,1,1))/OFFSET(Census!HA$4,$A28*25-25+1,0,1,1)*100)</f>
        <v>1.6701461377870652</v>
      </c>
      <c r="HC28" s="207">
        <f ca="1">OFFSET(Census!HC$4,$A28*25-25+Census!HC$3,0,1,1)-OFFSET(Census!HC$4,$A28*25-25+1,0,1,1)</f>
        <v>-8.1</v>
      </c>
      <c r="HD28" s="208">
        <f ca="1">IF(OFFSET(Census!HC$4,$A28*25-25+1,0,1,1)=0,"",(OFFSET(Census!HC$4,$A28*25-25+Census!HC$3,0,1,1)-OFFSET(Census!HC$4,$A28*25-25+1,0,1,1))/OFFSET(Census!HC$4,$A28*25-25+1,0,1,1)*100)</f>
        <v>-35.217391304347821</v>
      </c>
      <c r="HE28" s="207"/>
      <c r="HF28" s="208" t="str">
        <f ca="1">IF(OFFSET(Census!HE$4,$A28*25-25+1,0,1,1)=0,"",(OFFSET(Census!HE$4,$A28*25-25+Census!HE$3,0,1,1)-OFFSET(Census!HE$4,$A28*25-25+1,0,1,1))/OFFSET(Census!HE$4,$A28*25-25+1,0,1,1)*100)</f>
        <v/>
      </c>
      <c r="HG28" s="207">
        <f ca="1">OFFSET(Census!HG$4,$A28*25-25+Census!HG$3,0,1,1)-OFFSET(Census!HG$4,$A28*25-25+1,0,1,1)</f>
        <v>256.78769320501601</v>
      </c>
      <c r="HH28" s="208">
        <f ca="1">IF(OFFSET(Census!HG$4,$A28*25-25+1,0,1,1)=0,"",(OFFSET(Census!HG$4,$A28*25-25+Census!HG$3,0,1,1)-OFFSET(Census!HG$4,$A28*25-25+1,0,1,1))/OFFSET(Census!HG$4,$A28*25-25+1,0,1,1)*100)</f>
        <v>33.133895897421425</v>
      </c>
      <c r="HI28" s="207">
        <f ca="1">OFFSET(Census!HI$4,$A28*25-25+Census!HI$3,0,1,1)-OFFSET(Census!HI$4,$A28*25-25+1,0,1,1)</f>
        <v>-154.95567220764042</v>
      </c>
      <c r="HJ28" s="208">
        <f ca="1">IF(OFFSET(Census!HI$4,$A28*25-25+1,0,1,1)=0,"",(OFFSET(Census!HI$4,$A28*25-25+Census!HI$3,0,1,1)-OFFSET(Census!HI$4,$A28*25-25+1,0,1,1))/OFFSET(Census!HI$4,$A28*25-25+1,0,1,1)*100)</f>
        <v>-3.4688979674869134</v>
      </c>
      <c r="HK28" s="207">
        <f ca="1">OFFSET(Census!HK$4,$A28*25-25+Census!HK$3,0,1,1)-OFFSET(Census!HK$4,$A28*25-25+1,0,1,1)</f>
        <v>212.62233887430739</v>
      </c>
      <c r="HL28" s="208">
        <f ca="1">IF(OFFSET(Census!HK$4,$A28*25-25+1,0,1,1)=0,"",(OFFSET(Census!HK$4,$A28*25-25+Census!HK$3,0,1,1)-OFFSET(Census!HK$4,$A28*25-25+1,0,1,1))/OFFSET(Census!HK$4,$A28*25-25+1,0,1,1)*100)</f>
        <v>149.73404146077985</v>
      </c>
      <c r="HM28" s="207">
        <f ca="1">OFFSET(Census!HM$4,$A28*25-25+Census!HM$3,0,1,1)-OFFSET(Census!HM$4,$A28*25-25+1,0,1,1)</f>
        <v>1224.5905511811025</v>
      </c>
      <c r="HN28" s="208">
        <f ca="1">IF(OFFSET(Census!HM$4,$A28*25-25+1,0,1,1)=0,"",(OFFSET(Census!HM$4,$A28*25-25+Census!HM$3,0,1,1)-OFFSET(Census!HM$4,$A28*25-25+1,0,1,1))/OFFSET(Census!HM$4,$A28*25-25+1,0,1,1)*100)</f>
        <v>20.237821040837918</v>
      </c>
      <c r="HO28" s="207">
        <f ca="1">OFFSET(Census!HO$4,$A28*25-25+Census!HO$3,0,1,1)-OFFSET(Census!HO$4,$A28*25-25+1,0,1,1)</f>
        <v>761.17865013983965</v>
      </c>
      <c r="HP28" s="208">
        <f ca="1">IF(OFFSET(Census!HO$4,$A28*25-25+1,0,1,1)=0,"",(OFFSET(Census!HO$4,$A28*25-25+Census!HO$3,0,1,1)-OFFSET(Census!HO$4,$A28*25-25+1,0,1,1))/OFFSET(Census!HO$4,$A28*25-25+1,0,1,1)*100)</f>
        <v>195.88447035872346</v>
      </c>
      <c r="HQ28" s="207"/>
      <c r="HR28" s="208"/>
      <c r="HS28" s="207">
        <f ca="1">OFFSET(Census!HS$4,$A28*25-25+Census!HS$3,0,1,1)-OFFSET(Census!HS$4,$A28*25-25+1,0,1,1)</f>
        <v>-3</v>
      </c>
      <c r="HT28" s="208">
        <f ca="1">IF(OFFSET(Census!HS$4,$A28*25-25+1,0,1,1)=0,"",(OFFSET(Census!HS$4,$A28*25-25+Census!HS$3,0,1,1)-OFFSET(Census!HS$4,$A28*25-25+1,0,1,1))/OFFSET(Census!HS$4,$A28*25-25+1,0,1,1)*100)</f>
        <v>-15</v>
      </c>
      <c r="HU28" s="207">
        <f ca="1">OFFSET(Census!HU$4,$A28*25-25+Census!HU$3,0,1,1)-OFFSET(Census!HU$4,$A28*25-25+1,0,1,1)</f>
        <v>0</v>
      </c>
      <c r="HV28" s="208" t="str">
        <f ca="1">IF(OFFSET(Census!HU$4,$A28*25-25+1,0,1,1)=0,"",(OFFSET(Census!HU$4,$A28*25-25+Census!HU$3,0,1,1)-OFFSET(Census!HU$4,$A28*25-25+1,0,1,1))/OFFSET(Census!HU$4,$A28*25-25+1,0,1,1)*100)</f>
        <v/>
      </c>
      <c r="HW28" s="207">
        <f ca="1">OFFSET(Census!HW$4,$A28*25-25+Census!HW$3,0,1,1)-OFFSET(Census!HW$4,$A28*25-25+1,0,1,1)</f>
        <v>15.600000000000009</v>
      </c>
      <c r="HX28" s="208">
        <f ca="1">IF(OFFSET(Census!HW$4,$A28*25-25+1,0,1,1)=0,"",(OFFSET(Census!HW$4,$A28*25-25+Census!HW$3,0,1,1)-OFFSET(Census!HW$4,$A28*25-25+1,0,1,1))/OFFSET(Census!HW$4,$A28*25-25+1,0,1,1)*100)</f>
        <v>21.487603305785139</v>
      </c>
      <c r="HY28" s="207"/>
      <c r="HZ28" s="208" t="str">
        <f ca="1">IF(OFFSET(Census!HY$4,$A28*25-25+1,0,1,1)=0,"",(OFFSET(Census!HY$4,$A28*25-25+Census!HY$3,0,1,1)-OFFSET(Census!HY$4,$A28*25-25+1,0,1,1))/OFFSET(Census!HY$4,$A28*25-25+1,0,1,1)*100)</f>
        <v/>
      </c>
      <c r="IA28" s="207">
        <f ca="1">OFFSET(Census!IA$4,$A28*25-25+Census!IA$3,0,1,1)-OFFSET(Census!IA$4,$A28*25-25+1,0,1,1)</f>
        <v>-1</v>
      </c>
      <c r="IB28" s="208">
        <f ca="1">IF(OFFSET(Census!IA$4,$A28*25-25+1,0,1,1)=0,"",(OFFSET(Census!IA$4,$A28*25-25+Census!IA$3,0,1,1)-OFFSET(Census!IA$4,$A28*25-25+1,0,1,1))/OFFSET(Census!IA$4,$A28*25-25+1,0,1,1)*100)</f>
        <v>-11.111111111111111</v>
      </c>
      <c r="IC28" s="207">
        <f ca="1">OFFSET(Census!IC$4,$A28*25-25+Census!IC$3,0,1,1)-OFFSET(Census!IC$4,$A28*25-25+1,0,1,1)</f>
        <v>-100.66666666666667</v>
      </c>
      <c r="ID28" s="208">
        <f ca="1">IF(OFFSET(Census!IC$4,$A28*25-25+1,0,1,1)=0,"",(OFFSET(Census!IC$4,$A28*25-25+Census!IC$3,0,1,1)-OFFSET(Census!IC$4,$A28*25-25+1,0,1,1))/OFFSET(Census!IC$4,$A28*25-25+1,0,1,1)*100)</f>
        <v>-47.0404984423676</v>
      </c>
      <c r="IE28" s="207">
        <f ca="1">OFFSET(Census!IE$4,$A28*25-25+Census!IE$3,0,1,1)-OFFSET(Census!IE$4,$A28*25-25+1,0,1,1)</f>
        <v>-0.14496996373300253</v>
      </c>
      <c r="IF28" s="208">
        <f ca="1">IF(OFFSET(Census!IE$4,$A28*25-25+1,0,1,1)=0,"",(OFFSET(Census!IE$4,$A28*25-25+Census!IE$3,0,1,1)-OFFSET(Census!IE$4,$A28*25-25+1,0,1,1))/OFFSET(Census!IE$4,$A28*25-25+1,0,1,1)*100)</f>
        <v>-22.048159628677393</v>
      </c>
      <c r="IG28" s="207">
        <f ca="1">OFFSET(Census!IG$4,$A28*25-25+Census!IG$3,0,1,1)-OFFSET(Census!IG$4,$A28*25-25+1,0,1,1)</f>
        <v>-8.3731911780889448</v>
      </c>
      <c r="IH28" s="208">
        <f ca="1">IF(OFFSET(Census!IG$4,$A28*25-25+1,0,1,1)=0,"",(OFFSET(Census!IG$4,$A28*25-25+Census!IG$3,0,1,1)-OFFSET(Census!IG$4,$A28*25-25+1,0,1,1))/OFFSET(Census!IG$4,$A28*25-25+1,0,1,1)*100)</f>
        <v>-53.556730619889571</v>
      </c>
      <c r="II28" s="207"/>
      <c r="IJ28" s="208"/>
    </row>
    <row r="29" spans="1:244" ht="12" customHeight="1" x14ac:dyDescent="0.35">
      <c r="A29" s="209">
        <v>24</v>
      </c>
      <c r="B29" s="10" t="s">
        <v>75</v>
      </c>
      <c r="E29" s="207">
        <f ca="1">OFFSET(Census!E$4,$A29*25-25+Census!E$3,0,1,1)-OFFSET(Census!E$4,$A29*25-25+1,0,1,1)</f>
        <v>3115</v>
      </c>
      <c r="F29" s="208">
        <f ca="1">IF(OFFSET(Census!E$4,$A29*25-25+1,0,1,1)=0,"",(OFFSET(Census!E$4,$A29*25-25+Census!E$3,0,1,1)-OFFSET(Census!E$4,$A29*25-25+1,0,1,1))/OFFSET(Census!E$4,$A29*25-25+1,0,1,1)*100)</f>
        <v>5.178805965186454</v>
      </c>
      <c r="G29" s="207">
        <f ca="1">OFFSET(Census!G$4,$A29*25-25+Census!G$3,0,1,1)-OFFSET(Census!G$4,$A29*25-25+1,0,1,1)</f>
        <v>-3256</v>
      </c>
      <c r="H29" s="208">
        <f ca="1">IF(OFFSET(Census!G$4,$A29*25-25+1,0,1,1)=0,"",(OFFSET(Census!G$4,$A29*25-25+Census!G$3,0,1,1)-OFFSET(Census!G$4,$A29*25-25+1,0,1,1))/OFFSET(Census!G$4,$A29*25-25+1,0,1,1)*100)</f>
        <v>-21.818669168397776</v>
      </c>
      <c r="I29" s="207">
        <f ca="1">OFFSET(Census!I$4,$A29*25-25+Census!I$3,0,1,1)-OFFSET(Census!I$4,$A29*25-25+1,0,1,1)</f>
        <v>595</v>
      </c>
      <c r="J29" s="208">
        <f ca="1">IF(OFFSET(Census!I$4,$A29*25-25+1,0,1,1)=0,"",(OFFSET(Census!I$4,$A29*25-25+Census!I$3,0,1,1)-OFFSET(Census!I$4,$A29*25-25+1,0,1,1))/OFFSET(Census!I$4,$A29*25-25+1,0,1,1)*100)</f>
        <v>7.6282051282051286</v>
      </c>
      <c r="K29" s="207">
        <f ca="1">OFFSET(Census!K$4,$A29*25-25+Census!K$3,0,1,1)-OFFSET(Census!K$4,$A29*25-25+1,0,1,1)</f>
        <v>8082</v>
      </c>
      <c r="L29" s="208">
        <f ca="1">IF(OFFSET(Census!K$4,$A29*25-25+1,0,1,1)=0,"",(OFFSET(Census!K$4,$A29*25-25+Census!K$3,0,1,1)-OFFSET(Census!K$4,$A29*25-25+1,0,1,1))/OFFSET(Census!K$4,$A29*25-25+1,0,1,1)*100)</f>
        <v>344.5012787723785</v>
      </c>
      <c r="M29" s="207">
        <f ca="1">OFFSET(Census!M$4,$A29*25-25+Census!M$3,0,1,1)-OFFSET(Census!M$4,$A29*25-25+1,0,1,1)</f>
        <v>-6.2600908039177092</v>
      </c>
      <c r="N29" s="208">
        <f ca="1">IF(OFFSET(Census!M$4,$A29*25-25+1,0,1,1)=0,"",(OFFSET(Census!M$4,$A29*25-25+Census!M$3,0,1,1)-OFFSET(Census!M$4,$A29*25-25+1,0,1,1))/OFFSET(Census!M$4,$A29*25-25+1,0,1,1)*100)</f>
        <v>-25.2320714176001</v>
      </c>
      <c r="O29" s="207">
        <f ca="1">OFFSET(Census!O$4,$A29*25-25+Census!O$3,0,1,1)-OFFSET(Census!O$4,$A29*25-25+1,0,1,1)</f>
        <v>0.3798462585435427</v>
      </c>
      <c r="P29" s="208">
        <f ca="1">IF(OFFSET(Census!O$4,$A29*25-25+1,0,1,1)=0,"",(OFFSET(Census!O$4,$A29*25-25+Census!O$3,0,1,1)-OFFSET(Census!O$4,$A29*25-25+1,0,1,1))/OFFSET(Census!O$4,$A29*25-25+1,0,1,1)*100)</f>
        <v>2.9291503339917369</v>
      </c>
      <c r="Q29" s="207">
        <f ca="1">OFFSET(Census!Q$4,$A29*25-25+Census!Q$3,0,1,1)-OFFSET(Census!Q$4,$A29*25-25+1,0,1,1)</f>
        <v>12.679700089875784</v>
      </c>
      <c r="R29" s="208">
        <f ca="1">IF(OFFSET(Census!Q$4,$A29*25-25+1,0,1,1)=0,"",(OFFSET(Census!Q$4,$A29*25-25+Census!Q$3,0,1,1)-OFFSET(Census!Q$4,$A29*25-25+1,0,1,1))/OFFSET(Census!Q$4,$A29*25-25+1,0,1,1)*100)</f>
        <v>325.09432255155093</v>
      </c>
      <c r="S29" s="207">
        <f ca="1">OFFSET(Census!S$4,$A29*25-25+Census!S$3,0,1,1)-OFFSET(Census!S$4,$A29*25-25+1,0,1,1)</f>
        <v>13</v>
      </c>
      <c r="T29" s="208">
        <f ca="1">IF(OFFSET(Census!S$4,$A29*25-25+1,0,1,1)=0,"",(OFFSET(Census!S$4,$A29*25-25+Census!S$3,0,1,1)-OFFSET(Census!S$4,$A29*25-25+1,0,1,1))/OFFSET(Census!S$4,$A29*25-25+1,0,1,1)*100)</f>
        <v>44.827586206896555</v>
      </c>
      <c r="U29" s="207"/>
      <c r="V29" s="208"/>
      <c r="W29" s="207">
        <f ca="1">OFFSET(Census!W$4,$A29*25-25+Census!W$3,0,1,1)-OFFSET(Census!W$4,$A29*25-25+1,0,1,1)</f>
        <v>298</v>
      </c>
      <c r="X29" s="208">
        <f ca="1">IF(OFFSET(Census!W$4,$A29*25-25+1,0,1,1)=0,"",(OFFSET(Census!W$4,$A29*25-25+Census!W$3,0,1,1)-OFFSET(Census!W$4,$A29*25-25+1,0,1,1))/OFFSET(Census!W$4,$A29*25-25+1,0,1,1)*100)</f>
        <v>363.41463414634148</v>
      </c>
      <c r="Y29" s="207">
        <f ca="1">OFFSET(Census!Y$4,$A29*25-25+Census!Y$3,0,1,1)-OFFSET(Census!Y$4,$A29*25-25+1,0,1,1)</f>
        <v>0.46155657273783235</v>
      </c>
      <c r="Z29" s="208">
        <f ca="1">IF(OFFSET(Census!Y$4,$A29*25-25+1,0,1,1)=0,"",(OFFSET(Census!Y$4,$A29*25-25+Census!Y$3,0,1,1)-OFFSET(Census!Y$4,$A29*25-25+1,0,1,1))/OFFSET(Census!Y$4,$A29*25-25+1,0,1,1)*100)</f>
        <v>291.87824486975973</v>
      </c>
      <c r="AA29" s="207">
        <f ca="1">OFFSET(Census!AA$4,$A29*25-25+Census!AA$3,0,1,1)-OFFSET(Census!AA$4,$A29*25-25+1,0,1,1)</f>
        <v>2361</v>
      </c>
      <c r="AB29" s="208">
        <f ca="1">IF(OFFSET(Census!AA$4,$A29*25-25+1,0,1,1)=0,"",(OFFSET(Census!AA$4,$A29*25-25+Census!AA$3,0,1,1)-OFFSET(Census!AA$4,$A29*25-25+1,0,1,1))/OFFSET(Census!AA$4,$A29*25-25+1,0,1,1)*100)</f>
        <v>29.709324273310685</v>
      </c>
      <c r="AC29" s="207">
        <f ca="1">OFFSET(Census!AC$4,$A29*25-25+Census!AC$3,0,1,1)-OFFSET(Census!AC$4,$A29*25-25+1,0,1,1)</f>
        <v>1.5102830653772479</v>
      </c>
      <c r="AD29" s="208">
        <f ca="1">IF(OFFSET(Census!AC$4,$A29*25-25+1,0,1,1)=0,"",(OFFSET(Census!AC$4,$A29*25-25+Census!AC$3,0,1,1)-OFFSET(Census!AC$4,$A29*25-25+1,0,1,1))/OFFSET(Census!AC$4,$A29*25-25+1,0,1,1)*100)</f>
        <v>9.8547537882392326</v>
      </c>
      <c r="AE29" s="207">
        <f ca="1">OFFSET(Census!AE$4,$A29*25-25+Census!AE$3,0,1,1)-OFFSET(Census!AE$4,$A29*25-25+1,0,1,1)</f>
        <v>1737</v>
      </c>
      <c r="AF29" s="208">
        <f ca="1">IF(OFFSET(Census!AE$4,$A29*25-25+1,0,1,1)=0,"",(OFFSET(Census!AE$4,$A29*25-25+Census!AE$3,0,1,1)-OFFSET(Census!AE$4,$A29*25-25+1,0,1,1))/OFFSET(Census!AE$4,$A29*25-25+1,0,1,1)*100)</f>
        <v>40.555685267335981</v>
      </c>
      <c r="AG29" s="207">
        <f ca="1">OFFSET(Census!AG$4,$A29*25-25+Census!AG$3,0,1,1)-OFFSET(Census!AG$4,$A29*25-25+1,0,1,1)</f>
        <v>1.5823382638025016</v>
      </c>
      <c r="AH29" s="208">
        <f ca="1">IF(OFFSET(Census!AG$4,$A29*25-25+1,0,1,1)=0,"",(OFFSET(Census!AG$4,$A29*25-25+Census!AG$3,0,1,1)-OFFSET(Census!AG$4,$A29*25-25+1,0,1,1))/OFFSET(Census!AG$4,$A29*25-25+1,0,1,1)*100)</f>
        <v>19.157634991706448</v>
      </c>
      <c r="AI29" s="207">
        <f ca="1">OFFSET(Census!AI$4,$A29*25-25+Census!AI$3,0,1,1)-OFFSET(Census!AI$4,$A29*25-25+1,0,1,1)</f>
        <v>0.1818002066063848</v>
      </c>
      <c r="AJ29" s="208">
        <f ca="1">IF(OFFSET(Census!AI$4,$A29*25-25+1,0,1,1)=0,"",(OFFSET(Census!AI$4,$A29*25-25+Census!AI$3,0,1,1)-OFFSET(Census!AI$4,$A29*25-25+1,0,1,1))/OFFSET(Census!AI$4,$A29*25-25+1,0,1,1)*100)</f>
        <v>50.006498787800979</v>
      </c>
      <c r="AK29" s="207">
        <f ca="1">OFFSET(Census!AK$4,$A29*25-25+Census!AK$3,0,1,1)-OFFSET(Census!AK$4,$A29*25-25+1,0,1,1)</f>
        <v>18</v>
      </c>
      <c r="AL29" s="208" t="str">
        <f ca="1">IF(OFFSET(Census!AK$4,$A29*25-25+1,0,1,1)=0,"",(OFFSET(Census!AK$4,$A29*25-25+Census!AK$3,0,1,1)-OFFSET(Census!AK$4,$A29*25-25+1,0,1,1))/OFFSET(Census!AK$4,$A29*25-25+1,0,1,1)*100)</f>
        <v/>
      </c>
      <c r="AM29" s="207">
        <f ca="1">OFFSET(Census!AM$4,$A29*25-25+Census!AM$3,0,1,1)-OFFSET(Census!AM$4,$A29*25-25+1,0,1,1)</f>
        <v>496</v>
      </c>
      <c r="AN29" s="208">
        <f ca="1">IF(OFFSET(Census!AM$4,$A29*25-25+1,0,1,1)=0,"",(OFFSET(Census!AM$4,$A29*25-25+Census!AM$3,0,1,1)-OFFSET(Census!AM$4,$A29*25-25+1,0,1,1))/OFFSET(Census!AM$4,$A29*25-25+1,0,1,1)*100)</f>
        <v>1503.030303030303</v>
      </c>
      <c r="AO29" s="207">
        <f ca="1">OFFSET(Census!AO$4,$A29*25-25+Census!AO$3,0,1,1)-OFFSET(Census!AO$4,$A29*25-25+1,0,1,1)</f>
        <v>282</v>
      </c>
      <c r="AP29" s="208">
        <f ca="1">IF(OFFSET(Census!AO$4,$A29*25-25+1,0,1,1)=0,"",(OFFSET(Census!AO$4,$A29*25-25+Census!AO$3,0,1,1)-OFFSET(Census!AO$4,$A29*25-25+1,0,1,1))/OFFSET(Census!AO$4,$A29*25-25+1,0,1,1)*100)</f>
        <v>287.75510204081633</v>
      </c>
      <c r="AQ29" s="207">
        <f ca="1">OFFSET(Census!AQ$4,$A29*25-25+Census!AQ$3,0,1,1)-OFFSET(Census!AQ$4,$A29*25-25+1,0,1,1)</f>
        <v>28</v>
      </c>
      <c r="AR29" s="208" t="str">
        <f ca="1">IF(OFFSET(Census!AQ$4,$A29*25-25+1,0,1,1)=0,"",(OFFSET(Census!AQ$4,$A29*25-25+Census!AQ$3,0,1,1)-OFFSET(Census!AQ$4,$A29*25-25+1,0,1,1))/OFFSET(Census!AQ$4,$A29*25-25+1,0,1,1)*100)</f>
        <v/>
      </c>
      <c r="AS29" s="207">
        <f ca="1">OFFSET(Census!AS$4,$A29*25-25+Census!AS$3,0,1,1)-OFFSET(Census!AS$4,$A29*25-25+1,0,1,1)</f>
        <v>70</v>
      </c>
      <c r="AT29" s="208">
        <f ca="1">IF(OFFSET(Census!AS$4,$A29*25-25+1,0,1,1)=0,"",(OFFSET(Census!AS$4,$A29*25-25+Census!AS$3,0,1,1)-OFFSET(Census!AS$4,$A29*25-25+1,0,1,1))/OFFSET(Census!AS$4,$A29*25-25+1,0,1,1)*100)</f>
        <v>100</v>
      </c>
      <c r="AU29" s="207">
        <f ca="1">OFFSET(Census!AU$4,$A29*25-25+Census!AU$3,0,1,1)-OFFSET(Census!AU$4,$A29*25-25+1,0,1,1)</f>
        <v>90</v>
      </c>
      <c r="AV29" s="208">
        <f ca="1">IF(OFFSET(Census!AU$4,$A29*25-25+1,0,1,1)=0,"",(OFFSET(Census!AU$4,$A29*25-25+Census!AU$3,0,1,1)-OFFSET(Census!AU$4,$A29*25-25+1,0,1,1))/OFFSET(Census!AU$4,$A29*25-25+1,0,1,1)*100)</f>
        <v>90</v>
      </c>
      <c r="AW29" s="207">
        <f ca="1">OFFSET(Census!AW$4,$A29*25-25+Census!AW$3,0,1,1)-OFFSET(Census!AW$4,$A29*25-25+1,0,1,1)</f>
        <v>48</v>
      </c>
      <c r="AX29" s="208">
        <f ca="1">IF(OFFSET(Census!AW$4,$A29*25-25+1,0,1,1)=0,"",(OFFSET(Census!AW$4,$A29*25-25+Census!AW$3,0,1,1)-OFFSET(Census!AW$4,$A29*25-25+1,0,1,1))/OFFSET(Census!AW$4,$A29*25-25+1,0,1,1)*100)</f>
        <v>266.66666666666663</v>
      </c>
      <c r="AY29" s="207">
        <f ca="1">OFFSET(Census!AY$4,$A29*25-25+Census!AY$3,0,1,1)-OFFSET(Census!AY$4,$A29*25-25+1,0,1,1)</f>
        <v>68</v>
      </c>
      <c r="AZ29" s="208">
        <f ca="1">IF(OFFSET(Census!AY$4,$A29*25-25+1,0,1,1)=0,"",(OFFSET(Census!AY$4,$A29*25-25+Census!AY$3,0,1,1)-OFFSET(Census!AY$4,$A29*25-25+1,0,1,1))/OFFSET(Census!AY$4,$A29*25-25+1,0,1,1)*100)</f>
        <v>755.55555555555554</v>
      </c>
      <c r="BA29" s="207"/>
      <c r="BB29" s="208"/>
      <c r="BC29" s="207">
        <f ca="1">OFFSET(Census!BC$4,$A29*25-25+Census!BC$3,0,1,1)-OFFSET(Census!BC$4,$A29*25-25+1,0,1,1)</f>
        <v>-66</v>
      </c>
      <c r="BD29" s="208">
        <f ca="1">IF(OFFSET(Census!BC$4,$A29*25-25+1,0,1,1)=0,"",(OFFSET(Census!BC$4,$A29*25-25+Census!BC$3,0,1,1)-OFFSET(Census!BC$4,$A29*25-25+1,0,1,1))/OFFSET(Census!BC$4,$A29*25-25+1,0,1,1)*100)</f>
        <v>-38.596491228070171</v>
      </c>
      <c r="BE29" s="207">
        <f ca="1">OFFSET(Census!BE$4,$A29*25-25+Census!BE$3,0,1,1)-OFFSET(Census!BE$4,$A29*25-25+1,0,1,1)</f>
        <v>-9</v>
      </c>
      <c r="BF29" s="208">
        <f ca="1">IF(OFFSET(Census!BE$4,$A29*25-25+1,0,1,1)=0,"",(OFFSET(Census!BE$4,$A29*25-25+Census!BE$3,0,1,1)-OFFSET(Census!BE$4,$A29*25-25+1,0,1,1))/OFFSET(Census!BE$4,$A29*25-25+1,0,1,1)*100)</f>
        <v>-16.363636363636363</v>
      </c>
      <c r="BG29" s="207">
        <f ca="1">OFFSET(Census!BG$4,$A29*25-25+Census!BG$3,0,1,1)-OFFSET(Census!BG$4,$A29*25-25+1,0,1,1)</f>
        <v>2</v>
      </c>
      <c r="BH29" s="208">
        <f ca="1">IF(OFFSET(Census!BG$4,$A29*25-25+1,0,1,1)=0,"",(OFFSET(Census!BG$4,$A29*25-25+Census!BG$3,0,1,1)-OFFSET(Census!BG$4,$A29*25-25+1,0,1,1))/OFFSET(Census!BG$4,$A29*25-25+1,0,1,1)*100)</f>
        <v>200</v>
      </c>
      <c r="BI29" s="207">
        <f ca="1">OFFSET(Census!BI$4,$A29*25-25+Census!BI$3,0,1,1)-OFFSET(Census!BI$4,$A29*25-25+1,0,1,1)</f>
        <v>-59</v>
      </c>
      <c r="BJ29" s="208">
        <f ca="1">IF(OFFSET(Census!BI$4,$A29*25-25+1,0,1,1)=0,"",(OFFSET(Census!BI$4,$A29*25-25+Census!BI$3,0,1,1)-OFFSET(Census!BI$4,$A29*25-25+1,0,1,1))/OFFSET(Census!BI$4,$A29*25-25+1,0,1,1)*100)</f>
        <v>-51.304347826086961</v>
      </c>
      <c r="BK29" s="207"/>
      <c r="BL29" s="208"/>
      <c r="BM29" s="207">
        <f ca="1">OFFSET(Census!BM$4,$A29*25-25+Census!BM$3,0,1,1)-OFFSET(Census!BM$4,$A29*25-25+1,0,1,1)</f>
        <v>286</v>
      </c>
      <c r="BN29" s="208">
        <f ca="1">IF(OFFSET(Census!BM$4,$A29*25-25+1,0,1,1)=0,"",(OFFSET(Census!BM$4,$A29*25-25+Census!BM$3,0,1,1)-OFFSET(Census!BM$4,$A29*25-25+1,0,1,1))/OFFSET(Census!BM$4,$A29*25-25+1,0,1,1)*100)</f>
        <v>433.33333333333331</v>
      </c>
      <c r="BO29" s="207">
        <f ca="1">OFFSET(Census!BO$4,$A29*25-25+Census!BO$3,0,1,1)-OFFSET(Census!BO$4,$A29*25-25+1,0,1,1)</f>
        <v>501</v>
      </c>
      <c r="BP29" s="208">
        <f ca="1">IF(OFFSET(Census!BO$4,$A29*25-25+1,0,1,1)=0,"",(OFFSET(Census!BO$4,$A29*25-25+Census!BO$3,0,1,1)-OFFSET(Census!BO$4,$A29*25-25+1,0,1,1))/OFFSET(Census!BO$4,$A29*25-25+1,0,1,1)*100)</f>
        <v>463.88888888888891</v>
      </c>
      <c r="BQ29" s="207">
        <f ca="1">OFFSET(Census!BQ$4,$A29*25-25+Census!BQ$3,0,1,1)-OFFSET(Census!BQ$4,$A29*25-25+1,0,1,1)</f>
        <v>408</v>
      </c>
      <c r="BR29" s="208">
        <f ca="1">IF(OFFSET(Census!BQ$4,$A29*25-25+1,0,1,1)=0,"",(OFFSET(Census!BQ$4,$A29*25-25+Census!BQ$3,0,1,1)-OFFSET(Census!BQ$4,$A29*25-25+1,0,1,1))/OFFSET(Census!BQ$4,$A29*25-25+1,0,1,1)*100)</f>
        <v>574.64788732394368</v>
      </c>
      <c r="BS29" s="207">
        <f ca="1">OFFSET(Census!BS$4,$A29*25-25+Census!BS$3,0,1,1)-OFFSET(Census!BS$4,$A29*25-25+1,0,1,1)</f>
        <v>9</v>
      </c>
      <c r="BT29" s="208">
        <f ca="1">IF(OFFSET(Census!BS$4,$A29*25-25+1,0,1,1)=0,"",(OFFSET(Census!BS$4,$A29*25-25+Census!BS$3,0,1,1)-OFFSET(Census!BS$4,$A29*25-25+1,0,1,1))/OFFSET(Census!BS$4,$A29*25-25+1,0,1,1)*100)</f>
        <v>13.043478260869565</v>
      </c>
      <c r="BU29" s="207">
        <f ca="1">OFFSET(Census!BU$4,$A29*25-25+Census!BU$3,0,1,1)-OFFSET(Census!BU$4,$A29*25-25+1,0,1,1)</f>
        <v>20481</v>
      </c>
      <c r="BV29" s="208">
        <f ca="1">IF(OFFSET(Census!BU$4,$A29*25-25+1,0,1,1)=0,"",(OFFSET(Census!BU$4,$A29*25-25+Census!BU$3,0,1,1)-OFFSET(Census!BU$4,$A29*25-25+1,0,1,1))/OFFSET(Census!BU$4,$A29*25-25+1,0,1,1)*100)</f>
        <v>185.39875079207025</v>
      </c>
      <c r="BW29" s="207"/>
      <c r="BX29" s="208"/>
      <c r="BY29" s="207">
        <f ca="1">OFFSET(Census!BY$4,$A29*25-25+Census!BY$3,0,1,1)-OFFSET(Census!BY$4,$A29*25-25+1,0,1,1)</f>
        <v>-3.1436906377204883</v>
      </c>
      <c r="BZ29" s="208">
        <f ca="1">IF(OFFSET(Census!BY$4,$A29*25-25+1,0,1,1)=0,"",(OFFSET(Census!BY$4,$A29*25-25+Census!BY$3,0,1,1)-OFFSET(Census!BY$4,$A29*25-25+1,0,1,1))/OFFSET(Census!BY$4,$A29*25-25+1,0,1,1)*100)</f>
        <v>-33.288793103448278</v>
      </c>
      <c r="CA29" s="207">
        <f ca="1">OFFSET(Census!CA$4,$A29*25-25+Census!CA$3,0,1,1)-OFFSET(Census!CA$4,$A29*25-25+1,0,1,1)</f>
        <v>10379</v>
      </c>
      <c r="CB29" s="208">
        <f ca="1">IF(OFFSET(Census!CA$4,$A29*25-25+1,0,1,1)=0,"",(OFFSET(Census!CA$4,$A29*25-25+Census!CA$3,0,1,1)-OFFSET(Census!CA$4,$A29*25-25+1,0,1,1))/OFFSET(Census!CA$4,$A29*25-25+1,0,1,1)*100)</f>
        <v>262.4936772888214</v>
      </c>
      <c r="CC29" s="207">
        <f ca="1">OFFSET(Census!CC$4,$A29*25-25+Census!CC$3,0,1,1)-OFFSET(Census!CC$4,$A29*25-25+1,0,1,1)</f>
        <v>16.039593424817951</v>
      </c>
      <c r="CD29" s="208">
        <f ca="1">IF(OFFSET(Census!CC$4,$A29*25-25+1,0,1,1)=0,"",(OFFSET(Census!CC$4,$A29*25-25+Census!CC$3,0,1,1)-OFFSET(Census!CC$4,$A29*25-25+1,0,1,1))/OFFSET(Census!CC$4,$A29*25-25+1,0,1,1)*100)</f>
        <v>210.3523310682688</v>
      </c>
      <c r="CE29" s="207"/>
      <c r="CF29" s="208"/>
      <c r="CG29" s="207">
        <f ca="1">OFFSET(Census!CG$4,$A29*25-25+Census!CG$3,0,1,1)-OFFSET(Census!CG$4,$A29*25-25+1,0,1,1)</f>
        <v>9369</v>
      </c>
      <c r="CH29" s="208">
        <f ca="1">IF(OFFSET(Census!CG$4,$A29*25-25+1,0,1,1)=0,"",(OFFSET(Census!CG$4,$A29*25-25+Census!CG$3,0,1,1)-OFFSET(Census!CG$4,$A29*25-25+1,0,1,1))/OFFSET(Census!CG$4,$A29*25-25+1,0,1,1)*100)</f>
        <v>38.395967378386132</v>
      </c>
      <c r="CI29" s="207">
        <f ca="1">OFFSET(Census!CI$4,$A29*25-25+Census!CI$3,0,1,1)-OFFSET(Census!CI$4,$A29*25-25+1,0,1,1)</f>
        <v>-656</v>
      </c>
      <c r="CJ29" s="208">
        <f ca="1">IF(OFFSET(Census!CI$4,$A29*25-25+1,0,1,1)=0,"",(OFFSET(Census!CI$4,$A29*25-25+Census!CI$3,0,1,1)-OFFSET(Census!CI$4,$A29*25-25+1,0,1,1))/OFFSET(Census!CI$4,$A29*25-25+1,0,1,1)*100)</f>
        <v>-34.949387320191796</v>
      </c>
      <c r="CK29" s="207">
        <f ca="1">OFFSET(Census!CK$4,$A29*25-25+Census!CK$3,0,1,1)-OFFSET(Census!CK$4,$A29*25-25+1,0,1,1)</f>
        <v>5219</v>
      </c>
      <c r="CL29" s="208">
        <f ca="1">IF(OFFSET(Census!CK$4,$A29*25-25+1,0,1,1)=0,"",(OFFSET(Census!CK$4,$A29*25-25+Census!CK$3,0,1,1)-OFFSET(Census!CK$4,$A29*25-25+1,0,1,1))/OFFSET(Census!CK$4,$A29*25-25+1,0,1,1)*100)</f>
        <v>54.66066191872644</v>
      </c>
      <c r="CM29" s="207">
        <f ca="1">OFFSET(Census!CM$4,$A29*25-25+Census!CM$3,0,1,1)-OFFSET(Census!CM$4,$A29*25-25+1,0,1,1)</f>
        <v>-3.653388422329007</v>
      </c>
      <c r="CN29" s="208">
        <f ca="1">IF(OFFSET(Census!CM$4,$A29*25-25+1,0,1,1)=0,"",(OFFSET(Census!CM$4,$A29*25-25+Census!CM$3,0,1,1)-OFFSET(Census!CM$4,$A29*25-25+1,0,1,1))/OFFSET(Census!CM$4,$A29*25-25+1,0,1,1)*100)</f>
        <v>-51.147437912606094</v>
      </c>
      <c r="CO29" s="207">
        <f ca="1">OFFSET(Census!CO$4,$A29*25-25+Census!CO$3,0,1,1)-OFFSET(Census!CO$4,$A29*25-25+1,0,1,1)</f>
        <v>8.2001299545159334E-2</v>
      </c>
      <c r="CP29" s="208">
        <f ca="1">IF(OFFSET(Census!CO$4,$A29*25-25+1,0,1,1)=0,"",(OFFSET(Census!CO$4,$A29*25-25+Census!CO$3,0,1,1)-OFFSET(Census!CO$4,$A29*25-25+1,0,1,1))/OFFSET(Census!CO$4,$A29*25-25+1,0,1,1)*100)</f>
        <v>4.7730711043873004</v>
      </c>
      <c r="CQ29" s="207">
        <f ca="1">OFFSET(Census!CQ$4,$A29*25-25+Census!CQ$3,0,1,1)-OFFSET(Census!CQ$4,$A29*25-25+1,0,1,1)</f>
        <v>-3.0266042157524282</v>
      </c>
      <c r="CR29" s="208">
        <f ca="1">IF(OFFSET(Census!CQ$4,$A29*25-25+1,0,1,1)=0,"",(OFFSET(Census!CQ$4,$A29*25-25+Census!CQ$3,0,1,1)-OFFSET(Census!CQ$4,$A29*25-25+1,0,1,1))/OFFSET(Census!CQ$4,$A29*25-25+1,0,1,1)*100)</f>
        <v>-4.1263080384179345</v>
      </c>
      <c r="CS29" s="207">
        <f ca="1">OFFSET(Census!CS$4,$A29*25-25+Census!CS$3,0,1,1)-OFFSET(Census!CS$4,$A29*25-25+1,0,1,1)</f>
        <v>-6.8224856287186153</v>
      </c>
      <c r="CT29" s="208">
        <f ca="1">IF(OFFSET(Census!CS$4,$A29*25-25+1,0,1,1)=0,"",(OFFSET(Census!CS$4,$A29*25-25+Census!CS$3,0,1,1)-OFFSET(Census!CS$4,$A29*25-25+1,0,1,1))/OFFSET(Census!CS$4,$A29*25-25+1,0,1,1)*100)</f>
        <v>-48.405641805005132</v>
      </c>
      <c r="CU29" s="207">
        <f ca="1">OFFSET(Census!CU$4,$A29*25-25+Census!CU$3,0,1,1)-OFFSET(Census!CU$4,$A29*25-25+1,0,1,1)</f>
        <v>3945</v>
      </c>
      <c r="CV29" s="208">
        <f ca="1">IF(OFFSET(Census!CU$4,$A29*25-25+1,0,1,1)=0,"",(OFFSET(Census!CU$4,$A29*25-25+Census!CU$3,0,1,1)-OFFSET(Census!CU$4,$A29*25-25+1,0,1,1))/OFFSET(Census!CU$4,$A29*25-25+1,0,1,1)*100)</f>
        <v>76.572204968944106</v>
      </c>
      <c r="CW29" s="207">
        <f ca="1">OFFSET(Census!CW$4,$A29*25-25+Census!CW$3,0,1,1)-OFFSET(Census!CW$4,$A29*25-25+1,0,1,1)</f>
        <v>672</v>
      </c>
      <c r="CX29" s="208">
        <f ca="1">IF(OFFSET(Census!CW$4,$A29*25-25+1,0,1,1)=0,"",(OFFSET(Census!CW$4,$A29*25-25+Census!CW$3,0,1,1)-OFFSET(Census!CW$4,$A29*25-25+1,0,1,1))/OFFSET(Census!CW$4,$A29*25-25+1,0,1,1)*100)</f>
        <v>56.375838926174495</v>
      </c>
      <c r="CY29" s="207">
        <f ca="1">OFFSET(Census!CY$4,$A29*25-25+Census!CY$3,0,1,1)-OFFSET(Census!CY$4,$A29*25-25+1,0,1,1)</f>
        <v>6.1945886505021477</v>
      </c>
      <c r="CZ29" s="208">
        <f ca="1">IF(OFFSET(Census!CY$4,$A29*25-25+1,0,1,1)=0,"",(OFFSET(Census!CY$4,$A29*25-25+Census!CY$3,0,1,1)-OFFSET(Census!CY$4,$A29*25-25+1,0,1,1))/OFFSET(Census!CY$4,$A29*25-25+1,0,1,1)*100)</f>
        <v>29.338928117411278</v>
      </c>
      <c r="DA29" s="207">
        <f ca="1">OFFSET(Census!DA$4,$A29*25-25+Census!DA$3,0,1,1)-OFFSET(Census!DA$4,$A29*25-25+1,0,1,1)</f>
        <v>0.7105354771014758</v>
      </c>
      <c r="DB29" s="208">
        <f ca="1">IF(OFFSET(Census!DA$4,$A29*25-25+1,0,1,1)=0,"",(OFFSET(Census!DA$4,$A29*25-25+Census!DA$3,0,1,1)-OFFSET(Census!DA$4,$A29*25-25+1,0,1,1))/OFFSET(Census!DA$4,$A29*25-25+1,0,1,1)*100)</f>
        <v>14.545114242242541</v>
      </c>
      <c r="DC29" s="207"/>
      <c r="DD29" s="208"/>
      <c r="DE29" s="207">
        <f ca="1">OFFSET(Census!DE$4,$A29*25-25+Census!DE$3,0,1,1)-OFFSET(Census!DE$4,$A29*25-25+1,0,1,1)</f>
        <v>499</v>
      </c>
      <c r="DF29" s="208">
        <f ca="1">IF(OFFSET(Census!DE$4,$A29*25-25+1,0,1,1)=0,"",(OFFSET(Census!DE$4,$A29*25-25+Census!DE$3,0,1,1)-OFFSET(Census!DE$4,$A29*25-25+1,0,1,1))/OFFSET(Census!DE$4,$A29*25-25+1,0,1,1)*100)</f>
        <v>453.63636363636363</v>
      </c>
      <c r="DG29" s="207">
        <f ca="1">OFFSET(Census!DG$4,$A29*25-25+Census!DG$3,0,1,1)-OFFSET(Census!DG$4,$A29*25-25+1,0,1,1)</f>
        <v>3937</v>
      </c>
      <c r="DH29" s="208">
        <f ca="1">IF(OFFSET(Census!DG$4,$A29*25-25+1,0,1,1)=0,"",(OFFSET(Census!DG$4,$A29*25-25+Census!DG$3,0,1,1)-OFFSET(Census!DG$4,$A29*25-25+1,0,1,1))/OFFSET(Census!DG$4,$A29*25-25+1,0,1,1)*100)</f>
        <v>25.204865556978234</v>
      </c>
      <c r="DI29" s="207">
        <f ca="1">OFFSET(Census!DI$4,$A29*25-25+Census!DI$3,0,1,1)-OFFSET(Census!DI$4,$A29*25-25+1,0,1,1)</f>
        <v>446</v>
      </c>
      <c r="DJ29" s="208">
        <f ca="1">IF(OFFSET(Census!DI$4,$A29*25-25+1,0,1,1)=0,"",(OFFSET(Census!DI$4,$A29*25-25+Census!DI$3,0,1,1)-OFFSET(Census!DI$4,$A29*25-25+1,0,1,1))/OFFSET(Census!DI$4,$A29*25-25+1,0,1,1)*100)</f>
        <v>159.28571428571428</v>
      </c>
      <c r="DK29" s="207">
        <f ca="1">OFFSET(Census!DK$4,$A29*25-25+Census!DK$3,0,1,1)-OFFSET(Census!DK$4,$A29*25-25+1,0,1,1)</f>
        <v>4677</v>
      </c>
      <c r="DL29" s="208">
        <f ca="1">IF(OFFSET(Census!DK$4,$A29*25-25+1,0,1,1)=0,"",(OFFSET(Census!DK$4,$A29*25-25+Census!DK$3,0,1,1)-OFFSET(Census!DK$4,$A29*25-25+1,0,1,1))/OFFSET(Census!DK$4,$A29*25-25+1,0,1,1)*100)</f>
        <v>28.811679911291815</v>
      </c>
      <c r="DM29" s="207">
        <f ca="1">OFFSET(Census!DM$4,$A29*25-25+Census!DM$3,0,1,1)-OFFSET(Census!DM$4,$A29*25-25+1,0,1,1)</f>
        <v>2.2348500817674752</v>
      </c>
      <c r="DN29" s="208">
        <f ca="1">IF(OFFSET(Census!DM$4,$A29*25-25+1,0,1,1)=0,"",(OFFSET(Census!DM$4,$A29*25-25+Census!DM$3,0,1,1)-OFFSET(Census!DM$4,$A29*25-25+1,0,1,1))/OFFSET(Census!DM$4,$A29*25-25+1,0,1,1)*100)</f>
        <v>329.80292161210383</v>
      </c>
      <c r="DO29" s="207">
        <f ca="1">OFFSET(Census!DO$4,$A29*25-25+Census!DO$3,0,1,1)-OFFSET(Census!DO$4,$A29*25-25+1,0,1,1)</f>
        <v>-2.6943299959052212</v>
      </c>
      <c r="DP29" s="208">
        <f ca="1">IF(OFFSET(Census!DO$4,$A29*25-25+1,0,1,1)=0,"",(OFFSET(Census!DO$4,$A29*25-25+Census!DO$3,0,1,1)-OFFSET(Census!DO$4,$A29*25-25+1,0,1,1))/OFFSET(Census!DO$4,$A29*25-25+1,0,1,1)*100)</f>
        <v>-2.8000677863975323</v>
      </c>
      <c r="DQ29" s="207">
        <f ca="1">OFFSET(Census!DQ$4,$A29*25-25+Census!DQ$3,0,1,1)-OFFSET(Census!DQ$4,$A29*25-25+1,0,1,1)</f>
        <v>1.7471415411209135</v>
      </c>
      <c r="DR29" s="208">
        <f ca="1">IF(OFFSET(Census!DQ$4,$A29*25-25+1,0,1,1)=0,"",(OFFSET(Census!DQ$4,$A29*25-25+Census!DQ$3,0,1,1)-OFFSET(Census!DQ$4,$A29*25-25+1,0,1,1))/OFFSET(Census!DQ$4,$A29*25-25+1,0,1,1)*100)</f>
        <v>101.29053084648498</v>
      </c>
      <c r="DS29" s="207">
        <f ca="1">OFFSET(Census!DS$4,$A29*25-25+Census!DS$3,0,1,1)-OFFSET(Census!DS$4,$A29*25-25+1,0,1,1)</f>
        <v>373</v>
      </c>
      <c r="DT29" s="208">
        <f ca="1">IF(OFFSET(Census!DS$4,$A29*25-25+1,0,1,1)=0,"",(OFFSET(Census!DS$4,$A29*25-25+Census!DS$3,0,1,1)-OFFSET(Census!DS$4,$A29*25-25+1,0,1,1))/OFFSET(Census!DS$4,$A29*25-25+1,0,1,1)*100)</f>
        <v>25.117845117845118</v>
      </c>
      <c r="DU29" s="207">
        <f ca="1">OFFSET(Census!DU$4,$A29*25-25+Census!DU$3,0,1,1)-OFFSET(Census!DU$4,$A29*25-25+1,0,1,1)</f>
        <v>30</v>
      </c>
      <c r="DV29" s="208">
        <f ca="1">IF(OFFSET(Census!DU$4,$A29*25-25+1,0,1,1)=0,"",(OFFSET(Census!DU$4,$A29*25-25+Census!DU$3,0,1,1)-OFFSET(Census!DU$4,$A29*25-25+1,0,1,1))/OFFSET(Census!DU$4,$A29*25-25+1,0,1,1)*100)</f>
        <v>35.714285714285715</v>
      </c>
      <c r="DW29" s="207">
        <f ca="1">OFFSET(Census!DW$4,$A29*25-25+Census!DW$3,0,1,1)-OFFSET(Census!DW$4,$A29*25-25+1,0,1,1)</f>
        <v>5496</v>
      </c>
      <c r="DX29" s="208">
        <f ca="1">IF(OFFSET(Census!DW$4,$A29*25-25+1,0,1,1)=0,"",(OFFSET(Census!DW$4,$A29*25-25+Census!DW$3,0,1,1)-OFFSET(Census!DW$4,$A29*25-25+1,0,1,1))/OFFSET(Census!DW$4,$A29*25-25+1,0,1,1)*100)</f>
        <v>35.662838232431383</v>
      </c>
      <c r="DY29" s="207">
        <f ca="1">OFFSET(Census!DY$4,$A29*25-25+Census!DY$3,0,1,1)-OFFSET(Census!DY$4,$A29*25-25+1,0,1,1)</f>
        <v>-0.67052361887261469</v>
      </c>
      <c r="DZ29" s="208">
        <f ca="1">IF(OFFSET(Census!DY$4,$A29*25-25+1,0,1,1)=0,"",(OFFSET(Census!DY$4,$A29*25-25+Census!DY$3,0,1,1)-OFFSET(Census!DY$4,$A29*25-25+1,0,1,1))/OFFSET(Census!DY$4,$A29*25-25+1,0,1,1)*100)</f>
        <v>-6.9585451114113575</v>
      </c>
      <c r="EA29" s="207">
        <f ca="1">OFFSET(Census!EA$4,$A29*25-25+Census!EA$3,0,1,1)-OFFSET(Census!EA$4,$A29*25-25+1,0,1,1)</f>
        <v>5.021642659908232E-3</v>
      </c>
      <c r="EB29" s="208">
        <f ca="1">IF(OFFSET(Census!EA$4,$A29*25-25+1,0,1,1)=0,"",(OFFSET(Census!EA$4,$A29*25-25+Census!EA$3,0,1,1)-OFFSET(Census!EA$4,$A29*25-25+1,0,1,1))/OFFSET(Census!EA$4,$A29*25-25+1,0,1,1)*100)</f>
        <v>0.92129208371244964</v>
      </c>
      <c r="EC29" s="207">
        <f ca="1">OFFSET(Census!EC$4,$A29*25-25+Census!EC$3,0,1,1)-OFFSET(Census!EC$4,$A29*25-25+1,0,1,1)</f>
        <v>655500</v>
      </c>
      <c r="ED29" s="208">
        <f ca="1">IF(OFFSET(Census!EC$4,$A29*25-25+1,0,1,1)=0,"",(OFFSET(Census!EC$4,$A29*25-25+Census!EC$3,0,1,1)-OFFSET(Census!EC$4,$A29*25-25+1,0,1,1))/OFFSET(Census!EC$4,$A29*25-25+1,0,1,1)*100)</f>
        <v>178.61035422343323</v>
      </c>
      <c r="EE29" s="207">
        <f ca="1">OFFSET(Census!EE$4,$A29*25-25+Census!EE$3,0,1,1)-OFFSET(Census!EE$4,$A29*25-25+1,0,1,1)</f>
        <v>556500</v>
      </c>
      <c r="EF29" s="208">
        <f ca="1">IF(OFFSET(Census!EE$4,$A29*25-25+1,0,1,1)=0,"",(OFFSET(Census!EE$4,$A29*25-25+Census!EE$3,0,1,1)-OFFSET(Census!EE$4,$A29*25-25+1,0,1,1))/OFFSET(Census!EE$4,$A29*25-25+1,0,1,1)*100)</f>
        <v>192.22797927461139</v>
      </c>
      <c r="EG29" s="207">
        <f ca="1">OFFSET(Census!EG$4,$A29*25-25+Census!EG$3,0,1,1)-OFFSET(Census!EG$4,$A29*25-25+1,0,1,1)</f>
        <v>5.3795794133923618</v>
      </c>
      <c r="EH29" s="208">
        <f ca="1">IF(OFFSET(Census!EG$4,$A29*25-25+1,0,1,1)=0,"",(OFFSET(Census!EG$4,$A29*25-25+Census!EG$3,0,1,1)-OFFSET(Census!EG$4,$A29*25-25+1,0,1,1))/OFFSET(Census!EG$4,$A29*25-25+1,0,1,1)*100)</f>
        <v>162.01499999999996</v>
      </c>
      <c r="EI29" s="207">
        <f ca="1">OFFSET(Census!EI$4,$A29*25-25+Census!EI$3,0,1,1)-OFFSET(Census!EI$4,$A29*25-25+1,0,1,1)</f>
        <v>3.6282710095659736</v>
      </c>
      <c r="EJ29" s="208">
        <f ca="1">IF(OFFSET(Census!EI$4,$A29*25-25+1,0,1,1)=0,"",(OFFSET(Census!EI$4,$A29*25-25+Census!EI$3,0,1,1)-OFFSET(Census!EI$4,$A29*25-25+1,0,1,1))/OFFSET(Census!EI$4,$A29*25-25+1,0,1,1)*100)</f>
        <v>152.98000000000002</v>
      </c>
      <c r="EK29" s="207">
        <f ca="1">OFFSET(Census!EK$4,$A29*25-25+Census!EK$3,0,1,1)-OFFSET(Census!EK$4,$A29*25-25+1,0,1,1)</f>
        <v>1.2000000000000002</v>
      </c>
      <c r="EL29" s="208">
        <f ca="1">IF(OFFSET(Census!EK$4,$A29*25-25+1,0,1,1)=0,"",(OFFSET(Census!EK$4,$A29*25-25+Census!EK$3,0,1,1)-OFFSET(Census!EK$4,$A29*25-25+1,0,1,1))/OFFSET(Census!EK$4,$A29*25-25+1,0,1,1)*100)</f>
        <v>40.000000000000007</v>
      </c>
      <c r="EM29" s="207"/>
      <c r="EN29" s="208"/>
      <c r="EO29" s="207">
        <f ca="1">OFFSET(Census!EO$4,$A29*25-25+Census!EO$3,0,1,1)-OFFSET(Census!EO$4,$A29*25-25+1,0,1,1)</f>
        <v>-6.0739985644690835</v>
      </c>
      <c r="EP29" s="208">
        <f ca="1">IF(OFFSET(Census!EO$4,$A29*25-25+1,0,1,1)=0,"",(OFFSET(Census!EO$4,$A29*25-25+Census!EO$3,0,1,1)-OFFSET(Census!EO$4,$A29*25-25+1,0,1,1))/OFFSET(Census!EO$4,$A29*25-25+1,0,1,1)*100)</f>
        <v>-95.326335619434303</v>
      </c>
      <c r="EQ29" s="207">
        <f ca="1">OFFSET(Census!EQ$4,$A29*25-25+Census!EQ$3,0,1,1)-OFFSET(Census!EQ$4,$A29*25-25+1,0,1,1)</f>
        <v>2376</v>
      </c>
      <c r="ER29" s="208">
        <f ca="1">IF(OFFSET(Census!EQ$4,$A29*25-25+1,0,1,1)=0,"",(OFFSET(Census!EQ$4,$A29*25-25+Census!EQ$3,0,1,1)-OFFSET(Census!EQ$4,$A29*25-25+1,0,1,1))/OFFSET(Census!EQ$4,$A29*25-25+1,0,1,1)*100)</f>
        <v>63.751006171183256</v>
      </c>
      <c r="ES29" s="207">
        <f ca="1">OFFSET(Census!ES$4,$A29*25-25+Census!ES$3,0,1,1)-OFFSET(Census!ES$4,$A29*25-25+1,0,1,1)</f>
        <v>-525</v>
      </c>
      <c r="ET29" s="208">
        <f ca="1">IF(OFFSET(Census!ES$4,$A29*25-25+1,0,1,1)=0,"",(OFFSET(Census!ES$4,$A29*25-25+Census!ES$3,0,1,1)-OFFSET(Census!ES$4,$A29*25-25+1,0,1,1))/OFFSET(Census!ES$4,$A29*25-25+1,0,1,1)*100)</f>
        <v>-5.1259519625073224</v>
      </c>
      <c r="EU29" s="207">
        <f ca="1">OFFSET(Census!EU$4,$A29*25-25+Census!EU$3,0,1,1)-OFFSET(Census!EU$4,$A29*25-25+1,0,1,1)</f>
        <v>497</v>
      </c>
      <c r="EV29" s="208">
        <f ca="1">IF(OFFSET(Census!EU$4,$A29*25-25+1,0,1,1)=0,"",(OFFSET(Census!EU$4,$A29*25-25+Census!EU$3,0,1,1)-OFFSET(Census!EU$4,$A29*25-25+1,0,1,1))/OFFSET(Census!EU$4,$A29*25-25+1,0,1,1)*100)</f>
        <v>31.435800126502212</v>
      </c>
      <c r="EW29" s="207">
        <f ca="1">OFFSET(Census!EW$4,$A29*25-25+Census!EW$3,0,1,1)-OFFSET(Census!EW$4,$A29*25-25+1,0,1,1)</f>
        <v>31</v>
      </c>
      <c r="EX29" s="208">
        <f ca="1">IF(OFFSET(Census!EW$4,$A29*25-25+1,0,1,1)=0,"",(OFFSET(Census!EW$4,$A29*25-25+Census!EW$3,0,1,1)-OFFSET(Census!EW$4,$A29*25-25+1,0,1,1))/OFFSET(Census!EW$4,$A29*25-25+1,0,1,1)*100)</f>
        <v>30.392156862745097</v>
      </c>
      <c r="EY29" s="207">
        <f ca="1">OFFSET(Census!EY$4,$A29*25-25+Census!EY$3,0,1,1)-OFFSET(Census!EY$4,$A29*25-25+1,0,1,1)</f>
        <v>2379</v>
      </c>
      <c r="EZ29" s="208">
        <f ca="1">IF(OFFSET(Census!EY$4,$A29*25-25+1,0,1,1)=0,"",(OFFSET(Census!EY$4,$A29*25-25+Census!EY$3,0,1,1)-OFFSET(Census!EY$4,$A29*25-25+1,0,1,1))/OFFSET(Census!EY$4,$A29*25-25+1,0,1,1)*100)</f>
        <v>15.199335548172757</v>
      </c>
      <c r="FA29" s="207">
        <f ca="1">OFFSET(Census!FA$4,$A29*25-25+Census!FA$3,0,1,1)-OFFSET(Census!FA$4,$A29*25-25+1,0,1,1)</f>
        <v>853</v>
      </c>
      <c r="FB29" s="208">
        <f ca="1">IF(OFFSET(Census!FA$4,$A29*25-25+1,0,1,1)=0,"",(OFFSET(Census!FA$4,$A29*25-25+Census!FA$3,0,1,1)-OFFSET(Census!FA$4,$A29*25-25+1,0,1,1))/OFFSET(Census!FA$4,$A29*25-25+1,0,1,1)*100)</f>
        <v>38.337078651685388</v>
      </c>
      <c r="FC29" s="207">
        <f ca="1">OFFSET(Census!FC$4,$A29*25-25+Census!FC$3,0,1,1)-OFFSET(Census!FC$4,$A29*25-25+1,0,1,1)</f>
        <v>-32</v>
      </c>
      <c r="FD29" s="208">
        <f ca="1">IF(OFFSET(Census!FC$4,$A29*25-25+1,0,1,1)=0,"",(OFFSET(Census!FC$4,$A29*25-25+Census!FC$3,0,1,1)-OFFSET(Census!FC$4,$A29*25-25+1,0,1,1))/OFFSET(Census!FC$4,$A29*25-25+1,0,1,1)*100)</f>
        <v>-12.121212121212121</v>
      </c>
      <c r="FE29" s="207">
        <f ca="1">OFFSET(Census!FE$4,$A29*25-25+Census!FE$3,0,1,1)-OFFSET(Census!FE$4,$A29*25-25+1,0,1,1)</f>
        <v>43</v>
      </c>
      <c r="FF29" s="208">
        <f ca="1">IF(OFFSET(Census!FE$4,$A29*25-25+1,0,1,1)=0,"",(OFFSET(Census!FE$4,$A29*25-25+Census!FE$3,0,1,1)-OFFSET(Census!FE$4,$A29*25-25+1,0,1,1))/OFFSET(Census!FE$4,$A29*25-25+1,0,1,1)*100)</f>
        <v>12.078651685393259</v>
      </c>
      <c r="FG29" s="207">
        <f ca="1">OFFSET(Census!FG$4,$A29*25-25+Census!FG$3,0,1,1)-OFFSET(Census!FG$4,$A29*25-25+1,0,1,1)</f>
        <v>3243</v>
      </c>
      <c r="FH29" s="208">
        <f ca="1">IF(OFFSET(Census!FG$4,$A29*25-25+1,0,1,1)=0,"",(OFFSET(Census!FG$4,$A29*25-25+Census!FG$3,0,1,1)-OFFSET(Census!FG$4,$A29*25-25+1,0,1,1))/OFFSET(Census!FG$4,$A29*25-25+1,0,1,1)*100)</f>
        <v>17.532572849651295</v>
      </c>
      <c r="FI29" s="207">
        <f ca="1">OFFSET(Census!FI$4,$A29*25-25+Census!FI$3,0,1,1)-OFFSET(Census!FI$4,$A29*25-25+1,0,1,1)</f>
        <v>7.9234637069618046</v>
      </c>
      <c r="FJ29" s="208">
        <f ca="1">IF(OFFSET(Census!FI$4,$A29*25-25+1,0,1,1)=0,"",(OFFSET(Census!FI$4,$A29*25-25+Census!FI$3,0,1,1)-OFFSET(Census!FI$4,$A29*25-25+1,0,1,1))/OFFSET(Census!FI$4,$A29*25-25+1,0,1,1)*100)</f>
        <v>39.323935655399119</v>
      </c>
      <c r="FK29" s="207">
        <f ca="1">OFFSET(Census!FK$4,$A29*25-25+Census!FK$3,0,1,1)-OFFSET(Census!FK$4,$A29*25-25+1,0,1,1)</f>
        <v>-10.674729122637011</v>
      </c>
      <c r="FL29" s="208">
        <f ca="1">IF(OFFSET(Census!FK$4,$A29*25-25+1,0,1,1)=0,"",(OFFSET(Census!FK$4,$A29*25-25+Census!FK$3,0,1,1)-OFFSET(Census!FK$4,$A29*25-25+1,0,1,1))/OFFSET(Census!FK$4,$A29*25-25+1,0,1,1)*100)</f>
        <v>-19.278506598458971</v>
      </c>
      <c r="FM29" s="207">
        <f ca="1">OFFSET(Census!FM$4,$A29*25-25+Census!FM$3,0,1,1)-OFFSET(Census!FM$4,$A29*25-25+1,0,1,1)</f>
        <v>1.0110856635097196</v>
      </c>
      <c r="FN29" s="208">
        <f ca="1">IF(OFFSET(Census!FM$4,$A29*25-25+1,0,1,1)=0,"",(OFFSET(Census!FM$4,$A29*25-25+Census!FM$3,0,1,1)-OFFSET(Census!FM$4,$A29*25-25+1,0,1,1))/OFFSET(Census!FM$4,$A29*25-25+1,0,1,1)*100)</f>
        <v>11.829254597052046</v>
      </c>
      <c r="FO29" s="207">
        <f ca="1">OFFSET(Census!FO$4,$A29*25-25+Census!FO$3,0,1,1)-OFFSET(Census!FO$4,$A29*25-25+1,0,1,1)</f>
        <v>6.0334754799244106E-2</v>
      </c>
      <c r="FP29" s="208">
        <f ca="1">IF(OFFSET(Census!FO$4,$A29*25-25+1,0,1,1)=0,"",(OFFSET(Census!FO$4,$A29*25-25+Census!FO$3,0,1,1)-OFFSET(Census!FO$4,$A29*25-25+1,0,1,1))/OFFSET(Census!FO$4,$A29*25-25+1,0,1,1)*100)</f>
        <v>10.941293720800179</v>
      </c>
      <c r="FQ29" s="207">
        <f ca="1">OFFSET(Census!FQ$4,$A29*25-25+Census!FQ$3,0,1,1)-OFFSET(Census!FQ$4,$A29*25-25+1,0,1,1)</f>
        <v>-1.6798449973662457</v>
      </c>
      <c r="FR29" s="208">
        <f ca="1">IF(OFFSET(Census!FQ$4,$A29*25-25+1,0,1,1)=0,"",(OFFSET(Census!FQ$4,$A29*25-25+Census!FQ$3,0,1,1)-OFFSET(Census!FQ$4,$A29*25-25+1,0,1,1))/OFFSET(Census!FQ$4,$A29*25-25+1,0,1,1)*100)</f>
        <v>-1.9851835494686585</v>
      </c>
      <c r="FS29" s="207">
        <f ca="1">OFFSET(Census!FS$4,$A29*25-25+Census!FS$3,0,1,1)-OFFSET(Census!FS$4,$A29*25-25+1,0,1,1)</f>
        <v>2.1292559985982464</v>
      </c>
      <c r="FT29" s="208">
        <f ca="1">IF(OFFSET(Census!FS$4,$A29*25-25+1,0,1,1)=0,"",(OFFSET(Census!FS$4,$A29*25-25+Census!FS$3,0,1,1)-OFFSET(Census!FS$4,$A29*25-25+1,0,1,1))/OFFSET(Census!FS$4,$A29*25-25+1,0,1,1)*100)</f>
        <v>17.701055373515402</v>
      </c>
      <c r="FU29" s="207">
        <f ca="1">OFFSET(Census!FU$4,$A29*25-25+Census!FU$3,0,1,1)-OFFSET(Census!FU$4,$A29*25-25+1,0,1,1)</f>
        <v>-0.36010116063973974</v>
      </c>
      <c r="FV29" s="208">
        <f ca="1">IF(OFFSET(Census!FU$4,$A29*25-25+1,0,1,1)=0,"",(OFFSET(Census!FU$4,$A29*25-25+Census!FU$3,0,1,1)-OFFSET(Census!FU$4,$A29*25-25+1,0,1,1))/OFFSET(Census!FU$4,$A29*25-25+1,0,1,1)*100)</f>
        <v>-25.230269577095704</v>
      </c>
      <c r="FW29" s="207">
        <f ca="1">OFFSET(Census!FW$4,$A29*25-25+Census!FW$3,0,1,1)-OFFSET(Census!FW$4,$A29*25-25+1,0,1,1)</f>
        <v>-8.9309840592265655E-2</v>
      </c>
      <c r="FX29" s="208">
        <f ca="1">IF(OFFSET(Census!FW$4,$A29*25-25+1,0,1,1)=0,"",(OFFSET(Census!FW$4,$A29*25-25+Census!FW$3,0,1,1)-OFFSET(Census!FW$4,$A29*25-25+1,0,1,1))/OFFSET(Census!FW$4,$A29*25-25+1,0,1,1)*100)</f>
        <v>-4.6403486557166795</v>
      </c>
      <c r="FY29" s="207"/>
      <c r="FZ29" s="208"/>
      <c r="GA29" s="207">
        <f ca="1">OFFSET(Census!GA$4,$A29*25-25+Census!GA$3,0,1,1)-OFFSET(Census!GA$4,$A29*25-25+1,0,1,1)</f>
        <v>-2.6088284676803899</v>
      </c>
      <c r="GB29" s="208">
        <f ca="1">IF(OFFSET(Census!GA$4,$A29*25-25+1,0,1,1)=0,"",(OFFSET(Census!GA$4,$A29*25-25+Census!GA$3,0,1,1)-OFFSET(Census!GA$4,$A29*25-25+1,0,1,1))/OFFSET(Census!GA$4,$A29*25-25+1,0,1,1)*100)</f>
        <v>-75.525584139347288</v>
      </c>
      <c r="GC29" s="207">
        <f ca="1">OFFSET(Census!GC$4,$A29*25-25+Census!GC$3,0,1,1)-OFFSET(Census!GC$4,$A29*25-25+1,0,1,1)</f>
        <v>-12.0925810211791</v>
      </c>
      <c r="GD29" s="208">
        <f ca="1">IF(OFFSET(Census!GC$4,$A29*25-25+1,0,1,1)=0,"",(OFFSET(Census!GC$4,$A29*25-25+Census!GC$3,0,1,1)-OFFSET(Census!GC$4,$A29*25-25+1,0,1,1))/OFFSET(Census!GC$4,$A29*25-25+1,0,1,1)*100)</f>
        <v>-70.320190847402102</v>
      </c>
      <c r="GE29" s="207">
        <f ca="1">OFFSET(Census!GE$4,$A29*25-25+Census!GE$3,0,1,1)-OFFSET(Census!GE$4,$A29*25-25+1,0,1,1)</f>
        <v>-74.928674041867708</v>
      </c>
      <c r="GF29" s="208">
        <f ca="1">IF(OFFSET(Census!GE$4,$A29*25-25+1,0,1,1)=0,"",(OFFSET(Census!GE$4,$A29*25-25+Census!GE$3,0,1,1)-OFFSET(Census!GE$4,$A29*25-25+1,0,1,1))/OFFSET(Census!GE$4,$A29*25-25+1,0,1,1)*100)</f>
        <v>-64.438659676006239</v>
      </c>
      <c r="GG29" s="207">
        <f ca="1">OFFSET(Census!GG$4,$A29*25-25+Census!GG$3,0,1,1)-OFFSET(Census!GG$4,$A29*25-25+1,0,1,1)</f>
        <v>-39.817416202688079</v>
      </c>
      <c r="GH29" s="208">
        <f ca="1">IF(OFFSET(Census!GG$4,$A29*25-25+1,0,1,1)=0,"",(OFFSET(Census!GG$4,$A29*25-25+Census!GG$3,0,1,1)-OFFSET(Census!GG$4,$A29*25-25+1,0,1,1))/OFFSET(Census!GG$4,$A29*25-25+1,0,1,1)*100)</f>
        <v>-25.285863703338475</v>
      </c>
      <c r="GI29" s="207">
        <f ca="1">OFFSET(Census!GI$4,$A29*25-25+Census!GI$3,0,1,1)-OFFSET(Census!GI$4,$A29*25-25+1,0,1,1)</f>
        <v>12.106309713998144</v>
      </c>
      <c r="GJ29" s="208">
        <f ca="1">IF(OFFSET(Census!GI$4,$A29*25-25+1,0,1,1)=0,"",(OFFSET(Census!GI$4,$A29*25-25+Census!GI$3,0,1,1)-OFFSET(Census!GI$4,$A29*25-25+1,0,1,1))/OFFSET(Census!GI$4,$A29*25-25+1,0,1,1)*100)</f>
        <v>18.476708229165244</v>
      </c>
      <c r="GK29" s="207">
        <f ca="1">OFFSET(Census!GK$4,$A29*25-25+Census!GK$3,0,1,1)-OFFSET(Census!GK$4,$A29*25-25+1,0,1,1)</f>
        <v>6.0224608784427716</v>
      </c>
      <c r="GL29" s="208">
        <f ca="1">IF(OFFSET(Census!GK$4,$A29*25-25+1,0,1,1)=0,"",(OFFSET(Census!GK$4,$A29*25-25+Census!GK$3,0,1,1)-OFFSET(Census!GK$4,$A29*25-25+1,0,1,1))/OFFSET(Census!GK$4,$A29*25-25+1,0,1,1)*100)</f>
        <v>72.256983747816506</v>
      </c>
      <c r="GM29" s="207"/>
      <c r="GN29" s="208"/>
      <c r="GO29" s="207">
        <f ca="1">OFFSET(Census!GO$4,$A29*25-25+Census!GO$3,0,1,1)-OFFSET(Census!GO$4,$A29*25-25+1,0,1,1)</f>
        <v>-23.950749449368061</v>
      </c>
      <c r="GP29" s="208">
        <f ca="1">IF(OFFSET(Census!GO$4,$A29*25-25+1,0,1,1)=0,"",(OFFSET(Census!GO$4,$A29*25-25+Census!GO$3,0,1,1)-OFFSET(Census!GO$4,$A29*25-25+1,0,1,1))/OFFSET(Census!GO$4,$A29*25-25+1,0,1,1)*100)</f>
        <v>-43.169573564028518</v>
      </c>
      <c r="GQ29" s="207">
        <f ca="1">OFFSET(Census!GQ$4,$A29*25-25+Census!GQ$3,0,1,1)-OFFSET(Census!GQ$4,$A29*25-25+1,0,1,1)</f>
        <v>-136</v>
      </c>
      <c r="GR29" s="208">
        <f ca="1">IF(OFFSET(Census!GQ$4,$A29*25-25+1,0,1,1)=0,"",(OFFSET(Census!GQ$4,$A29*25-25+Census!GQ$3,0,1,1)-OFFSET(Census!GQ$4,$A29*25-25+1,0,1,1))/OFFSET(Census!GQ$4,$A29*25-25+1,0,1,1)*100)</f>
        <v>-18.061088977423641</v>
      </c>
      <c r="GS29" s="207">
        <f ca="1">OFFSET(Census!GS$4,$A29*25-25+Census!GS$3,0,1,1)-OFFSET(Census!GS$4,$A29*25-25+1,0,1,1)</f>
        <v>-0.45999999999999375</v>
      </c>
      <c r="GT29" s="208">
        <f ca="1">IF(OFFSET(Census!GS$4,$A29*25-25+1,0,1,1)=0,"",(OFFSET(Census!GS$4,$A29*25-25+Census!GS$3,0,1,1)-OFFSET(Census!GS$4,$A29*25-25+1,0,1,1))/OFFSET(Census!GS$4,$A29*25-25+1,0,1,1)*100)</f>
        <v>-0.51304929734552052</v>
      </c>
      <c r="GU29" s="207">
        <f ca="1">OFFSET(Census!GU$4,$A29*25-25+Census!GU$3,0,1,1)-OFFSET(Census!GU$4,$A29*25-25+1,0,1,1)</f>
        <v>15.909999999999997</v>
      </c>
      <c r="GV29" s="208">
        <f ca="1">IF(OFFSET(Census!GU$4,$A29*25-25+1,0,1,1)=0,"",(OFFSET(Census!GU$4,$A29*25-25+Census!GU$3,0,1,1)-OFFSET(Census!GU$4,$A29*25-25+1,0,1,1))/OFFSET(Census!GU$4,$A29*25-25+1,0,1,1)*100)</f>
        <v>23.608844042142746</v>
      </c>
      <c r="GW29" s="207">
        <f ca="1">OFFSET(Census!GW$4,$A29*25-25+Census!GW$3,0,1,1)-OFFSET(Census!GW$4,$A29*25-25+1,0,1,1)</f>
        <v>-0.18999999999999773</v>
      </c>
      <c r="GX29" s="208">
        <f ca="1">IF(OFFSET(Census!GW$4,$A29*25-25+1,0,1,1)=0,"",(OFFSET(Census!GW$4,$A29*25-25+Census!GW$3,0,1,1)-OFFSET(Census!GW$4,$A29*25-25+1,0,1,1))/OFFSET(Census!GW$4,$A29*25-25+1,0,1,1)*100)</f>
        <v>-0.25541067347761492</v>
      </c>
      <c r="GY29" s="207">
        <f ca="1">OFFSET(Census!GY$4,$A29*25-25+Census!GY$3,0,1,1)-OFFSET(Census!GY$4,$A29*25-25+1,0,1,1)</f>
        <v>1.3000000000000043</v>
      </c>
      <c r="GZ29" s="208">
        <f ca="1">IF(OFFSET(Census!GY$4,$A29*25-25+1,0,1,1)=0,"",(OFFSET(Census!GY$4,$A29*25-25+Census!GY$3,0,1,1)-OFFSET(Census!GY$4,$A29*25-25+1,0,1,1))/OFFSET(Census!GY$4,$A29*25-25+1,0,1,1)*100)</f>
        <v>2.100161550888537</v>
      </c>
      <c r="HA29" s="207">
        <f ca="1">OFFSET(Census!HA$4,$A29*25-25+Census!HA$3,0,1,1)-OFFSET(Census!HA$4,$A29*25-25+1,0,1,1)</f>
        <v>-1.1000000000000085</v>
      </c>
      <c r="HB29" s="208">
        <f ca="1">IF(OFFSET(Census!HA$4,$A29*25-25+1,0,1,1)=0,"",(OFFSET(Census!HA$4,$A29*25-25+Census!HA$3,0,1,1)-OFFSET(Census!HA$4,$A29*25-25+1,0,1,1))/OFFSET(Census!HA$4,$A29*25-25+1,0,1,1)*100)</f>
        <v>-1.1088709677419439</v>
      </c>
      <c r="HC29" s="207">
        <f ca="1">OFFSET(Census!HC$4,$A29*25-25+Census!HC$3,0,1,1)-OFFSET(Census!HC$4,$A29*25-25+1,0,1,1)</f>
        <v>1.3000000000000007</v>
      </c>
      <c r="HD29" s="208">
        <f ca="1">IF(OFFSET(Census!HC$4,$A29*25-25+1,0,1,1)=0,"",(OFFSET(Census!HC$4,$A29*25-25+Census!HC$3,0,1,1)-OFFSET(Census!HC$4,$A29*25-25+1,0,1,1))/OFFSET(Census!HC$4,$A29*25-25+1,0,1,1)*100)</f>
        <v>11.818181818181825</v>
      </c>
      <c r="HE29" s="207"/>
      <c r="HF29" s="208" t="str">
        <f ca="1">IF(OFFSET(Census!HE$4,$A29*25-25+1,0,1,1)=0,"",(OFFSET(Census!HE$4,$A29*25-25+Census!HE$3,0,1,1)-OFFSET(Census!HE$4,$A29*25-25+1,0,1,1))/OFFSET(Census!HE$4,$A29*25-25+1,0,1,1)*100)</f>
        <v/>
      </c>
      <c r="HG29" s="207">
        <f ca="1">OFFSET(Census!HG$4,$A29*25-25+Census!HG$3,0,1,1)-OFFSET(Census!HG$4,$A29*25-25+1,0,1,1)</f>
        <v>290.32196630712951</v>
      </c>
      <c r="HH29" s="208">
        <f ca="1">IF(OFFSET(Census!HG$4,$A29*25-25+1,0,1,1)=0,"",(OFFSET(Census!HG$4,$A29*25-25+Census!HG$3,0,1,1)-OFFSET(Census!HG$4,$A29*25-25+1,0,1,1))/OFFSET(Census!HG$4,$A29*25-25+1,0,1,1)*100)</f>
        <v>93.351114568208843</v>
      </c>
      <c r="HI29" s="207">
        <f ca="1">OFFSET(Census!HI$4,$A29*25-25+Census!HI$3,0,1,1)-OFFSET(Census!HI$4,$A29*25-25+1,0,1,1)</f>
        <v>53.033959775799758</v>
      </c>
      <c r="HJ29" s="208">
        <f ca="1">IF(OFFSET(Census!HI$4,$A29*25-25+1,0,1,1)=0,"",(OFFSET(Census!HI$4,$A29*25-25+Census!HI$3,0,1,1)-OFFSET(Census!HI$4,$A29*25-25+1,0,1,1))/OFFSET(Census!HI$4,$A29*25-25+1,0,1,1)*100)</f>
        <v>2.4598311584322707</v>
      </c>
      <c r="HK29" s="207">
        <f ca="1">OFFSET(Census!HK$4,$A29*25-25+Census!HK$3,0,1,1)-OFFSET(Census!HK$4,$A29*25-25+1,0,1,1)</f>
        <v>78.742561976983353</v>
      </c>
      <c r="HL29" s="208">
        <f ca="1">IF(OFFSET(Census!HK$4,$A29*25-25+1,0,1,1)=0,"",(OFFSET(Census!HK$4,$A29*25-25+Census!HK$3,0,1,1)-OFFSET(Census!HK$4,$A29*25-25+1,0,1,1))/OFFSET(Census!HK$4,$A29*25-25+1,0,1,1)*100)</f>
        <v>157.48512395396671</v>
      </c>
      <c r="HM29" s="207">
        <f ca="1">OFFSET(Census!HM$4,$A29*25-25+Census!HM$3,0,1,1)-OFFSET(Census!HM$4,$A29*25-25+1,0,1,1)</f>
        <v>740.40401613992117</v>
      </c>
      <c r="HN29" s="208">
        <f ca="1">IF(OFFSET(Census!HM$4,$A29*25-25+1,0,1,1)=0,"",(OFFSET(Census!HM$4,$A29*25-25+Census!HM$3,0,1,1)-OFFSET(Census!HM$4,$A29*25-25+1,0,1,1))/OFFSET(Census!HM$4,$A29*25-25+1,0,1,1)*100)</f>
        <v>24.85411265995036</v>
      </c>
      <c r="HO29" s="207">
        <f ca="1">OFFSET(Census!HO$4,$A29*25-25+Census!HO$3,0,1,1)-OFFSET(Census!HO$4,$A29*25-25+1,0,1,1)</f>
        <v>293.86169022673562</v>
      </c>
      <c r="HP29" s="208">
        <f ca="1">IF(OFFSET(Census!HO$4,$A29*25-25+1,0,1,1)=0,"",(OFFSET(Census!HO$4,$A29*25-25+Census!HO$3,0,1,1)-OFFSET(Census!HO$4,$A29*25-25+1,0,1,1))/OFFSET(Census!HO$4,$A29*25-25+1,0,1,1)*100)</f>
        <v>79.229118889994638</v>
      </c>
      <c r="HQ29" s="207"/>
      <c r="HR29" s="208"/>
      <c r="HS29" s="207">
        <f ca="1">OFFSET(Census!HS$4,$A29*25-25+Census!HS$3,0,1,1)-OFFSET(Census!HS$4,$A29*25-25+1,0,1,1)</f>
        <v>-2</v>
      </c>
      <c r="HT29" s="208">
        <f ca="1">IF(OFFSET(Census!HS$4,$A29*25-25+1,0,1,1)=0,"",(OFFSET(Census!HS$4,$A29*25-25+Census!HS$3,0,1,1)-OFFSET(Census!HS$4,$A29*25-25+1,0,1,1))/OFFSET(Census!HS$4,$A29*25-25+1,0,1,1)*100)</f>
        <v>-50</v>
      </c>
      <c r="HU29" s="207">
        <f ca="1">OFFSET(Census!HU$4,$A29*25-25+Census!HU$3,0,1,1)-OFFSET(Census!HU$4,$A29*25-25+1,0,1,1)</f>
        <v>0</v>
      </c>
      <c r="HV29" s="208" t="str">
        <f ca="1">IF(OFFSET(Census!HU$4,$A29*25-25+1,0,1,1)=0,"",(OFFSET(Census!HU$4,$A29*25-25+Census!HU$3,0,1,1)-OFFSET(Census!HU$4,$A29*25-25+1,0,1,1))/OFFSET(Census!HU$4,$A29*25-25+1,0,1,1)*100)</f>
        <v/>
      </c>
      <c r="HW29" s="207">
        <f ca="1">OFFSET(Census!HW$4,$A29*25-25+Census!HW$3,0,1,1)-OFFSET(Census!HW$4,$A29*25-25+1,0,1,1)</f>
        <v>-1.5</v>
      </c>
      <c r="HX29" s="208">
        <f ca="1">IF(OFFSET(Census!HW$4,$A29*25-25+1,0,1,1)=0,"",(OFFSET(Census!HW$4,$A29*25-25+Census!HW$3,0,1,1)-OFFSET(Census!HW$4,$A29*25-25+1,0,1,1))/OFFSET(Census!HW$4,$A29*25-25+1,0,1,1)*100)</f>
        <v>-13.043478260869565</v>
      </c>
      <c r="HY29" s="207"/>
      <c r="HZ29" s="208" t="str">
        <f ca="1">IF(OFFSET(Census!HY$4,$A29*25-25+1,0,1,1)=0,"",(OFFSET(Census!HY$4,$A29*25-25+Census!HY$3,0,1,1)-OFFSET(Census!HY$4,$A29*25-25+1,0,1,1))/OFFSET(Census!HY$4,$A29*25-25+1,0,1,1)*100)</f>
        <v/>
      </c>
      <c r="IA29" s="207">
        <f ca="1">OFFSET(Census!IA$4,$A29*25-25+Census!IA$3,0,1,1)-OFFSET(Census!IA$4,$A29*25-25+1,0,1,1)</f>
        <v>-1.3333333333333335</v>
      </c>
      <c r="IB29" s="208">
        <f ca="1">IF(OFFSET(Census!IA$4,$A29*25-25+1,0,1,1)=0,"",(OFFSET(Census!IA$4,$A29*25-25+Census!IA$3,0,1,1)-OFFSET(Census!IA$4,$A29*25-25+1,0,1,1))/OFFSET(Census!IA$4,$A29*25-25+1,0,1,1)*100)</f>
        <v>-33.333333333333336</v>
      </c>
      <c r="IC29" s="207">
        <f ca="1">OFFSET(Census!IC$4,$A29*25-25+Census!IC$3,0,1,1)-OFFSET(Census!IC$4,$A29*25-25+1,0,1,1)</f>
        <v>33.666666666666671</v>
      </c>
      <c r="ID29" s="208">
        <f ca="1">IF(OFFSET(Census!IC$4,$A29*25-25+1,0,1,1)=0,"",(OFFSET(Census!IC$4,$A29*25-25+Census!IC$3,0,1,1)-OFFSET(Census!IC$4,$A29*25-25+1,0,1,1))/OFFSET(Census!IC$4,$A29*25-25+1,0,1,1)*100)</f>
        <v>82.113821138211392</v>
      </c>
      <c r="IE29" s="207">
        <f ca="1">OFFSET(Census!IE$4,$A29*25-25+Census!IE$3,0,1,1)-OFFSET(Census!IE$4,$A29*25-25+1,0,1,1)</f>
        <v>-0.23405649852168936</v>
      </c>
      <c r="IF29" s="208">
        <f ca="1">IF(OFFSET(Census!IE$4,$A29*25-25+1,0,1,1)=0,"",(OFFSET(Census!IE$4,$A29*25-25+Census!IE$3,0,1,1)-OFFSET(Census!IE$4,$A29*25-25+1,0,1,1))/OFFSET(Census!IE$4,$A29*25-25+1,0,1,1)*100)</f>
        <v>-35.612281391321346</v>
      </c>
      <c r="IG29" s="207">
        <f ca="1">OFFSET(Census!IG$4,$A29*25-25+Census!IG$3,0,1,1)-OFFSET(Census!IG$4,$A29*25-25+1,0,1,1)</f>
        <v>5.1123453183023768</v>
      </c>
      <c r="IH29" s="208">
        <f ca="1">IF(OFFSET(Census!IG$4,$A29*25-25+1,0,1,1)=0,"",(OFFSET(Census!IG$4,$A29*25-25+Census!IG$3,0,1,1)-OFFSET(Census!IG$4,$A29*25-25+1,0,1,1))/OFFSET(Census!IG$4,$A29*25-25+1,0,1,1)*100)</f>
        <v>75.888402052975849</v>
      </c>
      <c r="II29" s="207"/>
      <c r="IJ29" s="208"/>
    </row>
    <row r="30" spans="1:244" ht="12" customHeight="1" x14ac:dyDescent="0.35">
      <c r="A30" s="209">
        <v>25</v>
      </c>
      <c r="B30" s="10" t="s">
        <v>76</v>
      </c>
      <c r="E30" s="207">
        <f ca="1">OFFSET(Census!E$4,$A30*25-25+Census!E$3,0,1,1)-OFFSET(Census!E$4,$A30*25-25+1,0,1,1)</f>
        <v>31309</v>
      </c>
      <c r="F30" s="208">
        <f ca="1">IF(OFFSET(Census!E$4,$A30*25-25+1,0,1,1)=0,"",(OFFSET(Census!E$4,$A30*25-25+Census!E$3,0,1,1)-OFFSET(Census!E$4,$A30*25-25+1,0,1,1))/OFFSET(Census!E$4,$A30*25-25+1,0,1,1)*100)</f>
        <v>40.034012735595738</v>
      </c>
      <c r="G30" s="207">
        <f ca="1">OFFSET(Census!G$4,$A30*25-25+Census!G$3,0,1,1)-OFFSET(Census!G$4,$A30*25-25+1,0,1,1)</f>
        <v>3654</v>
      </c>
      <c r="H30" s="208">
        <f ca="1">IF(OFFSET(Census!G$4,$A30*25-25+1,0,1,1)=0,"",(OFFSET(Census!G$4,$A30*25-25+Census!G$3,0,1,1)-OFFSET(Census!G$4,$A30*25-25+1,0,1,1))/OFFSET(Census!G$4,$A30*25-25+1,0,1,1)*100)</f>
        <v>45.835423983943798</v>
      </c>
      <c r="I30" s="207">
        <f ca="1">OFFSET(Census!I$4,$A30*25-25+Census!I$3,0,1,1)-OFFSET(Census!I$4,$A30*25-25+1,0,1,1)</f>
        <v>-1953</v>
      </c>
      <c r="J30" s="208">
        <f ca="1">IF(OFFSET(Census!I$4,$A30*25-25+1,0,1,1)=0,"",(OFFSET(Census!I$4,$A30*25-25+Census!I$3,0,1,1)-OFFSET(Census!I$4,$A30*25-25+1,0,1,1))/OFFSET(Census!I$4,$A30*25-25+1,0,1,1)*100)</f>
        <v>-18.095061614009079</v>
      </c>
      <c r="K30" s="207">
        <f ca="1">OFFSET(Census!K$4,$A30*25-25+Census!K$3,0,1,1)-OFFSET(Census!K$4,$A30*25-25+1,0,1,1)</f>
        <v>4059</v>
      </c>
      <c r="L30" s="208">
        <f ca="1">IF(OFFSET(Census!K$4,$A30*25-25+1,0,1,1)=0,"",(OFFSET(Census!K$4,$A30*25-25+Census!K$3,0,1,1)-OFFSET(Census!K$4,$A30*25-25+1,0,1,1))/OFFSET(Census!K$4,$A30*25-25+1,0,1,1)*100)</f>
        <v>41.664955861219461</v>
      </c>
      <c r="M30" s="207">
        <f ca="1">OFFSET(Census!M$4,$A30*25-25+Census!M$3,0,1,1)-OFFSET(Census!M$4,$A30*25-25+1,0,1,1)</f>
        <v>1.2109328566221453</v>
      </c>
      <c r="N30" s="208">
        <f ca="1">IF(OFFSET(Census!M$4,$A30*25-25+1,0,1,1)=0,"",(OFFSET(Census!M$4,$A30*25-25+Census!M$3,0,1,1)-OFFSET(Census!M$4,$A30*25-25+1,0,1,1))/OFFSET(Census!M$4,$A30*25-25+1,0,1,1)*100)</f>
        <v>11.879354614273897</v>
      </c>
      <c r="O30" s="207">
        <f ca="1">OFFSET(Census!O$4,$A30*25-25+Census!O$3,0,1,1)-OFFSET(Census!O$4,$A30*25-25+1,0,1,1)</f>
        <v>-5.1291338265910174</v>
      </c>
      <c r="P30" s="208">
        <f ca="1">IF(OFFSET(Census!O$4,$A30*25-25+1,0,1,1)=0,"",(OFFSET(Census!O$4,$A30*25-25+Census!O$3,0,1,1)-OFFSET(Census!O$4,$A30*25-25+1,0,1,1))/OFFSET(Census!O$4,$A30*25-25+1,0,1,1)*100)</f>
        <v>-37.165666639708803</v>
      </c>
      <c r="Q30" s="207">
        <f ca="1">OFFSET(Census!Q$4,$A30*25-25+Census!Q$3,0,1,1)-OFFSET(Census!Q$4,$A30*25-25+1,0,1,1)</f>
        <v>1.0812455432635026</v>
      </c>
      <c r="R30" s="208">
        <f ca="1">IF(OFFSET(Census!Q$4,$A30*25-25+1,0,1,1)=0,"",(OFFSET(Census!Q$4,$A30*25-25+Census!Q$3,0,1,1)-OFFSET(Census!Q$4,$A30*25-25+1,0,1,1))/OFFSET(Census!Q$4,$A30*25-25+1,0,1,1)*100)</f>
        <v>8.6799311185039514</v>
      </c>
      <c r="S30" s="207">
        <f ca="1">OFFSET(Census!S$4,$A30*25-25+Census!S$3,0,1,1)-OFFSET(Census!S$4,$A30*25-25+1,0,1,1)</f>
        <v>4</v>
      </c>
      <c r="T30" s="208">
        <f ca="1">IF(OFFSET(Census!S$4,$A30*25-25+1,0,1,1)=0,"",(OFFSET(Census!S$4,$A30*25-25+Census!S$3,0,1,1)-OFFSET(Census!S$4,$A30*25-25+1,0,1,1))/OFFSET(Census!S$4,$A30*25-25+1,0,1,1)*100)</f>
        <v>11.76470588235294</v>
      </c>
      <c r="U30" s="207"/>
      <c r="V30" s="208"/>
      <c r="W30" s="207">
        <f ca="1">OFFSET(Census!W$4,$A30*25-25+Census!W$3,0,1,1)-OFFSET(Census!W$4,$A30*25-25+1,0,1,1)</f>
        <v>324</v>
      </c>
      <c r="X30" s="208">
        <f ca="1">IF(OFFSET(Census!W$4,$A30*25-25+1,0,1,1)=0,"",(OFFSET(Census!W$4,$A30*25-25+Census!W$3,0,1,1)-OFFSET(Census!W$4,$A30*25-25+1,0,1,1))/OFFSET(Census!W$4,$A30*25-25+1,0,1,1)*100)</f>
        <v>170.52631578947367</v>
      </c>
      <c r="Y30" s="207">
        <f ca="1">OFFSET(Census!Y$4,$A30*25-25+Census!Y$3,0,1,1)-OFFSET(Census!Y$4,$A30*25-25+1,0,1,1)</f>
        <v>0.26696873877906419</v>
      </c>
      <c r="Z30" s="208">
        <f ca="1">IF(OFFSET(Census!Y$4,$A30*25-25+1,0,1,1)=0,"",(OFFSET(Census!Y$4,$A30*25-25+Census!Y$3,0,1,1)-OFFSET(Census!Y$4,$A30*25-25+1,0,1,1))/OFFSET(Census!Y$4,$A30*25-25+1,0,1,1)*100)</f>
        <v>99.139543694918061</v>
      </c>
      <c r="AA30" s="207">
        <f ca="1">OFFSET(Census!AA$4,$A30*25-25+Census!AA$3,0,1,1)-OFFSET(Census!AA$4,$A30*25-25+1,0,1,1)</f>
        <v>10043</v>
      </c>
      <c r="AB30" s="208">
        <f ca="1">IF(OFFSET(Census!AA$4,$A30*25-25+1,0,1,1)=0,"",(OFFSET(Census!AA$4,$A30*25-25+Census!AA$3,0,1,1)-OFFSET(Census!AA$4,$A30*25-25+1,0,1,1))/OFFSET(Census!AA$4,$A30*25-25+1,0,1,1)*100)</f>
        <v>42.382680621201892</v>
      </c>
      <c r="AC30" s="207">
        <f ca="1">OFFSET(Census!AC$4,$A30*25-25+Census!AC$3,0,1,1)-OFFSET(Census!AC$4,$A30*25-25+1,0,1,1)</f>
        <v>1.7124464172597555</v>
      </c>
      <c r="AD30" s="208">
        <f ca="1">IF(OFFSET(Census!AC$4,$A30*25-25+1,0,1,1)=0,"",(OFFSET(Census!AC$4,$A30*25-25+Census!AC$3,0,1,1)-OFFSET(Census!AC$4,$A30*25-25+1,0,1,1))/OFFSET(Census!AC$4,$A30*25-25+1,0,1,1)*100)</f>
        <v>5.0989653048023529</v>
      </c>
      <c r="AE30" s="207">
        <f ca="1">OFFSET(Census!AE$4,$A30*25-25+Census!AE$3,0,1,1)-OFFSET(Census!AE$4,$A30*25-25+1,0,1,1)</f>
        <v>3736</v>
      </c>
      <c r="AF30" s="208">
        <f ca="1">IF(OFFSET(Census!AE$4,$A30*25-25+1,0,1,1)=0,"",(OFFSET(Census!AE$4,$A30*25-25+Census!AE$3,0,1,1)-OFFSET(Census!AE$4,$A30*25-25+1,0,1,1))/OFFSET(Census!AE$4,$A30*25-25+1,0,1,1)*100)</f>
        <v>21.077574047954865</v>
      </c>
      <c r="AG30" s="207">
        <f ca="1">OFFSET(Census!AG$4,$A30*25-25+Census!AG$3,0,1,1)-OFFSET(Census!AG$4,$A30*25-25+1,0,1,1)</f>
        <v>-2.6153456049218349</v>
      </c>
      <c r="AH30" s="208">
        <f ca="1">IF(OFFSET(Census!AG$4,$A30*25-25+1,0,1,1)=0,"",(OFFSET(Census!AG$4,$A30*25-25+Census!AG$3,0,1,1)-OFFSET(Census!AG$4,$A30*25-25+1,0,1,1))/OFFSET(Census!AG$4,$A30*25-25+1,0,1,1)*100)</f>
        <v>-10.4107723467684</v>
      </c>
      <c r="AI30" s="207">
        <f ca="1">OFFSET(Census!AI$4,$A30*25-25+Census!AI$3,0,1,1)-OFFSET(Census!AI$4,$A30*25-25+1,0,1,1)</f>
        <v>-0.74433619864566691</v>
      </c>
      <c r="AJ30" s="208">
        <f ca="1">IF(OFFSET(Census!AI$4,$A30*25-25+1,0,1,1)=0,"",(OFFSET(Census!AI$4,$A30*25-25+Census!AI$3,0,1,1)-OFFSET(Census!AI$4,$A30*25-25+1,0,1,1))/OFFSET(Census!AI$4,$A30*25-25+1,0,1,1)*100)</f>
        <v>-30.342045561831814</v>
      </c>
      <c r="AK30" s="207">
        <f ca="1">OFFSET(Census!AK$4,$A30*25-25+Census!AK$3,0,1,1)-OFFSET(Census!AK$4,$A30*25-25+1,0,1,1)</f>
        <v>4</v>
      </c>
      <c r="AL30" s="208">
        <f ca="1">IF(OFFSET(Census!AK$4,$A30*25-25+1,0,1,1)=0,"",(OFFSET(Census!AK$4,$A30*25-25+Census!AK$3,0,1,1)-OFFSET(Census!AK$4,$A30*25-25+1,0,1,1))/OFFSET(Census!AK$4,$A30*25-25+1,0,1,1)*100)</f>
        <v>11.428571428571429</v>
      </c>
      <c r="AM30" s="207">
        <f ca="1">OFFSET(Census!AM$4,$A30*25-25+Census!AM$3,0,1,1)-OFFSET(Census!AM$4,$A30*25-25+1,0,1,1)</f>
        <v>761</v>
      </c>
      <c r="AN30" s="208">
        <f ca="1">IF(OFFSET(Census!AM$4,$A30*25-25+1,0,1,1)=0,"",(OFFSET(Census!AM$4,$A30*25-25+Census!AM$3,0,1,1)-OFFSET(Census!AM$4,$A30*25-25+1,0,1,1))/OFFSET(Census!AM$4,$A30*25-25+1,0,1,1)*100)</f>
        <v>84.838350055741358</v>
      </c>
      <c r="AO30" s="207">
        <f ca="1">OFFSET(Census!AO$4,$A30*25-25+Census!AO$3,0,1,1)-OFFSET(Census!AO$4,$A30*25-25+1,0,1,1)</f>
        <v>1564</v>
      </c>
      <c r="AP30" s="208">
        <f ca="1">IF(OFFSET(Census!AO$4,$A30*25-25+1,0,1,1)=0,"",(OFFSET(Census!AO$4,$A30*25-25+Census!AO$3,0,1,1)-OFFSET(Census!AO$4,$A30*25-25+1,0,1,1))/OFFSET(Census!AO$4,$A30*25-25+1,0,1,1)*100)</f>
        <v>275.83774250440916</v>
      </c>
      <c r="AQ30" s="207">
        <f ca="1">OFFSET(Census!AQ$4,$A30*25-25+Census!AQ$3,0,1,1)-OFFSET(Census!AQ$4,$A30*25-25+1,0,1,1)</f>
        <v>17</v>
      </c>
      <c r="AR30" s="208">
        <f ca="1">IF(OFFSET(Census!AQ$4,$A30*25-25+1,0,1,1)=0,"",(OFFSET(Census!AQ$4,$A30*25-25+Census!AQ$3,0,1,1)-OFFSET(Census!AQ$4,$A30*25-25+1,0,1,1))/OFFSET(Census!AQ$4,$A30*25-25+1,0,1,1)*100)</f>
        <v>94.444444444444443</v>
      </c>
      <c r="AS30" s="207">
        <f ca="1">OFFSET(Census!AS$4,$A30*25-25+Census!AS$3,0,1,1)-OFFSET(Census!AS$4,$A30*25-25+1,0,1,1)</f>
        <v>284</v>
      </c>
      <c r="AT30" s="208">
        <f ca="1">IF(OFFSET(Census!AS$4,$A30*25-25+1,0,1,1)=0,"",(OFFSET(Census!AS$4,$A30*25-25+Census!AS$3,0,1,1)-OFFSET(Census!AS$4,$A30*25-25+1,0,1,1))/OFFSET(Census!AS$4,$A30*25-25+1,0,1,1)*100)</f>
        <v>79.108635097493035</v>
      </c>
      <c r="AU30" s="207">
        <f ca="1">OFFSET(Census!AU$4,$A30*25-25+Census!AU$3,0,1,1)-OFFSET(Census!AU$4,$A30*25-25+1,0,1,1)</f>
        <v>85</v>
      </c>
      <c r="AV30" s="208">
        <f ca="1">IF(OFFSET(Census!AU$4,$A30*25-25+1,0,1,1)=0,"",(OFFSET(Census!AU$4,$A30*25-25+Census!AU$3,0,1,1)-OFFSET(Census!AU$4,$A30*25-25+1,0,1,1))/OFFSET(Census!AU$4,$A30*25-25+1,0,1,1)*100)</f>
        <v>44.736842105263158</v>
      </c>
      <c r="AW30" s="207">
        <f ca="1">OFFSET(Census!AW$4,$A30*25-25+Census!AW$3,0,1,1)-OFFSET(Census!AW$4,$A30*25-25+1,0,1,1)</f>
        <v>-37</v>
      </c>
      <c r="AX30" s="208">
        <f ca="1">IF(OFFSET(Census!AW$4,$A30*25-25+1,0,1,1)=0,"",(OFFSET(Census!AW$4,$A30*25-25+Census!AW$3,0,1,1)-OFFSET(Census!AW$4,$A30*25-25+1,0,1,1))/OFFSET(Census!AW$4,$A30*25-25+1,0,1,1)*100)</f>
        <v>-15.811965811965811</v>
      </c>
      <c r="AY30" s="207">
        <f ca="1">OFFSET(Census!AY$4,$A30*25-25+Census!AY$3,0,1,1)-OFFSET(Census!AY$4,$A30*25-25+1,0,1,1)</f>
        <v>227</v>
      </c>
      <c r="AZ30" s="208">
        <f ca="1">IF(OFFSET(Census!AY$4,$A30*25-25+1,0,1,1)=0,"",(OFFSET(Census!AY$4,$A30*25-25+Census!AY$3,0,1,1)-OFFSET(Census!AY$4,$A30*25-25+1,0,1,1))/OFFSET(Census!AY$4,$A30*25-25+1,0,1,1)*100)</f>
        <v>97.008547008547012</v>
      </c>
      <c r="BA30" s="207"/>
      <c r="BB30" s="208"/>
      <c r="BC30" s="207">
        <f ca="1">OFFSET(Census!BC$4,$A30*25-25+Census!BC$3,0,1,1)-OFFSET(Census!BC$4,$A30*25-25+1,0,1,1)</f>
        <v>1099</v>
      </c>
      <c r="BD30" s="208">
        <f ca="1">IF(OFFSET(Census!BC$4,$A30*25-25+1,0,1,1)=0,"",(OFFSET(Census!BC$4,$A30*25-25+Census!BC$3,0,1,1)-OFFSET(Census!BC$4,$A30*25-25+1,0,1,1))/OFFSET(Census!BC$4,$A30*25-25+1,0,1,1)*100)</f>
        <v>112.48720573183213</v>
      </c>
      <c r="BE30" s="207">
        <f ca="1">OFFSET(Census!BE$4,$A30*25-25+Census!BE$3,0,1,1)-OFFSET(Census!BE$4,$A30*25-25+1,0,1,1)</f>
        <v>99</v>
      </c>
      <c r="BF30" s="208">
        <f ca="1">IF(OFFSET(Census!BE$4,$A30*25-25+1,0,1,1)=0,"",(OFFSET(Census!BE$4,$A30*25-25+Census!BE$3,0,1,1)-OFFSET(Census!BE$4,$A30*25-25+1,0,1,1))/OFFSET(Census!BE$4,$A30*25-25+1,0,1,1)*100)</f>
        <v>30</v>
      </c>
      <c r="BG30" s="207">
        <f ca="1">OFFSET(Census!BG$4,$A30*25-25+Census!BG$3,0,1,1)-OFFSET(Census!BG$4,$A30*25-25+1,0,1,1)</f>
        <v>0</v>
      </c>
      <c r="BH30" s="208">
        <f ca="1">IF(OFFSET(Census!BG$4,$A30*25-25+1,0,1,1)=0,"",(OFFSET(Census!BG$4,$A30*25-25+Census!BG$3,0,1,1)-OFFSET(Census!BG$4,$A30*25-25+1,0,1,1))/OFFSET(Census!BG$4,$A30*25-25+1,0,1,1)*100)</f>
        <v>0</v>
      </c>
      <c r="BI30" s="207">
        <f ca="1">OFFSET(Census!BI$4,$A30*25-25+Census!BI$3,0,1,1)-OFFSET(Census!BI$4,$A30*25-25+1,0,1,1)</f>
        <v>1000</v>
      </c>
      <c r="BJ30" s="208">
        <f ca="1">IF(OFFSET(Census!BI$4,$A30*25-25+1,0,1,1)=0,"",(OFFSET(Census!BI$4,$A30*25-25+Census!BI$3,0,1,1)-OFFSET(Census!BI$4,$A30*25-25+1,0,1,1))/OFFSET(Census!BI$4,$A30*25-25+1,0,1,1)*100)</f>
        <v>158.73015873015873</v>
      </c>
      <c r="BK30" s="207"/>
      <c r="BL30" s="208"/>
      <c r="BM30" s="207">
        <f ca="1">OFFSET(Census!BM$4,$A30*25-25+Census!BM$3,0,1,1)-OFFSET(Census!BM$4,$A30*25-25+1,0,1,1)</f>
        <v>1752</v>
      </c>
      <c r="BN30" s="208">
        <f ca="1">IF(OFFSET(Census!BM$4,$A30*25-25+1,0,1,1)=0,"",(OFFSET(Census!BM$4,$A30*25-25+Census!BM$3,0,1,1)-OFFSET(Census!BM$4,$A30*25-25+1,0,1,1))/OFFSET(Census!BM$4,$A30*25-25+1,0,1,1)*100)</f>
        <v>499.14529914529913</v>
      </c>
      <c r="BO30" s="207">
        <f ca="1">OFFSET(Census!BO$4,$A30*25-25+Census!BO$3,0,1,1)-OFFSET(Census!BO$4,$A30*25-25+1,0,1,1)</f>
        <v>1009</v>
      </c>
      <c r="BP30" s="208">
        <f ca="1">IF(OFFSET(Census!BO$4,$A30*25-25+1,0,1,1)=0,"",(OFFSET(Census!BO$4,$A30*25-25+Census!BO$3,0,1,1)-OFFSET(Census!BO$4,$A30*25-25+1,0,1,1))/OFFSET(Census!BO$4,$A30*25-25+1,0,1,1)*100)</f>
        <v>136.16734143049933</v>
      </c>
      <c r="BQ30" s="207">
        <f ca="1">OFFSET(Census!BQ$4,$A30*25-25+Census!BQ$3,0,1,1)-OFFSET(Census!BQ$4,$A30*25-25+1,0,1,1)</f>
        <v>601</v>
      </c>
      <c r="BR30" s="208">
        <f ca="1">IF(OFFSET(Census!BQ$4,$A30*25-25+1,0,1,1)=0,"",(OFFSET(Census!BQ$4,$A30*25-25+Census!BQ$3,0,1,1)-OFFSET(Census!BQ$4,$A30*25-25+1,0,1,1))/OFFSET(Census!BQ$4,$A30*25-25+1,0,1,1)*100)</f>
        <v>78.66492146596859</v>
      </c>
      <c r="BS30" s="207">
        <f ca="1">OFFSET(Census!BS$4,$A30*25-25+Census!BS$3,0,1,1)-OFFSET(Census!BS$4,$A30*25-25+1,0,1,1)</f>
        <v>-488</v>
      </c>
      <c r="BT30" s="208">
        <f ca="1">IF(OFFSET(Census!BS$4,$A30*25-25+1,0,1,1)=0,"",(OFFSET(Census!BS$4,$A30*25-25+Census!BS$3,0,1,1)-OFFSET(Census!BS$4,$A30*25-25+1,0,1,1))/OFFSET(Census!BS$4,$A30*25-25+1,0,1,1)*100)</f>
        <v>-12.525667351129362</v>
      </c>
      <c r="BU30" s="207">
        <f ca="1">OFFSET(Census!BU$4,$A30*25-25+Census!BU$3,0,1,1)-OFFSET(Census!BU$4,$A30*25-25+1,0,1,1)</f>
        <v>36889</v>
      </c>
      <c r="BV30" s="208">
        <f ca="1">IF(OFFSET(Census!BU$4,$A30*25-25+1,0,1,1)=0,"",(OFFSET(Census!BU$4,$A30*25-25+Census!BU$3,0,1,1)-OFFSET(Census!BU$4,$A30*25-25+1,0,1,1))/OFFSET(Census!BU$4,$A30*25-25+1,0,1,1)*100)</f>
        <v>244.81683036899389</v>
      </c>
      <c r="BW30" s="207"/>
      <c r="BX30" s="208"/>
      <c r="BY30" s="207">
        <f ca="1">OFFSET(Census!BY$4,$A30*25-25+Census!BY$3,0,1,1)-OFFSET(Census!BY$4,$A30*25-25+1,0,1,1)</f>
        <v>-2.9825478493517181</v>
      </c>
      <c r="BZ30" s="208">
        <f ca="1">IF(OFFSET(Census!BY$4,$A30*25-25+1,0,1,1)=0,"",(OFFSET(Census!BY$4,$A30*25-25+Census!BY$3,0,1,1)-OFFSET(Census!BY$4,$A30*25-25+1,0,1,1))/OFFSET(Census!BY$4,$A30*25-25+1,0,1,1)*100)</f>
        <v>-41.524928366762175</v>
      </c>
      <c r="CA30" s="207">
        <f ca="1">OFFSET(Census!CA$4,$A30*25-25+Census!CA$3,0,1,1)-OFFSET(Census!CA$4,$A30*25-25+1,0,1,1)</f>
        <v>31486</v>
      </c>
      <c r="CB30" s="208">
        <f ca="1">IF(OFFSET(Census!CA$4,$A30*25-25+1,0,1,1)=0,"",(OFFSET(Census!CA$4,$A30*25-25+Census!CA$3,0,1,1)-OFFSET(Census!CA$4,$A30*25-25+1,0,1,1))/OFFSET(Census!CA$4,$A30*25-25+1,0,1,1)*100)</f>
        <v>353.65607098730766</v>
      </c>
      <c r="CC30" s="207">
        <f ca="1">OFFSET(Census!CC$4,$A30*25-25+Census!CC$3,0,1,1)-OFFSET(Census!CC$4,$A30*25-25+1,0,1,1)</f>
        <v>31.482202979781938</v>
      </c>
      <c r="CD30" s="208">
        <f ca="1">IF(OFFSET(Census!CC$4,$A30*25-25+1,0,1,1)=0,"",(OFFSET(Census!CC$4,$A30*25-25+Census!CC$3,0,1,1)-OFFSET(Census!CC$4,$A30*25-25+1,0,1,1))/OFFSET(Census!CC$4,$A30*25-25+1,0,1,1)*100)</f>
        <v>276.54691297729153</v>
      </c>
      <c r="CE30" s="207"/>
      <c r="CF30" s="208"/>
      <c r="CG30" s="207">
        <f ca="1">OFFSET(Census!CG$4,$A30*25-25+Census!CG$3,0,1,1)-OFFSET(Census!CG$4,$A30*25-25+1,0,1,1)</f>
        <v>27539</v>
      </c>
      <c r="CH30" s="208">
        <f ca="1">IF(OFFSET(Census!CG$4,$A30*25-25+1,0,1,1)=0,"",(OFFSET(Census!CG$4,$A30*25-25+Census!CG$3,0,1,1)-OFFSET(Census!CG$4,$A30*25-25+1,0,1,1))/OFFSET(Census!CG$4,$A30*25-25+1,0,1,1)*100)</f>
        <v>82.269821353886599</v>
      </c>
      <c r="CI30" s="207">
        <f ca="1">OFFSET(Census!CI$4,$A30*25-25+Census!CI$3,0,1,1)-OFFSET(Census!CI$4,$A30*25-25+1,0,1,1)</f>
        <v>-3140</v>
      </c>
      <c r="CJ30" s="208">
        <f ca="1">IF(OFFSET(Census!CI$4,$A30*25-25+1,0,1,1)=0,"",(OFFSET(Census!CI$4,$A30*25-25+Census!CI$3,0,1,1)-OFFSET(Census!CI$4,$A30*25-25+1,0,1,1))/OFFSET(Census!CI$4,$A30*25-25+1,0,1,1)*100)</f>
        <v>-52.508361204013376</v>
      </c>
      <c r="CK30" s="207">
        <f ca="1">OFFSET(Census!CK$4,$A30*25-25+Census!CK$3,0,1,1)-OFFSET(Census!CK$4,$A30*25-25+1,0,1,1)</f>
        <v>475</v>
      </c>
      <c r="CL30" s="208">
        <f ca="1">IF(OFFSET(Census!CK$4,$A30*25-25+1,0,1,1)=0,"",(OFFSET(Census!CK$4,$A30*25-25+Census!CK$3,0,1,1)-OFFSET(Census!CK$4,$A30*25-25+1,0,1,1))/OFFSET(Census!CK$4,$A30*25-25+1,0,1,1)*100)</f>
        <v>2.40945520949579</v>
      </c>
      <c r="CM30" s="207">
        <f ca="1">OFFSET(Census!CM$4,$A30*25-25+Census!CM$3,0,1,1)-OFFSET(Census!CM$4,$A30*25-25+1,0,1,1)</f>
        <v>-10.709175722592684</v>
      </c>
      <c r="CN30" s="208">
        <f ca="1">IF(OFFSET(Census!CM$4,$A30*25-25+1,0,1,1)=0,"",(OFFSET(Census!CM$4,$A30*25-25+Census!CM$3,0,1,1)-OFFSET(Census!CM$4,$A30*25-25+1,0,1,1))/OFFSET(Census!CM$4,$A30*25-25+1,0,1,1)*100)</f>
        <v>-70.655488120262845</v>
      </c>
      <c r="CO30" s="207">
        <f ca="1">OFFSET(Census!CO$4,$A30*25-25+Census!CO$3,0,1,1)-OFFSET(Census!CO$4,$A30*25-25+1,0,1,1)</f>
        <v>1.6443569474463806</v>
      </c>
      <c r="CP30" s="208">
        <f ca="1">IF(OFFSET(Census!CO$4,$A30*25-25+1,0,1,1)=0,"",(OFFSET(Census!CO$4,$A30*25-25+Census!CO$3,0,1,1)-OFFSET(Census!CO$4,$A30*25-25+1,0,1,1))/OFFSET(Census!CO$4,$A30*25-25+1,0,1,1)*100)</f>
        <v>61.919351166761516</v>
      </c>
      <c r="CQ30" s="207">
        <f ca="1">OFFSET(Census!CQ$4,$A30*25-25+Census!CQ$3,0,1,1)-OFFSET(Census!CQ$4,$A30*25-25+1,0,1,1)</f>
        <v>9.2961732228480116</v>
      </c>
      <c r="CR30" s="208">
        <f ca="1">IF(OFFSET(Census!CQ$4,$A30*25-25+1,0,1,1)=0,"",(OFFSET(Census!CQ$4,$A30*25-25+Census!CQ$3,0,1,1)-OFFSET(Census!CQ$4,$A30*25-25+1,0,1,1))/OFFSET(Census!CQ$4,$A30*25-25+1,0,1,1)*100)</f>
        <v>13.941196767107803</v>
      </c>
      <c r="CS30" s="207">
        <f ca="1">OFFSET(Census!CS$4,$A30*25-25+Census!CS$3,0,1,1)-OFFSET(Census!CS$4,$A30*25-25+1,0,1,1)</f>
        <v>-9.0423338761896694</v>
      </c>
      <c r="CT30" s="208">
        <f ca="1">IF(OFFSET(Census!CS$4,$A30*25-25+1,0,1,1)=0,"",(OFFSET(Census!CS$4,$A30*25-25+Census!CS$3,0,1,1)-OFFSET(Census!CS$4,$A30*25-25+1,0,1,1))/OFFSET(Census!CS$4,$A30*25-25+1,0,1,1)*100)</f>
        <v>-76.123306992784705</v>
      </c>
      <c r="CU30" s="207">
        <f ca="1">OFFSET(Census!CU$4,$A30*25-25+Census!CU$3,0,1,1)-OFFSET(Census!CU$4,$A30*25-25+1,0,1,1)</f>
        <v>14564</v>
      </c>
      <c r="CV30" s="208">
        <f ca="1">IF(OFFSET(Census!CU$4,$A30*25-25+1,0,1,1)=0,"",(OFFSET(Census!CU$4,$A30*25-25+Census!CU$3,0,1,1)-OFFSET(Census!CU$4,$A30*25-25+1,0,1,1))/OFFSET(Census!CU$4,$A30*25-25+1,0,1,1)*100)</f>
        <v>168.05908146780521</v>
      </c>
      <c r="CW30" s="207">
        <f ca="1">OFFSET(Census!CW$4,$A30*25-25+Census!CW$3,0,1,1)-OFFSET(Census!CW$4,$A30*25-25+1,0,1,1)</f>
        <v>108</v>
      </c>
      <c r="CX30" s="208">
        <f ca="1">IF(OFFSET(Census!CW$4,$A30*25-25+1,0,1,1)=0,"",(OFFSET(Census!CW$4,$A30*25-25+Census!CW$3,0,1,1)-OFFSET(Census!CW$4,$A30*25-25+1,0,1,1))/OFFSET(Census!CW$4,$A30*25-25+1,0,1,1)*100)</f>
        <v>5.027932960893855</v>
      </c>
      <c r="CY30" s="207">
        <f ca="1">OFFSET(Census!CY$4,$A30*25-25+Census!CY$3,0,1,1)-OFFSET(Census!CY$4,$A30*25-25+1,0,1,1)</f>
        <v>12.873786190000004</v>
      </c>
      <c r="CZ30" s="208">
        <f ca="1">IF(OFFSET(Census!CY$4,$A30*25-25+1,0,1,1)=0,"",(OFFSET(Census!CY$4,$A30*25-25+Census!CY$3,0,1,1)-OFFSET(Census!CY$4,$A30*25-25+1,0,1,1))/OFFSET(Census!CY$4,$A30*25-25+1,0,1,1)*100)</f>
        <v>49.727338901922465</v>
      </c>
      <c r="DA30" s="207">
        <f ca="1">OFFSET(Census!DA$4,$A30*25-25+Census!DA$3,0,1,1)-OFFSET(Census!DA$4,$A30*25-25+1,0,1,1)</f>
        <v>-2.6524659904732637</v>
      </c>
      <c r="DB30" s="208">
        <f ca="1">IF(OFFSET(Census!DA$4,$A30*25-25+1,0,1,1)=0,"",(OFFSET(Census!DA$4,$A30*25-25+Census!DA$3,0,1,1)-OFFSET(Census!DA$4,$A30*25-25+1,0,1,1))/OFFSET(Census!DA$4,$A30*25-25+1,0,1,1)*100)</f>
        <v>-41.335496538688098</v>
      </c>
      <c r="DC30" s="207"/>
      <c r="DD30" s="208"/>
      <c r="DE30" s="207">
        <f ca="1">OFFSET(Census!DE$4,$A30*25-25+Census!DE$3,0,1,1)-OFFSET(Census!DE$4,$A30*25-25+1,0,1,1)</f>
        <v>10483</v>
      </c>
      <c r="DF30" s="208">
        <f ca="1">IF(OFFSET(Census!DE$4,$A30*25-25+1,0,1,1)=0,"",(OFFSET(Census!DE$4,$A30*25-25+Census!DE$3,0,1,1)-OFFSET(Census!DE$4,$A30*25-25+1,0,1,1))/OFFSET(Census!DE$4,$A30*25-25+1,0,1,1)*100)</f>
        <v>47.736794171220396</v>
      </c>
      <c r="DG30" s="207">
        <f ca="1">OFFSET(Census!DG$4,$A30*25-25+Census!DG$3,0,1,1)-OFFSET(Census!DG$4,$A30*25-25+1,0,1,1)</f>
        <v>-2195</v>
      </c>
      <c r="DH30" s="208">
        <f ca="1">IF(OFFSET(Census!DG$4,$A30*25-25+1,0,1,1)=0,"",(OFFSET(Census!DG$4,$A30*25-25+Census!DG$3,0,1,1)-OFFSET(Census!DG$4,$A30*25-25+1,0,1,1))/OFFSET(Census!DG$4,$A30*25-25+1,0,1,1)*100)</f>
        <v>-34.115635685421196</v>
      </c>
      <c r="DI30" s="207">
        <f ca="1">OFFSET(Census!DI$4,$A30*25-25+Census!DI$3,0,1,1)-OFFSET(Census!DI$4,$A30*25-25+1,0,1,1)</f>
        <v>2621</v>
      </c>
      <c r="DJ30" s="208">
        <f ca="1">IF(OFFSET(Census!DI$4,$A30*25-25+1,0,1,1)=0,"",(OFFSET(Census!DI$4,$A30*25-25+Census!DI$3,0,1,1)-OFFSET(Census!DI$4,$A30*25-25+1,0,1,1))/OFFSET(Census!DI$4,$A30*25-25+1,0,1,1)*100)</f>
        <v>29.83494593056346</v>
      </c>
      <c r="DK30" s="207">
        <f ca="1">OFFSET(Census!DK$4,$A30*25-25+Census!DK$3,0,1,1)-OFFSET(Census!DK$4,$A30*25-25+1,0,1,1)</f>
        <v>10813</v>
      </c>
      <c r="DL30" s="208">
        <f ca="1">IF(OFFSET(Census!DK$4,$A30*25-25+1,0,1,1)=0,"",(OFFSET(Census!DK$4,$A30*25-25+Census!DK$3,0,1,1)-OFFSET(Census!DK$4,$A30*25-25+1,0,1,1))/OFFSET(Census!DK$4,$A30*25-25+1,0,1,1)*100)</f>
        <v>28.515295358649791</v>
      </c>
      <c r="DM30" s="207">
        <f ca="1">OFFSET(Census!DM$4,$A30*25-25+Census!DM$3,0,1,1)-OFFSET(Census!DM$4,$A30*25-25+1,0,1,1)</f>
        <v>8.6615663703045342</v>
      </c>
      <c r="DN30" s="208">
        <f ca="1">IF(OFFSET(Census!DM$4,$A30*25-25+1,0,1,1)=0,"",(OFFSET(Census!DM$4,$A30*25-25+Census!DM$3,0,1,1)-OFFSET(Census!DM$4,$A30*25-25+1,0,1,1))/OFFSET(Census!DM$4,$A30*25-25+1,0,1,1)*100)</f>
        <v>14.956584552001273</v>
      </c>
      <c r="DO30" s="207">
        <f ca="1">OFFSET(Census!DO$4,$A30*25-25+Census!DO$3,0,1,1)-OFFSET(Census!DO$4,$A30*25-25+1,0,1,1)</f>
        <v>-8.2688816682238482</v>
      </c>
      <c r="DP30" s="208">
        <f ca="1">IF(OFFSET(Census!DO$4,$A30*25-25+1,0,1,1)=0,"",(OFFSET(Census!DO$4,$A30*25-25+Census!DO$3,0,1,1)-OFFSET(Census!DO$4,$A30*25-25+1,0,1,1))/OFFSET(Census!DO$4,$A30*25-25+1,0,1,1)*100)</f>
        <v>-48.734223322823794</v>
      </c>
      <c r="DQ30" s="207">
        <f ca="1">OFFSET(Census!DQ$4,$A30*25-25+Census!DQ$3,0,1,1)-OFFSET(Census!DQ$4,$A30*25-25+1,0,1,1)</f>
        <v>0.23789075727457032</v>
      </c>
      <c r="DR30" s="208">
        <f ca="1">IF(OFFSET(Census!DQ$4,$A30*25-25+1,0,1,1)=0,"",(OFFSET(Census!DQ$4,$A30*25-25+Census!DQ$3,0,1,1)-OFFSET(Census!DQ$4,$A30*25-25+1,0,1,1))/OFFSET(Census!DQ$4,$A30*25-25+1,0,1,1)*100)</f>
        <v>1.0268432004384414</v>
      </c>
      <c r="DS30" s="207">
        <f ca="1">OFFSET(Census!DS$4,$A30*25-25+Census!DS$3,0,1,1)-OFFSET(Census!DS$4,$A30*25-25+1,0,1,1)</f>
        <v>7161</v>
      </c>
      <c r="DT30" s="208">
        <f ca="1">IF(OFFSET(Census!DS$4,$A30*25-25+1,0,1,1)=0,"",(OFFSET(Census!DS$4,$A30*25-25+Census!DS$3,0,1,1)-OFFSET(Census!DS$4,$A30*25-25+1,0,1,1))/OFFSET(Census!DS$4,$A30*25-25+1,0,1,1)*100)</f>
        <v>39.994414967886065</v>
      </c>
      <c r="DU30" s="207">
        <f ca="1">OFFSET(Census!DU$4,$A30*25-25+Census!DU$3,0,1,1)-OFFSET(Census!DU$4,$A30*25-25+1,0,1,1)</f>
        <v>385</v>
      </c>
      <c r="DV30" s="208">
        <f ca="1">IF(OFFSET(Census!DU$4,$A30*25-25+1,0,1,1)=0,"",(OFFSET(Census!DU$4,$A30*25-25+Census!DU$3,0,1,1)-OFFSET(Census!DU$4,$A30*25-25+1,0,1,1))/OFFSET(Census!DU$4,$A30*25-25+1,0,1,1)*100)</f>
        <v>19.097222222222221</v>
      </c>
      <c r="DW30" s="207">
        <f ca="1">OFFSET(Census!DW$4,$A30*25-25+Census!DW$3,0,1,1)-OFFSET(Census!DW$4,$A30*25-25+1,0,1,1)</f>
        <v>15110</v>
      </c>
      <c r="DX30" s="208">
        <f ca="1">IF(OFFSET(Census!DW$4,$A30*25-25+1,0,1,1)=0,"",(OFFSET(Census!DW$4,$A30*25-25+Census!DW$3,0,1,1)-OFFSET(Census!DW$4,$A30*25-25+1,0,1,1))/OFFSET(Census!DW$4,$A30*25-25+1,0,1,1)*100)</f>
        <v>44.956858077952987</v>
      </c>
      <c r="DY30" s="207">
        <f ca="1">OFFSET(Census!DY$4,$A30*25-25+Census!DY$3,0,1,1)-OFFSET(Census!DY$4,$A30*25-25+1,0,1,1)</f>
        <v>-1.2611325212242193</v>
      </c>
      <c r="DZ30" s="208">
        <f ca="1">IF(OFFSET(Census!DY$4,$A30*25-25+1,0,1,1)=0,"",(OFFSET(Census!DY$4,$A30*25-25+Census!DY$3,0,1,1)-OFFSET(Census!DY$4,$A30*25-25+1,0,1,1))/OFFSET(Census!DY$4,$A30*25-25+1,0,1,1)*100)</f>
        <v>-2.3673087985672163</v>
      </c>
      <c r="EA30" s="207">
        <f ca="1">OFFSET(Census!EA$4,$A30*25-25+Census!EA$3,0,1,1)-OFFSET(Census!EA$4,$A30*25-25+1,0,1,1)</f>
        <v>-1.0161634817625878</v>
      </c>
      <c r="EB30" s="208">
        <f ca="1">IF(OFFSET(Census!EA$4,$A30*25-25+1,0,1,1)=0,"",(OFFSET(Census!EA$4,$A30*25-25+Census!EA$3,0,1,1)-OFFSET(Census!EA$4,$A30*25-25+1,0,1,1))/OFFSET(Census!EA$4,$A30*25-25+1,0,1,1)*100)</f>
        <v>-16.941098522837585</v>
      </c>
      <c r="EC30" s="207">
        <f ca="1">OFFSET(Census!EC$4,$A30*25-25+Census!EC$3,0,1,1)-OFFSET(Census!EC$4,$A30*25-25+1,0,1,1)</f>
        <v>1050250</v>
      </c>
      <c r="ED30" s="208">
        <f ca="1">IF(OFFSET(Census!EC$4,$A30*25-25+1,0,1,1)=0,"",(OFFSET(Census!EC$4,$A30*25-25+Census!EC$3,0,1,1)-OFFSET(Census!EC$4,$A30*25-25+1,0,1,1))/OFFSET(Census!EC$4,$A30*25-25+1,0,1,1)*100)</f>
        <v>165.13364779874215</v>
      </c>
      <c r="EE30" s="207">
        <f ca="1">OFFSET(Census!EE$4,$A30*25-25+Census!EE$3,0,1,1)-OFFSET(Census!EE$4,$A30*25-25+1,0,1,1)</f>
        <v>235000</v>
      </c>
      <c r="EF30" s="208">
        <f ca="1">IF(OFFSET(Census!EE$4,$A30*25-25+1,0,1,1)=0,"",(OFFSET(Census!EE$4,$A30*25-25+Census!EE$3,0,1,1)-OFFSET(Census!EE$4,$A30*25-25+1,0,1,1))/OFFSET(Census!EE$4,$A30*25-25+1,0,1,1)*100)</f>
        <v>69.117647058823522</v>
      </c>
      <c r="EG30" s="207">
        <f ca="1">OFFSET(Census!EG$4,$A30*25-25+Census!EG$3,0,1,1)-OFFSET(Census!EG$4,$A30*25-25+1,0,1,1)</f>
        <v>10.791883116883117</v>
      </c>
      <c r="EH30" s="208">
        <f ca="1">IF(OFFSET(Census!EG$4,$A30*25-25+1,0,1,1)=0,"",(OFFSET(Census!EG$4,$A30*25-25+Census!EG$3,0,1,1)-OFFSET(Census!EG$4,$A30*25-25+1,0,1,1))/OFFSET(Census!EG$4,$A30*25-25+1,0,1,1)*100)</f>
        <v>143.73621621621621</v>
      </c>
      <c r="EI30" s="207">
        <f ca="1">OFFSET(Census!EI$4,$A30*25-25+Census!EI$3,0,1,1)-OFFSET(Census!EI$4,$A30*25-25+1,0,1,1)</f>
        <v>1.9976523476523482</v>
      </c>
      <c r="EJ30" s="208">
        <f ca="1">IF(OFFSET(Census!EI$4,$A30*25-25+1,0,1,1)=0,"",(OFFSET(Census!EI$4,$A30*25-25+Census!EI$3,0,1,1)-OFFSET(Census!EI$4,$A30*25-25+1,0,1,1))/OFFSET(Census!EI$4,$A30*25-25+1,0,1,1)*100)</f>
        <v>51.191040000000022</v>
      </c>
      <c r="EK30" s="207">
        <f ca="1">OFFSET(Census!EK$4,$A30*25-25+Census!EK$3,0,1,1)-OFFSET(Census!EK$4,$A30*25-25+1,0,1,1)</f>
        <v>-0.19999999999999996</v>
      </c>
      <c r="EL30" s="208">
        <f ca="1">IF(OFFSET(Census!EK$4,$A30*25-25+1,0,1,1)=0,"",(OFFSET(Census!EK$4,$A30*25-25+Census!EK$3,0,1,1)-OFFSET(Census!EK$4,$A30*25-25+1,0,1,1))/OFFSET(Census!EK$4,$A30*25-25+1,0,1,1)*100)</f>
        <v>-19.999999999999996</v>
      </c>
      <c r="EM30" s="207"/>
      <c r="EN30" s="208"/>
      <c r="EO30" s="207">
        <f ca="1">OFFSET(Census!EO$4,$A30*25-25+Census!EO$3,0,1,1)-OFFSET(Census!EO$4,$A30*25-25+1,0,1,1)</f>
        <v>-9.7127004818473104</v>
      </c>
      <c r="EP30" s="208">
        <f ca="1">IF(OFFSET(Census!EO$4,$A30*25-25+1,0,1,1)=0,"",(OFFSET(Census!EO$4,$A30*25-25+Census!EO$3,0,1,1)-OFFSET(Census!EO$4,$A30*25-25+1,0,1,1))/OFFSET(Census!EO$4,$A30*25-25+1,0,1,1)*100)</f>
        <v>-94.782257052963857</v>
      </c>
      <c r="EQ30" s="207">
        <f ca="1">OFFSET(Census!EQ$4,$A30*25-25+Census!EQ$3,0,1,1)-OFFSET(Census!EQ$4,$A30*25-25+1,0,1,1)</f>
        <v>4204</v>
      </c>
      <c r="ER30" s="208">
        <f ca="1">IF(OFFSET(Census!EQ$4,$A30*25-25+1,0,1,1)=0,"",(OFFSET(Census!EQ$4,$A30*25-25+Census!EQ$3,0,1,1)-OFFSET(Census!EQ$4,$A30*25-25+1,0,1,1))/OFFSET(Census!EQ$4,$A30*25-25+1,0,1,1)*100)</f>
        <v>48.073184676958263</v>
      </c>
      <c r="ES30" s="207">
        <f ca="1">OFFSET(Census!ES$4,$A30*25-25+Census!ES$3,0,1,1)-OFFSET(Census!ES$4,$A30*25-25+1,0,1,1)</f>
        <v>2973</v>
      </c>
      <c r="ET30" s="208">
        <f ca="1">IF(OFFSET(Census!ES$4,$A30*25-25+1,0,1,1)=0,"",(OFFSET(Census!ES$4,$A30*25-25+Census!ES$3,0,1,1)-OFFSET(Census!ES$4,$A30*25-25+1,0,1,1))/OFFSET(Census!ES$4,$A30*25-25+1,0,1,1)*100)</f>
        <v>62.209667294413066</v>
      </c>
      <c r="EU30" s="207">
        <f ca="1">OFFSET(Census!EU$4,$A30*25-25+Census!EU$3,0,1,1)-OFFSET(Census!EU$4,$A30*25-25+1,0,1,1)</f>
        <v>677</v>
      </c>
      <c r="EV30" s="208">
        <f ca="1">IF(OFFSET(Census!EU$4,$A30*25-25+1,0,1,1)=0,"",(OFFSET(Census!EU$4,$A30*25-25+Census!EU$3,0,1,1)-OFFSET(Census!EU$4,$A30*25-25+1,0,1,1))/OFFSET(Census!EU$4,$A30*25-25+1,0,1,1)*100)</f>
        <v>29.080756013745706</v>
      </c>
      <c r="EW30" s="207">
        <f ca="1">OFFSET(Census!EW$4,$A30*25-25+Census!EW$3,0,1,1)-OFFSET(Census!EW$4,$A30*25-25+1,0,1,1)</f>
        <v>-258</v>
      </c>
      <c r="EX30" s="208">
        <f ca="1">IF(OFFSET(Census!EW$4,$A30*25-25+1,0,1,1)=0,"",(OFFSET(Census!EW$4,$A30*25-25+Census!EW$3,0,1,1)-OFFSET(Census!EW$4,$A30*25-25+1,0,1,1))/OFFSET(Census!EW$4,$A30*25-25+1,0,1,1)*100)</f>
        <v>-32.129514321295147</v>
      </c>
      <c r="EY30" s="207">
        <f ca="1">OFFSET(Census!EY$4,$A30*25-25+Census!EY$3,0,1,1)-OFFSET(Census!EY$4,$A30*25-25+1,0,1,1)</f>
        <v>7596</v>
      </c>
      <c r="EZ30" s="208">
        <f ca="1">IF(OFFSET(Census!EY$4,$A30*25-25+1,0,1,1)=0,"",(OFFSET(Census!EY$4,$A30*25-25+Census!EY$3,0,1,1)-OFFSET(Census!EY$4,$A30*25-25+1,0,1,1))/OFFSET(Census!EY$4,$A30*25-25+1,0,1,1)*100)</f>
        <v>45.607925547883518</v>
      </c>
      <c r="FA30" s="207">
        <f ca="1">OFFSET(Census!FA$4,$A30*25-25+Census!FA$3,0,1,1)-OFFSET(Census!FA$4,$A30*25-25+1,0,1,1)</f>
        <v>6346</v>
      </c>
      <c r="FB30" s="208">
        <f ca="1">IF(OFFSET(Census!FA$4,$A30*25-25+1,0,1,1)=0,"",(OFFSET(Census!FA$4,$A30*25-25+Census!FA$3,0,1,1)-OFFSET(Census!FA$4,$A30*25-25+1,0,1,1))/OFFSET(Census!FA$4,$A30*25-25+1,0,1,1)*100)</f>
        <v>42.303846410239316</v>
      </c>
      <c r="FC30" s="207">
        <f ca="1">OFFSET(Census!FC$4,$A30*25-25+Census!FC$3,0,1,1)-OFFSET(Census!FC$4,$A30*25-25+1,0,1,1)</f>
        <v>-737</v>
      </c>
      <c r="FD30" s="208">
        <f ca="1">IF(OFFSET(Census!FC$4,$A30*25-25+1,0,1,1)=0,"",(OFFSET(Census!FC$4,$A30*25-25+Census!FC$3,0,1,1)-OFFSET(Census!FC$4,$A30*25-25+1,0,1,1))/OFFSET(Census!FC$4,$A30*25-25+1,0,1,1)*100)</f>
        <v>-18.425000000000001</v>
      </c>
      <c r="FE30" s="207">
        <f ca="1">OFFSET(Census!FE$4,$A30*25-25+Census!FE$3,0,1,1)-OFFSET(Census!FE$4,$A30*25-25+1,0,1,1)</f>
        <v>-1422</v>
      </c>
      <c r="FF30" s="208">
        <f ca="1">IF(OFFSET(Census!FE$4,$A30*25-25+1,0,1,1)=0,"",(OFFSET(Census!FE$4,$A30*25-25+Census!FE$3,0,1,1)-OFFSET(Census!FE$4,$A30*25-25+1,0,1,1))/OFFSET(Census!FE$4,$A30*25-25+1,0,1,1)*100)</f>
        <v>-34.725274725274723</v>
      </c>
      <c r="FG30" s="207">
        <f ca="1">OFFSET(Census!FG$4,$A30*25-25+Census!FG$3,0,1,1)-OFFSET(Census!FG$4,$A30*25-25+1,0,1,1)</f>
        <v>11783</v>
      </c>
      <c r="FH30" s="208">
        <f ca="1">IF(OFFSET(Census!FG$4,$A30*25-25+1,0,1,1)=0,"",(OFFSET(Census!FG$4,$A30*25-25+Census!FG$3,0,1,1)-OFFSET(Census!FG$4,$A30*25-25+1,0,1,1))/OFFSET(Census!FG$4,$A30*25-25+1,0,1,1)*100)</f>
        <v>29.642021584362659</v>
      </c>
      <c r="FI30" s="207">
        <f ca="1">OFFSET(Census!FI$4,$A30*25-25+Census!FI$3,0,1,1)-OFFSET(Census!FI$4,$A30*25-25+1,0,1,1)</f>
        <v>3.127654000169759</v>
      </c>
      <c r="FJ30" s="208">
        <f ca="1">IF(OFFSET(Census!FI$4,$A30*25-25+1,0,1,1)=0,"",(OFFSET(Census!FI$4,$A30*25-25+Census!FI$3,0,1,1)-OFFSET(Census!FI$4,$A30*25-25+1,0,1,1))/OFFSET(Census!FI$4,$A30*25-25+1,0,1,1)*100)</f>
        <v>14.216966742223908</v>
      </c>
      <c r="FK30" s="207">
        <f ca="1">OFFSET(Census!FK$4,$A30*25-25+Census!FK$3,0,1,1)-OFFSET(Census!FK$4,$A30*25-25+1,0,1,1)</f>
        <v>3.0201571554377846</v>
      </c>
      <c r="FL30" s="208">
        <f ca="1">IF(OFFSET(Census!FK$4,$A30*25-25+1,0,1,1)=0,"",(OFFSET(Census!FK$4,$A30*25-25+Census!FK$3,0,1,1)-OFFSET(Census!FK$4,$A30*25-25+1,0,1,1))/OFFSET(Census!FK$4,$A30*25-25+1,0,1,1)*100)</f>
        <v>25.121210940742284</v>
      </c>
      <c r="FM30" s="207">
        <f ca="1">OFFSET(Census!FM$4,$A30*25-25+Census!FM$3,0,1,1)-OFFSET(Census!FM$4,$A30*25-25+1,0,1,1)</f>
        <v>-2.5354644475419796E-2</v>
      </c>
      <c r="FN30" s="208">
        <f ca="1">IF(OFFSET(Census!FM$4,$A30*25-25+1,0,1,1)=0,"",(OFFSET(Census!FM$4,$A30*25-25+Census!FM$3,0,1,1)-OFFSET(Census!FM$4,$A30*25-25+1,0,1,1))/OFFSET(Census!FM$4,$A30*25-25+1,0,1,1)*100)</f>
        <v>-0.4329349108859159</v>
      </c>
      <c r="FO30" s="207">
        <f ca="1">OFFSET(Census!FO$4,$A30*25-25+Census!FO$3,0,1,1)-OFFSET(Census!FO$4,$A30*25-25+1,0,1,1)</f>
        <v>-0.96252073062916166</v>
      </c>
      <c r="FP30" s="208">
        <f ca="1">IF(OFFSET(Census!FO$4,$A30*25-25+1,0,1,1)=0,"",(OFFSET(Census!FO$4,$A30*25-25+Census!FO$3,0,1,1)-OFFSET(Census!FO$4,$A30*25-25+1,0,1,1))/OFFSET(Census!FO$4,$A30*25-25+1,0,1,1)*100)</f>
        <v>-47.647772806027149</v>
      </c>
      <c r="FQ30" s="207">
        <f ca="1">OFFSET(Census!FQ$4,$A30*25-25+Census!FQ$3,0,1,1)-OFFSET(Census!FQ$4,$A30*25-25+1,0,1,1)</f>
        <v>5.1599357805029697</v>
      </c>
      <c r="FR30" s="208">
        <f ca="1">IF(OFFSET(Census!FQ$4,$A30*25-25+1,0,1,1)=0,"",(OFFSET(Census!FQ$4,$A30*25-25+Census!FQ$3,0,1,1)-OFFSET(Census!FQ$4,$A30*25-25+1,0,1,1))/OFFSET(Census!FQ$4,$A30*25-25+1,0,1,1)*100)</f>
        <v>12.315377196684093</v>
      </c>
      <c r="FS30" s="207">
        <f ca="1">OFFSET(Census!FS$4,$A30*25-25+Census!FS$3,0,1,1)-OFFSET(Census!FS$4,$A30*25-25+1,0,1,1)</f>
        <v>3.6857227114715698</v>
      </c>
      <c r="FT30" s="208">
        <f ca="1">IF(OFFSET(Census!FS$4,$A30*25-25+1,0,1,1)=0,"",(OFFSET(Census!FS$4,$A30*25-25+Census!FS$3,0,1,1)-OFFSET(Census!FS$4,$A30*25-25+1,0,1,1))/OFFSET(Census!FS$4,$A30*25-25+1,0,1,1)*100)</f>
        <v>9.7667597829282311</v>
      </c>
      <c r="FU30" s="207">
        <f ca="1">OFFSET(Census!FU$4,$A30*25-25+Census!FU$3,0,1,1)-OFFSET(Census!FU$4,$A30*25-25+1,0,1,1)</f>
        <v>-3.730897782773523</v>
      </c>
      <c r="FV30" s="208">
        <f ca="1">IF(OFFSET(Census!FU$4,$A30*25-25+1,0,1,1)=0,"",(OFFSET(Census!FU$4,$A30*25-25+Census!FU$3,0,1,1)-OFFSET(Census!FU$4,$A30*25-25+1,0,1,1))/OFFSET(Census!FU$4,$A30*25-25+1,0,1,1)*100)</f>
        <v>-37.076729440757575</v>
      </c>
      <c r="FW30" s="207">
        <f ca="1">OFFSET(Census!FW$4,$A30*25-25+Census!FW$3,0,1,1)-OFFSET(Census!FW$4,$A30*25-25+1,0,1,1)</f>
        <v>-5.1147607092010139</v>
      </c>
      <c r="FX30" s="208">
        <f ca="1">IF(OFFSET(Census!FW$4,$A30*25-25+1,0,1,1)=0,"",(OFFSET(Census!FW$4,$A30*25-25+Census!FW$3,0,1,1)-OFFSET(Census!FW$4,$A30*25-25+1,0,1,1))/OFFSET(Census!FW$4,$A30*25-25+1,0,1,1)*100)</f>
        <v>-49.65002514076911</v>
      </c>
      <c r="FY30" s="207"/>
      <c r="FZ30" s="208"/>
      <c r="GA30" s="207">
        <f ca="1">OFFSET(Census!GA$4,$A30*25-25+Census!GA$3,0,1,1)-OFFSET(Census!GA$4,$A30*25-25+1,0,1,1)</f>
        <v>-2.5836217424173897</v>
      </c>
      <c r="GB30" s="208">
        <f ca="1">IF(OFFSET(Census!GA$4,$A30*25-25+1,0,1,1)=0,"",(OFFSET(Census!GA$4,$A30*25-25+Census!GA$3,0,1,1)-OFFSET(Census!GA$4,$A30*25-25+1,0,1,1))/OFFSET(Census!GA$4,$A30*25-25+1,0,1,1)*100)</f>
        <v>-63.750866494149086</v>
      </c>
      <c r="GC30" s="207">
        <f ca="1">OFFSET(Census!GC$4,$A30*25-25+Census!GC$3,0,1,1)-OFFSET(Census!GC$4,$A30*25-25+1,0,1,1)</f>
        <v>-6.9430045436665759</v>
      </c>
      <c r="GD30" s="208">
        <f ca="1">IF(OFFSET(Census!GC$4,$A30*25-25+1,0,1,1)=0,"",(OFFSET(Census!GC$4,$A30*25-25+Census!GC$3,0,1,1)-OFFSET(Census!GC$4,$A30*25-25+1,0,1,1))/OFFSET(Census!GC$4,$A30*25-25+1,0,1,1)*100)</f>
        <v>-51.794813895752654</v>
      </c>
      <c r="GE30" s="207">
        <f ca="1">OFFSET(Census!GE$4,$A30*25-25+Census!GE$3,0,1,1)-OFFSET(Census!GE$4,$A30*25-25+1,0,1,1)</f>
        <v>-18.80856044343615</v>
      </c>
      <c r="GF30" s="208">
        <f ca="1">IF(OFFSET(Census!GE$4,$A30*25-25+1,0,1,1)=0,"",(OFFSET(Census!GE$4,$A30*25-25+Census!GE$3,0,1,1)-OFFSET(Census!GE$4,$A30*25-25+1,0,1,1))/OFFSET(Census!GE$4,$A30*25-25+1,0,1,1)*100)</f>
        <v>-62.158573058689129</v>
      </c>
      <c r="GG30" s="207">
        <f ca="1">OFFSET(Census!GG$4,$A30*25-25+Census!GG$3,0,1,1)-OFFSET(Census!GG$4,$A30*25-25+1,0,1,1)</f>
        <v>-27.610270256660151</v>
      </c>
      <c r="GH30" s="208">
        <f ca="1">IF(OFFSET(Census!GG$4,$A30*25-25+1,0,1,1)=0,"",(OFFSET(Census!GG$4,$A30*25-25+Census!GG$3,0,1,1)-OFFSET(Census!GG$4,$A30*25-25+1,0,1,1))/OFFSET(Census!GG$4,$A30*25-25+1,0,1,1)*100)</f>
        <v>-40.073630771752015</v>
      </c>
      <c r="GI30" s="207">
        <f ca="1">OFFSET(Census!GI$4,$A30*25-25+Census!GI$3,0,1,1)-OFFSET(Census!GI$4,$A30*25-25+1,0,1,1)</f>
        <v>-17.178003769777916</v>
      </c>
      <c r="GJ30" s="208">
        <f ca="1">IF(OFFSET(Census!GI$4,$A30*25-25+1,0,1,1)=0,"",(OFFSET(Census!GI$4,$A30*25-25+Census!GI$3,0,1,1)-OFFSET(Census!GI$4,$A30*25-25+1,0,1,1))/OFFSET(Census!GI$4,$A30*25-25+1,0,1,1)*100)</f>
        <v>-25.776840389649568</v>
      </c>
      <c r="GK30" s="207">
        <f ca="1">OFFSET(Census!GK$4,$A30*25-25+Census!GK$3,0,1,1)-OFFSET(Census!GK$4,$A30*25-25+1,0,1,1)</f>
        <v>-0.80931835196500757</v>
      </c>
      <c r="GL30" s="208">
        <f ca="1">IF(OFFSET(Census!GK$4,$A30*25-25+1,0,1,1)=0,"",(OFFSET(Census!GK$4,$A30*25-25+Census!GK$3,0,1,1)-OFFSET(Census!GK$4,$A30*25-25+1,0,1,1))/OFFSET(Census!GK$4,$A30*25-25+1,0,1,1)*100)</f>
        <v>-4.9963020708043846</v>
      </c>
      <c r="GM30" s="207"/>
      <c r="GN30" s="208"/>
      <c r="GO30" s="207">
        <f ca="1">OFFSET(Census!GO$4,$A30*25-25+Census!GO$3,0,1,1)-OFFSET(Census!GO$4,$A30*25-25+1,0,1,1)</f>
        <v>-17.38854673906695</v>
      </c>
      <c r="GP30" s="208">
        <f ca="1">IF(OFFSET(Census!GO$4,$A30*25-25+1,0,1,1)=0,"",(OFFSET(Census!GO$4,$A30*25-25+Census!GO$3,0,1,1)-OFFSET(Census!GO$4,$A30*25-25+1,0,1,1))/OFFSET(Census!GO$4,$A30*25-25+1,0,1,1)*100)</f>
        <v>-43.439717458527745</v>
      </c>
      <c r="GQ30" s="207">
        <f ca="1">OFFSET(Census!GQ$4,$A30*25-25+Census!GQ$3,0,1,1)-OFFSET(Census!GQ$4,$A30*25-25+1,0,1,1)</f>
        <v>421</v>
      </c>
      <c r="GR30" s="208">
        <f ca="1">IF(OFFSET(Census!GQ$4,$A30*25-25+1,0,1,1)=0,"",(OFFSET(Census!GQ$4,$A30*25-25+Census!GQ$3,0,1,1)-OFFSET(Census!GQ$4,$A30*25-25+1,0,1,1))/OFFSET(Census!GQ$4,$A30*25-25+1,0,1,1)*100)</f>
        <v>45.612134344528712</v>
      </c>
      <c r="GS30" s="207">
        <f ca="1">OFFSET(Census!GS$4,$A30*25-25+Census!GS$3,0,1,1)-OFFSET(Census!GS$4,$A30*25-25+1,0,1,1)</f>
        <v>12.799999999999997</v>
      </c>
      <c r="GT30" s="208">
        <f ca="1">IF(OFFSET(Census!GS$4,$A30*25-25+1,0,1,1)=0,"",(OFFSET(Census!GS$4,$A30*25-25+Census!GS$3,0,1,1)-OFFSET(Census!GS$4,$A30*25-25+1,0,1,1))/OFFSET(Census!GS$4,$A30*25-25+1,0,1,1)*100)</f>
        <v>16.886543535620049</v>
      </c>
      <c r="GU30" s="207">
        <f ca="1">OFFSET(Census!GU$4,$A30*25-25+Census!GU$3,0,1,1)-OFFSET(Census!GU$4,$A30*25-25+1,0,1,1)</f>
        <v>28.200000000000003</v>
      </c>
      <c r="GV30" s="208">
        <f ca="1">IF(OFFSET(Census!GU$4,$A30*25-25+1,0,1,1)=0,"",(OFFSET(Census!GU$4,$A30*25-25+Census!GU$3,0,1,1)-OFFSET(Census!GU$4,$A30*25-25+1,0,1,1))/OFFSET(Census!GU$4,$A30*25-25+1,0,1,1)*100)</f>
        <v>59.368421052631582</v>
      </c>
      <c r="GW30" s="207">
        <f ca="1">OFFSET(Census!GW$4,$A30*25-25+Census!GW$3,0,1,1)-OFFSET(Census!GW$4,$A30*25-25+1,0,1,1)</f>
        <v>7.3299999999999983</v>
      </c>
      <c r="GX30" s="208">
        <f ca="1">IF(OFFSET(Census!GW$4,$A30*25-25+1,0,1,1)=0,"",(OFFSET(Census!GW$4,$A30*25-25+Census!GW$3,0,1,1)-OFFSET(Census!GW$4,$A30*25-25+1,0,1,1))/OFFSET(Census!GW$4,$A30*25-25+1,0,1,1)*100)</f>
        <v>10.170667406687938</v>
      </c>
      <c r="GY30" s="207">
        <f ca="1">OFFSET(Census!GY$4,$A30*25-25+Census!GY$3,0,1,1)-OFFSET(Census!GY$4,$A30*25-25+1,0,1,1)</f>
        <v>11.290000000000006</v>
      </c>
      <c r="GZ30" s="208">
        <f ca="1">IF(OFFSET(Census!GY$4,$A30*25-25+1,0,1,1)=0,"",(OFFSET(Census!GY$4,$A30*25-25+Census!GY$3,0,1,1)-OFFSET(Census!GY$4,$A30*25-25+1,0,1,1))/OFFSET(Census!GY$4,$A30*25-25+1,0,1,1)*100)</f>
        <v>21.338121338121351</v>
      </c>
      <c r="HA30" s="207">
        <f ca="1">OFFSET(Census!HA$4,$A30*25-25+Census!HA$3,0,1,1)-OFFSET(Census!HA$4,$A30*25-25+1,0,1,1)</f>
        <v>-3</v>
      </c>
      <c r="HB30" s="208">
        <f ca="1">IF(OFFSET(Census!HA$4,$A30*25-25+1,0,1,1)=0,"",(OFFSET(Census!HA$4,$A30*25-25+Census!HA$3,0,1,1)-OFFSET(Census!HA$4,$A30*25-25+1,0,1,1))/OFFSET(Census!HA$4,$A30*25-25+1,0,1,1)*100)</f>
        <v>-3.0518819938962363</v>
      </c>
      <c r="HC30" s="207">
        <f ca="1">OFFSET(Census!HC$4,$A30*25-25+Census!HC$3,0,1,1)-OFFSET(Census!HC$4,$A30*25-25+1,0,1,1)</f>
        <v>2.5999999999999996</v>
      </c>
      <c r="HD30" s="208">
        <f ca="1">IF(OFFSET(Census!HC$4,$A30*25-25+1,0,1,1)=0,"",(OFFSET(Census!HC$4,$A30*25-25+Census!HC$3,0,1,1)-OFFSET(Census!HC$4,$A30*25-25+1,0,1,1))/OFFSET(Census!HC$4,$A30*25-25+1,0,1,1)*100)</f>
        <v>21.666666666666664</v>
      </c>
      <c r="HE30" s="207"/>
      <c r="HF30" s="208" t="str">
        <f ca="1">IF(OFFSET(Census!HE$4,$A30*25-25+1,0,1,1)=0,"",(OFFSET(Census!HE$4,$A30*25-25+Census!HE$3,0,1,1)-OFFSET(Census!HE$4,$A30*25-25+1,0,1,1))/OFFSET(Census!HE$4,$A30*25-25+1,0,1,1)*100)</f>
        <v/>
      </c>
      <c r="HG30" s="207">
        <f ca="1">OFFSET(Census!HG$4,$A30*25-25+Census!HG$3,0,1,1)-OFFSET(Census!HG$4,$A30*25-25+1,0,1,1)</f>
        <v>696.83827849719091</v>
      </c>
      <c r="HH30" s="208">
        <f ca="1">IF(OFFSET(Census!HG$4,$A30*25-25+1,0,1,1)=0,"",(OFFSET(Census!HG$4,$A30*25-25+Census!HG$3,0,1,1)-OFFSET(Census!HG$4,$A30*25-25+1,0,1,1))/OFFSET(Census!HG$4,$A30*25-25+1,0,1,1)*100)</f>
        <v>62.665312814495586</v>
      </c>
      <c r="HI30" s="207">
        <f ca="1">OFFSET(Census!HI$4,$A30*25-25+Census!HI$3,0,1,1)-OFFSET(Census!HI$4,$A30*25-25+1,0,1,1)</f>
        <v>-647.07436828231403</v>
      </c>
      <c r="HJ30" s="208">
        <f ca="1">IF(OFFSET(Census!HI$4,$A30*25-25+1,0,1,1)=0,"",(OFFSET(Census!HI$4,$A30*25-25+Census!HI$3,0,1,1)-OFFSET(Census!HI$4,$A30*25-25+1,0,1,1))/OFFSET(Census!HI$4,$A30*25-25+1,0,1,1)*100)</f>
        <v>-6.32032006526972</v>
      </c>
      <c r="HK30" s="207">
        <f ca="1">OFFSET(Census!HK$4,$A30*25-25+Census!HK$3,0,1,1)-OFFSET(Census!HK$4,$A30*25-25+1,0,1,1)</f>
        <v>-26.658646122713435</v>
      </c>
      <c r="HL30" s="208">
        <f ca="1">IF(OFFSET(Census!HK$4,$A30*25-25+1,0,1,1)=0,"",(OFFSET(Census!HK$4,$A30*25-25+Census!HK$3,0,1,1)-OFFSET(Census!HK$4,$A30*25-25+1,0,1,1))/OFFSET(Census!HK$4,$A30*25-25+1,0,1,1)*100)</f>
        <v>-3.880443394863673</v>
      </c>
      <c r="HM30" s="207">
        <f ca="1">OFFSET(Census!HM$4,$A30*25-25+Census!HM$3,0,1,1)-OFFSET(Census!HM$4,$A30*25-25+1,0,1,1)</f>
        <v>175.18043117450179</v>
      </c>
      <c r="HN30" s="208">
        <f ca="1">IF(OFFSET(Census!HM$4,$A30*25-25+1,0,1,1)=0,"",(OFFSET(Census!HM$4,$A30*25-25+Census!HM$3,0,1,1)-OFFSET(Census!HM$4,$A30*25-25+1,0,1,1))/OFFSET(Census!HM$4,$A30*25-25+1,0,1,1)*100)</f>
        <v>1.2801843844965053</v>
      </c>
      <c r="HO30" s="207">
        <f ca="1">OFFSET(Census!HO$4,$A30*25-25+Census!HO$3,0,1,1)-OFFSET(Census!HO$4,$A30*25-25+1,0,1,1)</f>
        <v>783.23131720113179</v>
      </c>
      <c r="HP30" s="208">
        <f ca="1">IF(OFFSET(Census!HO$4,$A30*25-25+1,0,1,1)=0,"",(OFFSET(Census!HO$4,$A30*25-25+Census!HO$3,0,1,1)-OFFSET(Census!HO$4,$A30*25-25+1,0,1,1))/OFFSET(Census!HO$4,$A30*25-25+1,0,1,1)*100)</f>
        <v>129.55951372035389</v>
      </c>
      <c r="HQ30" s="207"/>
      <c r="HR30" s="208"/>
      <c r="HS30" s="207">
        <f ca="1">OFFSET(Census!HS$4,$A30*25-25+Census!HS$3,0,1,1)-OFFSET(Census!HS$4,$A30*25-25+1,0,1,1)</f>
        <v>0</v>
      </c>
      <c r="HT30" s="208">
        <f ca="1">IF(OFFSET(Census!HS$4,$A30*25-25+1,0,1,1)=0,"",(OFFSET(Census!HS$4,$A30*25-25+Census!HS$3,0,1,1)-OFFSET(Census!HS$4,$A30*25-25+1,0,1,1))/OFFSET(Census!HS$4,$A30*25-25+1,0,1,1)*100)</f>
        <v>0</v>
      </c>
      <c r="HU30" s="207">
        <f ca="1">OFFSET(Census!HU$4,$A30*25-25+Census!HU$3,0,1,1)-OFFSET(Census!HU$4,$A30*25-25+1,0,1,1)</f>
        <v>0</v>
      </c>
      <c r="HV30" s="208" t="str">
        <f ca="1">IF(OFFSET(Census!HU$4,$A30*25-25+1,0,1,1)=0,"",(OFFSET(Census!HU$4,$A30*25-25+Census!HU$3,0,1,1)-OFFSET(Census!HU$4,$A30*25-25+1,0,1,1))/OFFSET(Census!HU$4,$A30*25-25+1,0,1,1)*100)</f>
        <v/>
      </c>
      <c r="HW30" s="207">
        <f ca="1">OFFSET(Census!HW$4,$A30*25-25+Census!HW$3,0,1,1)-OFFSET(Census!HW$4,$A30*25-25+1,0,1,1)</f>
        <v>-4.1000000000000014</v>
      </c>
      <c r="HX30" s="208">
        <f ca="1">IF(OFFSET(Census!HW$4,$A30*25-25+1,0,1,1)=0,"",(OFFSET(Census!HW$4,$A30*25-25+Census!HW$3,0,1,1)-OFFSET(Census!HW$4,$A30*25-25+1,0,1,1))/OFFSET(Census!HW$4,$A30*25-25+1,0,1,1)*100)</f>
        <v>-11.849710982658964</v>
      </c>
      <c r="HY30" s="207"/>
      <c r="HZ30" s="208" t="str">
        <f ca="1">IF(OFFSET(Census!HY$4,$A30*25-25+1,0,1,1)=0,"",(OFFSET(Census!HY$4,$A30*25-25+Census!HY$3,0,1,1)-OFFSET(Census!HY$4,$A30*25-25+1,0,1,1))/OFFSET(Census!HY$4,$A30*25-25+1,0,1,1)*100)</f>
        <v/>
      </c>
      <c r="IA30" s="207">
        <f ca="1">OFFSET(Census!IA$4,$A30*25-25+Census!IA$3,0,1,1)-OFFSET(Census!IA$4,$A30*25-25+1,0,1,1)</f>
        <v>1.6666666666666665</v>
      </c>
      <c r="IB30" s="208">
        <f ca="1">IF(OFFSET(Census!IA$4,$A30*25-25+1,0,1,1)=0,"",(OFFSET(Census!IA$4,$A30*25-25+Census!IA$3,0,1,1)-OFFSET(Census!IA$4,$A30*25-25+1,0,1,1))/OFFSET(Census!IA$4,$A30*25-25+1,0,1,1)*100)</f>
        <v>166.66666666666666</v>
      </c>
      <c r="IC30" s="207">
        <f ca="1">OFFSET(Census!IC$4,$A30*25-25+Census!IC$3,0,1,1)-OFFSET(Census!IC$4,$A30*25-25+1,0,1,1)</f>
        <v>-69</v>
      </c>
      <c r="ID30" s="208">
        <f ca="1">IF(OFFSET(Census!IC$4,$A30*25-25+1,0,1,1)=0,"",(OFFSET(Census!IC$4,$A30*25-25+Census!IC$3,0,1,1)-OFFSET(Census!IC$4,$A30*25-25+1,0,1,1))/OFFSET(Census!IC$4,$A30*25-25+1,0,1,1)*100)</f>
        <v>-38.983050847457626</v>
      </c>
      <c r="IE30" s="207">
        <f ca="1">OFFSET(Census!IE$4,$A30*25-25+Census!IE$3,0,1,1)-OFFSET(Census!IE$4,$A30*25-25+1,0,1,1)</f>
        <v>0.13380385632133995</v>
      </c>
      <c r="IF30" s="208">
        <f ca="1">IF(OFFSET(Census!IE$4,$A30*25-25+1,0,1,1)=0,"",(OFFSET(Census!IE$4,$A30*25-25+Census!IE$3,0,1,1)-OFFSET(Census!IE$4,$A30*25-25+1,0,1,1))/OFFSET(Census!IE$4,$A30*25-25+1,0,1,1)*100)</f>
        <v>113.36799334538171</v>
      </c>
      <c r="IG30" s="207">
        <f ca="1">OFFSET(Census!IG$4,$A30*25-25+Census!IG$3,0,1,1)-OFFSET(Census!IG$4,$A30*25-25+1,0,1,1)</f>
        <v>-10.691510698492857</v>
      </c>
      <c r="IH30" s="208">
        <f ca="1">IF(OFFSET(Census!IG$4,$A30*25-25+1,0,1,1)=0,"",(OFFSET(Census!IG$4,$A30*25-25+Census!IG$3,0,1,1)-OFFSET(Census!IG$4,$A30*25-25+1,0,1,1))/OFFSET(Census!IG$4,$A30*25-25+1,0,1,1)*100)</f>
        <v>-51.178509997243182</v>
      </c>
      <c r="II30" s="207"/>
      <c r="IJ30" s="208"/>
    </row>
    <row r="31" spans="1:244" ht="12" customHeight="1" x14ac:dyDescent="0.35">
      <c r="A31" s="209">
        <v>26</v>
      </c>
      <c r="B31" s="10" t="s">
        <v>77</v>
      </c>
      <c r="E31" s="207">
        <f ca="1">OFFSET(Census!E$4,$A31*25-25+Census!E$3,0,1,1)-OFFSET(Census!E$4,$A31*25-25+1,0,1,1)</f>
        <v>21878</v>
      </c>
      <c r="F31" s="208">
        <f ca="1">IF(OFFSET(Census!E$4,$A31*25-25+1,0,1,1)=0,"",(OFFSET(Census!E$4,$A31*25-25+Census!E$3,0,1,1)-OFFSET(Census!E$4,$A31*25-25+1,0,1,1))/OFFSET(Census!E$4,$A31*25-25+1,0,1,1)*100)</f>
        <v>24.456442760208816</v>
      </c>
      <c r="G31" s="207">
        <f ca="1">OFFSET(Census!G$4,$A31*25-25+Census!G$3,0,1,1)-OFFSET(Census!G$4,$A31*25-25+1,0,1,1)</f>
        <v>594</v>
      </c>
      <c r="H31" s="208">
        <f ca="1">IF(OFFSET(Census!G$4,$A31*25-25+1,0,1,1)=0,"",(OFFSET(Census!G$4,$A31*25-25+Census!G$3,0,1,1)-OFFSET(Census!G$4,$A31*25-25+1,0,1,1))/OFFSET(Census!G$4,$A31*25-25+1,0,1,1)*100)</f>
        <v>5.2009456264775409</v>
      </c>
      <c r="I31" s="207">
        <f ca="1">OFFSET(Census!I$4,$A31*25-25+Census!I$3,0,1,1)-OFFSET(Census!I$4,$A31*25-25+1,0,1,1)</f>
        <v>-2480</v>
      </c>
      <c r="J31" s="208">
        <f ca="1">IF(OFFSET(Census!I$4,$A31*25-25+1,0,1,1)=0,"",(OFFSET(Census!I$4,$A31*25-25+Census!I$3,0,1,1)-OFFSET(Census!I$4,$A31*25-25+1,0,1,1))/OFFSET(Census!I$4,$A31*25-25+1,0,1,1)*100)</f>
        <v>-16.232491163764891</v>
      </c>
      <c r="K31" s="207">
        <f ca="1">OFFSET(Census!K$4,$A31*25-25+Census!K$3,0,1,1)-OFFSET(Census!K$4,$A31*25-25+1,0,1,1)</f>
        <v>5965</v>
      </c>
      <c r="L31" s="208">
        <f ca="1">IF(OFFSET(Census!K$4,$A31*25-25+1,0,1,1)=0,"",(OFFSET(Census!K$4,$A31*25-25+Census!K$3,0,1,1)-OFFSET(Census!K$4,$A31*25-25+1,0,1,1))/OFFSET(Census!K$4,$A31*25-25+1,0,1,1)*100)</f>
        <v>50.384323000253396</v>
      </c>
      <c r="M31" s="207">
        <f ca="1">OFFSET(Census!M$4,$A31*25-25+Census!M$3,0,1,1)-OFFSET(Census!M$4,$A31*25-25+1,0,1,1)</f>
        <v>-1.2917118404676966</v>
      </c>
      <c r="N31" s="208">
        <f ca="1">IF(OFFSET(Census!M$4,$A31*25-25+1,0,1,1)=0,"",(OFFSET(Census!M$4,$A31*25-25+Census!M$3,0,1,1)-OFFSET(Census!M$4,$A31*25-25+1,0,1,1))/OFFSET(Census!M$4,$A31*25-25+1,0,1,1)*100)</f>
        <v>-10.117561169137442</v>
      </c>
      <c r="O31" s="207">
        <f ca="1">OFFSET(Census!O$4,$A31*25-25+Census!O$3,0,1,1)-OFFSET(Census!O$4,$A31*25-25+1,0,1,1)</f>
        <v>-4.8554509520154561</v>
      </c>
      <c r="P31" s="208">
        <f ca="1">IF(OFFSET(Census!O$4,$A31*25-25+1,0,1,1)=0,"",(OFFSET(Census!O$4,$A31*25-25+Census!O$3,0,1,1)-OFFSET(Census!O$4,$A31*25-25+1,0,1,1))/OFFSET(Census!O$4,$A31*25-25+1,0,1,1)*100)</f>
        <v>-28.430035070980932</v>
      </c>
      <c r="Q31" s="207">
        <f ca="1">OFFSET(Census!Q$4,$A31*25-25+Census!Q$3,0,1,1)-OFFSET(Census!Q$4,$A31*25-25+1,0,1,1)</f>
        <v>3.7699969847944832</v>
      </c>
      <c r="R31" s="208">
        <f ca="1">IF(OFFSET(Census!Q$4,$A31*25-25+1,0,1,1)=0,"",(OFFSET(Census!Q$4,$A31*25-25+Census!Q$3,0,1,1)-OFFSET(Census!Q$4,$A31*25-25+1,0,1,1))/OFFSET(Census!Q$4,$A31*25-25+1,0,1,1)*100)</f>
        <v>28.48657997033196</v>
      </c>
      <c r="S31" s="207">
        <f ca="1">OFFSET(Census!S$4,$A31*25-25+Census!S$3,0,1,1)-OFFSET(Census!S$4,$A31*25-25+1,0,1,1)</f>
        <v>4</v>
      </c>
      <c r="T31" s="208">
        <f ca="1">IF(OFFSET(Census!S$4,$A31*25-25+1,0,1,1)=0,"",(OFFSET(Census!S$4,$A31*25-25+Census!S$3,0,1,1)-OFFSET(Census!S$4,$A31*25-25+1,0,1,1))/OFFSET(Census!S$4,$A31*25-25+1,0,1,1)*100)</f>
        <v>12.121212121212121</v>
      </c>
      <c r="U31" s="207"/>
      <c r="V31" s="208"/>
      <c r="W31" s="207">
        <f ca="1">OFFSET(Census!W$4,$A31*25-25+Census!W$3,0,1,1)-OFFSET(Census!W$4,$A31*25-25+1,0,1,1)</f>
        <v>232</v>
      </c>
      <c r="X31" s="208">
        <f ca="1">IF(OFFSET(Census!W$4,$A31*25-25+1,0,1,1)=0,"",(OFFSET(Census!W$4,$A31*25-25+Census!W$3,0,1,1)-OFFSET(Census!W$4,$A31*25-25+1,0,1,1))/OFFSET(Census!W$4,$A31*25-25+1,0,1,1)*100)</f>
        <v>177.09923664122138</v>
      </c>
      <c r="Y31" s="207">
        <f ca="1">OFFSET(Census!Y$4,$A31*25-25+Census!Y$3,0,1,1)-OFFSET(Census!Y$4,$A31*25-25+1,0,1,1)</f>
        <v>0.20593632891934938</v>
      </c>
      <c r="Z31" s="208">
        <f ca="1">IF(OFFSET(Census!Y$4,$A31*25-25+1,0,1,1)=0,"",(OFFSET(Census!Y$4,$A31*25-25+Census!Y$3,0,1,1)-OFFSET(Census!Y$4,$A31*25-25+1,0,1,1))/OFFSET(Census!Y$4,$A31*25-25+1,0,1,1)*100)</f>
        <v>131.31663636351152</v>
      </c>
      <c r="AA31" s="207">
        <f ca="1">OFFSET(Census!AA$4,$A31*25-25+Census!AA$3,0,1,1)-OFFSET(Census!AA$4,$A31*25-25+1,0,1,1)</f>
        <v>9731</v>
      </c>
      <c r="AB31" s="208">
        <f ca="1">IF(OFFSET(Census!AA$4,$A31*25-25+1,0,1,1)=0,"",(OFFSET(Census!AA$4,$A31*25-25+Census!AA$3,0,1,1)-OFFSET(Census!AA$4,$A31*25-25+1,0,1,1))/OFFSET(Census!AA$4,$A31*25-25+1,0,1,1)*100)</f>
        <v>41.805215448726216</v>
      </c>
      <c r="AC31" s="207">
        <f ca="1">OFFSET(Census!AC$4,$A31*25-25+Census!AC$3,0,1,1)-OFFSET(Census!AC$4,$A31*25-25+1,0,1,1)</f>
        <v>5.1773916660663915</v>
      </c>
      <c r="AD31" s="208">
        <f ca="1">IF(OFFSET(Census!AC$4,$A31*25-25+1,0,1,1)=0,"",(OFFSET(Census!AC$4,$A31*25-25+Census!AC$3,0,1,1)-OFFSET(Census!AC$4,$A31*25-25+1,0,1,1))/OFFSET(Census!AC$4,$A31*25-25+1,0,1,1)*100)</f>
        <v>18.57984525675662</v>
      </c>
      <c r="AE31" s="207">
        <f ca="1">OFFSET(Census!AE$4,$A31*25-25+Census!AE$3,0,1,1)-OFFSET(Census!AE$4,$A31*25-25+1,0,1,1)</f>
        <v>6214</v>
      </c>
      <c r="AF31" s="208">
        <f ca="1">IF(OFFSET(Census!AE$4,$A31*25-25+1,0,1,1)=0,"",(OFFSET(Census!AE$4,$A31*25-25+Census!AE$3,0,1,1)-OFFSET(Census!AE$4,$A31*25-25+1,0,1,1))/OFFSET(Census!AE$4,$A31*25-25+1,0,1,1)*100)</f>
        <v>36.628352490421456</v>
      </c>
      <c r="AG31" s="207">
        <f ca="1">OFFSET(Census!AG$4,$A31*25-25+Census!AG$3,0,1,1)-OFFSET(Census!AG$4,$A31*25-25+1,0,1,1)</f>
        <v>2.9340453499851549</v>
      </c>
      <c r="AH31" s="208">
        <f ca="1">IF(OFFSET(Census!AG$4,$A31*25-25+1,0,1,1)=0,"",(OFFSET(Census!AG$4,$A31*25-25+Census!AG$3,0,1,1)-OFFSET(Census!AG$4,$A31*25-25+1,0,1,1))/OFFSET(Census!AG$4,$A31*25-25+1,0,1,1)*100)</f>
        <v>14.446779264386086</v>
      </c>
      <c r="AI31" s="207">
        <f ca="1">OFFSET(Census!AI$4,$A31*25-25+Census!AI$3,0,1,1)-OFFSET(Census!AI$4,$A31*25-25+1,0,1,1)</f>
        <v>-0.19490935857789227</v>
      </c>
      <c r="AJ31" s="208">
        <f ca="1">IF(OFFSET(Census!AI$4,$A31*25-25+1,0,1,1)=0,"",(OFFSET(Census!AI$4,$A31*25-25+Census!AI$3,0,1,1)-OFFSET(Census!AI$4,$A31*25-25+1,0,1,1))/OFFSET(Census!AI$4,$A31*25-25+1,0,1,1)*100)</f>
        <v>-7.8700335040048666</v>
      </c>
      <c r="AK31" s="207">
        <f ca="1">OFFSET(Census!AK$4,$A31*25-25+Census!AK$3,0,1,1)-OFFSET(Census!AK$4,$A31*25-25+1,0,1,1)</f>
        <v>1</v>
      </c>
      <c r="AL31" s="208">
        <f ca="1">IF(OFFSET(Census!AK$4,$A31*25-25+1,0,1,1)=0,"",(OFFSET(Census!AK$4,$A31*25-25+Census!AK$3,0,1,1)-OFFSET(Census!AK$4,$A31*25-25+1,0,1,1))/OFFSET(Census!AK$4,$A31*25-25+1,0,1,1)*100)</f>
        <v>1.3333333333333335</v>
      </c>
      <c r="AM31" s="207">
        <f ca="1">OFFSET(Census!AM$4,$A31*25-25+Census!AM$3,0,1,1)-OFFSET(Census!AM$4,$A31*25-25+1,0,1,1)</f>
        <v>2981</v>
      </c>
      <c r="AN31" s="208">
        <f ca="1">IF(OFFSET(Census!AM$4,$A31*25-25+1,0,1,1)=0,"",(OFFSET(Census!AM$4,$A31*25-25+Census!AM$3,0,1,1)-OFFSET(Census!AM$4,$A31*25-25+1,0,1,1))/OFFSET(Census!AM$4,$A31*25-25+1,0,1,1)*100)</f>
        <v>303.87359836901118</v>
      </c>
      <c r="AO31" s="207">
        <f ca="1">OFFSET(Census!AO$4,$A31*25-25+Census!AO$3,0,1,1)-OFFSET(Census!AO$4,$A31*25-25+1,0,1,1)</f>
        <v>1893</v>
      </c>
      <c r="AP31" s="208">
        <f ca="1">IF(OFFSET(Census!AO$4,$A31*25-25+1,0,1,1)=0,"",(OFFSET(Census!AO$4,$A31*25-25+Census!AO$3,0,1,1)-OFFSET(Census!AO$4,$A31*25-25+1,0,1,1))/OFFSET(Census!AO$4,$A31*25-25+1,0,1,1)*100)</f>
        <v>313.41059602649011</v>
      </c>
      <c r="AQ31" s="207">
        <f ca="1">OFFSET(Census!AQ$4,$A31*25-25+Census!AQ$3,0,1,1)-OFFSET(Census!AQ$4,$A31*25-25+1,0,1,1)</f>
        <v>30</v>
      </c>
      <c r="AR31" s="208">
        <f ca="1">IF(OFFSET(Census!AQ$4,$A31*25-25+1,0,1,1)=0,"",(OFFSET(Census!AQ$4,$A31*25-25+Census!AQ$3,0,1,1)-OFFSET(Census!AQ$4,$A31*25-25+1,0,1,1))/OFFSET(Census!AQ$4,$A31*25-25+1,0,1,1)*100)</f>
        <v>428.57142857142856</v>
      </c>
      <c r="AS31" s="207">
        <f ca="1">OFFSET(Census!AS$4,$A31*25-25+Census!AS$3,0,1,1)-OFFSET(Census!AS$4,$A31*25-25+1,0,1,1)</f>
        <v>342</v>
      </c>
      <c r="AT31" s="208">
        <f ca="1">IF(OFFSET(Census!AS$4,$A31*25-25+1,0,1,1)=0,"",(OFFSET(Census!AS$4,$A31*25-25+Census!AS$3,0,1,1)-OFFSET(Census!AS$4,$A31*25-25+1,0,1,1))/OFFSET(Census!AS$4,$A31*25-25+1,0,1,1)*100)</f>
        <v>110.67961165048543</v>
      </c>
      <c r="AU31" s="207">
        <f ca="1">OFFSET(Census!AU$4,$A31*25-25+Census!AU$3,0,1,1)-OFFSET(Census!AU$4,$A31*25-25+1,0,1,1)</f>
        <v>263</v>
      </c>
      <c r="AV31" s="208">
        <f ca="1">IF(OFFSET(Census!AU$4,$A31*25-25+1,0,1,1)=0,"",(OFFSET(Census!AU$4,$A31*25-25+Census!AU$3,0,1,1)-OFFSET(Census!AU$4,$A31*25-25+1,0,1,1))/OFFSET(Census!AU$4,$A31*25-25+1,0,1,1)*100)</f>
        <v>70.509383378016082</v>
      </c>
      <c r="AW31" s="207">
        <f ca="1">OFFSET(Census!AW$4,$A31*25-25+Census!AW$3,0,1,1)-OFFSET(Census!AW$4,$A31*25-25+1,0,1,1)</f>
        <v>10</v>
      </c>
      <c r="AX31" s="208">
        <f ca="1">IF(OFFSET(Census!AW$4,$A31*25-25+1,0,1,1)=0,"",(OFFSET(Census!AW$4,$A31*25-25+Census!AW$3,0,1,1)-OFFSET(Census!AW$4,$A31*25-25+1,0,1,1))/OFFSET(Census!AW$4,$A31*25-25+1,0,1,1)*100)</f>
        <v>8.4033613445378155</v>
      </c>
      <c r="AY31" s="207">
        <f ca="1">OFFSET(Census!AY$4,$A31*25-25+Census!AY$3,0,1,1)-OFFSET(Census!AY$4,$A31*25-25+1,0,1,1)</f>
        <v>31</v>
      </c>
      <c r="AZ31" s="208">
        <f ca="1">IF(OFFSET(Census!AY$4,$A31*25-25+1,0,1,1)=0,"",(OFFSET(Census!AY$4,$A31*25-25+Census!AY$3,0,1,1)-OFFSET(Census!AY$4,$A31*25-25+1,0,1,1))/OFFSET(Census!AY$4,$A31*25-25+1,0,1,1)*100)</f>
        <v>4.9520766773162936</v>
      </c>
      <c r="BA31" s="207"/>
      <c r="BB31" s="208"/>
      <c r="BC31" s="207">
        <f ca="1">OFFSET(Census!BC$4,$A31*25-25+Census!BC$3,0,1,1)-OFFSET(Census!BC$4,$A31*25-25+1,0,1,1)</f>
        <v>1025</v>
      </c>
      <c r="BD31" s="208">
        <f ca="1">IF(OFFSET(Census!BC$4,$A31*25-25+1,0,1,1)=0,"",(OFFSET(Census!BC$4,$A31*25-25+Census!BC$3,0,1,1)-OFFSET(Census!BC$4,$A31*25-25+1,0,1,1))/OFFSET(Census!BC$4,$A31*25-25+1,0,1,1)*100)</f>
        <v>104.27263479145472</v>
      </c>
      <c r="BE31" s="207">
        <f ca="1">OFFSET(Census!BE$4,$A31*25-25+Census!BE$3,0,1,1)-OFFSET(Census!BE$4,$A31*25-25+1,0,1,1)</f>
        <v>108</v>
      </c>
      <c r="BF31" s="208">
        <f ca="1">IF(OFFSET(Census!BE$4,$A31*25-25+1,0,1,1)=0,"",(OFFSET(Census!BE$4,$A31*25-25+Census!BE$3,0,1,1)-OFFSET(Census!BE$4,$A31*25-25+1,0,1,1))/OFFSET(Census!BE$4,$A31*25-25+1,0,1,1)*100)</f>
        <v>49.090909090909093</v>
      </c>
      <c r="BG31" s="207">
        <f ca="1">OFFSET(Census!BG$4,$A31*25-25+Census!BG$3,0,1,1)-OFFSET(Census!BG$4,$A31*25-25+1,0,1,1)</f>
        <v>4</v>
      </c>
      <c r="BH31" s="208">
        <f ca="1">IF(OFFSET(Census!BG$4,$A31*25-25+1,0,1,1)=0,"",(OFFSET(Census!BG$4,$A31*25-25+Census!BG$3,0,1,1)-OFFSET(Census!BG$4,$A31*25-25+1,0,1,1))/OFFSET(Census!BG$4,$A31*25-25+1,0,1,1)*100)</f>
        <v>44.444444444444443</v>
      </c>
      <c r="BI31" s="207">
        <f ca="1">OFFSET(Census!BI$4,$A31*25-25+Census!BI$3,0,1,1)-OFFSET(Census!BI$4,$A31*25-25+1,0,1,1)</f>
        <v>913</v>
      </c>
      <c r="BJ31" s="208">
        <f ca="1">IF(OFFSET(Census!BI$4,$A31*25-25+1,0,1,1)=0,"",(OFFSET(Census!BI$4,$A31*25-25+Census!BI$3,0,1,1)-OFFSET(Census!BI$4,$A31*25-25+1,0,1,1))/OFFSET(Census!BI$4,$A31*25-25+1,0,1,1)*100)</f>
        <v>121.08753315649867</v>
      </c>
      <c r="BK31" s="207"/>
      <c r="BL31" s="208"/>
      <c r="BM31" s="207">
        <f ca="1">OFFSET(Census!BM$4,$A31*25-25+Census!BM$3,0,1,1)-OFFSET(Census!BM$4,$A31*25-25+1,0,1,1)</f>
        <v>2136</v>
      </c>
      <c r="BN31" s="208">
        <f ca="1">IF(OFFSET(Census!BM$4,$A31*25-25+1,0,1,1)=0,"",(OFFSET(Census!BM$4,$A31*25-25+Census!BM$3,0,1,1)-OFFSET(Census!BM$4,$A31*25-25+1,0,1,1))/OFFSET(Census!BM$4,$A31*25-25+1,0,1,1)*100)</f>
        <v>588.42975206611573</v>
      </c>
      <c r="BO31" s="207">
        <f ca="1">OFFSET(Census!BO$4,$A31*25-25+Census!BO$3,0,1,1)-OFFSET(Census!BO$4,$A31*25-25+1,0,1,1)</f>
        <v>1233</v>
      </c>
      <c r="BP31" s="208">
        <f ca="1">IF(OFFSET(Census!BO$4,$A31*25-25+1,0,1,1)=0,"",(OFFSET(Census!BO$4,$A31*25-25+Census!BO$3,0,1,1)-OFFSET(Census!BO$4,$A31*25-25+1,0,1,1))/OFFSET(Census!BO$4,$A31*25-25+1,0,1,1)*100)</f>
        <v>112.70566727605117</v>
      </c>
      <c r="BQ31" s="207">
        <f ca="1">OFFSET(Census!BQ$4,$A31*25-25+Census!BQ$3,0,1,1)-OFFSET(Census!BQ$4,$A31*25-25+1,0,1,1)</f>
        <v>640</v>
      </c>
      <c r="BR31" s="208">
        <f ca="1">IF(OFFSET(Census!BQ$4,$A31*25-25+1,0,1,1)=0,"",(OFFSET(Census!BQ$4,$A31*25-25+Census!BQ$3,0,1,1)-OFFSET(Census!BQ$4,$A31*25-25+1,0,1,1))/OFFSET(Census!BQ$4,$A31*25-25+1,0,1,1)*100)</f>
        <v>105.26315789473684</v>
      </c>
      <c r="BS31" s="207">
        <f ca="1">OFFSET(Census!BS$4,$A31*25-25+Census!BS$3,0,1,1)-OFFSET(Census!BS$4,$A31*25-25+1,0,1,1)</f>
        <v>968</v>
      </c>
      <c r="BT31" s="208">
        <f ca="1">IF(OFFSET(Census!BS$4,$A31*25-25+1,0,1,1)=0,"",(OFFSET(Census!BS$4,$A31*25-25+Census!BS$3,0,1,1)-OFFSET(Census!BS$4,$A31*25-25+1,0,1,1))/OFFSET(Census!BS$4,$A31*25-25+1,0,1,1)*100)</f>
        <v>27.229254571026722</v>
      </c>
      <c r="BU31" s="207">
        <f ca="1">OFFSET(Census!BU$4,$A31*25-25+Census!BU$3,0,1,1)-OFFSET(Census!BU$4,$A31*25-25+1,0,1,1)</f>
        <v>33496</v>
      </c>
      <c r="BV31" s="208">
        <f ca="1">IF(OFFSET(Census!BU$4,$A31*25-25+1,0,1,1)=0,"",(OFFSET(Census!BU$4,$A31*25-25+Census!BU$3,0,1,1)-OFFSET(Census!BU$4,$A31*25-25+1,0,1,1))/OFFSET(Census!BU$4,$A31*25-25+1,0,1,1)*100)</f>
        <v>246.80223990568817</v>
      </c>
      <c r="BW31" s="207"/>
      <c r="BX31" s="208"/>
      <c r="BY31" s="207">
        <f ca="1">OFFSET(Census!BY$4,$A31*25-25+Census!BY$3,0,1,1)-OFFSET(Census!BY$4,$A31*25-25+1,0,1,1)</f>
        <v>-1.9928709629409131</v>
      </c>
      <c r="BZ31" s="208">
        <f ca="1">IF(OFFSET(Census!BY$4,$A31*25-25+1,0,1,1)=0,"",(OFFSET(Census!BY$4,$A31*25-25+Census!BY$3,0,1,1)-OFFSET(Census!BY$4,$A31*25-25+1,0,1,1))/OFFSET(Census!BY$4,$A31*25-25+1,0,1,1)*100)</f>
        <v>-48.691272727272718</v>
      </c>
      <c r="CA31" s="207">
        <f ca="1">OFFSET(Census!CA$4,$A31*25-25+Census!CA$3,0,1,1)-OFFSET(Census!CA$4,$A31*25-25+1,0,1,1)</f>
        <v>32091</v>
      </c>
      <c r="CB31" s="208">
        <f ca="1">IF(OFFSET(Census!CA$4,$A31*25-25+1,0,1,1)=0,"",(OFFSET(Census!CA$4,$A31*25-25+Census!CA$3,0,1,1)-OFFSET(Census!CA$4,$A31*25-25+1,0,1,1))/OFFSET(Census!CA$4,$A31*25-25+1,0,1,1)*100)</f>
        <v>242.08660229330115</v>
      </c>
      <c r="CC31" s="207">
        <f ca="1">OFFSET(Census!CC$4,$A31*25-25+Census!CC$3,0,1,1)-OFFSET(Census!CC$4,$A31*25-25+1,0,1,1)</f>
        <v>30.130558806666016</v>
      </c>
      <c r="CD31" s="208">
        <f ca="1">IF(OFFSET(Census!CC$4,$A31*25-25+1,0,1,1)=0,"",(OFFSET(Census!CC$4,$A31*25-25+Census!CC$3,0,1,1)-OFFSET(Census!CC$4,$A31*25-25+1,0,1,1))/OFFSET(Census!CC$4,$A31*25-25+1,0,1,1)*100)</f>
        <v>189.8684345803585</v>
      </c>
      <c r="CE31" s="207"/>
      <c r="CF31" s="208"/>
      <c r="CG31" s="207">
        <f ca="1">OFFSET(Census!CG$4,$A31*25-25+Census!CG$3,0,1,1)-OFFSET(Census!CG$4,$A31*25-25+1,0,1,1)</f>
        <v>20685</v>
      </c>
      <c r="CH31" s="208">
        <f ca="1">IF(OFFSET(Census!CG$4,$A31*25-25+1,0,1,1)=0,"",(OFFSET(Census!CG$4,$A31*25-25+Census!CG$3,0,1,1)-OFFSET(Census!CG$4,$A31*25-25+1,0,1,1))/OFFSET(Census!CG$4,$A31*25-25+1,0,1,1)*100)</f>
        <v>50.838084939048365</v>
      </c>
      <c r="CI31" s="207">
        <f ca="1">OFFSET(Census!CI$4,$A31*25-25+Census!CI$3,0,1,1)-OFFSET(Census!CI$4,$A31*25-25+1,0,1,1)</f>
        <v>-1984</v>
      </c>
      <c r="CJ31" s="208">
        <f ca="1">IF(OFFSET(Census!CI$4,$A31*25-25+1,0,1,1)=0,"",(OFFSET(Census!CI$4,$A31*25-25+Census!CI$3,0,1,1)-OFFSET(Census!CI$4,$A31*25-25+1,0,1,1))/OFFSET(Census!CI$4,$A31*25-25+1,0,1,1)*100)</f>
        <v>-42.860228991142797</v>
      </c>
      <c r="CK31" s="207">
        <f ca="1">OFFSET(Census!CK$4,$A31*25-25+Census!CK$3,0,1,1)-OFFSET(Census!CK$4,$A31*25-25+1,0,1,1)</f>
        <v>410</v>
      </c>
      <c r="CL31" s="208">
        <f ca="1">IF(OFFSET(Census!CK$4,$A31*25-25+1,0,1,1)=0,"",(OFFSET(Census!CK$4,$A31*25-25+Census!CK$3,0,1,1)-OFFSET(Census!CK$4,$A31*25-25+1,0,1,1))/OFFSET(Census!CK$4,$A31*25-25+1,0,1,1)*100)</f>
        <v>1.7339818143370691</v>
      </c>
      <c r="CM31" s="207">
        <f ca="1">OFFSET(Census!CM$4,$A31*25-25+Census!CM$3,0,1,1)-OFFSET(Census!CM$4,$A31*25-25+1,0,1,1)</f>
        <v>-6.0830592382828801</v>
      </c>
      <c r="CN31" s="208">
        <f ca="1">IF(OFFSET(Census!CM$4,$A31*25-25+1,0,1,1)=0,"",(OFFSET(Census!CM$4,$A31*25-25+Census!CM$3,0,1,1)-OFFSET(Census!CM$4,$A31*25-25+1,0,1,1))/OFFSET(Census!CM$4,$A31*25-25+1,0,1,1)*100)</f>
        <v>-59.551954094030094</v>
      </c>
      <c r="CO31" s="207">
        <f ca="1">OFFSET(Census!CO$4,$A31*25-25+Census!CO$3,0,1,1)-OFFSET(Census!CO$4,$A31*25-25+1,0,1,1)</f>
        <v>0.43073227733056374</v>
      </c>
      <c r="CP31" s="208">
        <f ca="1">IF(OFFSET(Census!CO$4,$A31*25-25+1,0,1,1)=0,"",(OFFSET(Census!CO$4,$A31*25-25+Census!CO$3,0,1,1)-OFFSET(Census!CO$4,$A31*25-25+1,0,1,1))/OFFSET(Census!CO$4,$A31*25-25+1,0,1,1)*100)</f>
        <v>20.815686274509819</v>
      </c>
      <c r="CQ31" s="207">
        <f ca="1">OFFSET(Census!CQ$4,$A31*25-25+Census!CQ$3,0,1,1)-OFFSET(Census!CQ$4,$A31*25-25+1,0,1,1)</f>
        <v>6.9744283827095614</v>
      </c>
      <c r="CR31" s="208">
        <f ca="1">IF(OFFSET(Census!CQ$4,$A31*25-25+1,0,1,1)=0,"",(OFFSET(Census!CQ$4,$A31*25-25+Census!CQ$3,0,1,1)-OFFSET(Census!CQ$4,$A31*25-25+1,0,1,1))/OFFSET(Census!CQ$4,$A31*25-25+1,0,1,1)*100)</f>
        <v>10.613468017044747</v>
      </c>
      <c r="CS31" s="207">
        <f ca="1">OFFSET(Census!CS$4,$A31*25-25+Census!CS$3,0,1,1)-OFFSET(Census!CS$4,$A31*25-25+1,0,1,1)</f>
        <v>-7.8467182050536461</v>
      </c>
      <c r="CT31" s="208">
        <f ca="1">IF(OFFSET(Census!CS$4,$A31*25-25+1,0,1,1)=0,"",(OFFSET(Census!CS$4,$A31*25-25+Census!CS$3,0,1,1)-OFFSET(Census!CS$4,$A31*25-25+1,0,1,1))/OFFSET(Census!CS$4,$A31*25-25+1,0,1,1)*100)</f>
        <v>-80.72148783320381</v>
      </c>
      <c r="CU31" s="207">
        <f ca="1">OFFSET(Census!CU$4,$A31*25-25+Census!CU$3,0,1,1)-OFFSET(Census!CU$4,$A31*25-25+1,0,1,1)</f>
        <v>13731</v>
      </c>
      <c r="CV31" s="208">
        <f ca="1">IF(OFFSET(Census!CU$4,$A31*25-25+1,0,1,1)=0,"",(OFFSET(Census!CU$4,$A31*25-25+Census!CU$3,0,1,1)-OFFSET(Census!CU$4,$A31*25-25+1,0,1,1))/OFFSET(Census!CU$4,$A31*25-25+1,0,1,1)*100)</f>
        <v>119.7122929380994</v>
      </c>
      <c r="CW31" s="207">
        <f ca="1">OFFSET(Census!CW$4,$A31*25-25+Census!CW$3,0,1,1)-OFFSET(Census!CW$4,$A31*25-25+1,0,1,1)</f>
        <v>79</v>
      </c>
      <c r="CX31" s="208">
        <f ca="1">IF(OFFSET(Census!CW$4,$A31*25-25+1,0,1,1)=0,"",(OFFSET(Census!CW$4,$A31*25-25+Census!CW$3,0,1,1)-OFFSET(Census!CW$4,$A31*25-25+1,0,1,1))/OFFSET(Census!CW$4,$A31*25-25+1,0,1,1)*100)</f>
        <v>4.2841648590021695</v>
      </c>
      <c r="CY31" s="207">
        <f ca="1">OFFSET(Census!CY$4,$A31*25-25+Census!CY$3,0,1,1)-OFFSET(Census!CY$4,$A31*25-25+1,0,1,1)</f>
        <v>13.604652725334148</v>
      </c>
      <c r="CZ31" s="208">
        <f ca="1">IF(OFFSET(Census!CY$4,$A31*25-25+1,0,1,1)=0,"",(OFFSET(Census!CY$4,$A31*25-25+Census!CY$3,0,1,1)-OFFSET(Census!CY$4,$A31*25-25+1,0,1,1))/OFFSET(Census!CY$4,$A31*25-25+1,0,1,1)*100)</f>
        <v>48.260340896983074</v>
      </c>
      <c r="DA31" s="207">
        <f ca="1">OFFSET(Census!DA$4,$A31*25-25+Census!DA$3,0,1,1)-OFFSET(Census!DA$4,$A31*25-25+1,0,1,1)</f>
        <v>-1.3428353676043656</v>
      </c>
      <c r="DB31" s="208">
        <f ca="1">IF(OFFSET(Census!DA$4,$A31*25-25+1,0,1,1)=0,"",(OFFSET(Census!DA$4,$A31*25-25+Census!DA$3,0,1,1)-OFFSET(Census!DA$4,$A31*25-25+1,0,1,1))/OFFSET(Census!DA$4,$A31*25-25+1,0,1,1)*100)</f>
        <v>-29.629764336814766</v>
      </c>
      <c r="DC31" s="207"/>
      <c r="DD31" s="208"/>
      <c r="DE31" s="207">
        <f ca="1">OFFSET(Census!DE$4,$A31*25-25+Census!DE$3,0,1,1)-OFFSET(Census!DE$4,$A31*25-25+1,0,1,1)</f>
        <v>7562</v>
      </c>
      <c r="DF31" s="208">
        <f ca="1">IF(OFFSET(Census!DE$4,$A31*25-25+1,0,1,1)=0,"",(OFFSET(Census!DE$4,$A31*25-25+Census!DE$3,0,1,1)-OFFSET(Census!DE$4,$A31*25-25+1,0,1,1))/OFFSET(Census!DE$4,$A31*25-25+1,0,1,1)*100)</f>
        <v>43.218837515002576</v>
      </c>
      <c r="DG31" s="207">
        <f ca="1">OFFSET(Census!DG$4,$A31*25-25+Census!DG$3,0,1,1)-OFFSET(Census!DG$4,$A31*25-25+1,0,1,1)</f>
        <v>-3632</v>
      </c>
      <c r="DH31" s="208">
        <f ca="1">IF(OFFSET(Census!DG$4,$A31*25-25+1,0,1,1)=0,"",(OFFSET(Census!DG$4,$A31*25-25+Census!DG$3,0,1,1)-OFFSET(Census!DG$4,$A31*25-25+1,0,1,1))/OFFSET(Census!DG$4,$A31*25-25+1,0,1,1)*100)</f>
        <v>-22.097834022876611</v>
      </c>
      <c r="DI31" s="207">
        <f ca="1">OFFSET(Census!DI$4,$A31*25-25+Census!DI$3,0,1,1)-OFFSET(Census!DI$4,$A31*25-25+1,0,1,1)</f>
        <v>2845</v>
      </c>
      <c r="DJ31" s="208">
        <f ca="1">IF(OFFSET(Census!DI$4,$A31*25-25+1,0,1,1)=0,"",(OFFSET(Census!DI$4,$A31*25-25+Census!DI$3,0,1,1)-OFFSET(Census!DI$4,$A31*25-25+1,0,1,1))/OFFSET(Census!DI$4,$A31*25-25+1,0,1,1)*100)</f>
        <v>46.494525249223727</v>
      </c>
      <c r="DK31" s="207">
        <f ca="1">OFFSET(Census!DK$4,$A31*25-25+Census!DK$3,0,1,1)-OFFSET(Census!DK$4,$A31*25-25+1,0,1,1)</f>
        <v>6257</v>
      </c>
      <c r="DL31" s="208">
        <f ca="1">IF(OFFSET(Census!DK$4,$A31*25-25+1,0,1,1)=0,"",(OFFSET(Census!DK$4,$A31*25-25+Census!DK$3,0,1,1)-OFFSET(Census!DK$4,$A31*25-25+1,0,1,1))/OFFSET(Census!DK$4,$A31*25-25+1,0,1,1)*100)</f>
        <v>15.271404861856878</v>
      </c>
      <c r="DM31" s="207">
        <f ca="1">OFFSET(Census!DM$4,$A31*25-25+Census!DM$3,0,1,1)-OFFSET(Census!DM$4,$A31*25-25+1,0,1,1)</f>
        <v>10.353728199455624</v>
      </c>
      <c r="DN31" s="208">
        <f ca="1">IF(OFFSET(Census!DM$4,$A31*25-25+1,0,1,1)=0,"",(OFFSET(Census!DM$4,$A31*25-25+Census!DM$3,0,1,1)-OFFSET(Census!DM$4,$A31*25-25+1,0,1,1))/OFFSET(Census!DM$4,$A31*25-25+1,0,1,1)*100)</f>
        <v>24.244896370126067</v>
      </c>
      <c r="DO31" s="207">
        <f ca="1">OFFSET(Census!DO$4,$A31*25-25+Census!DO$3,0,1,1)-OFFSET(Census!DO$4,$A31*25-25+1,0,1,1)</f>
        <v>-13.004738832274231</v>
      </c>
      <c r="DP31" s="208">
        <f ca="1">IF(OFFSET(Census!DO$4,$A31*25-25+1,0,1,1)=0,"",(OFFSET(Census!DO$4,$A31*25-25+Census!DO$3,0,1,1)-OFFSET(Census!DO$4,$A31*25-25+1,0,1,1))/OFFSET(Census!DO$4,$A31*25-25+1,0,1,1)*100)</f>
        <v>-32.418481348012882</v>
      </c>
      <c r="DQ31" s="207">
        <f ca="1">OFFSET(Census!DQ$4,$A31*25-25+Census!DQ$3,0,1,1)-OFFSET(Census!DQ$4,$A31*25-25+1,0,1,1)</f>
        <v>4.0452745908297416</v>
      </c>
      <c r="DR31" s="208">
        <f ca="1">IF(OFFSET(Census!DQ$4,$A31*25-25+1,0,1,1)=0,"",(OFFSET(Census!DQ$4,$A31*25-25+Census!DQ$3,0,1,1)-OFFSET(Census!DQ$4,$A31*25-25+1,0,1,1))/OFFSET(Census!DQ$4,$A31*25-25+1,0,1,1)*100)</f>
        <v>27.086613913298933</v>
      </c>
      <c r="DS31" s="207">
        <f ca="1">OFFSET(Census!DS$4,$A31*25-25+Census!DS$3,0,1,1)-OFFSET(Census!DS$4,$A31*25-25+1,0,1,1)</f>
        <v>5949</v>
      </c>
      <c r="DT31" s="208">
        <f ca="1">IF(OFFSET(Census!DS$4,$A31*25-25+1,0,1,1)=0,"",(OFFSET(Census!DS$4,$A31*25-25+Census!DS$3,0,1,1)-OFFSET(Census!DS$4,$A31*25-25+1,0,1,1))/OFFSET(Census!DS$4,$A31*25-25+1,0,1,1)*100)</f>
        <v>38.997050147492622</v>
      </c>
      <c r="DU31" s="207">
        <f ca="1">OFFSET(Census!DU$4,$A31*25-25+Census!DU$3,0,1,1)-OFFSET(Census!DU$4,$A31*25-25+1,0,1,1)</f>
        <v>-202</v>
      </c>
      <c r="DV31" s="208">
        <f ca="1">IF(OFFSET(Census!DU$4,$A31*25-25+1,0,1,1)=0,"",(OFFSET(Census!DU$4,$A31*25-25+Census!DU$3,0,1,1)-OFFSET(Census!DU$4,$A31*25-25+1,0,1,1))/OFFSET(Census!DU$4,$A31*25-25+1,0,1,1)*100)</f>
        <v>-13.511705685618731</v>
      </c>
      <c r="DW31" s="207">
        <f ca="1">OFFSET(Census!DW$4,$A31*25-25+Census!DW$3,0,1,1)-OFFSET(Census!DW$4,$A31*25-25+1,0,1,1)</f>
        <v>10770</v>
      </c>
      <c r="DX31" s="208">
        <f ca="1">IF(OFFSET(Census!DW$4,$A31*25-25+1,0,1,1)=0,"",(OFFSET(Census!DW$4,$A31*25-25+Census!DW$3,0,1,1)-OFFSET(Census!DW$4,$A31*25-25+1,0,1,1))/OFFSET(Census!DW$4,$A31*25-25+1,0,1,1)*100)</f>
        <v>29.538410904802394</v>
      </c>
      <c r="DY31" s="207">
        <f ca="1">OFFSET(Census!DY$4,$A31*25-25+Census!DY$3,0,1,1)-OFFSET(Census!DY$4,$A31*25-25+1,0,1,1)</f>
        <v>3.5567367604650073</v>
      </c>
      <c r="DZ31" s="208">
        <f ca="1">IF(OFFSET(Census!DY$4,$A31*25-25+1,0,1,1)=0,"",(OFFSET(Census!DY$4,$A31*25-25+Census!DY$3,0,1,1)-OFFSET(Census!DY$4,$A31*25-25+1,0,1,1))/OFFSET(Census!DY$4,$A31*25-25+1,0,1,1)*100)</f>
        <v>8.5009622434162324</v>
      </c>
      <c r="EA31" s="207">
        <f ca="1">OFFSET(Census!EA$4,$A31*25-25+Census!EA$3,0,1,1)-OFFSET(Census!EA$4,$A31*25-25+1,0,1,1)</f>
        <v>-1.3320683929794059</v>
      </c>
      <c r="EB31" s="208">
        <f ca="1">IF(OFFSET(Census!EA$4,$A31*25-25+1,0,1,1)=0,"",(OFFSET(Census!EA$4,$A31*25-25+Census!EA$3,0,1,1)-OFFSET(Census!EA$4,$A31*25-25+1,0,1,1))/OFFSET(Census!EA$4,$A31*25-25+1,0,1,1)*100)</f>
        <v>-32.48732152269038</v>
      </c>
      <c r="EC31" s="207">
        <f ca="1">OFFSET(Census!EC$4,$A31*25-25+Census!EC$3,0,1,1)-OFFSET(Census!EC$4,$A31*25-25+1,0,1,1)</f>
        <v>1170000</v>
      </c>
      <c r="ED31" s="208">
        <f ca="1">IF(OFFSET(Census!EC$4,$A31*25-25+1,0,1,1)=0,"",(OFFSET(Census!EC$4,$A31*25-25+Census!EC$3,0,1,1)-OFFSET(Census!EC$4,$A31*25-25+1,0,1,1))/OFFSET(Census!EC$4,$A31*25-25+1,0,1,1)*100)</f>
        <v>153.94736842105263</v>
      </c>
      <c r="EE31" s="207">
        <f ca="1">OFFSET(Census!EE$4,$A31*25-25+Census!EE$3,0,1,1)-OFFSET(Census!EE$4,$A31*25-25+1,0,1,1)</f>
        <v>187500</v>
      </c>
      <c r="EF31" s="208">
        <f ca="1">IF(OFFSET(Census!EE$4,$A31*25-25+1,0,1,1)=0,"",(OFFSET(Census!EE$4,$A31*25-25+Census!EE$3,0,1,1)-OFFSET(Census!EE$4,$A31*25-25+1,0,1,1))/OFFSET(Census!EE$4,$A31*25-25+1,0,1,1)*100)</f>
        <v>53.724928366762178</v>
      </c>
      <c r="EG31" s="207">
        <f ca="1">OFFSET(Census!EG$4,$A31*25-25+Census!EG$3,0,1,1)-OFFSET(Census!EG$4,$A31*25-25+1,0,1,1)</f>
        <v>13.565043181361718</v>
      </c>
      <c r="EH31" s="208">
        <f ca="1">IF(OFFSET(Census!EG$4,$A31*25-25+1,0,1,1)=0,"",(OFFSET(Census!EG$4,$A31*25-25+Census!EG$3,0,1,1)-OFFSET(Census!EG$4,$A31*25-25+1,0,1,1))/OFFSET(Census!EG$4,$A31*25-25+1,0,1,1)*100)</f>
        <v>198.46567493112946</v>
      </c>
      <c r="EI31" s="207">
        <f ca="1">OFFSET(Census!EI$4,$A31*25-25+Census!EI$3,0,1,1)-OFFSET(Census!EI$4,$A31*25-25+1,0,1,1)</f>
        <v>4.8166198031733281</v>
      </c>
      <c r="EJ31" s="208">
        <f ca="1">IF(OFFSET(Census!EI$4,$A31*25-25+1,0,1,1)=0,"",(OFFSET(Census!EI$4,$A31*25-25+Census!EI$3,0,1,1)-OFFSET(Census!EI$4,$A31*25-25+1,0,1,1))/OFFSET(Census!EI$4,$A31*25-25+1,0,1,1)*100)</f>
        <v>138.2743063063063</v>
      </c>
      <c r="EK31" s="207">
        <f ca="1">OFFSET(Census!EK$4,$A31*25-25+Census!EK$3,0,1,1)-OFFSET(Census!EK$4,$A31*25-25+1,0,1,1)</f>
        <v>0.5</v>
      </c>
      <c r="EL31" s="208">
        <f ca="1">IF(OFFSET(Census!EK$4,$A31*25-25+1,0,1,1)=0,"",(OFFSET(Census!EK$4,$A31*25-25+Census!EK$3,0,1,1)-OFFSET(Census!EK$4,$A31*25-25+1,0,1,1))/OFFSET(Census!EK$4,$A31*25-25+1,0,1,1)*100)</f>
        <v>125</v>
      </c>
      <c r="EM31" s="207"/>
      <c r="EN31" s="208"/>
      <c r="EO31" s="207">
        <f ca="1">OFFSET(Census!EO$4,$A31*25-25+Census!EO$3,0,1,1)-OFFSET(Census!EO$4,$A31*25-25+1,0,1,1)</f>
        <v>-6.5513564400577131</v>
      </c>
      <c r="EP31" s="208">
        <f ca="1">IF(OFFSET(Census!EO$4,$A31*25-25+1,0,1,1)=0,"",(OFFSET(Census!EO$4,$A31*25-25+Census!EO$3,0,1,1)-OFFSET(Census!EO$4,$A31*25-25+1,0,1,1))/OFFSET(Census!EO$4,$A31*25-25+1,0,1,1)*100)</f>
        <v>-90.99238517381977</v>
      </c>
      <c r="EQ31" s="207">
        <f ca="1">OFFSET(Census!EQ$4,$A31*25-25+Census!EQ$3,0,1,1)-OFFSET(Census!EQ$4,$A31*25-25+1,0,1,1)</f>
        <v>3947</v>
      </c>
      <c r="ER31" s="208">
        <f ca="1">IF(OFFSET(Census!EQ$4,$A31*25-25+1,0,1,1)=0,"",(OFFSET(Census!EQ$4,$A31*25-25+Census!EQ$3,0,1,1)-OFFSET(Census!EQ$4,$A31*25-25+1,0,1,1))/OFFSET(Census!EQ$4,$A31*25-25+1,0,1,1)*100)</f>
        <v>45.041652402145381</v>
      </c>
      <c r="ES31" s="207">
        <f ca="1">OFFSET(Census!ES$4,$A31*25-25+Census!ES$3,0,1,1)-OFFSET(Census!ES$4,$A31*25-25+1,0,1,1)</f>
        <v>1128</v>
      </c>
      <c r="ET31" s="208">
        <f ca="1">IF(OFFSET(Census!ES$4,$A31*25-25+1,0,1,1)=0,"",(OFFSET(Census!ES$4,$A31*25-25+Census!ES$3,0,1,1)-OFFSET(Census!ES$4,$A31*25-25+1,0,1,1))/OFFSET(Census!ES$4,$A31*25-25+1,0,1,1)*100)</f>
        <v>14.008941877794337</v>
      </c>
      <c r="EU31" s="207">
        <f ca="1">OFFSET(Census!EU$4,$A31*25-25+Census!EU$3,0,1,1)-OFFSET(Census!EU$4,$A31*25-25+1,0,1,1)</f>
        <v>558</v>
      </c>
      <c r="EV31" s="208">
        <f ca="1">IF(OFFSET(Census!EU$4,$A31*25-25+1,0,1,1)=0,"",(OFFSET(Census!EU$4,$A31*25-25+Census!EU$3,0,1,1)-OFFSET(Census!EU$4,$A31*25-25+1,0,1,1))/OFFSET(Census!EU$4,$A31*25-25+1,0,1,1)*100)</f>
        <v>23.4158623583718</v>
      </c>
      <c r="EW31" s="207">
        <f ca="1">OFFSET(Census!EW$4,$A31*25-25+Census!EW$3,0,1,1)-OFFSET(Census!EW$4,$A31*25-25+1,0,1,1)</f>
        <v>-255</v>
      </c>
      <c r="EX31" s="208">
        <f ca="1">IF(OFFSET(Census!EW$4,$A31*25-25+1,0,1,1)=0,"",(OFFSET(Census!EW$4,$A31*25-25+Census!EW$3,0,1,1)-OFFSET(Census!EW$4,$A31*25-25+1,0,1,1))/OFFSET(Census!EW$4,$A31*25-25+1,0,1,1)*100)</f>
        <v>-27.627302275189596</v>
      </c>
      <c r="EY31" s="207">
        <f ca="1">OFFSET(Census!EY$4,$A31*25-25+Census!EY$3,0,1,1)-OFFSET(Census!EY$4,$A31*25-25+1,0,1,1)</f>
        <v>5378</v>
      </c>
      <c r="EZ31" s="208">
        <f ca="1">IF(OFFSET(Census!EY$4,$A31*25-25+1,0,1,1)=0,"",(OFFSET(Census!EY$4,$A31*25-25+Census!EY$3,0,1,1)-OFFSET(Census!EY$4,$A31*25-25+1,0,1,1))/OFFSET(Census!EY$4,$A31*25-25+1,0,1,1)*100)</f>
        <v>26.728293822374631</v>
      </c>
      <c r="FA31" s="207">
        <f ca="1">OFFSET(Census!FA$4,$A31*25-25+Census!FA$3,0,1,1)-OFFSET(Census!FA$4,$A31*25-25+1,0,1,1)</f>
        <v>5372</v>
      </c>
      <c r="FB31" s="208">
        <f ca="1">IF(OFFSET(Census!FA$4,$A31*25-25+1,0,1,1)=0,"",(OFFSET(Census!FA$4,$A31*25-25+Census!FA$3,0,1,1)-OFFSET(Census!FA$4,$A31*25-25+1,0,1,1))/OFFSET(Census!FA$4,$A31*25-25+1,0,1,1)*100)</f>
        <v>40.845498783454985</v>
      </c>
      <c r="FC31" s="207">
        <f ca="1">OFFSET(Census!FC$4,$A31*25-25+Census!FC$3,0,1,1)-OFFSET(Census!FC$4,$A31*25-25+1,0,1,1)</f>
        <v>152</v>
      </c>
      <c r="FD31" s="208">
        <f ca="1">IF(OFFSET(Census!FC$4,$A31*25-25+1,0,1,1)=0,"",(OFFSET(Census!FC$4,$A31*25-25+Census!FC$3,0,1,1)-OFFSET(Census!FC$4,$A31*25-25+1,0,1,1))/OFFSET(Census!FC$4,$A31*25-25+1,0,1,1)*100)</f>
        <v>4.6640073642221536</v>
      </c>
      <c r="FE31" s="207">
        <f ca="1">OFFSET(Census!FE$4,$A31*25-25+Census!FE$3,0,1,1)-OFFSET(Census!FE$4,$A31*25-25+1,0,1,1)</f>
        <v>-1384</v>
      </c>
      <c r="FF31" s="208">
        <f ca="1">IF(OFFSET(Census!FE$4,$A31*25-25+1,0,1,1)=0,"",(OFFSET(Census!FE$4,$A31*25-25+Census!FE$3,0,1,1)-OFFSET(Census!FE$4,$A31*25-25+1,0,1,1))/OFFSET(Census!FE$4,$A31*25-25+1,0,1,1)*100)</f>
        <v>-42.440969027905552</v>
      </c>
      <c r="FG31" s="207">
        <f ca="1">OFFSET(Census!FG$4,$A31*25-25+Census!FG$3,0,1,1)-OFFSET(Census!FG$4,$A31*25-25+1,0,1,1)</f>
        <v>9518</v>
      </c>
      <c r="FH31" s="208">
        <f ca="1">IF(OFFSET(Census!FG$4,$A31*25-25+1,0,1,1)=0,"",(OFFSET(Census!FG$4,$A31*25-25+Census!FG$3,0,1,1)-OFFSET(Census!FG$4,$A31*25-25+1,0,1,1))/OFFSET(Census!FG$4,$A31*25-25+1,0,1,1)*100)</f>
        <v>23.9187796848692</v>
      </c>
      <c r="FI31" s="207">
        <f ca="1">OFFSET(Census!FI$4,$A31*25-25+Census!FI$3,0,1,1)-OFFSET(Census!FI$4,$A31*25-25+1,0,1,1)</f>
        <v>3.7537209470805948</v>
      </c>
      <c r="FJ31" s="208">
        <f ca="1">IF(OFFSET(Census!FI$4,$A31*25-25+1,0,1,1)=0,"",(OFFSET(Census!FI$4,$A31*25-25+Census!FI$3,0,1,1)-OFFSET(Census!FI$4,$A31*25-25+1,0,1,1))/OFFSET(Census!FI$4,$A31*25-25+1,0,1,1)*100)</f>
        <v>17.045739774869119</v>
      </c>
      <c r="FK31" s="207">
        <f ca="1">OFFSET(Census!FK$4,$A31*25-25+Census!FK$3,0,1,1)-OFFSET(Census!FK$4,$A31*25-25+1,0,1,1)</f>
        <v>-1.6181787840961803</v>
      </c>
      <c r="FL31" s="208">
        <f ca="1">IF(OFFSET(Census!FK$4,$A31*25-25+1,0,1,1)=0,"",(OFFSET(Census!FK$4,$A31*25-25+Census!FK$3,0,1,1)-OFFSET(Census!FK$4,$A31*25-25+1,0,1,1))/OFFSET(Census!FK$4,$A31*25-25+1,0,1,1)*100)</f>
        <v>-7.9970427664604218</v>
      </c>
      <c r="FM31" s="207">
        <f ca="1">OFFSET(Census!FM$4,$A31*25-25+Census!FM$3,0,1,1)-OFFSET(Census!FM$4,$A31*25-25+1,0,1,1)</f>
        <v>-2.4303948186880753E-2</v>
      </c>
      <c r="FN31" s="208">
        <f ca="1">IF(OFFSET(Census!FM$4,$A31*25-25+1,0,1,1)=0,"",(OFFSET(Census!FM$4,$A31*25-25+Census!FM$3,0,1,1)-OFFSET(Census!FM$4,$A31*25-25+1,0,1,1))/OFFSET(Census!FM$4,$A31*25-25+1,0,1,1)*100)</f>
        <v>-0.40584431817060251</v>
      </c>
      <c r="FO31" s="207">
        <f ca="1">OFFSET(Census!FO$4,$A31*25-25+Census!FO$3,0,1,1)-OFFSET(Census!FO$4,$A31*25-25+1,0,1,1)</f>
        <v>-0.96483611464245866</v>
      </c>
      <c r="FP31" s="208">
        <f ca="1">IF(OFFSET(Census!FO$4,$A31*25-25+1,0,1,1)=0,"",(OFFSET(Census!FO$4,$A31*25-25+Census!FO$3,0,1,1)-OFFSET(Census!FO$4,$A31*25-25+1,0,1,1))/OFFSET(Census!FO$4,$A31*25-25+1,0,1,1)*100)</f>
        <v>-41.596666858036144</v>
      </c>
      <c r="FQ31" s="207">
        <f ca="1">OFFSET(Census!FQ$4,$A31*25-25+Census!FQ$3,0,1,1)-OFFSET(Census!FQ$4,$A31*25-25+1,0,1,1)</f>
        <v>1.146402100155079</v>
      </c>
      <c r="FR31" s="208">
        <f ca="1">IF(OFFSET(Census!FQ$4,$A31*25-25+1,0,1,1)=0,"",(OFFSET(Census!FQ$4,$A31*25-25+Census!FQ$3,0,1,1)-OFFSET(Census!FQ$4,$A31*25-25+1,0,1,1))/OFFSET(Census!FQ$4,$A31*25-25+1,0,1,1)*100)</f>
        <v>2.2672222439973693</v>
      </c>
      <c r="FS31" s="207">
        <f ca="1">OFFSET(Census!FS$4,$A31*25-25+Census!FS$3,0,1,1)-OFFSET(Census!FS$4,$A31*25-25+1,0,1,1)</f>
        <v>4.5146155945853863</v>
      </c>
      <c r="FT31" s="208">
        <f ca="1">IF(OFFSET(Census!FS$4,$A31*25-25+1,0,1,1)=0,"",(OFFSET(Census!FS$4,$A31*25-25+Census!FS$3,0,1,1)-OFFSET(Census!FS$4,$A31*25-25+1,0,1,1))/OFFSET(Census!FS$4,$A31*25-25+1,0,1,1)*100)</f>
        <v>13.659526943076056</v>
      </c>
      <c r="FU31" s="207">
        <f ca="1">OFFSET(Census!FU$4,$A31*25-25+Census!FU$3,0,1,1)-OFFSET(Census!FU$4,$A31*25-25+1,0,1,1)</f>
        <v>-1.2725619637198333</v>
      </c>
      <c r="FV31" s="208">
        <f ca="1">IF(OFFSET(Census!FU$4,$A31*25-25+1,0,1,1)=0,"",(OFFSET(Census!FU$4,$A31*25-25+Census!FU$3,0,1,1)-OFFSET(Census!FU$4,$A31*25-25+1,0,1,1))/OFFSET(Census!FU$4,$A31*25-25+1,0,1,1)*100)</f>
        <v>-15.538219767506389</v>
      </c>
      <c r="FW31" s="207">
        <f ca="1">OFFSET(Census!FW$4,$A31*25-25+Census!FW$3,0,1,1)-OFFSET(Census!FW$4,$A31*25-25+1,0,1,1)</f>
        <v>-4.3884557310206338</v>
      </c>
      <c r="FX31" s="208">
        <f ca="1">IF(OFFSET(Census!FW$4,$A31*25-25+1,0,1,1)=0,"",(OFFSET(Census!FW$4,$A31*25-25+Census!FW$3,0,1,1)-OFFSET(Census!FW$4,$A31*25-25+1,0,1,1))/OFFSET(Census!FW$4,$A31*25-25+1,0,1,1)*100)</f>
        <v>-53.551002423950955</v>
      </c>
      <c r="FY31" s="207"/>
      <c r="FZ31" s="208"/>
      <c r="GA31" s="207">
        <f ca="1">OFFSET(Census!GA$4,$A31*25-25+Census!GA$3,0,1,1)-OFFSET(Census!GA$4,$A31*25-25+1,0,1,1)</f>
        <v>-2.5350621735201302</v>
      </c>
      <c r="GB31" s="208">
        <f ca="1">IF(OFFSET(Census!GA$4,$A31*25-25+1,0,1,1)=0,"",(OFFSET(Census!GA$4,$A31*25-25+Census!GA$3,0,1,1)-OFFSET(Census!GA$4,$A31*25-25+1,0,1,1))/OFFSET(Census!GA$4,$A31*25-25+1,0,1,1)*100)</f>
        <v>-86.57237322571244</v>
      </c>
      <c r="GC31" s="207">
        <f ca="1">OFFSET(Census!GC$4,$A31*25-25+Census!GC$3,0,1,1)-OFFSET(Census!GC$4,$A31*25-25+1,0,1,1)</f>
        <v>-5.6834425727037674</v>
      </c>
      <c r="GD31" s="208">
        <f ca="1">IF(OFFSET(Census!GC$4,$A31*25-25+1,0,1,1)=0,"",(OFFSET(Census!GC$4,$A31*25-25+Census!GC$3,0,1,1)-OFFSET(Census!GC$4,$A31*25-25+1,0,1,1))/OFFSET(Census!GC$4,$A31*25-25+1,0,1,1)*100)</f>
        <v>-82.037553825303348</v>
      </c>
      <c r="GE31" s="207">
        <f ca="1">OFFSET(Census!GE$4,$A31*25-25+Census!GE$3,0,1,1)-OFFSET(Census!GE$4,$A31*25-25+1,0,1,1)</f>
        <v>-21.256784553713295</v>
      </c>
      <c r="GF31" s="208">
        <f ca="1">IF(OFFSET(Census!GE$4,$A31*25-25+1,0,1,1)=0,"",(OFFSET(Census!GE$4,$A31*25-25+Census!GE$3,0,1,1)-OFFSET(Census!GE$4,$A31*25-25+1,0,1,1))/OFFSET(Census!GE$4,$A31*25-25+1,0,1,1)*100)</f>
        <v>-65.994443156111743</v>
      </c>
      <c r="GG31" s="207">
        <f ca="1">OFFSET(Census!GG$4,$A31*25-25+Census!GG$3,0,1,1)-OFFSET(Census!GG$4,$A31*25-25+1,0,1,1)</f>
        <v>-42.902593065054766</v>
      </c>
      <c r="GH31" s="208">
        <f ca="1">IF(OFFSET(Census!GG$4,$A31*25-25+1,0,1,1)=0,"",(OFFSET(Census!GG$4,$A31*25-25+Census!GG$3,0,1,1)-OFFSET(Census!GG$4,$A31*25-25+1,0,1,1))/OFFSET(Census!GG$4,$A31*25-25+1,0,1,1)*100)</f>
        <v>-45.70776261161604</v>
      </c>
      <c r="GI31" s="207">
        <f ca="1">OFFSET(Census!GI$4,$A31*25-25+Census!GI$3,0,1,1)-OFFSET(Census!GI$4,$A31*25-25+1,0,1,1)</f>
        <v>-16.35015624651146</v>
      </c>
      <c r="GJ31" s="208">
        <f ca="1">IF(OFFSET(Census!GI$4,$A31*25-25+1,0,1,1)=0,"",(OFFSET(Census!GI$4,$A31*25-25+Census!GI$3,0,1,1)-OFFSET(Census!GI$4,$A31*25-25+1,0,1,1))/OFFSET(Census!GI$4,$A31*25-25+1,0,1,1)*100)</f>
        <v>-22.765957557642558</v>
      </c>
      <c r="GK31" s="207">
        <f ca="1">OFFSET(Census!GK$4,$A31*25-25+Census!GK$3,0,1,1)-OFFSET(Census!GK$4,$A31*25-25+1,0,1,1)</f>
        <v>-1.3017084022268186</v>
      </c>
      <c r="GL31" s="208">
        <f ca="1">IF(OFFSET(Census!GK$4,$A31*25-25+1,0,1,1)=0,"",(OFFSET(Census!GK$4,$A31*25-25+Census!GK$3,0,1,1)-OFFSET(Census!GK$4,$A31*25-25+1,0,1,1))/OFFSET(Census!GK$4,$A31*25-25+1,0,1,1)*100)</f>
        <v>-8.4272059581663292</v>
      </c>
      <c r="GM31" s="207"/>
      <c r="GN31" s="208"/>
      <c r="GO31" s="207">
        <f ca="1">OFFSET(Census!GO$4,$A31*25-25+Census!GO$3,0,1,1)-OFFSET(Census!GO$4,$A31*25-25+1,0,1,1)</f>
        <v>-18.204186566961567</v>
      </c>
      <c r="GP31" s="208">
        <f ca="1">IF(OFFSET(Census!GO$4,$A31*25-25+1,0,1,1)=0,"",(OFFSET(Census!GO$4,$A31*25-25+Census!GO$3,0,1,1)-OFFSET(Census!GO$4,$A31*25-25+1,0,1,1))/OFFSET(Census!GO$4,$A31*25-25+1,0,1,1)*100)</f>
        <v>-45.164147736552181</v>
      </c>
      <c r="GQ31" s="207">
        <f ca="1">OFFSET(Census!GQ$4,$A31*25-25+Census!GQ$3,0,1,1)-OFFSET(Census!GQ$4,$A31*25-25+1,0,1,1)</f>
        <v>241</v>
      </c>
      <c r="GR31" s="208">
        <f ca="1">IF(OFFSET(Census!GQ$4,$A31*25-25+1,0,1,1)=0,"",(OFFSET(Census!GQ$4,$A31*25-25+Census!GQ$3,0,1,1)-OFFSET(Census!GQ$4,$A31*25-25+1,0,1,1))/OFFSET(Census!GQ$4,$A31*25-25+1,0,1,1)*100)</f>
        <v>25.969827586206897</v>
      </c>
      <c r="GS31" s="207">
        <f ca="1">OFFSET(Census!GS$4,$A31*25-25+Census!GS$3,0,1,1)-OFFSET(Census!GS$4,$A31*25-25+1,0,1,1)</f>
        <v>11.099999999999994</v>
      </c>
      <c r="GT31" s="208">
        <f ca="1">IF(OFFSET(Census!GS$4,$A31*25-25+1,0,1,1)=0,"",(OFFSET(Census!GS$4,$A31*25-25+Census!GS$3,0,1,1)-OFFSET(Census!GS$4,$A31*25-25+1,0,1,1))/OFFSET(Census!GS$4,$A31*25-25+1,0,1,1)*100)</f>
        <v>15.524475524475518</v>
      </c>
      <c r="GU31" s="207">
        <f ca="1">OFFSET(Census!GU$4,$A31*25-25+Census!GU$3,0,1,1)-OFFSET(Census!GU$4,$A31*25-25+1,0,1,1)</f>
        <v>16.800000000000004</v>
      </c>
      <c r="GV31" s="208">
        <f ca="1">IF(OFFSET(Census!GU$4,$A31*25-25+1,0,1,1)=0,"",(OFFSET(Census!GU$4,$A31*25-25+Census!GU$3,0,1,1)-OFFSET(Census!GU$4,$A31*25-25+1,0,1,1))/OFFSET(Census!GU$4,$A31*25-25+1,0,1,1)*100)</f>
        <v>30.053667262969597</v>
      </c>
      <c r="GW31" s="207">
        <f ca="1">OFFSET(Census!GW$4,$A31*25-25+Census!GW$3,0,1,1)-OFFSET(Census!GW$4,$A31*25-25+1,0,1,1)</f>
        <v>1.480000000000004</v>
      </c>
      <c r="GX31" s="208">
        <f ca="1">IF(OFFSET(Census!GW$4,$A31*25-25+1,0,1,1)=0,"",(OFFSET(Census!GW$4,$A31*25-25+Census!GW$3,0,1,1)-OFFSET(Census!GW$4,$A31*25-25+1,0,1,1))/OFFSET(Census!GW$4,$A31*25-25+1,0,1,1)*100)</f>
        <v>1.8872736546799336</v>
      </c>
      <c r="GY31" s="207">
        <f ca="1">OFFSET(Census!GY$4,$A31*25-25+Census!GY$3,0,1,1)-OFFSET(Census!GY$4,$A31*25-25+1,0,1,1)</f>
        <v>2.1499999999999986</v>
      </c>
      <c r="GZ31" s="208">
        <f ca="1">IF(OFFSET(Census!GY$4,$A31*25-25+1,0,1,1)=0,"",(OFFSET(Census!GY$4,$A31*25-25+Census!GY$3,0,1,1)-OFFSET(Census!GY$4,$A31*25-25+1,0,1,1))/OFFSET(Census!GY$4,$A31*25-25+1,0,1,1)*100)</f>
        <v>3.5044824775876093</v>
      </c>
      <c r="HA31" s="207">
        <f ca="1">OFFSET(Census!HA$4,$A31*25-25+Census!HA$3,0,1,1)-OFFSET(Census!HA$4,$A31*25-25+1,0,1,1)</f>
        <v>-2.7000000000000028</v>
      </c>
      <c r="HB31" s="208">
        <f ca="1">IF(OFFSET(Census!HA$4,$A31*25-25+1,0,1,1)=0,"",(OFFSET(Census!HA$4,$A31*25-25+Census!HA$3,0,1,1)-OFFSET(Census!HA$4,$A31*25-25+1,0,1,1))/OFFSET(Census!HA$4,$A31*25-25+1,0,1,1)*100)</f>
        <v>-2.7439024390243931</v>
      </c>
      <c r="HC31" s="207">
        <f ca="1">OFFSET(Census!HC$4,$A31*25-25+Census!HC$3,0,1,1)-OFFSET(Census!HC$4,$A31*25-25+1,0,1,1)</f>
        <v>-1.3000000000000007</v>
      </c>
      <c r="HD31" s="208">
        <f ca="1">IF(OFFSET(Census!HC$4,$A31*25-25+1,0,1,1)=0,"",(OFFSET(Census!HC$4,$A31*25-25+Census!HC$3,0,1,1)-OFFSET(Census!HC$4,$A31*25-25+1,0,1,1))/OFFSET(Census!HC$4,$A31*25-25+1,0,1,1)*100)</f>
        <v>-9.28571428571429</v>
      </c>
      <c r="HE31" s="207"/>
      <c r="HF31" s="208" t="str">
        <f ca="1">IF(OFFSET(Census!HE$4,$A31*25-25+1,0,1,1)=0,"",(OFFSET(Census!HE$4,$A31*25-25+Census!HE$3,0,1,1)-OFFSET(Census!HE$4,$A31*25-25+1,0,1,1))/OFFSET(Census!HE$4,$A31*25-25+1,0,1,1)*100)</f>
        <v/>
      </c>
      <c r="HG31" s="207">
        <f ca="1">OFFSET(Census!HG$4,$A31*25-25+Census!HG$3,0,1,1)-OFFSET(Census!HG$4,$A31*25-25+1,0,1,1)</f>
        <v>645.9636086216874</v>
      </c>
      <c r="HH31" s="208">
        <f ca="1">IF(OFFSET(Census!HG$4,$A31*25-25+1,0,1,1)=0,"",(OFFSET(Census!HG$4,$A31*25-25+Census!HG$3,0,1,1)-OFFSET(Census!HG$4,$A31*25-25+1,0,1,1))/OFFSET(Census!HG$4,$A31*25-25+1,0,1,1)*100)</f>
        <v>82.922157717803259</v>
      </c>
      <c r="HI31" s="207">
        <f ca="1">OFFSET(Census!HI$4,$A31*25-25+Census!HI$3,0,1,1)-OFFSET(Census!HI$4,$A31*25-25+1,0,1,1)</f>
        <v>-1868.950472649467</v>
      </c>
      <c r="HJ31" s="208">
        <f ca="1">IF(OFFSET(Census!HI$4,$A31*25-25+1,0,1,1)=0,"",(OFFSET(Census!HI$4,$A31*25-25+Census!HI$3,0,1,1)-OFFSET(Census!HI$4,$A31*25-25+1,0,1,1))/OFFSET(Census!HI$4,$A31*25-25+1,0,1,1)*100)</f>
        <v>-17.348468139324858</v>
      </c>
      <c r="HK31" s="207">
        <f ca="1">OFFSET(Census!HK$4,$A31*25-25+Census!HK$3,0,1,1)-OFFSET(Census!HK$4,$A31*25-25+1,0,1,1)</f>
        <v>257.53720689594695</v>
      </c>
      <c r="HL31" s="208">
        <f ca="1">IF(OFFSET(Census!HK$4,$A31*25-25+1,0,1,1)=0,"",(OFFSET(Census!HK$4,$A31*25-25+Census!HK$3,0,1,1)-OFFSET(Census!HK$4,$A31*25-25+1,0,1,1))/OFFSET(Census!HK$4,$A31*25-25+1,0,1,1)*100)</f>
        <v>65.364773323844403</v>
      </c>
      <c r="HM31" s="207">
        <f ca="1">OFFSET(Census!HM$4,$A31*25-25+Census!HM$3,0,1,1)-OFFSET(Census!HM$4,$A31*25-25+1,0,1,1)</f>
        <v>-1471.3477437345446</v>
      </c>
      <c r="HN31" s="208">
        <f ca="1">IF(OFFSET(Census!HM$4,$A31*25-25+1,0,1,1)=0,"",(OFFSET(Census!HM$4,$A31*25-25+Census!HM$3,0,1,1)-OFFSET(Census!HM$4,$A31*25-25+1,0,1,1))/OFFSET(Census!HM$4,$A31*25-25+1,0,1,1)*100)</f>
        <v>-10.598197390582328</v>
      </c>
      <c r="HO31" s="207">
        <f ca="1">OFFSET(Census!HO$4,$A31*25-25+Census!HO$3,0,1,1)-OFFSET(Census!HO$4,$A31*25-25+1,0,1,1)</f>
        <v>494.63408256536047</v>
      </c>
      <c r="HP31" s="208">
        <f ca="1">IF(OFFSET(Census!HO$4,$A31*25-25+1,0,1,1)=0,"",(OFFSET(Census!HO$4,$A31*25-25+Census!HO$3,0,1,1)-OFFSET(Census!HO$4,$A31*25-25+1,0,1,1))/OFFSET(Census!HO$4,$A31*25-25+1,0,1,1)*100)</f>
        <v>118.92799577041015</v>
      </c>
      <c r="HQ31" s="207"/>
      <c r="HR31" s="208"/>
      <c r="HS31" s="207">
        <f ca="1">OFFSET(Census!HS$4,$A31*25-25+Census!HS$3,0,1,1)-OFFSET(Census!HS$4,$A31*25-25+1,0,1,1)</f>
        <v>-2</v>
      </c>
      <c r="HT31" s="208">
        <f ca="1">IF(OFFSET(Census!HS$4,$A31*25-25+1,0,1,1)=0,"",(OFFSET(Census!HS$4,$A31*25-25+Census!HS$3,0,1,1)-OFFSET(Census!HS$4,$A31*25-25+1,0,1,1))/OFFSET(Census!HS$4,$A31*25-25+1,0,1,1)*100)</f>
        <v>-28.571428571428569</v>
      </c>
      <c r="HU31" s="207">
        <f ca="1">OFFSET(Census!HU$4,$A31*25-25+Census!HU$3,0,1,1)-OFFSET(Census!HU$4,$A31*25-25+1,0,1,1)</f>
        <v>0</v>
      </c>
      <c r="HV31" s="208" t="str">
        <f ca="1">IF(OFFSET(Census!HU$4,$A31*25-25+1,0,1,1)=0,"",(OFFSET(Census!HU$4,$A31*25-25+Census!HU$3,0,1,1)-OFFSET(Census!HU$4,$A31*25-25+1,0,1,1))/OFFSET(Census!HU$4,$A31*25-25+1,0,1,1)*100)</f>
        <v/>
      </c>
      <c r="HW31" s="207">
        <f ca="1">OFFSET(Census!HW$4,$A31*25-25+Census!HW$3,0,1,1)-OFFSET(Census!HW$4,$A31*25-25+1,0,1,1)</f>
        <v>-5.1999999999999993</v>
      </c>
      <c r="HX31" s="208">
        <f ca="1">IF(OFFSET(Census!HW$4,$A31*25-25+1,0,1,1)=0,"",(OFFSET(Census!HW$4,$A31*25-25+Census!HW$3,0,1,1)-OFFSET(Census!HW$4,$A31*25-25+1,0,1,1))/OFFSET(Census!HW$4,$A31*25-25+1,0,1,1)*100)</f>
        <v>-21.224489795918362</v>
      </c>
      <c r="HY31" s="207"/>
      <c r="HZ31" s="208" t="str">
        <f ca="1">IF(OFFSET(Census!HY$4,$A31*25-25+1,0,1,1)=0,"",(OFFSET(Census!HY$4,$A31*25-25+Census!HY$3,0,1,1)-OFFSET(Census!HY$4,$A31*25-25+1,0,1,1))/OFFSET(Census!HY$4,$A31*25-25+1,0,1,1)*100)</f>
        <v/>
      </c>
      <c r="IA31" s="207">
        <f ca="1">OFFSET(Census!IA$4,$A31*25-25+Census!IA$3,0,1,1)-OFFSET(Census!IA$4,$A31*25-25+1,0,1,1)</f>
        <v>4.333333333333333</v>
      </c>
      <c r="IB31" s="208">
        <f ca="1">IF(OFFSET(Census!IA$4,$A31*25-25+1,0,1,1)=0,"",(OFFSET(Census!IA$4,$A31*25-25+Census!IA$3,0,1,1)-OFFSET(Census!IA$4,$A31*25-25+1,0,1,1))/OFFSET(Census!IA$4,$A31*25-25+1,0,1,1)*100)</f>
        <v>433.33333333333331</v>
      </c>
      <c r="IC31" s="207">
        <f ca="1">OFFSET(Census!IC$4,$A31*25-25+Census!IC$3,0,1,1)-OFFSET(Census!IC$4,$A31*25-25+1,0,1,1)</f>
        <v>-11</v>
      </c>
      <c r="ID31" s="208">
        <f ca="1">IF(OFFSET(Census!IC$4,$A31*25-25+1,0,1,1)=0,"",(OFFSET(Census!IC$4,$A31*25-25+Census!IC$3,0,1,1)-OFFSET(Census!IC$4,$A31*25-25+1,0,1,1))/OFFSET(Census!IC$4,$A31*25-25+1,0,1,1)*100)</f>
        <v>-9.5652173913043477</v>
      </c>
      <c r="IE31" s="207">
        <f ca="1">OFFSET(Census!IE$4,$A31*25-25+Census!IE$3,0,1,1)-OFFSET(Census!IE$4,$A31*25-25+1,0,1,1)</f>
        <v>0.37841321777382531</v>
      </c>
      <c r="IF31" s="208">
        <f ca="1">IF(OFFSET(Census!IE$4,$A31*25-25+1,0,1,1)=0,"",(OFFSET(Census!IE$4,$A31*25-25+Census!IE$3,0,1,1)-OFFSET(Census!IE$4,$A31*25-25+1,0,1,1))/OFFSET(Census!IE$4,$A31*25-25+1,0,1,1)*100)</f>
        <v>347.79958845592279</v>
      </c>
      <c r="IG31" s="207">
        <f ca="1">OFFSET(Census!IG$4,$A31*25-25+Census!IG$3,0,1,1)-OFFSET(Census!IG$4,$A31*25-25+1,0,1,1)</f>
        <v>-3.0115417529207971</v>
      </c>
      <c r="IH31" s="208">
        <f ca="1">IF(OFFSET(Census!IG$4,$A31*25-25+1,0,1,1)=0,"",(OFFSET(Census!IG$4,$A31*25-25+Census!IG$3,0,1,1)-OFFSET(Census!IG$4,$A31*25-25+1,0,1,1))/OFFSET(Census!IG$4,$A31*25-25+1,0,1,1)*100)</f>
        <v>-24.068765435734822</v>
      </c>
      <c r="II31" s="207"/>
      <c r="IJ31" s="208"/>
    </row>
    <row r="32" spans="1:244" ht="12" customHeight="1" x14ac:dyDescent="0.35">
      <c r="A32" s="209">
        <v>27</v>
      </c>
      <c r="B32" s="10" t="s">
        <v>78</v>
      </c>
      <c r="E32" s="207">
        <f ca="1">OFFSET(Census!E$4,$A32*25-25+Census!E$3,0,1,1)-OFFSET(Census!E$4,$A32*25-25+1,0,1,1)</f>
        <v>31990</v>
      </c>
      <c r="F32" s="208">
        <f ca="1">IF(OFFSET(Census!E$4,$A32*25-25+1,0,1,1)=0,"",(OFFSET(Census!E$4,$A32*25-25+Census!E$3,0,1,1)-OFFSET(Census!E$4,$A32*25-25+1,0,1,1))/OFFSET(Census!E$4,$A32*25-25+1,0,1,1)*100)</f>
        <v>21.813991230761886</v>
      </c>
      <c r="G32" s="207">
        <f ca="1">OFFSET(Census!G$4,$A32*25-25+Census!G$3,0,1,1)-OFFSET(Census!G$4,$A32*25-25+1,0,1,1)</f>
        <v>2312</v>
      </c>
      <c r="H32" s="208">
        <f ca="1">IF(OFFSET(Census!G$4,$A32*25-25+1,0,1,1)=0,"",(OFFSET(Census!G$4,$A32*25-25+Census!G$3,0,1,1)-OFFSET(Census!G$4,$A32*25-25+1,0,1,1))/OFFSET(Census!G$4,$A32*25-25+1,0,1,1)*100)</f>
        <v>9.3838785615715548</v>
      </c>
      <c r="I32" s="207">
        <f ca="1">OFFSET(Census!I$4,$A32*25-25+Census!I$3,0,1,1)-OFFSET(Census!I$4,$A32*25-25+1,0,1,1)</f>
        <v>-269</v>
      </c>
      <c r="J32" s="208">
        <f ca="1">IF(OFFSET(Census!I$4,$A32*25-25+1,0,1,1)=0,"",(OFFSET(Census!I$4,$A32*25-25+Census!I$3,0,1,1)-OFFSET(Census!I$4,$A32*25-25+1,0,1,1))/OFFSET(Census!I$4,$A32*25-25+1,0,1,1)*100)</f>
        <v>-1.1701248423158903</v>
      </c>
      <c r="K32" s="207">
        <f ca="1">OFFSET(Census!K$4,$A32*25-25+Census!K$3,0,1,1)-OFFSET(Census!K$4,$A32*25-25+1,0,1,1)</f>
        <v>12940</v>
      </c>
      <c r="L32" s="208">
        <f ca="1">IF(OFFSET(Census!K$4,$A32*25-25+1,0,1,1)=0,"",(OFFSET(Census!K$4,$A32*25-25+Census!K$3,0,1,1)-OFFSET(Census!K$4,$A32*25-25+1,0,1,1))/OFFSET(Census!K$4,$A32*25-25+1,0,1,1)*100)</f>
        <v>70.238289095152794</v>
      </c>
      <c r="M32" s="207">
        <f ca="1">OFFSET(Census!M$4,$A32*25-25+Census!M$3,0,1,1)-OFFSET(Census!M$4,$A32*25-25+1,0,1,1)</f>
        <v>-0.88649617838407124</v>
      </c>
      <c r="N32" s="208">
        <f ca="1">IF(OFFSET(Census!M$4,$A32*25-25+1,0,1,1)=0,"",(OFFSET(Census!M$4,$A32*25-25+Census!M$3,0,1,1)-OFFSET(Census!M$4,$A32*25-25+1,0,1,1))/OFFSET(Census!M$4,$A32*25-25+1,0,1,1)*100)</f>
        <v>-5.2765556483418168</v>
      </c>
      <c r="O32" s="207">
        <f ca="1">OFFSET(Census!O$4,$A32*25-25+Census!O$3,0,1,1)-OFFSET(Census!O$4,$A32*25-25+1,0,1,1)</f>
        <v>-2.2598872004313062</v>
      </c>
      <c r="P32" s="208">
        <f ca="1">IF(OFFSET(Census!O$4,$A32*25-25+1,0,1,1)=0,"",(OFFSET(Census!O$4,$A32*25-25+Census!O$3,0,1,1)-OFFSET(Census!O$4,$A32*25-25+1,0,1,1))/OFFSET(Census!O$4,$A32*25-25+1,0,1,1)*100)</f>
        <v>-14.416033670714281</v>
      </c>
      <c r="Q32" s="207">
        <f ca="1">OFFSET(Census!Q$4,$A32*25-25+Census!Q$3,0,1,1)-OFFSET(Census!Q$4,$A32*25-25+1,0,1,1)</f>
        <v>5.9574217413640689</v>
      </c>
      <c r="R32" s="208">
        <f ca="1">IF(OFFSET(Census!Q$4,$A32*25-25+1,0,1,1)=0,"",(OFFSET(Census!Q$4,$A32*25-25+Census!Q$3,0,1,1)-OFFSET(Census!Q$4,$A32*25-25+1,0,1,1))/OFFSET(Census!Q$4,$A32*25-25+1,0,1,1)*100)</f>
        <v>47.421697929180887</v>
      </c>
      <c r="S32" s="207">
        <f ca="1">OFFSET(Census!S$4,$A32*25-25+Census!S$3,0,1,1)-OFFSET(Census!S$4,$A32*25-25+1,0,1,1)</f>
        <v>5</v>
      </c>
      <c r="T32" s="208">
        <f ca="1">IF(OFFSET(Census!S$4,$A32*25-25+1,0,1,1)=0,"",(OFFSET(Census!S$4,$A32*25-25+Census!S$3,0,1,1)-OFFSET(Census!S$4,$A32*25-25+1,0,1,1))/OFFSET(Census!S$4,$A32*25-25+1,0,1,1)*100)</f>
        <v>14.705882352941178</v>
      </c>
      <c r="U32" s="207"/>
      <c r="V32" s="208"/>
      <c r="W32" s="207">
        <f ca="1">OFFSET(Census!W$4,$A32*25-25+Census!W$3,0,1,1)-OFFSET(Census!W$4,$A32*25-25+1,0,1,1)</f>
        <v>307</v>
      </c>
      <c r="X32" s="208">
        <f ca="1">IF(OFFSET(Census!W$4,$A32*25-25+1,0,1,1)=0,"",(OFFSET(Census!W$4,$A32*25-25+Census!W$3,0,1,1)-OFFSET(Census!W$4,$A32*25-25+1,0,1,1))/OFFSET(Census!W$4,$A32*25-25+1,0,1,1)*100)</f>
        <v>142.12962962962962</v>
      </c>
      <c r="Y32" s="207">
        <f ca="1">OFFSET(Census!Y$4,$A32*25-25+Census!Y$3,0,1,1)-OFFSET(Census!Y$4,$A32*25-25+1,0,1,1)</f>
        <v>0.16017908617239901</v>
      </c>
      <c r="Z32" s="208">
        <f ca="1">IF(OFFSET(Census!Y$4,$A32*25-25+1,0,1,1)=0,"",(OFFSET(Census!Y$4,$A32*25-25+Census!Y$3,0,1,1)-OFFSET(Census!Y$4,$A32*25-25+1,0,1,1))/OFFSET(Census!Y$4,$A32*25-25+1,0,1,1)*100)</f>
        <v>101.30363159607829</v>
      </c>
      <c r="AA32" s="207">
        <f ca="1">OFFSET(Census!AA$4,$A32*25-25+Census!AA$3,0,1,1)-OFFSET(Census!AA$4,$A32*25-25+1,0,1,1)</f>
        <v>34458</v>
      </c>
      <c r="AB32" s="208">
        <f ca="1">IF(OFFSET(Census!AA$4,$A32*25-25+1,0,1,1)=0,"",(OFFSET(Census!AA$4,$A32*25-25+Census!AA$3,0,1,1)-OFFSET(Census!AA$4,$A32*25-25+1,0,1,1))/OFFSET(Census!AA$4,$A32*25-25+1,0,1,1)*100)</f>
        <v>96.084992471139358</v>
      </c>
      <c r="AC32" s="207">
        <f ca="1">OFFSET(Census!AC$4,$A32*25-25+Census!AC$3,0,1,1)-OFFSET(Census!AC$4,$A32*25-25+1,0,1,1)</f>
        <v>16.703891738755399</v>
      </c>
      <c r="AD32" s="208">
        <f ca="1">IF(OFFSET(Census!AC$4,$A32*25-25+1,0,1,1)=0,"",(OFFSET(Census!AC$4,$A32*25-25+Census!AC$3,0,1,1)-OFFSET(Census!AC$4,$A32*25-25+1,0,1,1))/OFFSET(Census!AC$4,$A32*25-25+1,0,1,1)*100)</f>
        <v>63.629148925217734</v>
      </c>
      <c r="AE32" s="207">
        <f ca="1">OFFSET(Census!AE$4,$A32*25-25+Census!AE$3,0,1,1)-OFFSET(Census!AE$4,$A32*25-25+1,0,1,1)</f>
        <v>41219</v>
      </c>
      <c r="AF32" s="208">
        <f ca="1">IF(OFFSET(Census!AE$4,$A32*25-25+1,0,1,1)=0,"",(OFFSET(Census!AE$4,$A32*25-25+Census!AE$3,0,1,1)-OFFSET(Census!AE$4,$A32*25-25+1,0,1,1))/OFFSET(Census!AE$4,$A32*25-25+1,0,1,1)*100)</f>
        <v>150.51121010735415</v>
      </c>
      <c r="AG32" s="207">
        <f ca="1">OFFSET(Census!AG$4,$A32*25-25+Census!AG$3,0,1,1)-OFFSET(Census!AG$4,$A32*25-25+1,0,1,1)</f>
        <v>21.986482674387922</v>
      </c>
      <c r="AH32" s="208">
        <f ca="1">IF(OFFSET(Census!AG$4,$A32*25-25+1,0,1,1)=0,"",(OFFSET(Census!AG$4,$A32*25-25+Census!AG$3,0,1,1)-OFFSET(Census!AG$4,$A32*25-25+1,0,1,1))/OFFSET(Census!AG$4,$A32*25-25+1,0,1,1)*100)</f>
        <v>109.67309715548494</v>
      </c>
      <c r="AI32" s="207">
        <f ca="1">OFFSET(Census!AI$4,$A32*25-25+Census!AI$3,0,1,1)-OFFSET(Census!AI$4,$A32*25-25+1,0,1,1)</f>
        <v>3.4852456063645092</v>
      </c>
      <c r="AJ32" s="208">
        <f ca="1">IF(OFFSET(Census!AI$4,$A32*25-25+1,0,1,1)=0,"",(OFFSET(Census!AI$4,$A32*25-25+Census!AI$3,0,1,1)-OFFSET(Census!AI$4,$A32*25-25+1,0,1,1))/OFFSET(Census!AI$4,$A32*25-25+1,0,1,1)*100)</f>
        <v>95.028850163607601</v>
      </c>
      <c r="AK32" s="207">
        <f ca="1">OFFSET(Census!AK$4,$A32*25-25+Census!AK$3,0,1,1)-OFFSET(Census!AK$4,$A32*25-25+1,0,1,1)</f>
        <v>-179</v>
      </c>
      <c r="AL32" s="208">
        <f ca="1">IF(OFFSET(Census!AK$4,$A32*25-25+1,0,1,1)=0,"",(OFFSET(Census!AK$4,$A32*25-25+Census!AK$3,0,1,1)-OFFSET(Census!AK$4,$A32*25-25+1,0,1,1))/OFFSET(Census!AK$4,$A32*25-25+1,0,1,1)*100)</f>
        <v>-26.169590643274855</v>
      </c>
      <c r="AM32" s="207">
        <f ca="1">OFFSET(Census!AM$4,$A32*25-25+Census!AM$3,0,1,1)-OFFSET(Census!AM$4,$A32*25-25+1,0,1,1)</f>
        <v>20933</v>
      </c>
      <c r="AN32" s="208">
        <f ca="1">IF(OFFSET(Census!AM$4,$A32*25-25+1,0,1,1)=0,"",(OFFSET(Census!AM$4,$A32*25-25+Census!AM$3,0,1,1)-OFFSET(Census!AM$4,$A32*25-25+1,0,1,1))/OFFSET(Census!AM$4,$A32*25-25+1,0,1,1)*100)</f>
        <v>2034.305150631681</v>
      </c>
      <c r="AO32" s="207">
        <f ca="1">OFFSET(Census!AO$4,$A32*25-25+Census!AO$3,0,1,1)-OFFSET(Census!AO$4,$A32*25-25+1,0,1,1)</f>
        <v>5832</v>
      </c>
      <c r="AP32" s="208">
        <f ca="1">IF(OFFSET(Census!AO$4,$A32*25-25+1,0,1,1)=0,"",(OFFSET(Census!AO$4,$A32*25-25+Census!AO$3,0,1,1)-OFFSET(Census!AO$4,$A32*25-25+1,0,1,1))/OFFSET(Census!AO$4,$A32*25-25+1,0,1,1)*100)</f>
        <v>742.92993630573255</v>
      </c>
      <c r="AQ32" s="207">
        <f ca="1">OFFSET(Census!AQ$4,$A32*25-25+Census!AQ$3,0,1,1)-OFFSET(Census!AQ$4,$A32*25-25+1,0,1,1)</f>
        <v>59</v>
      </c>
      <c r="AR32" s="208">
        <f ca="1">IF(OFFSET(Census!AQ$4,$A32*25-25+1,0,1,1)=0,"",(OFFSET(Census!AQ$4,$A32*25-25+Census!AQ$3,0,1,1)-OFFSET(Census!AQ$4,$A32*25-25+1,0,1,1))/OFFSET(Census!AQ$4,$A32*25-25+1,0,1,1)*100)</f>
        <v>842.85714285714289</v>
      </c>
      <c r="AS32" s="207">
        <f ca="1">OFFSET(Census!AS$4,$A32*25-25+Census!AS$3,0,1,1)-OFFSET(Census!AS$4,$A32*25-25+1,0,1,1)</f>
        <v>877</v>
      </c>
      <c r="AT32" s="208">
        <f ca="1">IF(OFFSET(Census!AS$4,$A32*25-25+1,0,1,1)=0,"",(OFFSET(Census!AS$4,$A32*25-25+Census!AS$3,0,1,1)-OFFSET(Census!AS$4,$A32*25-25+1,0,1,1))/OFFSET(Census!AS$4,$A32*25-25+1,0,1,1)*100)</f>
        <v>168.97880539499036</v>
      </c>
      <c r="AU32" s="207">
        <f ca="1">OFFSET(Census!AU$4,$A32*25-25+Census!AU$3,0,1,1)-OFFSET(Census!AU$4,$A32*25-25+1,0,1,1)</f>
        <v>1603</v>
      </c>
      <c r="AV32" s="208">
        <f ca="1">IF(OFFSET(Census!AU$4,$A32*25-25+1,0,1,1)=0,"",(OFFSET(Census!AU$4,$A32*25-25+Census!AU$3,0,1,1)-OFFSET(Census!AU$4,$A32*25-25+1,0,1,1))/OFFSET(Census!AU$4,$A32*25-25+1,0,1,1)*100)</f>
        <v>168.73684210526315</v>
      </c>
      <c r="AW32" s="207">
        <f ca="1">OFFSET(Census!AW$4,$A32*25-25+Census!AW$3,0,1,1)-OFFSET(Census!AW$4,$A32*25-25+1,0,1,1)</f>
        <v>28</v>
      </c>
      <c r="AX32" s="208">
        <f ca="1">IF(OFFSET(Census!AW$4,$A32*25-25+1,0,1,1)=0,"",(OFFSET(Census!AW$4,$A32*25-25+Census!AW$3,0,1,1)-OFFSET(Census!AW$4,$A32*25-25+1,0,1,1))/OFFSET(Census!AW$4,$A32*25-25+1,0,1,1)*100)</f>
        <v>24.561403508771928</v>
      </c>
      <c r="AY32" s="207">
        <f ca="1">OFFSET(Census!AY$4,$A32*25-25+Census!AY$3,0,1,1)-OFFSET(Census!AY$4,$A32*25-25+1,0,1,1)</f>
        <v>674</v>
      </c>
      <c r="AZ32" s="208">
        <f ca="1">IF(OFFSET(Census!AY$4,$A32*25-25+1,0,1,1)=0,"",(OFFSET(Census!AY$4,$A32*25-25+Census!AY$3,0,1,1)-OFFSET(Census!AY$4,$A32*25-25+1,0,1,1))/OFFSET(Census!AY$4,$A32*25-25+1,0,1,1)*100)</f>
        <v>34.057604850934815</v>
      </c>
      <c r="BA32" s="207"/>
      <c r="BB32" s="208"/>
      <c r="BC32" s="207">
        <f ca="1">OFFSET(Census!BC$4,$A32*25-25+Census!BC$3,0,1,1)-OFFSET(Census!BC$4,$A32*25-25+1,0,1,1)</f>
        <v>1928</v>
      </c>
      <c r="BD32" s="208">
        <f ca="1">IF(OFFSET(Census!BC$4,$A32*25-25+1,0,1,1)=0,"",(OFFSET(Census!BC$4,$A32*25-25+Census!BC$3,0,1,1)-OFFSET(Census!BC$4,$A32*25-25+1,0,1,1))/OFFSET(Census!BC$4,$A32*25-25+1,0,1,1)*100)</f>
        <v>105.81778265642153</v>
      </c>
      <c r="BE32" s="207">
        <f ca="1">OFFSET(Census!BE$4,$A32*25-25+Census!BE$3,0,1,1)-OFFSET(Census!BE$4,$A32*25-25+1,0,1,1)</f>
        <v>256</v>
      </c>
      <c r="BF32" s="208">
        <f ca="1">IF(OFFSET(Census!BE$4,$A32*25-25+1,0,1,1)=0,"",(OFFSET(Census!BE$4,$A32*25-25+Census!BE$3,0,1,1)-OFFSET(Census!BE$4,$A32*25-25+1,0,1,1))/OFFSET(Census!BE$4,$A32*25-25+1,0,1,1)*100)</f>
        <v>59.259259259259252</v>
      </c>
      <c r="BG32" s="207">
        <f ca="1">OFFSET(Census!BG$4,$A32*25-25+Census!BG$3,0,1,1)-OFFSET(Census!BG$4,$A32*25-25+1,0,1,1)</f>
        <v>17</v>
      </c>
      <c r="BH32" s="208">
        <f ca="1">IF(OFFSET(Census!BG$4,$A32*25-25+1,0,1,1)=0,"",(OFFSET(Census!BG$4,$A32*25-25+Census!BG$3,0,1,1)-OFFSET(Census!BG$4,$A32*25-25+1,0,1,1))/OFFSET(Census!BG$4,$A32*25-25+1,0,1,1)*100)</f>
        <v>20</v>
      </c>
      <c r="BI32" s="207">
        <f ca="1">OFFSET(Census!BI$4,$A32*25-25+Census!BI$3,0,1,1)-OFFSET(Census!BI$4,$A32*25-25+1,0,1,1)</f>
        <v>1655</v>
      </c>
      <c r="BJ32" s="208">
        <f ca="1">IF(OFFSET(Census!BI$4,$A32*25-25+1,0,1,1)=0,"",(OFFSET(Census!BI$4,$A32*25-25+Census!BI$3,0,1,1)-OFFSET(Census!BI$4,$A32*25-25+1,0,1,1))/OFFSET(Census!BI$4,$A32*25-25+1,0,1,1)*100)</f>
        <v>126.81992337164752</v>
      </c>
      <c r="BK32" s="207"/>
      <c r="BL32" s="208"/>
      <c r="BM32" s="207">
        <f ca="1">OFFSET(Census!BM$4,$A32*25-25+Census!BM$3,0,1,1)-OFFSET(Census!BM$4,$A32*25-25+1,0,1,1)</f>
        <v>5864</v>
      </c>
      <c r="BN32" s="208">
        <f ca="1">IF(OFFSET(Census!BM$4,$A32*25-25+1,0,1,1)=0,"",(OFFSET(Census!BM$4,$A32*25-25+Census!BM$3,0,1,1)-OFFSET(Census!BM$4,$A32*25-25+1,0,1,1))/OFFSET(Census!BM$4,$A32*25-25+1,0,1,1)*100)</f>
        <v>923.46456692913398</v>
      </c>
      <c r="BO32" s="207">
        <f ca="1">OFFSET(Census!BO$4,$A32*25-25+Census!BO$3,0,1,1)-OFFSET(Census!BO$4,$A32*25-25+1,0,1,1)</f>
        <v>7058</v>
      </c>
      <c r="BP32" s="208">
        <f ca="1">IF(OFFSET(Census!BO$4,$A32*25-25+1,0,1,1)=0,"",(OFFSET(Census!BO$4,$A32*25-25+Census!BO$3,0,1,1)-OFFSET(Census!BO$4,$A32*25-25+1,0,1,1))/OFFSET(Census!BO$4,$A32*25-25+1,0,1,1)*100)</f>
        <v>331.05065666041276</v>
      </c>
      <c r="BQ32" s="207">
        <f ca="1">OFFSET(Census!BQ$4,$A32*25-25+Census!BQ$3,0,1,1)-OFFSET(Census!BQ$4,$A32*25-25+1,0,1,1)</f>
        <v>2186</v>
      </c>
      <c r="BR32" s="208">
        <f ca="1">IF(OFFSET(Census!BQ$4,$A32*25-25+1,0,1,1)=0,"",(OFFSET(Census!BQ$4,$A32*25-25+Census!BQ$3,0,1,1)-OFFSET(Census!BQ$4,$A32*25-25+1,0,1,1))/OFFSET(Census!BQ$4,$A32*25-25+1,0,1,1)*100)</f>
        <v>423.6434108527132</v>
      </c>
      <c r="BS32" s="207">
        <f ca="1">OFFSET(Census!BS$4,$A32*25-25+Census!BS$3,0,1,1)-OFFSET(Census!BS$4,$A32*25-25+1,0,1,1)</f>
        <v>-122</v>
      </c>
      <c r="BT32" s="208">
        <f ca="1">IF(OFFSET(Census!BS$4,$A32*25-25+1,0,1,1)=0,"",(OFFSET(Census!BS$4,$A32*25-25+Census!BS$3,0,1,1)-OFFSET(Census!BS$4,$A32*25-25+1,0,1,1))/OFFSET(Census!BS$4,$A32*25-25+1,0,1,1)*100)</f>
        <v>-31.853785900783286</v>
      </c>
      <c r="BU32" s="207">
        <f ca="1">OFFSET(Census!BU$4,$A32*25-25+Census!BU$3,0,1,1)-OFFSET(Census!BU$4,$A32*25-25+1,0,1,1)</f>
        <v>53658</v>
      </c>
      <c r="BV32" s="208">
        <f ca="1">IF(OFFSET(Census!BU$4,$A32*25-25+1,0,1,1)=0,"",(OFFSET(Census!BU$4,$A32*25-25+Census!BU$3,0,1,1)-OFFSET(Census!BU$4,$A32*25-25+1,0,1,1))/OFFSET(Census!BU$4,$A32*25-25+1,0,1,1)*100)</f>
        <v>259.26749130266717</v>
      </c>
      <c r="BW32" s="207"/>
      <c r="BX32" s="208"/>
      <c r="BY32" s="207">
        <f ca="1">OFFSET(Census!BY$4,$A32*25-25+Census!BY$3,0,1,1)-OFFSET(Census!BY$4,$A32*25-25+1,0,1,1)</f>
        <v>-4.8038452465204049</v>
      </c>
      <c r="BZ32" s="208">
        <f ca="1">IF(OFFSET(Census!BY$4,$A32*25-25+1,0,1,1)=0,"",(OFFSET(Census!BY$4,$A32*25-25+Census!BY$3,0,1,1)-OFFSET(Census!BY$4,$A32*25-25+1,0,1,1))/OFFSET(Census!BY$4,$A32*25-25+1,0,1,1)*100)</f>
        <v>-57.850852272727273</v>
      </c>
      <c r="CA32" s="207">
        <f ca="1">OFFSET(Census!CA$4,$A32*25-25+Census!CA$3,0,1,1)-OFFSET(Census!CA$4,$A32*25-25+1,0,1,1)</f>
        <v>41856</v>
      </c>
      <c r="CB32" s="208">
        <f ca="1">IF(OFFSET(Census!CA$4,$A32*25-25+1,0,1,1)=0,"",(OFFSET(Census!CA$4,$A32*25-25+Census!CA$3,0,1,1)-OFFSET(Census!CA$4,$A32*25-25+1,0,1,1))/OFFSET(Census!CA$4,$A32*25-25+1,0,1,1)*100)</f>
        <v>344.9480797758365</v>
      </c>
      <c r="CC32" s="207">
        <f ca="1">OFFSET(Census!CC$4,$A32*25-25+Census!CC$3,0,1,1)-OFFSET(Census!CC$4,$A32*25-25+1,0,1,1)</f>
        <v>24.695544310727676</v>
      </c>
      <c r="CD32" s="208">
        <f ca="1">IF(OFFSET(Census!CC$4,$A32*25-25+1,0,1,1)=0,"",(OFFSET(Census!CC$4,$A32*25-25+Census!CC$3,0,1,1)-OFFSET(Census!CC$4,$A32*25-25+1,0,1,1))/OFFSET(Census!CC$4,$A32*25-25+1,0,1,1)*100)</f>
        <v>278.02737940131664</v>
      </c>
      <c r="CE32" s="207"/>
      <c r="CF32" s="208"/>
      <c r="CG32" s="207">
        <f ca="1">OFFSET(Census!CG$4,$A32*25-25+Census!CG$3,0,1,1)-OFFSET(Census!CG$4,$A32*25-25+1,0,1,1)</f>
        <v>19745</v>
      </c>
      <c r="CH32" s="208">
        <f ca="1">IF(OFFSET(Census!CG$4,$A32*25-25+1,0,1,1)=0,"",(OFFSET(Census!CG$4,$A32*25-25+Census!CG$3,0,1,1)-OFFSET(Census!CG$4,$A32*25-25+1,0,1,1))/OFFSET(Census!CG$4,$A32*25-25+1,0,1,1)*100)</f>
        <v>31.055363321799305</v>
      </c>
      <c r="CI32" s="207">
        <f ca="1">OFFSET(Census!CI$4,$A32*25-25+Census!CI$3,0,1,1)-OFFSET(Census!CI$4,$A32*25-25+1,0,1,1)</f>
        <v>-1871</v>
      </c>
      <c r="CJ32" s="208">
        <f ca="1">IF(OFFSET(Census!CI$4,$A32*25-25+1,0,1,1)=0,"",(OFFSET(Census!CI$4,$A32*25-25+Census!CI$3,0,1,1)-OFFSET(Census!CI$4,$A32*25-25+1,0,1,1))/OFFSET(Census!CI$4,$A32*25-25+1,0,1,1)*100)</f>
        <v>-28.41305998481397</v>
      </c>
      <c r="CK32" s="207">
        <f ca="1">OFFSET(Census!CK$4,$A32*25-25+Census!CK$3,0,1,1)-OFFSET(Census!CK$4,$A32*25-25+1,0,1,1)</f>
        <v>8658</v>
      </c>
      <c r="CL32" s="208">
        <f ca="1">IF(OFFSET(Census!CK$4,$A32*25-25+1,0,1,1)=0,"",(OFFSET(Census!CK$4,$A32*25-25+Census!CK$3,0,1,1)-OFFSET(Census!CK$4,$A32*25-25+1,0,1,1))/OFFSET(Census!CK$4,$A32*25-25+1,0,1,1)*100)</f>
        <v>21.725929085844772</v>
      </c>
      <c r="CM32" s="207">
        <f ca="1">OFFSET(Census!CM$4,$A32*25-25+Census!CM$3,0,1,1)-OFFSET(Census!CM$4,$A32*25-25+1,0,1,1)</f>
        <v>-4.0305758328130681</v>
      </c>
      <c r="CN32" s="208">
        <f ca="1">IF(OFFSET(Census!CM$4,$A32*25-25+1,0,1,1)=0,"",(OFFSET(Census!CM$4,$A32*25-25+Census!CM$3,0,1,1)-OFFSET(Census!CM$4,$A32*25-25+1,0,1,1))/OFFSET(Census!CM$4,$A32*25-25+1,0,1,1)*100)</f>
        <v>-42.946902552669535</v>
      </c>
      <c r="CO32" s="207">
        <f ca="1">OFFSET(Census!CO$4,$A32*25-25+Census!CO$3,0,1,1)-OFFSET(Census!CO$4,$A32*25-25+1,0,1,1)</f>
        <v>-6.7220304770923001E-2</v>
      </c>
      <c r="CP32" s="208">
        <f ca="1">IF(OFFSET(Census!CO$4,$A32*25-25+1,0,1,1)=0,"",(OFFSET(Census!CO$4,$A32*25-25+Census!CO$3,0,1,1)-OFFSET(Census!CO$4,$A32*25-25+1,0,1,1))/OFFSET(Census!CO$4,$A32*25-25+1,0,1,1)*100)</f>
        <v>-1.5392011412268096</v>
      </c>
      <c r="CQ32" s="207">
        <f ca="1">OFFSET(Census!CQ$4,$A32*25-25+Census!CQ$3,0,1,1)-OFFSET(Census!CQ$4,$A32*25-25+1,0,1,1)</f>
        <v>0.6976764839765579</v>
      </c>
      <c r="CR32" s="208">
        <f ca="1">IF(OFFSET(Census!CQ$4,$A32*25-25+1,0,1,1)=0,"",(OFFSET(Census!CQ$4,$A32*25-25+Census!CQ$3,0,1,1)-OFFSET(Census!CQ$4,$A32*25-25+1,0,1,1))/OFFSET(Census!CQ$4,$A32*25-25+1,0,1,1)*100)</f>
        <v>1.0939296809116368</v>
      </c>
      <c r="CS32" s="207">
        <f ca="1">OFFSET(Census!CS$4,$A32*25-25+Census!CS$3,0,1,1)-OFFSET(Census!CS$4,$A32*25-25+1,0,1,1)</f>
        <v>-10.714339065502376</v>
      </c>
      <c r="CT32" s="208">
        <f ca="1">IF(OFFSET(Census!CS$4,$A32*25-25+1,0,1,1)=0,"",(OFFSET(Census!CS$4,$A32*25-25+Census!CS$3,0,1,1)-OFFSET(Census!CS$4,$A32*25-25+1,0,1,1))/OFFSET(Census!CS$4,$A32*25-25+1,0,1,1)*100)</f>
        <v>-79.775483740996592</v>
      </c>
      <c r="CU32" s="207">
        <f ca="1">OFFSET(Census!CU$4,$A32*25-25+Census!CU$3,0,1,1)-OFFSET(Census!CU$4,$A32*25-25+1,0,1,1)</f>
        <v>14465</v>
      </c>
      <c r="CV32" s="208">
        <f ca="1">IF(OFFSET(Census!CU$4,$A32*25-25+1,0,1,1)=0,"",(OFFSET(Census!CU$4,$A32*25-25+Census!CU$3,0,1,1)-OFFSET(Census!CU$4,$A32*25-25+1,0,1,1))/OFFSET(Census!CU$4,$A32*25-25+1,0,1,1)*100)</f>
        <v>108.08488380781588</v>
      </c>
      <c r="CW32" s="207">
        <f ca="1">OFFSET(Census!CW$4,$A32*25-25+Census!CW$3,0,1,1)-OFFSET(Census!CW$4,$A32*25-25+1,0,1,1)</f>
        <v>1271</v>
      </c>
      <c r="CX32" s="208">
        <f ca="1">IF(OFFSET(Census!CW$4,$A32*25-25+1,0,1,1)=0,"",(OFFSET(Census!CW$4,$A32*25-25+Census!CW$3,0,1,1)-OFFSET(Census!CW$4,$A32*25-25+1,0,1,1))/OFFSET(Census!CW$4,$A32*25-25+1,0,1,1)*100)</f>
        <v>31.053017346689472</v>
      </c>
      <c r="CY32" s="207">
        <f ca="1">OFFSET(Census!CY$4,$A32*25-25+Census!CY$3,0,1,1)-OFFSET(Census!CY$4,$A32*25-25+1,0,1,1)</f>
        <v>12.975803951377792</v>
      </c>
      <c r="CZ32" s="208">
        <f ca="1">IF(OFFSET(Census!CY$4,$A32*25-25+1,0,1,1)=0,"",(OFFSET(Census!CY$4,$A32*25-25+Census!CY$3,0,1,1)-OFFSET(Census!CY$4,$A32*25-25+1,0,1,1))/OFFSET(Census!CY$4,$A32*25-25+1,0,1,1)*100)</f>
        <v>61.645491685616079</v>
      </c>
      <c r="DA32" s="207">
        <f ca="1">OFFSET(Census!DA$4,$A32*25-25+Census!DA$3,0,1,1)-OFFSET(Census!DA$4,$A32*25-25+1,0,1,1)</f>
        <v>0.11621273680443434</v>
      </c>
      <c r="DB32" s="208">
        <f ca="1">IF(OFFSET(Census!DA$4,$A32*25-25+1,0,1,1)=0,"",(OFFSET(Census!DA$4,$A32*25-25+Census!DA$3,0,1,1)-OFFSET(Census!DA$4,$A32*25-25+1,0,1,1))/OFFSET(Census!DA$4,$A32*25-25+1,0,1,1)*100)</f>
        <v>1.8052298573237073</v>
      </c>
      <c r="DC32" s="207"/>
      <c r="DD32" s="208"/>
      <c r="DE32" s="207">
        <f ca="1">OFFSET(Census!DE$4,$A32*25-25+Census!DE$3,0,1,1)-OFFSET(Census!DE$4,$A32*25-25+1,0,1,1)</f>
        <v>4206</v>
      </c>
      <c r="DF32" s="208">
        <f ca="1">IF(OFFSET(Census!DE$4,$A32*25-25+1,0,1,1)=0,"",(OFFSET(Census!DE$4,$A32*25-25+Census!DE$3,0,1,1)-OFFSET(Census!DE$4,$A32*25-25+1,0,1,1))/OFFSET(Census!DE$4,$A32*25-25+1,0,1,1)*100)</f>
        <v>149.5732574679943</v>
      </c>
      <c r="DG32" s="207">
        <f ca="1">OFFSET(Census!DG$4,$A32*25-25+Census!DG$3,0,1,1)-OFFSET(Census!DG$4,$A32*25-25+1,0,1,1)</f>
        <v>-2511</v>
      </c>
      <c r="DH32" s="208">
        <f ca="1">IF(OFFSET(Census!DG$4,$A32*25-25+1,0,1,1)=0,"",(OFFSET(Census!DG$4,$A32*25-25+Census!DG$3,0,1,1)-OFFSET(Census!DG$4,$A32*25-25+1,0,1,1))/OFFSET(Census!DG$4,$A32*25-25+1,0,1,1)*100)</f>
        <v>-5.8004158004158004</v>
      </c>
      <c r="DI32" s="207">
        <f ca="1">OFFSET(Census!DI$4,$A32*25-25+Census!DI$3,0,1,1)-OFFSET(Census!DI$4,$A32*25-25+1,0,1,1)</f>
        <v>9395</v>
      </c>
      <c r="DJ32" s="208">
        <f ca="1">IF(OFFSET(Census!DI$4,$A32*25-25+1,0,1,1)=0,"",(OFFSET(Census!DI$4,$A32*25-25+Census!DI$3,0,1,1)-OFFSET(Census!DI$4,$A32*25-25+1,0,1,1))/OFFSET(Census!DI$4,$A32*25-25+1,0,1,1)*100)</f>
        <v>161.39838515718949</v>
      </c>
      <c r="DK32" s="207">
        <f ca="1">OFFSET(Census!DK$4,$A32*25-25+Census!DK$3,0,1,1)-OFFSET(Census!DK$4,$A32*25-25+1,0,1,1)</f>
        <v>10734</v>
      </c>
      <c r="DL32" s="208">
        <f ca="1">IF(OFFSET(Census!DK$4,$A32*25-25+1,0,1,1)=0,"",(OFFSET(Census!DK$4,$A32*25-25+Census!DK$3,0,1,1)-OFFSET(Census!DK$4,$A32*25-25+1,0,1,1))/OFFSET(Census!DK$4,$A32*25-25+1,0,1,1)*100)</f>
        <v>20.501948200779278</v>
      </c>
      <c r="DM32" s="207">
        <f ca="1">OFFSET(Census!DM$4,$A32*25-25+Census!DM$3,0,1,1)-OFFSET(Census!DM$4,$A32*25-25+1,0,1,1)</f>
        <v>5.7528692607292538</v>
      </c>
      <c r="DN32" s="208">
        <f ca="1">IF(OFFSET(Census!DM$4,$A32*25-25+1,0,1,1)=0,"",(OFFSET(Census!DM$4,$A32*25-25+Census!DM$3,0,1,1)-OFFSET(Census!DM$4,$A32*25-25+1,0,1,1))/OFFSET(Census!DM$4,$A32*25-25+1,0,1,1)*100)</f>
        <v>107.11138798532747</v>
      </c>
      <c r="DO32" s="207">
        <f ca="1">OFFSET(Census!DO$4,$A32*25-25+Census!DO$3,0,1,1)-OFFSET(Census!DO$4,$A32*25-25+1,0,1,1)</f>
        <v>-18.047699122075372</v>
      </c>
      <c r="DP32" s="208">
        <f ca="1">IF(OFFSET(Census!DO$4,$A32*25-25+1,0,1,1)=0,"",(OFFSET(Census!DO$4,$A32*25-25+Census!DO$3,0,1,1)-OFFSET(Census!DO$4,$A32*25-25+1,0,1,1))/OFFSET(Census!DO$4,$A32*25-25+1,0,1,1)*100)</f>
        <v>-21.827335071272309</v>
      </c>
      <c r="DQ32" s="207">
        <f ca="1">OFFSET(Census!DQ$4,$A32*25-25+Census!DQ$3,0,1,1)-OFFSET(Census!DQ$4,$A32*25-25+1,0,1,1)</f>
        <v>12.999812324033345</v>
      </c>
      <c r="DR32" s="208">
        <f ca="1">IF(OFFSET(Census!DQ$4,$A32*25-25+1,0,1,1)=0,"",(OFFSET(Census!DQ$4,$A32*25-25+Census!DQ$3,0,1,1)-OFFSET(Census!DQ$4,$A32*25-25+1,0,1,1))/OFFSET(Census!DQ$4,$A32*25-25+1,0,1,1)*100)</f>
        <v>116.92461330305615</v>
      </c>
      <c r="DS32" s="207">
        <f ca="1">OFFSET(Census!DS$4,$A32*25-25+Census!DS$3,0,1,1)-OFFSET(Census!DS$4,$A32*25-25+1,0,1,1)</f>
        <v>9006</v>
      </c>
      <c r="DT32" s="208">
        <f ca="1">IF(OFFSET(Census!DS$4,$A32*25-25+1,0,1,1)=0,"",(OFFSET(Census!DS$4,$A32*25-25+Census!DS$3,0,1,1)-OFFSET(Census!DS$4,$A32*25-25+1,0,1,1))/OFFSET(Census!DS$4,$A32*25-25+1,0,1,1)*100)</f>
        <v>96.995153473344104</v>
      </c>
      <c r="DU32" s="207">
        <f ca="1">OFFSET(Census!DU$4,$A32*25-25+Census!DU$3,0,1,1)-OFFSET(Census!DU$4,$A32*25-25+1,0,1,1)</f>
        <v>530</v>
      </c>
      <c r="DV32" s="208">
        <f ca="1">IF(OFFSET(Census!DU$4,$A32*25-25+1,0,1,1)=0,"",(OFFSET(Census!DU$4,$A32*25-25+Census!DU$3,0,1,1)-OFFSET(Census!DU$4,$A32*25-25+1,0,1,1))/OFFSET(Census!DU$4,$A32*25-25+1,0,1,1)*100)</f>
        <v>60.710194730813285</v>
      </c>
      <c r="DW32" s="207">
        <f ca="1">OFFSET(Census!DW$4,$A32*25-25+Census!DW$3,0,1,1)-OFFSET(Census!DW$4,$A32*25-25+1,0,1,1)</f>
        <v>14067</v>
      </c>
      <c r="DX32" s="208">
        <f ca="1">IF(OFFSET(Census!DW$4,$A32*25-25+1,0,1,1)=0,"",(OFFSET(Census!DW$4,$A32*25-25+Census!DW$3,0,1,1)-OFFSET(Census!DW$4,$A32*25-25+1,0,1,1))/OFFSET(Census!DW$4,$A32*25-25+1,0,1,1)*100)</f>
        <v>28.690597593310219</v>
      </c>
      <c r="DY32" s="207">
        <f ca="1">OFFSET(Census!DY$4,$A32*25-25+Census!DY$3,0,1,1)-OFFSET(Census!DY$4,$A32*25-25+1,0,1,1)</f>
        <v>10.402856300243851</v>
      </c>
      <c r="DZ32" s="208">
        <f ca="1">IF(OFFSET(Census!DY$4,$A32*25-25+1,0,1,1)=0,"",(OFFSET(Census!DY$4,$A32*25-25+Census!DY$3,0,1,1)-OFFSET(Census!DY$4,$A32*25-25+1,0,1,1))/OFFSET(Census!DY$4,$A32*25-25+1,0,1,1)*100)</f>
        <v>54.932907312973178</v>
      </c>
      <c r="EA32" s="207">
        <f ca="1">OFFSET(Census!EA$4,$A32*25-25+Census!EA$3,0,1,1)-OFFSET(Census!EA$4,$A32*25-25+1,0,1,1)</f>
        <v>0.46998281147124055</v>
      </c>
      <c r="EB32" s="208">
        <f ca="1">IF(OFFSET(Census!EA$4,$A32*25-25+1,0,1,1)=0,"",(OFFSET(Census!EA$4,$A32*25-25+Census!EA$3,0,1,1)-OFFSET(Census!EA$4,$A32*25-25+1,0,1,1))/OFFSET(Census!EA$4,$A32*25-25+1,0,1,1)*100)</f>
        <v>26.39548367289224</v>
      </c>
      <c r="EC32" s="207">
        <f ca="1">OFFSET(Census!EC$4,$A32*25-25+Census!EC$3,0,1,1)-OFFSET(Census!EC$4,$A32*25-25+1,0,1,1)</f>
        <v>978800</v>
      </c>
      <c r="ED32" s="208">
        <f ca="1">IF(OFFSET(Census!EC$4,$A32*25-25+1,0,1,1)=0,"",(OFFSET(Census!EC$4,$A32*25-25+Census!EC$3,0,1,1)-OFFSET(Census!EC$4,$A32*25-25+1,0,1,1))/OFFSET(Census!EC$4,$A32*25-25+1,0,1,1)*100)</f>
        <v>252.78925619834709</v>
      </c>
      <c r="EE32" s="207">
        <f ca="1">OFFSET(Census!EE$4,$A32*25-25+Census!EE$3,0,1,1)-OFFSET(Census!EE$4,$A32*25-25+1,0,1,1)</f>
        <v>391500</v>
      </c>
      <c r="EF32" s="208">
        <f ca="1">IF(OFFSET(Census!EE$4,$A32*25-25+1,0,1,1)=0,"",(OFFSET(Census!EE$4,$A32*25-25+Census!EE$3,0,1,1)-OFFSET(Census!EE$4,$A32*25-25+1,0,1,1))/OFFSET(Census!EE$4,$A32*25-25+1,0,1,1)*100)</f>
        <v>127.94117647058823</v>
      </c>
      <c r="EG32" s="207">
        <f ca="1">OFFSET(Census!EG$4,$A32*25-25+Census!EG$3,0,1,1)-OFFSET(Census!EG$4,$A32*25-25+1,0,1,1)</f>
        <v>10.690443539747161</v>
      </c>
      <c r="EH32" s="208">
        <f ca="1">IF(OFFSET(Census!EG$4,$A32*25-25+1,0,1,1)=0,"",(OFFSET(Census!EG$4,$A32*25-25+Census!EG$3,0,1,1)-OFFSET(Census!EG$4,$A32*25-25+1,0,1,1))/OFFSET(Census!EG$4,$A32*25-25+1,0,1,1)*100)</f>
        <v>288.18657039711189</v>
      </c>
      <c r="EI32" s="207">
        <f ca="1">OFFSET(Census!EI$4,$A32*25-25+Census!EI$3,0,1,1)-OFFSET(Census!EI$4,$A32*25-25+1,0,1,1)</f>
        <v>4.7520248553674733</v>
      </c>
      <c r="EJ32" s="208">
        <f ca="1">IF(OFFSET(Census!EI$4,$A32*25-25+1,0,1,1)=0,"",(OFFSET(Census!EI$4,$A32*25-25+Census!EI$3,0,1,1)-OFFSET(Census!EI$4,$A32*25-25+1,0,1,1))/OFFSET(Census!EI$4,$A32*25-25+1,0,1,1)*100)</f>
        <v>141.93727999999999</v>
      </c>
      <c r="EK32" s="207">
        <f ca="1">OFFSET(Census!EK$4,$A32*25-25+Census!EK$3,0,1,1)-OFFSET(Census!EK$4,$A32*25-25+1,0,1,1)</f>
        <v>-6.3000000000000007</v>
      </c>
      <c r="EL32" s="208">
        <f ca="1">IF(OFFSET(Census!EK$4,$A32*25-25+1,0,1,1)=0,"",(OFFSET(Census!EK$4,$A32*25-25+Census!EK$3,0,1,1)-OFFSET(Census!EK$4,$A32*25-25+1,0,1,1))/OFFSET(Census!EK$4,$A32*25-25+1,0,1,1)*100)</f>
        <v>-79.74683544303798</v>
      </c>
      <c r="EM32" s="207"/>
      <c r="EN32" s="208"/>
      <c r="EO32" s="207">
        <f ca="1">OFFSET(Census!EO$4,$A32*25-25+Census!EO$3,0,1,1)-OFFSET(Census!EO$4,$A32*25-25+1,0,1,1)</f>
        <v>-5.7073643916655792</v>
      </c>
      <c r="EP32" s="208">
        <f ca="1">IF(OFFSET(Census!EO$4,$A32*25-25+1,0,1,1)=0,"",(OFFSET(Census!EO$4,$A32*25-25+Census!EO$3,0,1,1)-OFFSET(Census!EO$4,$A32*25-25+1,0,1,1))/OFFSET(Census!EO$4,$A32*25-25+1,0,1,1)*100)</f>
        <v>-90.487310344827591</v>
      </c>
      <c r="EQ32" s="207">
        <f ca="1">OFFSET(Census!EQ$4,$A32*25-25+Census!EQ$3,0,1,1)-OFFSET(Census!EQ$4,$A32*25-25+1,0,1,1)</f>
        <v>2743</v>
      </c>
      <c r="ER32" s="208">
        <f ca="1">IF(OFFSET(Census!EQ$4,$A32*25-25+1,0,1,1)=0,"",(OFFSET(Census!EQ$4,$A32*25-25+Census!EQ$3,0,1,1)-OFFSET(Census!EQ$4,$A32*25-25+1,0,1,1))/OFFSET(Census!EQ$4,$A32*25-25+1,0,1,1)*100)</f>
        <v>20.045308389359835</v>
      </c>
      <c r="ES32" s="207">
        <f ca="1">OFFSET(Census!ES$4,$A32*25-25+Census!ES$3,0,1,1)-OFFSET(Census!ES$4,$A32*25-25+1,0,1,1)</f>
        <v>3537</v>
      </c>
      <c r="ET32" s="208">
        <f ca="1">IF(OFFSET(Census!ES$4,$A32*25-25+1,0,1,1)=0,"",(OFFSET(Census!ES$4,$A32*25-25+Census!ES$3,0,1,1)-OFFSET(Census!ES$4,$A32*25-25+1,0,1,1))/OFFSET(Census!ES$4,$A32*25-25+1,0,1,1)*100)</f>
        <v>19.551158034381739</v>
      </c>
      <c r="EU32" s="207">
        <f ca="1">OFFSET(Census!EU$4,$A32*25-25+Census!EU$3,0,1,1)-OFFSET(Census!EU$4,$A32*25-25+1,0,1,1)</f>
        <v>1174</v>
      </c>
      <c r="EV32" s="208">
        <f ca="1">IF(OFFSET(Census!EU$4,$A32*25-25+1,0,1,1)=0,"",(OFFSET(Census!EU$4,$A32*25-25+Census!EU$3,0,1,1)-OFFSET(Census!EU$4,$A32*25-25+1,0,1,1))/OFFSET(Census!EU$4,$A32*25-25+1,0,1,1)*100)</f>
        <v>22.49904177845918</v>
      </c>
      <c r="EW32" s="207">
        <f ca="1">OFFSET(Census!EW$4,$A32*25-25+Census!EW$3,0,1,1)-OFFSET(Census!EW$4,$A32*25-25+1,0,1,1)</f>
        <v>21</v>
      </c>
      <c r="EX32" s="208">
        <f ca="1">IF(OFFSET(Census!EW$4,$A32*25-25+1,0,1,1)=0,"",(OFFSET(Census!EW$4,$A32*25-25+Census!EW$3,0,1,1)-OFFSET(Census!EW$4,$A32*25-25+1,0,1,1))/OFFSET(Census!EW$4,$A32*25-25+1,0,1,1)*100)</f>
        <v>2.3972602739726026</v>
      </c>
      <c r="EY32" s="207">
        <f ca="1">OFFSET(Census!EY$4,$A32*25-25+Census!EY$3,0,1,1)-OFFSET(Census!EY$4,$A32*25-25+1,0,1,1)</f>
        <v>7475</v>
      </c>
      <c r="EZ32" s="208">
        <f ca="1">IF(OFFSET(Census!EY$4,$A32*25-25+1,0,1,1)=0,"",(OFFSET(Census!EY$4,$A32*25-25+Census!EY$3,0,1,1)-OFFSET(Census!EY$4,$A32*25-25+1,0,1,1))/OFFSET(Census!EY$4,$A32*25-25+1,0,1,1)*100)</f>
        <v>19.739100583590798</v>
      </c>
      <c r="FA32" s="207">
        <f ca="1">OFFSET(Census!FA$4,$A32*25-25+Census!FA$3,0,1,1)-OFFSET(Census!FA$4,$A32*25-25+1,0,1,1)</f>
        <v>2520</v>
      </c>
      <c r="FB32" s="208">
        <f ca="1">IF(OFFSET(Census!FA$4,$A32*25-25+1,0,1,1)=0,"",(OFFSET(Census!FA$4,$A32*25-25+Census!FA$3,0,1,1)-OFFSET(Census!FA$4,$A32*25-25+1,0,1,1))/OFFSET(Census!FA$4,$A32*25-25+1,0,1,1)*100)</f>
        <v>18.863687401751626</v>
      </c>
      <c r="FC32" s="207">
        <f ca="1">OFFSET(Census!FC$4,$A32*25-25+Census!FC$3,0,1,1)-OFFSET(Census!FC$4,$A32*25-25+1,0,1,1)</f>
        <v>1016</v>
      </c>
      <c r="FD32" s="208">
        <f ca="1">IF(OFFSET(Census!FC$4,$A32*25-25+1,0,1,1)=0,"",(OFFSET(Census!FC$4,$A32*25-25+Census!FC$3,0,1,1)-OFFSET(Census!FC$4,$A32*25-25+1,0,1,1))/OFFSET(Census!FC$4,$A32*25-25+1,0,1,1)*100)</f>
        <v>51.417004048582996</v>
      </c>
      <c r="FE32" s="207">
        <f ca="1">OFFSET(Census!FE$4,$A32*25-25+Census!FE$3,0,1,1)-OFFSET(Census!FE$4,$A32*25-25+1,0,1,1)</f>
        <v>277</v>
      </c>
      <c r="FF32" s="208">
        <f ca="1">IF(OFFSET(Census!FE$4,$A32*25-25+1,0,1,1)=0,"",(OFFSET(Census!FE$4,$A32*25-25+Census!FE$3,0,1,1)-OFFSET(Census!FE$4,$A32*25-25+1,0,1,1))/OFFSET(Census!FE$4,$A32*25-25+1,0,1,1)*100)</f>
        <v>20.874152223059532</v>
      </c>
      <c r="FG32" s="207">
        <f ca="1">OFFSET(Census!FG$4,$A32*25-25+Census!FG$3,0,1,1)-OFFSET(Census!FG$4,$A32*25-25+1,0,1,1)</f>
        <v>11288</v>
      </c>
      <c r="FH32" s="208">
        <f ca="1">IF(OFFSET(Census!FG$4,$A32*25-25+1,0,1,1)=0,"",(OFFSET(Census!FG$4,$A32*25-25+Census!FG$3,0,1,1)-OFFSET(Census!FG$4,$A32*25-25+1,0,1,1))/OFFSET(Census!FG$4,$A32*25-25+1,0,1,1)*100)</f>
        <v>20.700152207001523</v>
      </c>
      <c r="FI32" s="207">
        <f ca="1">OFFSET(Census!FI$4,$A32*25-25+Census!FI$3,0,1,1)-OFFSET(Census!FI$4,$A32*25-25+1,0,1,1)</f>
        <v>-0.13614431699978269</v>
      </c>
      <c r="FJ32" s="208">
        <f ca="1">IF(OFFSET(Census!FI$4,$A32*25-25+1,0,1,1)=0,"",(OFFSET(Census!FI$4,$A32*25-25+Census!FI$3,0,1,1)-OFFSET(Census!FI$4,$A32*25-25+1,0,1,1))/OFFSET(Census!FI$4,$A32*25-25+1,0,1,1)*100)</f>
        <v>-0.54253769002595376</v>
      </c>
      <c r="FK32" s="207">
        <f ca="1">OFFSET(Census!FK$4,$A32*25-25+Census!FK$3,0,1,1)-OFFSET(Census!FK$4,$A32*25-25+1,0,1,1)</f>
        <v>-0.3158123577821712</v>
      </c>
      <c r="FL32" s="208">
        <f ca="1">IF(OFFSET(Census!FK$4,$A32*25-25+1,0,1,1)=0,"",(OFFSET(Census!FK$4,$A32*25-25+Census!FK$3,0,1,1)-OFFSET(Census!FK$4,$A32*25-25+1,0,1,1))/OFFSET(Census!FK$4,$A32*25-25+1,0,1,1)*100)</f>
        <v>-0.95194094755511449</v>
      </c>
      <c r="FM32" s="207">
        <f ca="1">OFFSET(Census!FM$4,$A32*25-25+Census!FM$3,0,1,1)-OFFSET(Census!FM$4,$A32*25-25+1,0,1,1)</f>
        <v>0.14261240346808712</v>
      </c>
      <c r="FN32" s="208">
        <f ca="1">IF(OFFSET(Census!FM$4,$A32*25-25+1,0,1,1)=0,"",(OFFSET(Census!FM$4,$A32*25-25+Census!FM$3,0,1,1)-OFFSET(Census!FM$4,$A32*25-25+1,0,1,1))/OFFSET(Census!FM$4,$A32*25-25+1,0,1,1)*100)</f>
        <v>1.4903788757221652</v>
      </c>
      <c r="FO32" s="207">
        <f ca="1">OFFSET(Census!FO$4,$A32*25-25+Census!FO$3,0,1,1)-OFFSET(Census!FO$4,$A32*25-25+1,0,1,1)</f>
        <v>-0.24359734018039347</v>
      </c>
      <c r="FP32" s="208">
        <f ca="1">IF(OFFSET(Census!FO$4,$A32*25-25+1,0,1,1)=0,"",(OFFSET(Census!FO$4,$A32*25-25+Census!FO$3,0,1,1)-OFFSET(Census!FO$4,$A32*25-25+1,0,1,1))/OFFSET(Census!FO$4,$A32*25-25+1,0,1,1)*100)</f>
        <v>-15.163934426229497</v>
      </c>
      <c r="FQ32" s="207">
        <f ca="1">OFFSET(Census!FQ$4,$A32*25-25+Census!FQ$3,0,1,1)-OFFSET(Census!FQ$4,$A32*25-25+1,0,1,1)</f>
        <v>-0.55294161149424781</v>
      </c>
      <c r="FR32" s="208">
        <f ca="1">IF(OFFSET(Census!FQ$4,$A32*25-25+1,0,1,1)=0,"",(OFFSET(Census!FQ$4,$A32*25-25+Census!FQ$3,0,1,1)-OFFSET(Census!FQ$4,$A32*25-25+1,0,1,1))/OFFSET(Census!FQ$4,$A32*25-25+1,0,1,1)*100)</f>
        <v>-0.79623066403635767</v>
      </c>
      <c r="FS32" s="207">
        <f ca="1">OFFSET(Census!FS$4,$A32*25-25+Census!FS$3,0,1,1)-OFFSET(Census!FS$4,$A32*25-25+1,0,1,1)</f>
        <v>-0.37273938123236761</v>
      </c>
      <c r="FT32" s="208">
        <f ca="1">IF(OFFSET(Census!FS$4,$A32*25-25+1,0,1,1)=0,"",(OFFSET(Census!FS$4,$A32*25-25+Census!FS$3,0,1,1)-OFFSET(Census!FS$4,$A32*25-25+1,0,1,1))/OFFSET(Census!FS$4,$A32*25-25+1,0,1,1)*100)</f>
        <v>-1.5215099332272055</v>
      </c>
      <c r="FU32" s="207">
        <f ca="1">OFFSET(Census!FU$4,$A32*25-25+Census!FU$3,0,1,1)-OFFSET(Census!FU$4,$A32*25-25+1,0,1,1)</f>
        <v>0.92217291722701678</v>
      </c>
      <c r="FV32" s="208">
        <f ca="1">IF(OFFSET(Census!FU$4,$A32*25-25+1,0,1,1)=0,"",(OFFSET(Census!FU$4,$A32*25-25+Census!FU$3,0,1,1)-OFFSET(Census!FU$4,$A32*25-25+1,0,1,1))/OFFSET(Census!FU$4,$A32*25-25+1,0,1,1)*100)</f>
        <v>25.448892383252254</v>
      </c>
      <c r="FW32" s="207">
        <f ca="1">OFFSET(Census!FW$4,$A32*25-25+Census!FW$3,0,1,1)-OFFSET(Census!FW$4,$A32*25-25+1,0,1,1)</f>
        <v>3.5080754996124064E-3</v>
      </c>
      <c r="FX32" s="208">
        <f ca="1">IF(OFFSET(Census!FW$4,$A32*25-25+1,0,1,1)=0,"",(OFFSET(Census!FW$4,$A32*25-25+Census!FW$3,0,1,1)-OFFSET(Census!FW$4,$A32*25-25+1,0,1,1))/OFFSET(Census!FW$4,$A32*25-25+1,0,1,1)*100)</f>
        <v>0.14415890359409506</v>
      </c>
      <c r="FY32" s="207"/>
      <c r="FZ32" s="208"/>
      <c r="GA32" s="207">
        <f ca="1">OFFSET(Census!GA$4,$A32*25-25+Census!GA$3,0,1,1)-OFFSET(Census!GA$4,$A32*25-25+1,0,1,1)</f>
        <v>-4.0393462864242196</v>
      </c>
      <c r="GB32" s="208">
        <f ca="1">IF(OFFSET(Census!GA$4,$A32*25-25+1,0,1,1)=0,"",(OFFSET(Census!GA$4,$A32*25-25+Census!GA$3,0,1,1)-OFFSET(Census!GA$4,$A32*25-25+1,0,1,1))/OFFSET(Census!GA$4,$A32*25-25+1,0,1,1)*100)</f>
        <v>-88.202011411420273</v>
      </c>
      <c r="GC32" s="207">
        <f ca="1">OFFSET(Census!GC$4,$A32*25-25+Census!GC$3,0,1,1)-OFFSET(Census!GC$4,$A32*25-25+1,0,1,1)</f>
        <v>-14.005138347251744</v>
      </c>
      <c r="GD32" s="208">
        <f ca="1">IF(OFFSET(Census!GC$4,$A32*25-25+1,0,1,1)=0,"",(OFFSET(Census!GC$4,$A32*25-25+Census!GC$3,0,1,1)-OFFSET(Census!GC$4,$A32*25-25+1,0,1,1))/OFFSET(Census!GC$4,$A32*25-25+1,0,1,1)*100)</f>
        <v>-76.104845194681175</v>
      </c>
      <c r="GE32" s="207">
        <f ca="1">OFFSET(Census!GE$4,$A32*25-25+Census!GE$3,0,1,1)-OFFSET(Census!GE$4,$A32*25-25+1,0,1,1)</f>
        <v>-54.495160055620786</v>
      </c>
      <c r="GF32" s="208">
        <f ca="1">IF(OFFSET(Census!GE$4,$A32*25-25+1,0,1,1)=0,"",(OFFSET(Census!GE$4,$A32*25-25+Census!GE$3,0,1,1)-OFFSET(Census!GE$4,$A32*25-25+1,0,1,1))/OFFSET(Census!GE$4,$A32*25-25+1,0,1,1)*100)</f>
        <v>-71.454316492207354</v>
      </c>
      <c r="GG32" s="207">
        <f ca="1">OFFSET(Census!GG$4,$A32*25-25+Census!GG$3,0,1,1)-OFFSET(Census!GG$4,$A32*25-25+1,0,1,1)</f>
        <v>-66.210427063871364</v>
      </c>
      <c r="GH32" s="208">
        <f ca="1">IF(OFFSET(Census!GG$4,$A32*25-25+1,0,1,1)=0,"",(OFFSET(Census!GG$4,$A32*25-25+Census!GG$3,0,1,1)-OFFSET(Census!GG$4,$A32*25-25+1,0,1,1))/OFFSET(Census!GG$4,$A32*25-25+1,0,1,1)*100)</f>
        <v>-47.918189538276316</v>
      </c>
      <c r="GI32" s="207">
        <f ca="1">OFFSET(Census!GI$4,$A32*25-25+Census!GI$3,0,1,1)-OFFSET(Census!GI$4,$A32*25-25+1,0,1,1)</f>
        <v>-12.462112762232628</v>
      </c>
      <c r="GJ32" s="208">
        <f ca="1">IF(OFFSET(Census!GI$4,$A32*25-25+1,0,1,1)=0,"",(OFFSET(Census!GI$4,$A32*25-25+Census!GI$3,0,1,1)-OFFSET(Census!GI$4,$A32*25-25+1,0,1,1))/OFFSET(Census!GI$4,$A32*25-25+1,0,1,1)*100)</f>
        <v>-18.232468698149386</v>
      </c>
      <c r="GK32" s="207">
        <f ca="1">OFFSET(Census!GK$4,$A32*25-25+Census!GK$3,0,1,1)-OFFSET(Census!GK$4,$A32*25-25+1,0,1,1)</f>
        <v>-4.148999693178494</v>
      </c>
      <c r="GL32" s="208">
        <f ca="1">IF(OFFSET(Census!GK$4,$A32*25-25+1,0,1,1)=0,"",(OFFSET(Census!GK$4,$A32*25-25+Census!GK$3,0,1,1)-OFFSET(Census!GK$4,$A32*25-25+1,0,1,1))/OFFSET(Census!GK$4,$A32*25-25+1,0,1,1)*100)</f>
        <v>-26.426128768660373</v>
      </c>
      <c r="GM32" s="207"/>
      <c r="GN32" s="208"/>
      <c r="GO32" s="207">
        <f ca="1">OFFSET(Census!GO$4,$A32*25-25+Census!GO$3,0,1,1)-OFFSET(Census!GO$4,$A32*25-25+1,0,1,1)</f>
        <v>-32.785512629689677</v>
      </c>
      <c r="GP32" s="208">
        <f ca="1">IF(OFFSET(Census!GO$4,$A32*25-25+1,0,1,1)=0,"",(OFFSET(Census!GO$4,$A32*25-25+Census!GO$3,0,1,1)-OFFSET(Census!GO$4,$A32*25-25+1,0,1,1))/OFFSET(Census!GO$4,$A32*25-25+1,0,1,1)*100)</f>
        <v>-57.46159210782573</v>
      </c>
      <c r="GQ32" s="207">
        <f ca="1">OFFSET(Census!GQ$4,$A32*25-25+Census!GQ$3,0,1,1)-OFFSET(Census!GQ$4,$A32*25-25+1,0,1,1)</f>
        <v>-3</v>
      </c>
      <c r="GR32" s="208">
        <f ca="1">IF(OFFSET(Census!GQ$4,$A32*25-25+1,0,1,1)=0,"",(OFFSET(Census!GQ$4,$A32*25-25+Census!GQ$3,0,1,1)-OFFSET(Census!GQ$4,$A32*25-25+1,0,1,1))/OFFSET(Census!GQ$4,$A32*25-25+1,0,1,1)*100)</f>
        <v>-0.16286644951140067</v>
      </c>
      <c r="GS32" s="207">
        <f ca="1">OFFSET(Census!GS$4,$A32*25-25+Census!GS$3,0,1,1)-OFFSET(Census!GS$4,$A32*25-25+1,0,1,1)</f>
        <v>-33.450000000000003</v>
      </c>
      <c r="GT32" s="208">
        <f ca="1">IF(OFFSET(Census!GS$4,$A32*25-25+1,0,1,1)=0,"",(OFFSET(Census!GS$4,$A32*25-25+Census!GS$3,0,1,1)-OFFSET(Census!GS$4,$A32*25-25+1,0,1,1))/OFFSET(Census!GS$4,$A32*25-25+1,0,1,1)*100)</f>
        <v>-38.032973280272884</v>
      </c>
      <c r="GU32" s="207">
        <f ca="1">OFFSET(Census!GU$4,$A32*25-25+Census!GU$3,0,1,1)-OFFSET(Census!GU$4,$A32*25-25+1,0,1,1)</f>
        <v>-34.569999999999993</v>
      </c>
      <c r="GV32" s="208">
        <f ca="1">IF(OFFSET(Census!GU$4,$A32*25-25+1,0,1,1)=0,"",(OFFSET(Census!GU$4,$A32*25-25+Census!GU$3,0,1,1)-OFFSET(Census!GU$4,$A32*25-25+1,0,1,1))/OFFSET(Census!GU$4,$A32*25-25+1,0,1,1)*100)</f>
        <v>-46.359125653748151</v>
      </c>
      <c r="GW32" s="207">
        <f ca="1">OFFSET(Census!GW$4,$A32*25-25+Census!GW$3,0,1,1)-OFFSET(Census!GW$4,$A32*25-25+1,0,1,1)</f>
        <v>9.9399999999999977</v>
      </c>
      <c r="GX32" s="208">
        <f ca="1">IF(OFFSET(Census!GW$4,$A32*25-25+1,0,1,1)=0,"",(OFFSET(Census!GW$4,$A32*25-25+Census!GW$3,0,1,1)-OFFSET(Census!GW$4,$A32*25-25+1,0,1,1))/OFFSET(Census!GW$4,$A32*25-25+1,0,1,1)*100)</f>
        <v>14.866886030511514</v>
      </c>
      <c r="GY32" s="207">
        <f ca="1">OFFSET(Census!GY$4,$A32*25-25+Census!GY$3,0,1,1)-OFFSET(Census!GY$4,$A32*25-25+1,0,1,1)</f>
        <v>11.5</v>
      </c>
      <c r="GZ32" s="208">
        <f ca="1">IF(OFFSET(Census!GY$4,$A32*25-25+1,0,1,1)=0,"",(OFFSET(Census!GY$4,$A32*25-25+Census!GY$3,0,1,1)-OFFSET(Census!GY$4,$A32*25-25+1,0,1,1))/OFFSET(Census!GY$4,$A32*25-25+1,0,1,1)*100)</f>
        <v>23</v>
      </c>
      <c r="HA32" s="207">
        <f ca="1">OFFSET(Census!HA$4,$A32*25-25+Census!HA$3,0,1,1)-OFFSET(Census!HA$4,$A32*25-25+1,0,1,1)</f>
        <v>-0.10000000000000853</v>
      </c>
      <c r="HB32" s="208">
        <f ca="1">IF(OFFSET(Census!HA$4,$A32*25-25+1,0,1,1)=0,"",(OFFSET(Census!HA$4,$A32*25-25+Census!HA$3,0,1,1)-OFFSET(Census!HA$4,$A32*25-25+1,0,1,1))/OFFSET(Census!HA$4,$A32*25-25+1,0,1,1)*100)</f>
        <v>-0.10235414534289511</v>
      </c>
      <c r="HC32" s="207">
        <f ca="1">OFFSET(Census!HC$4,$A32*25-25+Census!HC$3,0,1,1)-OFFSET(Census!HC$4,$A32*25-25+1,0,1,1)</f>
        <v>2.5999999999999996</v>
      </c>
      <c r="HD32" s="208">
        <f ca="1">IF(OFFSET(Census!HC$4,$A32*25-25+1,0,1,1)=0,"",(OFFSET(Census!HC$4,$A32*25-25+Census!HC$3,0,1,1)-OFFSET(Census!HC$4,$A32*25-25+1,0,1,1))/OFFSET(Census!HC$4,$A32*25-25+1,0,1,1)*100)</f>
        <v>20</v>
      </c>
      <c r="HE32" s="207"/>
      <c r="HF32" s="208" t="str">
        <f ca="1">IF(OFFSET(Census!HE$4,$A32*25-25+1,0,1,1)=0,"",(OFFSET(Census!HE$4,$A32*25-25+Census!HE$3,0,1,1)-OFFSET(Census!HE$4,$A32*25-25+1,0,1,1))/OFFSET(Census!HE$4,$A32*25-25+1,0,1,1)*100)</f>
        <v/>
      </c>
      <c r="HG32" s="207">
        <f ca="1">OFFSET(Census!HG$4,$A32*25-25+Census!HG$3,0,1,1)-OFFSET(Census!HG$4,$A32*25-25+1,0,1,1)</f>
        <v>301.65850148804657</v>
      </c>
      <c r="HH32" s="208">
        <f ca="1">IF(OFFSET(Census!HG$4,$A32*25-25+1,0,1,1)=0,"",(OFFSET(Census!HG$4,$A32*25-25+Census!HG$3,0,1,1)-OFFSET(Census!HG$4,$A32*25-25+1,0,1,1))/OFFSET(Census!HG$4,$A32*25-25+1,0,1,1)*100)</f>
        <v>67.941103938749222</v>
      </c>
      <c r="HI32" s="207">
        <f ca="1">OFFSET(Census!HI$4,$A32*25-25+Census!HI$3,0,1,1)-OFFSET(Census!HI$4,$A32*25-25+1,0,1,1)</f>
        <v>210.60661063326461</v>
      </c>
      <c r="HJ32" s="208">
        <f ca="1">IF(OFFSET(Census!HI$4,$A32*25-25+1,0,1,1)=0,"",(OFFSET(Census!HI$4,$A32*25-25+Census!HI$3,0,1,1)-OFFSET(Census!HI$4,$A32*25-25+1,0,1,1))/OFFSET(Census!HI$4,$A32*25-25+1,0,1,1)*100)</f>
        <v>4.6853528505731834</v>
      </c>
      <c r="HK32" s="207">
        <f ca="1">OFFSET(Census!HK$4,$A32*25-25+Census!HK$3,0,1,1)-OFFSET(Census!HK$4,$A32*25-25+1,0,1,1)</f>
        <v>160.82747380929021</v>
      </c>
      <c r="HL32" s="208">
        <f ca="1">IF(OFFSET(Census!HK$4,$A32*25-25+1,0,1,1)=0,"",(OFFSET(Census!HK$4,$A32*25-25+Census!HK$3,0,1,1)-OFFSET(Census!HK$4,$A32*25-25+1,0,1,1))/OFFSET(Census!HK$4,$A32*25-25+1,0,1,1)*100)</f>
        <v>189.20879271681201</v>
      </c>
      <c r="HM32" s="207">
        <f ca="1">OFFSET(Census!HM$4,$A32*25-25+Census!HM$3,0,1,1)-OFFSET(Census!HM$4,$A32*25-25+1,0,1,1)</f>
        <v>1090.5371357556332</v>
      </c>
      <c r="HN32" s="208">
        <f ca="1">IF(OFFSET(Census!HM$4,$A32*25-25+1,0,1,1)=0,"",(OFFSET(Census!HM$4,$A32*25-25+Census!HM$3,0,1,1)-OFFSET(Census!HM$4,$A32*25-25+1,0,1,1))/OFFSET(Census!HM$4,$A32*25-25+1,0,1,1)*100)</f>
        <v>20.202614593472273</v>
      </c>
      <c r="HO32" s="207">
        <f ca="1">OFFSET(Census!HO$4,$A32*25-25+Census!HO$3,0,1,1)-OFFSET(Census!HO$4,$A32*25-25+1,0,1,1)</f>
        <v>545.4441494645605</v>
      </c>
      <c r="HP32" s="208">
        <f ca="1">IF(OFFSET(Census!HO$4,$A32*25-25+1,0,1,1)=0,"",(OFFSET(Census!HO$4,$A32*25-25+Census!HO$3,0,1,1)-OFFSET(Census!HO$4,$A32*25-25+1,0,1,1))/OFFSET(Census!HO$4,$A32*25-25+1,0,1,1)*100)</f>
        <v>177.29965102873021</v>
      </c>
      <c r="HQ32" s="207"/>
      <c r="HR32" s="208"/>
      <c r="HS32" s="207">
        <f ca="1">OFFSET(Census!HS$4,$A32*25-25+Census!HS$3,0,1,1)-OFFSET(Census!HS$4,$A32*25-25+1,0,1,1)</f>
        <v>-1</v>
      </c>
      <c r="HT32" s="208">
        <f ca="1">IF(OFFSET(Census!HS$4,$A32*25-25+1,0,1,1)=0,"",(OFFSET(Census!HS$4,$A32*25-25+Census!HS$3,0,1,1)-OFFSET(Census!HS$4,$A32*25-25+1,0,1,1))/OFFSET(Census!HS$4,$A32*25-25+1,0,1,1)*100)</f>
        <v>-14.285714285714285</v>
      </c>
      <c r="HU32" s="207">
        <f ca="1">OFFSET(Census!HU$4,$A32*25-25+Census!HU$3,0,1,1)-OFFSET(Census!HU$4,$A32*25-25+1,0,1,1)</f>
        <v>0</v>
      </c>
      <c r="HV32" s="208" t="str">
        <f ca="1">IF(OFFSET(Census!HU$4,$A32*25-25+1,0,1,1)=0,"",(OFFSET(Census!HU$4,$A32*25-25+Census!HU$3,0,1,1)-OFFSET(Census!HU$4,$A32*25-25+1,0,1,1))/OFFSET(Census!HU$4,$A32*25-25+1,0,1,1)*100)</f>
        <v/>
      </c>
      <c r="HW32" s="207">
        <f ca="1">OFFSET(Census!HW$4,$A32*25-25+Census!HW$3,0,1,1)-OFFSET(Census!HW$4,$A32*25-25+1,0,1,1)</f>
        <v>4.6000000000000014</v>
      </c>
      <c r="HX32" s="208">
        <f ca="1">IF(OFFSET(Census!HW$4,$A32*25-25+1,0,1,1)=0,"",(OFFSET(Census!HW$4,$A32*25-25+Census!HW$3,0,1,1)-OFFSET(Census!HW$4,$A32*25-25+1,0,1,1))/OFFSET(Census!HW$4,$A32*25-25+1,0,1,1)*100)</f>
        <v>7.8902229845626097</v>
      </c>
      <c r="HY32" s="207"/>
      <c r="HZ32" s="208" t="str">
        <f ca="1">IF(OFFSET(Census!HY$4,$A32*25-25+1,0,1,1)=0,"",(OFFSET(Census!HY$4,$A32*25-25+Census!HY$3,0,1,1)-OFFSET(Census!HY$4,$A32*25-25+1,0,1,1))/OFFSET(Census!HY$4,$A32*25-25+1,0,1,1)*100)</f>
        <v/>
      </c>
      <c r="IA32" s="207">
        <f ca="1">OFFSET(Census!IA$4,$A32*25-25+Census!IA$3,0,1,1)-OFFSET(Census!IA$4,$A32*25-25+1,0,1,1)</f>
        <v>-2</v>
      </c>
      <c r="IB32" s="208">
        <f ca="1">IF(OFFSET(Census!IA$4,$A32*25-25+1,0,1,1)=0,"",(OFFSET(Census!IA$4,$A32*25-25+Census!IA$3,0,1,1)-OFFSET(Census!IA$4,$A32*25-25+1,0,1,1))/OFFSET(Census!IA$4,$A32*25-25+1,0,1,1)*100)</f>
        <v>-33.333333333333329</v>
      </c>
      <c r="IC32" s="207">
        <f ca="1">OFFSET(Census!IC$4,$A32*25-25+Census!IC$3,0,1,1)-OFFSET(Census!IC$4,$A32*25-25+1,0,1,1)</f>
        <v>-54.666666666666671</v>
      </c>
      <c r="ID32" s="208">
        <f ca="1">IF(OFFSET(Census!IC$4,$A32*25-25+1,0,1,1)=0,"",(OFFSET(Census!IC$4,$A32*25-25+Census!IC$3,0,1,1)-OFFSET(Census!IC$4,$A32*25-25+1,0,1,1))/OFFSET(Census!IC$4,$A32*25-25+1,0,1,1)*100)</f>
        <v>-39.047619047619051</v>
      </c>
      <c r="IE32" s="207">
        <f ca="1">OFFSET(Census!IE$4,$A32*25-25+Census!IE$3,0,1,1)-OFFSET(Census!IE$4,$A32*25-25+1,0,1,1)</f>
        <v>-0.16634537691557241</v>
      </c>
      <c r="IF32" s="208">
        <f ca="1">IF(OFFSET(Census!IE$4,$A32*25-25+1,0,1,1)=0,"",(OFFSET(Census!IE$4,$A32*25-25+Census!IE$3,0,1,1)-OFFSET(Census!IE$4,$A32*25-25+1,0,1,1))/OFFSET(Census!IE$4,$A32*25-25+1,0,1,1)*100)</f>
        <v>-40.937042774332653</v>
      </c>
      <c r="IG32" s="207">
        <f ca="1">OFFSET(Census!IG$4,$A32*25-25+Census!IG$3,0,1,1)-OFFSET(Census!IG$4,$A32*25-25+1,0,1,1)</f>
        <v>-4.361390155030259</v>
      </c>
      <c r="IH32" s="208">
        <f ca="1">IF(OFFSET(Census!IG$4,$A32*25-25+1,0,1,1)=0,"",(OFFSET(Census!IG$4,$A32*25-25+Census!IG$3,0,1,1)-OFFSET(Census!IG$4,$A32*25-25+1,0,1,1))/OFFSET(Census!IG$4,$A32*25-25+1,0,1,1)*100)</f>
        <v>-45.999581965104149</v>
      </c>
      <c r="II32" s="207"/>
      <c r="IJ32" s="208"/>
    </row>
    <row r="33" spans="1:244" ht="12" customHeight="1" x14ac:dyDescent="0.35">
      <c r="A33" s="209">
        <v>28</v>
      </c>
      <c r="B33" s="10" t="s">
        <v>79</v>
      </c>
      <c r="E33" s="207">
        <f ca="1">OFFSET(Census!E$4,$A33*25-25+Census!E$3,0,1,1)-OFFSET(Census!E$4,$A33*25-25+1,0,1,1)</f>
        <v>129847</v>
      </c>
      <c r="F33" s="208">
        <f ca="1">IF(OFFSET(Census!E$4,$A33*25-25+1,0,1,1)=0,"",(OFFSET(Census!E$4,$A33*25-25+Census!E$3,0,1,1)-OFFSET(Census!E$4,$A33*25-25+1,0,1,1))/OFFSET(Census!E$4,$A33*25-25+1,0,1,1)*100)</f>
        <v>112.732024100988</v>
      </c>
      <c r="G33" s="207">
        <f ca="1">OFFSET(Census!G$4,$A33*25-25+Census!G$3,0,1,1)-OFFSET(Census!G$4,$A33*25-25+1,0,1,1)</f>
        <v>24500</v>
      </c>
      <c r="H33" s="208">
        <f ca="1">IF(OFFSET(Census!G$4,$A33*25-25+1,0,1,1)=0,"",(OFFSET(Census!G$4,$A33*25-25+Census!G$3,0,1,1)-OFFSET(Census!G$4,$A33*25-25+1,0,1,1))/OFFSET(Census!G$4,$A33*25-25+1,0,1,1)*100)</f>
        <v>101.20203230203644</v>
      </c>
      <c r="I33" s="207">
        <f ca="1">OFFSET(Census!I$4,$A33*25-25+Census!I$3,0,1,1)-OFFSET(Census!I$4,$A33*25-25+1,0,1,1)</f>
        <v>10834</v>
      </c>
      <c r="J33" s="208">
        <f ca="1">IF(OFFSET(Census!I$4,$A33*25-25+1,0,1,1)=0,"",(OFFSET(Census!I$4,$A33*25-25+Census!I$3,0,1,1)-OFFSET(Census!I$4,$A33*25-25+1,0,1,1))/OFFSET(Census!I$4,$A33*25-25+1,0,1,1)*100)</f>
        <v>64.746309687443969</v>
      </c>
      <c r="K33" s="207">
        <f ca="1">OFFSET(Census!K$4,$A33*25-25+Census!K$3,0,1,1)-OFFSET(Census!K$4,$A33*25-25+1,0,1,1)</f>
        <v>25273</v>
      </c>
      <c r="L33" s="208">
        <f ca="1">IF(OFFSET(Census!K$4,$A33*25-25+1,0,1,1)=0,"",(OFFSET(Census!K$4,$A33*25-25+Census!K$3,0,1,1)-OFFSET(Census!K$4,$A33*25-25+1,0,1,1))/OFFSET(Census!K$4,$A33*25-25+1,0,1,1)*100)</f>
        <v>595.07887920885332</v>
      </c>
      <c r="M33" s="207">
        <f ca="1">OFFSET(Census!M$4,$A33*25-25+Census!M$3,0,1,1)-OFFSET(Census!M$4,$A33*25-25+1,0,1,1)</f>
        <v>0.21554632034091625</v>
      </c>
      <c r="N33" s="208">
        <f ca="1">IF(OFFSET(Census!M$4,$A33*25-25+1,0,1,1)=0,"",(OFFSET(Census!M$4,$A33*25-25+Census!M$3,0,1,1)-OFFSET(Census!M$4,$A33*25-25+1,0,1,1))/OFFSET(Census!M$4,$A33*25-25+1,0,1,1)*100)</f>
        <v>1.0255300206331288</v>
      </c>
      <c r="O33" s="207">
        <f ca="1">OFFSET(Census!O$4,$A33*25-25+Census!O$3,0,1,1)-OFFSET(Census!O$4,$A33*25-25+1,0,1,1)</f>
        <v>-2.5102331107282243</v>
      </c>
      <c r="P33" s="208">
        <f ca="1">IF(OFFSET(Census!O$4,$A33*25-25+1,0,1,1)=0,"",(OFFSET(Census!O$4,$A33*25-25+Census!O$3,0,1,1)-OFFSET(Census!O$4,$A33*25-25+1,0,1,1))/OFFSET(Census!O$4,$A33*25-25+1,0,1,1)*100)</f>
        <v>-17.279248799372397</v>
      </c>
      <c r="Q33" s="207">
        <f ca="1">OFFSET(Census!Q$4,$A33*25-25+Census!Q$3,0,1,1)-OFFSET(Census!Q$4,$A33*25-25+1,0,1,1)</f>
        <v>9.1813685391743682</v>
      </c>
      <c r="R33" s="208">
        <f ca="1">IF(OFFSET(Census!Q$4,$A33*25-25+1,0,1,1)=0,"",(OFFSET(Census!Q$4,$A33*25-25+Census!Q$3,0,1,1)-OFFSET(Census!Q$4,$A33*25-25+1,0,1,1))/OFFSET(Census!Q$4,$A33*25-25+1,0,1,1)*100)</f>
        <v>249.00597859175465</v>
      </c>
      <c r="S33" s="207">
        <f ca="1">OFFSET(Census!S$4,$A33*25-25+Census!S$3,0,1,1)-OFFSET(Census!S$4,$A33*25-25+1,0,1,1)</f>
        <v>7</v>
      </c>
      <c r="T33" s="208">
        <f ca="1">IF(OFFSET(Census!S$4,$A33*25-25+1,0,1,1)=0,"",(OFFSET(Census!S$4,$A33*25-25+Census!S$3,0,1,1)-OFFSET(Census!S$4,$A33*25-25+1,0,1,1))/OFFSET(Census!S$4,$A33*25-25+1,0,1,1)*100)</f>
        <v>25</v>
      </c>
      <c r="U33" s="207"/>
      <c r="V33" s="208"/>
      <c r="W33" s="207">
        <f ca="1">OFFSET(Census!W$4,$A33*25-25+Census!W$3,0,1,1)-OFFSET(Census!W$4,$A33*25-25+1,0,1,1)</f>
        <v>1987</v>
      </c>
      <c r="X33" s="208">
        <f ca="1">IF(OFFSET(Census!W$4,$A33*25-25+1,0,1,1)=0,"",(OFFSET(Census!W$4,$A33*25-25+Census!W$3,0,1,1)-OFFSET(Census!W$4,$A33*25-25+1,0,1,1))/OFFSET(Census!W$4,$A33*25-25+1,0,1,1)*100)</f>
        <v>702.12014134275614</v>
      </c>
      <c r="Y33" s="207">
        <f ca="1">OFFSET(Census!Y$4,$A33*25-25+Census!Y$3,0,1,1)-OFFSET(Census!Y$4,$A33*25-25+1,0,1,1)</f>
        <v>0.72404508659262079</v>
      </c>
      <c r="Z33" s="208">
        <f ca="1">IF(OFFSET(Census!Y$4,$A33*25-25+1,0,1,1)=0,"",(OFFSET(Census!Y$4,$A33*25-25+Census!Y$3,0,1,1)-OFFSET(Census!Y$4,$A33*25-25+1,0,1,1))/OFFSET(Census!Y$4,$A33*25-25+1,0,1,1)*100)</f>
        <v>238.07267647598286</v>
      </c>
      <c r="AA33" s="207">
        <f ca="1">OFFSET(Census!AA$4,$A33*25-25+Census!AA$3,0,1,1)-OFFSET(Census!AA$4,$A33*25-25+1,0,1,1)</f>
        <v>52820</v>
      </c>
      <c r="AB33" s="208">
        <f ca="1">IF(OFFSET(Census!AA$4,$A33*25-25+1,0,1,1)=0,"",(OFFSET(Census!AA$4,$A33*25-25+Census!AA$3,0,1,1)-OFFSET(Census!AA$4,$A33*25-25+1,0,1,1))/OFFSET(Census!AA$4,$A33*25-25+1,0,1,1)*100)</f>
        <v>157.58696819619308</v>
      </c>
      <c r="AC33" s="207">
        <f ca="1">OFFSET(Census!AC$4,$A33*25-25+Census!AC$3,0,1,1)-OFFSET(Census!AC$4,$A33*25-25+1,0,1,1)</f>
        <v>3.2638542716028383</v>
      </c>
      <c r="AD33" s="208">
        <f ca="1">IF(OFFSET(Census!AC$4,$A33*25-25+1,0,1,1)=0,"",(OFFSET(Census!AC$4,$A33*25-25+Census!AC$3,0,1,1)-OFFSET(Census!AC$4,$A33*25-25+1,0,1,1))/OFFSET(Census!AC$4,$A33*25-25+1,0,1,1)*100)</f>
        <v>9.0611442071561221</v>
      </c>
      <c r="AE33" s="207">
        <f ca="1">OFFSET(Census!AE$4,$A33*25-25+Census!AE$3,0,1,1)-OFFSET(Census!AE$4,$A33*25-25+1,0,1,1)</f>
        <v>57838</v>
      </c>
      <c r="AF33" s="208">
        <f ca="1">IF(OFFSET(Census!AE$4,$A33*25-25+1,0,1,1)=0,"",(OFFSET(Census!AE$4,$A33*25-25+Census!AE$3,0,1,1)-OFFSET(Census!AE$4,$A33*25-25+1,0,1,1))/OFFSET(Census!AE$4,$A33*25-25+1,0,1,1)*100)</f>
        <v>126.77655517075095</v>
      </c>
      <c r="AG33" s="207">
        <f ca="1">OFFSET(Census!AG$4,$A33*25-25+Census!AG$3,0,1,1)-OFFSET(Census!AG$4,$A33*25-25+1,0,1,1)</f>
        <v>-1.6941062118606283</v>
      </c>
      <c r="AH33" s="208">
        <f ca="1">IF(OFFSET(Census!AG$4,$A33*25-25+1,0,1,1)=0,"",(OFFSET(Census!AG$4,$A33*25-25+Census!AG$3,0,1,1)-OFFSET(Census!AG$4,$A33*25-25+1,0,1,1))/OFFSET(Census!AG$4,$A33*25-25+1,0,1,1)*100)</f>
        <v>-3.4553869916327002</v>
      </c>
      <c r="AI33" s="207">
        <f ca="1">OFFSET(Census!AI$4,$A33*25-25+Census!AI$3,0,1,1)-OFFSET(Census!AI$4,$A33*25-25+1,0,1,1)</f>
        <v>-2.2202498106277044</v>
      </c>
      <c r="AJ33" s="208">
        <f ca="1">IF(OFFSET(Census!AI$4,$A33*25-25+1,0,1,1)=0,"",(OFFSET(Census!AI$4,$A33*25-25+Census!AI$3,0,1,1)-OFFSET(Census!AI$4,$A33*25-25+1,0,1,1))/OFFSET(Census!AI$4,$A33*25-25+1,0,1,1)*100)</f>
        <v>-29.048745459419411</v>
      </c>
      <c r="AK33" s="207">
        <f ca="1">OFFSET(Census!AK$4,$A33*25-25+Census!AK$3,0,1,1)-OFFSET(Census!AK$4,$A33*25-25+1,0,1,1)</f>
        <v>214</v>
      </c>
      <c r="AL33" s="208">
        <f ca="1">IF(OFFSET(Census!AK$4,$A33*25-25+1,0,1,1)=0,"",(OFFSET(Census!AK$4,$A33*25-25+Census!AK$3,0,1,1)-OFFSET(Census!AK$4,$A33*25-25+1,0,1,1))/OFFSET(Census!AK$4,$A33*25-25+1,0,1,1)*100)</f>
        <v>222.91666666666666</v>
      </c>
      <c r="AM33" s="207">
        <f ca="1">OFFSET(Census!AM$4,$A33*25-25+Census!AM$3,0,1,1)-OFFSET(Census!AM$4,$A33*25-25+1,0,1,1)</f>
        <v>3664</v>
      </c>
      <c r="AN33" s="208">
        <f ca="1">IF(OFFSET(Census!AM$4,$A33*25-25+1,0,1,1)=0,"",(OFFSET(Census!AM$4,$A33*25-25+Census!AM$3,0,1,1)-OFFSET(Census!AM$4,$A33*25-25+1,0,1,1))/OFFSET(Census!AM$4,$A33*25-25+1,0,1,1)*100)</f>
        <v>1673.0593607305939</v>
      </c>
      <c r="AO33" s="207">
        <f ca="1">OFFSET(Census!AO$4,$A33*25-25+Census!AO$3,0,1,1)-OFFSET(Census!AO$4,$A33*25-25+1,0,1,1)</f>
        <v>16541</v>
      </c>
      <c r="AP33" s="208">
        <f ca="1">IF(OFFSET(Census!AO$4,$A33*25-25+1,0,1,1)=0,"",(OFFSET(Census!AO$4,$A33*25-25+Census!AO$3,0,1,1)-OFFSET(Census!AO$4,$A33*25-25+1,0,1,1))/OFFSET(Census!AO$4,$A33*25-25+1,0,1,1)*100)</f>
        <v>3382.6175869120652</v>
      </c>
      <c r="AQ33" s="207">
        <f ca="1">OFFSET(Census!AQ$4,$A33*25-25+Census!AQ$3,0,1,1)-OFFSET(Census!AQ$4,$A33*25-25+1,0,1,1)</f>
        <v>2989</v>
      </c>
      <c r="AR33" s="208">
        <f ca="1">IF(OFFSET(Census!AQ$4,$A33*25-25+1,0,1,1)=0,"",(OFFSET(Census!AQ$4,$A33*25-25+Census!AQ$3,0,1,1)-OFFSET(Census!AQ$4,$A33*25-25+1,0,1,1))/OFFSET(Census!AQ$4,$A33*25-25+1,0,1,1)*100)</f>
        <v>12454.166666666668</v>
      </c>
      <c r="AS33" s="207">
        <f ca="1">OFFSET(Census!AS$4,$A33*25-25+Census!AS$3,0,1,1)-OFFSET(Census!AS$4,$A33*25-25+1,0,1,1)</f>
        <v>2596</v>
      </c>
      <c r="AT33" s="208">
        <f ca="1">IF(OFFSET(Census!AS$4,$A33*25-25+1,0,1,1)=0,"",(OFFSET(Census!AS$4,$A33*25-25+Census!AS$3,0,1,1)-OFFSET(Census!AS$4,$A33*25-25+1,0,1,1))/OFFSET(Census!AS$4,$A33*25-25+1,0,1,1)*100)</f>
        <v>489.81132075471703</v>
      </c>
      <c r="AU33" s="207">
        <f ca="1">OFFSET(Census!AU$4,$A33*25-25+Census!AU$3,0,1,1)-OFFSET(Census!AU$4,$A33*25-25+1,0,1,1)</f>
        <v>3262</v>
      </c>
      <c r="AV33" s="208">
        <f ca="1">IF(OFFSET(Census!AU$4,$A33*25-25+1,0,1,1)=0,"",(OFFSET(Census!AU$4,$A33*25-25+Census!AU$3,0,1,1)-OFFSET(Census!AU$4,$A33*25-25+1,0,1,1))/OFFSET(Census!AU$4,$A33*25-25+1,0,1,1)*100)</f>
        <v>716.92307692307691</v>
      </c>
      <c r="AW33" s="207">
        <f ca="1">OFFSET(Census!AW$4,$A33*25-25+Census!AW$3,0,1,1)-OFFSET(Census!AW$4,$A33*25-25+1,0,1,1)</f>
        <v>215</v>
      </c>
      <c r="AX33" s="208">
        <f ca="1">IF(OFFSET(Census!AW$4,$A33*25-25+1,0,1,1)=0,"",(OFFSET(Census!AW$4,$A33*25-25+Census!AW$3,0,1,1)-OFFSET(Census!AW$4,$A33*25-25+1,0,1,1))/OFFSET(Census!AW$4,$A33*25-25+1,0,1,1)*100)</f>
        <v>30.802292263610315</v>
      </c>
      <c r="AY33" s="207">
        <f ca="1">OFFSET(Census!AY$4,$A33*25-25+Census!AY$3,0,1,1)-OFFSET(Census!AY$4,$A33*25-25+1,0,1,1)</f>
        <v>2494</v>
      </c>
      <c r="AZ33" s="208">
        <f ca="1">IF(OFFSET(Census!AY$4,$A33*25-25+1,0,1,1)=0,"",(OFFSET(Census!AY$4,$A33*25-25+Census!AY$3,0,1,1)-OFFSET(Census!AY$4,$A33*25-25+1,0,1,1))/OFFSET(Census!AY$4,$A33*25-25+1,0,1,1)*100)</f>
        <v>210.10951979780961</v>
      </c>
      <c r="BA33" s="207"/>
      <c r="BB33" s="208"/>
      <c r="BC33" s="207">
        <f ca="1">OFFSET(Census!BC$4,$A33*25-25+Census!BC$3,0,1,1)-OFFSET(Census!BC$4,$A33*25-25+1,0,1,1)</f>
        <v>3769</v>
      </c>
      <c r="BD33" s="208">
        <f ca="1">IF(OFFSET(Census!BC$4,$A33*25-25+1,0,1,1)=0,"",(OFFSET(Census!BC$4,$A33*25-25+Census!BC$3,0,1,1)-OFFSET(Census!BC$4,$A33*25-25+1,0,1,1))/OFFSET(Census!BC$4,$A33*25-25+1,0,1,1)*100)</f>
        <v>398.83597883597884</v>
      </c>
      <c r="BE33" s="207">
        <f ca="1">OFFSET(Census!BE$4,$A33*25-25+Census!BE$3,0,1,1)-OFFSET(Census!BE$4,$A33*25-25+1,0,1,1)</f>
        <v>381</v>
      </c>
      <c r="BF33" s="208">
        <f ca="1">IF(OFFSET(Census!BE$4,$A33*25-25+1,0,1,1)=0,"",(OFFSET(Census!BE$4,$A33*25-25+Census!BE$3,0,1,1)-OFFSET(Census!BE$4,$A33*25-25+1,0,1,1))/OFFSET(Census!BE$4,$A33*25-25+1,0,1,1)*100)</f>
        <v>107.93201133144477</v>
      </c>
      <c r="BG33" s="207">
        <f ca="1">OFFSET(Census!BG$4,$A33*25-25+Census!BG$3,0,1,1)-OFFSET(Census!BG$4,$A33*25-25+1,0,1,1)</f>
        <v>362</v>
      </c>
      <c r="BH33" s="208">
        <f ca="1">IF(OFFSET(Census!BG$4,$A33*25-25+1,0,1,1)=0,"",(OFFSET(Census!BG$4,$A33*25-25+Census!BG$3,0,1,1)-OFFSET(Census!BG$4,$A33*25-25+1,0,1,1))/OFFSET(Census!BG$4,$A33*25-25+1,0,1,1)*100)</f>
        <v>354.9019607843137</v>
      </c>
      <c r="BI33" s="207">
        <f ca="1">OFFSET(Census!BI$4,$A33*25-25+Census!BI$3,0,1,1)-OFFSET(Census!BI$4,$A33*25-25+1,0,1,1)</f>
        <v>3026</v>
      </c>
      <c r="BJ33" s="208">
        <f ca="1">IF(OFFSET(Census!BI$4,$A33*25-25+1,0,1,1)=0,"",(OFFSET(Census!BI$4,$A33*25-25+Census!BI$3,0,1,1)-OFFSET(Census!BI$4,$A33*25-25+1,0,1,1))/OFFSET(Census!BI$4,$A33*25-25+1,0,1,1)*100)</f>
        <v>617.55102040816325</v>
      </c>
      <c r="BK33" s="207"/>
      <c r="BL33" s="208"/>
      <c r="BM33" s="207">
        <f ca="1">OFFSET(Census!BM$4,$A33*25-25+Census!BM$3,0,1,1)-OFFSET(Census!BM$4,$A33*25-25+1,0,1,1)</f>
        <v>13943</v>
      </c>
      <c r="BN33" s="208">
        <f ca="1">IF(OFFSET(Census!BM$4,$A33*25-25+1,0,1,1)=0,"",(OFFSET(Census!BM$4,$A33*25-25+Census!BM$3,0,1,1)-OFFSET(Census!BM$4,$A33*25-25+1,0,1,1))/OFFSET(Census!BM$4,$A33*25-25+1,0,1,1)*100)</f>
        <v>3584.3187660668377</v>
      </c>
      <c r="BO33" s="207">
        <f ca="1">OFFSET(Census!BO$4,$A33*25-25+Census!BO$3,0,1,1)-OFFSET(Census!BO$4,$A33*25-25+1,0,1,1)</f>
        <v>6691</v>
      </c>
      <c r="BP33" s="208">
        <f ca="1">IF(OFFSET(Census!BO$4,$A33*25-25+1,0,1,1)=0,"",(OFFSET(Census!BO$4,$A33*25-25+Census!BO$3,0,1,1)-OFFSET(Census!BO$4,$A33*25-25+1,0,1,1))/OFFSET(Census!BO$4,$A33*25-25+1,0,1,1)*100)</f>
        <v>707.29386892177592</v>
      </c>
      <c r="BQ33" s="207">
        <f ca="1">OFFSET(Census!BQ$4,$A33*25-25+Census!BQ$3,0,1,1)-OFFSET(Census!BQ$4,$A33*25-25+1,0,1,1)</f>
        <v>18159</v>
      </c>
      <c r="BR33" s="208">
        <f ca="1">IF(OFFSET(Census!BQ$4,$A33*25-25+1,0,1,1)=0,"",(OFFSET(Census!BQ$4,$A33*25-25+Census!BQ$3,0,1,1)-OFFSET(Census!BQ$4,$A33*25-25+1,0,1,1))/OFFSET(Census!BQ$4,$A33*25-25+1,0,1,1)*100)</f>
        <v>706.0264385692069</v>
      </c>
      <c r="BS33" s="207">
        <f ca="1">OFFSET(Census!BS$4,$A33*25-25+Census!BS$3,0,1,1)-OFFSET(Census!BS$4,$A33*25-25+1,0,1,1)</f>
        <v>65</v>
      </c>
      <c r="BT33" s="208">
        <f ca="1">IF(OFFSET(Census!BS$4,$A33*25-25+1,0,1,1)=0,"",(OFFSET(Census!BS$4,$A33*25-25+Census!BS$3,0,1,1)-OFFSET(Census!BS$4,$A33*25-25+1,0,1,1))/OFFSET(Census!BS$4,$A33*25-25+1,0,1,1)*100)</f>
        <v>382.35294117647061</v>
      </c>
      <c r="BU33" s="207">
        <f ca="1">OFFSET(Census!BU$4,$A33*25-25+Census!BU$3,0,1,1)-OFFSET(Census!BU$4,$A33*25-25+1,0,1,1)</f>
        <v>47508</v>
      </c>
      <c r="BV33" s="208">
        <f ca="1">IF(OFFSET(Census!BU$4,$A33*25-25+1,0,1,1)=0,"",(OFFSET(Census!BU$4,$A33*25-25+Census!BU$3,0,1,1)-OFFSET(Census!BU$4,$A33*25-25+1,0,1,1))/OFFSET(Census!BU$4,$A33*25-25+1,0,1,1)*100)</f>
        <v>574.80943738656981</v>
      </c>
      <c r="BW33" s="207"/>
      <c r="BX33" s="208"/>
      <c r="BY33" s="207">
        <f ca="1">OFFSET(Census!BY$4,$A33*25-25+Census!BY$3,0,1,1)-OFFSET(Census!BY$4,$A33*25-25+1,0,1,1)</f>
        <v>-8.613704057931411</v>
      </c>
      <c r="BZ33" s="208">
        <f ca="1">IF(OFFSET(Census!BY$4,$A33*25-25+1,0,1,1)=0,"",(OFFSET(Census!BY$4,$A33*25-25+Census!BY$3,0,1,1)-OFFSET(Census!BY$4,$A33*25-25+1,0,1,1))/OFFSET(Census!BY$4,$A33*25-25+1,0,1,1)*100)</f>
        <v>-52.800418760469015</v>
      </c>
      <c r="CA33" s="207">
        <f ca="1">OFFSET(Census!CA$4,$A33*25-25+Census!CA$3,0,1,1)-OFFSET(Census!CA$4,$A33*25-25+1,0,1,1)</f>
        <v>36555</v>
      </c>
      <c r="CB33" s="208">
        <f ca="1">IF(OFFSET(Census!CA$4,$A33*25-25+1,0,1,1)=0,"",(OFFSET(Census!CA$4,$A33*25-25+Census!CA$3,0,1,1)-OFFSET(Census!CA$4,$A33*25-25+1,0,1,1))/OFFSET(Census!CA$4,$A33*25-25+1,0,1,1)*100)</f>
        <v>1777.9669260700389</v>
      </c>
      <c r="CC33" s="207">
        <f ca="1">OFFSET(Census!CC$4,$A33*25-25+Census!CC$3,0,1,1)-OFFSET(Census!CC$4,$A33*25-25+1,0,1,1)</f>
        <v>15.569010753939388</v>
      </c>
      <c r="CD33" s="208">
        <f ca="1">IF(OFFSET(Census!CC$4,$A33*25-25+1,0,1,1)=0,"",(OFFSET(Census!CC$4,$A33*25-25+Census!CC$3,0,1,1)-OFFSET(Census!CC$4,$A33*25-25+1,0,1,1))/OFFSET(Census!CC$4,$A33*25-25+1,0,1,1)*100)</f>
        <v>704.64161366066241</v>
      </c>
      <c r="CE33" s="207"/>
      <c r="CF33" s="208"/>
      <c r="CG33" s="207">
        <f ca="1">OFFSET(Census!CG$4,$A33*25-25+Census!CG$3,0,1,1)-OFFSET(Census!CG$4,$A33*25-25+1,0,1,1)</f>
        <v>67133</v>
      </c>
      <c r="CH33" s="208">
        <f ca="1">IF(OFFSET(Census!CG$4,$A33*25-25+1,0,1,1)=0,"",(OFFSET(Census!CG$4,$A33*25-25+Census!CG$3,0,1,1)-OFFSET(Census!CG$4,$A33*25-25+1,0,1,1))/OFFSET(Census!CG$4,$A33*25-25+1,0,1,1)*100)</f>
        <v>168.1604128049697</v>
      </c>
      <c r="CI33" s="207">
        <f ca="1">OFFSET(Census!CI$4,$A33*25-25+Census!CI$3,0,1,1)-OFFSET(Census!CI$4,$A33*25-25+1,0,1,1)</f>
        <v>668</v>
      </c>
      <c r="CJ33" s="208">
        <f ca="1">IF(OFFSET(Census!CI$4,$A33*25-25+1,0,1,1)=0,"",(OFFSET(Census!CI$4,$A33*25-25+Census!CI$3,0,1,1)-OFFSET(Census!CI$4,$A33*25-25+1,0,1,1))/OFFSET(Census!CI$4,$A33*25-25+1,0,1,1)*100)</f>
        <v>10.988649448922521</v>
      </c>
      <c r="CK33" s="207">
        <f ca="1">OFFSET(Census!CK$4,$A33*25-25+Census!CK$3,0,1,1)-OFFSET(Census!CK$4,$A33*25-25+1,0,1,1)</f>
        <v>37593</v>
      </c>
      <c r="CL33" s="208">
        <f ca="1">IF(OFFSET(Census!CK$4,$A33*25-25+1,0,1,1)=0,"",(OFFSET(Census!CK$4,$A33*25-25+Census!CK$3,0,1,1)-OFFSET(Census!CK$4,$A33*25-25+1,0,1,1))/OFFSET(Census!CK$4,$A33*25-25+1,0,1,1)*100)</f>
        <v>181.54730284444872</v>
      </c>
      <c r="CM33" s="207">
        <f ca="1">OFFSET(Census!CM$4,$A33*25-25+Census!CM$3,0,1,1)-OFFSET(Census!CM$4,$A33*25-25+1,0,1,1)</f>
        <v>-7.2862118100093749</v>
      </c>
      <c r="CN33" s="208">
        <f ca="1">IF(OFFSET(Census!CM$4,$A33*25-25+1,0,1,1)=0,"",(OFFSET(Census!CM$4,$A33*25-25+Census!CM$3,0,1,1)-OFFSET(Census!CM$4,$A33*25-25+1,0,1,1))/OFFSET(Census!CM$4,$A33*25-25+1,0,1,1)*100)</f>
        <v>-55.136211461135268</v>
      </c>
      <c r="CO33" s="207">
        <f ca="1">OFFSET(Census!CO$4,$A33*25-25+Census!CO$3,0,1,1)-OFFSET(Census!CO$4,$A33*25-25+1,0,1,1)</f>
        <v>1.7262145339907851</v>
      </c>
      <c r="CP33" s="208">
        <f ca="1">IF(OFFSET(Census!CO$4,$A33*25-25+1,0,1,1)=0,"",(OFFSET(Census!CO$4,$A33*25-25+Census!CO$3,0,1,1)-OFFSET(Census!CO$4,$A33*25-25+1,0,1,1))/OFFSET(Census!CO$4,$A33*25-25+1,0,1,1)*100)</f>
        <v>52.728395061728406</v>
      </c>
      <c r="CQ33" s="207">
        <f ca="1">OFFSET(Census!CQ$4,$A33*25-25+Census!CQ$3,0,1,1)-OFFSET(Census!CQ$4,$A33*25-25+1,0,1,1)</f>
        <v>-2.83400559796236</v>
      </c>
      <c r="CR33" s="208">
        <f ca="1">IF(OFFSET(Census!CQ$4,$A33*25-25+1,0,1,1)=0,"",(OFFSET(Census!CQ$4,$A33*25-25+Census!CQ$3,0,1,1)-OFFSET(Census!CQ$4,$A33*25-25+1,0,1,1))/OFFSET(Census!CQ$4,$A33*25-25+1,0,1,1)*100)</f>
        <v>-4.1097116460266756</v>
      </c>
      <c r="CS33" s="207">
        <f ca="1">OFFSET(Census!CS$4,$A33*25-25+Census!CS$3,0,1,1)-OFFSET(Census!CS$4,$A33*25-25+1,0,1,1)</f>
        <v>-10.295692297638553</v>
      </c>
      <c r="CT33" s="208">
        <f ca="1">IF(OFFSET(Census!CS$4,$A33*25-25+1,0,1,1)=0,"",(OFFSET(Census!CS$4,$A33*25-25+Census!CS$3,0,1,1)-OFFSET(Census!CS$4,$A33*25-25+1,0,1,1))/OFFSET(Census!CS$4,$A33*25-25+1,0,1,1)*100)</f>
        <v>-64.80742313198175</v>
      </c>
      <c r="CU33" s="207">
        <f ca="1">OFFSET(Census!CU$4,$A33*25-25+Census!CU$3,0,1,1)-OFFSET(Census!CU$4,$A33*25-25+1,0,1,1)</f>
        <v>16812</v>
      </c>
      <c r="CV33" s="208">
        <f ca="1">IF(OFFSET(Census!CU$4,$A33*25-25+1,0,1,1)=0,"",(OFFSET(Census!CU$4,$A33*25-25+Census!CU$3,0,1,1)-OFFSET(Census!CU$4,$A33*25-25+1,0,1,1))/OFFSET(Census!CU$4,$A33*25-25+1,0,1,1)*100)</f>
        <v>526.3619286161553</v>
      </c>
      <c r="CW33" s="207">
        <f ca="1">OFFSET(Census!CW$4,$A33*25-25+Census!CW$3,0,1,1)-OFFSET(Census!CW$4,$A33*25-25+1,0,1,1)</f>
        <v>5660</v>
      </c>
      <c r="CX33" s="208">
        <f ca="1">IF(OFFSET(Census!CW$4,$A33*25-25+1,0,1,1)=0,"",(OFFSET(Census!CW$4,$A33*25-25+Census!CW$3,0,1,1)-OFFSET(Census!CW$4,$A33*25-25+1,0,1,1))/OFFSET(Census!CW$4,$A33*25-25+1,0,1,1)*100)</f>
        <v>110.98039215686275</v>
      </c>
      <c r="CY33" s="207">
        <f ca="1">OFFSET(Census!CY$4,$A33*25-25+Census!CY$3,0,1,1)-OFFSET(Census!CY$4,$A33*25-25+1,0,1,1)</f>
        <v>11.10641377446921</v>
      </c>
      <c r="CZ33" s="208">
        <f ca="1">IF(OFFSET(Census!CY$4,$A33*25-25+1,0,1,1)=0,"",(OFFSET(Census!CY$4,$A33*25-25+Census!CY$3,0,1,1)-OFFSET(Census!CY$4,$A33*25-25+1,0,1,1))/OFFSET(Census!CY$4,$A33*25-25+1,0,1,1)*100)</f>
        <v>138.81974035828421</v>
      </c>
      <c r="DA33" s="207">
        <f ca="1">OFFSET(Census!DA$4,$A33*25-25+Census!DA$3,0,1,1)-OFFSET(Census!DA$4,$A33*25-25+1,0,1,1)</f>
        <v>-2.4984199825732958</v>
      </c>
      <c r="DB33" s="208">
        <f ca="1">IF(OFFSET(Census!DA$4,$A33*25-25+1,0,1,1)=0,"",(OFFSET(Census!DA$4,$A33*25-25+Census!DA$3,0,1,1)-OFFSET(Census!DA$4,$A33*25-25+1,0,1,1))/OFFSET(Census!DA$4,$A33*25-25+1,0,1,1)*100)</f>
        <v>-19.557239714566887</v>
      </c>
      <c r="DC33" s="207"/>
      <c r="DD33" s="208"/>
      <c r="DE33" s="207">
        <f ca="1">OFFSET(Census!DE$4,$A33*25-25+Census!DE$3,0,1,1)-OFFSET(Census!DE$4,$A33*25-25+1,0,1,1)</f>
        <v>1468</v>
      </c>
      <c r="DF33" s="208">
        <f ca="1">IF(OFFSET(Census!DE$4,$A33*25-25+1,0,1,1)=0,"",(OFFSET(Census!DE$4,$A33*25-25+Census!DE$3,0,1,1)-OFFSET(Census!DE$4,$A33*25-25+1,0,1,1))/OFFSET(Census!DE$4,$A33*25-25+1,0,1,1)*100)</f>
        <v>213.37209302325579</v>
      </c>
      <c r="DG33" s="207">
        <f ca="1">OFFSET(Census!DG$4,$A33*25-25+Census!DG$3,0,1,1)-OFFSET(Census!DG$4,$A33*25-25+1,0,1,1)</f>
        <v>39058</v>
      </c>
      <c r="DH33" s="208">
        <f ca="1">IF(OFFSET(Census!DG$4,$A33*25-25+1,0,1,1)=0,"",(OFFSET(Census!DG$4,$A33*25-25+Census!DG$3,0,1,1)-OFFSET(Census!DG$4,$A33*25-25+1,0,1,1))/OFFSET(Census!DG$4,$A33*25-25+1,0,1,1)*100)</f>
        <v>147.10557041166058</v>
      </c>
      <c r="DI33" s="207">
        <f ca="1">OFFSET(Census!DI$4,$A33*25-25+Census!DI$3,0,1,1)-OFFSET(Census!DI$4,$A33*25-25+1,0,1,1)</f>
        <v>7630</v>
      </c>
      <c r="DJ33" s="208">
        <f ca="1">IF(OFFSET(Census!DI$4,$A33*25-25+1,0,1,1)=0,"",(OFFSET(Census!DI$4,$A33*25-25+Census!DI$3,0,1,1)-OFFSET(Census!DI$4,$A33*25-25+1,0,1,1))/OFFSET(Census!DI$4,$A33*25-25+1,0,1,1)*100)</f>
        <v>1519.9203187250996</v>
      </c>
      <c r="DK33" s="207">
        <f ca="1">OFFSET(Census!DK$4,$A33*25-25+Census!DK$3,0,1,1)-OFFSET(Census!DK$4,$A33*25-25+1,0,1,1)</f>
        <v>48001</v>
      </c>
      <c r="DL33" s="208">
        <f ca="1">IF(OFFSET(Census!DK$4,$A33*25-25+1,0,1,1)=0,"",(OFFSET(Census!DK$4,$A33*25-25+Census!DK$3,0,1,1)-OFFSET(Census!DK$4,$A33*25-25+1,0,1,1))/OFFSET(Census!DK$4,$A33*25-25+1,0,1,1)*100)</f>
        <v>171.65283936489772</v>
      </c>
      <c r="DM33" s="207">
        <f ca="1">OFFSET(Census!DM$4,$A33*25-25+Census!DM$3,0,1,1)-OFFSET(Census!DM$4,$A33*25-25+1,0,1,1)</f>
        <v>0.37784303978082479</v>
      </c>
      <c r="DN33" s="208">
        <f ca="1">IF(OFFSET(Census!DM$4,$A33*25-25+1,0,1,1)=0,"",(OFFSET(Census!DM$4,$A33*25-25+Census!DM$3,0,1,1)-OFFSET(Census!DM$4,$A33*25-25+1,0,1,1))/OFFSET(Census!DM$4,$A33*25-25+1,0,1,1)*100)</f>
        <v>15.357562157603175</v>
      </c>
      <c r="DO33" s="207">
        <f ca="1">OFFSET(Census!DO$4,$A33*25-25+Census!DO$3,0,1,1)-OFFSET(Census!DO$4,$A33*25-25+1,0,1,1)</f>
        <v>-8.5796687682142903</v>
      </c>
      <c r="DP33" s="208">
        <f ca="1">IF(OFFSET(Census!DO$4,$A33*25-25+1,0,1,1)=0,"",(OFFSET(Census!DO$4,$A33*25-25+Census!DO$3,0,1,1)-OFFSET(Census!DO$4,$A33*25-25+1,0,1,1))/OFFSET(Census!DO$4,$A33*25-25+1,0,1,1)*100)</f>
        <v>-9.0362644508434489</v>
      </c>
      <c r="DQ33" s="207">
        <f ca="1">OFFSET(Census!DQ$4,$A33*25-25+Census!DQ$3,0,1,1)-OFFSET(Census!DQ$4,$A33*25-25+1,0,1,1)</f>
        <v>8.9097646895125564</v>
      </c>
      <c r="DR33" s="208">
        <f ca="1">IF(OFFSET(Census!DQ$4,$A33*25-25+1,0,1,1)=0,"",(OFFSET(Census!DQ$4,$A33*25-25+Census!DQ$3,0,1,1)-OFFSET(Census!DQ$4,$A33*25-25+1,0,1,1))/OFFSET(Census!DQ$4,$A33*25-25+1,0,1,1)*100)</f>
        <v>496.32003939746846</v>
      </c>
      <c r="DS33" s="207">
        <f ca="1">OFFSET(Census!DS$4,$A33*25-25+Census!DS$3,0,1,1)-OFFSET(Census!DS$4,$A33*25-25+1,0,1,1)</f>
        <v>15170</v>
      </c>
      <c r="DT33" s="208">
        <f ca="1">IF(OFFSET(Census!DS$4,$A33*25-25+1,0,1,1)=0,"",(OFFSET(Census!DS$4,$A33*25-25+Census!DS$3,0,1,1)-OFFSET(Census!DS$4,$A33*25-25+1,0,1,1))/OFFSET(Census!DS$4,$A33*25-25+1,0,1,1)*100)</f>
        <v>402.81465746149763</v>
      </c>
      <c r="DU33" s="207">
        <f ca="1">OFFSET(Census!DU$4,$A33*25-25+Census!DU$3,0,1,1)-OFFSET(Census!DU$4,$A33*25-25+1,0,1,1)</f>
        <v>520</v>
      </c>
      <c r="DV33" s="208">
        <f ca="1">IF(OFFSET(Census!DU$4,$A33*25-25+1,0,1,1)=0,"",(OFFSET(Census!DU$4,$A33*25-25+Census!DU$3,0,1,1)-OFFSET(Census!DU$4,$A33*25-25+1,0,1,1))/OFFSET(Census!DU$4,$A33*25-25+1,0,1,1)*100)</f>
        <v>147.30878186968837</v>
      </c>
      <c r="DW33" s="207">
        <f ca="1">OFFSET(Census!DW$4,$A33*25-25+Census!DW$3,0,1,1)-OFFSET(Census!DW$4,$A33*25-25+1,0,1,1)</f>
        <v>48968</v>
      </c>
      <c r="DX33" s="208">
        <f ca="1">IF(OFFSET(Census!DW$4,$A33*25-25+1,0,1,1)=0,"",(OFFSET(Census!DW$4,$A33*25-25+Census!DW$3,0,1,1)-OFFSET(Census!DW$4,$A33*25-25+1,0,1,1))/OFFSET(Census!DW$4,$A33*25-25+1,0,1,1)*100)</f>
        <v>181.34281376143392</v>
      </c>
      <c r="DY33" s="207">
        <f ca="1">OFFSET(Census!DY$4,$A33*25-25+Census!DY$3,0,1,1)-OFFSET(Census!DY$4,$A33*25-25+1,0,1,1)</f>
        <v>11.379066847723335</v>
      </c>
      <c r="DZ33" s="208">
        <f ca="1">IF(OFFSET(Census!DY$4,$A33*25-25+1,0,1,1)=0,"",(OFFSET(Census!DY$4,$A33*25-25+Census!DY$3,0,1,1)-OFFSET(Census!DY$4,$A33*25-25+1,0,1,1))/OFFSET(Census!DY$4,$A33*25-25+1,0,1,1)*100)</f>
        <v>81.590266088442178</v>
      </c>
      <c r="EA33" s="207">
        <f ca="1">OFFSET(Census!EA$4,$A33*25-25+Census!EA$3,0,1,1)-OFFSET(Census!EA$4,$A33*25-25+1,0,1,1)</f>
        <v>-0.13968157561003114</v>
      </c>
      <c r="EB33" s="208">
        <f ca="1">IF(OFFSET(Census!EA$4,$A33*25-25+1,0,1,1)=0,"",(OFFSET(Census!EA$4,$A33*25-25+Census!EA$3,0,1,1)-OFFSET(Census!EA$4,$A33*25-25+1,0,1,1))/OFFSET(Census!EA$4,$A33*25-25+1,0,1,1)*100)</f>
        <v>-10.685046986395669</v>
      </c>
      <c r="EC33" s="207">
        <f ca="1">OFFSET(Census!EC$4,$A33*25-25+Census!EC$3,0,1,1)-OFFSET(Census!EC$4,$A33*25-25+1,0,1,1)</f>
        <v>427000</v>
      </c>
      <c r="ED33" s="208">
        <f ca="1">IF(OFFSET(Census!EC$4,$A33*25-25+1,0,1,1)=0,"",(OFFSET(Census!EC$4,$A33*25-25+Census!EC$3,0,1,1)-OFFSET(Census!EC$4,$A33*25-25+1,0,1,1))/OFFSET(Census!EC$4,$A33*25-25+1,0,1,1)*100)</f>
        <v>156.41025641025641</v>
      </c>
      <c r="EE33" s="207">
        <f ca="1">OFFSET(Census!EE$4,$A33*25-25+Census!EE$3,0,1,1)-OFFSET(Census!EE$4,$A33*25-25+1,0,1,1)</f>
        <v>255750</v>
      </c>
      <c r="EF33" s="208">
        <f ca="1">IF(OFFSET(Census!EE$4,$A33*25-25+1,0,1,1)=0,"",(OFFSET(Census!EE$4,$A33*25-25+Census!EE$3,0,1,1)-OFFSET(Census!EE$4,$A33*25-25+1,0,1,1))/OFFSET(Census!EE$4,$A33*25-25+1,0,1,1)*100)</f>
        <v>109.17822838847387</v>
      </c>
      <c r="EG33" s="207">
        <f ca="1">OFFSET(Census!EG$4,$A33*25-25+Census!EG$3,0,1,1)-OFFSET(Census!EG$4,$A33*25-25+1,0,1,1)</f>
        <v>4.5663395589321514</v>
      </c>
      <c r="EH33" s="208">
        <f ca="1">IF(OFFSET(Census!EG$4,$A33*25-25+1,0,1,1)=0,"",(OFFSET(Census!EG$4,$A33*25-25+Census!EG$3,0,1,1)-OFFSET(Census!EG$4,$A33*25-25+1,0,1,1))/OFFSET(Census!EG$4,$A33*25-25+1,0,1,1)*100)</f>
        <v>150.52243478260868</v>
      </c>
      <c r="EI33" s="207">
        <f ca="1">OFFSET(Census!EI$4,$A33*25-25+Census!EI$3,0,1,1)-OFFSET(Census!EI$4,$A33*25-25+1,0,1,1)</f>
        <v>2.5620343990714365</v>
      </c>
      <c r="EJ33" s="208">
        <f ca="1">IF(OFFSET(Census!EI$4,$A33*25-25+1,0,1,1)=0,"",(OFFSET(Census!EI$4,$A33*25-25+Census!EI$3,0,1,1)-OFFSET(Census!EI$4,$A33*25-25+1,0,1,1))/OFFSET(Census!EI$4,$A33*25-25+1,0,1,1)*100)</f>
        <v>97.121600000000015</v>
      </c>
      <c r="EK33" s="207">
        <f ca="1">OFFSET(Census!EK$4,$A33*25-25+Census!EK$3,0,1,1)-OFFSET(Census!EK$4,$A33*25-25+1,0,1,1)</f>
        <v>-35.5</v>
      </c>
      <c r="EL33" s="208">
        <f ca="1">IF(OFFSET(Census!EK$4,$A33*25-25+1,0,1,1)=0,"",(OFFSET(Census!EK$4,$A33*25-25+Census!EK$3,0,1,1)-OFFSET(Census!EK$4,$A33*25-25+1,0,1,1))/OFFSET(Census!EK$4,$A33*25-25+1,0,1,1)*100)</f>
        <v>-83.924349881796701</v>
      </c>
      <c r="EM33" s="207"/>
      <c r="EN33" s="208"/>
      <c r="EO33" s="207">
        <f ca="1">OFFSET(Census!EO$4,$A33*25-25+Census!EO$3,0,1,1)-OFFSET(Census!EO$4,$A33*25-25+1,0,1,1)</f>
        <v>-11.014786896329776</v>
      </c>
      <c r="EP33" s="208">
        <f ca="1">IF(OFFSET(Census!EO$4,$A33*25-25+1,0,1,1)=0,"",(OFFSET(Census!EO$4,$A33*25-25+Census!EO$3,0,1,1)-OFFSET(Census!EO$4,$A33*25-25+1,0,1,1))/OFFSET(Census!EO$4,$A33*25-25+1,0,1,1)*100)</f>
        <v>-81.26562131229548</v>
      </c>
      <c r="EQ33" s="207">
        <f ca="1">OFFSET(Census!EQ$4,$A33*25-25+Census!EQ$3,0,1,1)-OFFSET(Census!EQ$4,$A33*25-25+1,0,1,1)</f>
        <v>10988</v>
      </c>
      <c r="ER33" s="208">
        <f ca="1">IF(OFFSET(Census!EQ$4,$A33*25-25+1,0,1,1)=0,"",(OFFSET(Census!EQ$4,$A33*25-25+Census!EQ$3,0,1,1)-OFFSET(Census!EQ$4,$A33*25-25+1,0,1,1))/OFFSET(Census!EQ$4,$A33*25-25+1,0,1,1)*100)</f>
        <v>153.44225666806312</v>
      </c>
      <c r="ES33" s="207">
        <f ca="1">OFFSET(Census!ES$4,$A33*25-25+Census!ES$3,0,1,1)-OFFSET(Census!ES$4,$A33*25-25+1,0,1,1)</f>
        <v>14350</v>
      </c>
      <c r="ET33" s="208">
        <f ca="1">IF(OFFSET(Census!ES$4,$A33*25-25+1,0,1,1)=0,"",(OFFSET(Census!ES$4,$A33*25-25+Census!ES$3,0,1,1)-OFFSET(Census!ES$4,$A33*25-25+1,0,1,1))/OFFSET(Census!ES$4,$A33*25-25+1,0,1,1)*100)</f>
        <v>77.412742083400758</v>
      </c>
      <c r="EU33" s="207">
        <f ca="1">OFFSET(Census!EU$4,$A33*25-25+Census!EU$3,0,1,1)-OFFSET(Census!EU$4,$A33*25-25+1,0,1,1)</f>
        <v>6203</v>
      </c>
      <c r="EV33" s="208">
        <f ca="1">IF(OFFSET(Census!EU$4,$A33*25-25+1,0,1,1)=0,"",(OFFSET(Census!EU$4,$A33*25-25+Census!EU$3,0,1,1)-OFFSET(Census!EU$4,$A33*25-25+1,0,1,1))/OFFSET(Census!EU$4,$A33*25-25+1,0,1,1)*100)</f>
        <v>149.93956973652405</v>
      </c>
      <c r="EW33" s="207">
        <f ca="1">OFFSET(Census!EW$4,$A33*25-25+Census!EW$3,0,1,1)-OFFSET(Census!EW$4,$A33*25-25+1,0,1,1)</f>
        <v>555</v>
      </c>
      <c r="EX33" s="208">
        <f ca="1">IF(OFFSET(Census!EW$4,$A33*25-25+1,0,1,1)=0,"",(OFFSET(Census!EW$4,$A33*25-25+Census!EW$3,0,1,1)-OFFSET(Census!EW$4,$A33*25-25+1,0,1,1))/OFFSET(Census!EW$4,$A33*25-25+1,0,1,1)*100)</f>
        <v>134.70873786407768</v>
      </c>
      <c r="EY33" s="207">
        <f ca="1">OFFSET(Census!EY$4,$A33*25-25+Census!EY$3,0,1,1)-OFFSET(Census!EY$4,$A33*25-25+1,0,1,1)</f>
        <v>32096</v>
      </c>
      <c r="EZ33" s="208">
        <f ca="1">IF(OFFSET(Census!EY$4,$A33*25-25+1,0,1,1)=0,"",(OFFSET(Census!EY$4,$A33*25-25+Census!EY$3,0,1,1)-OFFSET(Census!EY$4,$A33*25-25+1,0,1,1))/OFFSET(Census!EY$4,$A33*25-25+1,0,1,1)*100)</f>
        <v>106.11300294244057</v>
      </c>
      <c r="FA33" s="207">
        <f ca="1">OFFSET(Census!FA$4,$A33*25-25+Census!FA$3,0,1,1)-OFFSET(Census!FA$4,$A33*25-25+1,0,1,1)</f>
        <v>9780</v>
      </c>
      <c r="FB33" s="208">
        <f ca="1">IF(OFFSET(Census!FA$4,$A33*25-25+1,0,1,1)=0,"",(OFFSET(Census!FA$4,$A33*25-25+Census!FA$3,0,1,1)-OFFSET(Census!FA$4,$A33*25-25+1,0,1,1))/OFFSET(Census!FA$4,$A33*25-25+1,0,1,1)*100)</f>
        <v>242.80039721946375</v>
      </c>
      <c r="FC33" s="207">
        <f ca="1">OFFSET(Census!FC$4,$A33*25-25+Census!FC$3,0,1,1)-OFFSET(Census!FC$4,$A33*25-25+1,0,1,1)</f>
        <v>1355</v>
      </c>
      <c r="FD33" s="208">
        <f ca="1">IF(OFFSET(Census!FC$4,$A33*25-25+1,0,1,1)=0,"",(OFFSET(Census!FC$4,$A33*25-25+Census!FC$3,0,1,1)-OFFSET(Census!FC$4,$A33*25-25+1,0,1,1))/OFFSET(Census!FC$4,$A33*25-25+1,0,1,1)*100)</f>
        <v>215.07936507936506</v>
      </c>
      <c r="FE33" s="207">
        <f ca="1">OFFSET(Census!FE$4,$A33*25-25+Census!FE$3,0,1,1)-OFFSET(Census!FE$4,$A33*25-25+1,0,1,1)</f>
        <v>1818</v>
      </c>
      <c r="FF33" s="208">
        <f ca="1">IF(OFFSET(Census!FE$4,$A33*25-25+1,0,1,1)=0,"",(OFFSET(Census!FE$4,$A33*25-25+Census!FE$3,0,1,1)-OFFSET(Census!FE$4,$A33*25-25+1,0,1,1))/OFFSET(Census!FE$4,$A33*25-25+1,0,1,1)*100)</f>
        <v>259.3437945791726</v>
      </c>
      <c r="FG33" s="207">
        <f ca="1">OFFSET(Census!FG$4,$A33*25-25+Census!FG$3,0,1,1)-OFFSET(Census!FG$4,$A33*25-25+1,0,1,1)</f>
        <v>45049</v>
      </c>
      <c r="FH33" s="208">
        <f ca="1">IF(OFFSET(Census!FG$4,$A33*25-25+1,0,1,1)=0,"",(OFFSET(Census!FG$4,$A33*25-25+Census!FG$3,0,1,1)-OFFSET(Census!FG$4,$A33*25-25+1,0,1,1))/OFFSET(Census!FG$4,$A33*25-25+1,0,1,1)*100)</f>
        <v>126.52081109925292</v>
      </c>
      <c r="FI33" s="207">
        <f ca="1">OFFSET(Census!FI$4,$A33*25-25+Census!FI$3,0,1,1)-OFFSET(Census!FI$4,$A33*25-25+1,0,1,1)</f>
        <v>2.3902358405337516</v>
      </c>
      <c r="FJ33" s="208">
        <f ca="1">IF(OFFSET(Census!FI$4,$A33*25-25+1,0,1,1)=0,"",(OFFSET(Census!FI$4,$A33*25-25+Census!FI$3,0,1,1)-OFFSET(Census!FI$4,$A33*25-25+1,0,1,1))/OFFSET(Census!FI$4,$A33*25-25+1,0,1,1)*100)</f>
        <v>11.884755947220327</v>
      </c>
      <c r="FK33" s="207">
        <f ca="1">OFFSET(Census!FK$4,$A33*25-25+Census!FK$3,0,1,1)-OFFSET(Census!FK$4,$A33*25-25+1,0,1,1)</f>
        <v>-11.286544855828552</v>
      </c>
      <c r="FL33" s="208">
        <f ca="1">IF(OFFSET(Census!FK$4,$A33*25-25+1,0,1,1)=0,"",(OFFSET(Census!FK$4,$A33*25-25+Census!FK$3,0,1,1)-OFFSET(Census!FK$4,$A33*25-25+1,0,1,1))/OFFSET(Census!FK$4,$A33*25-25+1,0,1,1)*100)</f>
        <v>-21.679274755172433</v>
      </c>
      <c r="FM33" s="207">
        <f ca="1">OFFSET(Census!FM$4,$A33*25-25+Census!FM$3,0,1,1)-OFFSET(Census!FM$4,$A33*25-25+1,0,1,1)</f>
        <v>1.2012076682461181</v>
      </c>
      <c r="FN33" s="208">
        <f ca="1">IF(OFFSET(Census!FM$4,$A33*25-25+1,0,1,1)=0,"",(OFFSET(Census!FM$4,$A33*25-25+Census!FM$3,0,1,1)-OFFSET(Census!FM$4,$A33*25-25+1,0,1,1))/OFFSET(Census!FM$4,$A33*25-25+1,0,1,1)*100)</f>
        <v>10.338457876618632</v>
      </c>
      <c r="FO33" s="207">
        <f ca="1">OFFSET(Census!FO$4,$A33*25-25+Census!FO$3,0,1,1)-OFFSET(Census!FO$4,$A33*25-25+1,0,1,1)</f>
        <v>4.1825377560074317E-2</v>
      </c>
      <c r="FP33" s="208">
        <f ca="1">IF(OFFSET(Census!FO$4,$A33*25-25+1,0,1,1)=0,"",(OFFSET(Census!FO$4,$A33*25-25+Census!FO$3,0,1,1)-OFFSET(Census!FO$4,$A33*25-25+1,0,1,1))/OFFSET(Census!FO$4,$A33*25-25+1,0,1,1)*100)</f>
        <v>3.614646585932054</v>
      </c>
      <c r="FQ33" s="207">
        <f ca="1">OFFSET(Census!FQ$4,$A33*25-25+Census!FQ$3,0,1,1)-OFFSET(Census!FQ$4,$A33*25-25+1,0,1,1)</f>
        <v>-7.6532759694886039</v>
      </c>
      <c r="FR33" s="208">
        <f ca="1">IF(OFFSET(Census!FQ$4,$A33*25-25+1,0,1,1)=0,"",(OFFSET(Census!FQ$4,$A33*25-25+Census!FQ$3,0,1,1)-OFFSET(Census!FQ$4,$A33*25-25+1,0,1,1))/OFFSET(Census!FQ$4,$A33*25-25+1,0,1,1)*100)</f>
        <v>-9.0092420461404856</v>
      </c>
      <c r="FS33" s="207">
        <f ca="1">OFFSET(Census!FS$4,$A33*25-25+Census!FS$3,0,1,1)-OFFSET(Census!FS$4,$A33*25-25+1,0,1,1)</f>
        <v>5.8071312738479861</v>
      </c>
      <c r="FT33" s="208">
        <f ca="1">IF(OFFSET(Census!FS$4,$A33*25-25+1,0,1,1)=0,"",(OFFSET(Census!FS$4,$A33*25-25+Census!FS$3,0,1,1)-OFFSET(Census!FS$4,$A33*25-25+1,0,1,1))/OFFSET(Census!FS$4,$A33*25-25+1,0,1,1)*100)</f>
        <v>51.332849090524178</v>
      </c>
      <c r="FU33" s="207">
        <f ca="1">OFFSET(Census!FU$4,$A33*25-25+Census!FU$3,0,1,1)-OFFSET(Census!FU$4,$A33*25-25+1,0,1,1)</f>
        <v>0.6917350320187301</v>
      </c>
      <c r="FV33" s="208">
        <f ca="1">IF(OFFSET(Census!FU$4,$A33*25-25+1,0,1,1)=0,"",(OFFSET(Census!FU$4,$A33*25-25+Census!FU$3,0,1,1)-OFFSET(Census!FU$4,$A33*25-25+1,0,1,1))/OFFSET(Census!FU$4,$A33*25-25+1,0,1,1)*100)</f>
        <v>39.095107222315725</v>
      </c>
      <c r="FW33" s="207">
        <f ca="1">OFFSET(Census!FW$4,$A33*25-25+Census!FW$3,0,1,1)-OFFSET(Census!FW$4,$A33*25-25+1,0,1,1)</f>
        <v>1.1544096636218919</v>
      </c>
      <c r="FX33" s="208">
        <f ca="1">IF(OFFSET(Census!FW$4,$A33*25-25+1,0,1,1)=0,"",(OFFSET(Census!FW$4,$A33*25-25+Census!FW$3,0,1,1)-OFFSET(Census!FW$4,$A33*25-25+1,0,1,1))/OFFSET(Census!FW$4,$A33*25-25+1,0,1,1)*100)</f>
        <v>58.636106252383847</v>
      </c>
      <c r="FY33" s="207"/>
      <c r="FZ33" s="208"/>
      <c r="GA33" s="207">
        <f ca="1">OFFSET(Census!GA$4,$A33*25-25+Census!GA$3,0,1,1)-OFFSET(Census!GA$4,$A33*25-25+1,0,1,1)</f>
        <v>-8.824229019506987</v>
      </c>
      <c r="GB33" s="208">
        <f ca="1">IF(OFFSET(Census!GA$4,$A33*25-25+1,0,1,1)=0,"",(OFFSET(Census!GA$4,$A33*25-25+Census!GA$3,0,1,1)-OFFSET(Census!GA$4,$A33*25-25+1,0,1,1))/OFFSET(Census!GA$4,$A33*25-25+1,0,1,1)*100)</f>
        <v>-82.175632744158818</v>
      </c>
      <c r="GC33" s="207">
        <f ca="1">OFFSET(Census!GC$4,$A33*25-25+Census!GC$3,0,1,1)-OFFSET(Census!GC$4,$A33*25-25+1,0,1,1)</f>
        <v>-35.401492230516254</v>
      </c>
      <c r="GD33" s="208">
        <f ca="1">IF(OFFSET(Census!GC$4,$A33*25-25+1,0,1,1)=0,"",(OFFSET(Census!GC$4,$A33*25-25+Census!GC$3,0,1,1)-OFFSET(Census!GC$4,$A33*25-25+1,0,1,1))/OFFSET(Census!GC$4,$A33*25-25+1,0,1,1)*100)</f>
        <v>-68.54249956752551</v>
      </c>
      <c r="GE33" s="207">
        <f ca="1">OFFSET(Census!GE$4,$A33*25-25+Census!GE$3,0,1,1)-OFFSET(Census!GE$4,$A33*25-25+1,0,1,1)</f>
        <v>-50.03856765104527</v>
      </c>
      <c r="GF33" s="208">
        <f ca="1">IF(OFFSET(Census!GE$4,$A33*25-25+1,0,1,1)=0,"",(OFFSET(Census!GE$4,$A33*25-25+Census!GE$3,0,1,1)-OFFSET(Census!GE$4,$A33*25-25+1,0,1,1))/OFFSET(Census!GE$4,$A33*25-25+1,0,1,1)*100)</f>
        <v>-43.513930888703086</v>
      </c>
      <c r="GG33" s="207">
        <f ca="1">OFFSET(Census!GG$4,$A33*25-25+Census!GG$3,0,1,1)-OFFSET(Census!GG$4,$A33*25-25+1,0,1,1)</f>
        <v>-22.171949361347444</v>
      </c>
      <c r="GH33" s="208">
        <f ca="1">IF(OFFSET(Census!GG$4,$A33*25-25+1,0,1,1)=0,"",(OFFSET(Census!GG$4,$A33*25-25+Census!GG$3,0,1,1)-OFFSET(Census!GG$4,$A33*25-25+1,0,1,1))/OFFSET(Census!GG$4,$A33*25-25+1,0,1,1)*100)</f>
        <v>-18.284540748074896</v>
      </c>
      <c r="GI33" s="207">
        <f ca="1">OFFSET(Census!GI$4,$A33*25-25+Census!GI$3,0,1,1)-OFFSET(Census!GI$4,$A33*25-25+1,0,1,1)</f>
        <v>16.333430717073384</v>
      </c>
      <c r="GJ33" s="208">
        <f ca="1">IF(OFFSET(Census!GI$4,$A33*25-25+1,0,1,1)=0,"",(OFFSET(Census!GI$4,$A33*25-25+Census!GI$3,0,1,1)-OFFSET(Census!GI$4,$A33*25-25+1,0,1,1))/OFFSET(Census!GI$4,$A33*25-25+1,0,1,1)*100)</f>
        <v>39.864294919321779</v>
      </c>
      <c r="GK33" s="207">
        <f ca="1">OFFSET(Census!GK$4,$A33*25-25+Census!GK$3,0,1,1)-OFFSET(Census!GK$4,$A33*25-25+1,0,1,1)</f>
        <v>6.3557649040833253</v>
      </c>
      <c r="GL33" s="208">
        <f ca="1">IF(OFFSET(Census!GK$4,$A33*25-25+1,0,1,1)=0,"",(OFFSET(Census!GK$4,$A33*25-25+Census!GK$3,0,1,1)-OFFSET(Census!GK$4,$A33*25-25+1,0,1,1))/OFFSET(Census!GK$4,$A33*25-25+1,0,1,1)*100)</f>
        <v>124.62825964093823</v>
      </c>
      <c r="GM33" s="207"/>
      <c r="GN33" s="208"/>
      <c r="GO33" s="207">
        <f ca="1">OFFSET(Census!GO$4,$A33*25-25+Census!GO$3,0,1,1)-OFFSET(Census!GO$4,$A33*25-25+1,0,1,1)</f>
        <v>-19.516354803738395</v>
      </c>
      <c r="GP33" s="208">
        <f ca="1">IF(OFFSET(Census!GO$4,$A33*25-25+1,0,1,1)=0,"",(OFFSET(Census!GO$4,$A33*25-25+Census!GO$3,0,1,1)-OFFSET(Census!GO$4,$A33*25-25+1,0,1,1))/OFFSET(Census!GO$4,$A33*25-25+1,0,1,1)*100)</f>
        <v>-32.969410175649486</v>
      </c>
      <c r="GQ33" s="207">
        <f ca="1">OFFSET(Census!GQ$4,$A33*25-25+Census!GQ$3,0,1,1)-OFFSET(Census!GQ$4,$A33*25-25+1,0,1,1)</f>
        <v>1769</v>
      </c>
      <c r="GR33" s="208">
        <f ca="1">IF(OFFSET(Census!GQ$4,$A33*25-25+1,0,1,1)=0,"",(OFFSET(Census!GQ$4,$A33*25-25+Census!GQ$3,0,1,1)-OFFSET(Census!GQ$4,$A33*25-25+1,0,1,1))/OFFSET(Census!GQ$4,$A33*25-25+1,0,1,1)*100)</f>
        <v>108.46106683016555</v>
      </c>
      <c r="GS33" s="207">
        <f ca="1">OFFSET(Census!GS$4,$A33*25-25+Census!GS$3,0,1,1)-OFFSET(Census!GS$4,$A33*25-25+1,0,1,1)</f>
        <v>0.90999999999999659</v>
      </c>
      <c r="GT33" s="208">
        <f ca="1">IF(OFFSET(Census!GS$4,$A33*25-25+1,0,1,1)=0,"",(OFFSET(Census!GS$4,$A33*25-25+Census!GS$3,0,1,1)-OFFSET(Census!GS$4,$A33*25-25+1,0,1,1))/OFFSET(Census!GS$4,$A33*25-25+1,0,1,1)*100)</f>
        <v>1.0694558702550201</v>
      </c>
      <c r="GU33" s="207">
        <f ca="1">OFFSET(Census!GU$4,$A33*25-25+Census!GU$3,0,1,1)-OFFSET(Census!GU$4,$A33*25-25+1,0,1,1)</f>
        <v>15.040000000000006</v>
      </c>
      <c r="GV33" s="208">
        <f ca="1">IF(OFFSET(Census!GU$4,$A33*25-25+1,0,1,1)=0,"",(OFFSET(Census!GU$4,$A33*25-25+Census!GU$3,0,1,1)-OFFSET(Census!GU$4,$A33*25-25+1,0,1,1))/OFFSET(Census!GU$4,$A33*25-25+1,0,1,1)*100)</f>
        <v>24.195624195624209</v>
      </c>
      <c r="GW33" s="207">
        <f ca="1">OFFSET(Census!GW$4,$A33*25-25+Census!GW$3,0,1,1)-OFFSET(Census!GW$4,$A33*25-25+1,0,1,1)</f>
        <v>12.689999999999998</v>
      </c>
      <c r="GX33" s="208">
        <f ca="1">IF(OFFSET(Census!GW$4,$A33*25-25+1,0,1,1)=0,"",(OFFSET(Census!GW$4,$A33*25-25+Census!GW$3,0,1,1)-OFFSET(Census!GW$4,$A33*25-25+1,0,1,1))/OFFSET(Census!GW$4,$A33*25-25+1,0,1,1)*100)</f>
        <v>27.431906614785984</v>
      </c>
      <c r="GY33" s="207">
        <f ca="1">OFFSET(Census!GY$4,$A33*25-25+Census!GY$3,0,1,1)-OFFSET(Census!GY$4,$A33*25-25+1,0,1,1)</f>
        <v>12.250000000000004</v>
      </c>
      <c r="GZ33" s="208">
        <f ca="1">IF(OFFSET(Census!GY$4,$A33*25-25+1,0,1,1)=0,"",(OFFSET(Census!GY$4,$A33*25-25+Census!GY$3,0,1,1)-OFFSET(Census!GY$4,$A33*25-25+1,0,1,1))/OFFSET(Census!GY$4,$A33*25-25+1,0,1,1)*100)</f>
        <v>39.262820512820525</v>
      </c>
      <c r="HA33" s="207">
        <f ca="1">OFFSET(Census!HA$4,$A33*25-25+Census!HA$3,0,1,1)-OFFSET(Census!HA$4,$A33*25-25+1,0,1,1)</f>
        <v>1.6000000000000085</v>
      </c>
      <c r="HB33" s="208">
        <f ca="1">IF(OFFSET(Census!HA$4,$A33*25-25+1,0,1,1)=0,"",(OFFSET(Census!HA$4,$A33*25-25+Census!HA$3,0,1,1)-OFFSET(Census!HA$4,$A33*25-25+1,0,1,1))/OFFSET(Census!HA$4,$A33*25-25+1,0,1,1)*100)</f>
        <v>1.6877637130801777</v>
      </c>
      <c r="HC33" s="207">
        <f ca="1">OFFSET(Census!HC$4,$A33*25-25+Census!HC$3,0,1,1)-OFFSET(Census!HC$4,$A33*25-25+1,0,1,1)</f>
        <v>-3.1000000000000014</v>
      </c>
      <c r="HD33" s="208">
        <f ca="1">IF(OFFSET(Census!HC$4,$A33*25-25+1,0,1,1)=0,"",(OFFSET(Census!HC$4,$A33*25-25+Census!HC$3,0,1,1)-OFFSET(Census!HC$4,$A33*25-25+1,0,1,1))/OFFSET(Census!HC$4,$A33*25-25+1,0,1,1)*100)</f>
        <v>-13.478260869565222</v>
      </c>
      <c r="HE33" s="207"/>
      <c r="HF33" s="208" t="str">
        <f ca="1">IF(OFFSET(Census!HE$4,$A33*25-25+1,0,1,1)=0,"",(OFFSET(Census!HE$4,$A33*25-25+Census!HE$3,0,1,1)-OFFSET(Census!HE$4,$A33*25-25+1,0,1,1))/OFFSET(Census!HE$4,$A33*25-25+1,0,1,1)*100)</f>
        <v/>
      </c>
      <c r="HG33" s="207">
        <f ca="1">OFFSET(Census!HG$4,$A33*25-25+Census!HG$3,0,1,1)-OFFSET(Census!HG$4,$A33*25-25+1,0,1,1)</f>
        <v>418.61991121783217</v>
      </c>
      <c r="HH33" s="208">
        <f ca="1">IF(OFFSET(Census!HG$4,$A33*25-25+1,0,1,1)=0,"",(OFFSET(Census!HG$4,$A33*25-25+Census!HG$3,0,1,1)-OFFSET(Census!HG$4,$A33*25-25+1,0,1,1))/OFFSET(Census!HG$4,$A33*25-25+1,0,1,1)*100)</f>
        <v>65.307318442719534</v>
      </c>
      <c r="HI33" s="207">
        <f ca="1">OFFSET(Census!HI$4,$A33*25-25+Census!HI$3,0,1,1)-OFFSET(Census!HI$4,$A33*25-25+1,0,1,1)</f>
        <v>-216.5089809007759</v>
      </c>
      <c r="HJ33" s="208">
        <f ca="1">IF(OFFSET(Census!HI$4,$A33*25-25+1,0,1,1)=0,"",(OFFSET(Census!HI$4,$A33*25-25+Census!HI$3,0,1,1)-OFFSET(Census!HI$4,$A33*25-25+1,0,1,1))/OFFSET(Census!HI$4,$A33*25-25+1,0,1,1)*100)</f>
        <v>-4.5725233558769984</v>
      </c>
      <c r="HK33" s="207">
        <f ca="1">OFFSET(Census!HK$4,$A33*25-25+Census!HK$3,0,1,1)-OFFSET(Census!HK$4,$A33*25-25+1,0,1,1)</f>
        <v>61.143252081325727</v>
      </c>
      <c r="HL33" s="208">
        <f ca="1">IF(OFFSET(Census!HK$4,$A33*25-25+1,0,1,1)=0,"",(OFFSET(Census!HK$4,$A33*25-25+Census!HK$3,0,1,1)-OFFSET(Census!HK$4,$A33*25-25+1,0,1,1))/OFFSET(Census!HK$4,$A33*25-25+1,0,1,1)*100)</f>
        <v>22.562085638865582</v>
      </c>
      <c r="HM33" s="207">
        <f ca="1">OFFSET(Census!HM$4,$A33*25-25+Census!HM$3,0,1,1)-OFFSET(Census!HM$4,$A33*25-25+1,0,1,1)</f>
        <v>1020.5411446896569</v>
      </c>
      <c r="HN33" s="208">
        <f ca="1">IF(OFFSET(Census!HM$4,$A33*25-25+1,0,1,1)=0,"",(OFFSET(Census!HM$4,$A33*25-25+Census!HM$3,0,1,1)-OFFSET(Census!HM$4,$A33*25-25+1,0,1,1))/OFFSET(Census!HM$4,$A33*25-25+1,0,1,1)*100)</f>
        <v>16.394235256058746</v>
      </c>
      <c r="HO33" s="207">
        <f ca="1">OFFSET(Census!HO$4,$A33*25-25+Census!HO$3,0,1,1)-OFFSET(Census!HO$4,$A33*25-25+1,0,1,1)</f>
        <v>755.47436247892551</v>
      </c>
      <c r="HP33" s="208">
        <f ca="1">IF(OFFSET(Census!HO$4,$A33*25-25+1,0,1,1)=0,"",(OFFSET(Census!HO$4,$A33*25-25+Census!HO$3,0,1,1)-OFFSET(Census!HO$4,$A33*25-25+1,0,1,1))/OFFSET(Census!HO$4,$A33*25-25+1,0,1,1)*100)</f>
        <v>210.85382725226626</v>
      </c>
      <c r="HQ33" s="207"/>
      <c r="HR33" s="208"/>
      <c r="HS33" s="207">
        <f ca="1">OFFSET(Census!HS$4,$A33*25-25+Census!HS$3,0,1,1)-OFFSET(Census!HS$4,$A33*25-25+1,0,1,1)</f>
        <v>1</v>
      </c>
      <c r="HT33" s="208">
        <f ca="1">IF(OFFSET(Census!HS$4,$A33*25-25+1,0,1,1)=0,"",(OFFSET(Census!HS$4,$A33*25-25+Census!HS$3,0,1,1)-OFFSET(Census!HS$4,$A33*25-25+1,0,1,1))/OFFSET(Census!HS$4,$A33*25-25+1,0,1,1)*100)</f>
        <v>11.111111111111111</v>
      </c>
      <c r="HU33" s="207">
        <f ca="1">OFFSET(Census!HU$4,$A33*25-25+Census!HU$3,0,1,1)-OFFSET(Census!HU$4,$A33*25-25+1,0,1,1)</f>
        <v>0</v>
      </c>
      <c r="HV33" s="208" t="str">
        <f ca="1">IF(OFFSET(Census!HU$4,$A33*25-25+1,0,1,1)=0,"",(OFFSET(Census!HU$4,$A33*25-25+Census!HU$3,0,1,1)-OFFSET(Census!HU$4,$A33*25-25+1,0,1,1))/OFFSET(Census!HU$4,$A33*25-25+1,0,1,1)*100)</f>
        <v/>
      </c>
      <c r="HW33" s="207">
        <f ca="1">OFFSET(Census!HW$4,$A33*25-25+Census!HW$3,0,1,1)-OFFSET(Census!HW$4,$A33*25-25+1,0,1,1)</f>
        <v>66.000000000000014</v>
      </c>
      <c r="HX33" s="208">
        <f ca="1">IF(OFFSET(Census!HW$4,$A33*25-25+1,0,1,1)=0,"",(OFFSET(Census!HW$4,$A33*25-25+Census!HW$3,0,1,1)-OFFSET(Census!HW$4,$A33*25-25+1,0,1,1))/OFFSET(Census!HW$4,$A33*25-25+1,0,1,1)*100)</f>
        <v>84.291187739463624</v>
      </c>
      <c r="HY33" s="207"/>
      <c r="HZ33" s="208" t="str">
        <f ca="1">IF(OFFSET(Census!HY$4,$A33*25-25+1,0,1,1)=0,"",(OFFSET(Census!HY$4,$A33*25-25+Census!HY$3,0,1,1)-OFFSET(Census!HY$4,$A33*25-25+1,0,1,1))/OFFSET(Census!HY$4,$A33*25-25+1,0,1,1)*100)</f>
        <v/>
      </c>
      <c r="IA33" s="207">
        <f ca="1">OFFSET(Census!IA$4,$A33*25-25+Census!IA$3,0,1,1)-OFFSET(Census!IA$4,$A33*25-25+1,0,1,1)</f>
        <v>3.333333333333333</v>
      </c>
      <c r="IB33" s="208">
        <f ca="1">IF(OFFSET(Census!IA$4,$A33*25-25+1,0,1,1)=0,"",(OFFSET(Census!IA$4,$A33*25-25+Census!IA$3,0,1,1)-OFFSET(Census!IA$4,$A33*25-25+1,0,1,1))/OFFSET(Census!IA$4,$A33*25-25+1,0,1,1)*100)</f>
        <v>166.66666666666666</v>
      </c>
      <c r="IC33" s="207">
        <f ca="1">OFFSET(Census!IC$4,$A33*25-25+Census!IC$3,0,1,1)-OFFSET(Census!IC$4,$A33*25-25+1,0,1,1)</f>
        <v>47</v>
      </c>
      <c r="ID33" s="208">
        <f ca="1">IF(OFFSET(Census!IC$4,$A33*25-25+1,0,1,1)=0,"",(OFFSET(Census!IC$4,$A33*25-25+Census!IC$3,0,1,1)-OFFSET(Census!IC$4,$A33*25-25+1,0,1,1))/OFFSET(Census!IC$4,$A33*25-25+1,0,1,1)*100)</f>
        <v>44.761904761904766</v>
      </c>
      <c r="IE33" s="207">
        <f ca="1">OFFSET(Census!IE$4,$A33*25-25+Census!IE$3,0,1,1)-OFFSET(Census!IE$4,$A33*25-25+1,0,1,1)</f>
        <v>0.11384675580873052</v>
      </c>
      <c r="IF33" s="208">
        <f ca="1">IF(OFFSET(Census!IE$4,$A33*25-25+1,0,1,1)=0,"",(OFFSET(Census!IE$4,$A33*25-25+Census!IE$3,0,1,1)-OFFSET(Census!IE$4,$A33*25-25+1,0,1,1))/OFFSET(Census!IE$4,$A33*25-25+1,0,1,1)*100)</f>
        <v>69.986154665859004</v>
      </c>
      <c r="IG33" s="207">
        <f ca="1">OFFSET(Census!IG$4,$A33*25-25+Census!IG$3,0,1,1)-OFFSET(Census!IG$4,$A33*25-25+1,0,1,1)</f>
        <v>-0.65945699323782048</v>
      </c>
      <c r="IH33" s="208">
        <f ca="1">IF(OFFSET(Census!IG$4,$A33*25-25+1,0,1,1)=0,"",(OFFSET(Census!IG$4,$A33*25-25+Census!IG$3,0,1,1)-OFFSET(Census!IG$4,$A33*25-25+1,0,1,1))/OFFSET(Census!IG$4,$A33*25-25+1,0,1,1)*100)</f>
        <v>-7.7218017528193865</v>
      </c>
      <c r="II33" s="207"/>
      <c r="IJ33" s="208"/>
    </row>
    <row r="34" spans="1:244" ht="12" customHeight="1" x14ac:dyDescent="0.35">
      <c r="A34" s="209">
        <v>29</v>
      </c>
      <c r="B34" s="10" t="s">
        <v>80</v>
      </c>
      <c r="E34" s="207">
        <f ca="1">OFFSET(Census!E$4,$A34*25-25+Census!E$3,0,1,1)-OFFSET(Census!E$4,$A34*25-25+1,0,1,1)</f>
        <v>238892</v>
      </c>
      <c r="F34" s="208">
        <f ca="1">IF(OFFSET(Census!E$4,$A34*25-25+1,0,1,1)=0,"",(OFFSET(Census!E$4,$A34*25-25+Census!E$3,0,1,1)-OFFSET(Census!E$4,$A34*25-25+1,0,1,1))/OFFSET(Census!E$4,$A34*25-25+1,0,1,1)*100)</f>
        <v>280.40612712013615</v>
      </c>
      <c r="G34" s="207">
        <f ca="1">OFFSET(Census!G$4,$A34*25-25+Census!G$3,0,1,1)-OFFSET(Census!G$4,$A34*25-25+1,0,1,1)</f>
        <v>57099</v>
      </c>
      <c r="H34" s="208">
        <f ca="1">IF(OFFSET(Census!G$4,$A34*25-25+1,0,1,1)=0,"",(OFFSET(Census!G$4,$A34*25-25+Census!G$3,0,1,1)-OFFSET(Census!G$4,$A34*25-25+1,0,1,1))/OFFSET(Census!G$4,$A34*25-25+1,0,1,1)*100)</f>
        <v>335.48178613396004</v>
      </c>
      <c r="I34" s="207">
        <f ca="1">OFFSET(Census!I$4,$A34*25-25+Census!I$3,0,1,1)-OFFSET(Census!I$4,$A34*25-25+1,0,1,1)</f>
        <v>23855</v>
      </c>
      <c r="J34" s="208">
        <f ca="1">IF(OFFSET(Census!I$4,$A34*25-25+1,0,1,1)=0,"",(OFFSET(Census!I$4,$A34*25-25+Census!I$3,0,1,1)-OFFSET(Census!I$4,$A34*25-25+1,0,1,1))/OFFSET(Census!I$4,$A34*25-25+1,0,1,1)*100)</f>
        <v>233.94135530057861</v>
      </c>
      <c r="K34" s="207">
        <f ca="1">OFFSET(Census!K$4,$A34*25-25+Census!K$3,0,1,1)-OFFSET(Census!K$4,$A34*25-25+1,0,1,1)</f>
        <v>19531</v>
      </c>
      <c r="L34" s="208">
        <f ca="1">IF(OFFSET(Census!K$4,$A34*25-25+1,0,1,1)=0,"",(OFFSET(Census!K$4,$A34*25-25+Census!K$3,0,1,1)-OFFSET(Census!K$4,$A34*25-25+1,0,1,1))/OFFSET(Census!K$4,$A34*25-25+1,0,1,1)*100)</f>
        <v>696.78915447734573</v>
      </c>
      <c r="M34" s="207">
        <f ca="1">OFFSET(Census!M$4,$A34*25-25+Census!M$3,0,1,1)-OFFSET(Census!M$4,$A34*25-25+1,0,1,1)</f>
        <v>5.4045647752152703</v>
      </c>
      <c r="N34" s="208">
        <f ca="1">IF(OFFSET(Census!M$4,$A34*25-25+1,0,1,1)=0,"",(OFFSET(Census!M$4,$A34*25-25+Census!M$3,0,1,1)-OFFSET(Census!M$4,$A34*25-25+1,0,1,1))/OFFSET(Census!M$4,$A34*25-25+1,0,1,1)*100)</f>
        <v>27.052990365714745</v>
      </c>
      <c r="O34" s="207">
        <f ca="1">OFFSET(Census!O$4,$A34*25-25+Census!O$3,0,1,1)-OFFSET(Census!O$4,$A34*25-25+1,0,1,1)</f>
        <v>-0.30780772231359776</v>
      </c>
      <c r="P34" s="208">
        <f ca="1">IF(OFFSET(Census!O$4,$A34*25-25+1,0,1,1)=0,"",(OFFSET(Census!O$4,$A34*25-25+Census!O$3,0,1,1)-OFFSET(Census!O$4,$A34*25-25+1,0,1,1))/OFFSET(Census!O$4,$A34*25-25+1,0,1,1)*100)</f>
        <v>-2.5717052959210518</v>
      </c>
      <c r="Q34" s="207">
        <f ca="1">OFFSET(Census!Q$4,$A34*25-25+Census!Q$3,0,1,1)-OFFSET(Census!Q$4,$A34*25-25+1,0,1,1)</f>
        <v>4.3582428302887246</v>
      </c>
      <c r="R34" s="208">
        <f ca="1">IF(OFFSET(Census!Q$4,$A34*25-25+1,0,1,1)=0,"",(OFFSET(Census!Q$4,$A34*25-25+Census!Q$3,0,1,1)-OFFSET(Census!Q$4,$A34*25-25+1,0,1,1))/OFFSET(Census!Q$4,$A34*25-25+1,0,1,1)*100)</f>
        <v>132.46539348071633</v>
      </c>
      <c r="S34" s="207">
        <f ca="1">OFFSET(Census!S$4,$A34*25-25+Census!S$3,0,1,1)-OFFSET(Census!S$4,$A34*25-25+1,0,1,1)</f>
        <v>5</v>
      </c>
      <c r="T34" s="208">
        <f ca="1">IF(OFFSET(Census!S$4,$A34*25-25+1,0,1,1)=0,"",(OFFSET(Census!S$4,$A34*25-25+Census!S$3,0,1,1)-OFFSET(Census!S$4,$A34*25-25+1,0,1,1))/OFFSET(Census!S$4,$A34*25-25+1,0,1,1)*100)</f>
        <v>18.518518518518519</v>
      </c>
      <c r="U34" s="207"/>
      <c r="V34" s="208"/>
      <c r="W34" s="207">
        <f ca="1">OFFSET(Census!W$4,$A34*25-25+Census!W$3,0,1,1)-OFFSET(Census!W$4,$A34*25-25+1,0,1,1)</f>
        <v>2317</v>
      </c>
      <c r="X34" s="208">
        <f ca="1">IF(OFFSET(Census!W$4,$A34*25-25+1,0,1,1)=0,"",(OFFSET(Census!W$4,$A34*25-25+Census!W$3,0,1,1)-OFFSET(Census!W$4,$A34*25-25+1,0,1,1))/OFFSET(Census!W$4,$A34*25-25+1,0,1,1)*100)</f>
        <v>1194.3298969072166</v>
      </c>
      <c r="Y34" s="207">
        <f ca="1">OFFSET(Census!Y$4,$A34*25-25+Census!Y$3,0,1,1)-OFFSET(Census!Y$4,$A34*25-25+1,0,1,1)</f>
        <v>0.58351446018091269</v>
      </c>
      <c r="Z34" s="208">
        <f ca="1">IF(OFFSET(Census!Y$4,$A34*25-25+1,0,1,1)=0,"",(OFFSET(Census!Y$4,$A34*25-25+Census!Y$3,0,1,1)-OFFSET(Census!Y$4,$A34*25-25+1,0,1,1))/OFFSET(Census!Y$4,$A34*25-25+1,0,1,1)*100)</f>
        <v>182.51369816380301</v>
      </c>
      <c r="AA34" s="207">
        <f ca="1">OFFSET(Census!AA$4,$A34*25-25+Census!AA$3,0,1,1)-OFFSET(Census!AA$4,$A34*25-25+1,0,1,1)</f>
        <v>125767</v>
      </c>
      <c r="AB34" s="208">
        <f ca="1">IF(OFFSET(Census!AA$4,$A34*25-25+1,0,1,1)=0,"",(OFFSET(Census!AA$4,$A34*25-25+Census!AA$3,0,1,1)-OFFSET(Census!AA$4,$A34*25-25+1,0,1,1))/OFFSET(Census!AA$4,$A34*25-25+1,0,1,1)*100)</f>
        <v>875.93675999442814</v>
      </c>
      <c r="AC34" s="207">
        <f ca="1">OFFSET(Census!AC$4,$A34*25-25+Census!AC$3,0,1,1)-OFFSET(Census!AC$4,$A34*25-25+1,0,1,1)</f>
        <v>26.92846276391095</v>
      </c>
      <c r="AD34" s="208">
        <f ca="1">IF(OFFSET(Census!AC$4,$A34*25-25+1,0,1,1)=0,"",(OFFSET(Census!AC$4,$A34*25-25+Census!AC$3,0,1,1)-OFFSET(Census!AC$4,$A34*25-25+1,0,1,1))/OFFSET(Census!AC$4,$A34*25-25+1,0,1,1)*100)</f>
        <v>113.80548269355873</v>
      </c>
      <c r="AE34" s="207">
        <f ca="1">OFFSET(Census!AE$4,$A34*25-25+Census!AE$3,0,1,1)-OFFSET(Census!AE$4,$A34*25-25+1,0,1,1)</f>
        <v>134352</v>
      </c>
      <c r="AF34" s="208">
        <f ca="1">IF(OFFSET(Census!AE$4,$A34*25-25+1,0,1,1)=0,"",(OFFSET(Census!AE$4,$A34*25-25+Census!AE$3,0,1,1)-OFFSET(Census!AE$4,$A34*25-25+1,0,1,1))/OFFSET(Census!AE$4,$A34*25-25+1,0,1,1)*100)</f>
        <v>1212.672623883022</v>
      </c>
      <c r="AG34" s="207">
        <f ca="1">OFFSET(Census!AG$4,$A34*25-25+Census!AG$3,0,1,1)-OFFSET(Census!AG$4,$A34*25-25+1,0,1,1)</f>
        <v>34.820869338706032</v>
      </c>
      <c r="AH34" s="208">
        <f ca="1">IF(OFFSET(Census!AG$4,$A34*25-25+1,0,1,1)=0,"",(OFFSET(Census!AG$4,$A34*25-25+Census!AG$3,0,1,1)-OFFSET(Census!AG$4,$A34*25-25+1,0,1,1))/OFFSET(Census!AG$4,$A34*25-25+1,0,1,1)*100)</f>
        <v>190.71489768685638</v>
      </c>
      <c r="AI34" s="207">
        <f ca="1">OFFSET(Census!AI$4,$A34*25-25+Census!AI$3,0,1,1)-OFFSET(Census!AI$4,$A34*25-25+1,0,1,1)</f>
        <v>2.2205466517387542</v>
      </c>
      <c r="AJ34" s="208">
        <f ca="1">IF(OFFSET(Census!AI$4,$A34*25-25+1,0,1,1)=0,"",(OFFSET(Census!AI$4,$A34*25-25+Census!AI$3,0,1,1)-OFFSET(Census!AI$4,$A34*25-25+1,0,1,1))/OFFSET(Census!AI$4,$A34*25-25+1,0,1,1)*100)</f>
        <v>118.98213972984293</v>
      </c>
      <c r="AK34" s="207">
        <f ca="1">OFFSET(Census!AK$4,$A34*25-25+Census!AK$3,0,1,1)-OFFSET(Census!AK$4,$A34*25-25+1,0,1,1)</f>
        <v>202</v>
      </c>
      <c r="AL34" s="208">
        <f ca="1">IF(OFFSET(Census!AK$4,$A34*25-25+1,0,1,1)=0,"",(OFFSET(Census!AK$4,$A34*25-25+Census!AK$3,0,1,1)-OFFSET(Census!AK$4,$A34*25-25+1,0,1,1))/OFFSET(Census!AK$4,$A34*25-25+1,0,1,1)*100)</f>
        <v>1122.2222222222222</v>
      </c>
      <c r="AM34" s="207">
        <f ca="1">OFFSET(Census!AM$4,$A34*25-25+Census!AM$3,0,1,1)-OFFSET(Census!AM$4,$A34*25-25+1,0,1,1)</f>
        <v>7412</v>
      </c>
      <c r="AN34" s="208">
        <f ca="1">IF(OFFSET(Census!AM$4,$A34*25-25+1,0,1,1)=0,"",(OFFSET(Census!AM$4,$A34*25-25+Census!AM$3,0,1,1)-OFFSET(Census!AM$4,$A34*25-25+1,0,1,1))/OFFSET(Census!AM$4,$A34*25-25+1,0,1,1)*100)</f>
        <v>9752.6315789473683</v>
      </c>
      <c r="AO34" s="207">
        <f ca="1">OFFSET(Census!AO$4,$A34*25-25+Census!AO$3,0,1,1)-OFFSET(Census!AO$4,$A34*25-25+1,0,1,1)</f>
        <v>50141</v>
      </c>
      <c r="AP34" s="208">
        <f ca="1">IF(OFFSET(Census!AO$4,$A34*25-25+1,0,1,1)=0,"",(OFFSET(Census!AO$4,$A34*25-25+Census!AO$3,0,1,1)-OFFSET(Census!AO$4,$A34*25-25+1,0,1,1))/OFFSET(Census!AO$4,$A34*25-25+1,0,1,1)*100)</f>
        <v>17054.761904761905</v>
      </c>
      <c r="AQ34" s="207">
        <f ca="1">OFFSET(Census!AQ$4,$A34*25-25+Census!AQ$3,0,1,1)-OFFSET(Census!AQ$4,$A34*25-25+1,0,1,1)</f>
        <v>360</v>
      </c>
      <c r="AR34" s="208">
        <f ca="1">IF(OFFSET(Census!AQ$4,$A34*25-25+1,0,1,1)=0,"",(OFFSET(Census!AQ$4,$A34*25-25+Census!AQ$3,0,1,1)-OFFSET(Census!AQ$4,$A34*25-25+1,0,1,1))/OFFSET(Census!AQ$4,$A34*25-25+1,0,1,1)*100)</f>
        <v>4500</v>
      </c>
      <c r="AS34" s="207">
        <f ca="1">OFFSET(Census!AS$4,$A34*25-25+Census!AS$3,0,1,1)-OFFSET(Census!AS$4,$A34*25-25+1,0,1,1)</f>
        <v>6995</v>
      </c>
      <c r="AT34" s="208">
        <f ca="1">IF(OFFSET(Census!AS$4,$A34*25-25+1,0,1,1)=0,"",(OFFSET(Census!AS$4,$A34*25-25+Census!AS$3,0,1,1)-OFFSET(Census!AS$4,$A34*25-25+1,0,1,1))/OFFSET(Census!AS$4,$A34*25-25+1,0,1,1)*100)</f>
        <v>1076.1538461538462</v>
      </c>
      <c r="AU34" s="207">
        <f ca="1">OFFSET(Census!AU$4,$A34*25-25+Census!AU$3,0,1,1)-OFFSET(Census!AU$4,$A34*25-25+1,0,1,1)</f>
        <v>2825</v>
      </c>
      <c r="AV34" s="208">
        <f ca="1">IF(OFFSET(Census!AU$4,$A34*25-25+1,0,1,1)=0,"",(OFFSET(Census!AU$4,$A34*25-25+Census!AU$3,0,1,1)-OFFSET(Census!AU$4,$A34*25-25+1,0,1,1))/OFFSET(Census!AU$4,$A34*25-25+1,0,1,1)*100)</f>
        <v>2092.5925925925926</v>
      </c>
      <c r="AW34" s="207">
        <f ca="1">OFFSET(Census!AW$4,$A34*25-25+Census!AW$3,0,1,1)-OFFSET(Census!AW$4,$A34*25-25+1,0,1,1)</f>
        <v>191</v>
      </c>
      <c r="AX34" s="208">
        <f ca="1">IF(OFFSET(Census!AW$4,$A34*25-25+1,0,1,1)=0,"",(OFFSET(Census!AW$4,$A34*25-25+Census!AW$3,0,1,1)-OFFSET(Census!AW$4,$A34*25-25+1,0,1,1))/OFFSET(Census!AW$4,$A34*25-25+1,0,1,1)*100)</f>
        <v>502.63157894736838</v>
      </c>
      <c r="AY34" s="207">
        <f ca="1">OFFSET(Census!AY$4,$A34*25-25+Census!AY$3,0,1,1)-OFFSET(Census!AY$4,$A34*25-25+1,0,1,1)</f>
        <v>2307</v>
      </c>
      <c r="AZ34" s="208">
        <f ca="1">IF(OFFSET(Census!AY$4,$A34*25-25+1,0,1,1)=0,"",(OFFSET(Census!AY$4,$A34*25-25+Census!AY$3,0,1,1)-OFFSET(Census!AY$4,$A34*25-25+1,0,1,1))/OFFSET(Census!AY$4,$A34*25-25+1,0,1,1)*100)</f>
        <v>1310.7954545454545</v>
      </c>
      <c r="BA34" s="207"/>
      <c r="BB34" s="208"/>
      <c r="BC34" s="207">
        <f ca="1">OFFSET(Census!BC$4,$A34*25-25+Census!BC$3,0,1,1)-OFFSET(Census!BC$4,$A34*25-25+1,0,1,1)</f>
        <v>9190</v>
      </c>
      <c r="BD34" s="208">
        <f ca="1">IF(OFFSET(Census!BC$4,$A34*25-25+1,0,1,1)=0,"",(OFFSET(Census!BC$4,$A34*25-25+Census!BC$3,0,1,1)-OFFSET(Census!BC$4,$A34*25-25+1,0,1,1))/OFFSET(Census!BC$4,$A34*25-25+1,0,1,1)*100)</f>
        <v>919</v>
      </c>
      <c r="BE34" s="207">
        <f ca="1">OFFSET(Census!BE$4,$A34*25-25+Census!BE$3,0,1,1)-OFFSET(Census!BE$4,$A34*25-25+1,0,1,1)</f>
        <v>1151</v>
      </c>
      <c r="BF34" s="208">
        <f ca="1">IF(OFFSET(Census!BE$4,$A34*25-25+1,0,1,1)=0,"",(OFFSET(Census!BE$4,$A34*25-25+Census!BE$3,0,1,1)-OFFSET(Census!BE$4,$A34*25-25+1,0,1,1))/OFFSET(Census!BE$4,$A34*25-25+1,0,1,1)*100)</f>
        <v>383.66666666666663</v>
      </c>
      <c r="BG34" s="207">
        <f ca="1">OFFSET(Census!BG$4,$A34*25-25+Census!BG$3,0,1,1)-OFFSET(Census!BG$4,$A34*25-25+1,0,1,1)</f>
        <v>660</v>
      </c>
      <c r="BH34" s="208">
        <f ca="1">IF(OFFSET(Census!BG$4,$A34*25-25+1,0,1,1)=0,"",(OFFSET(Census!BG$4,$A34*25-25+Census!BG$3,0,1,1)-OFFSET(Census!BG$4,$A34*25-25+1,0,1,1))/OFFSET(Census!BG$4,$A34*25-25+1,0,1,1)*100)</f>
        <v>1157.8947368421052</v>
      </c>
      <c r="BI34" s="207">
        <f ca="1">OFFSET(Census!BI$4,$A34*25-25+Census!BI$3,0,1,1)-OFFSET(Census!BI$4,$A34*25-25+1,0,1,1)</f>
        <v>7379</v>
      </c>
      <c r="BJ34" s="208">
        <f ca="1">IF(OFFSET(Census!BI$4,$A34*25-25+1,0,1,1)=0,"",(OFFSET(Census!BI$4,$A34*25-25+Census!BI$3,0,1,1)-OFFSET(Census!BI$4,$A34*25-25+1,0,1,1))/OFFSET(Census!BI$4,$A34*25-25+1,0,1,1)*100)</f>
        <v>1147.5894245723173</v>
      </c>
      <c r="BK34" s="207"/>
      <c r="BL34" s="208"/>
      <c r="BM34" s="207">
        <f ca="1">OFFSET(Census!BM$4,$A34*25-25+Census!BM$3,0,1,1)-OFFSET(Census!BM$4,$A34*25-25+1,0,1,1)</f>
        <v>42326</v>
      </c>
      <c r="BN34" s="208">
        <f ca="1">IF(OFFSET(Census!BM$4,$A34*25-25+1,0,1,1)=0,"",(OFFSET(Census!BM$4,$A34*25-25+Census!BM$3,0,1,1)-OFFSET(Census!BM$4,$A34*25-25+1,0,1,1))/OFFSET(Census!BM$4,$A34*25-25+1,0,1,1)*100)</f>
        <v>30450.359712230216</v>
      </c>
      <c r="BO34" s="207">
        <f ca="1">OFFSET(Census!BO$4,$A34*25-25+Census!BO$3,0,1,1)-OFFSET(Census!BO$4,$A34*25-25+1,0,1,1)</f>
        <v>7855</v>
      </c>
      <c r="BP34" s="208">
        <f ca="1">IF(OFFSET(Census!BO$4,$A34*25-25+1,0,1,1)=0,"",(OFFSET(Census!BO$4,$A34*25-25+Census!BO$3,0,1,1)-OFFSET(Census!BO$4,$A34*25-25+1,0,1,1))/OFFSET(Census!BO$4,$A34*25-25+1,0,1,1)*100)</f>
        <v>3794.6859903381642</v>
      </c>
      <c r="BQ34" s="207">
        <f ca="1">OFFSET(Census!BQ$4,$A34*25-25+Census!BQ$3,0,1,1)-OFFSET(Census!BQ$4,$A34*25-25+1,0,1,1)</f>
        <v>28383</v>
      </c>
      <c r="BR34" s="208">
        <f ca="1">IF(OFFSET(Census!BQ$4,$A34*25-25+1,0,1,1)=0,"",(OFFSET(Census!BQ$4,$A34*25-25+Census!BQ$3,0,1,1)-OFFSET(Census!BQ$4,$A34*25-25+1,0,1,1))/OFFSET(Census!BQ$4,$A34*25-25+1,0,1,1)*100)</f>
        <v>5086.5591397849466</v>
      </c>
      <c r="BS34" s="207">
        <f ca="1">OFFSET(Census!BS$4,$A34*25-25+Census!BS$3,0,1,1)-OFFSET(Census!BS$4,$A34*25-25+1,0,1,1)</f>
        <v>105</v>
      </c>
      <c r="BT34" s="208">
        <f ca="1">IF(OFFSET(Census!BS$4,$A34*25-25+1,0,1,1)=0,"",(OFFSET(Census!BS$4,$A34*25-25+Census!BS$3,0,1,1)-OFFSET(Census!BS$4,$A34*25-25+1,0,1,1))/OFFSET(Census!BS$4,$A34*25-25+1,0,1,1)*100)</f>
        <v>1050</v>
      </c>
      <c r="BU34" s="207">
        <f ca="1">OFFSET(Census!BU$4,$A34*25-25+Census!BU$3,0,1,1)-OFFSET(Census!BU$4,$A34*25-25+1,0,1,1)</f>
        <v>60364</v>
      </c>
      <c r="BV34" s="208">
        <f ca="1">IF(OFFSET(Census!BU$4,$A34*25-25+1,0,1,1)=0,"",(OFFSET(Census!BU$4,$A34*25-25+Census!BU$3,0,1,1)-OFFSET(Census!BU$4,$A34*25-25+1,0,1,1))/OFFSET(Census!BU$4,$A34*25-25+1,0,1,1)*100)</f>
        <v>760.92272784570787</v>
      </c>
      <c r="BW34" s="207"/>
      <c r="BX34" s="208"/>
      <c r="BY34" s="207">
        <f ca="1">OFFSET(Census!BY$4,$A34*25-25+Census!BY$3,0,1,1)-OFFSET(Census!BY$4,$A34*25-25+1,0,1,1)</f>
        <v>-10.834695466043978</v>
      </c>
      <c r="BZ34" s="208">
        <f ca="1">IF(OFFSET(Census!BY$4,$A34*25-25+1,0,1,1)=0,"",(OFFSET(Census!BY$4,$A34*25-25+Census!BY$3,0,1,1)-OFFSET(Census!BY$4,$A34*25-25+1,0,1,1))/OFFSET(Census!BY$4,$A34*25-25+1,0,1,1)*100)</f>
        <v>-53.281818181818188</v>
      </c>
      <c r="CA34" s="207">
        <f ca="1">OFFSET(Census!CA$4,$A34*25-25+Census!CA$3,0,1,1)-OFFSET(Census!CA$4,$A34*25-25+1,0,1,1)</f>
        <v>63970</v>
      </c>
      <c r="CB34" s="208">
        <f ca="1">IF(OFFSET(Census!CA$4,$A34*25-25+1,0,1,1)=0,"",(OFFSET(Census!CA$4,$A34*25-25+Census!CA$3,0,1,1)-OFFSET(Census!CA$4,$A34*25-25+1,0,1,1))/OFFSET(Census!CA$4,$A34*25-25+1,0,1,1)*100)</f>
        <v>3446.6594827586205</v>
      </c>
      <c r="CC34" s="207">
        <f ca="1">OFFSET(Census!CC$4,$A34*25-25+Census!CC$3,0,1,1)-OFFSET(Census!CC$4,$A34*25-25+1,0,1,1)</f>
        <v>20.846504020577658</v>
      </c>
      <c r="CD34" s="208">
        <f ca="1">IF(OFFSET(Census!CC$4,$A34*25-25+1,0,1,1)=0,"",(OFFSET(Census!CC$4,$A34*25-25+Census!CC$3,0,1,1)-OFFSET(Census!CC$4,$A34*25-25+1,0,1,1))/OFFSET(Census!CC$4,$A34*25-25+1,0,1,1)*100)</f>
        <v>681.55488360379979</v>
      </c>
      <c r="CE34" s="207"/>
      <c r="CF34" s="208"/>
      <c r="CG34" s="207">
        <f ca="1">OFFSET(Census!CG$4,$A34*25-25+Census!CG$3,0,1,1)-OFFSET(Census!CG$4,$A34*25-25+1,0,1,1)</f>
        <v>108187</v>
      </c>
      <c r="CH34" s="208">
        <f ca="1">IF(OFFSET(Census!CG$4,$A34*25-25+1,0,1,1)=0,"",(OFFSET(Census!CG$4,$A34*25-25+Census!CG$3,0,1,1)-OFFSET(Census!CG$4,$A34*25-25+1,0,1,1))/OFFSET(Census!CG$4,$A34*25-25+1,0,1,1)*100)</f>
        <v>391.44294087850062</v>
      </c>
      <c r="CI34" s="207">
        <f ca="1">OFFSET(Census!CI$4,$A34*25-25+Census!CI$3,0,1,1)-OFFSET(Census!CI$4,$A34*25-25+1,0,1,1)</f>
        <v>6974</v>
      </c>
      <c r="CJ34" s="208">
        <f ca="1">IF(OFFSET(Census!CI$4,$A34*25-25+1,0,1,1)=0,"",(OFFSET(Census!CI$4,$A34*25-25+Census!CI$3,0,1,1)-OFFSET(Census!CI$4,$A34*25-25+1,0,1,1))/OFFSET(Census!CI$4,$A34*25-25+1,0,1,1)*100)</f>
        <v>237.29159578087783</v>
      </c>
      <c r="CK34" s="207">
        <f ca="1">OFFSET(Census!CK$4,$A34*25-25+Census!CK$3,0,1,1)-OFFSET(Census!CK$4,$A34*25-25+1,0,1,1)</f>
        <v>47762</v>
      </c>
      <c r="CL34" s="208">
        <f ca="1">IF(OFFSET(Census!CK$4,$A34*25-25+1,0,1,1)=0,"",(OFFSET(Census!CK$4,$A34*25-25+Census!CK$3,0,1,1)-OFFSET(Census!CK$4,$A34*25-25+1,0,1,1))/OFFSET(Census!CK$4,$A34*25-25+1,0,1,1)*100)</f>
        <v>403.05485232067514</v>
      </c>
      <c r="CM34" s="207">
        <f ca="1">OFFSET(Census!CM$4,$A34*25-25+Census!CM$3,0,1,1)-OFFSET(Census!CM$4,$A34*25-25+1,0,1,1)</f>
        <v>-2.8098674841849398</v>
      </c>
      <c r="CN34" s="208">
        <f ca="1">IF(OFFSET(Census!CM$4,$A34*25-25+1,0,1,1)=0,"",(OFFSET(Census!CM$4,$A34*25-25+Census!CM$3,0,1,1)-OFFSET(Census!CM$4,$A34*25-25+1,0,1,1))/OFFSET(Census!CM$4,$A34*25-25+1,0,1,1)*100)</f>
        <v>-29.233520947234741</v>
      </c>
      <c r="CO34" s="207">
        <f ca="1">OFFSET(Census!CO$4,$A34*25-25+Census!CO$3,0,1,1)-OFFSET(Census!CO$4,$A34*25-25+1,0,1,1)</f>
        <v>-0.48562421381206011</v>
      </c>
      <c r="CP34" s="208">
        <f ca="1">IF(OFFSET(Census!CO$4,$A34*25-25+1,0,1,1)=0,"",(OFFSET(Census!CO$4,$A34*25-25+Census!CO$3,0,1,1)-OFFSET(Census!CO$4,$A34*25-25+1,0,1,1))/OFFSET(Census!CO$4,$A34*25-25+1,0,1,1)*100)</f>
        <v>-9.9398601398601354</v>
      </c>
      <c r="CQ34" s="207">
        <f ca="1">OFFSET(Census!CQ$4,$A34*25-25+Census!CQ$3,0,1,1)-OFFSET(Census!CQ$4,$A34*25-25+1,0,1,1)</f>
        <v>-1.0991345084639903</v>
      </c>
      <c r="CR34" s="208">
        <f ca="1">IF(OFFSET(Census!CQ$4,$A34*25-25+1,0,1,1)=0,"",(OFFSET(Census!CQ$4,$A34*25-25+Census!CQ$3,0,1,1)-OFFSET(Census!CQ$4,$A34*25-25+1,0,1,1))/OFFSET(Census!CQ$4,$A34*25-25+1,0,1,1)*100)</f>
        <v>-1.5250999048501068</v>
      </c>
      <c r="CS34" s="207">
        <f ca="1">OFFSET(Census!CS$4,$A34*25-25+Census!CS$3,0,1,1)-OFFSET(Census!CS$4,$A34*25-25+1,0,1,1)</f>
        <v>-17.017241606161996</v>
      </c>
      <c r="CT34" s="208">
        <f ca="1">IF(OFFSET(Census!CS$4,$A34*25-25+1,0,1,1)=0,"",(OFFSET(Census!CS$4,$A34*25-25+Census!CS$3,0,1,1)-OFFSET(Census!CS$4,$A34*25-25+1,0,1,1))/OFFSET(Census!CS$4,$A34*25-25+1,0,1,1)*100)</f>
        <v>-78.700895854899287</v>
      </c>
      <c r="CU34" s="207">
        <f ca="1">OFFSET(Census!CU$4,$A34*25-25+Census!CU$3,0,1,1)-OFFSET(Census!CU$4,$A34*25-25+1,0,1,1)</f>
        <v>26790</v>
      </c>
      <c r="CV34" s="208">
        <f ca="1">IF(OFFSET(Census!CU$4,$A34*25-25+1,0,1,1)=0,"",(OFFSET(Census!CU$4,$A34*25-25+Census!CU$3,0,1,1)-OFFSET(Census!CU$4,$A34*25-25+1,0,1,1))/OFFSET(Census!CU$4,$A34*25-25+1,0,1,1)*100)</f>
        <v>895.98662207357847</v>
      </c>
      <c r="CW34" s="207">
        <f ca="1">OFFSET(Census!CW$4,$A34*25-25+Census!CW$3,0,1,1)-OFFSET(Census!CW$4,$A34*25-25+1,0,1,1)</f>
        <v>10151</v>
      </c>
      <c r="CX34" s="208">
        <f ca="1">IF(OFFSET(Census!CW$4,$A34*25-25+1,0,1,1)=0,"",(OFFSET(Census!CW$4,$A34*25-25+Census!CW$3,0,1,1)-OFFSET(Census!CW$4,$A34*25-25+1,0,1,1))/OFFSET(Census!CW$4,$A34*25-25+1,0,1,1)*100)</f>
        <v>480.63446969696975</v>
      </c>
      <c r="CY34" s="207">
        <f ca="1">OFFSET(Census!CY$4,$A34*25-25+Census!CY$3,0,1,1)-OFFSET(Census!CY$4,$A34*25-25+1,0,1,1)</f>
        <v>11.651945682047602</v>
      </c>
      <c r="CZ34" s="208">
        <f ca="1">IF(OFFSET(Census!CY$4,$A34*25-25+1,0,1,1)=0,"",(OFFSET(Census!CY$4,$A34*25-25+Census!CY$3,0,1,1)-OFFSET(Census!CY$4,$A34*25-25+1,0,1,1))/OFFSET(Census!CY$4,$A34*25-25+1,0,1,1)*100)</f>
        <v>107.70450660884001</v>
      </c>
      <c r="DA34" s="207">
        <f ca="1">OFFSET(Census!DA$4,$A34*25-25+Census!DA$3,0,1,1)-OFFSET(Census!DA$4,$A34*25-25+1,0,1,1)</f>
        <v>1.6113465240346043</v>
      </c>
      <c r="DB34" s="208">
        <f ca="1">IF(OFFSET(Census!DA$4,$A34*25-25+1,0,1,1)=0,"",(OFFSET(Census!DA$4,$A34*25-25+Census!DA$3,0,1,1)-OFFSET(Census!DA$4,$A34*25-25+1,0,1,1))/OFFSET(Census!DA$4,$A34*25-25+1,0,1,1)*100)</f>
        <v>21.086361378441474</v>
      </c>
      <c r="DC34" s="207"/>
      <c r="DD34" s="208"/>
      <c r="DE34" s="207">
        <f ca="1">OFFSET(Census!DE$4,$A34*25-25+Census!DE$3,0,1,1)-OFFSET(Census!DE$4,$A34*25-25+1,0,1,1)</f>
        <v>1033</v>
      </c>
      <c r="DF34" s="208">
        <f ca="1">IF(OFFSET(Census!DE$4,$A34*25-25+1,0,1,1)=0,"",(OFFSET(Census!DE$4,$A34*25-25+Census!DE$3,0,1,1)-OFFSET(Census!DE$4,$A34*25-25+1,0,1,1))/OFFSET(Census!DE$4,$A34*25-25+1,0,1,1)*100)</f>
        <v>102.07509881422925</v>
      </c>
      <c r="DG34" s="207">
        <f ca="1">OFFSET(Census!DG$4,$A34*25-25+Census!DG$3,0,1,1)-OFFSET(Census!DG$4,$A34*25-25+1,0,1,1)</f>
        <v>61873</v>
      </c>
      <c r="DH34" s="208">
        <f ca="1">IF(OFFSET(Census!DG$4,$A34*25-25+1,0,1,1)=0,"",(OFFSET(Census!DG$4,$A34*25-25+Census!DG$3,0,1,1)-OFFSET(Census!DG$4,$A34*25-25+1,0,1,1))/OFFSET(Census!DG$4,$A34*25-25+1,0,1,1)*100)</f>
        <v>356.65782799169932</v>
      </c>
      <c r="DI34" s="207">
        <f ca="1">OFFSET(Census!DI$4,$A34*25-25+Census!DI$3,0,1,1)-OFFSET(Census!DI$4,$A34*25-25+1,0,1,1)</f>
        <v>7729</v>
      </c>
      <c r="DJ34" s="208">
        <f ca="1">IF(OFFSET(Census!DI$4,$A34*25-25+1,0,1,1)=0,"",(OFFSET(Census!DI$4,$A34*25-25+Census!DI$3,0,1,1)-OFFSET(Census!DI$4,$A34*25-25+1,0,1,1))/OFFSET(Census!DI$4,$A34*25-25+1,0,1,1)*100)</f>
        <v>1116.9075144508672</v>
      </c>
      <c r="DK34" s="207">
        <f ca="1">OFFSET(Census!DK$4,$A34*25-25+Census!DK$3,0,1,1)-OFFSET(Census!DK$4,$A34*25-25+1,0,1,1)</f>
        <v>70257</v>
      </c>
      <c r="DL34" s="208">
        <f ca="1">IF(OFFSET(Census!DK$4,$A34*25-25+1,0,1,1)=0,"",(OFFSET(Census!DK$4,$A34*25-25+Census!DK$3,0,1,1)-OFFSET(Census!DK$4,$A34*25-25+1,0,1,1))/OFFSET(Census!DK$4,$A34*25-25+1,0,1,1)*100)</f>
        <v>359.00357690342361</v>
      </c>
      <c r="DM34" s="207">
        <f ca="1">OFFSET(Census!DM$4,$A34*25-25+Census!DM$3,0,1,1)-OFFSET(Census!DM$4,$A34*25-25+1,0,1,1)</f>
        <v>-2.8945820279678123</v>
      </c>
      <c r="DN34" s="208">
        <f ca="1">IF(OFFSET(Census!DM$4,$A34*25-25+1,0,1,1)=0,"",(OFFSET(Census!DM$4,$A34*25-25+Census!DM$3,0,1,1)-OFFSET(Census!DM$4,$A34*25-25+1,0,1,1))/OFFSET(Census!DM$4,$A34*25-25+1,0,1,1)*100)</f>
        <v>-55.975267082341986</v>
      </c>
      <c r="DO34" s="207">
        <f ca="1">OFFSET(Census!DO$4,$A34*25-25+Census!DO$3,0,1,1)-OFFSET(Census!DO$4,$A34*25-25+1,0,1,1)</f>
        <v>-0.45302695314985897</v>
      </c>
      <c r="DP34" s="208">
        <f ca="1">IF(OFFSET(Census!DO$4,$A34*25-25+1,0,1,1)=0,"",(OFFSET(Census!DO$4,$A34*25-25+Census!DO$3,0,1,1)-OFFSET(Census!DO$4,$A34*25-25+1,0,1,1))/OFFSET(Census!DO$4,$A34*25-25+1,0,1,1)*100)</f>
        <v>-0.51105242524456651</v>
      </c>
      <c r="DQ34" s="207">
        <f ca="1">OFFSET(Census!DQ$4,$A34*25-25+Census!DQ$3,0,1,1)-OFFSET(Census!DQ$4,$A34*25-25+1,0,1,1)</f>
        <v>5.8386623708109013</v>
      </c>
      <c r="DR34" s="208">
        <f ca="1">IF(OFFSET(Census!DQ$4,$A34*25-25+1,0,1,1)=0,"",(OFFSET(Census!DQ$4,$A34*25-25+Census!DQ$3,0,1,1)-OFFSET(Census!DQ$4,$A34*25-25+1,0,1,1))/OFFSET(Census!DQ$4,$A34*25-25+1,0,1,1)*100)</f>
        <v>165.11939681614066</v>
      </c>
      <c r="DS34" s="207">
        <f ca="1">OFFSET(Census!DS$4,$A34*25-25+Census!DS$3,0,1,1)-OFFSET(Census!DS$4,$A34*25-25+1,0,1,1)</f>
        <v>24242</v>
      </c>
      <c r="DT34" s="208">
        <f ca="1">IF(OFFSET(Census!DS$4,$A34*25-25+1,0,1,1)=0,"",(OFFSET(Census!DS$4,$A34*25-25+Census!DS$3,0,1,1)-OFFSET(Census!DS$4,$A34*25-25+1,0,1,1))/OFFSET(Census!DS$4,$A34*25-25+1,0,1,1)*100)</f>
        <v>711.74398120963008</v>
      </c>
      <c r="DU34" s="207">
        <f ca="1">OFFSET(Census!DU$4,$A34*25-25+Census!DU$3,0,1,1)-OFFSET(Census!DU$4,$A34*25-25+1,0,1,1)</f>
        <v>359</v>
      </c>
      <c r="DV34" s="208">
        <f ca="1">IF(OFFSET(Census!DU$4,$A34*25-25+1,0,1,1)=0,"",(OFFSET(Census!DU$4,$A34*25-25+Census!DU$3,0,1,1)-OFFSET(Census!DU$4,$A34*25-25+1,0,1,1))/OFFSET(Census!DU$4,$A34*25-25+1,0,1,1)*100)</f>
        <v>71.37176938369781</v>
      </c>
      <c r="DW34" s="207">
        <f ca="1">OFFSET(Census!DW$4,$A34*25-25+Census!DW$3,0,1,1)-OFFSET(Census!DW$4,$A34*25-25+1,0,1,1)</f>
        <v>71395</v>
      </c>
      <c r="DX34" s="208">
        <f ca="1">IF(OFFSET(Census!DW$4,$A34*25-25+1,0,1,1)=0,"",(OFFSET(Census!DW$4,$A34*25-25+Census!DW$3,0,1,1)-OFFSET(Census!DW$4,$A34*25-25+1,0,1,1))/OFFSET(Census!DW$4,$A34*25-25+1,0,1,1)*100)</f>
        <v>387.53188948596863</v>
      </c>
      <c r="DY34" s="207">
        <f ca="1">OFFSET(Census!DY$4,$A34*25-25+Census!DY$3,0,1,1)-OFFSET(Census!DY$4,$A34*25-25+1,0,1,1)</f>
        <v>12.807375171854282</v>
      </c>
      <c r="DZ34" s="208">
        <f ca="1">IF(OFFSET(Census!DY$4,$A34*25-25+1,0,1,1)=0,"",(OFFSET(Census!DY$4,$A34*25-25+Census!DY$3,0,1,1)-OFFSET(Census!DY$4,$A34*25-25+1,0,1,1))/OFFSET(Census!DY$4,$A34*25-25+1,0,1,1)*100)</f>
        <v>69.27488925163577</v>
      </c>
      <c r="EA34" s="207">
        <f ca="1">OFFSET(Census!EA$4,$A34*25-25+Census!EA$3,0,1,1)-OFFSET(Census!EA$4,$A34*25-25+1,0,1,1)</f>
        <v>-1.7545736550810651</v>
      </c>
      <c r="EB34" s="208">
        <f ca="1">IF(OFFSET(Census!EA$4,$A34*25-25+1,0,1,1)=0,"",(OFFSET(Census!EA$4,$A34*25-25+Census!EA$3,0,1,1)-OFFSET(Census!EA$4,$A34*25-25+1,0,1,1))/OFFSET(Census!EA$4,$A34*25-25+1,0,1,1)*100)</f>
        <v>-64.263440253595348</v>
      </c>
      <c r="EC34" s="207">
        <f ca="1">OFFSET(Census!EC$4,$A34*25-25+Census!EC$3,0,1,1)-OFFSET(Census!EC$4,$A34*25-25+1,0,1,1)</f>
        <v>410000</v>
      </c>
      <c r="ED34" s="208">
        <f ca="1">IF(OFFSET(Census!EC$4,$A34*25-25+1,0,1,1)=0,"",(OFFSET(Census!EC$4,$A34*25-25+Census!EC$3,0,1,1)-OFFSET(Census!EC$4,$A34*25-25+1,0,1,1))/OFFSET(Census!EC$4,$A34*25-25+1,0,1,1)*100)</f>
        <v>170.83333333333331</v>
      </c>
      <c r="EE34" s="207">
        <f ca="1">OFFSET(Census!EE$4,$A34*25-25+Census!EE$3,0,1,1)-OFFSET(Census!EE$4,$A34*25-25+1,0,1,1)</f>
        <v>262500</v>
      </c>
      <c r="EF34" s="208">
        <f ca="1">IF(OFFSET(Census!EE$4,$A34*25-25+1,0,1,1)=0,"",(OFFSET(Census!EE$4,$A34*25-25+Census!EE$3,0,1,1)-OFFSET(Census!EE$4,$A34*25-25+1,0,1,1))/OFFSET(Census!EE$4,$A34*25-25+1,0,1,1)*100)</f>
        <v>125</v>
      </c>
      <c r="EG34" s="207">
        <f ca="1">OFFSET(Census!EG$4,$A34*25-25+Census!EG$3,0,1,1)-OFFSET(Census!EG$4,$A34*25-25+1,0,1,1)</f>
        <v>3.4162305724965574</v>
      </c>
      <c r="EH34" s="208">
        <f ca="1">IF(OFFSET(Census!EG$4,$A34*25-25+1,0,1,1)=0,"",(OFFSET(Census!EG$4,$A34*25-25+Census!EG$3,0,1,1)-OFFSET(Census!EG$4,$A34*25-25+1,0,1,1))/OFFSET(Census!EG$4,$A34*25-25+1,0,1,1)*100)</f>
        <v>137.54217821782177</v>
      </c>
      <c r="EI34" s="207">
        <f ca="1">OFFSET(Census!EI$4,$A34*25-25+Census!EI$3,0,1,1)-OFFSET(Census!EI$4,$A34*25-25+1,0,1,1)</f>
        <v>2.1326578792051931</v>
      </c>
      <c r="EJ34" s="208">
        <f ca="1">IF(OFFSET(Census!EI$4,$A34*25-25+1,0,1,1)=0,"",(OFFSET(Census!EI$4,$A34*25-25+Census!EI$3,0,1,1)-OFFSET(Census!EI$4,$A34*25-25+1,0,1,1))/OFFSET(Census!EI$4,$A34*25-25+1,0,1,1)*100)</f>
        <v>108.40299999999996</v>
      </c>
      <c r="EK34" s="207">
        <f ca="1">OFFSET(Census!EK$4,$A34*25-25+Census!EK$3,0,1,1)-OFFSET(Census!EK$4,$A34*25-25+1,0,1,1)</f>
        <v>-37.5</v>
      </c>
      <c r="EL34" s="208">
        <f ca="1">IF(OFFSET(Census!EK$4,$A34*25-25+1,0,1,1)=0,"",(OFFSET(Census!EK$4,$A34*25-25+Census!EK$3,0,1,1)-OFFSET(Census!EK$4,$A34*25-25+1,0,1,1))/OFFSET(Census!EK$4,$A34*25-25+1,0,1,1)*100)</f>
        <v>-58.777429467084644</v>
      </c>
      <c r="EM34" s="207"/>
      <c r="EN34" s="208"/>
      <c r="EO34" s="207">
        <f ca="1">OFFSET(Census!EO$4,$A34*25-25+Census!EO$3,0,1,1)-OFFSET(Census!EO$4,$A34*25-25+1,0,1,1)</f>
        <v>-11.17080700382196</v>
      </c>
      <c r="EP34" s="208">
        <f ca="1">IF(OFFSET(Census!EO$4,$A34*25-25+1,0,1,1)=0,"",(OFFSET(Census!EO$4,$A34*25-25+Census!EO$3,0,1,1)-OFFSET(Census!EO$4,$A34*25-25+1,0,1,1))/OFFSET(Census!EO$4,$A34*25-25+1,0,1,1)*100)</f>
        <v>-77.96626900614136</v>
      </c>
      <c r="EQ34" s="207">
        <f ca="1">OFFSET(Census!EQ$4,$A34*25-25+Census!EQ$3,0,1,1)-OFFSET(Census!EQ$4,$A34*25-25+1,0,1,1)</f>
        <v>14046</v>
      </c>
      <c r="ER34" s="208">
        <f ca="1">IF(OFFSET(Census!EQ$4,$A34*25-25+1,0,1,1)=0,"",(OFFSET(Census!EQ$4,$A34*25-25+Census!EQ$3,0,1,1)-OFFSET(Census!EQ$4,$A34*25-25+1,0,1,1))/OFFSET(Census!EQ$4,$A34*25-25+1,0,1,1)*100)</f>
        <v>247.28873239436621</v>
      </c>
      <c r="ES34" s="207">
        <f ca="1">OFFSET(Census!ES$4,$A34*25-25+Census!ES$3,0,1,1)-OFFSET(Census!ES$4,$A34*25-25+1,0,1,1)</f>
        <v>31328</v>
      </c>
      <c r="ET34" s="208">
        <f ca="1">IF(OFFSET(Census!ES$4,$A34*25-25+1,0,1,1)=0,"",(OFFSET(Census!ES$4,$A34*25-25+Census!ES$3,0,1,1)-OFFSET(Census!ES$4,$A34*25-25+1,0,1,1))/OFFSET(Census!ES$4,$A34*25-25+1,0,1,1)*100)</f>
        <v>241.84035819052033</v>
      </c>
      <c r="EU34" s="207">
        <f ca="1">OFFSET(Census!EU$4,$A34*25-25+Census!EU$3,0,1,1)-OFFSET(Census!EU$4,$A34*25-25+1,0,1,1)</f>
        <v>7490</v>
      </c>
      <c r="EV34" s="208">
        <f ca="1">IF(OFFSET(Census!EU$4,$A34*25-25+1,0,1,1)=0,"",(OFFSET(Census!EU$4,$A34*25-25+Census!EU$3,0,1,1)-OFFSET(Census!EU$4,$A34*25-25+1,0,1,1))/OFFSET(Census!EU$4,$A34*25-25+1,0,1,1)*100)</f>
        <v>219.51934349355216</v>
      </c>
      <c r="EW34" s="207">
        <f ca="1">OFFSET(Census!EW$4,$A34*25-25+Census!EW$3,0,1,1)-OFFSET(Census!EW$4,$A34*25-25+1,0,1,1)</f>
        <v>922</v>
      </c>
      <c r="EX34" s="208">
        <f ca="1">IF(OFFSET(Census!EW$4,$A34*25-25+1,0,1,1)=0,"",(OFFSET(Census!EW$4,$A34*25-25+Census!EW$3,0,1,1)-OFFSET(Census!EW$4,$A34*25-25+1,0,1,1))/OFFSET(Census!EW$4,$A34*25-25+1,0,1,1)*100)</f>
        <v>298.38187702265373</v>
      </c>
      <c r="EY34" s="207">
        <f ca="1">OFFSET(Census!EY$4,$A34*25-25+Census!EY$3,0,1,1)-OFFSET(Census!EY$4,$A34*25-25+1,0,1,1)</f>
        <v>53786</v>
      </c>
      <c r="EZ34" s="208">
        <f ca="1">IF(OFFSET(Census!EY$4,$A34*25-25+1,0,1,1)=0,"",(OFFSET(Census!EY$4,$A34*25-25+Census!EY$3,0,1,1)-OFFSET(Census!EY$4,$A34*25-25+1,0,1,1))/OFFSET(Census!EY$4,$A34*25-25+1,0,1,1)*100)</f>
        <v>240.59941847461417</v>
      </c>
      <c r="FA34" s="207">
        <f ca="1">OFFSET(Census!FA$4,$A34*25-25+Census!FA$3,0,1,1)-OFFSET(Census!FA$4,$A34*25-25+1,0,1,1)</f>
        <v>9532</v>
      </c>
      <c r="FB34" s="208">
        <f ca="1">IF(OFFSET(Census!FA$4,$A34*25-25+1,0,1,1)=0,"",(OFFSET(Census!FA$4,$A34*25-25+Census!FA$3,0,1,1)-OFFSET(Census!FA$4,$A34*25-25+1,0,1,1))/OFFSET(Census!FA$4,$A34*25-25+1,0,1,1)*100)</f>
        <v>230.46421663442942</v>
      </c>
      <c r="FC34" s="207">
        <f ca="1">OFFSET(Census!FC$4,$A34*25-25+Census!FC$3,0,1,1)-OFFSET(Census!FC$4,$A34*25-25+1,0,1,1)</f>
        <v>2411</v>
      </c>
      <c r="FD34" s="208">
        <f ca="1">IF(OFFSET(Census!FC$4,$A34*25-25+1,0,1,1)=0,"",(OFFSET(Census!FC$4,$A34*25-25+Census!FC$3,0,1,1)-OFFSET(Census!FC$4,$A34*25-25+1,0,1,1))/OFFSET(Census!FC$4,$A34*25-25+1,0,1,1)*100)</f>
        <v>425.97173144876325</v>
      </c>
      <c r="FE34" s="207">
        <f ca="1">OFFSET(Census!FE$4,$A34*25-25+Census!FE$3,0,1,1)-OFFSET(Census!FE$4,$A34*25-25+1,0,1,1)</f>
        <v>3273</v>
      </c>
      <c r="FF34" s="208">
        <f ca="1">IF(OFFSET(Census!FE$4,$A34*25-25+1,0,1,1)=0,"",(OFFSET(Census!FE$4,$A34*25-25+Census!FE$3,0,1,1)-OFFSET(Census!FE$4,$A34*25-25+1,0,1,1))/OFFSET(Census!FE$4,$A34*25-25+1,0,1,1)*100)</f>
        <v>436.4</v>
      </c>
      <c r="FG34" s="207">
        <f ca="1">OFFSET(Census!FG$4,$A34*25-25+Census!FG$3,0,1,1)-OFFSET(Census!FG$4,$A34*25-25+1,0,1,1)</f>
        <v>69002</v>
      </c>
      <c r="FH34" s="208">
        <f ca="1">IF(OFFSET(Census!FG$4,$A34*25-25+1,0,1,1)=0,"",(OFFSET(Census!FG$4,$A34*25-25+Census!FG$3,0,1,1)-OFFSET(Census!FG$4,$A34*25-25+1,0,1,1))/OFFSET(Census!FG$4,$A34*25-25+1,0,1,1)*100)</f>
        <v>248.14615024993705</v>
      </c>
      <c r="FI34" s="207">
        <f ca="1">OFFSET(Census!FI$4,$A34*25-25+Census!FI$3,0,1,1)-OFFSET(Census!FI$4,$A34*25-25+1,0,1,1)</f>
        <v>-5.0306618389228674E-2</v>
      </c>
      <c r="FJ34" s="208">
        <f ca="1">IF(OFFSET(Census!FI$4,$A34*25-25+1,0,1,1)=0,"",(OFFSET(Census!FI$4,$A34*25-25+Census!FI$3,0,1,1)-OFFSET(Census!FI$4,$A34*25-25+1,0,1,1))/OFFSET(Census!FI$4,$A34*25-25+1,0,1,1)*100)</f>
        <v>-0.24628101013191581</v>
      </c>
      <c r="FK34" s="207">
        <f ca="1">OFFSET(Census!FK$4,$A34*25-25+Census!FK$3,0,1,1)-OFFSET(Census!FK$4,$A34*25-25+1,0,1,1)</f>
        <v>-0.84377723494391432</v>
      </c>
      <c r="FL34" s="208">
        <f ca="1">IF(OFFSET(Census!FK$4,$A34*25-25+1,0,1,1)=0,"",(OFFSET(Census!FK$4,$A34*25-25+Census!FK$3,0,1,1)-OFFSET(Census!FK$4,$A34*25-25+1,0,1,1))/OFFSET(Census!FK$4,$A34*25-25+1,0,1,1)*100)</f>
        <v>-1.8112485388362995</v>
      </c>
      <c r="FM34" s="207">
        <f ca="1">OFFSET(Census!FM$4,$A34*25-25+Census!FM$3,0,1,1)-OFFSET(Census!FM$4,$A34*25-25+1,0,1,1)</f>
        <v>-1.0089419852780761</v>
      </c>
      <c r="FN34" s="208">
        <f ca="1">IF(OFFSET(Census!FM$4,$A34*25-25+1,0,1,1)=0,"",(OFFSET(Census!FM$4,$A34*25-25+Census!FM$3,0,1,1)-OFFSET(Census!FM$4,$A34*25-25+1,0,1,1))/OFFSET(Census!FM$4,$A34*25-25+1,0,1,1)*100)</f>
        <v>-8.2226406168310273</v>
      </c>
      <c r="FO34" s="207">
        <f ca="1">OFFSET(Census!FO$4,$A34*25-25+Census!FO$3,0,1,1)-OFFSET(Census!FO$4,$A34*25-25+1,0,1,1)</f>
        <v>0.16034500483187974</v>
      </c>
      <c r="FP34" s="208">
        <f ca="1">IF(OFFSET(Census!FO$4,$A34*25-25+1,0,1,1)=0,"",(OFFSET(Census!FO$4,$A34*25-25+Census!FO$3,0,1,1)-OFFSET(Census!FO$4,$A34*25-25+1,0,1,1))/OFFSET(Census!FO$4,$A34*25-25+1,0,1,1)*100)</f>
        <v>14.429493687249451</v>
      </c>
      <c r="FQ34" s="207">
        <f ca="1">OFFSET(Census!FQ$4,$A34*25-25+Census!FQ$3,0,1,1)-OFFSET(Census!FQ$4,$A34*25-25+1,0,1,1)</f>
        <v>-1.7426808337793318</v>
      </c>
      <c r="FR34" s="208">
        <f ca="1">IF(OFFSET(Census!FQ$4,$A34*25-25+1,0,1,1)=0,"",(OFFSET(Census!FQ$4,$A34*25-25+Census!FQ$3,0,1,1)-OFFSET(Census!FQ$4,$A34*25-25+1,0,1,1))/OFFSET(Census!FQ$4,$A34*25-25+1,0,1,1)*100)</f>
        <v>-2.1676907154954987</v>
      </c>
      <c r="FS34" s="207">
        <f ca="1">OFFSET(Census!FS$4,$A34*25-25+Census!FS$3,0,1,1)-OFFSET(Census!FS$4,$A34*25-25+1,0,1,1)</f>
        <v>-0.75543056362259442</v>
      </c>
      <c r="FT34" s="208">
        <f ca="1">IF(OFFSET(Census!FS$4,$A34*25-25+1,0,1,1)=0,"",(OFFSET(Census!FS$4,$A34*25-25+Census!FS$3,0,1,1)-OFFSET(Census!FS$4,$A34*25-25+1,0,1,1))/OFFSET(Census!FS$4,$A34*25-25+1,0,1,1)*100)</f>
        <v>-5.0788824184365282</v>
      </c>
      <c r="FU34" s="207">
        <f ca="1">OFFSET(Census!FU$4,$A34*25-25+Census!FU$3,0,1,1)-OFFSET(Census!FU$4,$A34*25-25+1,0,1,1)</f>
        <v>1.0396686150929733</v>
      </c>
      <c r="FV34" s="208">
        <f ca="1">IF(OFFSET(Census!FU$4,$A34*25-25+1,0,1,1)=0,"",(OFFSET(Census!FU$4,$A34*25-25+Census!FU$3,0,1,1)-OFFSET(Census!FU$4,$A34*25-25+1,0,1,1))/OFFSET(Census!FU$4,$A34*25-25+1,0,1,1)*100)</f>
        <v>51.077853674717865</v>
      </c>
      <c r="FW34" s="207">
        <f ca="1">OFFSET(Census!FW$4,$A34*25-25+Census!FW$3,0,1,1)-OFFSET(Census!FW$4,$A34*25-25+1,0,1,1)</f>
        <v>1.4584427823089512</v>
      </c>
      <c r="FX34" s="208">
        <f ca="1">IF(OFFSET(Census!FW$4,$A34*25-25+1,0,1,1)=0,"",(OFFSET(Census!FW$4,$A34*25-25+Census!FW$3,0,1,1)-OFFSET(Census!FW$4,$A34*25-25+1,0,1,1))/OFFSET(Census!FW$4,$A34*25-25+1,0,1,1)*100)</f>
        <v>54.073224596886668</v>
      </c>
      <c r="FY34" s="207"/>
      <c r="FZ34" s="208"/>
      <c r="GA34" s="207">
        <f ca="1">OFFSET(Census!GA$4,$A34*25-25+Census!GA$3,0,1,1)-OFFSET(Census!GA$4,$A34*25-25+1,0,1,1)</f>
        <v>-11.65613157886008</v>
      </c>
      <c r="GB34" s="208">
        <f ca="1">IF(OFFSET(Census!GA$4,$A34*25-25+1,0,1,1)=0,"",(OFFSET(Census!GA$4,$A34*25-25+Census!GA$3,0,1,1)-OFFSET(Census!GA$4,$A34*25-25+1,0,1,1))/OFFSET(Census!GA$4,$A34*25-25+1,0,1,1)*100)</f>
        <v>-80.489308594022106</v>
      </c>
      <c r="GC34" s="207">
        <f ca="1">OFFSET(Census!GC$4,$A34*25-25+Census!GC$3,0,1,1)-OFFSET(Census!GC$4,$A34*25-25+1,0,1,1)</f>
        <v>-27.364036440155637</v>
      </c>
      <c r="GD34" s="208">
        <f ca="1">IF(OFFSET(Census!GC$4,$A34*25-25+1,0,1,1)=0,"",(OFFSET(Census!GC$4,$A34*25-25+Census!GC$3,0,1,1)-OFFSET(Census!GC$4,$A34*25-25+1,0,1,1))/OFFSET(Census!GC$4,$A34*25-25+1,0,1,1)*100)</f>
        <v>-47.10074088406099</v>
      </c>
      <c r="GE34" s="207">
        <f ca="1">OFFSET(Census!GE$4,$A34*25-25+Census!GE$3,0,1,1)-OFFSET(Census!GE$4,$A34*25-25+1,0,1,1)</f>
        <v>-63.172963361409487</v>
      </c>
      <c r="GF34" s="208">
        <f ca="1">IF(OFFSET(Census!GE$4,$A34*25-25+1,0,1,1)=0,"",(OFFSET(Census!GE$4,$A34*25-25+Census!GE$3,0,1,1)-OFFSET(Census!GE$4,$A34*25-25+1,0,1,1))/OFFSET(Census!GE$4,$A34*25-25+1,0,1,1)*100)</f>
        <v>-46.412084132589129</v>
      </c>
      <c r="GG34" s="207">
        <f ca="1">OFFSET(Census!GG$4,$A34*25-25+Census!GG$3,0,1,1)-OFFSET(Census!GG$4,$A34*25-25+1,0,1,1)</f>
        <v>-2.3368308001760454</v>
      </c>
      <c r="GH34" s="208">
        <f ca="1">IF(OFFSET(Census!GG$4,$A34*25-25+1,0,1,1)=0,"",(OFFSET(Census!GG$4,$A34*25-25+Census!GG$3,0,1,1)-OFFSET(Census!GG$4,$A34*25-25+1,0,1,1))/OFFSET(Census!GG$4,$A34*25-25+1,0,1,1)*100)</f>
        <v>-2.1572728453095773</v>
      </c>
      <c r="GI34" s="207">
        <f ca="1">OFFSET(Census!GI$4,$A34*25-25+Census!GI$3,0,1,1)-OFFSET(Census!GI$4,$A34*25-25+1,0,1,1)</f>
        <v>16.275631129314867</v>
      </c>
      <c r="GJ34" s="208">
        <f ca="1">IF(OFFSET(Census!GI$4,$A34*25-25+1,0,1,1)=0,"",(OFFSET(Census!GI$4,$A34*25-25+Census!GI$3,0,1,1)-OFFSET(Census!GI$4,$A34*25-25+1,0,1,1))/OFFSET(Census!GI$4,$A34*25-25+1,0,1,1)*100)</f>
        <v>42.433655277671242</v>
      </c>
      <c r="GK34" s="207">
        <f ca="1">OFFSET(Census!GK$4,$A34*25-25+Census!GK$3,0,1,1)-OFFSET(Census!GK$4,$A34*25-25+1,0,1,1)</f>
        <v>5.3802032722305411</v>
      </c>
      <c r="GL34" s="208">
        <f ca="1">IF(OFFSET(Census!GK$4,$A34*25-25+1,0,1,1)=0,"",(OFFSET(Census!GK$4,$A34*25-25+Census!GK$3,0,1,1)-OFFSET(Census!GK$4,$A34*25-25+1,0,1,1))/OFFSET(Census!GK$4,$A34*25-25+1,0,1,1)*100)</f>
        <v>72.563000799361163</v>
      </c>
      <c r="GM34" s="207"/>
      <c r="GN34" s="208"/>
      <c r="GO34" s="207">
        <f ca="1">OFFSET(Census!GO$4,$A34*25-25+Census!GO$3,0,1,1)-OFFSET(Census!GO$4,$A34*25-25+1,0,1,1)</f>
        <v>-15.266267645830013</v>
      </c>
      <c r="GP34" s="208">
        <f ca="1">IF(OFFSET(Census!GO$4,$A34*25-25+1,0,1,1)=0,"",(OFFSET(Census!GO$4,$A34*25-25+Census!GO$3,0,1,1)-OFFSET(Census!GO$4,$A34*25-25+1,0,1,1))/OFFSET(Census!GO$4,$A34*25-25+1,0,1,1)*100)</f>
        <v>-25.317163445829472</v>
      </c>
      <c r="GQ34" s="207">
        <f ca="1">OFFSET(Census!GQ$4,$A34*25-25+Census!GQ$3,0,1,1)-OFFSET(Census!GQ$4,$A34*25-25+1,0,1,1)</f>
        <v>3112</v>
      </c>
      <c r="GR34" s="208">
        <f ca="1">IF(OFFSET(Census!GQ$4,$A34*25-25+1,0,1,1)=0,"",(OFFSET(Census!GQ$4,$A34*25-25+Census!GQ$3,0,1,1)-OFFSET(Census!GQ$4,$A34*25-25+1,0,1,1))/OFFSET(Census!GQ$4,$A34*25-25+1,0,1,1)*100)</f>
        <v>228.6554004408523</v>
      </c>
      <c r="GS34" s="207">
        <f ca="1">OFFSET(Census!GS$4,$A34*25-25+Census!GS$3,0,1,1)-OFFSET(Census!GS$4,$A34*25-25+1,0,1,1)</f>
        <v>-2.8699999999999903</v>
      </c>
      <c r="GT34" s="208">
        <f ca="1">IF(OFFSET(Census!GS$4,$A34*25-25+1,0,1,1)=0,"",(OFFSET(Census!GS$4,$A34*25-25+Census!GS$3,0,1,1)-OFFSET(Census!GS$4,$A34*25-25+1,0,1,1))/OFFSET(Census!GS$4,$A34*25-25+1,0,1,1)*100)</f>
        <v>-4.066883945019117</v>
      </c>
      <c r="GU34" s="207">
        <f ca="1">OFFSET(Census!GU$4,$A34*25-25+Census!GU$3,0,1,1)-OFFSET(Census!GU$4,$A34*25-25+1,0,1,1)</f>
        <v>10.079999999999998</v>
      </c>
      <c r="GV34" s="208">
        <f ca="1">IF(OFFSET(Census!GU$4,$A34*25-25+1,0,1,1)=0,"",(OFFSET(Census!GU$4,$A34*25-25+Census!GU$3,0,1,1)-OFFSET(Census!GU$4,$A34*25-25+1,0,1,1))/OFFSET(Census!GU$4,$A34*25-25+1,0,1,1)*100)</f>
        <v>23.215108245048359</v>
      </c>
      <c r="GW34" s="207">
        <f ca="1">OFFSET(Census!GW$4,$A34*25-25+Census!GW$3,0,1,1)-OFFSET(Census!GW$4,$A34*25-25+1,0,1,1)</f>
        <v>9.5300000000000082</v>
      </c>
      <c r="GX34" s="208">
        <f ca="1">IF(OFFSET(Census!GW$4,$A34*25-25+1,0,1,1)=0,"",(OFFSET(Census!GW$4,$A34*25-25+Census!GW$3,0,1,1)-OFFSET(Census!GW$4,$A34*25-25+1,0,1,1))/OFFSET(Census!GW$4,$A34*25-25+1,0,1,1)*100)</f>
        <v>19.580850626669424</v>
      </c>
      <c r="GY34" s="207">
        <f ca="1">OFFSET(Census!GY$4,$A34*25-25+Census!GY$3,0,1,1)-OFFSET(Census!GY$4,$A34*25-25+1,0,1,1)</f>
        <v>4.82</v>
      </c>
      <c r="GZ34" s="208">
        <f ca="1">IF(OFFSET(Census!GY$4,$A34*25-25+1,0,1,1)=0,"",(OFFSET(Census!GY$4,$A34*25-25+Census!GY$3,0,1,1)-OFFSET(Census!GY$4,$A34*25-25+1,0,1,1))/OFFSET(Census!GY$4,$A34*25-25+1,0,1,1)*100)</f>
        <v>13.359201773835922</v>
      </c>
      <c r="HA34" s="207">
        <f ca="1">OFFSET(Census!HA$4,$A34*25-25+Census!HA$3,0,1,1)-OFFSET(Census!HA$4,$A34*25-25+1,0,1,1)</f>
        <v>-0.70000000000000284</v>
      </c>
      <c r="HB34" s="208">
        <f ca="1">IF(OFFSET(Census!HA$4,$A34*25-25+1,0,1,1)=0,"",(OFFSET(Census!HA$4,$A34*25-25+Census!HA$3,0,1,1)-OFFSET(Census!HA$4,$A34*25-25+1,0,1,1))/OFFSET(Census!HA$4,$A34*25-25+1,0,1,1)*100)</f>
        <v>-0.73917634635691953</v>
      </c>
      <c r="HC34" s="207">
        <f ca="1">OFFSET(Census!HC$4,$A34*25-25+Census!HC$3,0,1,1)-OFFSET(Census!HC$4,$A34*25-25+1,0,1,1)</f>
        <v>-2.3000000000000007</v>
      </c>
      <c r="HD34" s="208">
        <f ca="1">IF(OFFSET(Census!HC$4,$A34*25-25+1,0,1,1)=0,"",(OFFSET(Census!HC$4,$A34*25-25+Census!HC$3,0,1,1)-OFFSET(Census!HC$4,$A34*25-25+1,0,1,1))/OFFSET(Census!HC$4,$A34*25-25+1,0,1,1)*100)</f>
        <v>-9.5833333333333375</v>
      </c>
      <c r="HE34" s="207"/>
      <c r="HF34" s="208" t="str">
        <f ca="1">IF(OFFSET(Census!HE$4,$A34*25-25+1,0,1,1)=0,"",(OFFSET(Census!HE$4,$A34*25-25+Census!HE$3,0,1,1)-OFFSET(Census!HE$4,$A34*25-25+1,0,1,1))/OFFSET(Census!HE$4,$A34*25-25+1,0,1,1)*100)</f>
        <v/>
      </c>
      <c r="HG34" s="207">
        <f ca="1">OFFSET(Census!HG$4,$A34*25-25+Census!HG$3,0,1,1)-OFFSET(Census!HG$4,$A34*25-25+1,0,1,1)</f>
        <v>415.89352806601596</v>
      </c>
      <c r="HH34" s="208">
        <f ca="1">IF(OFFSET(Census!HG$4,$A34*25-25+1,0,1,1)=0,"",(OFFSET(Census!HG$4,$A34*25-25+Census!HG$3,0,1,1)-OFFSET(Census!HG$4,$A34*25-25+1,0,1,1))/OFFSET(Census!HG$4,$A34*25-25+1,0,1,1)*100)</f>
        <v>60.981455728154835</v>
      </c>
      <c r="HI34" s="207">
        <f ca="1">OFFSET(Census!HI$4,$A34*25-25+Census!HI$3,0,1,1)-OFFSET(Census!HI$4,$A34*25-25+1,0,1,1)</f>
        <v>-170.43432371242307</v>
      </c>
      <c r="HJ34" s="208">
        <f ca="1">IF(OFFSET(Census!HI$4,$A34*25-25+1,0,1,1)=0,"",(OFFSET(Census!HI$4,$A34*25-25+Census!HI$3,0,1,1)-OFFSET(Census!HI$4,$A34*25-25+1,0,1,1))/OFFSET(Census!HI$4,$A34*25-25+1,0,1,1)*100)</f>
        <v>-3.4162021189100633</v>
      </c>
      <c r="HK34" s="207">
        <f ca="1">OFFSET(Census!HK$4,$A34*25-25+Census!HK$3,0,1,1)-OFFSET(Census!HK$4,$A34*25-25+1,0,1,1)</f>
        <v>83.6486384636612</v>
      </c>
      <c r="HL34" s="208">
        <f ca="1">IF(OFFSET(Census!HK$4,$A34*25-25+1,0,1,1)=0,"",(OFFSET(Census!HK$4,$A34*25-25+Census!HK$3,0,1,1)-OFFSET(Census!HK$4,$A34*25-25+1,0,1,1))/OFFSET(Census!HK$4,$A34*25-25+1,0,1,1)*100)</f>
        <v>45.461216556337611</v>
      </c>
      <c r="HM34" s="207">
        <f ca="1">OFFSET(Census!HM$4,$A34*25-25+Census!HM$3,0,1,1)-OFFSET(Census!HM$4,$A34*25-25+1,0,1,1)</f>
        <v>958.33531151987063</v>
      </c>
      <c r="HN34" s="208">
        <f ca="1">IF(OFFSET(Census!HM$4,$A34*25-25+1,0,1,1)=0,"",(OFFSET(Census!HM$4,$A34*25-25+Census!HM$3,0,1,1)-OFFSET(Census!HM$4,$A34*25-25+1,0,1,1))/OFFSET(Census!HM$4,$A34*25-25+1,0,1,1)*100)</f>
        <v>15.032710768939147</v>
      </c>
      <c r="HO34" s="207">
        <f ca="1">OFFSET(Census!HO$4,$A34*25-25+Census!HO$3,0,1,1)-OFFSET(Census!HO$4,$A34*25-25+1,0,1,1)</f>
        <v>1004.7349300794849</v>
      </c>
      <c r="HP34" s="208">
        <f ca="1">IF(OFFSET(Census!HO$4,$A34*25-25+1,0,1,1)=0,"",(OFFSET(Census!HO$4,$A34*25-25+Census!HO$3,0,1,1)-OFFSET(Census!HO$4,$A34*25-25+1,0,1,1))/OFFSET(Census!HO$4,$A34*25-25+1,0,1,1)*100)</f>
        <v>222.25765761911927</v>
      </c>
      <c r="HQ34" s="207"/>
      <c r="HR34" s="208"/>
      <c r="HS34" s="207">
        <f ca="1">OFFSET(Census!HS$4,$A34*25-25+Census!HS$3,0,1,1)-OFFSET(Census!HS$4,$A34*25-25+1,0,1,1)</f>
        <v>3</v>
      </c>
      <c r="HT34" s="208">
        <f ca="1">IF(OFFSET(Census!HS$4,$A34*25-25+1,0,1,1)=0,"",(OFFSET(Census!HS$4,$A34*25-25+Census!HS$3,0,1,1)-OFFSET(Census!HS$4,$A34*25-25+1,0,1,1))/OFFSET(Census!HS$4,$A34*25-25+1,0,1,1)*100)</f>
        <v>30</v>
      </c>
      <c r="HU34" s="207">
        <f ca="1">OFFSET(Census!HU$4,$A34*25-25+Census!HU$3,0,1,1)-OFFSET(Census!HU$4,$A34*25-25+1,0,1,1)</f>
        <v>0</v>
      </c>
      <c r="HV34" s="208" t="str">
        <f ca="1">IF(OFFSET(Census!HU$4,$A34*25-25+1,0,1,1)=0,"",(OFFSET(Census!HU$4,$A34*25-25+Census!HU$3,0,1,1)-OFFSET(Census!HU$4,$A34*25-25+1,0,1,1))/OFFSET(Census!HU$4,$A34*25-25+1,0,1,1)*100)</f>
        <v/>
      </c>
      <c r="HW34" s="207">
        <f ca="1">OFFSET(Census!HW$4,$A34*25-25+Census!HW$3,0,1,1)-OFFSET(Census!HW$4,$A34*25-25+1,0,1,1)</f>
        <v>76.800000000000011</v>
      </c>
      <c r="HX34" s="208">
        <f ca="1">IF(OFFSET(Census!HW$4,$A34*25-25+1,0,1,1)=0,"",(OFFSET(Census!HW$4,$A34*25-25+Census!HW$3,0,1,1)-OFFSET(Census!HW$4,$A34*25-25+1,0,1,1))/OFFSET(Census!HW$4,$A34*25-25+1,0,1,1)*100)</f>
        <v>138.12949640287769</v>
      </c>
      <c r="HY34" s="207"/>
      <c r="HZ34" s="208" t="str">
        <f ca="1">IF(OFFSET(Census!HY$4,$A34*25-25+1,0,1,1)=0,"",(OFFSET(Census!HY$4,$A34*25-25+Census!HY$3,0,1,1)-OFFSET(Census!HY$4,$A34*25-25+1,0,1,1))/OFFSET(Census!HY$4,$A34*25-25+1,0,1,1)*100)</f>
        <v/>
      </c>
      <c r="IA34" s="207">
        <f ca="1">OFFSET(Census!IA$4,$A34*25-25+Census!IA$3,0,1,1)-OFFSET(Census!IA$4,$A34*25-25+1,0,1,1)</f>
        <v>6.6666666666666661</v>
      </c>
      <c r="IB34" s="208">
        <f ca="1">IF(OFFSET(Census!IA$4,$A34*25-25+1,0,1,1)=0,"",(OFFSET(Census!IA$4,$A34*25-25+Census!IA$3,0,1,1)-OFFSET(Census!IA$4,$A34*25-25+1,0,1,1))/OFFSET(Census!IA$4,$A34*25-25+1,0,1,1)*100)</f>
        <v>166.66666666666666</v>
      </c>
      <c r="IC34" s="207">
        <f ca="1">OFFSET(Census!IC$4,$A34*25-25+Census!IC$3,0,1,1)-OFFSET(Census!IC$4,$A34*25-25+1,0,1,1)</f>
        <v>37.666666666666657</v>
      </c>
      <c r="ID34" s="208">
        <f ca="1">IF(OFFSET(Census!IC$4,$A34*25-25+1,0,1,1)=0,"",(OFFSET(Census!IC$4,$A34*25-25+Census!IC$3,0,1,1)-OFFSET(Census!IC$4,$A34*25-25+1,0,1,1))/OFFSET(Census!IC$4,$A34*25-25+1,0,1,1)*100)</f>
        <v>35.873015873015859</v>
      </c>
      <c r="IE34" s="207">
        <f ca="1">OFFSET(Census!IE$4,$A34*25-25+Census!IE$3,0,1,1)-OFFSET(Census!IE$4,$A34*25-25+1,0,1,1)</f>
        <v>9.9277037069478435E-2</v>
      </c>
      <c r="IF34" s="208">
        <f ca="1">IF(OFFSET(Census!IE$4,$A34*25-25+1,0,1,1)=0,"",(OFFSET(Census!IE$4,$A34*25-25+Census!IE$3,0,1,1)-OFFSET(Census!IE$4,$A34*25-25+1,0,1,1))/OFFSET(Census!IE$4,$A34*25-25+1,0,1,1)*100)</f>
        <v>24.032488748593995</v>
      </c>
      <c r="IG34" s="207">
        <f ca="1">OFFSET(Census!IG$4,$A34*25-25+Census!IG$3,0,1,1)-OFFSET(Census!IG$4,$A34*25-25+1,0,1,1)</f>
        <v>-3.9907692367553667</v>
      </c>
      <c r="IH34" s="208">
        <f ca="1">IF(OFFSET(Census!IG$4,$A34*25-25+1,0,1,1)=0,"",(OFFSET(Census!IG$4,$A34*25-25+Census!IG$3,0,1,1)-OFFSET(Census!IG$4,$A34*25-25+1,0,1,1))/OFFSET(Census!IG$4,$A34*25-25+1,0,1,1)*100)</f>
        <v>-36.802493828097347</v>
      </c>
      <c r="II34" s="207"/>
      <c r="IJ34" s="208"/>
    </row>
    <row r="35" spans="1:244" ht="12" customHeight="1" x14ac:dyDescent="0.35">
      <c r="A35" s="209">
        <v>30</v>
      </c>
      <c r="B35" s="10" t="s">
        <v>82</v>
      </c>
      <c r="E35" s="207">
        <f ca="1">OFFSET(Census!E$4,$A35*25-25+Census!E$3,0,1,1)-OFFSET(Census!E$4,$A35*25-25+1,0,1,1)</f>
        <v>29038</v>
      </c>
      <c r="F35" s="208">
        <f ca="1">IF(OFFSET(Census!E$4,$A35*25-25+1,0,1,1)=0,"",(OFFSET(Census!E$4,$A35*25-25+Census!E$3,0,1,1)-OFFSET(Census!E$4,$A35*25-25+1,0,1,1))/OFFSET(Census!E$4,$A35*25-25+1,0,1,1)*100)</f>
        <v>42.447010670954541</v>
      </c>
      <c r="G35" s="207">
        <f ca="1">OFFSET(Census!G$4,$A35*25-25+Census!G$3,0,1,1)-OFFSET(Census!G$4,$A35*25-25+1,0,1,1)</f>
        <v>696</v>
      </c>
      <c r="H35" s="208">
        <f ca="1">IF(OFFSET(Census!G$4,$A35*25-25+1,0,1,1)=0,"",(OFFSET(Census!G$4,$A35*25-25+Census!G$3,0,1,1)-OFFSET(Census!G$4,$A35*25-25+1,0,1,1))/OFFSET(Census!G$4,$A35*25-25+1,0,1,1)*100)</f>
        <v>7.8804347826086962</v>
      </c>
      <c r="I35" s="207">
        <f ca="1">OFFSET(Census!I$4,$A35*25-25+Census!I$3,0,1,1)-OFFSET(Census!I$4,$A35*25-25+1,0,1,1)</f>
        <v>-3154</v>
      </c>
      <c r="J35" s="208">
        <f ca="1">IF(OFFSET(Census!I$4,$A35*25-25+1,0,1,1)=0,"",(OFFSET(Census!I$4,$A35*25-25+Census!I$3,0,1,1)-OFFSET(Census!I$4,$A35*25-25+1,0,1,1))/OFFSET(Census!I$4,$A35*25-25+1,0,1,1)*100)</f>
        <v>-25.656877897990725</v>
      </c>
      <c r="K35" s="207">
        <f ca="1">OFFSET(Census!K$4,$A35*25-25+Census!K$3,0,1,1)-OFFSET(Census!K$4,$A35*25-25+1,0,1,1)</f>
        <v>4314</v>
      </c>
      <c r="L35" s="208">
        <f ca="1">IF(OFFSET(Census!K$4,$A35*25-25+1,0,1,1)=0,"",(OFFSET(Census!K$4,$A35*25-25+Census!K$3,0,1,1)-OFFSET(Census!K$4,$A35*25-25+1,0,1,1))/OFFSET(Census!K$4,$A35*25-25+1,0,1,1)*100)</f>
        <v>67.87287602265576</v>
      </c>
      <c r="M35" s="207">
        <f ca="1">OFFSET(Census!M$4,$A35*25-25+Census!M$3,0,1,1)-OFFSET(Census!M$4,$A35*25-25+1,0,1,1)</f>
        <v>-2.3371193642464991</v>
      </c>
      <c r="N35" s="208">
        <f ca="1">IF(OFFSET(Census!M$4,$A35*25-25+1,0,1,1)=0,"",(OFFSET(Census!M$4,$A35*25-25+Census!M$3,0,1,1)-OFFSET(Census!M$4,$A35*25-25+1,0,1,1))/OFFSET(Census!M$4,$A35*25-25+1,0,1,1)*100)</f>
        <v>-18.102619532167459</v>
      </c>
      <c r="O35" s="207">
        <f ca="1">OFFSET(Census!O$4,$A35*25-25+Census!O$3,0,1,1)-OFFSET(Census!O$4,$A35*25-25+1,0,1,1)</f>
        <v>-7.8279966686579723</v>
      </c>
      <c r="P35" s="208">
        <f ca="1">IF(OFFSET(Census!O$4,$A35*25-25+1,0,1,1)=0,"",(OFFSET(Census!O$4,$A35*25-25+Census!O$3,0,1,1)-OFFSET(Census!O$4,$A35*25-25+1,0,1,1))/OFFSET(Census!O$4,$A35*25-25+1,0,1,1)*100)</f>
        <v>-43.562454413315862</v>
      </c>
      <c r="Q35" s="207">
        <f ca="1">OFFSET(Census!Q$4,$A35*25-25+Census!Q$3,0,1,1)-OFFSET(Census!Q$4,$A35*25-25+1,0,1,1)</f>
        <v>2.5495181942986544</v>
      </c>
      <c r="R35" s="208">
        <f ca="1">IF(OFFSET(Census!Q$4,$A35*25-25+1,0,1,1)=0,"",(OFFSET(Census!Q$4,$A35*25-25+Census!Q$3,0,1,1)-OFFSET(Census!Q$4,$A35*25-25+1,0,1,1))/OFFSET(Census!Q$4,$A35*25-25+1,0,1,1)*100)</f>
        <v>27.44061354184565</v>
      </c>
      <c r="S35" s="207">
        <f ca="1">OFFSET(Census!S$4,$A35*25-25+Census!S$3,0,1,1)-OFFSET(Census!S$4,$A35*25-25+1,0,1,1)</f>
        <v>3</v>
      </c>
      <c r="T35" s="208">
        <f ca="1">IF(OFFSET(Census!S$4,$A35*25-25+1,0,1,1)=0,"",(OFFSET(Census!S$4,$A35*25-25+Census!S$3,0,1,1)-OFFSET(Census!S$4,$A35*25-25+1,0,1,1))/OFFSET(Census!S$4,$A35*25-25+1,0,1,1)*100)</f>
        <v>9.67741935483871</v>
      </c>
      <c r="U35" s="207"/>
      <c r="V35" s="208"/>
      <c r="W35" s="207">
        <f ca="1">OFFSET(Census!W$4,$A35*25-25+Census!W$3,0,1,1)-OFFSET(Census!W$4,$A35*25-25+1,0,1,1)</f>
        <v>223</v>
      </c>
      <c r="X35" s="208">
        <f ca="1">IF(OFFSET(Census!W$4,$A35*25-25+1,0,1,1)=0,"",(OFFSET(Census!W$4,$A35*25-25+Census!W$3,0,1,1)-OFFSET(Census!W$4,$A35*25-25+1,0,1,1))/OFFSET(Census!W$4,$A35*25-25+1,0,1,1)*100)</f>
        <v>76.896551724137936</v>
      </c>
      <c r="Y35" s="207">
        <f ca="1">OFFSET(Census!Y$4,$A35*25-25+Census!Y$3,0,1,1)-OFFSET(Census!Y$4,$A35*25-25+1,0,1,1)</f>
        <v>0.14717138130708712</v>
      </c>
      <c r="Z35" s="208">
        <f ca="1">IF(OFFSET(Census!Y$4,$A35*25-25+1,0,1,1)=0,"",(OFFSET(Census!Y$4,$A35*25-25+Census!Y$3,0,1,1)-OFFSET(Census!Y$4,$A35*25-25+1,0,1,1))/OFFSET(Census!Y$4,$A35*25-25+1,0,1,1)*100)</f>
        <v>32.648702224172908</v>
      </c>
      <c r="AA35" s="207">
        <f ca="1">OFFSET(Census!AA$4,$A35*25-25+Census!AA$3,0,1,1)-OFFSET(Census!AA$4,$A35*25-25+1,0,1,1)</f>
        <v>2424</v>
      </c>
      <c r="AB35" s="208">
        <f ca="1">IF(OFFSET(Census!AA$4,$A35*25-25+1,0,1,1)=0,"",(OFFSET(Census!AA$4,$A35*25-25+Census!AA$3,0,1,1)-OFFSET(Census!AA$4,$A35*25-25+1,0,1,1))/OFFSET(Census!AA$4,$A35*25-25+1,0,1,1)*100)</f>
        <v>10.366062264796442</v>
      </c>
      <c r="AC35" s="207">
        <f ca="1">OFFSET(Census!AC$4,$A35*25-25+Census!AC$3,0,1,1)-OFFSET(Census!AC$4,$A35*25-25+1,0,1,1)</f>
        <v>-6.1573648717005298</v>
      </c>
      <c r="AD35" s="208">
        <f ca="1">IF(OFFSET(Census!AC$4,$A35*25-25+1,0,1,1)=0,"",(OFFSET(Census!AC$4,$A35*25-25+Census!AC$3,0,1,1)-OFFSET(Census!AC$4,$A35*25-25+1,0,1,1))/OFFSET(Census!AC$4,$A35*25-25+1,0,1,1)*100)</f>
        <v>-16.940126225452527</v>
      </c>
      <c r="AE35" s="207">
        <f ca="1">OFFSET(Census!AE$4,$A35*25-25+Census!AE$3,0,1,1)-OFFSET(Census!AE$4,$A35*25-25+1,0,1,1)</f>
        <v>-5455</v>
      </c>
      <c r="AF35" s="208">
        <f ca="1">IF(OFFSET(Census!AE$4,$A35*25-25+1,0,1,1)=0,"",(OFFSET(Census!AE$4,$A35*25-25+Census!AE$3,0,1,1)-OFFSET(Census!AE$4,$A35*25-25+1,0,1,1))/OFFSET(Census!AE$4,$A35*25-25+1,0,1,1)*100)</f>
        <v>-23.189083489202517</v>
      </c>
      <c r="AG35" s="207">
        <f ca="1">OFFSET(Census!AG$4,$A35*25-25+Census!AG$3,0,1,1)-OFFSET(Census!AG$4,$A35*25-25+1,0,1,1)</f>
        <v>-15.420714758179876</v>
      </c>
      <c r="AH35" s="208">
        <f ca="1">IF(OFFSET(Census!AG$4,$A35*25-25+1,0,1,1)=0,"",(OFFSET(Census!AG$4,$A35*25-25+Census!AG$3,0,1,1)-OFFSET(Census!AG$4,$A35*25-25+1,0,1,1))/OFFSET(Census!AG$4,$A35*25-25+1,0,1,1)*100)</f>
        <v>-42.172940964663503</v>
      </c>
      <c r="AI35" s="207">
        <f ca="1">OFFSET(Census!AI$4,$A35*25-25+Census!AI$3,0,1,1)-OFFSET(Census!AI$4,$A35*25-25+1,0,1,1)</f>
        <v>-2.6649192097589207</v>
      </c>
      <c r="AJ35" s="208">
        <f ca="1">IF(OFFSET(Census!AI$4,$A35*25-25+1,0,1,1)=0,"",(OFFSET(Census!AI$4,$A35*25-25+Census!AI$3,0,1,1)-OFFSET(Census!AI$4,$A35*25-25+1,0,1,1))/OFFSET(Census!AI$4,$A35*25-25+1,0,1,1)*100)</f>
        <v>-43.227077633197744</v>
      </c>
      <c r="AK35" s="207">
        <f ca="1">OFFSET(Census!AK$4,$A35*25-25+Census!AK$3,0,1,1)-OFFSET(Census!AK$4,$A35*25-25+1,0,1,1)</f>
        <v>-112</v>
      </c>
      <c r="AL35" s="208">
        <f ca="1">IF(OFFSET(Census!AK$4,$A35*25-25+1,0,1,1)=0,"",(OFFSET(Census!AK$4,$A35*25-25+Census!AK$3,0,1,1)-OFFSET(Census!AK$4,$A35*25-25+1,0,1,1))/OFFSET(Census!AK$4,$A35*25-25+1,0,1,1)*100)</f>
        <v>-65.116279069767444</v>
      </c>
      <c r="AM35" s="207">
        <f ca="1">OFFSET(Census!AM$4,$A35*25-25+Census!AM$3,0,1,1)-OFFSET(Census!AM$4,$A35*25-25+1,0,1,1)</f>
        <v>-114</v>
      </c>
      <c r="AN35" s="208">
        <f ca="1">IF(OFFSET(Census!AM$4,$A35*25-25+1,0,1,1)=0,"",(OFFSET(Census!AM$4,$A35*25-25+Census!AM$3,0,1,1)-OFFSET(Census!AM$4,$A35*25-25+1,0,1,1))/OFFSET(Census!AM$4,$A35*25-25+1,0,1,1)*100)</f>
        <v>-8.0281690140845079</v>
      </c>
      <c r="AO35" s="207">
        <f ca="1">OFFSET(Census!AO$4,$A35*25-25+Census!AO$3,0,1,1)-OFFSET(Census!AO$4,$A35*25-25+1,0,1,1)</f>
        <v>482</v>
      </c>
      <c r="AP35" s="208">
        <f ca="1">IF(OFFSET(Census!AO$4,$A35*25-25+1,0,1,1)=0,"",(OFFSET(Census!AO$4,$A35*25-25+Census!AO$3,0,1,1)-OFFSET(Census!AO$4,$A35*25-25+1,0,1,1))/OFFSET(Census!AO$4,$A35*25-25+1,0,1,1)*100)</f>
        <v>191.26984126984127</v>
      </c>
      <c r="AQ35" s="207">
        <f ca="1">OFFSET(Census!AQ$4,$A35*25-25+Census!AQ$3,0,1,1)-OFFSET(Census!AQ$4,$A35*25-25+1,0,1,1)</f>
        <v>27</v>
      </c>
      <c r="AR35" s="208">
        <f ca="1">IF(OFFSET(Census!AQ$4,$A35*25-25+1,0,1,1)=0,"",(OFFSET(Census!AQ$4,$A35*25-25+Census!AQ$3,0,1,1)-OFFSET(Census!AQ$4,$A35*25-25+1,0,1,1))/OFFSET(Census!AQ$4,$A35*25-25+1,0,1,1)*100)</f>
        <v>337.5</v>
      </c>
      <c r="AS35" s="207">
        <f ca="1">OFFSET(Census!AS$4,$A35*25-25+Census!AS$3,0,1,1)-OFFSET(Census!AS$4,$A35*25-25+1,0,1,1)</f>
        <v>298</v>
      </c>
      <c r="AT35" s="208">
        <f ca="1">IF(OFFSET(Census!AS$4,$A35*25-25+1,0,1,1)=0,"",(OFFSET(Census!AS$4,$A35*25-25+Census!AS$3,0,1,1)-OFFSET(Census!AS$4,$A35*25-25+1,0,1,1))/OFFSET(Census!AS$4,$A35*25-25+1,0,1,1)*100)</f>
        <v>157.67195767195767</v>
      </c>
      <c r="AU35" s="207">
        <f ca="1">OFFSET(Census!AU$4,$A35*25-25+Census!AU$3,0,1,1)-OFFSET(Census!AU$4,$A35*25-25+1,0,1,1)</f>
        <v>167</v>
      </c>
      <c r="AV35" s="208">
        <f ca="1">IF(OFFSET(Census!AU$4,$A35*25-25+1,0,1,1)=0,"",(OFFSET(Census!AU$4,$A35*25-25+Census!AU$3,0,1,1)-OFFSET(Census!AU$4,$A35*25-25+1,0,1,1))/OFFSET(Census!AU$4,$A35*25-25+1,0,1,1)*100)</f>
        <v>157.54716981132074</v>
      </c>
      <c r="AW35" s="207">
        <f ca="1">OFFSET(Census!AW$4,$A35*25-25+Census!AW$3,0,1,1)-OFFSET(Census!AW$4,$A35*25-25+1,0,1,1)</f>
        <v>-547</v>
      </c>
      <c r="AX35" s="208">
        <f ca="1">IF(OFFSET(Census!AW$4,$A35*25-25+1,0,1,1)=0,"",(OFFSET(Census!AW$4,$A35*25-25+Census!AW$3,0,1,1)-OFFSET(Census!AW$4,$A35*25-25+1,0,1,1))/OFFSET(Census!AW$4,$A35*25-25+1,0,1,1)*100)</f>
        <v>-74.93150684931507</v>
      </c>
      <c r="AY35" s="207">
        <f ca="1">OFFSET(Census!AY$4,$A35*25-25+Census!AY$3,0,1,1)-OFFSET(Census!AY$4,$A35*25-25+1,0,1,1)</f>
        <v>-2500</v>
      </c>
      <c r="AZ35" s="208">
        <f ca="1">IF(OFFSET(Census!AY$4,$A35*25-25+1,0,1,1)=0,"",(OFFSET(Census!AY$4,$A35*25-25+Census!AY$3,0,1,1)-OFFSET(Census!AY$4,$A35*25-25+1,0,1,1))/OFFSET(Census!AY$4,$A35*25-25+1,0,1,1)*100)</f>
        <v>-51.041241322988974</v>
      </c>
      <c r="BA35" s="207"/>
      <c r="BB35" s="208"/>
      <c r="BC35" s="207">
        <f ca="1">OFFSET(Census!BC$4,$A35*25-25+Census!BC$3,0,1,1)-OFFSET(Census!BC$4,$A35*25-25+1,0,1,1)</f>
        <v>470</v>
      </c>
      <c r="BD35" s="208">
        <f ca="1">IF(OFFSET(Census!BC$4,$A35*25-25+1,0,1,1)=0,"",(OFFSET(Census!BC$4,$A35*25-25+Census!BC$3,0,1,1)-OFFSET(Census!BC$4,$A35*25-25+1,0,1,1))/OFFSET(Census!BC$4,$A35*25-25+1,0,1,1)*100)</f>
        <v>67.238912732474958</v>
      </c>
      <c r="BE35" s="207">
        <f ca="1">OFFSET(Census!BE$4,$A35*25-25+Census!BE$3,0,1,1)-OFFSET(Census!BE$4,$A35*25-25+1,0,1,1)</f>
        <v>70</v>
      </c>
      <c r="BF35" s="208">
        <f ca="1">IF(OFFSET(Census!BE$4,$A35*25-25+1,0,1,1)=0,"",(OFFSET(Census!BE$4,$A35*25-25+Census!BE$3,0,1,1)-OFFSET(Census!BE$4,$A35*25-25+1,0,1,1))/OFFSET(Census!BE$4,$A35*25-25+1,0,1,1)*100)</f>
        <v>23.809523809523807</v>
      </c>
      <c r="BG35" s="207">
        <f ca="1">OFFSET(Census!BG$4,$A35*25-25+Census!BG$3,0,1,1)-OFFSET(Census!BG$4,$A35*25-25+1,0,1,1)</f>
        <v>-93</v>
      </c>
      <c r="BH35" s="208">
        <f ca="1">IF(OFFSET(Census!BG$4,$A35*25-25+1,0,1,1)=0,"",(OFFSET(Census!BG$4,$A35*25-25+Census!BG$3,0,1,1)-OFFSET(Census!BG$4,$A35*25-25+1,0,1,1))/OFFSET(Census!BG$4,$A35*25-25+1,0,1,1)*100)</f>
        <v>-81.578947368421055</v>
      </c>
      <c r="BI35" s="207">
        <f ca="1">OFFSET(Census!BI$4,$A35*25-25+Census!BI$3,0,1,1)-OFFSET(Census!BI$4,$A35*25-25+1,0,1,1)</f>
        <v>493</v>
      </c>
      <c r="BJ35" s="208">
        <f ca="1">IF(OFFSET(Census!BI$4,$A35*25-25+1,0,1,1)=0,"",(OFFSET(Census!BI$4,$A35*25-25+Census!BI$3,0,1,1)-OFFSET(Census!BI$4,$A35*25-25+1,0,1,1))/OFFSET(Census!BI$4,$A35*25-25+1,0,1,1)*100)</f>
        <v>169.41580756013747</v>
      </c>
      <c r="BK35" s="207"/>
      <c r="BL35" s="208"/>
      <c r="BM35" s="207">
        <f ca="1">OFFSET(Census!BM$4,$A35*25-25+Census!BM$3,0,1,1)-OFFSET(Census!BM$4,$A35*25-25+1,0,1,1)</f>
        <v>447</v>
      </c>
      <c r="BN35" s="208">
        <f ca="1">IF(OFFSET(Census!BM$4,$A35*25-25+1,0,1,1)=0,"",(OFFSET(Census!BM$4,$A35*25-25+Census!BM$3,0,1,1)-OFFSET(Census!BM$4,$A35*25-25+1,0,1,1))/OFFSET(Census!BM$4,$A35*25-25+1,0,1,1)*100)</f>
        <v>188.60759493670886</v>
      </c>
      <c r="BO35" s="207">
        <f ca="1">OFFSET(Census!BO$4,$A35*25-25+Census!BO$3,0,1,1)-OFFSET(Census!BO$4,$A35*25-25+1,0,1,1)</f>
        <v>-501</v>
      </c>
      <c r="BP35" s="208">
        <f ca="1">IF(OFFSET(Census!BO$4,$A35*25-25+1,0,1,1)=0,"",(OFFSET(Census!BO$4,$A35*25-25+Census!BO$3,0,1,1)-OFFSET(Census!BO$4,$A35*25-25+1,0,1,1))/OFFSET(Census!BO$4,$A35*25-25+1,0,1,1)*100)</f>
        <v>-14.140558848433532</v>
      </c>
      <c r="BQ35" s="207">
        <f ca="1">OFFSET(Census!BQ$4,$A35*25-25+Census!BQ$3,0,1,1)-OFFSET(Census!BQ$4,$A35*25-25+1,0,1,1)</f>
        <v>480</v>
      </c>
      <c r="BR35" s="208">
        <f ca="1">IF(OFFSET(Census!BQ$4,$A35*25-25+1,0,1,1)=0,"",(OFFSET(Census!BQ$4,$A35*25-25+Census!BQ$3,0,1,1)-OFFSET(Census!BQ$4,$A35*25-25+1,0,1,1))/OFFSET(Census!BQ$4,$A35*25-25+1,0,1,1)*100)</f>
        <v>28.103044496487119</v>
      </c>
      <c r="BS35" s="207">
        <f ca="1">OFFSET(Census!BS$4,$A35*25-25+Census!BS$3,0,1,1)-OFFSET(Census!BS$4,$A35*25-25+1,0,1,1)</f>
        <v>421</v>
      </c>
      <c r="BT35" s="208">
        <f ca="1">IF(OFFSET(Census!BS$4,$A35*25-25+1,0,1,1)=0,"",(OFFSET(Census!BS$4,$A35*25-25+Census!BS$3,0,1,1)-OFFSET(Census!BS$4,$A35*25-25+1,0,1,1))/OFFSET(Census!BS$4,$A35*25-25+1,0,1,1)*100)</f>
        <v>172.54098360655738</v>
      </c>
      <c r="BU35" s="207">
        <f ca="1">OFFSET(Census!BU$4,$A35*25-25+Census!BU$3,0,1,1)-OFFSET(Census!BU$4,$A35*25-25+1,0,1,1)</f>
        <v>37883</v>
      </c>
      <c r="BV35" s="208">
        <f ca="1">IF(OFFSET(Census!BU$4,$A35*25-25+1,0,1,1)=0,"",(OFFSET(Census!BU$4,$A35*25-25+Census!BU$3,0,1,1)-OFFSET(Census!BU$4,$A35*25-25+1,0,1,1))/OFFSET(Census!BU$4,$A35*25-25+1,0,1,1)*100)</f>
        <v>238.79853756933937</v>
      </c>
      <c r="BW35" s="207"/>
      <c r="BX35" s="208"/>
      <c r="BY35" s="207">
        <f ca="1">OFFSET(Census!BY$4,$A35*25-25+Census!BY$3,0,1,1)-OFFSET(Census!BY$4,$A35*25-25+1,0,1,1)</f>
        <v>-3.5767284991568298</v>
      </c>
      <c r="BZ35" s="208">
        <f ca="1">IF(OFFSET(Census!BY$4,$A35*25-25+1,0,1,1)=0,"",(OFFSET(Census!BY$4,$A35*25-25+Census!BY$3,0,1,1)-OFFSET(Census!BY$4,$A35*25-25+1,0,1,1))/OFFSET(Census!BY$4,$A35*25-25+1,0,1,1)*100)</f>
        <v>-54.384615384615387</v>
      </c>
      <c r="CA35" s="207">
        <f ca="1">OFFSET(Census!CA$4,$A35*25-25+Census!CA$3,0,1,1)-OFFSET(Census!CA$4,$A35*25-25+1,0,1,1)</f>
        <v>31814</v>
      </c>
      <c r="CB35" s="208">
        <f ca="1">IF(OFFSET(Census!CA$4,$A35*25-25+1,0,1,1)=0,"",(OFFSET(Census!CA$4,$A35*25-25+Census!CA$3,0,1,1)-OFFSET(Census!CA$4,$A35*25-25+1,0,1,1))/OFFSET(Census!CA$4,$A35*25-25+1,0,1,1)*100)</f>
        <v>336.44247038917092</v>
      </c>
      <c r="CC35" s="207">
        <f ca="1">OFFSET(Census!CC$4,$A35*25-25+Census!CC$3,0,1,1)-OFFSET(Census!CC$4,$A35*25-25+1,0,1,1)</f>
        <v>33.95538963799342</v>
      </c>
      <c r="CD35" s="208">
        <f ca="1">IF(OFFSET(Census!CC$4,$A35*25-25+1,0,1,1)=0,"",(OFFSET(Census!CC$4,$A35*25-25+Census!CC$3,0,1,1)-OFFSET(Census!CC$4,$A35*25-25+1,0,1,1))/OFFSET(Census!CC$4,$A35*25-25+1,0,1,1)*100)</f>
        <v>231.01586685392013</v>
      </c>
      <c r="CE35" s="207"/>
      <c r="CF35" s="208"/>
      <c r="CG35" s="207">
        <f ca="1">OFFSET(Census!CG$4,$A35*25-25+Census!CG$3,0,1,1)-OFFSET(Census!CG$4,$A35*25-25+1,0,1,1)</f>
        <v>27275</v>
      </c>
      <c r="CH35" s="208">
        <f ca="1">IF(OFFSET(Census!CG$4,$A35*25-25+1,0,1,1)=0,"",(OFFSET(Census!CG$4,$A35*25-25+Census!CG$3,0,1,1)-OFFSET(Census!CG$4,$A35*25-25+1,0,1,1))/OFFSET(Census!CG$4,$A35*25-25+1,0,1,1)*100)</f>
        <v>91.214634472610527</v>
      </c>
      <c r="CI35" s="207">
        <f ca="1">OFFSET(Census!CI$4,$A35*25-25+Census!CI$3,0,1,1)-OFFSET(Census!CI$4,$A35*25-25+1,0,1,1)</f>
        <v>-3977</v>
      </c>
      <c r="CJ35" s="208">
        <f ca="1">IF(OFFSET(Census!CI$4,$A35*25-25+1,0,1,1)=0,"",(OFFSET(Census!CI$4,$A35*25-25+Census!CI$3,0,1,1)-OFFSET(Census!CI$4,$A35*25-25+1,0,1,1))/OFFSET(Census!CI$4,$A35*25-25+1,0,1,1)*100)</f>
        <v>-63.815789473684212</v>
      </c>
      <c r="CK35" s="207">
        <f ca="1">OFFSET(Census!CK$4,$A35*25-25+Census!CK$3,0,1,1)-OFFSET(Census!CK$4,$A35*25-25+1,0,1,1)</f>
        <v>-145</v>
      </c>
      <c r="CL35" s="208">
        <f ca="1">IF(OFFSET(Census!CK$4,$A35*25-25+1,0,1,1)=0,"",(OFFSET(Census!CK$4,$A35*25-25+Census!CK$3,0,1,1)-OFFSET(Census!CK$4,$A35*25-25+1,0,1,1))/OFFSET(Census!CK$4,$A35*25-25+1,0,1,1)*100)</f>
        <v>-0.84914499882876548</v>
      </c>
      <c r="CM35" s="207">
        <f ca="1">OFFSET(Census!CM$4,$A35*25-25+Census!CM$3,0,1,1)-OFFSET(Census!CM$4,$A35*25-25+1,0,1,1)</f>
        <v>-13.452662008896857</v>
      </c>
      <c r="CN35" s="208">
        <f ca="1">IF(OFFSET(Census!CM$4,$A35*25-25+1,0,1,1)=0,"",(OFFSET(Census!CM$4,$A35*25-25+Census!CM$3,0,1,1)-OFFSET(Census!CM$4,$A35*25-25+1,0,1,1))/OFFSET(Census!CM$4,$A35*25-25+1,0,1,1)*100)</f>
        <v>-78.000399394974167</v>
      </c>
      <c r="CO35" s="207">
        <f ca="1">OFFSET(Census!CO$4,$A35*25-25+Census!CO$3,0,1,1)-OFFSET(Census!CO$4,$A35*25-25+1,0,1,1)</f>
        <v>1.047297721771586</v>
      </c>
      <c r="CP35" s="208">
        <f ca="1">IF(OFFSET(Census!CO$4,$A35*25-25+1,0,1,1)=0,"",(OFFSET(Census!CO$4,$A35*25-25+Census!CO$3,0,1,1)-OFFSET(Census!CO$4,$A35*25-25+1,0,1,1))/OFFSET(Census!CO$4,$A35*25-25+1,0,1,1)*100)</f>
        <v>27.907828655834571</v>
      </c>
      <c r="CQ35" s="207">
        <f ca="1">OFFSET(Census!CQ$4,$A35*25-25+Census!CQ$3,0,1,1)-OFFSET(Census!CQ$4,$A35*25-25+1,0,1,1)</f>
        <v>9.9199797007105559</v>
      </c>
      <c r="CR35" s="208">
        <f ca="1">IF(OFFSET(Census!CQ$4,$A35*25-25+1,0,1,1)=0,"",(OFFSET(Census!CQ$4,$A35*25-25+Census!CQ$3,0,1,1)-OFFSET(Census!CQ$4,$A35*25-25+1,0,1,1))/OFFSET(Census!CQ$4,$A35*25-25+1,0,1,1)*100)</f>
        <v>14.607907230719231</v>
      </c>
      <c r="CS35" s="207">
        <f ca="1">OFFSET(Census!CS$4,$A35*25-25+Census!CS$3,0,1,1)-OFFSET(Census!CS$4,$A35*25-25+1,0,1,1)</f>
        <v>-8.0753109153184237</v>
      </c>
      <c r="CT35" s="208">
        <f ca="1">IF(OFFSET(Census!CS$4,$A35*25-25+1,0,1,1)=0,"",(OFFSET(Census!CS$4,$A35*25-25+Census!CS$3,0,1,1)-OFFSET(Census!CS$4,$A35*25-25+1,0,1,1))/OFFSET(Census!CS$4,$A35*25-25+1,0,1,1)*100)</f>
        <v>-76.095058272559754</v>
      </c>
      <c r="CU35" s="207">
        <f ca="1">OFFSET(Census!CU$4,$A35*25-25+Census!CU$3,0,1,1)-OFFSET(Census!CU$4,$A35*25-25+1,0,1,1)</f>
        <v>17518</v>
      </c>
      <c r="CV35" s="208">
        <f ca="1">IF(OFFSET(Census!CU$4,$A35*25-25+1,0,1,1)=0,"",(OFFSET(Census!CU$4,$A35*25-25+Census!CU$3,0,1,1)-OFFSET(Census!CU$4,$A35*25-25+1,0,1,1))/OFFSET(Census!CU$4,$A35*25-25+1,0,1,1)*100)</f>
        <v>201.19444125416331</v>
      </c>
      <c r="CW35" s="207">
        <f ca="1">OFFSET(Census!CW$4,$A35*25-25+Census!CW$3,0,1,1)-OFFSET(Census!CW$4,$A35*25-25+1,0,1,1)</f>
        <v>-697</v>
      </c>
      <c r="CX35" s="208">
        <f ca="1">IF(OFFSET(Census!CW$4,$A35*25-25+1,0,1,1)=0,"",(OFFSET(Census!CW$4,$A35*25-25+Census!CW$3,0,1,1)-OFFSET(Census!CW$4,$A35*25-25+1,0,1,1))/OFFSET(Census!CW$4,$A35*25-25+1,0,1,1)*100)</f>
        <v>-28.495502861815208</v>
      </c>
      <c r="CY35" s="207">
        <f ca="1">OFFSET(Census!CY$4,$A35*25-25+Census!CY$3,0,1,1)-OFFSET(Census!CY$4,$A35*25-25+1,0,1,1)</f>
        <v>17.448302426549766</v>
      </c>
      <c r="CZ35" s="208">
        <f ca="1">IF(OFFSET(Census!CY$4,$A35*25-25+1,0,1,1)=0,"",(OFFSET(Census!CY$4,$A35*25-25+Census!CY$3,0,1,1)-OFFSET(Census!CY$4,$A35*25-25+1,0,1,1))/OFFSET(Census!CY$4,$A35*25-25+1,0,1,1)*100)</f>
        <v>59.921803050268885</v>
      </c>
      <c r="DA35" s="207">
        <f ca="1">OFFSET(Census!DA$4,$A35*25-25+Census!DA$3,0,1,1)-OFFSET(Census!DA$4,$A35*25-25+1,0,1,1)</f>
        <v>-5.0744206678727881</v>
      </c>
      <c r="DB35" s="208">
        <f ca="1">IF(OFFSET(Census!DA$4,$A35*25-25+1,0,1,1)=0,"",(OFFSET(Census!DA$4,$A35*25-25+Census!DA$3,0,1,1)-OFFSET(Census!DA$4,$A35*25-25+1,0,1,1))/OFFSET(Census!DA$4,$A35*25-25+1,0,1,1)*100)</f>
        <v>-62.034066562032756</v>
      </c>
      <c r="DC35" s="207"/>
      <c r="DD35" s="208"/>
      <c r="DE35" s="207">
        <f ca="1">OFFSET(Census!DE$4,$A35*25-25+Census!DE$3,0,1,1)-OFFSET(Census!DE$4,$A35*25-25+1,0,1,1)</f>
        <v>10750</v>
      </c>
      <c r="DF35" s="208">
        <f ca="1">IF(OFFSET(Census!DE$4,$A35*25-25+1,0,1,1)=0,"",(OFFSET(Census!DE$4,$A35*25-25+Census!DE$3,0,1,1)-OFFSET(Census!DE$4,$A35*25-25+1,0,1,1))/OFFSET(Census!DE$4,$A35*25-25+1,0,1,1)*100)</f>
        <v>117.12791457833951</v>
      </c>
      <c r="DG35" s="207">
        <f ca="1">OFFSET(Census!DG$4,$A35*25-25+Census!DG$3,0,1,1)-OFFSET(Census!DG$4,$A35*25-25+1,0,1,1)</f>
        <v>-1987</v>
      </c>
      <c r="DH35" s="208">
        <f ca="1">IF(OFFSET(Census!DG$4,$A35*25-25+1,0,1,1)=0,"",(OFFSET(Census!DG$4,$A35*25-25+Census!DG$3,0,1,1)-OFFSET(Census!DG$4,$A35*25-25+1,0,1,1))/OFFSET(Census!DG$4,$A35*25-25+1,0,1,1)*100)</f>
        <v>-28.092747066308497</v>
      </c>
      <c r="DI35" s="207">
        <f ca="1">OFFSET(Census!DI$4,$A35*25-25+Census!DI$3,0,1,1)-OFFSET(Census!DI$4,$A35*25-25+1,0,1,1)</f>
        <v>3453</v>
      </c>
      <c r="DJ35" s="208">
        <f ca="1">IF(OFFSET(Census!DI$4,$A35*25-25+1,0,1,1)=0,"",(OFFSET(Census!DI$4,$A35*25-25+Census!DI$3,0,1,1)-OFFSET(Census!DI$4,$A35*25-25+1,0,1,1))/OFFSET(Census!DI$4,$A35*25-25+1,0,1,1)*100)</f>
        <v>29.322350543478258</v>
      </c>
      <c r="DK35" s="207">
        <f ca="1">OFFSET(Census!DK$4,$A35*25-25+Census!DK$3,0,1,1)-OFFSET(Census!DK$4,$A35*25-25+1,0,1,1)</f>
        <v>11608</v>
      </c>
      <c r="DL35" s="208">
        <f ca="1">IF(OFFSET(Census!DK$4,$A35*25-25+1,0,1,1)=0,"",(OFFSET(Census!DK$4,$A35*25-25+Census!DK$3,0,1,1)-OFFSET(Census!DK$4,$A35*25-25+1,0,1,1))/OFFSET(Census!DK$4,$A35*25-25+1,0,1,1)*100)</f>
        <v>39.977958396473348</v>
      </c>
      <c r="DM35" s="207">
        <f ca="1">OFFSET(Census!DM$4,$A35*25-25+Census!DM$3,0,1,1)-OFFSET(Census!DM$4,$A35*25-25+1,0,1,1)</f>
        <v>17.421570166252526</v>
      </c>
      <c r="DN35" s="208">
        <f ca="1">IF(OFFSET(Census!DM$4,$A35*25-25+1,0,1,1)=0,"",(OFFSET(Census!DM$4,$A35*25-25+Census!DM$3,0,1,1)-OFFSET(Census!DM$4,$A35*25-25+1,0,1,1))/OFFSET(Census!DM$4,$A35*25-25+1,0,1,1)*100)</f>
        <v>55.115788989682756</v>
      </c>
      <c r="DO35" s="207">
        <f ca="1">OFFSET(Census!DO$4,$A35*25-25+Census!DO$3,0,1,1)-OFFSET(Census!DO$4,$A35*25-25+1,0,1,1)</f>
        <v>-11.845883764842437</v>
      </c>
      <c r="DP35" s="208">
        <f ca="1">IF(OFFSET(Census!DO$4,$A35*25-25+1,0,1,1)=0,"",(OFFSET(Census!DO$4,$A35*25-25+Census!DO$3,0,1,1)-OFFSET(Census!DO$4,$A35*25-25+1,0,1,1))/OFFSET(Census!DO$4,$A35*25-25+1,0,1,1)*100)</f>
        <v>-48.629588717088225</v>
      </c>
      <c r="DQ35" s="207">
        <f ca="1">OFFSET(Census!DQ$4,$A35*25-25+Census!DQ$3,0,1,1)-OFFSET(Census!DQ$4,$A35*25-25+1,0,1,1)</f>
        <v>-3.0873053360119584</v>
      </c>
      <c r="DR35" s="208">
        <f ca="1">IF(OFFSET(Census!DQ$4,$A35*25-25+1,0,1,1)=0,"",(OFFSET(Census!DQ$4,$A35*25-25+Census!DQ$3,0,1,1)-OFFSET(Census!DQ$4,$A35*25-25+1,0,1,1))/OFFSET(Census!DQ$4,$A35*25-25+1,0,1,1)*100)</f>
        <v>-7.6123469545213336</v>
      </c>
      <c r="DS35" s="207">
        <f ca="1">OFFSET(Census!DS$4,$A35*25-25+Census!DS$3,0,1,1)-OFFSET(Census!DS$4,$A35*25-25+1,0,1,1)</f>
        <v>8367</v>
      </c>
      <c r="DT35" s="208">
        <f ca="1">IF(OFFSET(Census!DS$4,$A35*25-25+1,0,1,1)=0,"",(OFFSET(Census!DS$4,$A35*25-25+Census!DS$3,0,1,1)-OFFSET(Census!DS$4,$A35*25-25+1,0,1,1))/OFFSET(Census!DS$4,$A35*25-25+1,0,1,1)*100)</f>
        <v>62.711737370709045</v>
      </c>
      <c r="DU35" s="207">
        <f ca="1">OFFSET(Census!DU$4,$A35*25-25+Census!DU$3,0,1,1)-OFFSET(Census!DU$4,$A35*25-25+1,0,1,1)</f>
        <v>-412</v>
      </c>
      <c r="DV35" s="208">
        <f ca="1">IF(OFFSET(Census!DU$4,$A35*25-25+1,0,1,1)=0,"",(OFFSET(Census!DU$4,$A35*25-25+Census!DU$3,0,1,1)-OFFSET(Census!DU$4,$A35*25-25+1,0,1,1))/OFFSET(Census!DU$4,$A35*25-25+1,0,1,1)*100)</f>
        <v>-10.698519864970137</v>
      </c>
      <c r="DW35" s="207">
        <f ca="1">OFFSET(Census!DW$4,$A35*25-25+Census!DW$3,0,1,1)-OFFSET(Census!DW$4,$A35*25-25+1,0,1,1)</f>
        <v>14254</v>
      </c>
      <c r="DX35" s="208">
        <f ca="1">IF(OFFSET(Census!DW$4,$A35*25-25+1,0,1,1)=0,"",(OFFSET(Census!DW$4,$A35*25-25+Census!DW$3,0,1,1)-OFFSET(Census!DW$4,$A35*25-25+1,0,1,1))/OFFSET(Census!DW$4,$A35*25-25+1,0,1,1)*100)</f>
        <v>53.988334217104764</v>
      </c>
      <c r="DY35" s="207">
        <f ca="1">OFFSET(Census!DY$4,$A35*25-25+Census!DY$3,0,1,1)-OFFSET(Census!DY$4,$A35*25-25+1,0,1,1)</f>
        <v>3.4160974157742459</v>
      </c>
      <c r="DZ35" s="208">
        <f ca="1">IF(OFFSET(Census!DY$4,$A35*25-25+1,0,1,1)=0,"",(OFFSET(Census!DY$4,$A35*25-25+Census!DY$3,0,1,1)-OFFSET(Census!DY$4,$A35*25-25+1,0,1,1))/OFFSET(Census!DY$4,$A35*25-25+1,0,1,1)*100)</f>
        <v>6.759991303498099</v>
      </c>
      <c r="EA35" s="207">
        <f ca="1">OFFSET(Census!EA$4,$A35*25-25+Census!EA$3,0,1,1)-OFFSET(Census!EA$4,$A35*25-25+1,0,1,1)</f>
        <v>-6.0395811603202869</v>
      </c>
      <c r="EB35" s="208">
        <f ca="1">IF(OFFSET(Census!EA$4,$A35*25-25+1,0,1,1)=0,"",(OFFSET(Census!EA$4,$A35*25-25+Census!EA$3,0,1,1)-OFFSET(Census!EA$4,$A35*25-25+1,0,1,1))/OFFSET(Census!EA$4,$A35*25-25+1,0,1,1)*100)</f>
        <v>-41.406653283504603</v>
      </c>
      <c r="EC35" s="207">
        <f ca="1">OFFSET(Census!EC$4,$A35*25-25+Census!EC$3,0,1,1)-OFFSET(Census!EC$4,$A35*25-25+1,0,1,1)</f>
        <v>817250</v>
      </c>
      <c r="ED35" s="208">
        <f ca="1">IF(OFFSET(Census!EC$4,$A35*25-25+1,0,1,1)=0,"",(OFFSET(Census!EC$4,$A35*25-25+Census!EC$3,0,1,1)-OFFSET(Census!EC$4,$A35*25-25+1,0,1,1))/OFFSET(Census!EC$4,$A35*25-25+1,0,1,1)*100)</f>
        <v>166.44602851323828</v>
      </c>
      <c r="EE35" s="207">
        <f ca="1">OFFSET(Census!EE$4,$A35*25-25+Census!EE$3,0,1,1)-OFFSET(Census!EE$4,$A35*25-25+1,0,1,1)</f>
        <v>248750</v>
      </c>
      <c r="EF35" s="208">
        <f ca="1">IF(OFFSET(Census!EE$4,$A35*25-25+1,0,1,1)=0,"",(OFFSET(Census!EE$4,$A35*25-25+Census!EE$3,0,1,1)-OFFSET(Census!EE$4,$A35*25-25+1,0,1,1))/OFFSET(Census!EE$4,$A35*25-25+1,0,1,1)*100)</f>
        <v>69.097222222222214</v>
      </c>
      <c r="EG35" s="207">
        <f ca="1">OFFSET(Census!EG$4,$A35*25-25+Census!EG$3,0,1,1)-OFFSET(Census!EG$4,$A35*25-25+1,0,1,1)</f>
        <v>7.7997839913596536</v>
      </c>
      <c r="EH35" s="208">
        <f ca="1">IF(OFFSET(Census!EG$4,$A35*25-25+1,0,1,1)=0,"",(OFFSET(Census!EG$4,$A35*25-25+Census!EG$3,0,1,1)-OFFSET(Census!EG$4,$A35*25-25+1,0,1,1))/OFFSET(Census!EG$4,$A35*25-25+1,0,1,1)*100)</f>
        <v>144.43466666666666</v>
      </c>
      <c r="EI35" s="207">
        <f ca="1">OFFSET(Census!EI$4,$A35*25-25+Census!EI$3,0,1,1)-OFFSET(Census!EI$4,$A35*25-25+1,0,1,1)</f>
        <v>1.2498259930397211</v>
      </c>
      <c r="EJ35" s="208">
        <f ca="1">IF(OFFSET(Census!EI$4,$A35*25-25+1,0,1,1)=0,"",(OFFSET(Census!EI$4,$A35*25-25+Census!EI$3,0,1,1)-OFFSET(Census!EI$4,$A35*25-25+1,0,1,1))/OFFSET(Census!EI$4,$A35*25-25+1,0,1,1)*100)</f>
        <v>28.730482758620678</v>
      </c>
      <c r="EK35" s="207">
        <f ca="1">OFFSET(Census!EK$4,$A35*25-25+Census!EK$3,0,1,1)-OFFSET(Census!EK$4,$A35*25-25+1,0,1,1)</f>
        <v>-1.6</v>
      </c>
      <c r="EL35" s="208">
        <f ca="1">IF(OFFSET(Census!EK$4,$A35*25-25+1,0,1,1)=0,"",(OFFSET(Census!EK$4,$A35*25-25+Census!EK$3,0,1,1)-OFFSET(Census!EK$4,$A35*25-25+1,0,1,1))/OFFSET(Census!EK$4,$A35*25-25+1,0,1,1)*100)</f>
        <v>-80</v>
      </c>
      <c r="EM35" s="207"/>
      <c r="EN35" s="208"/>
      <c r="EO35" s="207">
        <f ca="1">OFFSET(Census!EO$4,$A35*25-25+Census!EO$3,0,1,1)-OFFSET(Census!EO$4,$A35*25-25+1,0,1,1)</f>
        <v>-8.9219174308249407</v>
      </c>
      <c r="EP35" s="208">
        <f ca="1">IF(OFFSET(Census!EO$4,$A35*25-25+1,0,1,1)=0,"",(OFFSET(Census!EO$4,$A35*25-25+Census!EO$3,0,1,1)-OFFSET(Census!EO$4,$A35*25-25+1,0,1,1))/OFFSET(Census!EO$4,$A35*25-25+1,0,1,1)*100)</f>
        <v>-91.473837345396987</v>
      </c>
      <c r="EQ35" s="207">
        <f ca="1">OFFSET(Census!EQ$4,$A35*25-25+Census!EQ$3,0,1,1)-OFFSET(Census!EQ$4,$A35*25-25+1,0,1,1)</f>
        <v>4922</v>
      </c>
      <c r="ER35" s="208">
        <f ca="1">IF(OFFSET(Census!EQ$4,$A35*25-25+1,0,1,1)=0,"",(OFFSET(Census!EQ$4,$A35*25-25+Census!EQ$3,0,1,1)-OFFSET(Census!EQ$4,$A35*25-25+1,0,1,1))/OFFSET(Census!EQ$4,$A35*25-25+1,0,1,1)*100)</f>
        <v>74.171187462326699</v>
      </c>
      <c r="ES35" s="207">
        <f ca="1">OFFSET(Census!ES$4,$A35*25-25+Census!ES$3,0,1,1)-OFFSET(Census!ES$4,$A35*25-25+1,0,1,1)</f>
        <v>1726</v>
      </c>
      <c r="ET35" s="208">
        <f ca="1">IF(OFFSET(Census!ES$4,$A35*25-25+1,0,1,1)=0,"",(OFFSET(Census!ES$4,$A35*25-25+Census!ES$3,0,1,1)-OFFSET(Census!ES$4,$A35*25-25+1,0,1,1))/OFFSET(Census!ES$4,$A35*25-25+1,0,1,1)*100)</f>
        <v>38.118374558303884</v>
      </c>
      <c r="EU35" s="207">
        <f ca="1">OFFSET(Census!EU$4,$A35*25-25+Census!EU$3,0,1,1)-OFFSET(Census!EU$4,$A35*25-25+1,0,1,1)</f>
        <v>125</v>
      </c>
      <c r="EV35" s="208">
        <f ca="1">IF(OFFSET(Census!EU$4,$A35*25-25+1,0,1,1)=0,"",(OFFSET(Census!EU$4,$A35*25-25+Census!EU$3,0,1,1)-OFFSET(Census!EU$4,$A35*25-25+1,0,1,1))/OFFSET(Census!EU$4,$A35*25-25+1,0,1,1)*100)</f>
        <v>5.0545895673271328</v>
      </c>
      <c r="EW35" s="207">
        <f ca="1">OFFSET(Census!EW$4,$A35*25-25+Census!EW$3,0,1,1)-OFFSET(Census!EW$4,$A35*25-25+1,0,1,1)</f>
        <v>-192</v>
      </c>
      <c r="EX35" s="208">
        <f ca="1">IF(OFFSET(Census!EW$4,$A35*25-25+1,0,1,1)=0,"",(OFFSET(Census!EW$4,$A35*25-25+Census!EW$3,0,1,1)-OFFSET(Census!EW$4,$A35*25-25+1,0,1,1))/OFFSET(Census!EW$4,$A35*25-25+1,0,1,1)*100)</f>
        <v>-23.616236162361623</v>
      </c>
      <c r="EY35" s="207">
        <f ca="1">OFFSET(Census!EY$4,$A35*25-25+Census!EY$3,0,1,1)-OFFSET(Census!EY$4,$A35*25-25+1,0,1,1)</f>
        <v>6581</v>
      </c>
      <c r="EZ35" s="208">
        <f ca="1">IF(OFFSET(Census!EY$4,$A35*25-25+1,0,1,1)=0,"",(OFFSET(Census!EY$4,$A35*25-25+Census!EY$3,0,1,1)-OFFSET(Census!EY$4,$A35*25-25+1,0,1,1))/OFFSET(Census!EY$4,$A35*25-25+1,0,1,1)*100)</f>
        <v>45.543252595155707</v>
      </c>
      <c r="FA35" s="207">
        <f ca="1">OFFSET(Census!FA$4,$A35*25-25+Census!FA$3,0,1,1)-OFFSET(Census!FA$4,$A35*25-25+1,0,1,1)</f>
        <v>5727</v>
      </c>
      <c r="FB35" s="208">
        <f ca="1">IF(OFFSET(Census!FA$4,$A35*25-25+1,0,1,1)=0,"",(OFFSET(Census!FA$4,$A35*25-25+Census!FA$3,0,1,1)-OFFSET(Census!FA$4,$A35*25-25+1,0,1,1))/OFFSET(Census!FA$4,$A35*25-25+1,0,1,1)*100)</f>
        <v>61.633663366336634</v>
      </c>
      <c r="FC35" s="207">
        <f ca="1">OFFSET(Census!FC$4,$A35*25-25+Census!FC$3,0,1,1)-OFFSET(Census!FC$4,$A35*25-25+1,0,1,1)</f>
        <v>765</v>
      </c>
      <c r="FD35" s="208">
        <f ca="1">IF(OFFSET(Census!FC$4,$A35*25-25+1,0,1,1)=0,"",(OFFSET(Census!FC$4,$A35*25-25+Census!FC$3,0,1,1)-OFFSET(Census!FC$4,$A35*25-25+1,0,1,1))/OFFSET(Census!FC$4,$A35*25-25+1,0,1,1)*100)</f>
        <v>19.172932330827066</v>
      </c>
      <c r="FE35" s="207">
        <f ca="1">OFFSET(Census!FE$4,$A35*25-25+Census!FE$3,0,1,1)-OFFSET(Census!FE$4,$A35*25-25+1,0,1,1)</f>
        <v>-624</v>
      </c>
      <c r="FF35" s="208">
        <f ca="1">IF(OFFSET(Census!FE$4,$A35*25-25+1,0,1,1)=0,"",(OFFSET(Census!FE$4,$A35*25-25+Census!FE$3,0,1,1)-OFFSET(Census!FE$4,$A35*25-25+1,0,1,1))/OFFSET(Census!FE$4,$A35*25-25+1,0,1,1)*100)</f>
        <v>-26.485568760611205</v>
      </c>
      <c r="FG35" s="207">
        <f ca="1">OFFSET(Census!FG$4,$A35*25-25+Census!FG$3,0,1,1)-OFFSET(Census!FG$4,$A35*25-25+1,0,1,1)</f>
        <v>12449</v>
      </c>
      <c r="FH35" s="208">
        <f ca="1">IF(OFFSET(Census!FG$4,$A35*25-25+1,0,1,1)=0,"",(OFFSET(Census!FG$4,$A35*25-25+Census!FG$3,0,1,1)-OFFSET(Census!FG$4,$A35*25-25+1,0,1,1))/OFFSET(Census!FG$4,$A35*25-25+1,0,1,1)*100)</f>
        <v>41.375299122573786</v>
      </c>
      <c r="FI35" s="207">
        <f ca="1">OFFSET(Census!FI$4,$A35*25-25+Census!FI$3,0,1,1)-OFFSET(Census!FI$4,$A35*25-25+1,0,1,1)</f>
        <v>5.116334368258233</v>
      </c>
      <c r="FJ35" s="208">
        <f ca="1">IF(OFFSET(Census!FI$4,$A35*25-25+1,0,1,1)=0,"",(OFFSET(Census!FI$4,$A35*25-25+Census!FI$3,0,1,1)-OFFSET(Census!FI$4,$A35*25-25+1,0,1,1))/OFFSET(Census!FI$4,$A35*25-25+1,0,1,1)*100)</f>
        <v>23.197749920457159</v>
      </c>
      <c r="FK35" s="207">
        <f ca="1">OFFSET(Census!FK$4,$A35*25-25+Census!FK$3,0,1,1)-OFFSET(Census!FK$4,$A35*25-25+1,0,1,1)</f>
        <v>-0.34669474638583075</v>
      </c>
      <c r="FL35" s="208">
        <f ca="1">IF(OFFSET(Census!FK$4,$A35*25-25+1,0,1,1)=0,"",(OFFSET(Census!FK$4,$A35*25-25+Census!FK$3,0,1,1)-OFFSET(Census!FK$4,$A35*25-25+1,0,1,1))/OFFSET(Census!FK$4,$A35*25-25+1,0,1,1)*100)</f>
        <v>-2.303743712291713</v>
      </c>
      <c r="FM35" s="207">
        <f ca="1">OFFSET(Census!FM$4,$A35*25-25+Census!FM$3,0,1,1)-OFFSET(Census!FM$4,$A35*25-25+1,0,1,1)</f>
        <v>-2.1115996598285021</v>
      </c>
      <c r="FN35" s="208">
        <f ca="1">IF(OFFSET(Census!FM$4,$A35*25-25+1,0,1,1)=0,"",(OFFSET(Census!FM$4,$A35*25-25+Census!FM$3,0,1,1)-OFFSET(Census!FM$4,$A35*25-25+1,0,1,1))/OFFSET(Census!FM$4,$A35*25-25+1,0,1,1)*100)</f>
        <v>-25.69098688431863</v>
      </c>
      <c r="FO35" s="207">
        <f ca="1">OFFSET(Census!FO$4,$A35*25-25+Census!FO$3,0,1,1)-OFFSET(Census!FO$4,$A35*25-25+1,0,1,1)</f>
        <v>-1.2421684224710834</v>
      </c>
      <c r="FP35" s="208">
        <f ca="1">IF(OFFSET(Census!FO$4,$A35*25-25+1,0,1,1)=0,"",(OFFSET(Census!FO$4,$A35*25-25+Census!FO$3,0,1,1)-OFFSET(Census!FO$4,$A35*25-25+1,0,1,1))/OFFSET(Census!FO$4,$A35*25-25+1,0,1,1)*100)</f>
        <v>-45.970926808499343</v>
      </c>
      <c r="FQ35" s="207">
        <f ca="1">OFFSET(Census!FQ$4,$A35*25-25+Census!FQ$3,0,1,1)-OFFSET(Census!FQ$4,$A35*25-25+1,0,1,1)</f>
        <v>1.4158715395728123</v>
      </c>
      <c r="FR35" s="208">
        <f ca="1">IF(OFFSET(Census!FQ$4,$A35*25-25+1,0,1,1)=0,"",(OFFSET(Census!FQ$4,$A35*25-25+Census!FQ$3,0,1,1)-OFFSET(Census!FQ$4,$A35*25-25+1,0,1,1))/OFFSET(Census!FQ$4,$A35*25-25+1,0,1,1)*100)</f>
        <v>2.9481482963783234</v>
      </c>
      <c r="FS35" s="207">
        <f ca="1">OFFSET(Census!FS$4,$A35*25-25+Census!FS$3,0,1,1)-OFFSET(Census!FS$4,$A35*25-25+1,0,1,1)</f>
        <v>4.4253407751614944</v>
      </c>
      <c r="FT35" s="208">
        <f ca="1">IF(OFFSET(Census!FS$4,$A35*25-25+1,0,1,1)=0,"",(OFFSET(Census!FS$4,$A35*25-25+Census!FS$3,0,1,1)-OFFSET(Census!FS$4,$A35*25-25+1,0,1,1))/OFFSET(Census!FS$4,$A35*25-25+1,0,1,1)*100)</f>
        <v>14.329493461370971</v>
      </c>
      <c r="FU35" s="207">
        <f ca="1">OFFSET(Census!FU$4,$A35*25-25+Census!FU$3,0,1,1)-OFFSET(Census!FU$4,$A35*25-25+1,0,1,1)</f>
        <v>-2.0825973505200039</v>
      </c>
      <c r="FV35" s="208">
        <f ca="1">IF(OFFSET(Census!FU$4,$A35*25-25+1,0,1,1)=0,"",(OFFSET(Census!FU$4,$A35*25-25+Census!FU$3,0,1,1)-OFFSET(Census!FU$4,$A35*25-25+1,0,1,1))/OFFSET(Census!FU$4,$A35*25-25+1,0,1,1)*100)</f>
        <v>-15.70455866727967</v>
      </c>
      <c r="FW35" s="207">
        <f ca="1">OFFSET(Census!FW$4,$A35*25-25+Census!FW$3,0,1,1)-OFFSET(Census!FW$4,$A35*25-25+1,0,1,1)</f>
        <v>-3.7586149642143036</v>
      </c>
      <c r="FX35" s="208">
        <f ca="1">IF(OFFSET(Census!FW$4,$A35*25-25+1,0,1,1)=0,"",(OFFSET(Census!FW$4,$A35*25-25+Census!FW$3,0,1,1)-OFFSET(Census!FW$4,$A35*25-25+1,0,1,1))/OFFSET(Census!FW$4,$A35*25-25+1,0,1,1)*100)</f>
        <v>-48.000512327368412</v>
      </c>
      <c r="FY35" s="207"/>
      <c r="FZ35" s="208"/>
      <c r="GA35" s="207">
        <f ca="1">OFFSET(Census!GA$4,$A35*25-25+Census!GA$3,0,1,1)-OFFSET(Census!GA$4,$A35*25-25+1,0,1,1)</f>
        <v>-8.2975507153409929</v>
      </c>
      <c r="GB35" s="208">
        <f ca="1">IF(OFFSET(Census!GA$4,$A35*25-25+1,0,1,1)=0,"",(OFFSET(Census!GA$4,$A35*25-25+Census!GA$3,0,1,1)-OFFSET(Census!GA$4,$A35*25-25+1,0,1,1))/OFFSET(Census!GA$4,$A35*25-25+1,0,1,1)*100)</f>
        <v>-69.211334790314865</v>
      </c>
      <c r="GC35" s="207">
        <f ca="1">OFFSET(Census!GC$4,$A35*25-25+Census!GC$3,0,1,1)-OFFSET(Census!GC$4,$A35*25-25+1,0,1,1)</f>
        <v>-11.942303766444585</v>
      </c>
      <c r="GD35" s="208">
        <f ca="1">IF(OFFSET(Census!GC$4,$A35*25-25+1,0,1,1)=0,"",(OFFSET(Census!GC$4,$A35*25-25+Census!GC$3,0,1,1)-OFFSET(Census!GC$4,$A35*25-25+1,0,1,1))/OFFSET(Census!GC$4,$A35*25-25+1,0,1,1)*100)</f>
        <v>-79.405463407068808</v>
      </c>
      <c r="GE35" s="207">
        <f ca="1">OFFSET(Census!GE$4,$A35*25-25+Census!GE$3,0,1,1)-OFFSET(Census!GE$4,$A35*25-25+1,0,1,1)</f>
        <v>-25.815863179915219</v>
      </c>
      <c r="GF35" s="208">
        <f ca="1">IF(OFFSET(Census!GE$4,$A35*25-25+1,0,1,1)=0,"",(OFFSET(Census!GE$4,$A35*25-25+Census!GE$3,0,1,1)-OFFSET(Census!GE$4,$A35*25-25+1,0,1,1))/OFFSET(Census!GE$4,$A35*25-25+1,0,1,1)*100)</f>
        <v>-75.834098091000953</v>
      </c>
      <c r="GG35" s="207">
        <f ca="1">OFFSET(Census!GG$4,$A35*25-25+Census!GG$3,0,1,1)-OFFSET(Census!GG$4,$A35*25-25+1,0,1,1)</f>
        <v>-39.023675630163041</v>
      </c>
      <c r="GH35" s="208">
        <f ca="1">IF(OFFSET(Census!GG$4,$A35*25-25+1,0,1,1)=0,"",(OFFSET(Census!GG$4,$A35*25-25+Census!GG$3,0,1,1)-OFFSET(Census!GG$4,$A35*25-25+1,0,1,1))/OFFSET(Census!GG$4,$A35*25-25+1,0,1,1)*100)</f>
        <v>-52.029660191359618</v>
      </c>
      <c r="GI35" s="207">
        <f ca="1">OFFSET(Census!GI$4,$A35*25-25+Census!GI$3,0,1,1)-OFFSET(Census!GI$4,$A35*25-25+1,0,1,1)</f>
        <v>-20.986209153191759</v>
      </c>
      <c r="GJ35" s="208">
        <f ca="1">IF(OFFSET(Census!GI$4,$A35*25-25+1,0,1,1)=0,"",(OFFSET(Census!GI$4,$A35*25-25+Census!GI$3,0,1,1)-OFFSET(Census!GI$4,$A35*25-25+1,0,1,1))/OFFSET(Census!GI$4,$A35*25-25+1,0,1,1)*100)</f>
        <v>-29.165209416913367</v>
      </c>
      <c r="GK35" s="207">
        <f ca="1">OFFSET(Census!GK$4,$A35*25-25+Census!GK$3,0,1,1)-OFFSET(Census!GK$4,$A35*25-25+1,0,1,1)</f>
        <v>-5.1663507934561608</v>
      </c>
      <c r="GL35" s="208">
        <f ca="1">IF(OFFSET(Census!GK$4,$A35*25-25+1,0,1,1)=0,"",(OFFSET(Census!GK$4,$A35*25-25+Census!GK$3,0,1,1)-OFFSET(Census!GK$4,$A35*25-25+1,0,1,1))/OFFSET(Census!GK$4,$A35*25-25+1,0,1,1)*100)</f>
        <v>-25.960912737117209</v>
      </c>
      <c r="GM35" s="207"/>
      <c r="GN35" s="208"/>
      <c r="GO35" s="207">
        <f ca="1">OFFSET(Census!GO$4,$A35*25-25+Census!GO$3,0,1,1)-OFFSET(Census!GO$4,$A35*25-25+1,0,1,1)</f>
        <v>-21.790205495626214</v>
      </c>
      <c r="GP35" s="208">
        <f ca="1">IF(OFFSET(Census!GO$4,$A35*25-25+1,0,1,1)=0,"",(OFFSET(Census!GO$4,$A35*25-25+Census!GO$3,0,1,1)-OFFSET(Census!GO$4,$A35*25-25+1,0,1,1))/OFFSET(Census!GO$4,$A35*25-25+1,0,1,1)*100)</f>
        <v>-51.179589513527105</v>
      </c>
      <c r="GQ35" s="207">
        <f ca="1">OFFSET(Census!GQ$4,$A35*25-25+Census!GQ$3,0,1,1)-OFFSET(Census!GQ$4,$A35*25-25+1,0,1,1)</f>
        <v>272</v>
      </c>
      <c r="GR35" s="208">
        <f ca="1">IF(OFFSET(Census!GQ$4,$A35*25-25+1,0,1,1)=0,"",(OFFSET(Census!GQ$4,$A35*25-25+Census!GQ$3,0,1,1)-OFFSET(Census!GQ$4,$A35*25-25+1,0,1,1))/OFFSET(Census!GQ$4,$A35*25-25+1,0,1,1)*100)</f>
        <v>28.8135593220339</v>
      </c>
      <c r="GS35" s="207">
        <f ca="1">OFFSET(Census!GS$4,$A35*25-25+Census!GS$3,0,1,1)-OFFSET(Census!GS$4,$A35*25-25+1,0,1,1)</f>
        <v>1.1500000000000057</v>
      </c>
      <c r="GT35" s="208">
        <f ca="1">IF(OFFSET(Census!GS$4,$A35*25-25+1,0,1,1)=0,"",(OFFSET(Census!GS$4,$A35*25-25+Census!GS$3,0,1,1)-OFFSET(Census!GS$4,$A35*25-25+1,0,1,1))/OFFSET(Census!GS$4,$A35*25-25+1,0,1,1)*100)</f>
        <v>1.376421304608026</v>
      </c>
      <c r="GU35" s="207">
        <f ca="1">OFFSET(Census!GU$4,$A35*25-25+Census!GU$3,0,1,1)-OFFSET(Census!GU$4,$A35*25-25+1,0,1,1)</f>
        <v>2.5</v>
      </c>
      <c r="GV35" s="208">
        <f ca="1">IF(OFFSET(Census!GU$4,$A35*25-25+1,0,1,1)=0,"",(OFFSET(Census!GU$4,$A35*25-25+Census!GU$3,0,1,1)-OFFSET(Census!GU$4,$A35*25-25+1,0,1,1))/OFFSET(Census!GU$4,$A35*25-25+1,0,1,1)*100)</f>
        <v>3.5816618911174789</v>
      </c>
      <c r="GW35" s="207">
        <f ca="1">OFFSET(Census!GW$4,$A35*25-25+Census!GW$3,0,1,1)-OFFSET(Census!GW$4,$A35*25-25+1,0,1,1)</f>
        <v>9.9699999999999989</v>
      </c>
      <c r="GX35" s="208">
        <f ca="1">IF(OFFSET(Census!GW$4,$A35*25-25+1,0,1,1)=0,"",(OFFSET(Census!GW$4,$A35*25-25+Census!GW$3,0,1,1)-OFFSET(Census!GW$4,$A35*25-25+1,0,1,1))/OFFSET(Census!GW$4,$A35*25-25+1,0,1,1)*100)</f>
        <v>13.784045347711874</v>
      </c>
      <c r="GY35" s="207">
        <f ca="1">OFFSET(Census!GY$4,$A35*25-25+Census!GY$3,0,1,1)-OFFSET(Census!GY$4,$A35*25-25+1,0,1,1)</f>
        <v>9.1700000000000017</v>
      </c>
      <c r="GZ35" s="208">
        <f ca="1">IF(OFFSET(Census!GY$4,$A35*25-25+1,0,1,1)=0,"",(OFFSET(Census!GY$4,$A35*25-25+Census!GY$3,0,1,1)-OFFSET(Census!GY$4,$A35*25-25+1,0,1,1))/OFFSET(Census!GY$4,$A35*25-25+1,0,1,1)*100)</f>
        <v>15.720898337047833</v>
      </c>
      <c r="HA35" s="207">
        <f ca="1">OFFSET(Census!HA$4,$A35*25-25+Census!HA$3,0,1,1)-OFFSET(Census!HA$4,$A35*25-25+1,0,1,1)</f>
        <v>3.5999999999999943</v>
      </c>
      <c r="HB35" s="208">
        <f ca="1">IF(OFFSET(Census!HA$4,$A35*25-25+1,0,1,1)=0,"",(OFFSET(Census!HA$4,$A35*25-25+Census!HA$3,0,1,1)-OFFSET(Census!HA$4,$A35*25-25+1,0,1,1))/OFFSET(Census!HA$4,$A35*25-25+1,0,1,1)*100)</f>
        <v>3.8420490928495137</v>
      </c>
      <c r="HC35" s="207">
        <f ca="1">OFFSET(Census!HC$4,$A35*25-25+Census!HC$3,0,1,1)-OFFSET(Census!HC$4,$A35*25-25+1,0,1,1)</f>
        <v>-3.6999999999999993</v>
      </c>
      <c r="HD35" s="208">
        <f ca="1">IF(OFFSET(Census!HC$4,$A35*25-25+1,0,1,1)=0,"",(OFFSET(Census!HC$4,$A35*25-25+Census!HC$3,0,1,1)-OFFSET(Census!HC$4,$A35*25-25+1,0,1,1))/OFFSET(Census!HC$4,$A35*25-25+1,0,1,1)*100)</f>
        <v>-16.818181818181817</v>
      </c>
      <c r="HE35" s="207"/>
      <c r="HF35" s="208" t="str">
        <f ca="1">IF(OFFSET(Census!HE$4,$A35*25-25+1,0,1,1)=0,"",(OFFSET(Census!HE$4,$A35*25-25+Census!HE$3,0,1,1)-OFFSET(Census!HE$4,$A35*25-25+1,0,1,1))/OFFSET(Census!HE$4,$A35*25-25+1,0,1,1)*100)</f>
        <v/>
      </c>
      <c r="HG35" s="207">
        <f ca="1">OFFSET(Census!HG$4,$A35*25-25+Census!HG$3,0,1,1)-OFFSET(Census!HG$4,$A35*25-25+1,0,1,1)</f>
        <v>729.37858717454765</v>
      </c>
      <c r="HH35" s="208">
        <f ca="1">IF(OFFSET(Census!HG$4,$A35*25-25+1,0,1,1)=0,"",(OFFSET(Census!HG$4,$A35*25-25+Census!HG$3,0,1,1)-OFFSET(Census!HG$4,$A35*25-25+1,0,1,1))/OFFSET(Census!HG$4,$A35*25-25+1,0,1,1)*100)</f>
        <v>60.781548931212306</v>
      </c>
      <c r="HI35" s="207">
        <f ca="1">OFFSET(Census!HI$4,$A35*25-25+Census!HI$3,0,1,1)-OFFSET(Census!HI$4,$A35*25-25+1,0,1,1)</f>
        <v>-4206.1205687843831</v>
      </c>
      <c r="HJ35" s="208">
        <f ca="1">IF(OFFSET(Census!HI$4,$A35*25-25+1,0,1,1)=0,"",(OFFSET(Census!HI$4,$A35*25-25+Census!HI$3,0,1,1)-OFFSET(Census!HI$4,$A35*25-25+1,0,1,1))/OFFSET(Census!HI$4,$A35*25-25+1,0,1,1)*100)</f>
        <v>-27.289434690095266</v>
      </c>
      <c r="HK35" s="207">
        <f ca="1">OFFSET(Census!HK$4,$A35*25-25+Census!HK$3,0,1,1)-OFFSET(Census!HK$4,$A35*25-25+1,0,1,1)</f>
        <v>-313.8582805393919</v>
      </c>
      <c r="HL35" s="208">
        <f ca="1">IF(OFFSET(Census!HK$4,$A35*25-25+1,0,1,1)=0,"",(OFFSET(Census!HK$4,$A35*25-25+Census!HK$3,0,1,1)-OFFSET(Census!HK$4,$A35*25-25+1,0,1,1))/OFFSET(Census!HK$4,$A35*25-25+1,0,1,1)*100)</f>
        <v>-31.323181690558073</v>
      </c>
      <c r="HM35" s="207">
        <f ca="1">OFFSET(Census!HM$4,$A35*25-25+Census!HM$3,0,1,1)-OFFSET(Census!HM$4,$A35*25-25+1,0,1,1)</f>
        <v>-3064.1375489047332</v>
      </c>
      <c r="HN35" s="208">
        <f ca="1">IF(OFFSET(Census!HM$4,$A35*25-25+1,0,1,1)=0,"",(OFFSET(Census!HM$4,$A35*25-25+Census!HM$3,0,1,1)-OFFSET(Census!HM$4,$A35*25-25+1,0,1,1))/OFFSET(Census!HM$4,$A35*25-25+1,0,1,1)*100)</f>
        <v>-16.293403960995072</v>
      </c>
      <c r="HO35" s="207">
        <f ca="1">OFFSET(Census!HO$4,$A35*25-25+Census!HO$3,0,1,1)-OFFSET(Census!HO$4,$A35*25-25+1,0,1,1)</f>
        <v>703.80632346498442</v>
      </c>
      <c r="HP35" s="208">
        <f ca="1">IF(OFFSET(Census!HO$4,$A35*25-25+1,0,1,1)=0,"",(OFFSET(Census!HO$4,$A35*25-25+Census!HO$3,0,1,1)-OFFSET(Census!HO$4,$A35*25-25+1,0,1,1))/OFFSET(Census!HO$4,$A35*25-25+1,0,1,1)*100)</f>
        <v>159.03450860621564</v>
      </c>
      <c r="HQ35" s="207"/>
      <c r="HR35" s="208"/>
      <c r="HS35" s="207">
        <f ca="1">OFFSET(Census!HS$4,$A35*25-25+Census!HS$3,0,1,1)-OFFSET(Census!HS$4,$A35*25-25+1,0,1,1)</f>
        <v>-2</v>
      </c>
      <c r="HT35" s="208">
        <f ca="1">IF(OFFSET(Census!HS$4,$A35*25-25+1,0,1,1)=0,"",(OFFSET(Census!HS$4,$A35*25-25+Census!HS$3,0,1,1)-OFFSET(Census!HS$4,$A35*25-25+1,0,1,1))/OFFSET(Census!HS$4,$A35*25-25+1,0,1,1)*100)</f>
        <v>-20</v>
      </c>
      <c r="HU35" s="207">
        <f ca="1">OFFSET(Census!HU$4,$A35*25-25+Census!HU$3,0,1,1)-OFFSET(Census!HU$4,$A35*25-25+1,0,1,1)</f>
        <v>0</v>
      </c>
      <c r="HV35" s="208" t="str">
        <f ca="1">IF(OFFSET(Census!HU$4,$A35*25-25+1,0,1,1)=0,"",(OFFSET(Census!HU$4,$A35*25-25+Census!HU$3,0,1,1)-OFFSET(Census!HU$4,$A35*25-25+1,0,1,1))/OFFSET(Census!HU$4,$A35*25-25+1,0,1,1)*100)</f>
        <v/>
      </c>
      <c r="HW35" s="207">
        <f ca="1">OFFSET(Census!HW$4,$A35*25-25+Census!HW$3,0,1,1)-OFFSET(Census!HW$4,$A35*25-25+1,0,1,1)</f>
        <v>-4.7999999999999972</v>
      </c>
      <c r="HX35" s="208">
        <f ca="1">IF(OFFSET(Census!HW$4,$A35*25-25+1,0,1,1)=0,"",(OFFSET(Census!HW$4,$A35*25-25+Census!HW$3,0,1,1)-OFFSET(Census!HW$4,$A35*25-25+1,0,1,1))/OFFSET(Census!HW$4,$A35*25-25+1,0,1,1)*100)</f>
        <v>-13.186813186813179</v>
      </c>
      <c r="HY35" s="207"/>
      <c r="HZ35" s="208" t="str">
        <f ca="1">IF(OFFSET(Census!HY$4,$A35*25-25+1,0,1,1)=0,"",(OFFSET(Census!HY$4,$A35*25-25+Census!HY$3,0,1,1)-OFFSET(Census!HY$4,$A35*25-25+1,0,1,1))/OFFSET(Census!HY$4,$A35*25-25+1,0,1,1)*100)</f>
        <v/>
      </c>
      <c r="IA35" s="207">
        <f ca="1">OFFSET(Census!IA$4,$A35*25-25+Census!IA$3,0,1,1)-OFFSET(Census!IA$4,$A35*25-25+1,0,1,1)</f>
        <v>4.333333333333333</v>
      </c>
      <c r="IB35" s="208">
        <f ca="1">IF(OFFSET(Census!IA$4,$A35*25-25+1,0,1,1)=0,"",(OFFSET(Census!IA$4,$A35*25-25+Census!IA$3,0,1,1)-OFFSET(Census!IA$4,$A35*25-25+1,0,1,1))/OFFSET(Census!IA$4,$A35*25-25+1,0,1,1)*100)</f>
        <v>433.33333333333331</v>
      </c>
      <c r="IC35" s="207">
        <f ca="1">OFFSET(Census!IC$4,$A35*25-25+Census!IC$3,0,1,1)-OFFSET(Census!IC$4,$A35*25-25+1,0,1,1)</f>
        <v>8</v>
      </c>
      <c r="ID35" s="208">
        <f ca="1">IF(OFFSET(Census!IC$4,$A35*25-25+1,0,1,1)=0,"",(OFFSET(Census!IC$4,$A35*25-25+Census!IC$3,0,1,1)-OFFSET(Census!IC$4,$A35*25-25+1,0,1,1))/OFFSET(Census!IC$4,$A35*25-25+1,0,1,1)*100)</f>
        <v>6.666666666666667</v>
      </c>
      <c r="IE35" s="207">
        <f ca="1">OFFSET(Census!IE$4,$A35*25-25+Census!IE$3,0,1,1)-OFFSET(Census!IE$4,$A35*25-25+1,0,1,1)</f>
        <v>0.45384818979956126</v>
      </c>
      <c r="IF35" s="208">
        <f ca="1">IF(OFFSET(Census!IE$4,$A35*25-25+1,0,1,1)=0,"",(OFFSET(Census!IE$4,$A35*25-25+Census!IE$3,0,1,1)-OFFSET(Census!IE$4,$A35*25-25+1,0,1,1))/OFFSET(Census!IE$4,$A35*25-25+1,0,1,1)*100)</f>
        <v>320.39412958900033</v>
      </c>
      <c r="IG35" s="207">
        <f ca="1">OFFSET(Census!IG$4,$A35*25-25+Census!IG$3,0,1,1)-OFFSET(Census!IG$4,$A35*25-25+1,0,1,1)</f>
        <v>-2.7063402363680051</v>
      </c>
      <c r="IH35" s="208">
        <f ca="1">IF(OFFSET(Census!IG$4,$A35*25-25+1,0,1,1)=0,"",(OFFSET(Census!IG$4,$A35*25-25+Census!IG$3,0,1,1)-OFFSET(Census!IG$4,$A35*25-25+1,0,1,1))/OFFSET(Census!IG$4,$A35*25-25+1,0,1,1)*100)</f>
        <v>-15.921174082199943</v>
      </c>
      <c r="II35" s="207"/>
      <c r="IJ35" s="208"/>
    </row>
    <row r="36" spans="1:244" ht="12" customHeight="1" x14ac:dyDescent="0.35">
      <c r="A36" s="209">
        <v>31</v>
      </c>
      <c r="B36" s="10" t="s">
        <v>81</v>
      </c>
      <c r="E36" s="207">
        <f ca="1">OFFSET(Census!E$4,$A36*25-25+Census!E$3,0,1,1)-OFFSET(Census!E$4,$A36*25-25+1,0,1,1)</f>
        <v>17089</v>
      </c>
      <c r="F36" s="208">
        <f ca="1">IF(OFFSET(Census!E$4,$A36*25-25+1,0,1,1)=0,"",(OFFSET(Census!E$4,$A36*25-25+Census!E$3,0,1,1)-OFFSET(Census!E$4,$A36*25-25+1,0,1,1))/OFFSET(Census!E$4,$A36*25-25+1,0,1,1)*100)</f>
        <v>12.068076692207196</v>
      </c>
      <c r="G36" s="207">
        <f ca="1">OFFSET(Census!G$4,$A36*25-25+Census!G$3,0,1,1)-OFFSET(Census!G$4,$A36*25-25+1,0,1,1)</f>
        <v>-6263</v>
      </c>
      <c r="H36" s="208">
        <f ca="1">IF(OFFSET(Census!G$4,$A36*25-25+1,0,1,1)=0,"",(OFFSET(Census!G$4,$A36*25-25+Census!G$3,0,1,1)-OFFSET(Census!G$4,$A36*25-25+1,0,1,1))/OFFSET(Census!G$4,$A36*25-25+1,0,1,1)*100)</f>
        <v>-17.747740088979569</v>
      </c>
      <c r="I36" s="207">
        <f ca="1">OFFSET(Census!I$4,$A36*25-25+Census!I$3,0,1,1)-OFFSET(Census!I$4,$A36*25-25+1,0,1,1)</f>
        <v>-1320</v>
      </c>
      <c r="J36" s="208">
        <f ca="1">IF(OFFSET(Census!I$4,$A36*25-25+1,0,1,1)=0,"",(OFFSET(Census!I$4,$A36*25-25+Census!I$3,0,1,1)-OFFSET(Census!I$4,$A36*25-25+1,0,1,1))/OFFSET(Census!I$4,$A36*25-25+1,0,1,1)*100)</f>
        <v>-6.7772244185449502</v>
      </c>
      <c r="K36" s="207">
        <f ca="1">OFFSET(Census!K$4,$A36*25-25+Census!K$3,0,1,1)-OFFSET(Census!K$4,$A36*25-25+1,0,1,1)</f>
        <v>18383</v>
      </c>
      <c r="L36" s="208">
        <f ca="1">IF(OFFSET(Census!K$4,$A36*25-25+1,0,1,1)=0,"",(OFFSET(Census!K$4,$A36*25-25+Census!K$3,0,1,1)-OFFSET(Census!K$4,$A36*25-25+1,0,1,1))/OFFSET(Census!K$4,$A36*25-25+1,0,1,1)*100)</f>
        <v>199.88039578123301</v>
      </c>
      <c r="M36" s="207">
        <f ca="1">OFFSET(Census!M$4,$A36*25-25+Census!M$3,0,1,1)-OFFSET(Census!M$4,$A36*25-25+1,0,1,1)</f>
        <v>-6.3224268965166601</v>
      </c>
      <c r="N36" s="208">
        <f ca="1">IF(OFFSET(Census!M$4,$A36*25-25+1,0,1,1)=0,"",(OFFSET(Census!M$4,$A36*25-25+Census!M$3,0,1,1)-OFFSET(Census!M$4,$A36*25-25+1,0,1,1))/OFFSET(Census!M$4,$A36*25-25+1,0,1,1)*100)</f>
        <v>-25.370151057871904</v>
      </c>
      <c r="O36" s="207">
        <f ca="1">OFFSET(Census!O$4,$A36*25-25+Census!O$3,0,1,1)-OFFSET(Census!O$4,$A36*25-25+1,0,1,1)</f>
        <v>-2.1204265031358247</v>
      </c>
      <c r="P36" s="208">
        <f ca="1">IF(OFFSET(Census!O$4,$A36*25-25+1,0,1,1)=0,"",(OFFSET(Census!O$4,$A36*25-25+Census!O$3,0,1,1)-OFFSET(Census!O$4,$A36*25-25+1,0,1,1))/OFFSET(Census!O$4,$A36*25-25+1,0,1,1)*100)</f>
        <v>-15.416285617731093</v>
      </c>
      <c r="Q36" s="207">
        <f ca="1">OFFSET(Census!Q$4,$A36*25-25+Census!Q$3,0,1,1)-OFFSET(Census!Q$4,$A36*25-25+1,0,1,1)</f>
        <v>11.176956934054916</v>
      </c>
      <c r="R36" s="208">
        <f ca="1">IF(OFFSET(Census!Q$4,$A36*25-25+1,0,1,1)=0,"",(OFFSET(Census!Q$4,$A36*25-25+Census!Q$3,0,1,1)-OFFSET(Census!Q$4,$A36*25-25+1,0,1,1))/OFFSET(Census!Q$4,$A36*25-25+1,0,1,1)*100)</f>
        <v>172.09013663660392</v>
      </c>
      <c r="S36" s="207">
        <f ca="1">OFFSET(Census!S$4,$A36*25-25+Census!S$3,0,1,1)-OFFSET(Census!S$4,$A36*25-25+1,0,1,1)</f>
        <v>10</v>
      </c>
      <c r="T36" s="208">
        <f ca="1">IF(OFFSET(Census!S$4,$A36*25-25+1,0,1,1)=0,"",(OFFSET(Census!S$4,$A36*25-25+Census!S$3,0,1,1)-OFFSET(Census!S$4,$A36*25-25+1,0,1,1))/OFFSET(Census!S$4,$A36*25-25+1,0,1,1)*100)</f>
        <v>33.333333333333329</v>
      </c>
      <c r="U36" s="207"/>
      <c r="V36" s="208"/>
      <c r="W36" s="207">
        <f ca="1">OFFSET(Census!W$4,$A36*25-25+Census!W$3,0,1,1)-OFFSET(Census!W$4,$A36*25-25+1,0,1,1)</f>
        <v>1233</v>
      </c>
      <c r="X36" s="208">
        <f ca="1">IF(OFFSET(Census!W$4,$A36*25-25+1,0,1,1)=0,"",(OFFSET(Census!W$4,$A36*25-25+Census!W$3,0,1,1)-OFFSET(Census!W$4,$A36*25-25+1,0,1,1))/OFFSET(Census!W$4,$A36*25-25+1,0,1,1)*100)</f>
        <v>256.875</v>
      </c>
      <c r="Y36" s="207">
        <f ca="1">OFFSET(Census!Y$4,$A36*25-25+Census!Y$3,0,1,1)-OFFSET(Census!Y$4,$A36*25-25+1,0,1,1)</f>
        <v>0.76668957691137729</v>
      </c>
      <c r="Z36" s="208">
        <f ca="1">IF(OFFSET(Census!Y$4,$A36*25-25+1,0,1,1)=0,"",(OFFSET(Census!Y$4,$A36*25-25+Census!Y$3,0,1,1)-OFFSET(Census!Y$4,$A36*25-25+1,0,1,1))/OFFSET(Census!Y$4,$A36*25-25+1,0,1,1)*100)</f>
        <v>207.42147595356556</v>
      </c>
      <c r="AA36" s="207">
        <f ca="1">OFFSET(Census!AA$4,$A36*25-25+Census!AA$3,0,1,1)-OFFSET(Census!AA$4,$A36*25-25+1,0,1,1)</f>
        <v>1220</v>
      </c>
      <c r="AB36" s="208">
        <f ca="1">IF(OFFSET(Census!AA$4,$A36*25-25+1,0,1,1)=0,"",(OFFSET(Census!AA$4,$A36*25-25+Census!AA$3,0,1,1)-OFFSET(Census!AA$4,$A36*25-25+1,0,1,1))/OFFSET(Census!AA$4,$A36*25-25+1,0,1,1)*100)</f>
        <v>4.8648217561209028</v>
      </c>
      <c r="AC36" s="207">
        <f ca="1">OFFSET(Census!AC$4,$A36*25-25+Census!AC$3,0,1,1)-OFFSET(Census!AC$4,$A36*25-25+1,0,1,1)</f>
        <v>-1.8125810543391481</v>
      </c>
      <c r="AD36" s="208">
        <f ca="1">IF(OFFSET(Census!AC$4,$A36*25-25+1,0,1,1)=0,"",(OFFSET(Census!AC$4,$A36*25-25+Census!AC$3,0,1,1)-OFFSET(Census!AC$4,$A36*25-25+1,0,1,1))/OFFSET(Census!AC$4,$A36*25-25+1,0,1,1)*100)</f>
        <v>-9.3859867499992724</v>
      </c>
      <c r="AE36" s="207">
        <f ca="1">OFFSET(Census!AE$4,$A36*25-25+Census!AE$3,0,1,1)-OFFSET(Census!AE$4,$A36*25-25+1,0,1,1)</f>
        <v>3793</v>
      </c>
      <c r="AF36" s="208">
        <f ca="1">IF(OFFSET(Census!AE$4,$A36*25-25+1,0,1,1)=0,"",(OFFSET(Census!AE$4,$A36*25-25+Census!AE$3,0,1,1)-OFFSET(Census!AE$4,$A36*25-25+1,0,1,1))/OFFSET(Census!AE$4,$A36*25-25+1,0,1,1)*100)</f>
        <v>43.88522503760268</v>
      </c>
      <c r="AG36" s="207">
        <f ca="1">OFFSET(Census!AG$4,$A36*25-25+Census!AG$3,0,1,1)-OFFSET(Census!AG$4,$A36*25-25+1,0,1,1)</f>
        <v>1.619480321807365</v>
      </c>
      <c r="AH36" s="208">
        <f ca="1">IF(OFFSET(Census!AG$4,$A36*25-25+1,0,1,1)=0,"",(OFFSET(Census!AG$4,$A36*25-25+Census!AG$3,0,1,1)-OFFSET(Census!AG$4,$A36*25-25+1,0,1,1))/OFFSET(Census!AG$4,$A36*25-25+1,0,1,1)*100)</f>
        <v>24.332490407254937</v>
      </c>
      <c r="AI36" s="207">
        <f ca="1">OFFSET(Census!AI$4,$A36*25-25+Census!AI$3,0,1,1)-OFFSET(Census!AI$4,$A36*25-25+1,0,1,1)</f>
        <v>0.47922747357875417</v>
      </c>
      <c r="AJ36" s="208">
        <f ca="1">IF(OFFSET(Census!AI$4,$A36*25-25+1,0,1,1)=0,"",(OFFSET(Census!AI$4,$A36*25-25+Census!AI$3,0,1,1)-OFFSET(Census!AI$4,$A36*25-25+1,0,1,1))/OFFSET(Census!AI$4,$A36*25-25+1,0,1,1)*100)</f>
        <v>128.27085036127829</v>
      </c>
      <c r="AK36" s="207">
        <f ca="1">OFFSET(Census!AK$4,$A36*25-25+Census!AK$3,0,1,1)-OFFSET(Census!AK$4,$A36*25-25+1,0,1,1)</f>
        <v>30</v>
      </c>
      <c r="AL36" s="208">
        <f ca="1">IF(OFFSET(Census!AK$4,$A36*25-25+1,0,1,1)=0,"",(OFFSET(Census!AK$4,$A36*25-25+Census!AK$3,0,1,1)-OFFSET(Census!AK$4,$A36*25-25+1,0,1,1))/OFFSET(Census!AK$4,$A36*25-25+1,0,1,1)*100)</f>
        <v>142.85714285714286</v>
      </c>
      <c r="AM36" s="207">
        <f ca="1">OFFSET(Census!AM$4,$A36*25-25+Census!AM$3,0,1,1)-OFFSET(Census!AM$4,$A36*25-25+1,0,1,1)</f>
        <v>890</v>
      </c>
      <c r="AN36" s="208">
        <f ca="1">IF(OFFSET(Census!AM$4,$A36*25-25+1,0,1,1)=0,"",(OFFSET(Census!AM$4,$A36*25-25+Census!AM$3,0,1,1)-OFFSET(Census!AM$4,$A36*25-25+1,0,1,1))/OFFSET(Census!AM$4,$A36*25-25+1,0,1,1)*100)</f>
        <v>927.08333333333337</v>
      </c>
      <c r="AO36" s="207">
        <f ca="1">OFFSET(Census!AO$4,$A36*25-25+Census!AO$3,0,1,1)-OFFSET(Census!AO$4,$A36*25-25+1,0,1,1)</f>
        <v>823</v>
      </c>
      <c r="AP36" s="208">
        <f ca="1">IF(OFFSET(Census!AO$4,$A36*25-25+1,0,1,1)=0,"",(OFFSET(Census!AO$4,$A36*25-25+Census!AO$3,0,1,1)-OFFSET(Census!AO$4,$A36*25-25+1,0,1,1))/OFFSET(Census!AO$4,$A36*25-25+1,0,1,1)*100)</f>
        <v>281.84931506849313</v>
      </c>
      <c r="AQ36" s="207">
        <f ca="1">OFFSET(Census!AQ$4,$A36*25-25+Census!AQ$3,0,1,1)-OFFSET(Census!AQ$4,$A36*25-25+1,0,1,1)</f>
        <v>14</v>
      </c>
      <c r="AR36" s="208">
        <f ca="1">IF(OFFSET(Census!AQ$4,$A36*25-25+1,0,1,1)=0,"",(OFFSET(Census!AQ$4,$A36*25-25+Census!AQ$3,0,1,1)-OFFSET(Census!AQ$4,$A36*25-25+1,0,1,1))/OFFSET(Census!AQ$4,$A36*25-25+1,0,1,1)*100)</f>
        <v>200</v>
      </c>
      <c r="AS36" s="207">
        <f ca="1">OFFSET(Census!AS$4,$A36*25-25+Census!AS$3,0,1,1)-OFFSET(Census!AS$4,$A36*25-25+1,0,1,1)</f>
        <v>450</v>
      </c>
      <c r="AT36" s="208">
        <f ca="1">IF(OFFSET(Census!AS$4,$A36*25-25+1,0,1,1)=0,"",(OFFSET(Census!AS$4,$A36*25-25+Census!AS$3,0,1,1)-OFFSET(Census!AS$4,$A36*25-25+1,0,1,1))/OFFSET(Census!AS$4,$A36*25-25+1,0,1,1)*100)</f>
        <v>351.5625</v>
      </c>
      <c r="AU36" s="207">
        <f ca="1">OFFSET(Census!AU$4,$A36*25-25+Census!AU$3,0,1,1)-OFFSET(Census!AU$4,$A36*25-25+1,0,1,1)</f>
        <v>231</v>
      </c>
      <c r="AV36" s="208">
        <f ca="1">IF(OFFSET(Census!AU$4,$A36*25-25+1,0,1,1)=0,"",(OFFSET(Census!AU$4,$A36*25-25+Census!AU$3,0,1,1)-OFFSET(Census!AU$4,$A36*25-25+1,0,1,1))/OFFSET(Census!AU$4,$A36*25-25+1,0,1,1)*100)</f>
        <v>122.87234042553192</v>
      </c>
      <c r="AW36" s="207">
        <f ca="1">OFFSET(Census!AW$4,$A36*25-25+Census!AW$3,0,1,1)-OFFSET(Census!AW$4,$A36*25-25+1,0,1,1)</f>
        <v>6</v>
      </c>
      <c r="AX36" s="208">
        <f ca="1">IF(OFFSET(Census!AW$4,$A36*25-25+1,0,1,1)=0,"",(OFFSET(Census!AW$4,$A36*25-25+Census!AW$3,0,1,1)-OFFSET(Census!AW$4,$A36*25-25+1,0,1,1))/OFFSET(Census!AW$4,$A36*25-25+1,0,1,1)*100)</f>
        <v>18.181818181818183</v>
      </c>
      <c r="AY36" s="207">
        <f ca="1">OFFSET(Census!AY$4,$A36*25-25+Census!AY$3,0,1,1)-OFFSET(Census!AY$4,$A36*25-25+1,0,1,1)</f>
        <v>118</v>
      </c>
      <c r="AZ36" s="208">
        <f ca="1">IF(OFFSET(Census!AY$4,$A36*25-25+1,0,1,1)=0,"",(OFFSET(Census!AY$4,$A36*25-25+Census!AY$3,0,1,1)-OFFSET(Census!AY$4,$A36*25-25+1,0,1,1))/OFFSET(Census!AY$4,$A36*25-25+1,0,1,1)*100)</f>
        <v>240.81632653061226</v>
      </c>
      <c r="BA36" s="207"/>
      <c r="BB36" s="208"/>
      <c r="BC36" s="207">
        <f ca="1">OFFSET(Census!BC$4,$A36*25-25+Census!BC$3,0,1,1)-OFFSET(Census!BC$4,$A36*25-25+1,0,1,1)</f>
        <v>3</v>
      </c>
      <c r="BD36" s="208">
        <f ca="1">IF(OFFSET(Census!BC$4,$A36*25-25+1,0,1,1)=0,"",(OFFSET(Census!BC$4,$A36*25-25+Census!BC$3,0,1,1)-OFFSET(Census!BC$4,$A36*25-25+1,0,1,1))/OFFSET(Census!BC$4,$A36*25-25+1,0,1,1)*100)</f>
        <v>0.89820359281437123</v>
      </c>
      <c r="BE36" s="207">
        <f ca="1">OFFSET(Census!BE$4,$A36*25-25+Census!BE$3,0,1,1)-OFFSET(Census!BE$4,$A36*25-25+1,0,1,1)</f>
        <v>8</v>
      </c>
      <c r="BF36" s="208">
        <f ca="1">IF(OFFSET(Census!BE$4,$A36*25-25+1,0,1,1)=0,"",(OFFSET(Census!BE$4,$A36*25-25+Census!BE$3,0,1,1)-OFFSET(Census!BE$4,$A36*25-25+1,0,1,1))/OFFSET(Census!BE$4,$A36*25-25+1,0,1,1)*100)</f>
        <v>5.4054054054054053</v>
      </c>
      <c r="BG36" s="207">
        <f ca="1">OFFSET(Census!BG$4,$A36*25-25+Census!BG$3,0,1,1)-OFFSET(Census!BG$4,$A36*25-25+1,0,1,1)</f>
        <v>34</v>
      </c>
      <c r="BH36" s="208">
        <f ca="1">IF(OFFSET(Census!BG$4,$A36*25-25+1,0,1,1)=0,"",(OFFSET(Census!BG$4,$A36*25-25+Census!BG$3,0,1,1)-OFFSET(Census!BG$4,$A36*25-25+1,0,1,1))/OFFSET(Census!BG$4,$A36*25-25+1,0,1,1)*100)</f>
        <v>226.66666666666666</v>
      </c>
      <c r="BI36" s="207">
        <f ca="1">OFFSET(Census!BI$4,$A36*25-25+Census!BI$3,0,1,1)-OFFSET(Census!BI$4,$A36*25-25+1,0,1,1)</f>
        <v>-39</v>
      </c>
      <c r="BJ36" s="208">
        <f ca="1">IF(OFFSET(Census!BI$4,$A36*25-25+1,0,1,1)=0,"",(OFFSET(Census!BI$4,$A36*25-25+Census!BI$3,0,1,1)-OFFSET(Census!BI$4,$A36*25-25+1,0,1,1))/OFFSET(Census!BI$4,$A36*25-25+1,0,1,1)*100)</f>
        <v>-22.807017543859647</v>
      </c>
      <c r="BK36" s="207"/>
      <c r="BL36" s="208"/>
      <c r="BM36" s="207">
        <f ca="1">OFFSET(Census!BM$4,$A36*25-25+Census!BM$3,0,1,1)-OFFSET(Census!BM$4,$A36*25-25+1,0,1,1)</f>
        <v>705</v>
      </c>
      <c r="BN36" s="208">
        <f ca="1">IF(OFFSET(Census!BM$4,$A36*25-25+1,0,1,1)=0,"",(OFFSET(Census!BM$4,$A36*25-25+Census!BM$3,0,1,1)-OFFSET(Census!BM$4,$A36*25-25+1,0,1,1))/OFFSET(Census!BM$4,$A36*25-25+1,0,1,1)*100)</f>
        <v>839.28571428571422</v>
      </c>
      <c r="BO36" s="207">
        <f ca="1">OFFSET(Census!BO$4,$A36*25-25+Census!BO$3,0,1,1)-OFFSET(Census!BO$4,$A36*25-25+1,0,1,1)</f>
        <v>1361</v>
      </c>
      <c r="BP36" s="208">
        <f ca="1">IF(OFFSET(Census!BO$4,$A36*25-25+1,0,1,1)=0,"",(OFFSET(Census!BO$4,$A36*25-25+Census!BO$3,0,1,1)-OFFSET(Census!BO$4,$A36*25-25+1,0,1,1))/OFFSET(Census!BO$4,$A36*25-25+1,0,1,1)*100)</f>
        <v>670.44334975369452</v>
      </c>
      <c r="BQ36" s="207">
        <f ca="1">OFFSET(Census!BQ$4,$A36*25-25+Census!BQ$3,0,1,1)-OFFSET(Census!BQ$4,$A36*25-25+1,0,1,1)</f>
        <v>212</v>
      </c>
      <c r="BR36" s="208">
        <f ca="1">IF(OFFSET(Census!BQ$4,$A36*25-25+1,0,1,1)=0,"",(OFFSET(Census!BQ$4,$A36*25-25+Census!BQ$3,0,1,1)-OFFSET(Census!BQ$4,$A36*25-25+1,0,1,1))/OFFSET(Census!BQ$4,$A36*25-25+1,0,1,1)*100)</f>
        <v>102.91262135922329</v>
      </c>
      <c r="BS36" s="207">
        <f ca="1">OFFSET(Census!BS$4,$A36*25-25+Census!BS$3,0,1,1)-OFFSET(Census!BS$4,$A36*25-25+1,0,1,1)</f>
        <v>143</v>
      </c>
      <c r="BT36" s="208">
        <f ca="1">IF(OFFSET(Census!BS$4,$A36*25-25+1,0,1,1)=0,"",(OFFSET(Census!BS$4,$A36*25-25+Census!BS$3,0,1,1)-OFFSET(Census!BS$4,$A36*25-25+1,0,1,1))/OFFSET(Census!BS$4,$A36*25-25+1,0,1,1)*100)</f>
        <v>216.66666666666666</v>
      </c>
      <c r="BU36" s="207">
        <f ca="1">OFFSET(Census!BU$4,$A36*25-25+Census!BU$3,0,1,1)-OFFSET(Census!BU$4,$A36*25-25+1,0,1,1)</f>
        <v>56021</v>
      </c>
      <c r="BV36" s="208">
        <f ca="1">IF(OFFSET(Census!BU$4,$A36*25-25+1,0,1,1)=0,"",(OFFSET(Census!BU$4,$A36*25-25+Census!BU$3,0,1,1)-OFFSET(Census!BU$4,$A36*25-25+1,0,1,1))/OFFSET(Census!BU$4,$A36*25-25+1,0,1,1)*100)</f>
        <v>199.67564870259483</v>
      </c>
      <c r="BW36" s="207"/>
      <c r="BX36" s="208"/>
      <c r="BY36" s="207">
        <f ca="1">OFFSET(Census!BY$4,$A36*25-25+Census!BY$3,0,1,1)-OFFSET(Census!BY$4,$A36*25-25+1,0,1,1)</f>
        <v>-10.537120079720975</v>
      </c>
      <c r="BZ36" s="208">
        <f ca="1">IF(OFFSET(Census!BY$4,$A36*25-25+1,0,1,1)=0,"",(OFFSET(Census!BY$4,$A36*25-25+Census!BY$3,0,1,1)-OFFSET(Census!BY$4,$A36*25-25+1,0,1,1))/OFFSET(Census!BY$4,$A36*25-25+1,0,1,1)*100)</f>
        <v>-48.925390399074601</v>
      </c>
      <c r="CA36" s="207">
        <f ca="1">OFFSET(Census!CA$4,$A36*25-25+Census!CA$3,0,1,1)-OFFSET(Census!CA$4,$A36*25-25+1,0,1,1)</f>
        <v>18203</v>
      </c>
      <c r="CB36" s="208">
        <f ca="1">IF(OFFSET(Census!CA$4,$A36*25-25+1,0,1,1)=0,"",(OFFSET(Census!CA$4,$A36*25-25+Census!CA$3,0,1,1)-OFFSET(Census!CA$4,$A36*25-25+1,0,1,1))/OFFSET(Census!CA$4,$A36*25-25+1,0,1,1)*100)</f>
        <v>343.45283018867923</v>
      </c>
      <c r="CC36" s="207">
        <f ca="1">OFFSET(Census!CC$4,$A36*25-25+Census!CC$3,0,1,1)-OFFSET(Census!CC$4,$A36*25-25+1,0,1,1)</f>
        <v>11.773483699816605</v>
      </c>
      <c r="CD36" s="208">
        <f ca="1">IF(OFFSET(Census!CC$4,$A36*25-25+1,0,1,1)=0,"",(OFFSET(Census!CC$4,$A36*25-25+Census!CC$3,0,1,1)-OFFSET(Census!CC$4,$A36*25-25+1,0,1,1))/OFFSET(Census!CC$4,$A36*25-25+1,0,1,1)*100)</f>
        <v>288.47256476569521</v>
      </c>
      <c r="CE36" s="207"/>
      <c r="CF36" s="208"/>
      <c r="CG36" s="207">
        <f ca="1">OFFSET(Census!CG$4,$A36*25-25+Census!CG$3,0,1,1)-OFFSET(Census!CG$4,$A36*25-25+1,0,1,1)</f>
        <v>23089</v>
      </c>
      <c r="CH36" s="208">
        <f ca="1">IF(OFFSET(Census!CG$4,$A36*25-25+1,0,1,1)=0,"",(OFFSET(Census!CG$4,$A36*25-25+Census!CG$3,0,1,1)-OFFSET(Census!CG$4,$A36*25-25+1,0,1,1))/OFFSET(Census!CG$4,$A36*25-25+1,0,1,1)*100)</f>
        <v>40.639631076847252</v>
      </c>
      <c r="CI36" s="207">
        <f ca="1">OFFSET(Census!CI$4,$A36*25-25+Census!CI$3,0,1,1)-OFFSET(Census!CI$4,$A36*25-25+1,0,1,1)</f>
        <v>-3574</v>
      </c>
      <c r="CJ36" s="208">
        <f ca="1">IF(OFFSET(Census!CI$4,$A36*25-25+1,0,1,1)=0,"",(OFFSET(Census!CI$4,$A36*25-25+Census!CI$3,0,1,1)-OFFSET(Census!CI$4,$A36*25-25+1,0,1,1))/OFFSET(Census!CI$4,$A36*25-25+1,0,1,1)*100)</f>
        <v>-54.858019953952422</v>
      </c>
      <c r="CK36" s="207">
        <f ca="1">OFFSET(Census!CK$4,$A36*25-25+Census!CK$3,0,1,1)-OFFSET(Census!CK$4,$A36*25-25+1,0,1,1)</f>
        <v>10496</v>
      </c>
      <c r="CL36" s="208">
        <f ca="1">IF(OFFSET(Census!CK$4,$A36*25-25+1,0,1,1)=0,"",(OFFSET(Census!CK$4,$A36*25-25+Census!CK$3,0,1,1)-OFFSET(Census!CK$4,$A36*25-25+1,0,1,1))/OFFSET(Census!CK$4,$A36*25-25+1,0,1,1)*100)</f>
        <v>36.496401126603843</v>
      </c>
      <c r="CM36" s="207">
        <f ca="1">OFFSET(Census!CM$4,$A36*25-25+Census!CM$3,0,1,1)-OFFSET(Census!CM$4,$A36*25-25+1,0,1,1)</f>
        <v>-6.7375001206439968</v>
      </c>
      <c r="CN36" s="208">
        <f ca="1">IF(OFFSET(Census!CM$4,$A36*25-25+1,0,1,1)=0,"",(OFFSET(Census!CM$4,$A36*25-25+Census!CM$3,0,1,1)-OFFSET(Census!CM$4,$A36*25-25+1,0,1,1))/OFFSET(Census!CM$4,$A36*25-25+1,0,1,1)*100)</f>
        <v>-65.491810458981377</v>
      </c>
      <c r="CO36" s="207">
        <f ca="1">OFFSET(Census!CO$4,$A36*25-25+Census!CO$3,0,1,1)-OFFSET(Census!CO$4,$A36*25-25+1,0,1,1)</f>
        <v>-1.6720910915761054</v>
      </c>
      <c r="CP36" s="208">
        <f ca="1">IF(OFFSET(Census!CO$4,$A36*25-25+1,0,1,1)=0,"",(OFFSET(Census!CO$4,$A36*25-25+Census!CO$3,0,1,1)-OFFSET(Census!CO$4,$A36*25-25+1,0,1,1))/OFFSET(Census!CO$4,$A36*25-25+1,0,1,1)*100)</f>
        <v>-30.008322981366454</v>
      </c>
      <c r="CQ36" s="207">
        <f ca="1">OFFSET(Census!CQ$4,$A36*25-25+Census!CQ$3,0,1,1)-OFFSET(Census!CQ$4,$A36*25-25+1,0,1,1)</f>
        <v>-0.92022993941900211</v>
      </c>
      <c r="CR36" s="208">
        <f ca="1">IF(OFFSET(Census!CQ$4,$A36*25-25+1,0,1,1)=0,"",(OFFSET(Census!CQ$4,$A36*25-25+Census!CQ$3,0,1,1)-OFFSET(Census!CQ$4,$A36*25-25+1,0,1,1))/OFFSET(Census!CQ$4,$A36*25-25+1,0,1,1)*100)</f>
        <v>-1.3381252611160301</v>
      </c>
      <c r="CS36" s="207">
        <f ca="1">OFFSET(Census!CS$4,$A36*25-25+Census!CS$3,0,1,1)-OFFSET(Census!CS$4,$A36*25-25+1,0,1,1)</f>
        <v>-7.9281016680997283</v>
      </c>
      <c r="CT36" s="208">
        <f ca="1">IF(OFFSET(Census!CS$4,$A36*25-25+1,0,1,1)=0,"",(OFFSET(Census!CS$4,$A36*25-25+Census!CS$3,0,1,1)-OFFSET(Census!CS$4,$A36*25-25+1,0,1,1))/OFFSET(Census!CS$4,$A36*25-25+1,0,1,1)*100)</f>
        <v>-44.567553722715594</v>
      </c>
      <c r="CU36" s="207">
        <f ca="1">OFFSET(Census!CU$4,$A36*25-25+Census!CU$3,0,1,1)-OFFSET(Census!CU$4,$A36*25-25+1,0,1,1)</f>
        <v>7756</v>
      </c>
      <c r="CV36" s="208">
        <f ca="1">IF(OFFSET(Census!CU$4,$A36*25-25+1,0,1,1)=0,"",(OFFSET(Census!CU$4,$A36*25-25+Census!CU$3,0,1,1)-OFFSET(Census!CU$4,$A36*25-25+1,0,1,1))/OFFSET(Census!CU$4,$A36*25-25+1,0,1,1)*100)</f>
        <v>97.978777160181906</v>
      </c>
      <c r="CW36" s="207">
        <f ca="1">OFFSET(Census!CW$4,$A36*25-25+Census!CW$3,0,1,1)-OFFSET(Census!CW$4,$A36*25-25+1,0,1,1)</f>
        <v>2554</v>
      </c>
      <c r="CX36" s="208">
        <f ca="1">IF(OFFSET(Census!CW$4,$A36*25-25+1,0,1,1)=0,"",(OFFSET(Census!CW$4,$A36*25-25+Census!CW$3,0,1,1)-OFFSET(Census!CW$4,$A36*25-25+1,0,1,1))/OFFSET(Census!CW$4,$A36*25-25+1,0,1,1)*100)</f>
        <v>54.595981188542112</v>
      </c>
      <c r="CY36" s="207">
        <f ca="1">OFFSET(Census!CY$4,$A36*25-25+Census!CY$3,0,1,1)-OFFSET(Census!CY$4,$A36*25-25+1,0,1,1)</f>
        <v>6.0301284888111031</v>
      </c>
      <c r="CZ36" s="208">
        <f ca="1">IF(OFFSET(Census!CY$4,$A36*25-25+1,0,1,1)=0,"",(OFFSET(Census!CY$4,$A36*25-25+Census!CY$3,0,1,1)-OFFSET(Census!CY$4,$A36*25-25+1,0,1,1))/OFFSET(Census!CY$4,$A36*25-25+1,0,1,1)*100)</f>
        <v>43.27889337586079</v>
      </c>
      <c r="DA36" s="207">
        <f ca="1">OFFSET(Census!DA$4,$A36*25-25+Census!DA$3,0,1,1)-OFFSET(Census!DA$4,$A36*25-25+1,0,1,1)</f>
        <v>0.97838342448931925</v>
      </c>
      <c r="DB36" s="208">
        <f ca="1">IF(OFFSET(Census!DA$4,$A36*25-25+1,0,1,1)=0,"",(OFFSET(Census!DA$4,$A36*25-25+Census!DA$3,0,1,1)-OFFSET(Census!DA$4,$A36*25-25+1,0,1,1))/OFFSET(Census!DA$4,$A36*25-25+1,0,1,1)*100)</f>
        <v>11.882401855266393</v>
      </c>
      <c r="DC36" s="207"/>
      <c r="DD36" s="208"/>
      <c r="DE36" s="207">
        <f ca="1">OFFSET(Census!DE$4,$A36*25-25+Census!DE$3,0,1,1)-OFFSET(Census!DE$4,$A36*25-25+1,0,1,1)</f>
        <v>-488</v>
      </c>
      <c r="DF36" s="208">
        <f ca="1">IF(OFFSET(Census!DE$4,$A36*25-25+1,0,1,1)=0,"",(OFFSET(Census!DE$4,$A36*25-25+Census!DE$3,0,1,1)-OFFSET(Census!DE$4,$A36*25-25+1,0,1,1))/OFFSET(Census!DE$4,$A36*25-25+1,0,1,1)*100)</f>
        <v>-60.923845193508122</v>
      </c>
      <c r="DG36" s="207">
        <f ca="1">OFFSET(Census!DG$4,$A36*25-25+Census!DG$3,0,1,1)-OFFSET(Census!DG$4,$A36*25-25+1,0,1,1)</f>
        <v>9581</v>
      </c>
      <c r="DH36" s="208">
        <f ca="1">IF(OFFSET(Census!DG$4,$A36*25-25+1,0,1,1)=0,"",(OFFSET(Census!DG$4,$A36*25-25+Census!DG$3,0,1,1)-OFFSET(Census!DG$4,$A36*25-25+1,0,1,1))/OFFSET(Census!DG$4,$A36*25-25+1,0,1,1)*100)</f>
        <v>22.414841849148416</v>
      </c>
      <c r="DI36" s="207">
        <f ca="1">OFFSET(Census!DI$4,$A36*25-25+Census!DI$3,0,1,1)-OFFSET(Census!DI$4,$A36*25-25+1,0,1,1)</f>
        <v>1964</v>
      </c>
      <c r="DJ36" s="208">
        <f ca="1">IF(OFFSET(Census!DI$4,$A36*25-25+1,0,1,1)=0,"",(OFFSET(Census!DI$4,$A36*25-25+Census!DI$3,0,1,1)-OFFSET(Census!DI$4,$A36*25-25+1,0,1,1))/OFFSET(Census!DI$4,$A36*25-25+1,0,1,1)*100)</f>
        <v>205.65445026178008</v>
      </c>
      <c r="DK36" s="207">
        <f ca="1">OFFSET(Census!DK$4,$A36*25-25+Census!DK$3,0,1,1)-OFFSET(Census!DK$4,$A36*25-25+1,0,1,1)</f>
        <v>10454</v>
      </c>
      <c r="DL36" s="208">
        <f ca="1">IF(OFFSET(Census!DK$4,$A36*25-25+1,0,1,1)=0,"",(OFFSET(Census!DK$4,$A36*25-25+Census!DK$3,0,1,1)-OFFSET(Census!DK$4,$A36*25-25+1,0,1,1))/OFFSET(Census!DK$4,$A36*25-25+1,0,1,1)*100)</f>
        <v>23.031504736726152</v>
      </c>
      <c r="DM36" s="207">
        <f ca="1">OFFSET(Census!DM$4,$A36*25-25+Census!DM$3,0,1,1)-OFFSET(Census!DM$4,$A36*25-25+1,0,1,1)</f>
        <v>-1.2042159461019564</v>
      </c>
      <c r="DN36" s="208">
        <f ca="1">IF(OFFSET(Census!DM$4,$A36*25-25+1,0,1,1)=0,"",(OFFSET(Census!DM$4,$A36*25-25+Census!DM$3,0,1,1)-OFFSET(Census!DM$4,$A36*25-25+1,0,1,1))/OFFSET(Census!DM$4,$A36*25-25+1,0,1,1)*100)</f>
        <v>-68.238903612444204</v>
      </c>
      <c r="DO36" s="207">
        <f ca="1">OFFSET(Census!DO$4,$A36*25-25+Census!DO$3,0,1,1)-OFFSET(Census!DO$4,$A36*25-25+1,0,1,1)</f>
        <v>-0.47200484325304615</v>
      </c>
      <c r="DP36" s="208">
        <f ca="1">IF(OFFSET(Census!DO$4,$A36*25-25+1,0,1,1)=0,"",(OFFSET(Census!DO$4,$A36*25-25+Census!DO$3,0,1,1)-OFFSET(Census!DO$4,$A36*25-25+1,0,1,1))/OFFSET(Census!DO$4,$A36*25-25+1,0,1,1)*100)</f>
        <v>-0.50122355968687449</v>
      </c>
      <c r="DQ36" s="207">
        <f ca="1">OFFSET(Census!DQ$4,$A36*25-25+Census!DQ$3,0,1,1)-OFFSET(Census!DQ$4,$A36*25-25+1,0,1,1)</f>
        <v>3.1230734362944359</v>
      </c>
      <c r="DR36" s="208">
        <f ca="1">IF(OFFSET(Census!DQ$4,$A36*25-25+1,0,1,1)=0,"",(OFFSET(Census!DQ$4,$A36*25-25+Census!DQ$3,0,1,1)-OFFSET(Census!DQ$4,$A36*25-25+1,0,1,1))/OFFSET(Census!DQ$4,$A36*25-25+1,0,1,1)*100)</f>
        <v>148.43591965801514</v>
      </c>
      <c r="DS36" s="207">
        <f ca="1">OFFSET(Census!DS$4,$A36*25-25+Census!DS$3,0,1,1)-OFFSET(Census!DS$4,$A36*25-25+1,0,1,1)</f>
        <v>2637</v>
      </c>
      <c r="DT36" s="208">
        <f ca="1">IF(OFFSET(Census!DS$4,$A36*25-25+1,0,1,1)=0,"",(OFFSET(Census!DS$4,$A36*25-25+Census!DS$3,0,1,1)-OFFSET(Census!DS$4,$A36*25-25+1,0,1,1))/OFFSET(Census!DS$4,$A36*25-25+1,0,1,1)*100)</f>
        <v>51.164144353899886</v>
      </c>
      <c r="DU36" s="207">
        <f ca="1">OFFSET(Census!DU$4,$A36*25-25+Census!DU$3,0,1,1)-OFFSET(Census!DU$4,$A36*25-25+1,0,1,1)</f>
        <v>112</v>
      </c>
      <c r="DV36" s="208">
        <f ca="1">IF(OFFSET(Census!DU$4,$A36*25-25+1,0,1,1)=0,"",(OFFSET(Census!DU$4,$A36*25-25+Census!DU$3,0,1,1)-OFFSET(Census!DU$4,$A36*25-25+1,0,1,1))/OFFSET(Census!DU$4,$A36*25-25+1,0,1,1)*100)</f>
        <v>24.454148471615721</v>
      </c>
      <c r="DW36" s="207">
        <f ca="1">OFFSET(Census!DW$4,$A36*25-25+Census!DW$3,0,1,1)-OFFSET(Census!DW$4,$A36*25-25+1,0,1,1)</f>
        <v>13897</v>
      </c>
      <c r="DX36" s="208">
        <f ca="1">IF(OFFSET(Census!DW$4,$A36*25-25+1,0,1,1)=0,"",(OFFSET(Census!DW$4,$A36*25-25+Census!DW$3,0,1,1)-OFFSET(Census!DW$4,$A36*25-25+1,0,1,1))/OFFSET(Census!DW$4,$A36*25-25+1,0,1,1)*100)</f>
        <v>33.125163873858845</v>
      </c>
      <c r="DY36" s="207">
        <f ca="1">OFFSET(Census!DY$4,$A36*25-25+Census!DY$3,0,1,1)-OFFSET(Census!DY$4,$A36*25-25+1,0,1,1)</f>
        <v>1.8200106598962744</v>
      </c>
      <c r="DZ36" s="208">
        <f ca="1">IF(OFFSET(Census!DY$4,$A36*25-25+1,0,1,1)=0,"",(OFFSET(Census!DY$4,$A36*25-25+Census!DY$3,0,1,1)-OFFSET(Census!DY$4,$A36*25-25+1,0,1,1))/OFFSET(Census!DY$4,$A36*25-25+1,0,1,1)*100)</f>
        <v>14.814689021076521</v>
      </c>
      <c r="EA36" s="207">
        <f ca="1">OFFSET(Census!EA$4,$A36*25-25+Census!EA$3,0,1,1)-OFFSET(Census!EA$4,$A36*25-25+1,0,1,1)</f>
        <v>-5.974347560472193E-2</v>
      </c>
      <c r="EB36" s="208">
        <f ca="1">IF(OFFSET(Census!EA$4,$A36*25-25+1,0,1,1)=0,"",(OFFSET(Census!EA$4,$A36*25-25+Census!EA$3,0,1,1)-OFFSET(Census!EA$4,$A36*25-25+1,0,1,1))/OFFSET(Census!EA$4,$A36*25-25+1,0,1,1)*100)</f>
        <v>-5.4725284542465049</v>
      </c>
      <c r="EC36" s="207">
        <f ca="1">OFFSET(Census!EC$4,$A36*25-25+Census!EC$3,0,1,1)-OFFSET(Census!EC$4,$A36*25-25+1,0,1,1)</f>
        <v>544000</v>
      </c>
      <c r="ED36" s="208">
        <f ca="1">IF(OFFSET(Census!EC$4,$A36*25-25+1,0,1,1)=0,"",(OFFSET(Census!EC$4,$A36*25-25+Census!EC$3,0,1,1)-OFFSET(Census!EC$4,$A36*25-25+1,0,1,1))/OFFSET(Census!EC$4,$A36*25-25+1,0,1,1)*100)</f>
        <v>204.5112781954887</v>
      </c>
      <c r="EE36" s="207">
        <f ca="1">OFFSET(Census!EE$4,$A36*25-25+Census!EE$3,0,1,1)-OFFSET(Census!EE$4,$A36*25-25+1,0,1,1)</f>
        <v>458500</v>
      </c>
      <c r="EF36" s="208">
        <f ca="1">IF(OFFSET(Census!EE$4,$A36*25-25+1,0,1,1)=0,"",(OFFSET(Census!EE$4,$A36*25-25+Census!EE$3,0,1,1)-OFFSET(Census!EE$4,$A36*25-25+1,0,1,1))/OFFSET(Census!EE$4,$A36*25-25+1,0,1,1)*100)</f>
        <v>201.3172338090011</v>
      </c>
      <c r="EG36" s="207">
        <f ca="1">OFFSET(Census!EG$4,$A36*25-25+Census!EG$3,0,1,1)-OFFSET(Census!EG$4,$A36*25-25+1,0,1,1)</f>
        <v>5.2866316020162181</v>
      </c>
      <c r="EH36" s="208">
        <f ca="1">IF(OFFSET(Census!EG$4,$A36*25-25+1,0,1,1)=0,"",(OFFSET(Census!EG$4,$A36*25-25+Census!EG$3,0,1,1)-OFFSET(Census!EG$4,$A36*25-25+1,0,1,1))/OFFSET(Census!EG$4,$A36*25-25+1,0,1,1)*100)</f>
        <v>175.43927272727277</v>
      </c>
      <c r="EI36" s="207">
        <f ca="1">OFFSET(Census!EI$4,$A36*25-25+Census!EI$3,0,1,1)-OFFSET(Census!EI$4,$A36*25-25+1,0,1,1)</f>
        <v>3.8975454744685516</v>
      </c>
      <c r="EJ36" s="208">
        <f ca="1">IF(OFFSET(Census!EI$4,$A36*25-25+1,0,1,1)=0,"",(OFFSET(Census!EI$4,$A36*25-25+Census!EI$3,0,1,1)-OFFSET(Census!EI$4,$A36*25-25+1,0,1,1))/OFFSET(Census!EI$4,$A36*25-25+1,0,1,1)*100)</f>
        <v>149.76421052631582</v>
      </c>
      <c r="EK36" s="207">
        <f ca="1">OFFSET(Census!EK$4,$A36*25-25+Census!EK$3,0,1,1)-OFFSET(Census!EK$4,$A36*25-25+1,0,1,1)</f>
        <v>-47.7</v>
      </c>
      <c r="EL36" s="208">
        <f ca="1">IF(OFFSET(Census!EK$4,$A36*25-25+1,0,1,1)=0,"",(OFFSET(Census!EK$4,$A36*25-25+Census!EK$3,0,1,1)-OFFSET(Census!EK$4,$A36*25-25+1,0,1,1))/OFFSET(Census!EK$4,$A36*25-25+1,0,1,1)*100)</f>
        <v>-92.621359223300985</v>
      </c>
      <c r="EM36" s="207"/>
      <c r="EN36" s="208"/>
      <c r="EO36" s="207">
        <f ca="1">OFFSET(Census!EO$4,$A36*25-25+Census!EO$3,0,1,1)-OFFSET(Census!EO$4,$A36*25-25+1,0,1,1)</f>
        <v>-9.0577892044389312</v>
      </c>
      <c r="EP36" s="208">
        <f ca="1">IF(OFFSET(Census!EO$4,$A36*25-25+1,0,1,1)=0,"",(OFFSET(Census!EO$4,$A36*25-25+Census!EO$3,0,1,1)-OFFSET(Census!EO$4,$A36*25-25+1,0,1,1))/OFFSET(Census!EO$4,$A36*25-25+1,0,1,1)*100)</f>
        <v>-92.414122752675269</v>
      </c>
      <c r="EQ36" s="207">
        <f ca="1">OFFSET(Census!EQ$4,$A36*25-25+Census!EQ$3,0,1,1)-OFFSET(Census!EQ$4,$A36*25-25+1,0,1,1)</f>
        <v>5038</v>
      </c>
      <c r="ER36" s="208">
        <f ca="1">IF(OFFSET(Census!EQ$4,$A36*25-25+1,0,1,1)=0,"",(OFFSET(Census!EQ$4,$A36*25-25+Census!EQ$3,0,1,1)-OFFSET(Census!EQ$4,$A36*25-25+1,0,1,1))/OFFSET(Census!EQ$4,$A36*25-25+1,0,1,1)*100)</f>
        <v>44.019222367846226</v>
      </c>
      <c r="ES36" s="207">
        <f ca="1">OFFSET(Census!ES$4,$A36*25-25+Census!ES$3,0,1,1)-OFFSET(Census!ES$4,$A36*25-25+1,0,1,1)</f>
        <v>522</v>
      </c>
      <c r="ET36" s="208">
        <f ca="1">IF(OFFSET(Census!ES$4,$A36*25-25+1,0,1,1)=0,"",(OFFSET(Census!ES$4,$A36*25-25+Census!ES$3,0,1,1)-OFFSET(Census!ES$4,$A36*25-25+1,0,1,1))/OFFSET(Census!ES$4,$A36*25-25+1,0,1,1)*100)</f>
        <v>2.6020637056976224</v>
      </c>
      <c r="EU36" s="207">
        <f ca="1">OFFSET(Census!EU$4,$A36*25-25+Census!EU$3,0,1,1)-OFFSET(Census!EU$4,$A36*25-25+1,0,1,1)</f>
        <v>1213</v>
      </c>
      <c r="EV36" s="208">
        <f ca="1">IF(OFFSET(Census!EU$4,$A36*25-25+1,0,1,1)=0,"",(OFFSET(Census!EU$4,$A36*25-25+Census!EU$3,0,1,1)-OFFSET(Census!EU$4,$A36*25-25+1,0,1,1))/OFFSET(Census!EU$4,$A36*25-25+1,0,1,1)*100)</f>
        <v>23.095963442498096</v>
      </c>
      <c r="EW36" s="207">
        <f ca="1">OFFSET(Census!EW$4,$A36*25-25+Census!EW$3,0,1,1)-OFFSET(Census!EW$4,$A36*25-25+1,0,1,1)</f>
        <v>82</v>
      </c>
      <c r="EX36" s="208">
        <f ca="1">IF(OFFSET(Census!EW$4,$A36*25-25+1,0,1,1)=0,"",(OFFSET(Census!EW$4,$A36*25-25+Census!EW$3,0,1,1)-OFFSET(Census!EW$4,$A36*25-25+1,0,1,1))/OFFSET(Census!EW$4,$A36*25-25+1,0,1,1)*100)</f>
        <v>22.527472527472529</v>
      </c>
      <c r="EY36" s="207">
        <f ca="1">OFFSET(Census!EY$4,$A36*25-25+Census!EY$3,0,1,1)-OFFSET(Census!EY$4,$A36*25-25+1,0,1,1)</f>
        <v>6855</v>
      </c>
      <c r="EZ36" s="208">
        <f ca="1">IF(OFFSET(Census!EY$4,$A36*25-25+1,0,1,1)=0,"",(OFFSET(Census!EY$4,$A36*25-25+Census!EY$3,0,1,1)-OFFSET(Census!EY$4,$A36*25-25+1,0,1,1))/OFFSET(Census!EY$4,$A36*25-25+1,0,1,1)*100)</f>
        <v>18.466138677872959</v>
      </c>
      <c r="FA36" s="207">
        <f ca="1">OFFSET(Census!FA$4,$A36*25-25+Census!FA$3,0,1,1)-OFFSET(Census!FA$4,$A36*25-25+1,0,1,1)</f>
        <v>3345</v>
      </c>
      <c r="FB36" s="208">
        <f ca="1">IF(OFFSET(Census!FA$4,$A36*25-25+1,0,1,1)=0,"",(OFFSET(Census!FA$4,$A36*25-25+Census!FA$3,0,1,1)-OFFSET(Census!FA$4,$A36*25-25+1,0,1,1))/OFFSET(Census!FA$4,$A36*25-25+1,0,1,1)*100)</f>
        <v>39.131960692559666</v>
      </c>
      <c r="FC36" s="207">
        <f ca="1">OFFSET(Census!FC$4,$A36*25-25+Census!FC$3,0,1,1)-OFFSET(Census!FC$4,$A36*25-25+1,0,1,1)</f>
        <v>110</v>
      </c>
      <c r="FD36" s="208">
        <f ca="1">IF(OFFSET(Census!FC$4,$A36*25-25+1,0,1,1)=0,"",(OFFSET(Census!FC$4,$A36*25-25+Census!FC$3,0,1,1)-OFFSET(Census!FC$4,$A36*25-25+1,0,1,1))/OFFSET(Census!FC$4,$A36*25-25+1,0,1,1)*100)</f>
        <v>10.607521697203472</v>
      </c>
      <c r="FE36" s="207">
        <f ca="1">OFFSET(Census!FE$4,$A36*25-25+Census!FE$3,0,1,1)-OFFSET(Census!FE$4,$A36*25-25+1,0,1,1)</f>
        <v>460</v>
      </c>
      <c r="FF36" s="208">
        <f ca="1">IF(OFFSET(Census!FE$4,$A36*25-25+1,0,1,1)=0,"",(OFFSET(Census!FE$4,$A36*25-25+Census!FE$3,0,1,1)-OFFSET(Census!FE$4,$A36*25-25+1,0,1,1))/OFFSET(Census!FE$4,$A36*25-25+1,0,1,1)*100)</f>
        <v>38.983050847457626</v>
      </c>
      <c r="FG36" s="207">
        <f ca="1">OFFSET(Census!FG$4,$A36*25-25+Census!FG$3,0,1,1)-OFFSET(Census!FG$4,$A36*25-25+1,0,1,1)</f>
        <v>10770</v>
      </c>
      <c r="FH36" s="208">
        <f ca="1">IF(OFFSET(Census!FG$4,$A36*25-25+1,0,1,1)=0,"",(OFFSET(Census!FG$4,$A36*25-25+Census!FG$3,0,1,1)-OFFSET(Census!FG$4,$A36*25-25+1,0,1,1))/OFFSET(Census!FG$4,$A36*25-25+1,0,1,1)*100)</f>
        <v>22.490446258901166</v>
      </c>
      <c r="FI36" s="207">
        <f ca="1">OFFSET(Census!FI$4,$A36*25-25+Census!FI$3,0,1,1)-OFFSET(Census!FI$4,$A36*25-25+1,0,1,1)</f>
        <v>4.2006383307512536</v>
      </c>
      <c r="FJ36" s="208">
        <f ca="1">IF(OFFSET(Census!FI$4,$A36*25-25+1,0,1,1)=0,"",(OFFSET(Census!FI$4,$A36*25-25+Census!FI$3,0,1,1)-OFFSET(Census!FI$4,$A36*25-25+1,0,1,1))/OFFSET(Census!FI$4,$A36*25-25+1,0,1,1)*100)</f>
        <v>17.575881847504178</v>
      </c>
      <c r="FK36" s="207">
        <f ca="1">OFFSET(Census!FK$4,$A36*25-25+Census!FK$3,0,1,1)-OFFSET(Census!FK$4,$A36*25-25+1,0,1,1)</f>
        <v>-6.8019305862866517</v>
      </c>
      <c r="FL36" s="208">
        <f ca="1">IF(OFFSET(Census!FK$4,$A36*25-25+1,0,1,1)=0,"",(OFFSET(Census!FK$4,$A36*25-25+Census!FK$3,0,1,1)-OFFSET(Census!FK$4,$A36*25-25+1,0,1,1))/OFFSET(Census!FK$4,$A36*25-25+1,0,1,1)*100)</f>
        <v>-16.236680623374152</v>
      </c>
      <c r="FM36" s="207">
        <f ca="1">OFFSET(Census!FM$4,$A36*25-25+Census!FM$3,0,1,1)-OFFSET(Census!FM$4,$A36*25-25+1,0,1,1)</f>
        <v>5.4216483083878941E-2</v>
      </c>
      <c r="FN36" s="208">
        <f ca="1">IF(OFFSET(Census!FM$4,$A36*25-25+1,0,1,1)=0,"",(OFFSET(Census!FM$4,$A36*25-25+Census!FM$3,0,1,1)-OFFSET(Census!FM$4,$A36*25-25+1,0,1,1))/OFFSET(Census!FM$4,$A36*25-25+1,0,1,1)*100)</f>
        <v>0.49433829501860449</v>
      </c>
      <c r="FO36" s="207">
        <f ca="1">OFFSET(Census!FO$4,$A36*25-25+Census!FO$3,0,1,1)-OFFSET(Census!FO$4,$A36*25-25+1,0,1,1)</f>
        <v>2.2976902603233373E-4</v>
      </c>
      <c r="FP36" s="208">
        <f ca="1">IF(OFFSET(Census!FO$4,$A36*25-25+1,0,1,1)=0,"",(OFFSET(Census!FO$4,$A36*25-25+Census!FO$3,0,1,1)-OFFSET(Census!FO$4,$A36*25-25+1,0,1,1))/OFFSET(Census!FO$4,$A36*25-25+1,0,1,1)*100)</f>
        <v>3.0227882828599905E-2</v>
      </c>
      <c r="FQ36" s="207">
        <f ca="1">OFFSET(Census!FQ$4,$A36*25-25+Census!FQ$3,0,1,1)-OFFSET(Census!FQ$4,$A36*25-25+1,0,1,1)</f>
        <v>-2.5468460034254861</v>
      </c>
      <c r="FR36" s="208">
        <f ca="1">IF(OFFSET(Census!FQ$4,$A36*25-25+1,0,1,1)=0,"",(OFFSET(Census!FQ$4,$A36*25-25+Census!FQ$3,0,1,1)-OFFSET(Census!FQ$4,$A36*25-25+1,0,1,1))/OFFSET(Census!FQ$4,$A36*25-25+1,0,1,1)*100)</f>
        <v>-3.2854052735853743</v>
      </c>
      <c r="FS36" s="207">
        <f ca="1">OFFSET(Census!FS$4,$A36*25-25+Census!FS$3,0,1,1)-OFFSET(Census!FS$4,$A36*25-25+1,0,1,1)</f>
        <v>2.4251438938048793</v>
      </c>
      <c r="FT36" s="208">
        <f ca="1">IF(OFFSET(Census!FS$4,$A36*25-25+1,0,1,1)=0,"",(OFFSET(Census!FS$4,$A36*25-25+Census!FS$3,0,1,1)-OFFSET(Census!FS$4,$A36*25-25+1,0,1,1))/OFFSET(Census!FS$4,$A36*25-25+1,0,1,1)*100)</f>
        <v>13.585969307748508</v>
      </c>
      <c r="FU36" s="207">
        <f ca="1">OFFSET(Census!FU$4,$A36*25-25+Census!FU$3,0,1,1)-OFFSET(Census!FU$4,$A36*25-25+1,0,1,1)</f>
        <v>-0.21007881020987274</v>
      </c>
      <c r="FV36" s="208">
        <f ca="1">IF(OFFSET(Census!FU$4,$A36*25-25+1,0,1,1)=0,"",(OFFSET(Census!FU$4,$A36*25-25+Census!FU$3,0,1,1)-OFFSET(Census!FU$4,$A36*25-25+1,0,1,1))/OFFSET(Census!FU$4,$A36*25-25+1,0,1,1)*100)</f>
        <v>-9.7011031673290038</v>
      </c>
      <c r="FW36" s="207">
        <f ca="1">OFFSET(Census!FW$4,$A36*25-25+Census!FW$3,0,1,1)-OFFSET(Census!FW$4,$A36*25-25+1,0,1,1)</f>
        <v>0.33178091983048263</v>
      </c>
      <c r="FX36" s="208">
        <f ca="1">IF(OFFSET(Census!FW$4,$A36*25-25+1,0,1,1)=0,"",(OFFSET(Census!FW$4,$A36*25-25+Census!FW$3,0,1,1)-OFFSET(Census!FW$4,$A36*25-25+1,0,1,1))/OFFSET(Census!FW$4,$A36*25-25+1,0,1,1)*100)</f>
        <v>13.464400769425696</v>
      </c>
      <c r="FY36" s="207"/>
      <c r="FZ36" s="208"/>
      <c r="GA36" s="207">
        <f ca="1">OFFSET(Census!GA$4,$A36*25-25+Census!GA$3,0,1,1)-OFFSET(Census!GA$4,$A36*25-25+1,0,1,1)</f>
        <v>-9.8534749432664412</v>
      </c>
      <c r="GB36" s="208">
        <f ca="1">IF(OFFSET(Census!GA$4,$A36*25-25+1,0,1,1)=0,"",(OFFSET(Census!GA$4,$A36*25-25+Census!GA$3,0,1,1)-OFFSET(Census!GA$4,$A36*25-25+1,0,1,1))/OFFSET(Census!GA$4,$A36*25-25+1,0,1,1)*100)</f>
        <v>-87.492601321638844</v>
      </c>
      <c r="GC36" s="207">
        <f ca="1">OFFSET(Census!GC$4,$A36*25-25+Census!GC$3,0,1,1)-OFFSET(Census!GC$4,$A36*25-25+1,0,1,1)</f>
        <v>-34.617676641526998</v>
      </c>
      <c r="GD36" s="208">
        <f ca="1">IF(OFFSET(Census!GC$4,$A36*25-25+1,0,1,1)=0,"",(OFFSET(Census!GC$4,$A36*25-25+Census!GC$3,0,1,1)-OFFSET(Census!GC$4,$A36*25-25+1,0,1,1))/OFFSET(Census!GC$4,$A36*25-25+1,0,1,1)*100)</f>
        <v>-70.320146836797704</v>
      </c>
      <c r="GE36" s="207">
        <f ca="1">OFFSET(Census!GE$4,$A36*25-25+Census!GE$3,0,1,1)-OFFSET(Census!GE$4,$A36*25-25+1,0,1,1)</f>
        <v>-64.429680074047226</v>
      </c>
      <c r="GF36" s="208">
        <f ca="1">IF(OFFSET(Census!GE$4,$A36*25-25+1,0,1,1)=0,"",(OFFSET(Census!GE$4,$A36*25-25+Census!GE$3,0,1,1)-OFFSET(Census!GE$4,$A36*25-25+1,0,1,1))/OFFSET(Census!GE$4,$A36*25-25+1,0,1,1)*100)</f>
        <v>-48.206455075010162</v>
      </c>
      <c r="GG36" s="207">
        <f ca="1">OFFSET(Census!GG$4,$A36*25-25+Census!GG$3,0,1,1)-OFFSET(Census!GG$4,$A36*25-25+1,0,1,1)</f>
        <v>-10.595874204347254</v>
      </c>
      <c r="GH36" s="208">
        <f ca="1">IF(OFFSET(Census!GG$4,$A36*25-25+1,0,1,1)=0,"",(OFFSET(Census!GG$4,$A36*25-25+Census!GG$3,0,1,1)-OFFSET(Census!GG$4,$A36*25-25+1,0,1,1))/OFFSET(Census!GG$4,$A36*25-25+1,0,1,1)*100)</f>
        <v>-8.4660543584811627</v>
      </c>
      <c r="GI36" s="207">
        <f ca="1">OFFSET(Census!GI$4,$A36*25-25+Census!GI$3,0,1,1)-OFFSET(Census!GI$4,$A36*25-25+1,0,1,1)</f>
        <v>3.0958317673132427</v>
      </c>
      <c r="GJ36" s="208">
        <f ca="1">IF(OFFSET(Census!GI$4,$A36*25-25+1,0,1,1)=0,"",(OFFSET(Census!GI$4,$A36*25-25+Census!GI$3,0,1,1)-OFFSET(Census!GI$4,$A36*25-25+1,0,1,1))/OFFSET(Census!GI$4,$A36*25-25+1,0,1,1)*100)</f>
        <v>6.226244634154984</v>
      </c>
      <c r="GK36" s="207">
        <f ca="1">OFFSET(Census!GK$4,$A36*25-25+Census!GK$3,0,1,1)-OFFSET(Census!GK$4,$A36*25-25+1,0,1,1)</f>
        <v>2.1715111527722142</v>
      </c>
      <c r="GL36" s="208">
        <f ca="1">IF(OFFSET(Census!GK$4,$A36*25-25+1,0,1,1)=0,"",(OFFSET(Census!GK$4,$A36*25-25+Census!GK$3,0,1,1)-OFFSET(Census!GK$4,$A36*25-25+1,0,1,1))/OFFSET(Census!GK$4,$A36*25-25+1,0,1,1)*100)</f>
        <v>29.365900821791691</v>
      </c>
      <c r="GM36" s="207"/>
      <c r="GN36" s="208"/>
      <c r="GO36" s="207">
        <f ca="1">OFFSET(Census!GO$4,$A36*25-25+Census!GO$3,0,1,1)-OFFSET(Census!GO$4,$A36*25-25+1,0,1,1)</f>
        <v>-21.669137918120406</v>
      </c>
      <c r="GP36" s="208">
        <f ca="1">IF(OFFSET(Census!GO$4,$A36*25-25+1,0,1,1)=0,"",(OFFSET(Census!GO$4,$A36*25-25+Census!GO$3,0,1,1)-OFFSET(Census!GO$4,$A36*25-25+1,0,1,1))/OFFSET(Census!GO$4,$A36*25-25+1,0,1,1)*100)</f>
        <v>-36.313243623837295</v>
      </c>
      <c r="GQ36" s="207">
        <f ca="1">OFFSET(Census!GQ$4,$A36*25-25+Census!GQ$3,0,1,1)-OFFSET(Census!GQ$4,$A36*25-25+1,0,1,1)</f>
        <v>-61</v>
      </c>
      <c r="GR36" s="208">
        <f ca="1">IF(OFFSET(Census!GQ$4,$A36*25-25+1,0,1,1)=0,"",(OFFSET(Census!GQ$4,$A36*25-25+Census!GQ$3,0,1,1)-OFFSET(Census!GQ$4,$A36*25-25+1,0,1,1))/OFFSET(Census!GQ$4,$A36*25-25+1,0,1,1)*100)</f>
        <v>-3.1853785900783289</v>
      </c>
      <c r="GS36" s="207">
        <f ca="1">OFFSET(Census!GS$4,$A36*25-25+Census!GS$3,0,1,1)-OFFSET(Census!GS$4,$A36*25-25+1,0,1,1)</f>
        <v>5.6700000000000017</v>
      </c>
      <c r="GT36" s="208">
        <f ca="1">IF(OFFSET(Census!GS$4,$A36*25-25+1,0,1,1)=0,"",(OFFSET(Census!GS$4,$A36*25-25+Census!GS$3,0,1,1)-OFFSET(Census!GS$4,$A36*25-25+1,0,1,1))/OFFSET(Census!GS$4,$A36*25-25+1,0,1,1)*100)</f>
        <v>7.1293851376838955</v>
      </c>
      <c r="GU36" s="207">
        <f ca="1">OFFSET(Census!GU$4,$A36*25-25+Census!GU$3,0,1,1)-OFFSET(Census!GU$4,$A36*25-25+1,0,1,1)</f>
        <v>11.619999999999997</v>
      </c>
      <c r="GV36" s="208">
        <f ca="1">IF(OFFSET(Census!GU$4,$A36*25-25+1,0,1,1)=0,"",(OFFSET(Census!GU$4,$A36*25-25+Census!GU$3,0,1,1)-OFFSET(Census!GU$4,$A36*25-25+1,0,1,1))/OFFSET(Census!GU$4,$A36*25-25+1,0,1,1)*100)</f>
        <v>19.802317655078387</v>
      </c>
      <c r="GW36" s="207">
        <f ca="1">OFFSET(Census!GW$4,$A36*25-25+Census!GW$3,0,1,1)-OFFSET(Census!GW$4,$A36*25-25+1,0,1,1)</f>
        <v>11.18</v>
      </c>
      <c r="GX36" s="208">
        <f ca="1">IF(OFFSET(Census!GW$4,$A36*25-25+1,0,1,1)=0,"",(OFFSET(Census!GW$4,$A36*25-25+Census!GW$3,0,1,1)-OFFSET(Census!GW$4,$A36*25-25+1,0,1,1))/OFFSET(Census!GW$4,$A36*25-25+1,0,1,1)*100)</f>
        <v>19.170096021947874</v>
      </c>
      <c r="GY36" s="207">
        <f ca="1">OFFSET(Census!GY$4,$A36*25-25+Census!GY$3,0,1,1)-OFFSET(Census!GY$4,$A36*25-25+1,0,1,1)</f>
        <v>8.8699999999999974</v>
      </c>
      <c r="GZ36" s="208">
        <f ca="1">IF(OFFSET(Census!GY$4,$A36*25-25+1,0,1,1)=0,"",(OFFSET(Census!GY$4,$A36*25-25+Census!GY$3,0,1,1)-OFFSET(Census!GY$4,$A36*25-25+1,0,1,1))/OFFSET(Census!GY$4,$A36*25-25+1,0,1,1)*100)</f>
        <v>19.481660443663511</v>
      </c>
      <c r="HA36" s="207">
        <f ca="1">OFFSET(Census!HA$4,$A36*25-25+Census!HA$3,0,1,1)-OFFSET(Census!HA$4,$A36*25-25+1,0,1,1)</f>
        <v>-0.79999999999999716</v>
      </c>
      <c r="HB36" s="208">
        <f ca="1">IF(OFFSET(Census!HA$4,$A36*25-25+1,0,1,1)=0,"",(OFFSET(Census!HA$4,$A36*25-25+Census!HA$3,0,1,1)-OFFSET(Census!HA$4,$A36*25-25+1,0,1,1))/OFFSET(Census!HA$4,$A36*25-25+1,0,1,1)*100)</f>
        <v>-0.81799591002044703</v>
      </c>
      <c r="HC36" s="207">
        <f ca="1">OFFSET(Census!HC$4,$A36*25-25+Census!HC$3,0,1,1)-OFFSET(Census!HC$4,$A36*25-25+1,0,1,1)</f>
        <v>1.6000000000000014</v>
      </c>
      <c r="HD36" s="208">
        <f ca="1">IF(OFFSET(Census!HC$4,$A36*25-25+1,0,1,1)=0,"",(OFFSET(Census!HC$4,$A36*25-25+Census!HC$3,0,1,1)-OFFSET(Census!HC$4,$A36*25-25+1,0,1,1))/OFFSET(Census!HC$4,$A36*25-25+1,0,1,1)*100)</f>
        <v>8.8888888888888964</v>
      </c>
      <c r="HE36" s="207"/>
      <c r="HF36" s="208" t="str">
        <f ca="1">IF(OFFSET(Census!HE$4,$A36*25-25+1,0,1,1)=0,"",(OFFSET(Census!HE$4,$A36*25-25+Census!HE$3,0,1,1)-OFFSET(Census!HE$4,$A36*25-25+1,0,1,1))/OFFSET(Census!HE$4,$A36*25-25+1,0,1,1)*100)</f>
        <v/>
      </c>
      <c r="HG36" s="207">
        <f ca="1">OFFSET(Census!HG$4,$A36*25-25+Census!HG$3,0,1,1)-OFFSET(Census!HG$4,$A36*25-25+1,0,1,1)</f>
        <v>504.6466213304858</v>
      </c>
      <c r="HH36" s="208">
        <f ca="1">IF(OFFSET(Census!HG$4,$A36*25-25+1,0,1,1)=0,"",(OFFSET(Census!HG$4,$A36*25-25+Census!HG$3,0,1,1)-OFFSET(Census!HG$4,$A36*25-25+1,0,1,1))/OFFSET(Census!HG$4,$A36*25-25+1,0,1,1)*100)</f>
        <v>102.57045148993613</v>
      </c>
      <c r="HI36" s="207">
        <f ca="1">OFFSET(Census!HI$4,$A36*25-25+Census!HI$3,0,1,1)-OFFSET(Census!HI$4,$A36*25-25+1,0,1,1)</f>
        <v>-975.34667191217522</v>
      </c>
      <c r="HJ36" s="208">
        <f ca="1">IF(OFFSET(Census!HI$4,$A36*25-25+1,0,1,1)=0,"",(OFFSET(Census!HI$4,$A36*25-25+Census!HI$3,0,1,1)-OFFSET(Census!HI$4,$A36*25-25+1,0,1,1))/OFFSET(Census!HI$4,$A36*25-25+1,0,1,1)*100)</f>
        <v>-27.320635067567935</v>
      </c>
      <c r="HK36" s="207">
        <f ca="1">OFFSET(Census!HK$4,$A36*25-25+Census!HK$3,0,1,1)-OFFSET(Census!HK$4,$A36*25-25+1,0,1,1)</f>
        <v>122.01794088811454</v>
      </c>
      <c r="HL36" s="208">
        <f ca="1">IF(OFFSET(Census!HK$4,$A36*25-25+1,0,1,1)=0,"",(OFFSET(Census!HK$4,$A36*25-25+Census!HK$3,0,1,1)-OFFSET(Census!HK$4,$A36*25-25+1,0,1,1))/OFFSET(Census!HK$4,$A36*25-25+1,0,1,1)*100)</f>
        <v>81.891235495378893</v>
      </c>
      <c r="HM36" s="207">
        <f ca="1">OFFSET(Census!HM$4,$A36*25-25+Census!HM$3,0,1,1)-OFFSET(Census!HM$4,$A36*25-25+1,0,1,1)</f>
        <v>308.38793033465117</v>
      </c>
      <c r="HN36" s="208">
        <f ca="1">IF(OFFSET(Census!HM$4,$A36*25-25+1,0,1,1)=0,"",(OFFSET(Census!HM$4,$A36*25-25+Census!HM$3,0,1,1)-OFFSET(Census!HM$4,$A36*25-25+1,0,1,1))/OFFSET(Census!HM$4,$A36*25-25+1,0,1,1)*100)</f>
        <v>6.4435422134277305</v>
      </c>
      <c r="HO36" s="207">
        <f ca="1">OFFSET(Census!HO$4,$A36*25-25+Census!HO$3,0,1,1)-OFFSET(Census!HO$4,$A36*25-25+1,0,1,1)</f>
        <v>780.33206431124302</v>
      </c>
      <c r="HP36" s="208">
        <f ca="1">IF(OFFSET(Census!HO$4,$A36*25-25+1,0,1,1)=0,"",(OFFSET(Census!HO$4,$A36*25-25+Census!HO$3,0,1,1)-OFFSET(Census!HO$4,$A36*25-25+1,0,1,1))/OFFSET(Census!HO$4,$A36*25-25+1,0,1,1)*100)</f>
        <v>163.86973350536101</v>
      </c>
      <c r="HQ36" s="207"/>
      <c r="HR36" s="208"/>
      <c r="HS36" s="207">
        <f ca="1">OFFSET(Census!HS$4,$A36*25-25+Census!HS$3,0,1,1)-OFFSET(Census!HS$4,$A36*25-25+1,0,1,1)</f>
        <v>0</v>
      </c>
      <c r="HT36" s="208">
        <f ca="1">IF(OFFSET(Census!HS$4,$A36*25-25+1,0,1,1)=0,"",(OFFSET(Census!HS$4,$A36*25-25+Census!HS$3,0,1,1)-OFFSET(Census!HS$4,$A36*25-25+1,0,1,1))/OFFSET(Census!HS$4,$A36*25-25+1,0,1,1)*100)</f>
        <v>0</v>
      </c>
      <c r="HU36" s="207">
        <f ca="1">OFFSET(Census!HU$4,$A36*25-25+Census!HU$3,0,1,1)-OFFSET(Census!HU$4,$A36*25-25+1,0,1,1)</f>
        <v>0</v>
      </c>
      <c r="HV36" s="208" t="str">
        <f ca="1">IF(OFFSET(Census!HU$4,$A36*25-25+1,0,1,1)=0,"",(OFFSET(Census!HU$4,$A36*25-25+Census!HU$3,0,1,1)-OFFSET(Census!HU$4,$A36*25-25+1,0,1,1))/OFFSET(Census!HU$4,$A36*25-25+1,0,1,1)*100)</f>
        <v/>
      </c>
      <c r="HW36" s="207">
        <f ca="1">OFFSET(Census!HW$4,$A36*25-25+Census!HW$3,0,1,1)-OFFSET(Census!HW$4,$A36*25-25+1,0,1,1)</f>
        <v>-1.1000000000000014</v>
      </c>
      <c r="HX36" s="208">
        <f ca="1">IF(OFFSET(Census!HW$4,$A36*25-25+1,0,1,1)=0,"",(OFFSET(Census!HW$4,$A36*25-25+Census!HW$3,0,1,1)-OFFSET(Census!HW$4,$A36*25-25+1,0,1,1))/OFFSET(Census!HW$4,$A36*25-25+1,0,1,1)*100)</f>
        <v>-3.5143769968051166</v>
      </c>
      <c r="HY36" s="207"/>
      <c r="HZ36" s="208" t="str">
        <f ca="1">IF(OFFSET(Census!HY$4,$A36*25-25+1,0,1,1)=0,"",(OFFSET(Census!HY$4,$A36*25-25+Census!HY$3,0,1,1)-OFFSET(Census!HY$4,$A36*25-25+1,0,1,1))/OFFSET(Census!HY$4,$A36*25-25+1,0,1,1)*100)</f>
        <v/>
      </c>
      <c r="IA36" s="207">
        <f ca="1">OFFSET(Census!IA$4,$A36*25-25+Census!IA$3,0,1,1)-OFFSET(Census!IA$4,$A36*25-25+1,0,1,1)</f>
        <v>0.47789830067206063</v>
      </c>
      <c r="IB36" s="208">
        <f ca="1">IF(OFFSET(Census!IA$4,$A36*25-25+1,0,1,1)=0,"",(OFFSET(Census!IA$4,$A36*25-25+Census!IA$3,0,1,1)-OFFSET(Census!IA$4,$A36*25-25+1,0,1,1))/OFFSET(Census!IA$4,$A36*25-25+1,0,1,1)*100)</f>
        <v>62.704601578180473</v>
      </c>
      <c r="IC36" s="207">
        <f ca="1">OFFSET(Census!IC$4,$A36*25-25+Census!IC$3,0,1,1)-OFFSET(Census!IC$4,$A36*25-25+1,0,1,1)</f>
        <v>-1.7110301429146535</v>
      </c>
      <c r="ID36" s="208">
        <f ca="1">IF(OFFSET(Census!IC$4,$A36*25-25+1,0,1,1)=0,"",(OFFSET(Census!IC$4,$A36*25-25+Census!IC$3,0,1,1)-OFFSET(Census!IC$4,$A36*25-25+1,0,1,1))/OFFSET(Census!IC$4,$A36*25-25+1,0,1,1)*100)</f>
        <v>-12.599641863615915</v>
      </c>
      <c r="IE36" s="207">
        <f ca="1">OFFSET(Census!IE$4,$A36*25-25+Census!IE$3,0,1,1)-OFFSET(Census!IE$4,$A36*25-25+1,0,1,1)</f>
        <v>0.47789830067206063</v>
      </c>
      <c r="IF36" s="208">
        <f ca="1">IF(OFFSET(Census!IE$4,$A36*25-25+1,0,1,1)=0,"",(OFFSET(Census!IE$4,$A36*25-25+Census!IE$3,0,1,1)-OFFSET(Census!IE$4,$A36*25-25+1,0,1,1))/OFFSET(Census!IE$4,$A36*25-25+1,0,1,1)*100)</f>
        <v>62.704601578180473</v>
      </c>
      <c r="IG36" s="207">
        <f ca="1">OFFSET(Census!IG$4,$A36*25-25+Census!IG$3,0,1,1)-OFFSET(Census!IG$4,$A36*25-25+1,0,1,1)</f>
        <v>-1.7110301429146535</v>
      </c>
      <c r="IH36" s="208">
        <f ca="1">IF(OFFSET(Census!IG$4,$A36*25-25+1,0,1,1)=0,"",(OFFSET(Census!IG$4,$A36*25-25+Census!IG$3,0,1,1)-OFFSET(Census!IG$4,$A36*25-25+1,0,1,1))/OFFSET(Census!IG$4,$A36*25-25+1,0,1,1)*100)</f>
        <v>-12.599641863615915</v>
      </c>
      <c r="II36" s="207"/>
      <c r="IJ36" s="208"/>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BU2066"/>
  <sheetViews>
    <sheetView workbookViewId="0">
      <selection activeCell="F7" sqref="F7"/>
    </sheetView>
  </sheetViews>
  <sheetFormatPr defaultRowHeight="14.5" x14ac:dyDescent="0.35"/>
  <cols>
    <col min="1" max="1" width="3.08984375" style="10" bestFit="1" customWidth="1"/>
    <col min="2" max="2" width="12.1796875" style="2" customWidth="1"/>
    <col min="3" max="55" width="9.6328125" style="7" customWidth="1"/>
    <col min="56" max="56" width="9.6328125" style="8" customWidth="1"/>
    <col min="57" max="66" width="9.08984375" style="5"/>
    <col min="67" max="73" width="9.08984375" style="23"/>
  </cols>
  <sheetData>
    <row r="2" spans="1:73" x14ac:dyDescent="0.35">
      <c r="BE2" s="20"/>
      <c r="BF2" s="20"/>
      <c r="BG2" s="20"/>
      <c r="BH2" s="21"/>
      <c r="BI2" s="21"/>
      <c r="BJ2" s="21"/>
      <c r="BK2" s="21"/>
      <c r="BL2" s="21"/>
      <c r="BM2" s="22"/>
    </row>
    <row r="3" spans="1:73" s="10" customFormat="1" ht="8" x14ac:dyDescent="0.2">
      <c r="A3" s="10">
        <v>1</v>
      </c>
      <c r="B3" s="25" t="s">
        <v>153</v>
      </c>
      <c r="C3" s="26">
        <f t="shared" ref="C3:AH3" si="0">COUNT(C5:C10)</f>
        <v>5</v>
      </c>
      <c r="D3" s="26">
        <f t="shared" si="0"/>
        <v>5</v>
      </c>
      <c r="E3" s="26">
        <f t="shared" si="0"/>
        <v>5</v>
      </c>
      <c r="F3" s="26">
        <f t="shared" si="0"/>
        <v>5</v>
      </c>
      <c r="G3" s="26">
        <f t="shared" si="0"/>
        <v>5</v>
      </c>
      <c r="H3" s="26">
        <f t="shared" si="0"/>
        <v>5</v>
      </c>
      <c r="I3" s="26">
        <f t="shared" si="0"/>
        <v>5</v>
      </c>
      <c r="J3" s="26">
        <f t="shared" si="0"/>
        <v>5</v>
      </c>
      <c r="K3" s="26">
        <f t="shared" si="0"/>
        <v>5</v>
      </c>
      <c r="L3" s="26">
        <f t="shared" si="0"/>
        <v>5</v>
      </c>
      <c r="M3" s="26">
        <f t="shared" si="0"/>
        <v>5</v>
      </c>
      <c r="N3" s="26">
        <f t="shared" si="0"/>
        <v>5</v>
      </c>
      <c r="O3" s="26">
        <f t="shared" si="0"/>
        <v>5</v>
      </c>
      <c r="P3" s="26">
        <f t="shared" si="0"/>
        <v>5</v>
      </c>
      <c r="Q3" s="26">
        <f t="shared" si="0"/>
        <v>5</v>
      </c>
      <c r="R3" s="26">
        <f t="shared" si="0"/>
        <v>5</v>
      </c>
      <c r="S3" s="26">
        <f t="shared" si="0"/>
        <v>5</v>
      </c>
      <c r="T3" s="26">
        <f t="shared" si="0"/>
        <v>5</v>
      </c>
      <c r="U3" s="26">
        <f t="shared" si="0"/>
        <v>5</v>
      </c>
      <c r="V3" s="26">
        <f t="shared" si="0"/>
        <v>4</v>
      </c>
      <c r="W3" s="26">
        <f t="shared" si="0"/>
        <v>5</v>
      </c>
      <c r="X3" s="26">
        <f t="shared" si="0"/>
        <v>5</v>
      </c>
      <c r="Y3" s="26">
        <f t="shared" si="0"/>
        <v>5</v>
      </c>
      <c r="Z3" s="26">
        <f t="shared" si="0"/>
        <v>5</v>
      </c>
      <c r="AA3" s="26">
        <f t="shared" si="0"/>
        <v>5</v>
      </c>
      <c r="AB3" s="26">
        <f t="shared" si="0"/>
        <v>5</v>
      </c>
      <c r="AC3" s="26">
        <f t="shared" si="0"/>
        <v>5</v>
      </c>
      <c r="AD3" s="26">
        <f t="shared" si="0"/>
        <v>5</v>
      </c>
      <c r="AE3" s="26">
        <f t="shared" si="0"/>
        <v>5</v>
      </c>
      <c r="AF3" s="26">
        <f t="shared" si="0"/>
        <v>5</v>
      </c>
      <c r="AG3" s="26">
        <f t="shared" si="0"/>
        <v>5</v>
      </c>
      <c r="AH3" s="26">
        <f t="shared" si="0"/>
        <v>5</v>
      </c>
      <c r="AI3" s="26">
        <f t="shared" ref="AI3:BN3" si="1">COUNT(AI5:AI10)</f>
        <v>5</v>
      </c>
      <c r="AJ3" s="26">
        <f t="shared" si="1"/>
        <v>5</v>
      </c>
      <c r="AK3" s="26">
        <f t="shared" si="1"/>
        <v>5</v>
      </c>
      <c r="AL3" s="26">
        <f t="shared" si="1"/>
        <v>5</v>
      </c>
      <c r="AM3" s="26">
        <f t="shared" si="1"/>
        <v>5</v>
      </c>
      <c r="AN3" s="26">
        <f t="shared" si="1"/>
        <v>5</v>
      </c>
      <c r="AO3" s="26">
        <f t="shared" si="1"/>
        <v>5</v>
      </c>
      <c r="AP3" s="26">
        <f t="shared" si="1"/>
        <v>5</v>
      </c>
      <c r="AQ3" s="26">
        <f t="shared" si="1"/>
        <v>5</v>
      </c>
      <c r="AR3" s="26">
        <f t="shared" si="1"/>
        <v>5</v>
      </c>
      <c r="AS3" s="26">
        <f t="shared" si="1"/>
        <v>5</v>
      </c>
      <c r="AT3" s="26">
        <f t="shared" si="1"/>
        <v>5</v>
      </c>
      <c r="AU3" s="26">
        <f t="shared" si="1"/>
        <v>5</v>
      </c>
      <c r="AV3" s="26">
        <f t="shared" si="1"/>
        <v>5</v>
      </c>
      <c r="AW3" s="26">
        <f t="shared" si="1"/>
        <v>5</v>
      </c>
      <c r="AX3" s="26">
        <f t="shared" si="1"/>
        <v>5</v>
      </c>
      <c r="AY3" s="26">
        <f t="shared" si="1"/>
        <v>5</v>
      </c>
      <c r="AZ3" s="26">
        <f t="shared" si="1"/>
        <v>5</v>
      </c>
      <c r="BA3" s="26">
        <f t="shared" si="1"/>
        <v>5</v>
      </c>
      <c r="BB3" s="26">
        <f t="shared" si="1"/>
        <v>5</v>
      </c>
      <c r="BC3" s="26">
        <f t="shared" si="1"/>
        <v>5</v>
      </c>
      <c r="BD3" s="26">
        <f t="shared" si="1"/>
        <v>2</v>
      </c>
      <c r="BE3" s="26">
        <f t="shared" si="1"/>
        <v>3</v>
      </c>
      <c r="BF3" s="26">
        <f t="shared" si="1"/>
        <v>3</v>
      </c>
      <c r="BG3" s="26">
        <f t="shared" si="1"/>
        <v>3</v>
      </c>
      <c r="BH3" s="26">
        <f t="shared" si="1"/>
        <v>3</v>
      </c>
      <c r="BI3" s="26">
        <f t="shared" si="1"/>
        <v>3</v>
      </c>
      <c r="BJ3" s="26">
        <f t="shared" si="1"/>
        <v>3</v>
      </c>
      <c r="BK3" s="26">
        <f t="shared" si="1"/>
        <v>3</v>
      </c>
      <c r="BL3" s="26">
        <f t="shared" si="1"/>
        <v>3</v>
      </c>
      <c r="BM3" s="26">
        <f t="shared" si="1"/>
        <v>3</v>
      </c>
      <c r="BN3" s="26">
        <f t="shared" si="1"/>
        <v>3</v>
      </c>
      <c r="BO3" s="26">
        <f t="shared" ref="BO3:BU3" si="2">COUNT(BO5:BO10)</f>
        <v>3</v>
      </c>
      <c r="BP3" s="26">
        <f t="shared" si="2"/>
        <v>3</v>
      </c>
      <c r="BQ3" s="26">
        <f t="shared" si="2"/>
        <v>3</v>
      </c>
      <c r="BR3" s="26">
        <f t="shared" si="2"/>
        <v>3</v>
      </c>
      <c r="BS3" s="26">
        <f t="shared" si="2"/>
        <v>3</v>
      </c>
      <c r="BT3" s="26">
        <f t="shared" si="2"/>
        <v>3</v>
      </c>
      <c r="BU3" s="26">
        <f t="shared" si="2"/>
        <v>3</v>
      </c>
    </row>
    <row r="4" spans="1:73" s="19" customFormat="1" ht="48" x14ac:dyDescent="0.25">
      <c r="A4" s="15">
        <v>1</v>
      </c>
      <c r="B4" s="2" t="s">
        <v>41</v>
      </c>
      <c r="C4" s="16" t="s">
        <v>0</v>
      </c>
      <c r="D4" s="16" t="s">
        <v>86</v>
      </c>
      <c r="E4" s="16" t="s">
        <v>87</v>
      </c>
      <c r="F4" s="16" t="s">
        <v>88</v>
      </c>
      <c r="G4" s="17" t="s">
        <v>89</v>
      </c>
      <c r="H4" s="17" t="s">
        <v>90</v>
      </c>
      <c r="I4" s="17" t="s">
        <v>91</v>
      </c>
      <c r="J4" s="16" t="s">
        <v>92</v>
      </c>
      <c r="K4" s="17" t="s">
        <v>93</v>
      </c>
      <c r="L4" s="16" t="s">
        <v>94</v>
      </c>
      <c r="M4" s="17" t="s">
        <v>95</v>
      </c>
      <c r="N4" s="16" t="s">
        <v>96</v>
      </c>
      <c r="O4" s="17" t="s">
        <v>97</v>
      </c>
      <c r="P4" s="16" t="s">
        <v>98</v>
      </c>
      <c r="Q4" s="16" t="s">
        <v>99</v>
      </c>
      <c r="R4" s="16" t="s">
        <v>100</v>
      </c>
      <c r="S4" s="17" t="s">
        <v>101</v>
      </c>
      <c r="T4" s="17" t="s">
        <v>102</v>
      </c>
      <c r="U4" s="16" t="s">
        <v>10</v>
      </c>
      <c r="V4" s="16" t="s">
        <v>103</v>
      </c>
      <c r="W4" s="16" t="s">
        <v>104</v>
      </c>
      <c r="X4" s="16" t="s">
        <v>105</v>
      </c>
      <c r="Y4" s="16" t="s">
        <v>106</v>
      </c>
      <c r="Z4" s="16" t="s">
        <v>107</v>
      </c>
      <c r="AA4" s="16" t="s">
        <v>110</v>
      </c>
      <c r="AB4" s="16" t="s">
        <v>108</v>
      </c>
      <c r="AC4" s="16" t="s">
        <v>109</v>
      </c>
      <c r="AD4" s="16" t="s">
        <v>111</v>
      </c>
      <c r="AE4" s="16" t="s">
        <v>112</v>
      </c>
      <c r="AF4" s="16" t="s">
        <v>113</v>
      </c>
      <c r="AG4" s="16" t="s">
        <v>114</v>
      </c>
      <c r="AH4" s="16" t="s">
        <v>115</v>
      </c>
      <c r="AI4" s="16" t="s">
        <v>116</v>
      </c>
      <c r="AJ4" s="16" t="s">
        <v>117</v>
      </c>
      <c r="AK4" s="16" t="s">
        <v>118</v>
      </c>
      <c r="AL4" s="16" t="s">
        <v>119</v>
      </c>
      <c r="AM4" s="16" t="s">
        <v>120</v>
      </c>
      <c r="AN4" s="16" t="s">
        <v>121</v>
      </c>
      <c r="AO4" s="16" t="s">
        <v>122</v>
      </c>
      <c r="AP4" s="17" t="s">
        <v>123</v>
      </c>
      <c r="AQ4" s="17" t="s">
        <v>124</v>
      </c>
      <c r="AR4" s="16" t="s">
        <v>125</v>
      </c>
      <c r="AS4" s="16" t="s">
        <v>126</v>
      </c>
      <c r="AT4" s="16" t="s">
        <v>127</v>
      </c>
      <c r="AU4" s="16" t="s">
        <v>128</v>
      </c>
      <c r="AV4" s="17" t="s">
        <v>129</v>
      </c>
      <c r="AW4" s="17" t="s">
        <v>130</v>
      </c>
      <c r="AX4" s="17" t="s">
        <v>131</v>
      </c>
      <c r="AY4" s="16" t="s">
        <v>133</v>
      </c>
      <c r="AZ4" s="16" t="s">
        <v>134</v>
      </c>
      <c r="BA4" s="16" t="s">
        <v>132</v>
      </c>
      <c r="BB4" s="16" t="s">
        <v>135</v>
      </c>
      <c r="BC4" s="16" t="s">
        <v>136</v>
      </c>
      <c r="BD4" s="18" t="s">
        <v>37</v>
      </c>
      <c r="BE4" s="24" t="s">
        <v>137</v>
      </c>
      <c r="BF4" s="24" t="s">
        <v>138</v>
      </c>
      <c r="BG4" s="24" t="s">
        <v>139</v>
      </c>
      <c r="BH4" s="24" t="s">
        <v>140</v>
      </c>
      <c r="BI4" s="24" t="s">
        <v>141</v>
      </c>
      <c r="BJ4" s="24" t="s">
        <v>142</v>
      </c>
      <c r="BK4" s="24" t="s">
        <v>143</v>
      </c>
      <c r="BL4" s="24" t="s">
        <v>144</v>
      </c>
      <c r="BM4" s="24" t="s">
        <v>132</v>
      </c>
      <c r="BN4" s="24" t="s">
        <v>145</v>
      </c>
      <c r="BO4" s="24" t="s">
        <v>146</v>
      </c>
      <c r="BP4" s="24" t="s">
        <v>147</v>
      </c>
      <c r="BQ4" s="24" t="s">
        <v>148</v>
      </c>
      <c r="BR4" s="24" t="s">
        <v>149</v>
      </c>
      <c r="BS4" s="24" t="s">
        <v>150</v>
      </c>
      <c r="BT4" s="24" t="s">
        <v>151</v>
      </c>
      <c r="BU4" s="24" t="s">
        <v>152</v>
      </c>
    </row>
    <row r="5" spans="1:73" x14ac:dyDescent="0.35">
      <c r="A5" s="11">
        <v>2</v>
      </c>
      <c r="B5" s="2">
        <v>1991</v>
      </c>
      <c r="C5" s="7">
        <v>114016</v>
      </c>
      <c r="D5" s="7">
        <v>23411</v>
      </c>
      <c r="E5" s="7">
        <v>19373</v>
      </c>
      <c r="F5" s="7">
        <v>13403</v>
      </c>
      <c r="G5" s="12">
        <f>D5/$C5*100</f>
        <v>20.533083076059498</v>
      </c>
      <c r="H5" s="12">
        <f t="shared" ref="H5:I9" si="3">E5/$C5*100</f>
        <v>16.991474880718496</v>
      </c>
      <c r="I5" s="12">
        <f t="shared" si="3"/>
        <v>11.755367667695763</v>
      </c>
      <c r="J5" s="7">
        <v>291</v>
      </c>
      <c r="K5" s="13">
        <f>J5/$C5*100</f>
        <v>0.25522733651417345</v>
      </c>
      <c r="L5" s="7">
        <v>22249</v>
      </c>
      <c r="M5" s="12">
        <f>L5/$C5*100</f>
        <v>19.513927869772662</v>
      </c>
      <c r="N5" s="7">
        <v>18081</v>
      </c>
      <c r="O5" s="12">
        <f>N5/$C5*100</f>
        <v>15.858300589390964</v>
      </c>
      <c r="P5" s="7">
        <v>52057</v>
      </c>
      <c r="Q5" s="7">
        <v>4927</v>
      </c>
      <c r="R5" s="7">
        <v>31726</v>
      </c>
      <c r="S5" s="12">
        <f>Q5/SUM(P5,Q5)*100</f>
        <v>8.6462866769619549</v>
      </c>
      <c r="T5" s="12">
        <f>SUM(P5:Q5)/SUM(P5:R5)*100</f>
        <v>64.236275504452706</v>
      </c>
      <c r="U5" s="7">
        <v>1282</v>
      </c>
      <c r="W5" s="7">
        <v>16</v>
      </c>
      <c r="X5" s="7">
        <v>351</v>
      </c>
      <c r="Y5" s="7">
        <v>392</v>
      </c>
      <c r="Z5" s="7">
        <v>9</v>
      </c>
      <c r="AA5" s="7">
        <v>261</v>
      </c>
      <c r="AB5" s="7">
        <v>509</v>
      </c>
      <c r="AC5" s="7">
        <v>82</v>
      </c>
      <c r="AD5" s="7">
        <v>320</v>
      </c>
      <c r="AE5" s="7">
        <v>384</v>
      </c>
      <c r="AF5" s="7">
        <v>518</v>
      </c>
      <c r="AG5" s="7">
        <v>610</v>
      </c>
      <c r="AH5" s="7">
        <v>155</v>
      </c>
      <c r="AI5" s="7">
        <v>16570</v>
      </c>
      <c r="AJ5" s="7">
        <v>5129</v>
      </c>
      <c r="AK5" s="7">
        <v>8594</v>
      </c>
      <c r="AL5" s="14">
        <f>AK5/C5*100</f>
        <v>7.5375385910749371</v>
      </c>
      <c r="AM5" s="7">
        <v>16.13478899853034</v>
      </c>
      <c r="AN5" s="7">
        <v>10377</v>
      </c>
      <c r="AO5" s="7">
        <v>3150</v>
      </c>
      <c r="AP5" s="14">
        <f>AN5/C5*100</f>
        <v>9.1013541959023296</v>
      </c>
      <c r="AQ5" s="14">
        <f>AO5/C5*100</f>
        <v>2.7627701375245577</v>
      </c>
      <c r="AR5" s="7">
        <v>2219</v>
      </c>
      <c r="AS5" s="7">
        <v>34213</v>
      </c>
      <c r="AT5" s="7">
        <v>3926</v>
      </c>
      <c r="AU5" s="7">
        <v>40801</v>
      </c>
      <c r="AV5" s="12">
        <f t="shared" ref="AV5:AX9" si="4">AR5/$AU5*100</f>
        <v>5.4385921913678592</v>
      </c>
      <c r="AW5" s="12">
        <f t="shared" si="4"/>
        <v>83.853336928016475</v>
      </c>
      <c r="AX5" s="12">
        <f t="shared" si="4"/>
        <v>9.6223131785985636</v>
      </c>
      <c r="AY5" s="7">
        <v>7718</v>
      </c>
      <c r="AZ5" s="7">
        <v>1831</v>
      </c>
      <c r="BA5" s="7">
        <v>38561</v>
      </c>
      <c r="BB5" s="12">
        <f t="shared" ref="BB5:BC9" si="5">AY5/$BA5*100</f>
        <v>20.015041103705816</v>
      </c>
      <c r="BC5" s="12">
        <f t="shared" si="5"/>
        <v>4.7483208423018075</v>
      </c>
      <c r="BD5" s="8" t="s">
        <v>38</v>
      </c>
    </row>
    <row r="6" spans="1:73" x14ac:dyDescent="0.35">
      <c r="A6" s="11">
        <v>3</v>
      </c>
      <c r="B6" s="2">
        <v>1996</v>
      </c>
      <c r="C6" s="7">
        <v>112594</v>
      </c>
      <c r="D6" s="7">
        <v>22199</v>
      </c>
      <c r="E6" s="7">
        <v>16942</v>
      </c>
      <c r="F6" s="7">
        <v>14887</v>
      </c>
      <c r="G6" s="12">
        <f>D6/$C6*100</f>
        <v>19.715970655629963</v>
      </c>
      <c r="H6" s="12">
        <f t="shared" si="3"/>
        <v>15.046982965344514</v>
      </c>
      <c r="I6" s="12">
        <f t="shared" si="3"/>
        <v>13.221841305931045</v>
      </c>
      <c r="J6" s="7">
        <v>352</v>
      </c>
      <c r="K6" s="13">
        <f>J6/$C6*100</f>
        <v>0.31262767110147965</v>
      </c>
      <c r="L6" s="7">
        <v>22261</v>
      </c>
      <c r="M6" s="12">
        <f>L6/$C6*100</f>
        <v>19.771035756789882</v>
      </c>
      <c r="N6" s="7">
        <v>18151</v>
      </c>
      <c r="O6" s="12">
        <f>N6/$C6*100</f>
        <v>16.120752437962945</v>
      </c>
      <c r="P6" s="7">
        <v>52132</v>
      </c>
      <c r="Q6" s="7">
        <v>3852</v>
      </c>
      <c r="R6" s="7">
        <v>32460</v>
      </c>
      <c r="S6" s="12">
        <f>Q6/SUM(P6,Q6)*100</f>
        <v>6.8805372963703908</v>
      </c>
      <c r="T6" s="12">
        <f>SUM(P6:Q6)/SUM(P6:R6)*100</f>
        <v>63.298810546786669</v>
      </c>
      <c r="U6" s="7">
        <v>689</v>
      </c>
      <c r="V6" s="7">
        <v>113</v>
      </c>
      <c r="W6" s="7">
        <v>17</v>
      </c>
      <c r="X6" s="7">
        <v>693</v>
      </c>
      <c r="Y6" s="7">
        <v>470</v>
      </c>
      <c r="Z6" s="7">
        <v>16</v>
      </c>
      <c r="AA6" s="7">
        <v>304</v>
      </c>
      <c r="AB6" s="7">
        <v>570</v>
      </c>
      <c r="AC6" s="7">
        <v>80</v>
      </c>
      <c r="AD6" s="7">
        <v>328</v>
      </c>
      <c r="AE6" s="7">
        <v>483</v>
      </c>
      <c r="AF6" s="7">
        <v>694</v>
      </c>
      <c r="AG6" s="7">
        <v>1239</v>
      </c>
      <c r="AH6" s="7">
        <v>120</v>
      </c>
      <c r="AI6" s="7">
        <v>21096</v>
      </c>
      <c r="AJ6" s="7">
        <v>5404</v>
      </c>
      <c r="AK6" s="7">
        <v>11396</v>
      </c>
      <c r="AL6" s="14">
        <f>AK6/C6*100</f>
        <v>10.121320851910404</v>
      </c>
      <c r="AM6" s="7">
        <v>11.572775936783074</v>
      </c>
      <c r="AN6" s="7">
        <v>4024</v>
      </c>
      <c r="AO6" s="7">
        <v>2851</v>
      </c>
      <c r="AP6" s="14">
        <f>AN6/C6*100</f>
        <v>3.5739026946373693</v>
      </c>
      <c r="AQ6" s="14">
        <f>AO6/C6*100</f>
        <v>2.5321065065634047</v>
      </c>
      <c r="AR6" s="7">
        <v>3861</v>
      </c>
      <c r="AS6" s="7">
        <v>34954</v>
      </c>
      <c r="AT6" s="7">
        <v>3137</v>
      </c>
      <c r="AU6" s="7">
        <v>43039</v>
      </c>
      <c r="AV6" s="12">
        <f t="shared" si="4"/>
        <v>8.9709333395292656</v>
      </c>
      <c r="AW6" s="12">
        <f t="shared" si="4"/>
        <v>81.214712237737857</v>
      </c>
      <c r="AX6" s="12">
        <f t="shared" si="4"/>
        <v>7.2887381212388762</v>
      </c>
      <c r="AY6" s="7">
        <v>8141</v>
      </c>
      <c r="AZ6" s="7">
        <v>1639</v>
      </c>
      <c r="BA6" s="7">
        <v>40397</v>
      </c>
      <c r="BB6" s="12">
        <f t="shared" si="5"/>
        <v>20.152486570784959</v>
      </c>
      <c r="BC6" s="12">
        <f t="shared" si="5"/>
        <v>4.0572319726712376</v>
      </c>
      <c r="BD6" s="8" t="s">
        <v>39</v>
      </c>
    </row>
    <row r="7" spans="1:73" x14ac:dyDescent="0.35">
      <c r="A7" s="11">
        <v>4</v>
      </c>
      <c r="B7" s="2">
        <v>2001</v>
      </c>
      <c r="C7" s="7">
        <v>114222</v>
      </c>
      <c r="D7" s="7">
        <v>21485</v>
      </c>
      <c r="E7" s="7">
        <v>15891</v>
      </c>
      <c r="F7" s="7">
        <v>16090</v>
      </c>
      <c r="G7" s="12">
        <f>D7/$C7*100</f>
        <v>18.809861497785015</v>
      </c>
      <c r="H7" s="12">
        <f t="shared" si="3"/>
        <v>13.912381152492515</v>
      </c>
      <c r="I7" s="12">
        <f t="shared" si="3"/>
        <v>14.08660328132934</v>
      </c>
      <c r="J7" s="7">
        <v>484</v>
      </c>
      <c r="K7" s="13">
        <f>J7/$C7*100</f>
        <v>0.42373623294986956</v>
      </c>
      <c r="L7" s="7">
        <v>21836</v>
      </c>
      <c r="M7" s="12">
        <f>L7/$C7*100</f>
        <v>19.11715781548213</v>
      </c>
      <c r="N7" s="7">
        <v>18318</v>
      </c>
      <c r="O7" s="12">
        <f>N7/$C7*100</f>
        <v>16.037190733834112</v>
      </c>
      <c r="P7" s="7">
        <v>54458</v>
      </c>
      <c r="Q7" s="7">
        <v>2806</v>
      </c>
      <c r="R7" s="7">
        <v>31211</v>
      </c>
      <c r="S7" s="12">
        <f>Q7/SUM(P7,Q7)*100</f>
        <v>4.9001117630623074</v>
      </c>
      <c r="T7" s="12">
        <f>SUM(P7:Q7)/SUM(P7:R7)*100</f>
        <v>64.723368183102565</v>
      </c>
      <c r="U7" s="7">
        <v>388</v>
      </c>
      <c r="V7" s="7">
        <v>150</v>
      </c>
      <c r="W7" s="7">
        <v>11</v>
      </c>
      <c r="X7" s="7">
        <v>918</v>
      </c>
      <c r="Y7" s="7">
        <v>467</v>
      </c>
      <c r="Z7" s="7">
        <v>35</v>
      </c>
      <c r="AA7" s="7">
        <v>312</v>
      </c>
      <c r="AB7" s="7">
        <v>523</v>
      </c>
      <c r="AC7" s="7">
        <v>78</v>
      </c>
      <c r="AD7" s="7">
        <v>351</v>
      </c>
      <c r="AE7" s="7">
        <v>517</v>
      </c>
      <c r="AF7" s="7">
        <v>1293</v>
      </c>
      <c r="AG7" s="7">
        <v>1664</v>
      </c>
      <c r="AH7" s="7">
        <v>121</v>
      </c>
      <c r="AI7" s="7">
        <v>20543</v>
      </c>
      <c r="AJ7" s="7">
        <v>5801</v>
      </c>
      <c r="AK7" s="7">
        <v>14325</v>
      </c>
      <c r="AL7" s="14">
        <f>AK7/C7*100</f>
        <v>12.54136681199769</v>
      </c>
      <c r="AM7" s="7">
        <v>9.6043075381918364</v>
      </c>
      <c r="AN7" s="7">
        <v>12889</v>
      </c>
      <c r="AO7" s="7">
        <v>2895</v>
      </c>
      <c r="AP7" s="14">
        <f>AN7/C7*100</f>
        <v>11.284165922501794</v>
      </c>
      <c r="AQ7" s="14">
        <f>AO7/C7*100</f>
        <v>2.5345380049377528</v>
      </c>
      <c r="AR7" s="7">
        <v>3286</v>
      </c>
      <c r="AS7" s="7">
        <v>36312</v>
      </c>
      <c r="AT7" s="7">
        <v>4753</v>
      </c>
      <c r="AU7" s="7">
        <v>44756</v>
      </c>
      <c r="AV7" s="12">
        <f t="shared" si="4"/>
        <v>7.342032353204039</v>
      </c>
      <c r="AW7" s="12">
        <f t="shared" si="4"/>
        <v>81.133255876307089</v>
      </c>
      <c r="AX7" s="12">
        <f t="shared" si="4"/>
        <v>10.619805165787827</v>
      </c>
      <c r="AY7" s="7">
        <v>8349</v>
      </c>
      <c r="AZ7" s="7">
        <v>1754</v>
      </c>
      <c r="BA7" s="7">
        <v>42278</v>
      </c>
      <c r="BB7" s="12">
        <f t="shared" si="5"/>
        <v>19.747859406783668</v>
      </c>
      <c r="BC7" s="12">
        <f t="shared" si="5"/>
        <v>4.1487298358484317</v>
      </c>
      <c r="BD7" s="8" t="s">
        <v>40</v>
      </c>
      <c r="BE7" s="5">
        <v>8383</v>
      </c>
      <c r="BF7" s="5">
        <v>16482</v>
      </c>
      <c r="BG7" s="5">
        <v>5889</v>
      </c>
      <c r="BH7" s="5">
        <v>705</v>
      </c>
      <c r="BI7" s="5">
        <v>31459</v>
      </c>
      <c r="BJ7" s="5">
        <v>9186</v>
      </c>
      <c r="BK7" s="5">
        <v>1271</v>
      </c>
      <c r="BL7" s="5">
        <v>1460</v>
      </c>
      <c r="BM7" s="5">
        <v>43376</v>
      </c>
      <c r="BN7" s="12">
        <f>BE7/$BM7*100</f>
        <v>19.326355588343784</v>
      </c>
      <c r="BO7" s="12">
        <f t="shared" ref="BO7:BU7" si="6">BF7/$BM7*100</f>
        <v>37.997971228329028</v>
      </c>
      <c r="BP7" s="12">
        <f t="shared" si="6"/>
        <v>13.576632239026191</v>
      </c>
      <c r="BQ7" s="12">
        <f t="shared" si="6"/>
        <v>1.6253227591294723</v>
      </c>
      <c r="BR7" s="12">
        <f t="shared" si="6"/>
        <v>72.526281814828479</v>
      </c>
      <c r="BS7" s="12">
        <f t="shared" si="6"/>
        <v>21.177609738104021</v>
      </c>
      <c r="BT7" s="12">
        <f t="shared" si="6"/>
        <v>2.9301918111398009</v>
      </c>
      <c r="BU7" s="12">
        <f t="shared" si="6"/>
        <v>3.3659166359277024</v>
      </c>
    </row>
    <row r="8" spans="1:73" x14ac:dyDescent="0.35">
      <c r="A8" s="11">
        <v>5</v>
      </c>
      <c r="B8" s="2">
        <v>2006</v>
      </c>
      <c r="C8" s="7">
        <v>125742</v>
      </c>
      <c r="D8" s="7">
        <v>23948</v>
      </c>
      <c r="E8" s="7">
        <v>17841</v>
      </c>
      <c r="F8" s="7">
        <v>17203</v>
      </c>
      <c r="G8" s="12">
        <f>D8/$C8*100</f>
        <v>19.045346821268947</v>
      </c>
      <c r="H8" s="12">
        <f t="shared" si="3"/>
        <v>14.188576609247509</v>
      </c>
      <c r="I8" s="12">
        <f t="shared" si="3"/>
        <v>13.681188465270155</v>
      </c>
      <c r="J8" s="7">
        <v>497</v>
      </c>
      <c r="K8" s="13">
        <f>J8/$C8*100</f>
        <v>0.39525377359991098</v>
      </c>
      <c r="L8" s="7">
        <v>64307</v>
      </c>
      <c r="M8" s="12">
        <f>L8/$C8*100</f>
        <v>51.142020963560306</v>
      </c>
      <c r="N8" s="7">
        <v>69074</v>
      </c>
      <c r="O8" s="12">
        <f>N8/$C8*100</f>
        <v>54.933117017384802</v>
      </c>
      <c r="P8" s="7">
        <v>47803</v>
      </c>
      <c r="Q8" s="7">
        <v>5002</v>
      </c>
      <c r="R8" s="7">
        <v>40558</v>
      </c>
      <c r="S8" s="12">
        <f>Q8/SUM(P8,Q8)*100</f>
        <v>9.4725878231228098</v>
      </c>
      <c r="T8" s="12">
        <f>SUM(P8:Q8)/SUM(P8:R8)*100</f>
        <v>56.55880809314182</v>
      </c>
      <c r="U8" s="7">
        <v>1342</v>
      </c>
      <c r="V8" s="7">
        <v>2038</v>
      </c>
      <c r="W8" s="7">
        <v>4644</v>
      </c>
      <c r="X8" s="7">
        <v>2690</v>
      </c>
      <c r="Y8" s="7">
        <v>3813</v>
      </c>
      <c r="Z8" s="7">
        <v>240</v>
      </c>
      <c r="AA8" s="7">
        <v>1151</v>
      </c>
      <c r="AB8" s="7">
        <v>3819</v>
      </c>
      <c r="AC8" s="7">
        <v>917</v>
      </c>
      <c r="AD8" s="7">
        <v>10574</v>
      </c>
      <c r="AE8" s="7">
        <v>2533</v>
      </c>
      <c r="AF8" s="7">
        <v>18707</v>
      </c>
      <c r="AG8" s="7">
        <v>9870</v>
      </c>
      <c r="AH8" s="7">
        <v>102</v>
      </c>
      <c r="AI8" s="7">
        <v>14644</v>
      </c>
      <c r="AJ8" s="7">
        <v>3623</v>
      </c>
      <c r="AK8" s="7">
        <v>8827</v>
      </c>
      <c r="AL8" s="14">
        <f>AK8/C8*100</f>
        <v>7.0199296973167273</v>
      </c>
      <c r="AM8" s="7">
        <v>6.8816169393647737</v>
      </c>
      <c r="AN8" s="7">
        <v>5284</v>
      </c>
      <c r="AO8" s="7">
        <v>8681</v>
      </c>
      <c r="AP8" s="14">
        <f>AN8/C8*100</f>
        <v>4.2022554118751092</v>
      </c>
      <c r="AQ8" s="14">
        <f>AO8/C8*100</f>
        <v>6.9038189308266134</v>
      </c>
      <c r="AR8" s="7">
        <v>9221</v>
      </c>
      <c r="AS8" s="7">
        <v>31918</v>
      </c>
      <c r="AT8" s="7">
        <v>3392</v>
      </c>
      <c r="AU8" s="7">
        <v>44852</v>
      </c>
      <c r="AV8" s="12">
        <f t="shared" si="4"/>
        <v>20.558726478194952</v>
      </c>
      <c r="AW8" s="12">
        <f t="shared" si="4"/>
        <v>71.162935877998763</v>
      </c>
      <c r="AX8" s="12">
        <f t="shared" si="4"/>
        <v>7.562650494961205</v>
      </c>
      <c r="AY8" s="7">
        <v>12541</v>
      </c>
      <c r="AZ8" s="7">
        <v>1845</v>
      </c>
      <c r="BA8" s="7">
        <v>44854</v>
      </c>
      <c r="BB8" s="12">
        <f t="shared" si="5"/>
        <v>27.959602265126854</v>
      </c>
      <c r="BC8" s="12">
        <f t="shared" si="5"/>
        <v>4.1133455210237662</v>
      </c>
      <c r="BD8" s="8">
        <v>36</v>
      </c>
      <c r="BE8" s="5">
        <v>8909</v>
      </c>
      <c r="BF8" s="5">
        <v>15325</v>
      </c>
      <c r="BG8" s="5">
        <v>6345</v>
      </c>
      <c r="BH8" s="5">
        <v>750</v>
      </c>
      <c r="BI8" s="5">
        <v>31329</v>
      </c>
      <c r="BJ8" s="5">
        <v>10109</v>
      </c>
      <c r="BK8" s="5">
        <v>1280</v>
      </c>
      <c r="BL8" s="5">
        <v>2134</v>
      </c>
      <c r="BM8" s="5">
        <v>44852</v>
      </c>
      <c r="BN8" s="12">
        <f>BE8/$BM8*100</f>
        <v>19.863105324177294</v>
      </c>
      <c r="BO8" s="12">
        <f t="shared" ref="BO8:BU9" si="7">BF8/$BM8*100</f>
        <v>34.167930081155802</v>
      </c>
      <c r="BP8" s="12">
        <f t="shared" si="7"/>
        <v>14.146526353339873</v>
      </c>
      <c r="BQ8" s="12">
        <f t="shared" si="7"/>
        <v>1.6721662356193705</v>
      </c>
      <c r="BR8" s="12">
        <f t="shared" si="7"/>
        <v>69.849727994292337</v>
      </c>
      <c r="BS8" s="12">
        <f t="shared" si="7"/>
        <v>22.538571301168286</v>
      </c>
      <c r="BT8" s="12">
        <f t="shared" si="7"/>
        <v>2.8538303754570586</v>
      </c>
      <c r="BU8" s="12">
        <f t="shared" si="7"/>
        <v>4.7578703290823148</v>
      </c>
    </row>
    <row r="9" spans="1:73" x14ac:dyDescent="0.35">
      <c r="A9" s="11">
        <v>6</v>
      </c>
      <c r="B9" s="2">
        <v>2011</v>
      </c>
      <c r="C9" s="7">
        <v>136296</v>
      </c>
      <c r="D9" s="7">
        <v>24786</v>
      </c>
      <c r="E9" s="7">
        <v>19167</v>
      </c>
      <c r="F9" s="7">
        <v>18806</v>
      </c>
      <c r="G9" s="12">
        <f>D9/$C9*100</f>
        <v>18.185419968304277</v>
      </c>
      <c r="H9" s="12">
        <f t="shared" si="3"/>
        <v>14.062775136467687</v>
      </c>
      <c r="I9" s="12">
        <f t="shared" si="3"/>
        <v>13.797910430240066</v>
      </c>
      <c r="J9" s="7">
        <v>499</v>
      </c>
      <c r="K9" s="13">
        <f>J9/$C9*100</f>
        <v>0.36611492633679638</v>
      </c>
      <c r="L9" s="7">
        <v>75843</v>
      </c>
      <c r="M9" s="12">
        <f>L9/$C9*100</f>
        <v>55.645800316957207</v>
      </c>
      <c r="N9" s="7">
        <v>82802</v>
      </c>
      <c r="O9" s="12">
        <f>N9/$C9*100</f>
        <v>60.751599459998829</v>
      </c>
      <c r="P9" s="7">
        <v>53952</v>
      </c>
      <c r="Q9" s="7">
        <v>5271</v>
      </c>
      <c r="R9" s="7">
        <v>44668</v>
      </c>
      <c r="S9" s="12">
        <f>Q9/SUM(P9,Q9)*100</f>
        <v>8.9002583455751996</v>
      </c>
      <c r="T9" s="12">
        <f>SUM(P9:Q9)/SUM(P9:R9)*100</f>
        <v>57.00493786757275</v>
      </c>
      <c r="U9" s="7">
        <v>1711</v>
      </c>
      <c r="V9" s="7">
        <v>1876</v>
      </c>
      <c r="W9" s="7">
        <v>5377</v>
      </c>
      <c r="X9" s="7">
        <v>3337</v>
      </c>
      <c r="Y9" s="7">
        <v>10007</v>
      </c>
      <c r="Z9" s="7">
        <v>455</v>
      </c>
      <c r="AA9" s="7">
        <v>1559</v>
      </c>
      <c r="AB9" s="7">
        <v>5750</v>
      </c>
      <c r="AC9" s="7">
        <v>911</v>
      </c>
      <c r="AD9" s="7">
        <v>11730</v>
      </c>
      <c r="AE9" s="7">
        <v>5385</v>
      </c>
      <c r="AF9" s="7">
        <v>22076</v>
      </c>
      <c r="AG9" s="7">
        <v>13600</v>
      </c>
      <c r="AH9" s="7">
        <v>145</v>
      </c>
      <c r="AI9" s="7">
        <v>16253</v>
      </c>
      <c r="AJ9" s="7">
        <v>5224</v>
      </c>
      <c r="AK9" s="7">
        <v>13599</v>
      </c>
      <c r="AL9" s="14">
        <f>AK9/C9*100</f>
        <v>9.9775488642366614</v>
      </c>
      <c r="AM9" s="7">
        <v>4.8853554556976615</v>
      </c>
      <c r="AN9" s="7">
        <v>6661</v>
      </c>
      <c r="AO9" s="7">
        <v>9199</v>
      </c>
      <c r="AP9" s="14">
        <f>AN9/C9*100</f>
        <v>4.8871573633855725</v>
      </c>
      <c r="AQ9" s="14">
        <f>AO9/C9*100</f>
        <v>6.7492809766977757</v>
      </c>
      <c r="AR9" s="7">
        <v>10097</v>
      </c>
      <c r="AS9" s="7">
        <v>32277</v>
      </c>
      <c r="AT9" s="7">
        <v>3980</v>
      </c>
      <c r="AU9" s="7">
        <v>47090</v>
      </c>
      <c r="AV9" s="12">
        <f t="shared" si="4"/>
        <v>21.441919728180082</v>
      </c>
      <c r="AW9" s="12">
        <f t="shared" si="4"/>
        <v>68.543215119983017</v>
      </c>
      <c r="AX9" s="12">
        <f t="shared" si="4"/>
        <v>8.4519006158420051</v>
      </c>
      <c r="AY9" s="7">
        <v>14954</v>
      </c>
      <c r="AZ9" s="7">
        <v>1943</v>
      </c>
      <c r="BA9" s="7">
        <v>47088</v>
      </c>
      <c r="BB9" s="12">
        <f t="shared" si="5"/>
        <v>31.757560312606188</v>
      </c>
      <c r="BC9" s="12">
        <f t="shared" si="5"/>
        <v>4.1263166836561327</v>
      </c>
      <c r="BD9" s="8">
        <v>35</v>
      </c>
      <c r="BE9" s="5">
        <v>9866</v>
      </c>
      <c r="BF9" s="5">
        <v>16505</v>
      </c>
      <c r="BG9" s="5">
        <v>6372</v>
      </c>
      <c r="BH9" s="5">
        <v>893</v>
      </c>
      <c r="BI9" s="5">
        <v>33636</v>
      </c>
      <c r="BJ9" s="5">
        <v>10170</v>
      </c>
      <c r="BK9" s="5">
        <v>1688</v>
      </c>
      <c r="BL9" s="5">
        <v>1596</v>
      </c>
      <c r="BM9" s="5">
        <v>47090</v>
      </c>
      <c r="BN9" s="12">
        <f>BE9/$BM9*100</f>
        <v>20.951369717562116</v>
      </c>
      <c r="BO9" s="12">
        <f t="shared" si="7"/>
        <v>35.049904438309618</v>
      </c>
      <c r="BP9" s="12">
        <f t="shared" si="7"/>
        <v>13.531535357825442</v>
      </c>
      <c r="BQ9" s="12">
        <f t="shared" si="7"/>
        <v>1.8963686557655555</v>
      </c>
      <c r="BR9" s="12">
        <f t="shared" si="7"/>
        <v>71.42917816946273</v>
      </c>
      <c r="BS9" s="12">
        <f t="shared" si="7"/>
        <v>21.596942025907836</v>
      </c>
      <c r="BT9" s="12">
        <f t="shared" si="7"/>
        <v>3.584625185814398</v>
      </c>
      <c r="BU9" s="12">
        <f t="shared" si="7"/>
        <v>3.389254618815035</v>
      </c>
    </row>
    <row r="10" spans="1:73" x14ac:dyDescent="0.35">
      <c r="A10" s="11">
        <v>7</v>
      </c>
      <c r="B10"/>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s="23"/>
      <c r="BF10" s="23"/>
      <c r="BG10" s="23"/>
      <c r="BH10" s="23"/>
      <c r="BI10" s="23"/>
      <c r="BJ10" s="23"/>
      <c r="BK10" s="23"/>
      <c r="BL10" s="23"/>
      <c r="BM10" s="23"/>
      <c r="BN10" s="23"/>
    </row>
    <row r="11" spans="1:73" x14ac:dyDescent="0.35">
      <c r="A11" s="11">
        <v>8</v>
      </c>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s="23"/>
      <c r="BF11" s="23"/>
      <c r="BG11" s="23"/>
      <c r="BH11" s="23"/>
      <c r="BI11" s="23"/>
      <c r="BJ11" s="23"/>
      <c r="BK11" s="23"/>
      <c r="BL11" s="23"/>
      <c r="BM11" s="23"/>
      <c r="BN11" s="23"/>
    </row>
    <row r="12" spans="1:73" x14ac:dyDescent="0.35">
      <c r="A12" s="11">
        <v>9</v>
      </c>
      <c r="B12"/>
    </row>
    <row r="13" spans="1:73" x14ac:dyDescent="0.35">
      <c r="A13" s="11">
        <v>10</v>
      </c>
      <c r="B13"/>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s="23"/>
      <c r="BF13" s="23"/>
      <c r="BG13" s="23"/>
      <c r="BH13" s="23"/>
      <c r="BI13" s="23"/>
      <c r="BJ13" s="23"/>
      <c r="BK13" s="23"/>
      <c r="BL13" s="23"/>
      <c r="BM13" s="23"/>
      <c r="BN13" s="23"/>
    </row>
    <row r="14" spans="1:73" x14ac:dyDescent="0.35">
      <c r="A14" s="11">
        <v>11</v>
      </c>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s="23"/>
      <c r="BF14" s="23"/>
      <c r="BG14" s="23"/>
      <c r="BH14" s="23"/>
      <c r="BI14" s="23"/>
      <c r="BJ14" s="23"/>
      <c r="BK14" s="23"/>
      <c r="BL14" s="23"/>
      <c r="BM14" s="23"/>
      <c r="BN14" s="23"/>
    </row>
    <row r="15" spans="1:73" x14ac:dyDescent="0.35">
      <c r="A15" s="11">
        <v>12</v>
      </c>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s="23"/>
      <c r="BF15" s="23"/>
      <c r="BG15" s="23"/>
      <c r="BH15" s="23"/>
      <c r="BI15" s="23"/>
      <c r="BJ15" s="23"/>
      <c r="BK15" s="23"/>
      <c r="BL15" s="23"/>
      <c r="BM15" s="23"/>
      <c r="BN15" s="23"/>
    </row>
    <row r="16" spans="1:73" x14ac:dyDescent="0.35">
      <c r="A16" s="11">
        <v>13</v>
      </c>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3"/>
      <c r="BF16" s="23"/>
      <c r="BG16" s="23"/>
      <c r="BH16" s="23"/>
      <c r="BI16" s="23"/>
      <c r="BJ16" s="23"/>
      <c r="BK16" s="23"/>
      <c r="BL16" s="23"/>
      <c r="BM16" s="23"/>
      <c r="BN16" s="23"/>
    </row>
    <row r="17" spans="1:73" x14ac:dyDescent="0.35">
      <c r="A17" s="11">
        <v>14</v>
      </c>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s="23"/>
      <c r="BF17" s="23"/>
      <c r="BG17" s="23"/>
      <c r="BH17" s="23"/>
      <c r="BI17" s="23"/>
      <c r="BJ17" s="23"/>
      <c r="BK17" s="23"/>
      <c r="BL17" s="23"/>
      <c r="BM17" s="23"/>
      <c r="BN17" s="23"/>
    </row>
    <row r="18" spans="1:73" x14ac:dyDescent="0.35">
      <c r="A18" s="11">
        <v>15</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s="23"/>
      <c r="BF18" s="23"/>
      <c r="BG18" s="23"/>
      <c r="BH18" s="23"/>
      <c r="BI18" s="23"/>
      <c r="BJ18" s="23"/>
      <c r="BK18" s="23"/>
      <c r="BL18" s="23"/>
      <c r="BM18" s="23"/>
      <c r="BN18" s="23"/>
    </row>
    <row r="19" spans="1:73" x14ac:dyDescent="0.35">
      <c r="A19" s="11">
        <v>16</v>
      </c>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s="23"/>
      <c r="BF19" s="23"/>
      <c r="BG19" s="23"/>
      <c r="BH19" s="23"/>
      <c r="BI19" s="23"/>
      <c r="BJ19" s="23"/>
      <c r="BK19" s="23"/>
      <c r="BL19" s="23"/>
      <c r="BM19" s="23"/>
      <c r="BN19" s="23"/>
    </row>
    <row r="20" spans="1:73" x14ac:dyDescent="0.35">
      <c r="A20" s="11">
        <v>17</v>
      </c>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s="23"/>
      <c r="BF20" s="23"/>
      <c r="BG20" s="23"/>
      <c r="BH20" s="23"/>
      <c r="BI20" s="23"/>
      <c r="BJ20" s="23"/>
      <c r="BK20" s="23"/>
      <c r="BL20" s="23"/>
      <c r="BM20" s="23"/>
      <c r="BN20" s="23"/>
    </row>
    <row r="21" spans="1:73" x14ac:dyDescent="0.35">
      <c r="A21" s="11">
        <v>18</v>
      </c>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s="23"/>
      <c r="BF21" s="23"/>
      <c r="BG21" s="23"/>
      <c r="BH21" s="23"/>
      <c r="BI21" s="23"/>
      <c r="BJ21" s="23"/>
      <c r="BK21" s="23"/>
      <c r="BL21" s="23"/>
      <c r="BM21" s="23"/>
      <c r="BN21" s="23"/>
    </row>
    <row r="22" spans="1:73" x14ac:dyDescent="0.35">
      <c r="A22" s="11">
        <v>19</v>
      </c>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s="23"/>
      <c r="BF22" s="23"/>
      <c r="BG22" s="23"/>
      <c r="BH22" s="23"/>
      <c r="BI22" s="23"/>
      <c r="BJ22" s="23"/>
      <c r="BK22" s="23"/>
      <c r="BL22" s="23"/>
      <c r="BM22" s="23"/>
      <c r="BN22" s="23"/>
    </row>
    <row r="23" spans="1:73" x14ac:dyDescent="0.35">
      <c r="A23" s="11">
        <v>20</v>
      </c>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s="23"/>
      <c r="BF23" s="23"/>
      <c r="BG23" s="23"/>
      <c r="BH23" s="23"/>
      <c r="BI23" s="23"/>
      <c r="BJ23" s="23"/>
      <c r="BK23" s="23"/>
      <c r="BL23" s="23"/>
      <c r="BM23" s="23"/>
      <c r="BN23" s="23"/>
    </row>
    <row r="24" spans="1:73" x14ac:dyDescent="0.35">
      <c r="A24" s="11">
        <v>21</v>
      </c>
      <c r="B24" s="2" t="s">
        <v>45</v>
      </c>
      <c r="C24" s="7" t="s">
        <v>0</v>
      </c>
      <c r="D24" s="7" t="s">
        <v>1</v>
      </c>
      <c r="E24" s="7" t="s">
        <v>2</v>
      </c>
      <c r="F24" s="7" t="s">
        <v>3</v>
      </c>
      <c r="G24" s="12" t="e">
        <f t="shared" ref="G24:I29" si="8">D24/$C24*100</f>
        <v>#VALUE!</v>
      </c>
      <c r="H24" s="12" t="e">
        <f t="shared" si="8"/>
        <v>#VALUE!</v>
      </c>
      <c r="I24" s="12" t="e">
        <f t="shared" si="8"/>
        <v>#VALUE!</v>
      </c>
      <c r="J24" s="7" t="s">
        <v>4</v>
      </c>
      <c r="K24" s="13" t="e">
        <f t="shared" ref="K24:K29" si="9">J24/$C24*100</f>
        <v>#VALUE!</v>
      </c>
      <c r="L24" s="7" t="s">
        <v>5</v>
      </c>
      <c r="M24" s="12" t="e">
        <f t="shared" ref="M24:M29" si="10">L24/$C24*100</f>
        <v>#VALUE!</v>
      </c>
      <c r="N24" s="7" t="s">
        <v>6</v>
      </c>
      <c r="O24" s="12" t="e">
        <f t="shared" ref="O24:O29" si="11">N24/$C24*100</f>
        <v>#VALUE!</v>
      </c>
      <c r="P24" s="7" t="s">
        <v>7</v>
      </c>
      <c r="Q24" s="7" t="s">
        <v>8</v>
      </c>
      <c r="R24" s="7" t="s">
        <v>9</v>
      </c>
      <c r="S24" s="12" t="e">
        <f t="shared" ref="S24:S29" si="12">Q24/SUM(P24,Q24)*100</f>
        <v>#VALUE!</v>
      </c>
      <c r="T24" s="12" t="e">
        <f t="shared" ref="T24:T29" si="13">SUM(P24:Q24)/SUM(P24:R24)*100</f>
        <v>#DIV/0!</v>
      </c>
      <c r="U24" s="7" t="s">
        <v>10</v>
      </c>
      <c r="V24" s="7" t="s">
        <v>11</v>
      </c>
      <c r="W24" s="7" t="s">
        <v>12</v>
      </c>
      <c r="X24" s="7" t="s">
        <v>13</v>
      </c>
      <c r="Y24" s="7" t="s">
        <v>14</v>
      </c>
      <c r="Z24" s="7" t="s">
        <v>15</v>
      </c>
      <c r="AA24" s="7" t="s">
        <v>16</v>
      </c>
      <c r="AB24" s="7" t="s">
        <v>17</v>
      </c>
      <c r="AC24" s="7" t="s">
        <v>18</v>
      </c>
      <c r="AD24" s="7" t="s">
        <v>19</v>
      </c>
      <c r="AE24" s="7" t="s">
        <v>20</v>
      </c>
      <c r="AF24" s="7" t="s">
        <v>21</v>
      </c>
      <c r="AG24" s="7" t="s">
        <v>22</v>
      </c>
      <c r="AH24" s="7" t="s">
        <v>23</v>
      </c>
      <c r="AI24" s="7" t="s">
        <v>24</v>
      </c>
      <c r="AJ24" s="7" t="s">
        <v>25</v>
      </c>
      <c r="AK24" s="7" t="s">
        <v>26</v>
      </c>
      <c r="AL24" s="14" t="e">
        <f t="shared" ref="AL24:AL29" si="14">AK24/C24*100</f>
        <v>#VALUE!</v>
      </c>
      <c r="AM24" s="7" t="s">
        <v>27</v>
      </c>
      <c r="AN24" s="7" t="s">
        <v>28</v>
      </c>
      <c r="AO24" s="7" t="s">
        <v>29</v>
      </c>
      <c r="AP24" s="14" t="e">
        <f t="shared" ref="AP24:AP29" si="15">AN24/C24*100</f>
        <v>#VALUE!</v>
      </c>
      <c r="AQ24" s="14" t="e">
        <f t="shared" ref="AQ24:AQ29" si="16">AO24/C24*100</f>
        <v>#VALUE!</v>
      </c>
      <c r="AR24" s="7" t="s">
        <v>30</v>
      </c>
      <c r="AS24" s="7" t="s">
        <v>31</v>
      </c>
      <c r="AT24" s="7" t="s">
        <v>32</v>
      </c>
      <c r="AU24" s="7" t="s">
        <v>33</v>
      </c>
      <c r="AV24" s="12" t="e">
        <f t="shared" ref="AV24:AX29" si="17">AR24/$AU24*100</f>
        <v>#VALUE!</v>
      </c>
      <c r="AW24" s="12" t="e">
        <f t="shared" si="17"/>
        <v>#VALUE!</v>
      </c>
      <c r="AX24" s="12" t="e">
        <f t="shared" si="17"/>
        <v>#VALUE!</v>
      </c>
      <c r="AY24" s="7" t="s">
        <v>34</v>
      </c>
      <c r="AZ24" s="7" t="s">
        <v>35</v>
      </c>
      <c r="BA24" s="7" t="s">
        <v>36</v>
      </c>
      <c r="BB24" s="12" t="e">
        <f t="shared" ref="BB24:BC29" si="18">AY24/$BA24*100</f>
        <v>#VALUE!</v>
      </c>
      <c r="BC24" s="12" t="e">
        <f t="shared" si="18"/>
        <v>#VALUE!</v>
      </c>
      <c r="BD24" s="8" t="s">
        <v>37</v>
      </c>
      <c r="BN24" s="12"/>
      <c r="BO24" s="12"/>
      <c r="BP24" s="12"/>
      <c r="BQ24" s="12"/>
      <c r="BR24" s="12"/>
      <c r="BS24" s="12"/>
      <c r="BT24" s="12"/>
      <c r="BU24" s="12"/>
    </row>
    <row r="25" spans="1:73" x14ac:dyDescent="0.35">
      <c r="A25" s="11">
        <v>22</v>
      </c>
      <c r="B25" s="2">
        <v>1991</v>
      </c>
      <c r="C25" s="7">
        <v>79738</v>
      </c>
      <c r="D25" s="7">
        <v>14678</v>
      </c>
      <c r="E25" s="7">
        <v>10935</v>
      </c>
      <c r="F25" s="7">
        <v>14480</v>
      </c>
      <c r="G25" s="12">
        <f t="shared" si="8"/>
        <v>18.407785497504324</v>
      </c>
      <c r="H25" s="12">
        <f t="shared" si="8"/>
        <v>13.713662243848605</v>
      </c>
      <c r="I25" s="12">
        <f t="shared" si="8"/>
        <v>18.159472271689783</v>
      </c>
      <c r="J25" s="7">
        <v>81</v>
      </c>
      <c r="K25" s="13">
        <f t="shared" si="9"/>
        <v>0.10158268328776744</v>
      </c>
      <c r="L25" s="7">
        <v>17477</v>
      </c>
      <c r="M25" s="12">
        <f t="shared" si="10"/>
        <v>21.91803155333718</v>
      </c>
      <c r="N25" s="7">
        <v>9201</v>
      </c>
      <c r="O25" s="12">
        <f t="shared" si="11"/>
        <v>11.53904035716973</v>
      </c>
      <c r="P25" s="7">
        <v>35077</v>
      </c>
      <c r="Q25" s="7">
        <v>3085</v>
      </c>
      <c r="R25" s="7">
        <v>25438</v>
      </c>
      <c r="S25" s="12">
        <f t="shared" si="12"/>
        <v>8.0839578638436151</v>
      </c>
      <c r="T25" s="12">
        <f t="shared" si="13"/>
        <v>60.003144654088047</v>
      </c>
      <c r="U25" s="7">
        <v>542</v>
      </c>
      <c r="W25" s="7">
        <v>62</v>
      </c>
      <c r="X25" s="7">
        <v>253</v>
      </c>
      <c r="Y25" s="7">
        <v>350</v>
      </c>
      <c r="Z25" s="7">
        <v>9</v>
      </c>
      <c r="AA25" s="7">
        <v>136</v>
      </c>
      <c r="AB25" s="7">
        <v>224</v>
      </c>
      <c r="AC25" s="7">
        <v>136</v>
      </c>
      <c r="AD25" s="7">
        <v>66</v>
      </c>
      <c r="AE25" s="7">
        <v>163</v>
      </c>
      <c r="AF25" s="7">
        <v>419</v>
      </c>
      <c r="AG25" s="7">
        <v>377</v>
      </c>
      <c r="AH25" s="7">
        <v>2299</v>
      </c>
      <c r="AI25" s="7">
        <v>12136</v>
      </c>
      <c r="AJ25" s="7">
        <v>3868</v>
      </c>
      <c r="AK25" s="7">
        <v>8897</v>
      </c>
      <c r="AL25" s="14">
        <f t="shared" si="14"/>
        <v>11.157791768040331</v>
      </c>
      <c r="AM25" s="7">
        <v>8.589951377633712</v>
      </c>
      <c r="AN25" s="7">
        <v>8554</v>
      </c>
      <c r="AO25" s="7">
        <v>1410</v>
      </c>
      <c r="AP25" s="14">
        <f t="shared" si="15"/>
        <v>10.727632998068675</v>
      </c>
      <c r="AQ25" s="14">
        <f t="shared" si="16"/>
        <v>1.7682911535278036</v>
      </c>
      <c r="AR25" s="7">
        <v>2937</v>
      </c>
      <c r="AS25" s="7">
        <v>24967</v>
      </c>
      <c r="AT25" s="7">
        <v>4597</v>
      </c>
      <c r="AU25" s="7">
        <v>33234</v>
      </c>
      <c r="AV25" s="12">
        <f t="shared" si="17"/>
        <v>8.8373352590720344</v>
      </c>
      <c r="AW25" s="12">
        <f t="shared" si="17"/>
        <v>75.124872118914368</v>
      </c>
      <c r="AX25" s="12">
        <f t="shared" si="17"/>
        <v>13.832220015646627</v>
      </c>
      <c r="AY25" s="7">
        <v>6351</v>
      </c>
      <c r="AZ25" s="7">
        <v>930</v>
      </c>
      <c r="BA25" s="7">
        <v>30443</v>
      </c>
      <c r="BB25" s="12">
        <f t="shared" si="18"/>
        <v>20.861938705121048</v>
      </c>
      <c r="BC25" s="12">
        <f t="shared" si="18"/>
        <v>3.0548894655585848</v>
      </c>
      <c r="BD25" s="8" t="s">
        <v>42</v>
      </c>
      <c r="BN25" s="12"/>
      <c r="BO25" s="12"/>
      <c r="BP25" s="12"/>
      <c r="BQ25" s="12"/>
      <c r="BR25" s="12"/>
      <c r="BS25" s="12"/>
      <c r="BT25" s="12"/>
      <c r="BU25" s="12"/>
    </row>
    <row r="26" spans="1:73" x14ac:dyDescent="0.35">
      <c r="A26" s="11">
        <v>23</v>
      </c>
      <c r="B26" s="2">
        <v>1996</v>
      </c>
      <c r="C26" s="7">
        <v>80933</v>
      </c>
      <c r="D26" s="7">
        <v>15171</v>
      </c>
      <c r="E26" s="7">
        <v>9598</v>
      </c>
      <c r="F26" s="7">
        <v>14693</v>
      </c>
      <c r="G26" s="12">
        <f t="shared" si="8"/>
        <v>18.745134864641123</v>
      </c>
      <c r="H26" s="12">
        <f t="shared" si="8"/>
        <v>11.859192171302189</v>
      </c>
      <c r="I26" s="12">
        <f t="shared" si="8"/>
        <v>18.154522876947599</v>
      </c>
      <c r="J26" s="7">
        <v>121</v>
      </c>
      <c r="K26" s="13">
        <f t="shared" si="9"/>
        <v>0.14950638182200091</v>
      </c>
      <c r="L26" s="7">
        <v>17831</v>
      </c>
      <c r="M26" s="12">
        <f t="shared" si="10"/>
        <v>22.031804084860315</v>
      </c>
      <c r="N26" s="7">
        <v>9354</v>
      </c>
      <c r="O26" s="12">
        <f t="shared" si="11"/>
        <v>11.557708227793361</v>
      </c>
      <c r="P26" s="7">
        <v>37073</v>
      </c>
      <c r="Q26" s="7">
        <v>2171</v>
      </c>
      <c r="R26" s="7">
        <v>25034</v>
      </c>
      <c r="S26" s="12">
        <f t="shared" si="12"/>
        <v>5.5320558556722048</v>
      </c>
      <c r="T26" s="12">
        <f t="shared" si="13"/>
        <v>61.053548648059987</v>
      </c>
      <c r="U26" s="7">
        <v>185</v>
      </c>
      <c r="V26" s="7">
        <v>61</v>
      </c>
      <c r="W26" s="7">
        <v>58</v>
      </c>
      <c r="X26" s="7">
        <v>306</v>
      </c>
      <c r="Y26" s="7">
        <v>399</v>
      </c>
      <c r="Z26" s="7">
        <v>14</v>
      </c>
      <c r="AA26" s="7">
        <v>134</v>
      </c>
      <c r="AB26" s="7">
        <v>253</v>
      </c>
      <c r="AC26" s="7">
        <v>132</v>
      </c>
      <c r="AD26" s="7">
        <v>40</v>
      </c>
      <c r="AE26" s="7">
        <v>221</v>
      </c>
      <c r="AF26" s="7">
        <v>478</v>
      </c>
      <c r="AG26" s="7">
        <v>403</v>
      </c>
      <c r="AH26" s="7">
        <v>2335</v>
      </c>
      <c r="AI26" s="7">
        <v>15244</v>
      </c>
      <c r="AJ26" s="7">
        <v>3803</v>
      </c>
      <c r="AK26" s="7">
        <v>11997</v>
      </c>
      <c r="AL26" s="14">
        <f t="shared" si="14"/>
        <v>14.823372419161529</v>
      </c>
      <c r="AM26" s="7">
        <v>6.0375849660135952</v>
      </c>
      <c r="AN26" s="7">
        <v>5292</v>
      </c>
      <c r="AO26" s="7">
        <v>1280</v>
      </c>
      <c r="AP26" s="14">
        <f t="shared" si="15"/>
        <v>6.538741922330817</v>
      </c>
      <c r="AQ26" s="14">
        <f t="shared" si="16"/>
        <v>1.5815551134889354</v>
      </c>
      <c r="AR26" s="7">
        <v>5140</v>
      </c>
      <c r="AS26" s="7">
        <v>24682</v>
      </c>
      <c r="AT26" s="7">
        <v>3647</v>
      </c>
      <c r="AU26" s="7">
        <v>34416</v>
      </c>
      <c r="AV26" s="12">
        <f t="shared" si="17"/>
        <v>14.934913993491399</v>
      </c>
      <c r="AW26" s="12">
        <f t="shared" si="17"/>
        <v>71.716643421664344</v>
      </c>
      <c r="AX26" s="12">
        <f t="shared" si="17"/>
        <v>10.596815434681544</v>
      </c>
      <c r="AY26" s="7">
        <v>6691</v>
      </c>
      <c r="AZ26" s="7">
        <v>919</v>
      </c>
      <c r="BA26" s="7">
        <v>31820</v>
      </c>
      <c r="BB26" s="12">
        <f t="shared" si="18"/>
        <v>21.027655562539284</v>
      </c>
      <c r="BC26" s="12">
        <f t="shared" si="18"/>
        <v>2.8881206788183533</v>
      </c>
      <c r="BD26" s="8" t="s">
        <v>43</v>
      </c>
      <c r="BN26" s="12"/>
      <c r="BO26" s="12"/>
      <c r="BP26" s="12"/>
      <c r="BQ26" s="12"/>
      <c r="BR26" s="12"/>
      <c r="BS26" s="12"/>
      <c r="BT26" s="12"/>
      <c r="BU26" s="12"/>
    </row>
    <row r="27" spans="1:73" x14ac:dyDescent="0.35">
      <c r="A27" s="11">
        <v>24</v>
      </c>
      <c r="B27" s="2">
        <v>2001</v>
      </c>
      <c r="C27" s="7">
        <v>84097</v>
      </c>
      <c r="D27" s="7">
        <v>16259</v>
      </c>
      <c r="E27" s="7">
        <v>9376</v>
      </c>
      <c r="F27" s="7">
        <v>14278</v>
      </c>
      <c r="G27" s="12">
        <f t="shared" si="8"/>
        <v>19.333626645421358</v>
      </c>
      <c r="H27" s="12">
        <f t="shared" si="8"/>
        <v>11.149030286454927</v>
      </c>
      <c r="I27" s="12">
        <f t="shared" si="8"/>
        <v>16.978013484428693</v>
      </c>
      <c r="J27" s="7">
        <v>113</v>
      </c>
      <c r="K27" s="13">
        <f t="shared" si="9"/>
        <v>0.13436864573052545</v>
      </c>
      <c r="L27" s="7">
        <v>18467</v>
      </c>
      <c r="M27" s="12">
        <f t="shared" si="10"/>
        <v>21.959166200934636</v>
      </c>
      <c r="N27" s="7">
        <v>9748</v>
      </c>
      <c r="O27" s="12">
        <f t="shared" si="11"/>
        <v>11.591376624612055</v>
      </c>
      <c r="P27" s="7">
        <v>39373</v>
      </c>
      <c r="Q27" s="7">
        <v>1761</v>
      </c>
      <c r="R27" s="7">
        <v>23396</v>
      </c>
      <c r="S27" s="12">
        <f t="shared" si="12"/>
        <v>4.2811299654786792</v>
      </c>
      <c r="T27" s="12">
        <f t="shared" si="13"/>
        <v>63.743995041066171</v>
      </c>
      <c r="U27" s="7">
        <v>117</v>
      </c>
      <c r="V27" s="7">
        <v>29</v>
      </c>
      <c r="W27" s="7">
        <v>27</v>
      </c>
      <c r="X27" s="7">
        <v>380</v>
      </c>
      <c r="Y27" s="7">
        <v>380</v>
      </c>
      <c r="Z27" s="7">
        <v>14</v>
      </c>
      <c r="AA27" s="7">
        <v>103</v>
      </c>
      <c r="AB27" s="7">
        <v>248</v>
      </c>
      <c r="AC27" s="7">
        <v>114</v>
      </c>
      <c r="AD27" s="7">
        <v>69</v>
      </c>
      <c r="AE27" s="7">
        <v>225</v>
      </c>
      <c r="AF27" s="7">
        <v>905</v>
      </c>
      <c r="AG27" s="7">
        <v>460</v>
      </c>
      <c r="AH27" s="7">
        <v>2294</v>
      </c>
      <c r="AI27" s="7">
        <v>14899</v>
      </c>
      <c r="AJ27" s="7">
        <v>4033</v>
      </c>
      <c r="AK27" s="7">
        <v>15173</v>
      </c>
      <c r="AL27" s="14">
        <f t="shared" si="14"/>
        <v>18.042260722736838</v>
      </c>
      <c r="AM27" s="7">
        <v>5.0539466212379329</v>
      </c>
      <c r="AN27" s="7">
        <v>11505</v>
      </c>
      <c r="AO27" s="7">
        <v>1282</v>
      </c>
      <c r="AP27" s="14">
        <f t="shared" si="15"/>
        <v>13.680630700262791</v>
      </c>
      <c r="AQ27" s="14">
        <f t="shared" si="16"/>
        <v>1.5244301223587049</v>
      </c>
      <c r="AR27" s="7">
        <v>4207</v>
      </c>
      <c r="AS27" s="7">
        <v>25221</v>
      </c>
      <c r="AT27" s="7">
        <v>5819</v>
      </c>
      <c r="AU27" s="7">
        <v>35891</v>
      </c>
      <c r="AV27" s="12">
        <f t="shared" si="17"/>
        <v>11.721601515700316</v>
      </c>
      <c r="AW27" s="12">
        <f t="shared" si="17"/>
        <v>70.271098604106868</v>
      </c>
      <c r="AX27" s="12">
        <f t="shared" si="17"/>
        <v>16.212978183945836</v>
      </c>
      <c r="AY27" s="7">
        <v>6300</v>
      </c>
      <c r="AZ27" s="7">
        <v>947</v>
      </c>
      <c r="BA27" s="7">
        <v>32921</v>
      </c>
      <c r="BB27" s="12">
        <f t="shared" si="18"/>
        <v>19.136721241760579</v>
      </c>
      <c r="BC27" s="12">
        <f t="shared" si="18"/>
        <v>2.8765833358646455</v>
      </c>
      <c r="BD27" s="8" t="s">
        <v>44</v>
      </c>
      <c r="BE27" s="5">
        <v>8216</v>
      </c>
      <c r="BF27" s="5">
        <v>11200</v>
      </c>
      <c r="BG27" s="5">
        <v>2961</v>
      </c>
      <c r="BH27" s="5">
        <v>373</v>
      </c>
      <c r="BI27" s="5">
        <v>22750</v>
      </c>
      <c r="BJ27" s="5">
        <v>8254</v>
      </c>
      <c r="BK27" s="5">
        <v>909</v>
      </c>
      <c r="BL27" s="5">
        <v>1009</v>
      </c>
      <c r="BM27" s="5">
        <v>32922</v>
      </c>
      <c r="BN27" s="12">
        <f t="shared" ref="BN27:BU29" si="19">BE27/$BM27*100</f>
        <v>24.955956503250107</v>
      </c>
      <c r="BO27" s="12">
        <f t="shared" si="19"/>
        <v>34.019804386124783</v>
      </c>
      <c r="BP27" s="12">
        <f t="shared" si="19"/>
        <v>8.9939857845817386</v>
      </c>
      <c r="BQ27" s="12">
        <f t="shared" si="19"/>
        <v>1.1329809853593342</v>
      </c>
      <c r="BR27" s="12">
        <f t="shared" si="19"/>
        <v>69.10272765931596</v>
      </c>
      <c r="BS27" s="12">
        <f t="shared" si="19"/>
        <v>25.07138083956017</v>
      </c>
      <c r="BT27" s="12">
        <f t="shared" si="19"/>
        <v>2.7610716238381632</v>
      </c>
      <c r="BU27" s="12">
        <f t="shared" si="19"/>
        <v>3.0648198772857058</v>
      </c>
    </row>
    <row r="28" spans="1:73" x14ac:dyDescent="0.35">
      <c r="A28" s="11">
        <v>25</v>
      </c>
      <c r="B28" s="2">
        <v>2006</v>
      </c>
      <c r="C28" s="7">
        <v>86369</v>
      </c>
      <c r="D28" s="7">
        <v>16945</v>
      </c>
      <c r="E28" s="7">
        <v>10008</v>
      </c>
      <c r="F28" s="7">
        <v>14407</v>
      </c>
      <c r="G28" s="12">
        <f t="shared" si="8"/>
        <v>19.619307853512254</v>
      </c>
      <c r="H28" s="12">
        <f t="shared" si="8"/>
        <v>11.587490882145214</v>
      </c>
      <c r="I28" s="12">
        <f t="shared" si="8"/>
        <v>16.680753511097731</v>
      </c>
      <c r="J28" s="7">
        <v>137</v>
      </c>
      <c r="K28" s="13">
        <f t="shared" si="9"/>
        <v>0.15862172770322686</v>
      </c>
      <c r="L28" s="7">
        <v>19333</v>
      </c>
      <c r="M28" s="12">
        <f t="shared" si="10"/>
        <v>22.384188771434196</v>
      </c>
      <c r="N28" s="7">
        <v>10491</v>
      </c>
      <c r="O28" s="12">
        <f t="shared" si="11"/>
        <v>12.146719309011335</v>
      </c>
      <c r="P28" s="7">
        <v>40959</v>
      </c>
      <c r="Q28" s="7">
        <v>1396</v>
      </c>
      <c r="R28" s="7">
        <v>22846</v>
      </c>
      <c r="S28" s="12">
        <f t="shared" si="12"/>
        <v>3.2959508912761186</v>
      </c>
      <c r="T28" s="12">
        <f t="shared" si="13"/>
        <v>64.960660112574971</v>
      </c>
      <c r="U28" s="7">
        <v>77</v>
      </c>
      <c r="V28" s="7">
        <v>36</v>
      </c>
      <c r="W28" s="7">
        <v>18</v>
      </c>
      <c r="X28" s="7">
        <v>499</v>
      </c>
      <c r="Y28" s="7">
        <v>498</v>
      </c>
      <c r="Z28" s="7">
        <v>18</v>
      </c>
      <c r="AA28" s="7">
        <v>126</v>
      </c>
      <c r="AB28" s="7">
        <v>241</v>
      </c>
      <c r="AC28" s="7">
        <v>116</v>
      </c>
      <c r="AD28" s="7">
        <v>70</v>
      </c>
      <c r="AE28" s="7">
        <v>264</v>
      </c>
      <c r="AF28" s="7">
        <v>920</v>
      </c>
      <c r="AG28" s="7">
        <v>400</v>
      </c>
      <c r="AH28" s="7">
        <v>2660</v>
      </c>
      <c r="AI28" s="7">
        <v>17679</v>
      </c>
      <c r="AJ28" s="7">
        <v>3861</v>
      </c>
      <c r="AK28" s="7">
        <v>18849</v>
      </c>
      <c r="AL28" s="14">
        <f t="shared" si="14"/>
        <v>21.823802521738124</v>
      </c>
      <c r="AM28" s="7">
        <v>3.8853727144866386</v>
      </c>
      <c r="AN28" s="7">
        <v>13091</v>
      </c>
      <c r="AO28" s="7">
        <v>1519</v>
      </c>
      <c r="AP28" s="14">
        <f t="shared" si="15"/>
        <v>15.157058666882794</v>
      </c>
      <c r="AQ28" s="14">
        <f t="shared" si="16"/>
        <v>1.7587328786949024</v>
      </c>
      <c r="AR28" s="7">
        <v>4836</v>
      </c>
      <c r="AS28" s="7">
        <v>23169</v>
      </c>
      <c r="AT28" s="7">
        <v>5357</v>
      </c>
      <c r="AU28" s="7">
        <v>33570</v>
      </c>
      <c r="AV28" s="12">
        <f t="shared" si="17"/>
        <v>14.405719392314568</v>
      </c>
      <c r="AW28" s="12">
        <f t="shared" si="17"/>
        <v>69.01697944593387</v>
      </c>
      <c r="AX28" s="12">
        <f t="shared" si="17"/>
        <v>15.957700327673518</v>
      </c>
      <c r="AY28" s="7">
        <v>6739</v>
      </c>
      <c r="AZ28" s="7">
        <v>1048</v>
      </c>
      <c r="BA28" s="7">
        <v>33568</v>
      </c>
      <c r="BB28" s="12">
        <f t="shared" si="18"/>
        <v>20.075667302192564</v>
      </c>
      <c r="BC28" s="12">
        <f t="shared" si="18"/>
        <v>3.1220209723546235</v>
      </c>
      <c r="BD28" s="8">
        <v>41</v>
      </c>
      <c r="BE28" s="5">
        <v>8062</v>
      </c>
      <c r="BF28" s="5">
        <v>11858</v>
      </c>
      <c r="BG28" s="5">
        <v>2924</v>
      </c>
      <c r="BH28" s="5">
        <v>354</v>
      </c>
      <c r="BI28" s="5">
        <v>23198</v>
      </c>
      <c r="BJ28" s="5">
        <v>8159</v>
      </c>
      <c r="BK28" s="5">
        <v>811</v>
      </c>
      <c r="BL28" s="5">
        <v>1402</v>
      </c>
      <c r="BM28" s="5">
        <v>33570</v>
      </c>
      <c r="BN28" s="12">
        <f t="shared" si="19"/>
        <v>24.015490020851953</v>
      </c>
      <c r="BO28" s="12">
        <f t="shared" si="19"/>
        <v>35.323205242776289</v>
      </c>
      <c r="BP28" s="12">
        <f t="shared" si="19"/>
        <v>8.7101578790586824</v>
      </c>
      <c r="BQ28" s="12">
        <f t="shared" si="19"/>
        <v>1.0545129579982127</v>
      </c>
      <c r="BR28" s="12">
        <f t="shared" si="19"/>
        <v>69.103366100685136</v>
      </c>
      <c r="BS28" s="12">
        <f t="shared" si="19"/>
        <v>24.304438486744118</v>
      </c>
      <c r="BT28" s="12">
        <f t="shared" si="19"/>
        <v>2.4158474828716114</v>
      </c>
      <c r="BU28" s="12">
        <f t="shared" si="19"/>
        <v>4.1763479296991362</v>
      </c>
    </row>
    <row r="29" spans="1:73" x14ac:dyDescent="0.35">
      <c r="A29" s="11">
        <v>26</v>
      </c>
      <c r="B29" s="2">
        <v>2011</v>
      </c>
      <c r="C29" s="7">
        <v>90475</v>
      </c>
      <c r="D29" s="7">
        <v>17888</v>
      </c>
      <c r="E29" s="7">
        <v>10681</v>
      </c>
      <c r="F29" s="7">
        <v>15691</v>
      </c>
      <c r="G29" s="12">
        <f t="shared" si="8"/>
        <v>19.771207515888367</v>
      </c>
      <c r="H29" s="12">
        <f t="shared" si="8"/>
        <v>11.805471124620061</v>
      </c>
      <c r="I29" s="12">
        <f t="shared" si="8"/>
        <v>17.342912406742194</v>
      </c>
      <c r="J29" s="7">
        <v>155</v>
      </c>
      <c r="K29" s="13">
        <f t="shared" si="9"/>
        <v>0.1713180436584692</v>
      </c>
      <c r="L29" s="7">
        <v>22101</v>
      </c>
      <c r="M29" s="12">
        <f t="shared" si="10"/>
        <v>24.427742470295662</v>
      </c>
      <c r="N29" s="7">
        <v>12073</v>
      </c>
      <c r="O29" s="12">
        <f t="shared" si="11"/>
        <v>13.344017684443216</v>
      </c>
      <c r="P29" s="7">
        <v>43024</v>
      </c>
      <c r="Q29" s="7">
        <v>1718</v>
      </c>
      <c r="R29" s="7">
        <v>24170</v>
      </c>
      <c r="S29" s="12">
        <f t="shared" si="12"/>
        <v>3.8397925886191944</v>
      </c>
      <c r="T29" s="12">
        <f t="shared" si="13"/>
        <v>64.926282795449268</v>
      </c>
      <c r="U29" s="7">
        <v>60</v>
      </c>
      <c r="V29" s="7">
        <v>55</v>
      </c>
      <c r="W29" s="7">
        <v>28</v>
      </c>
      <c r="X29" s="7">
        <v>924</v>
      </c>
      <c r="Y29" s="7">
        <v>650</v>
      </c>
      <c r="Z29" s="7">
        <v>18</v>
      </c>
      <c r="AA29" s="7">
        <v>155</v>
      </c>
      <c r="AB29" s="7">
        <v>254</v>
      </c>
      <c r="AC29" s="7">
        <v>134</v>
      </c>
      <c r="AD29" s="7">
        <v>119</v>
      </c>
      <c r="AE29" s="7">
        <v>364</v>
      </c>
      <c r="AF29" s="7">
        <v>1200</v>
      </c>
      <c r="AG29" s="7">
        <v>454</v>
      </c>
      <c r="AH29" s="7">
        <v>2893</v>
      </c>
      <c r="AI29" s="7">
        <v>23933</v>
      </c>
      <c r="AJ29" s="7">
        <v>4425</v>
      </c>
      <c r="AK29" s="7">
        <v>22551</v>
      </c>
      <c r="AL29" s="14">
        <f t="shared" si="14"/>
        <v>24.925117435755734</v>
      </c>
      <c r="AM29" s="7">
        <v>3.5583464154892726</v>
      </c>
      <c r="AN29" s="7">
        <v>14282</v>
      </c>
      <c r="AO29" s="7">
        <v>1341</v>
      </c>
      <c r="AP29" s="14">
        <f t="shared" si="15"/>
        <v>15.785576126001658</v>
      </c>
      <c r="AQ29" s="14">
        <f t="shared" si="16"/>
        <v>1.4821773970710141</v>
      </c>
      <c r="AR29" s="7">
        <v>5024</v>
      </c>
      <c r="AS29" s="7">
        <v>23675</v>
      </c>
      <c r="AT29" s="7">
        <v>5825</v>
      </c>
      <c r="AU29" s="7">
        <v>34668</v>
      </c>
      <c r="AV29" s="12">
        <f t="shared" si="17"/>
        <v>14.491750317295487</v>
      </c>
      <c r="AW29" s="12">
        <f t="shared" si="17"/>
        <v>68.290642667589708</v>
      </c>
      <c r="AX29" s="12">
        <f t="shared" si="17"/>
        <v>16.802238375447097</v>
      </c>
      <c r="AY29" s="7">
        <v>7410</v>
      </c>
      <c r="AZ29" s="7">
        <v>985</v>
      </c>
      <c r="BA29" s="7">
        <v>34669</v>
      </c>
      <c r="BB29" s="12">
        <f t="shared" si="18"/>
        <v>21.373561394906112</v>
      </c>
      <c r="BC29" s="12">
        <f t="shared" si="18"/>
        <v>2.8411549222648476</v>
      </c>
      <c r="BD29" s="8">
        <v>42</v>
      </c>
      <c r="BE29" s="5">
        <v>8431</v>
      </c>
      <c r="BF29" s="5">
        <v>12587</v>
      </c>
      <c r="BG29" s="5">
        <v>3161</v>
      </c>
      <c r="BH29" s="5">
        <v>307</v>
      </c>
      <c r="BI29" s="5">
        <v>24486</v>
      </c>
      <c r="BJ29" s="5">
        <v>8011</v>
      </c>
      <c r="BK29" s="5">
        <v>774</v>
      </c>
      <c r="BL29" s="5">
        <v>1397</v>
      </c>
      <c r="BM29" s="5">
        <v>34668</v>
      </c>
      <c r="BN29" s="12">
        <f t="shared" si="19"/>
        <v>24.319256951655703</v>
      </c>
      <c r="BO29" s="12">
        <f t="shared" si="19"/>
        <v>36.307257413176416</v>
      </c>
      <c r="BP29" s="12">
        <f t="shared" si="19"/>
        <v>9.1179185415945536</v>
      </c>
      <c r="BQ29" s="12">
        <f t="shared" si="19"/>
        <v>0.8855428637360101</v>
      </c>
      <c r="BR29" s="12">
        <f t="shared" si="19"/>
        <v>70.629975770162687</v>
      </c>
      <c r="BS29" s="12">
        <f t="shared" si="19"/>
        <v>23.107765085958231</v>
      </c>
      <c r="BT29" s="12">
        <f t="shared" si="19"/>
        <v>2.232606438213915</v>
      </c>
      <c r="BU29" s="12">
        <f t="shared" si="19"/>
        <v>4.0296527056651668</v>
      </c>
    </row>
    <row r="30" spans="1:73" x14ac:dyDescent="0.35">
      <c r="A30" s="11">
        <v>27</v>
      </c>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s="23"/>
      <c r="BF30" s="23"/>
      <c r="BG30" s="23"/>
      <c r="BH30" s="23"/>
      <c r="BI30" s="23"/>
      <c r="BJ30" s="23"/>
      <c r="BK30" s="23"/>
      <c r="BL30" s="23"/>
      <c r="BM30" s="23"/>
      <c r="BN30" s="23"/>
    </row>
    <row r="31" spans="1:73" x14ac:dyDescent="0.35">
      <c r="A31" s="11">
        <v>28</v>
      </c>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s="23"/>
      <c r="BF31" s="23"/>
      <c r="BG31" s="23"/>
      <c r="BH31" s="23"/>
      <c r="BI31" s="23"/>
      <c r="BJ31" s="23"/>
      <c r="BK31" s="23"/>
      <c r="BL31" s="23"/>
      <c r="BM31" s="23"/>
      <c r="BN31" s="23"/>
    </row>
    <row r="32" spans="1:73" x14ac:dyDescent="0.35">
      <c r="A32" s="11">
        <v>29</v>
      </c>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s="23"/>
      <c r="BF32" s="23"/>
      <c r="BG32" s="23"/>
      <c r="BH32" s="23"/>
      <c r="BI32" s="23"/>
      <c r="BJ32" s="23"/>
      <c r="BK32" s="23"/>
      <c r="BL32" s="23"/>
      <c r="BM32" s="23"/>
      <c r="BN32" s="23"/>
    </row>
    <row r="33" spans="1:73" x14ac:dyDescent="0.35">
      <c r="A33" s="11">
        <v>30</v>
      </c>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s="23"/>
      <c r="BF33" s="23"/>
      <c r="BG33" s="23"/>
      <c r="BH33" s="23"/>
      <c r="BI33" s="23"/>
      <c r="BJ33" s="23"/>
      <c r="BK33" s="23"/>
      <c r="BL33" s="23"/>
      <c r="BM33" s="23"/>
      <c r="BN33" s="23"/>
    </row>
    <row r="34" spans="1:73" x14ac:dyDescent="0.35">
      <c r="A34" s="11">
        <v>31</v>
      </c>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s="23"/>
      <c r="BF34" s="23"/>
      <c r="BG34" s="23"/>
      <c r="BH34" s="23"/>
      <c r="BI34" s="23"/>
      <c r="BJ34" s="23"/>
      <c r="BK34" s="23"/>
      <c r="BL34" s="23"/>
      <c r="BM34" s="23"/>
      <c r="BN34" s="23"/>
    </row>
    <row r="35" spans="1:73" x14ac:dyDescent="0.35">
      <c r="A35" s="11">
        <v>32</v>
      </c>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s="23"/>
      <c r="BF35" s="23"/>
      <c r="BG35" s="23"/>
      <c r="BH35" s="23"/>
      <c r="BI35" s="23"/>
      <c r="BJ35" s="23"/>
      <c r="BK35" s="23"/>
      <c r="BL35" s="23"/>
      <c r="BM35" s="23"/>
      <c r="BN35" s="23"/>
    </row>
    <row r="36" spans="1:73" x14ac:dyDescent="0.35">
      <c r="A36" s="11">
        <v>33</v>
      </c>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s="23"/>
      <c r="BF36" s="23"/>
      <c r="BG36" s="23"/>
      <c r="BH36" s="23"/>
      <c r="BI36" s="23"/>
      <c r="BJ36" s="23"/>
      <c r="BK36" s="23"/>
      <c r="BL36" s="23"/>
      <c r="BM36" s="23"/>
      <c r="BN36" s="23"/>
    </row>
    <row r="37" spans="1:73" x14ac:dyDescent="0.35">
      <c r="A37" s="11">
        <v>34</v>
      </c>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s="23"/>
      <c r="BF37" s="23"/>
      <c r="BG37" s="23"/>
      <c r="BH37" s="23"/>
      <c r="BI37" s="23"/>
      <c r="BJ37" s="23"/>
      <c r="BK37" s="23"/>
      <c r="BL37" s="23"/>
      <c r="BM37" s="23"/>
      <c r="BN37" s="23"/>
    </row>
    <row r="38" spans="1:73" x14ac:dyDescent="0.35">
      <c r="A38" s="11">
        <v>35</v>
      </c>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s="23"/>
      <c r="BF38" s="23"/>
      <c r="BG38" s="23"/>
      <c r="BH38" s="23"/>
      <c r="BI38" s="23"/>
      <c r="BJ38" s="23"/>
      <c r="BK38" s="23"/>
      <c r="BL38" s="23"/>
      <c r="BM38" s="23"/>
      <c r="BN38" s="23"/>
    </row>
    <row r="39" spans="1:73" x14ac:dyDescent="0.35">
      <c r="A39" s="11">
        <v>36</v>
      </c>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s="23"/>
      <c r="BF39" s="23"/>
      <c r="BG39" s="23"/>
      <c r="BH39" s="23"/>
      <c r="BI39" s="23"/>
      <c r="BJ39" s="23"/>
      <c r="BK39" s="23"/>
      <c r="BL39" s="23"/>
      <c r="BM39" s="23"/>
      <c r="BN39" s="23"/>
    </row>
    <row r="40" spans="1:73" x14ac:dyDescent="0.35">
      <c r="A40" s="11">
        <v>37</v>
      </c>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s="23"/>
      <c r="BF40" s="23"/>
      <c r="BG40" s="23"/>
      <c r="BH40" s="23"/>
      <c r="BI40" s="23"/>
      <c r="BJ40" s="23"/>
      <c r="BK40" s="23"/>
      <c r="BL40" s="23"/>
      <c r="BM40" s="23"/>
      <c r="BN40" s="23"/>
    </row>
    <row r="41" spans="1:73" x14ac:dyDescent="0.35">
      <c r="A41" s="11">
        <v>38</v>
      </c>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s="23"/>
      <c r="BF41" s="23"/>
      <c r="BG41" s="23"/>
      <c r="BH41" s="23"/>
      <c r="BI41" s="23"/>
      <c r="BJ41" s="23"/>
      <c r="BK41" s="23"/>
      <c r="BL41" s="23"/>
      <c r="BM41" s="23"/>
      <c r="BN41" s="23"/>
    </row>
    <row r="42" spans="1:73" x14ac:dyDescent="0.35">
      <c r="A42" s="11">
        <v>39</v>
      </c>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s="23"/>
      <c r="BF42" s="23"/>
      <c r="BG42" s="23"/>
      <c r="BH42" s="23"/>
      <c r="BI42" s="23"/>
      <c r="BJ42" s="23"/>
      <c r="BK42" s="23"/>
      <c r="BL42" s="23"/>
      <c r="BM42" s="23"/>
      <c r="BN42" s="23"/>
    </row>
    <row r="43" spans="1:73" x14ac:dyDescent="0.35">
      <c r="A43" s="11">
        <v>40</v>
      </c>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s="23"/>
      <c r="BF43" s="23"/>
      <c r="BG43" s="23"/>
      <c r="BH43" s="23"/>
      <c r="BI43" s="23"/>
      <c r="BJ43" s="23"/>
      <c r="BK43" s="23"/>
      <c r="BL43" s="23"/>
      <c r="BM43" s="23"/>
      <c r="BN43" s="23"/>
    </row>
    <row r="44" spans="1:73" x14ac:dyDescent="0.35">
      <c r="A44" s="11">
        <v>41</v>
      </c>
      <c r="B44" s="3" t="s">
        <v>47</v>
      </c>
      <c r="C44" s="1" t="s">
        <v>0</v>
      </c>
      <c r="D44" s="1" t="s">
        <v>1</v>
      </c>
      <c r="E44" s="1" t="s">
        <v>2</v>
      </c>
      <c r="F44" s="1" t="s">
        <v>3</v>
      </c>
      <c r="G44" s="12" t="e">
        <f t="shared" ref="G44:I49" si="20">D44/$C44*100</f>
        <v>#VALUE!</v>
      </c>
      <c r="H44" s="12" t="e">
        <f t="shared" si="20"/>
        <v>#VALUE!</v>
      </c>
      <c r="I44" s="12" t="e">
        <f t="shared" si="20"/>
        <v>#VALUE!</v>
      </c>
      <c r="J44" s="1" t="s">
        <v>4</v>
      </c>
      <c r="K44" s="13" t="e">
        <f t="shared" ref="K44:K49" si="21">J44/$C44*100</f>
        <v>#VALUE!</v>
      </c>
      <c r="L44" s="1" t="s">
        <v>5</v>
      </c>
      <c r="M44" s="12" t="e">
        <f t="shared" ref="M44:M49" si="22">L44/$C44*100</f>
        <v>#VALUE!</v>
      </c>
      <c r="N44" s="1" t="s">
        <v>6</v>
      </c>
      <c r="O44" s="12" t="e">
        <f t="shared" ref="O44:O49" si="23">N44/$C44*100</f>
        <v>#VALUE!</v>
      </c>
      <c r="P44" s="1" t="s">
        <v>7</v>
      </c>
      <c r="Q44" s="1" t="s">
        <v>8</v>
      </c>
      <c r="R44" s="1" t="s">
        <v>9</v>
      </c>
      <c r="S44" s="12" t="e">
        <f t="shared" ref="S44:S49" si="24">Q44/SUM(P44,Q44)*100</f>
        <v>#VALUE!</v>
      </c>
      <c r="T44" s="12" t="e">
        <f t="shared" ref="T44:T49" si="25">SUM(P44:Q44)/SUM(P44:R44)*100</f>
        <v>#DIV/0!</v>
      </c>
      <c r="U44" s="1" t="s">
        <v>10</v>
      </c>
      <c r="V44" s="1" t="s">
        <v>11</v>
      </c>
      <c r="W44" s="1" t="s">
        <v>12</v>
      </c>
      <c r="X44" s="1" t="s">
        <v>13</v>
      </c>
      <c r="Y44" s="1" t="s">
        <v>14</v>
      </c>
      <c r="Z44" s="1" t="s">
        <v>15</v>
      </c>
      <c r="AA44" s="1" t="s">
        <v>16</v>
      </c>
      <c r="AB44" s="1" t="s">
        <v>17</v>
      </c>
      <c r="AC44" s="1" t="s">
        <v>18</v>
      </c>
      <c r="AD44" s="1" t="s">
        <v>19</v>
      </c>
      <c r="AE44" s="1" t="s">
        <v>20</v>
      </c>
      <c r="AF44" s="1" t="s">
        <v>21</v>
      </c>
      <c r="AG44" s="1" t="s">
        <v>22</v>
      </c>
      <c r="AH44" s="1" t="s">
        <v>23</v>
      </c>
      <c r="AI44" s="1" t="s">
        <v>24</v>
      </c>
      <c r="AJ44" s="1" t="s">
        <v>25</v>
      </c>
      <c r="AK44" s="1" t="s">
        <v>26</v>
      </c>
      <c r="AL44" s="14" t="e">
        <f t="shared" ref="AL44:AL49" si="26">AK44/C44*100</f>
        <v>#VALUE!</v>
      </c>
      <c r="AM44" s="1" t="s">
        <v>27</v>
      </c>
      <c r="AN44" s="1" t="s">
        <v>28</v>
      </c>
      <c r="AO44" s="1" t="s">
        <v>29</v>
      </c>
      <c r="AP44" s="14" t="e">
        <f t="shared" ref="AP44:AP49" si="27">AN44/C44*100</f>
        <v>#VALUE!</v>
      </c>
      <c r="AQ44" s="14" t="e">
        <f t="shared" ref="AQ44:AQ49" si="28">AO44/C44*100</f>
        <v>#VALUE!</v>
      </c>
      <c r="AR44" s="1" t="s">
        <v>30</v>
      </c>
      <c r="AS44" s="1" t="s">
        <v>31</v>
      </c>
      <c r="AT44" s="1" t="s">
        <v>32</v>
      </c>
      <c r="AU44" s="1" t="s">
        <v>33</v>
      </c>
      <c r="AV44" s="12" t="e">
        <f t="shared" ref="AV44:AX49" si="29">AR44/$AU44*100</f>
        <v>#VALUE!</v>
      </c>
      <c r="AW44" s="12" t="e">
        <f t="shared" si="29"/>
        <v>#VALUE!</v>
      </c>
      <c r="AX44" s="12" t="e">
        <f t="shared" si="29"/>
        <v>#VALUE!</v>
      </c>
      <c r="AY44" s="1" t="s">
        <v>34</v>
      </c>
      <c r="AZ44" s="1" t="s">
        <v>35</v>
      </c>
      <c r="BA44" s="1" t="s">
        <v>36</v>
      </c>
      <c r="BB44" s="12" t="e">
        <f t="shared" ref="BB44:BC49" si="30">AY44/$BA44*100</f>
        <v>#VALUE!</v>
      </c>
      <c r="BC44" s="12" t="e">
        <f t="shared" si="30"/>
        <v>#VALUE!</v>
      </c>
      <c r="BD44" s="9" t="s">
        <v>37</v>
      </c>
      <c r="BN44" s="12"/>
      <c r="BO44" s="12"/>
      <c r="BP44" s="12"/>
      <c r="BQ44" s="12"/>
      <c r="BR44" s="12"/>
      <c r="BS44" s="12"/>
      <c r="BT44" s="12"/>
      <c r="BU44" s="12"/>
    </row>
    <row r="45" spans="1:73" x14ac:dyDescent="0.35">
      <c r="A45" s="11">
        <v>42</v>
      </c>
      <c r="B45" s="3">
        <v>1991</v>
      </c>
      <c r="C45" s="1">
        <v>141096</v>
      </c>
      <c r="D45" s="1">
        <v>24741</v>
      </c>
      <c r="E45" s="1">
        <v>23032</v>
      </c>
      <c r="F45" s="1">
        <v>22940</v>
      </c>
      <c r="G45" s="12">
        <f t="shared" si="20"/>
        <v>17.534869875829223</v>
      </c>
      <c r="H45" s="12">
        <f t="shared" si="20"/>
        <v>16.323637806883255</v>
      </c>
      <c r="I45" s="12">
        <f t="shared" si="20"/>
        <v>16.258433974031867</v>
      </c>
      <c r="J45" s="1">
        <v>151</v>
      </c>
      <c r="K45" s="13">
        <f t="shared" si="21"/>
        <v>0.10701933435391506</v>
      </c>
      <c r="L45" s="1">
        <v>32741</v>
      </c>
      <c r="M45" s="12">
        <f t="shared" si="22"/>
        <v>23.204768384645917</v>
      </c>
      <c r="N45" s="1">
        <v>23868</v>
      </c>
      <c r="O45" s="12">
        <f t="shared" si="23"/>
        <v>16.916142201054601</v>
      </c>
      <c r="P45" s="1">
        <v>64385</v>
      </c>
      <c r="Q45" s="1">
        <v>5416</v>
      </c>
      <c r="R45" s="1">
        <v>44026</v>
      </c>
      <c r="S45" s="12">
        <f t="shared" si="24"/>
        <v>7.7592011575765394</v>
      </c>
      <c r="T45" s="12">
        <f t="shared" si="25"/>
        <v>61.32200620239486</v>
      </c>
      <c r="U45" s="1">
        <v>1130</v>
      </c>
      <c r="V45" s="1"/>
      <c r="W45" s="1">
        <v>18</v>
      </c>
      <c r="X45" s="1">
        <v>1195</v>
      </c>
      <c r="Y45" s="1">
        <v>691</v>
      </c>
      <c r="Z45" s="1">
        <v>22</v>
      </c>
      <c r="AA45" s="1">
        <v>309</v>
      </c>
      <c r="AB45" s="1">
        <v>565</v>
      </c>
      <c r="AC45" s="1">
        <v>88</v>
      </c>
      <c r="AD45" s="1">
        <v>338</v>
      </c>
      <c r="AE45" s="1">
        <v>496</v>
      </c>
      <c r="AF45" s="1">
        <v>1279</v>
      </c>
      <c r="AG45" s="1">
        <v>489</v>
      </c>
      <c r="AH45" s="1">
        <v>2905</v>
      </c>
      <c r="AI45" s="1">
        <v>22968</v>
      </c>
      <c r="AJ45" s="1">
        <v>10721</v>
      </c>
      <c r="AK45" s="1">
        <v>22751</v>
      </c>
      <c r="AL45" s="14">
        <f t="shared" si="26"/>
        <v>16.124482621761071</v>
      </c>
      <c r="AM45" s="1">
        <v>7.083333333333333</v>
      </c>
      <c r="AN45" s="1">
        <v>20191</v>
      </c>
      <c r="AO45" s="1">
        <v>2560</v>
      </c>
      <c r="AP45" s="14">
        <f t="shared" si="27"/>
        <v>14.310115098939729</v>
      </c>
      <c r="AQ45" s="14">
        <f t="shared" si="28"/>
        <v>1.8143675228213414</v>
      </c>
      <c r="AR45" s="1">
        <v>11117</v>
      </c>
      <c r="AS45" s="1">
        <v>39194</v>
      </c>
      <c r="AT45" s="1">
        <v>7672</v>
      </c>
      <c r="AU45" s="1">
        <v>58964</v>
      </c>
      <c r="AV45" s="12">
        <f t="shared" si="29"/>
        <v>18.853876941862833</v>
      </c>
      <c r="AW45" s="12">
        <f t="shared" si="29"/>
        <v>66.471067091784818</v>
      </c>
      <c r="AX45" s="12">
        <f t="shared" si="29"/>
        <v>13.011328946475818</v>
      </c>
      <c r="AY45" s="1">
        <v>14338</v>
      </c>
      <c r="AZ45" s="1">
        <v>583</v>
      </c>
      <c r="BA45" s="1">
        <v>53994</v>
      </c>
      <c r="BB45" s="12">
        <f t="shared" si="30"/>
        <v>26.554802385450238</v>
      </c>
      <c r="BC45" s="12">
        <f t="shared" si="30"/>
        <v>1.0797496018076083</v>
      </c>
      <c r="BD45" s="9" t="s">
        <v>39</v>
      </c>
      <c r="BN45" s="12"/>
      <c r="BO45" s="12"/>
      <c r="BP45" s="12"/>
      <c r="BQ45" s="12"/>
      <c r="BR45" s="12"/>
      <c r="BS45" s="12"/>
      <c r="BT45" s="12"/>
      <c r="BU45" s="12"/>
    </row>
    <row r="46" spans="1:73" x14ac:dyDescent="0.35">
      <c r="A46" s="11">
        <v>43</v>
      </c>
      <c r="B46" s="3">
        <v>1996</v>
      </c>
      <c r="C46" s="1">
        <v>144590</v>
      </c>
      <c r="D46" s="1">
        <v>25126</v>
      </c>
      <c r="E46" s="1">
        <v>22573</v>
      </c>
      <c r="F46" s="1">
        <v>22772</v>
      </c>
      <c r="G46" s="12">
        <f t="shared" si="20"/>
        <v>17.377411992530604</v>
      </c>
      <c r="H46" s="12">
        <f t="shared" si="20"/>
        <v>15.61172971851442</v>
      </c>
      <c r="I46" s="12">
        <f t="shared" si="20"/>
        <v>15.749360260045647</v>
      </c>
      <c r="J46" s="1">
        <v>164</v>
      </c>
      <c r="K46" s="13">
        <f t="shared" si="21"/>
        <v>0.11342416488000553</v>
      </c>
      <c r="L46" s="1">
        <v>34635</v>
      </c>
      <c r="M46" s="12">
        <f t="shared" si="22"/>
        <v>23.953938723286534</v>
      </c>
      <c r="N46" s="1">
        <v>25266</v>
      </c>
      <c r="O46" s="12">
        <f t="shared" si="23"/>
        <v>17.474237499135487</v>
      </c>
      <c r="P46" s="1">
        <v>68662</v>
      </c>
      <c r="Q46" s="1">
        <v>3978</v>
      </c>
      <c r="R46" s="1">
        <v>43496</v>
      </c>
      <c r="S46" s="12">
        <f t="shared" si="24"/>
        <v>5.4763215859030838</v>
      </c>
      <c r="T46" s="12">
        <f t="shared" si="25"/>
        <v>62.547358269614939</v>
      </c>
      <c r="U46" s="1">
        <v>490</v>
      </c>
      <c r="V46" s="1">
        <v>41</v>
      </c>
      <c r="W46" s="1">
        <v>18</v>
      </c>
      <c r="X46" s="1">
        <v>1900</v>
      </c>
      <c r="Y46" s="1">
        <v>902</v>
      </c>
      <c r="Z46" s="1">
        <v>16</v>
      </c>
      <c r="AA46" s="1">
        <v>274</v>
      </c>
      <c r="AB46" s="1">
        <v>619</v>
      </c>
      <c r="AC46" s="1">
        <v>82</v>
      </c>
      <c r="AD46" s="1">
        <v>508</v>
      </c>
      <c r="AE46" s="1">
        <v>759</v>
      </c>
      <c r="AF46" s="1">
        <v>1994</v>
      </c>
      <c r="AG46" s="1">
        <v>843</v>
      </c>
      <c r="AH46" s="1">
        <v>2554</v>
      </c>
      <c r="AI46" s="1">
        <v>29600</v>
      </c>
      <c r="AJ46" s="1">
        <v>12319</v>
      </c>
      <c r="AK46" s="1">
        <v>29780</v>
      </c>
      <c r="AL46" s="14">
        <f t="shared" si="26"/>
        <v>20.596168476381493</v>
      </c>
      <c r="AM46" s="1">
        <v>4.7877403388539879</v>
      </c>
      <c r="AN46" s="1">
        <v>8419</v>
      </c>
      <c r="AO46" s="1">
        <v>2206</v>
      </c>
      <c r="AP46" s="14">
        <f t="shared" si="27"/>
        <v>5.8226710007607725</v>
      </c>
      <c r="AQ46" s="14">
        <f t="shared" si="28"/>
        <v>1.5256933397883672</v>
      </c>
      <c r="AR46" s="1">
        <v>13766</v>
      </c>
      <c r="AS46" s="1">
        <v>38362</v>
      </c>
      <c r="AT46" s="1">
        <v>6180</v>
      </c>
      <c r="AU46" s="1">
        <v>60323</v>
      </c>
      <c r="AV46" s="12">
        <f t="shared" si="29"/>
        <v>22.820483066160502</v>
      </c>
      <c r="AW46" s="12">
        <f t="shared" si="29"/>
        <v>63.59431725875703</v>
      </c>
      <c r="AX46" s="12">
        <f t="shared" si="29"/>
        <v>10.244848565223878</v>
      </c>
      <c r="AY46" s="1">
        <v>14860</v>
      </c>
      <c r="AZ46" s="1">
        <v>531</v>
      </c>
      <c r="BA46" s="1">
        <v>55996</v>
      </c>
      <c r="BB46" s="12">
        <f t="shared" si="30"/>
        <v>26.537609829273517</v>
      </c>
      <c r="BC46" s="12">
        <f t="shared" si="30"/>
        <v>0.94828202014429608</v>
      </c>
      <c r="BD46" s="9" t="s">
        <v>46</v>
      </c>
      <c r="BN46" s="12"/>
      <c r="BO46" s="12"/>
      <c r="BP46" s="12"/>
      <c r="BQ46" s="12"/>
      <c r="BR46" s="12"/>
      <c r="BS46" s="12"/>
      <c r="BT46" s="12"/>
      <c r="BU46" s="12"/>
    </row>
    <row r="47" spans="1:73" x14ac:dyDescent="0.35">
      <c r="A47" s="11">
        <v>44</v>
      </c>
      <c r="B47" s="3">
        <v>2001</v>
      </c>
      <c r="C47" s="1">
        <v>150233</v>
      </c>
      <c r="D47" s="1">
        <v>26775</v>
      </c>
      <c r="E47" s="1">
        <v>22853</v>
      </c>
      <c r="F47" s="1">
        <v>21998</v>
      </c>
      <c r="G47" s="12">
        <f t="shared" si="20"/>
        <v>17.822316002476153</v>
      </c>
      <c r="H47" s="12">
        <f t="shared" si="20"/>
        <v>15.211704485698881</v>
      </c>
      <c r="I47" s="12">
        <f t="shared" si="20"/>
        <v>14.642588512510567</v>
      </c>
      <c r="J47" s="1">
        <v>193</v>
      </c>
      <c r="K47" s="13">
        <f t="shared" si="21"/>
        <v>0.12846711441560776</v>
      </c>
      <c r="L47" s="1">
        <v>36319</v>
      </c>
      <c r="M47" s="12">
        <f t="shared" si="22"/>
        <v>24.175114655235532</v>
      </c>
      <c r="N47" s="1">
        <v>27192</v>
      </c>
      <c r="O47" s="12">
        <f t="shared" si="23"/>
        <v>18.099884845539929</v>
      </c>
      <c r="P47" s="1">
        <v>72882</v>
      </c>
      <c r="Q47" s="1">
        <v>3403</v>
      </c>
      <c r="R47" s="1">
        <v>40755</v>
      </c>
      <c r="S47" s="12">
        <f t="shared" si="24"/>
        <v>4.4609031919774527</v>
      </c>
      <c r="T47" s="12">
        <f t="shared" si="25"/>
        <v>65.178571428571431</v>
      </c>
      <c r="U47" s="1">
        <v>346</v>
      </c>
      <c r="V47" s="1">
        <v>48</v>
      </c>
      <c r="W47" s="1">
        <v>35</v>
      </c>
      <c r="X47" s="1">
        <v>2581</v>
      </c>
      <c r="Y47" s="1">
        <v>1453</v>
      </c>
      <c r="Z47" s="1">
        <v>27</v>
      </c>
      <c r="AA47" s="1">
        <v>296</v>
      </c>
      <c r="AB47" s="1">
        <v>723</v>
      </c>
      <c r="AC47" s="1">
        <v>104</v>
      </c>
      <c r="AD47" s="1">
        <v>795</v>
      </c>
      <c r="AE47" s="1">
        <v>1373</v>
      </c>
      <c r="AF47" s="1">
        <v>3815</v>
      </c>
      <c r="AG47" s="1">
        <v>980</v>
      </c>
      <c r="AH47" s="1">
        <v>2124</v>
      </c>
      <c r="AI47" s="1">
        <v>28387</v>
      </c>
      <c r="AJ47" s="1">
        <v>13123</v>
      </c>
      <c r="AK47" s="1">
        <v>36009</v>
      </c>
      <c r="AL47" s="14">
        <f t="shared" si="26"/>
        <v>23.968768512909946</v>
      </c>
      <c r="AM47" s="1">
        <v>3.8144895718990122</v>
      </c>
      <c r="AN47" s="1">
        <v>26222</v>
      </c>
      <c r="AO47" s="1">
        <v>2057</v>
      </c>
      <c r="AP47" s="14">
        <f t="shared" si="27"/>
        <v>17.454221109875991</v>
      </c>
      <c r="AQ47" s="14">
        <f t="shared" si="28"/>
        <v>1.3692064992378505</v>
      </c>
      <c r="AR47" s="1">
        <v>12346</v>
      </c>
      <c r="AS47" s="1">
        <v>39019</v>
      </c>
      <c r="AT47" s="1">
        <v>9446</v>
      </c>
      <c r="AU47" s="1">
        <v>61718</v>
      </c>
      <c r="AV47" s="12">
        <f t="shared" si="29"/>
        <v>20.003888654849476</v>
      </c>
      <c r="AW47" s="12">
        <f t="shared" si="29"/>
        <v>63.221426488220608</v>
      </c>
      <c r="AX47" s="12">
        <f t="shared" si="29"/>
        <v>15.305097378398521</v>
      </c>
      <c r="AY47" s="1">
        <v>14179</v>
      </c>
      <c r="AZ47" s="1">
        <v>475</v>
      </c>
      <c r="BA47" s="1">
        <v>57332</v>
      </c>
      <c r="BB47" s="12">
        <f t="shared" si="30"/>
        <v>24.731389102072139</v>
      </c>
      <c r="BC47" s="12">
        <f t="shared" si="30"/>
        <v>0.82850763971255148</v>
      </c>
      <c r="BD47" s="9" t="s">
        <v>40</v>
      </c>
      <c r="BE47" s="5">
        <v>12421</v>
      </c>
      <c r="BF47" s="5">
        <v>19229</v>
      </c>
      <c r="BG47" s="5">
        <v>4446</v>
      </c>
      <c r="BH47" s="5">
        <v>1203</v>
      </c>
      <c r="BI47" s="5">
        <v>37299</v>
      </c>
      <c r="BJ47" s="5">
        <v>14584</v>
      </c>
      <c r="BK47" s="5">
        <v>3241</v>
      </c>
      <c r="BL47" s="5">
        <v>2208</v>
      </c>
      <c r="BM47" s="5">
        <v>57332</v>
      </c>
      <c r="BN47" s="12">
        <f t="shared" ref="BN47:BU49" si="31">BE47/$BM47*100</f>
        <v>21.66503872183074</v>
      </c>
      <c r="BO47" s="12">
        <f t="shared" si="31"/>
        <v>33.539733482174007</v>
      </c>
      <c r="BP47" s="12">
        <f t="shared" si="31"/>
        <v>7.7548315077094809</v>
      </c>
      <c r="BQ47" s="12">
        <f t="shared" si="31"/>
        <v>2.0983046117351569</v>
      </c>
      <c r="BR47" s="12">
        <f t="shared" si="31"/>
        <v>65.057908323449382</v>
      </c>
      <c r="BS47" s="12">
        <f t="shared" si="31"/>
        <v>25.437800879090211</v>
      </c>
      <c r="BT47" s="12">
        <f t="shared" si="31"/>
        <v>5.6530384427544833</v>
      </c>
      <c r="BU47" s="12">
        <f t="shared" si="31"/>
        <v>3.851252354705923</v>
      </c>
    </row>
    <row r="48" spans="1:73" x14ac:dyDescent="0.35">
      <c r="A48" s="11">
        <v>45</v>
      </c>
      <c r="B48" s="2">
        <v>2006</v>
      </c>
      <c r="C48" s="7">
        <v>153027</v>
      </c>
      <c r="D48" s="7">
        <v>27709</v>
      </c>
      <c r="E48" s="7">
        <v>24186</v>
      </c>
      <c r="F48" s="7">
        <v>21661</v>
      </c>
      <c r="G48" s="12">
        <f t="shared" si="20"/>
        <v>18.107262117142728</v>
      </c>
      <c r="H48" s="12">
        <f t="shared" si="20"/>
        <v>15.805054010076653</v>
      </c>
      <c r="I48" s="12">
        <f t="shared" si="20"/>
        <v>14.155018395446556</v>
      </c>
      <c r="J48" s="7">
        <v>166</v>
      </c>
      <c r="K48" s="13">
        <f t="shared" si="21"/>
        <v>0.10847758892221634</v>
      </c>
      <c r="L48" s="7">
        <v>39113</v>
      </c>
      <c r="M48" s="12">
        <f t="shared" si="22"/>
        <v>25.559541780208722</v>
      </c>
      <c r="N48" s="7">
        <v>31461</v>
      </c>
      <c r="O48" s="12">
        <f t="shared" si="23"/>
        <v>20.559117018565352</v>
      </c>
      <c r="P48" s="7">
        <v>75763</v>
      </c>
      <c r="Q48" s="7">
        <v>3106</v>
      </c>
      <c r="R48" s="7">
        <v>39045</v>
      </c>
      <c r="S48" s="12">
        <f t="shared" si="24"/>
        <v>3.9381759626722794</v>
      </c>
      <c r="T48" s="12">
        <f t="shared" si="25"/>
        <v>66.886883660973254</v>
      </c>
      <c r="U48" s="7">
        <v>335</v>
      </c>
      <c r="V48" s="7">
        <v>51</v>
      </c>
      <c r="W48" s="7">
        <v>42</v>
      </c>
      <c r="X48" s="7">
        <v>4133</v>
      </c>
      <c r="Y48" s="7">
        <v>2630</v>
      </c>
      <c r="Z48" s="7">
        <v>17</v>
      </c>
      <c r="AA48" s="7">
        <v>327</v>
      </c>
      <c r="AB48" s="7">
        <v>858</v>
      </c>
      <c r="AC48" s="7">
        <v>108</v>
      </c>
      <c r="AD48" s="7">
        <v>1076</v>
      </c>
      <c r="AE48" s="7">
        <v>2409</v>
      </c>
      <c r="AF48" s="7">
        <v>4530</v>
      </c>
      <c r="AG48" s="7">
        <v>1061</v>
      </c>
      <c r="AH48" s="7">
        <v>1975</v>
      </c>
      <c r="AI48" s="7">
        <v>33864</v>
      </c>
      <c r="AJ48" s="7">
        <v>12656</v>
      </c>
      <c r="AK48" s="7">
        <v>43410</v>
      </c>
      <c r="AL48" s="14">
        <f t="shared" si="26"/>
        <v>28.36754298261091</v>
      </c>
      <c r="AM48" s="7">
        <v>3.015972160256982</v>
      </c>
      <c r="AN48" s="7">
        <v>28685</v>
      </c>
      <c r="AO48" s="7">
        <v>2774</v>
      </c>
      <c r="AP48" s="14">
        <f t="shared" si="27"/>
        <v>18.745058061649249</v>
      </c>
      <c r="AQ48" s="14">
        <f t="shared" si="28"/>
        <v>1.8127519980134226</v>
      </c>
      <c r="AR48" s="7">
        <v>12719</v>
      </c>
      <c r="AS48" s="7">
        <v>36470</v>
      </c>
      <c r="AT48" s="7">
        <v>8703</v>
      </c>
      <c r="AU48" s="7">
        <v>58207</v>
      </c>
      <c r="AV48" s="12">
        <f t="shared" si="29"/>
        <v>21.851323723950728</v>
      </c>
      <c r="AW48" s="12">
        <f t="shared" si="29"/>
        <v>62.655694332296804</v>
      </c>
      <c r="AX48" s="12">
        <f t="shared" si="29"/>
        <v>14.951809919769099</v>
      </c>
      <c r="AY48" s="7">
        <v>15022</v>
      </c>
      <c r="AZ48" s="7">
        <v>948</v>
      </c>
      <c r="BA48" s="7">
        <v>58207</v>
      </c>
      <c r="BB48" s="12">
        <f t="shared" si="30"/>
        <v>25.807892521518028</v>
      </c>
      <c r="BC48" s="12">
        <f t="shared" si="30"/>
        <v>1.6286700912261414</v>
      </c>
      <c r="BD48" s="8">
        <v>37</v>
      </c>
      <c r="BE48" s="5">
        <v>12733</v>
      </c>
      <c r="BF48" s="5">
        <v>20319</v>
      </c>
      <c r="BG48" s="5">
        <v>4598</v>
      </c>
      <c r="BH48" s="5">
        <v>1017</v>
      </c>
      <c r="BI48" s="5">
        <v>38667</v>
      </c>
      <c r="BJ48" s="5">
        <v>13959</v>
      </c>
      <c r="BK48" s="5">
        <v>3144</v>
      </c>
      <c r="BL48" s="5">
        <v>2437</v>
      </c>
      <c r="BM48" s="5">
        <v>58207</v>
      </c>
      <c r="BN48" s="12">
        <f t="shared" si="31"/>
        <v>21.875375813905542</v>
      </c>
      <c r="BO48" s="12">
        <f t="shared" si="31"/>
        <v>34.908172556565361</v>
      </c>
      <c r="BP48" s="12">
        <f t="shared" si="31"/>
        <v>7.8993935437318532</v>
      </c>
      <c r="BQ48" s="12">
        <f t="shared" si="31"/>
        <v>1.7472125345748792</v>
      </c>
      <c r="BR48" s="12">
        <f t="shared" si="31"/>
        <v>66.430154448777628</v>
      </c>
      <c r="BS48" s="12">
        <f t="shared" si="31"/>
        <v>23.981651691377326</v>
      </c>
      <c r="BT48" s="12">
        <f t="shared" si="31"/>
        <v>5.4014122012816328</v>
      </c>
      <c r="BU48" s="12">
        <f t="shared" si="31"/>
        <v>4.1867816585634028</v>
      </c>
    </row>
    <row r="49" spans="1:73" x14ac:dyDescent="0.35">
      <c r="A49" s="11">
        <v>46</v>
      </c>
      <c r="B49" s="2">
        <v>2011</v>
      </c>
      <c r="C49" s="7">
        <v>158640</v>
      </c>
      <c r="D49" s="7">
        <v>27543</v>
      </c>
      <c r="E49" s="7">
        <v>25115</v>
      </c>
      <c r="F49" s="7">
        <v>23139</v>
      </c>
      <c r="G49" s="12">
        <f t="shared" si="20"/>
        <v>17.361951588502269</v>
      </c>
      <c r="H49" s="12">
        <f t="shared" si="20"/>
        <v>15.831442259203227</v>
      </c>
      <c r="I49" s="12">
        <f t="shared" si="20"/>
        <v>14.585854765506809</v>
      </c>
      <c r="J49" s="7">
        <v>229</v>
      </c>
      <c r="K49" s="13">
        <f t="shared" si="21"/>
        <v>0.14435199193141704</v>
      </c>
      <c r="L49" s="7">
        <v>44637</v>
      </c>
      <c r="M49" s="12">
        <f t="shared" si="22"/>
        <v>28.137291981845685</v>
      </c>
      <c r="N49" s="7">
        <v>37219</v>
      </c>
      <c r="O49" s="12">
        <f t="shared" si="23"/>
        <v>23.461296016137165</v>
      </c>
      <c r="P49" s="7">
        <v>79241</v>
      </c>
      <c r="Q49" s="7">
        <v>3757</v>
      </c>
      <c r="R49" s="7">
        <v>41151</v>
      </c>
      <c r="S49" s="12">
        <f t="shared" si="24"/>
        <v>4.5266150991590166</v>
      </c>
      <c r="T49" s="12">
        <f t="shared" si="25"/>
        <v>66.853538892782055</v>
      </c>
      <c r="U49" s="7">
        <v>341</v>
      </c>
      <c r="V49" s="7">
        <v>45</v>
      </c>
      <c r="W49" s="7">
        <v>65</v>
      </c>
      <c r="X49" s="7">
        <v>6668</v>
      </c>
      <c r="Y49" s="7">
        <v>3521</v>
      </c>
      <c r="Z49" s="7">
        <v>24</v>
      </c>
      <c r="AA49" s="7">
        <v>384</v>
      </c>
      <c r="AB49" s="7">
        <v>1109</v>
      </c>
      <c r="AC49" s="7">
        <v>135</v>
      </c>
      <c r="AD49" s="7">
        <v>1435</v>
      </c>
      <c r="AE49" s="7">
        <v>3354</v>
      </c>
      <c r="AF49" s="7">
        <v>5286</v>
      </c>
      <c r="AG49" s="7">
        <v>1439</v>
      </c>
      <c r="AH49" s="7">
        <v>1818</v>
      </c>
      <c r="AI49" s="7">
        <v>44017</v>
      </c>
      <c r="AJ49" s="7">
        <v>13605</v>
      </c>
      <c r="AK49" s="7">
        <v>50230</v>
      </c>
      <c r="AL49" s="14">
        <f t="shared" si="26"/>
        <v>31.662884518406454</v>
      </c>
      <c r="AM49" s="7">
        <v>2.4465885596140593</v>
      </c>
      <c r="AN49" s="7">
        <v>30565</v>
      </c>
      <c r="AO49" s="7">
        <v>2710</v>
      </c>
      <c r="AP49" s="14">
        <f t="shared" si="27"/>
        <v>19.26689359556228</v>
      </c>
      <c r="AQ49" s="14">
        <f t="shared" si="28"/>
        <v>1.7082702975289965</v>
      </c>
      <c r="AR49" s="7">
        <v>13356</v>
      </c>
      <c r="AS49" s="7">
        <v>37282</v>
      </c>
      <c r="AT49" s="7">
        <v>8671</v>
      </c>
      <c r="AU49" s="7">
        <v>59594</v>
      </c>
      <c r="AV49" s="12">
        <f t="shared" si="29"/>
        <v>22.411652179749638</v>
      </c>
      <c r="AW49" s="12">
        <f t="shared" si="29"/>
        <v>62.559989260663826</v>
      </c>
      <c r="AX49" s="12">
        <f t="shared" si="29"/>
        <v>14.550122495553245</v>
      </c>
      <c r="AY49" s="7">
        <v>16393</v>
      </c>
      <c r="AZ49" s="7">
        <v>869</v>
      </c>
      <c r="BA49" s="7">
        <v>59593</v>
      </c>
      <c r="BB49" s="12">
        <f t="shared" si="30"/>
        <v>27.508264393469034</v>
      </c>
      <c r="BC49" s="12">
        <f t="shared" si="30"/>
        <v>1.4582249593073011</v>
      </c>
      <c r="BD49" s="8">
        <v>38</v>
      </c>
      <c r="BE49" s="5">
        <v>13533</v>
      </c>
      <c r="BF49" s="5">
        <v>21164</v>
      </c>
      <c r="BG49" s="5">
        <v>4623</v>
      </c>
      <c r="BH49" s="5">
        <v>919</v>
      </c>
      <c r="BI49" s="5">
        <v>40239</v>
      </c>
      <c r="BJ49" s="5">
        <v>13848</v>
      </c>
      <c r="BK49" s="5">
        <v>3142</v>
      </c>
      <c r="BL49" s="5">
        <v>2365</v>
      </c>
      <c r="BM49" s="5">
        <v>59594</v>
      </c>
      <c r="BN49" s="12">
        <f t="shared" si="31"/>
        <v>22.708661945833473</v>
      </c>
      <c r="BO49" s="12">
        <f t="shared" si="31"/>
        <v>35.51364231298453</v>
      </c>
      <c r="BP49" s="12">
        <f t="shared" si="31"/>
        <v>7.7574923650031877</v>
      </c>
      <c r="BQ49" s="12">
        <f t="shared" si="31"/>
        <v>1.5421015538477028</v>
      </c>
      <c r="BR49" s="12">
        <f t="shared" si="31"/>
        <v>67.521898177668888</v>
      </c>
      <c r="BS49" s="12">
        <f t="shared" si="31"/>
        <v>23.237238648186061</v>
      </c>
      <c r="BT49" s="12">
        <f t="shared" si="31"/>
        <v>5.2723428533073795</v>
      </c>
      <c r="BU49" s="12">
        <f t="shared" si="31"/>
        <v>3.9685203208376678</v>
      </c>
    </row>
    <row r="50" spans="1:73" x14ac:dyDescent="0.35">
      <c r="A50" s="11">
        <v>47</v>
      </c>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s="23"/>
      <c r="BF50" s="23"/>
      <c r="BG50" s="23"/>
      <c r="BH50" s="23"/>
      <c r="BI50" s="23"/>
      <c r="BJ50" s="23"/>
      <c r="BK50" s="23"/>
      <c r="BL50" s="23"/>
      <c r="BM50" s="23"/>
      <c r="BN50" s="23"/>
    </row>
    <row r="51" spans="1:73" x14ac:dyDescent="0.35">
      <c r="A51" s="11">
        <v>48</v>
      </c>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s="23"/>
      <c r="BF51" s="23"/>
      <c r="BG51" s="23"/>
      <c r="BH51" s="23"/>
      <c r="BI51" s="23"/>
      <c r="BJ51" s="23"/>
      <c r="BK51" s="23"/>
      <c r="BL51" s="23"/>
      <c r="BM51" s="23"/>
      <c r="BN51" s="23"/>
    </row>
    <row r="52" spans="1:73" x14ac:dyDescent="0.35">
      <c r="A52" s="11">
        <v>49</v>
      </c>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s="23"/>
      <c r="BF52" s="23"/>
      <c r="BG52" s="23"/>
      <c r="BH52" s="23"/>
      <c r="BI52" s="23"/>
      <c r="BJ52" s="23"/>
      <c r="BK52" s="23"/>
      <c r="BL52" s="23"/>
      <c r="BM52" s="23"/>
      <c r="BN52" s="23"/>
    </row>
    <row r="53" spans="1:73" x14ac:dyDescent="0.35">
      <c r="A53" s="11">
        <v>50</v>
      </c>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s="23"/>
      <c r="BF53" s="23"/>
      <c r="BG53" s="23"/>
      <c r="BH53" s="23"/>
      <c r="BI53" s="23"/>
      <c r="BJ53" s="23"/>
      <c r="BK53" s="23"/>
      <c r="BL53" s="23"/>
      <c r="BM53" s="23"/>
      <c r="BN53" s="23"/>
    </row>
    <row r="54" spans="1:73" x14ac:dyDescent="0.35">
      <c r="A54" s="11">
        <v>51</v>
      </c>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s="23"/>
      <c r="BF54" s="23"/>
      <c r="BG54" s="23"/>
      <c r="BH54" s="23"/>
      <c r="BI54" s="23"/>
      <c r="BJ54" s="23"/>
      <c r="BK54" s="23"/>
      <c r="BL54" s="23"/>
      <c r="BM54" s="23"/>
      <c r="BN54" s="23"/>
    </row>
    <row r="55" spans="1:73" x14ac:dyDescent="0.35">
      <c r="A55" s="11">
        <v>52</v>
      </c>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s="23"/>
      <c r="BF55" s="23"/>
      <c r="BG55" s="23"/>
      <c r="BH55" s="23"/>
      <c r="BI55" s="23"/>
      <c r="BJ55" s="23"/>
      <c r="BK55" s="23"/>
      <c r="BL55" s="23"/>
      <c r="BM55" s="23"/>
      <c r="BN55" s="23"/>
    </row>
    <row r="56" spans="1:73" x14ac:dyDescent="0.35">
      <c r="A56" s="11">
        <v>53</v>
      </c>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s="23"/>
      <c r="BF56" s="23"/>
      <c r="BG56" s="23"/>
      <c r="BH56" s="23"/>
      <c r="BI56" s="23"/>
      <c r="BJ56" s="23"/>
      <c r="BK56" s="23"/>
      <c r="BL56" s="23"/>
      <c r="BM56" s="23"/>
      <c r="BN56" s="23"/>
    </row>
    <row r="57" spans="1:73" x14ac:dyDescent="0.35">
      <c r="A57" s="11">
        <v>54</v>
      </c>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s="23"/>
      <c r="BF57" s="23"/>
      <c r="BG57" s="23"/>
      <c r="BH57" s="23"/>
      <c r="BI57" s="23"/>
      <c r="BJ57" s="23"/>
      <c r="BK57" s="23"/>
      <c r="BL57" s="23"/>
      <c r="BM57" s="23"/>
      <c r="BN57" s="23"/>
    </row>
    <row r="58" spans="1:73" x14ac:dyDescent="0.35">
      <c r="A58" s="11">
        <v>55</v>
      </c>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s="23"/>
      <c r="BF58" s="23"/>
      <c r="BG58" s="23"/>
      <c r="BH58" s="23"/>
      <c r="BI58" s="23"/>
      <c r="BJ58" s="23"/>
      <c r="BK58" s="23"/>
      <c r="BL58" s="23"/>
      <c r="BM58" s="23"/>
      <c r="BN58" s="23"/>
    </row>
    <row r="59" spans="1:73" x14ac:dyDescent="0.35">
      <c r="A59" s="11">
        <v>56</v>
      </c>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s="23"/>
      <c r="BF59" s="23"/>
      <c r="BG59" s="23"/>
      <c r="BH59" s="23"/>
      <c r="BI59" s="23"/>
      <c r="BJ59" s="23"/>
      <c r="BK59" s="23"/>
      <c r="BL59" s="23"/>
      <c r="BM59" s="23"/>
      <c r="BN59" s="23"/>
    </row>
    <row r="60" spans="1:73" x14ac:dyDescent="0.35">
      <c r="A60" s="11">
        <v>57</v>
      </c>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s="23"/>
      <c r="BF60" s="23"/>
      <c r="BG60" s="23"/>
      <c r="BH60" s="23"/>
      <c r="BI60" s="23"/>
      <c r="BJ60" s="23"/>
      <c r="BK60" s="23"/>
      <c r="BL60" s="23"/>
      <c r="BM60" s="23"/>
      <c r="BN60" s="23"/>
    </row>
    <row r="61" spans="1:73" x14ac:dyDescent="0.35">
      <c r="A61" s="11">
        <v>58</v>
      </c>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s="23"/>
      <c r="BF61" s="23"/>
      <c r="BG61" s="23"/>
      <c r="BH61" s="23"/>
      <c r="BI61" s="23"/>
      <c r="BJ61" s="23"/>
      <c r="BK61" s="23"/>
      <c r="BL61" s="23"/>
      <c r="BM61" s="23"/>
      <c r="BN61" s="23"/>
    </row>
    <row r="62" spans="1:73" x14ac:dyDescent="0.35">
      <c r="A62" s="11">
        <v>59</v>
      </c>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s="23"/>
      <c r="BF62" s="23"/>
      <c r="BG62" s="23"/>
      <c r="BH62" s="23"/>
      <c r="BI62" s="23"/>
      <c r="BJ62" s="23"/>
      <c r="BK62" s="23"/>
      <c r="BL62" s="23"/>
      <c r="BM62" s="23"/>
      <c r="BN62" s="23"/>
    </row>
    <row r="63" spans="1:73" x14ac:dyDescent="0.35">
      <c r="A63" s="11">
        <v>60</v>
      </c>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s="23"/>
      <c r="BF63" s="23"/>
      <c r="BG63" s="23"/>
      <c r="BH63" s="23"/>
      <c r="BI63" s="23"/>
      <c r="BJ63" s="23"/>
      <c r="BK63" s="23"/>
      <c r="BL63" s="23"/>
      <c r="BM63" s="23"/>
      <c r="BN63" s="23"/>
    </row>
    <row r="64" spans="1:73" x14ac:dyDescent="0.35">
      <c r="A64" s="11">
        <v>61</v>
      </c>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s="23"/>
      <c r="BF64" s="23"/>
      <c r="BG64" s="23"/>
      <c r="BH64" s="23"/>
      <c r="BI64" s="23"/>
      <c r="BJ64" s="23"/>
      <c r="BK64" s="23"/>
      <c r="BL64" s="23"/>
      <c r="BM64" s="23"/>
      <c r="BN64" s="23"/>
    </row>
    <row r="65" spans="1:73" x14ac:dyDescent="0.35">
      <c r="A65" s="11">
        <v>62</v>
      </c>
      <c r="B65" s="2">
        <v>1991</v>
      </c>
      <c r="C65" s="7">
        <v>37320</v>
      </c>
      <c r="D65" s="7">
        <v>10231</v>
      </c>
      <c r="E65" s="7">
        <v>5378</v>
      </c>
      <c r="F65" s="7">
        <v>2909</v>
      </c>
      <c r="G65" s="12">
        <f t="shared" ref="G65:I69" si="32">D65/$C65*100</f>
        <v>27.414255091103968</v>
      </c>
      <c r="H65" s="12">
        <f t="shared" si="32"/>
        <v>14.410503751339764</v>
      </c>
      <c r="I65" s="12">
        <f t="shared" si="32"/>
        <v>7.794748124330118</v>
      </c>
      <c r="J65" s="7">
        <v>133</v>
      </c>
      <c r="K65" s="13">
        <f>J65/$C65*100</f>
        <v>0.35637727759914256</v>
      </c>
      <c r="L65" s="7">
        <v>5687</v>
      </c>
      <c r="M65" s="12">
        <f>L65/$C65*100</f>
        <v>15.238478027867094</v>
      </c>
      <c r="N65" s="7">
        <v>2006</v>
      </c>
      <c r="O65" s="12">
        <f>N65/$C65*100</f>
        <v>5.37513397642015</v>
      </c>
      <c r="P65" s="7">
        <v>16224</v>
      </c>
      <c r="Q65" s="7">
        <v>1744</v>
      </c>
      <c r="R65" s="7">
        <v>8325</v>
      </c>
      <c r="S65" s="12">
        <f>Q65/SUM(P65,Q65)*100</f>
        <v>9.7061442564559215</v>
      </c>
      <c r="T65" s="12">
        <f>SUM(P65:Q65)/SUM(P65:R65)*100</f>
        <v>68.337580344578413</v>
      </c>
      <c r="U65" s="7">
        <v>596</v>
      </c>
      <c r="W65" s="7">
        <v>0</v>
      </c>
      <c r="X65" s="7">
        <v>21</v>
      </c>
      <c r="Y65" s="7">
        <v>41</v>
      </c>
      <c r="Z65" s="7">
        <v>0</v>
      </c>
      <c r="AA65" s="7">
        <v>36</v>
      </c>
      <c r="AB65" s="7">
        <v>39</v>
      </c>
      <c r="AC65" s="7">
        <v>4</v>
      </c>
      <c r="AD65" s="7">
        <v>5</v>
      </c>
      <c r="AE65" s="7">
        <v>18</v>
      </c>
      <c r="AF65" s="7">
        <v>24</v>
      </c>
      <c r="AG65" s="7">
        <v>17</v>
      </c>
      <c r="AH65" s="7">
        <v>17</v>
      </c>
      <c r="AI65" s="7">
        <v>7546</v>
      </c>
      <c r="AJ65" s="7">
        <v>592</v>
      </c>
      <c r="AK65" s="7">
        <v>1231</v>
      </c>
      <c r="AL65" s="14">
        <f>AK65/C65*100</f>
        <v>3.298499464094319</v>
      </c>
      <c r="AM65" s="7">
        <v>18.345448251990305</v>
      </c>
      <c r="AN65" s="7">
        <v>1891</v>
      </c>
      <c r="AO65" s="7">
        <v>1616</v>
      </c>
      <c r="AP65" s="14">
        <f>AN65/C65*100</f>
        <v>5.066988210075027</v>
      </c>
      <c r="AQ65" s="14">
        <f>AO65/C65*100</f>
        <v>4.330117899249732</v>
      </c>
      <c r="AR65" s="7">
        <v>109</v>
      </c>
      <c r="AS65" s="7">
        <v>12136</v>
      </c>
      <c r="AT65" s="7">
        <v>610</v>
      </c>
      <c r="AU65" s="7">
        <v>13124</v>
      </c>
      <c r="AV65" s="12">
        <f t="shared" ref="AV65:AX69" si="33">AR65/$AU65*100</f>
        <v>0.83053946967387993</v>
      </c>
      <c r="AW65" s="12">
        <f t="shared" si="33"/>
        <v>92.471807375800068</v>
      </c>
      <c r="AX65" s="12">
        <f t="shared" si="33"/>
        <v>4.6479731789088694</v>
      </c>
      <c r="AY65" s="7">
        <v>1649</v>
      </c>
      <c r="AZ65" s="7">
        <v>170</v>
      </c>
      <c r="BA65" s="7">
        <v>12039</v>
      </c>
      <c r="BB65" s="12">
        <f t="shared" ref="BB65:BC69" si="34">AY65/$BA65*100</f>
        <v>13.697150926156656</v>
      </c>
      <c r="BC65" s="12">
        <f t="shared" si="34"/>
        <v>1.4120774150676967</v>
      </c>
      <c r="BD65" s="8" t="s">
        <v>48</v>
      </c>
      <c r="BN65" s="12"/>
      <c r="BO65" s="12"/>
      <c r="BP65" s="12"/>
      <c r="BQ65" s="12"/>
      <c r="BR65" s="12"/>
      <c r="BS65" s="12"/>
      <c r="BT65" s="12"/>
      <c r="BU65" s="12"/>
    </row>
    <row r="66" spans="1:73" x14ac:dyDescent="0.35">
      <c r="A66" s="11">
        <v>63</v>
      </c>
      <c r="B66" s="2">
        <v>1996</v>
      </c>
      <c r="C66" s="7">
        <v>40599</v>
      </c>
      <c r="D66" s="7">
        <v>10871</v>
      </c>
      <c r="E66" s="7">
        <v>5301</v>
      </c>
      <c r="F66" s="7">
        <v>3449</v>
      </c>
      <c r="G66" s="12">
        <f t="shared" si="32"/>
        <v>26.776521589201707</v>
      </c>
      <c r="H66" s="12">
        <f t="shared" si="32"/>
        <v>13.056971846597207</v>
      </c>
      <c r="I66" s="12">
        <f t="shared" si="32"/>
        <v>8.4952831350525884</v>
      </c>
      <c r="J66" s="7">
        <v>142</v>
      </c>
      <c r="K66" s="13">
        <f>J66/$C66*100</f>
        <v>0.34976230941648806</v>
      </c>
      <c r="L66" s="7">
        <v>5892</v>
      </c>
      <c r="M66" s="12">
        <f>L66/$C66*100</f>
        <v>14.51267272592921</v>
      </c>
      <c r="N66" s="7">
        <v>1864</v>
      </c>
      <c r="O66" s="12">
        <f>N66/$C66*100</f>
        <v>4.5912460898051677</v>
      </c>
      <c r="P66" s="7">
        <v>18240</v>
      </c>
      <c r="Q66" s="7">
        <v>1385</v>
      </c>
      <c r="R66" s="7">
        <v>9418</v>
      </c>
      <c r="S66" s="12">
        <f>Q66/SUM(P66,Q66)*100</f>
        <v>7.0573248407643314</v>
      </c>
      <c r="T66" s="12">
        <f>SUM(P66:Q66)/SUM(P66:R66)*100</f>
        <v>67.572220500636988</v>
      </c>
      <c r="U66" s="7">
        <v>325</v>
      </c>
      <c r="V66" s="7">
        <v>18</v>
      </c>
      <c r="W66" s="7">
        <v>3</v>
      </c>
      <c r="X66" s="7">
        <v>31</v>
      </c>
      <c r="Y66" s="7">
        <v>56</v>
      </c>
      <c r="Z66" s="7">
        <v>0</v>
      </c>
      <c r="AA66" s="7">
        <v>53</v>
      </c>
      <c r="AB66" s="7">
        <v>54</v>
      </c>
      <c r="AC66" s="7">
        <v>5</v>
      </c>
      <c r="AD66" s="7">
        <v>3</v>
      </c>
      <c r="AE66" s="7">
        <v>21</v>
      </c>
      <c r="AF66" s="7">
        <v>73</v>
      </c>
      <c r="AG66" s="7">
        <v>28</v>
      </c>
      <c r="AH66" s="7">
        <v>23</v>
      </c>
      <c r="AI66" s="7">
        <v>10590</v>
      </c>
      <c r="AJ66" s="7">
        <v>725</v>
      </c>
      <c r="AK66" s="7">
        <v>1675</v>
      </c>
      <c r="AL66" s="14">
        <f>AK66/C66*100</f>
        <v>4.1257173822015316</v>
      </c>
      <c r="AM66" s="7">
        <v>17.87920384351407</v>
      </c>
      <c r="AN66" s="7">
        <v>2300</v>
      </c>
      <c r="AO66" s="7">
        <v>1906</v>
      </c>
      <c r="AP66" s="14">
        <f>AN66/C66*100</f>
        <v>5.6651641666050887</v>
      </c>
      <c r="AQ66" s="14">
        <f>AO66/C66*100</f>
        <v>4.6946969137170864</v>
      </c>
      <c r="AR66" s="7">
        <v>201</v>
      </c>
      <c r="AS66" s="7">
        <v>13971</v>
      </c>
      <c r="AT66" s="7">
        <v>257</v>
      </c>
      <c r="AU66" s="7">
        <v>14923</v>
      </c>
      <c r="AV66" s="12">
        <f t="shared" si="33"/>
        <v>1.346914159351337</v>
      </c>
      <c r="AW66" s="12">
        <f t="shared" si="33"/>
        <v>93.620585673122022</v>
      </c>
      <c r="AX66" s="12">
        <f t="shared" si="33"/>
        <v>1.7221738256382766</v>
      </c>
      <c r="AY66" s="7">
        <v>1998</v>
      </c>
      <c r="AZ66" s="7">
        <v>186</v>
      </c>
      <c r="BA66" s="7">
        <v>13839</v>
      </c>
      <c r="BB66" s="12">
        <f t="shared" si="34"/>
        <v>14.437459353999566</v>
      </c>
      <c r="BC66" s="12">
        <f t="shared" si="34"/>
        <v>1.3440277476696292</v>
      </c>
      <c r="BD66" s="8" t="s">
        <v>49</v>
      </c>
      <c r="BN66" s="12"/>
      <c r="BO66" s="12"/>
      <c r="BP66" s="12"/>
      <c r="BQ66" s="12"/>
      <c r="BR66" s="12"/>
      <c r="BS66" s="12"/>
      <c r="BT66" s="12"/>
      <c r="BU66" s="12"/>
    </row>
    <row r="67" spans="1:73" x14ac:dyDescent="0.35">
      <c r="A67" s="11">
        <v>64</v>
      </c>
      <c r="B67" s="2">
        <v>2001</v>
      </c>
      <c r="C67" s="7">
        <v>45404</v>
      </c>
      <c r="D67" s="7">
        <v>11709</v>
      </c>
      <c r="E67" s="7">
        <v>5722</v>
      </c>
      <c r="F67" s="7">
        <v>4126</v>
      </c>
      <c r="G67" s="12">
        <f t="shared" si="32"/>
        <v>25.788476786186237</v>
      </c>
      <c r="H67" s="12">
        <f t="shared" si="32"/>
        <v>12.602413884239274</v>
      </c>
      <c r="I67" s="12">
        <f t="shared" si="32"/>
        <v>9.087305083252577</v>
      </c>
      <c r="J67" s="7">
        <v>174</v>
      </c>
      <c r="K67" s="13">
        <f>J67/$C67*100</f>
        <v>0.38322614747599332</v>
      </c>
      <c r="L67" s="7">
        <v>6398</v>
      </c>
      <c r="M67" s="12">
        <f>L67/$C67*100</f>
        <v>14.091269491674744</v>
      </c>
      <c r="N67" s="7">
        <v>2072</v>
      </c>
      <c r="O67" s="12">
        <f>N67/$C67*100</f>
        <v>4.5634745837371158</v>
      </c>
      <c r="P67" s="7">
        <v>21201</v>
      </c>
      <c r="Q67" s="7">
        <v>1084</v>
      </c>
      <c r="R67" s="7">
        <v>10135</v>
      </c>
      <c r="S67" s="12">
        <f>Q67/SUM(P67,Q67)*100</f>
        <v>4.8642584698227509</v>
      </c>
      <c r="T67" s="12">
        <f>SUM(P67:Q67)/SUM(P67:R67)*100</f>
        <v>68.738433066008639</v>
      </c>
      <c r="U67" s="7">
        <v>221</v>
      </c>
      <c r="V67" s="7">
        <v>14</v>
      </c>
      <c r="W67" s="7">
        <v>6</v>
      </c>
      <c r="X67" s="7">
        <v>15</v>
      </c>
      <c r="Y67" s="7">
        <v>67</v>
      </c>
      <c r="Z67" s="7">
        <v>0</v>
      </c>
      <c r="AA67" s="7">
        <v>72</v>
      </c>
      <c r="AB67" s="7">
        <v>53</v>
      </c>
      <c r="AC67" s="7">
        <v>12</v>
      </c>
      <c r="AD67" s="7">
        <v>13</v>
      </c>
      <c r="AE67" s="7">
        <v>29</v>
      </c>
      <c r="AF67" s="7">
        <v>167</v>
      </c>
      <c r="AG67" s="7">
        <v>82</v>
      </c>
      <c r="AH67" s="7">
        <v>22</v>
      </c>
      <c r="AI67" s="7">
        <v>11244</v>
      </c>
      <c r="AJ67" s="7">
        <v>851</v>
      </c>
      <c r="AK67" s="7">
        <v>2395</v>
      </c>
      <c r="AL67" s="14">
        <f>AK67/C67*100</f>
        <v>5.2748656506034708</v>
      </c>
      <c r="AM67" s="7">
        <v>15.562130177514794</v>
      </c>
      <c r="AN67" s="7">
        <v>2695</v>
      </c>
      <c r="AO67" s="7">
        <v>2130</v>
      </c>
      <c r="AP67" s="14">
        <f>AN67/C67*100</f>
        <v>5.9356003876310464</v>
      </c>
      <c r="AQ67" s="14">
        <f>AO67/C67*100</f>
        <v>4.6912166328957801</v>
      </c>
      <c r="AR67" s="7">
        <v>574</v>
      </c>
      <c r="AS67" s="7">
        <v>15371</v>
      </c>
      <c r="AT67" s="7">
        <v>409</v>
      </c>
      <c r="AU67" s="7">
        <v>16673</v>
      </c>
      <c r="AV67" s="12">
        <f t="shared" si="33"/>
        <v>3.442691777124693</v>
      </c>
      <c r="AW67" s="12">
        <f t="shared" si="33"/>
        <v>92.190967432375686</v>
      </c>
      <c r="AX67" s="12">
        <f t="shared" si="33"/>
        <v>2.4530678342229955</v>
      </c>
      <c r="AY67" s="7">
        <v>2270</v>
      </c>
      <c r="AZ67" s="7">
        <v>229</v>
      </c>
      <c r="BA67" s="7">
        <v>15573</v>
      </c>
      <c r="BB67" s="12">
        <f t="shared" si="34"/>
        <v>14.576510627367881</v>
      </c>
      <c r="BC67" s="12">
        <f t="shared" si="34"/>
        <v>1.4704938033776407</v>
      </c>
      <c r="BD67" s="8" t="s">
        <v>38</v>
      </c>
      <c r="BE67" s="5">
        <v>3723</v>
      </c>
      <c r="BF67" s="5">
        <v>6659</v>
      </c>
      <c r="BG67" s="5">
        <v>1700</v>
      </c>
      <c r="BH67" s="5">
        <v>130</v>
      </c>
      <c r="BI67" s="5">
        <v>12212</v>
      </c>
      <c r="BJ67" s="5">
        <v>2619</v>
      </c>
      <c r="BK67" s="5">
        <v>324</v>
      </c>
      <c r="BL67" s="5">
        <v>412</v>
      </c>
      <c r="BM67" s="5">
        <v>15567</v>
      </c>
      <c r="BN67" s="12">
        <f t="shared" ref="BN67:BU69" si="35">BE67/$BM67*100</f>
        <v>23.915976103295435</v>
      </c>
      <c r="BO67" s="12">
        <f t="shared" si="35"/>
        <v>42.776385944626455</v>
      </c>
      <c r="BP67" s="12">
        <f t="shared" si="35"/>
        <v>10.920537033468234</v>
      </c>
      <c r="BQ67" s="12">
        <f t="shared" si="35"/>
        <v>0.83509989079462965</v>
      </c>
      <c r="BR67" s="12">
        <f t="shared" si="35"/>
        <v>78.447998972184749</v>
      </c>
      <c r="BS67" s="12">
        <f t="shared" si="35"/>
        <v>16.824050876854884</v>
      </c>
      <c r="BT67" s="12">
        <f t="shared" si="35"/>
        <v>2.0813258816727696</v>
      </c>
      <c r="BU67" s="12">
        <f t="shared" si="35"/>
        <v>2.6466242692875954</v>
      </c>
    </row>
    <row r="68" spans="1:73" x14ac:dyDescent="0.35">
      <c r="A68" s="11">
        <v>65</v>
      </c>
      <c r="B68" s="2">
        <v>2006</v>
      </c>
      <c r="C68" s="7">
        <v>56271</v>
      </c>
      <c r="D68" s="7">
        <v>14006</v>
      </c>
      <c r="E68" s="7">
        <v>7474</v>
      </c>
      <c r="F68" s="7">
        <v>5332</v>
      </c>
      <c r="G68" s="12">
        <f t="shared" si="32"/>
        <v>24.890263190631053</v>
      </c>
      <c r="H68" s="12">
        <f t="shared" si="32"/>
        <v>13.28215244086652</v>
      </c>
      <c r="I68" s="12">
        <f t="shared" si="32"/>
        <v>9.4755735636473499</v>
      </c>
      <c r="J68" s="7">
        <v>233</v>
      </c>
      <c r="K68" s="13">
        <f>J68/$C68*100</f>
        <v>0.41406763697108639</v>
      </c>
      <c r="L68" s="7">
        <v>7980</v>
      </c>
      <c r="M68" s="12">
        <f>L68/$C68*100</f>
        <v>14.181372287679267</v>
      </c>
      <c r="N68" s="7">
        <v>2651</v>
      </c>
      <c r="O68" s="12">
        <f>N68/$C68*100</f>
        <v>4.7111300669972103</v>
      </c>
      <c r="P68" s="7">
        <v>26805</v>
      </c>
      <c r="Q68" s="7">
        <v>1191</v>
      </c>
      <c r="R68" s="7">
        <v>12091</v>
      </c>
      <c r="S68" s="12">
        <f>Q68/SUM(P68,Q68)*100</f>
        <v>4.2541791684526364</v>
      </c>
      <c r="T68" s="12">
        <f>SUM(P68:Q68)/SUM(P68:R68)*100</f>
        <v>69.838102127871878</v>
      </c>
      <c r="U68" s="7">
        <v>230</v>
      </c>
      <c r="V68" s="7">
        <v>14</v>
      </c>
      <c r="W68" s="7">
        <v>11</v>
      </c>
      <c r="X68" s="7">
        <v>48</v>
      </c>
      <c r="Y68" s="7">
        <v>123</v>
      </c>
      <c r="Z68" s="7">
        <v>0</v>
      </c>
      <c r="AA68" s="7">
        <v>106</v>
      </c>
      <c r="AB68" s="7">
        <v>126</v>
      </c>
      <c r="AC68" s="7">
        <v>13</v>
      </c>
      <c r="AD68" s="7">
        <v>28</v>
      </c>
      <c r="AE68" s="7">
        <v>77</v>
      </c>
      <c r="AF68" s="7">
        <v>263</v>
      </c>
      <c r="AG68" s="7">
        <v>128</v>
      </c>
      <c r="AH68" s="7">
        <v>45</v>
      </c>
      <c r="AI68" s="7">
        <v>15918</v>
      </c>
      <c r="AJ68" s="7">
        <v>1028</v>
      </c>
      <c r="AK68" s="7">
        <v>3528</v>
      </c>
      <c r="AL68" s="14">
        <f>AK68/C68*100</f>
        <v>6.2696593271845185</v>
      </c>
      <c r="AM68" s="7">
        <v>14.363207547169813</v>
      </c>
      <c r="AN68" s="7">
        <v>3534</v>
      </c>
      <c r="AO68" s="7">
        <v>3168</v>
      </c>
      <c r="AP68" s="14">
        <f>AN68/C68*100</f>
        <v>6.2803220131151045</v>
      </c>
      <c r="AQ68" s="14">
        <f>AO68/C68*100</f>
        <v>5.629898171349363</v>
      </c>
      <c r="AR68" s="7">
        <v>800</v>
      </c>
      <c r="AS68" s="7">
        <v>18312</v>
      </c>
      <c r="AT68" s="7">
        <v>367</v>
      </c>
      <c r="AU68" s="7">
        <v>19668</v>
      </c>
      <c r="AV68" s="12">
        <f t="shared" si="33"/>
        <v>4.0675208460443359</v>
      </c>
      <c r="AW68" s="12">
        <f t="shared" si="33"/>
        <v>93.105552165954848</v>
      </c>
      <c r="AX68" s="12">
        <f t="shared" si="33"/>
        <v>1.865975188122839</v>
      </c>
      <c r="AY68" s="7">
        <v>3384</v>
      </c>
      <c r="AZ68" s="7">
        <v>306</v>
      </c>
      <c r="BA68" s="7">
        <v>19671</v>
      </c>
      <c r="BB68" s="12">
        <f t="shared" si="34"/>
        <v>17.202989171877384</v>
      </c>
      <c r="BC68" s="12">
        <f t="shared" si="34"/>
        <v>1.5555894463931677</v>
      </c>
      <c r="BD68" s="8">
        <v>34</v>
      </c>
      <c r="BE68" s="5">
        <v>4989</v>
      </c>
      <c r="BF68" s="5">
        <v>7917</v>
      </c>
      <c r="BG68" s="5">
        <v>2120</v>
      </c>
      <c r="BH68" s="5">
        <v>146</v>
      </c>
      <c r="BI68" s="5">
        <v>15172</v>
      </c>
      <c r="BJ68" s="5">
        <v>3423</v>
      </c>
      <c r="BK68" s="5">
        <v>383</v>
      </c>
      <c r="BL68" s="5">
        <v>690</v>
      </c>
      <c r="BM68" s="5">
        <v>19668</v>
      </c>
      <c r="BN68" s="12">
        <f t="shared" si="35"/>
        <v>25.366076876143989</v>
      </c>
      <c r="BO68" s="12">
        <f t="shared" si="35"/>
        <v>40.253203172666261</v>
      </c>
      <c r="BP68" s="12">
        <f t="shared" si="35"/>
        <v>10.77893024201749</v>
      </c>
      <c r="BQ68" s="12">
        <f t="shared" si="35"/>
        <v>0.74232255440309136</v>
      </c>
      <c r="BR68" s="12">
        <f t="shared" si="35"/>
        <v>77.140532845230837</v>
      </c>
      <c r="BS68" s="12">
        <f t="shared" si="35"/>
        <v>17.403904820012205</v>
      </c>
      <c r="BT68" s="12">
        <f t="shared" si="35"/>
        <v>1.947325605043726</v>
      </c>
      <c r="BU68" s="12">
        <f t="shared" si="35"/>
        <v>3.5082367297132397</v>
      </c>
    </row>
    <row r="69" spans="1:73" x14ac:dyDescent="0.35">
      <c r="A69" s="11">
        <v>66</v>
      </c>
      <c r="B69" s="2">
        <v>2011</v>
      </c>
      <c r="C69" s="7">
        <v>73057</v>
      </c>
      <c r="D69" s="7">
        <v>17258</v>
      </c>
      <c r="E69" s="7">
        <v>10060</v>
      </c>
      <c r="F69" s="7">
        <v>7475</v>
      </c>
      <c r="G69" s="12">
        <f t="shared" si="32"/>
        <v>23.622650806904197</v>
      </c>
      <c r="H69" s="12">
        <f t="shared" si="32"/>
        <v>13.77006994538511</v>
      </c>
      <c r="I69" s="12">
        <f t="shared" si="32"/>
        <v>10.231736862997385</v>
      </c>
      <c r="J69" s="7">
        <v>434</v>
      </c>
      <c r="K69" s="13">
        <f>J69/$C69*100</f>
        <v>0.59405669545697193</v>
      </c>
      <c r="L69" s="7">
        <v>12021</v>
      </c>
      <c r="M69" s="12">
        <f>L69/$C69*100</f>
        <v>16.454275428774793</v>
      </c>
      <c r="N69" s="7">
        <v>5163</v>
      </c>
      <c r="O69" s="12">
        <f>N69/$C69*100</f>
        <v>7.0670846051713045</v>
      </c>
      <c r="P69" s="7">
        <v>35772</v>
      </c>
      <c r="Q69" s="7">
        <v>1744</v>
      </c>
      <c r="R69" s="7">
        <v>15860</v>
      </c>
      <c r="S69" s="12">
        <f>Q69/SUM(P69,Q69)*100</f>
        <v>4.6486832284891779</v>
      </c>
      <c r="T69" s="12">
        <f>SUM(P69:Q69)/SUM(P69:R69)*100</f>
        <v>70.286270983213427</v>
      </c>
      <c r="U69" s="7">
        <v>327</v>
      </c>
      <c r="V69" s="7">
        <v>44</v>
      </c>
      <c r="W69" s="7">
        <v>33</v>
      </c>
      <c r="X69" s="7">
        <v>129</v>
      </c>
      <c r="Y69" s="7">
        <v>478</v>
      </c>
      <c r="Z69" s="7">
        <v>3</v>
      </c>
      <c r="AA69" s="7">
        <v>301</v>
      </c>
      <c r="AB69" s="7">
        <v>365</v>
      </c>
      <c r="AC69" s="7">
        <v>22</v>
      </c>
      <c r="AD69" s="7">
        <v>45</v>
      </c>
      <c r="AE69" s="7">
        <v>317</v>
      </c>
      <c r="AF69" s="7">
        <v>720</v>
      </c>
      <c r="AG69" s="7">
        <v>388</v>
      </c>
      <c r="AH69" s="7">
        <v>63</v>
      </c>
      <c r="AI69" s="7">
        <v>21829</v>
      </c>
      <c r="AJ69" s="7">
        <v>1663</v>
      </c>
      <c r="AK69" s="7">
        <v>5497</v>
      </c>
      <c r="AL69" s="14">
        <f>AK69/C69*100</f>
        <v>7.5242618777119237</v>
      </c>
      <c r="AM69" s="7">
        <v>13.595166163141995</v>
      </c>
      <c r="AN69" s="7">
        <v>4941</v>
      </c>
      <c r="AO69" s="7">
        <v>3868</v>
      </c>
      <c r="AP69" s="14">
        <f>AN69/C69*100</f>
        <v>6.7632122862970006</v>
      </c>
      <c r="AQ69" s="14">
        <f>AO69/C69*100</f>
        <v>5.2944960784045332</v>
      </c>
      <c r="AR69" s="7">
        <v>805</v>
      </c>
      <c r="AS69" s="7">
        <v>23794</v>
      </c>
      <c r="AT69" s="7">
        <v>1092</v>
      </c>
      <c r="AU69" s="7">
        <v>25901</v>
      </c>
      <c r="AV69" s="12">
        <f t="shared" si="33"/>
        <v>3.1079881085672367</v>
      </c>
      <c r="AW69" s="12">
        <f t="shared" si="33"/>
        <v>91.865178950619665</v>
      </c>
      <c r="AX69" s="12">
        <f t="shared" si="33"/>
        <v>4.2160534342303384</v>
      </c>
      <c r="AY69" s="7">
        <v>5195</v>
      </c>
      <c r="AZ69" s="7">
        <v>328</v>
      </c>
      <c r="BA69" s="7">
        <v>25901</v>
      </c>
      <c r="BB69" s="12">
        <f t="shared" si="34"/>
        <v>20.057140650940116</v>
      </c>
      <c r="BC69" s="12">
        <f t="shared" si="34"/>
        <v>1.2663603721864021</v>
      </c>
      <c r="BD69" s="8">
        <v>34</v>
      </c>
      <c r="BE69" s="5">
        <v>6616</v>
      </c>
      <c r="BF69" s="5">
        <v>10077</v>
      </c>
      <c r="BG69" s="5">
        <v>2870</v>
      </c>
      <c r="BH69" s="5">
        <v>221</v>
      </c>
      <c r="BI69" s="5">
        <v>19784</v>
      </c>
      <c r="BJ69" s="5">
        <v>4624</v>
      </c>
      <c r="BK69" s="5">
        <v>628</v>
      </c>
      <c r="BL69" s="5">
        <v>865</v>
      </c>
      <c r="BM69" s="5">
        <v>25901</v>
      </c>
      <c r="BN69" s="12">
        <f t="shared" si="35"/>
        <v>25.54341531215011</v>
      </c>
      <c r="BO69" s="12">
        <f t="shared" si="35"/>
        <v>38.905833751592603</v>
      </c>
      <c r="BP69" s="12">
        <f t="shared" si="35"/>
        <v>11.080653256631019</v>
      </c>
      <c r="BQ69" s="12">
        <f t="shared" si="35"/>
        <v>0.85324890930852082</v>
      </c>
      <c r="BR69" s="12">
        <f t="shared" si="35"/>
        <v>76.383151229682255</v>
      </c>
      <c r="BS69" s="12">
        <f t="shared" si="35"/>
        <v>17.852592563993667</v>
      </c>
      <c r="BT69" s="12">
        <f t="shared" si="35"/>
        <v>2.42461681016177</v>
      </c>
      <c r="BU69" s="12">
        <f t="shared" si="35"/>
        <v>3.3396393961623105</v>
      </c>
    </row>
    <row r="70" spans="1:73" x14ac:dyDescent="0.35">
      <c r="A70" s="11">
        <v>67</v>
      </c>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s="23"/>
      <c r="BF70" s="23"/>
      <c r="BG70" s="23"/>
      <c r="BH70" s="23"/>
      <c r="BI70" s="23"/>
      <c r="BJ70" s="23"/>
      <c r="BK70" s="23"/>
      <c r="BL70" s="23"/>
      <c r="BM70" s="23"/>
      <c r="BN70" s="23"/>
    </row>
    <row r="71" spans="1:73" x14ac:dyDescent="0.35">
      <c r="A71" s="11">
        <v>68</v>
      </c>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s="23"/>
      <c r="BF71" s="23"/>
      <c r="BG71" s="23"/>
      <c r="BH71" s="23"/>
      <c r="BI71" s="23"/>
      <c r="BJ71" s="23"/>
      <c r="BK71" s="23"/>
      <c r="BL71" s="23"/>
      <c r="BM71" s="23"/>
      <c r="BN71" s="23"/>
    </row>
    <row r="72" spans="1:73" x14ac:dyDescent="0.35">
      <c r="A72" s="11">
        <v>69</v>
      </c>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s="23"/>
      <c r="BF72" s="23"/>
      <c r="BG72" s="23"/>
      <c r="BH72" s="23"/>
      <c r="BI72" s="23"/>
      <c r="BJ72" s="23"/>
      <c r="BK72" s="23"/>
      <c r="BL72" s="23"/>
      <c r="BM72" s="23"/>
      <c r="BN72" s="23"/>
    </row>
    <row r="73" spans="1:73" x14ac:dyDescent="0.35">
      <c r="A73" s="11">
        <v>70</v>
      </c>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s="23"/>
      <c r="BF73" s="23"/>
      <c r="BG73" s="23"/>
      <c r="BH73" s="23"/>
      <c r="BI73" s="23"/>
      <c r="BJ73" s="23"/>
      <c r="BK73" s="23"/>
      <c r="BL73" s="23"/>
      <c r="BM73" s="23"/>
      <c r="BN73" s="23"/>
    </row>
    <row r="74" spans="1:73" x14ac:dyDescent="0.35">
      <c r="A74" s="11">
        <v>71</v>
      </c>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s="23"/>
      <c r="BF74" s="23"/>
      <c r="BG74" s="23"/>
      <c r="BH74" s="23"/>
      <c r="BI74" s="23"/>
      <c r="BJ74" s="23"/>
      <c r="BK74" s="23"/>
      <c r="BL74" s="23"/>
      <c r="BM74" s="23"/>
      <c r="BN74" s="23"/>
    </row>
    <row r="75" spans="1:73" x14ac:dyDescent="0.35">
      <c r="A75" s="11">
        <v>72</v>
      </c>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s="23"/>
      <c r="BF75" s="23"/>
      <c r="BG75" s="23"/>
      <c r="BH75" s="23"/>
      <c r="BI75" s="23"/>
      <c r="BJ75" s="23"/>
      <c r="BK75" s="23"/>
      <c r="BL75" s="23"/>
      <c r="BM75" s="23"/>
      <c r="BN75" s="23"/>
    </row>
    <row r="76" spans="1:73" x14ac:dyDescent="0.35">
      <c r="A76" s="11">
        <v>73</v>
      </c>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s="23"/>
      <c r="BF76" s="23"/>
      <c r="BG76" s="23"/>
      <c r="BH76" s="23"/>
      <c r="BI76" s="23"/>
      <c r="BJ76" s="23"/>
      <c r="BK76" s="23"/>
      <c r="BL76" s="23"/>
      <c r="BM76" s="23"/>
      <c r="BN76" s="23"/>
    </row>
    <row r="77" spans="1:73" x14ac:dyDescent="0.35">
      <c r="A77" s="11">
        <v>74</v>
      </c>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s="23"/>
      <c r="BF77" s="23"/>
      <c r="BG77" s="23"/>
      <c r="BH77" s="23"/>
      <c r="BI77" s="23"/>
      <c r="BJ77" s="23"/>
      <c r="BK77" s="23"/>
      <c r="BL77" s="23"/>
      <c r="BM77" s="23"/>
      <c r="BN77" s="23"/>
    </row>
    <row r="78" spans="1:73" x14ac:dyDescent="0.35">
      <c r="A78" s="11">
        <v>75</v>
      </c>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s="23"/>
      <c r="BF78" s="23"/>
      <c r="BG78" s="23"/>
      <c r="BH78" s="23"/>
      <c r="BI78" s="23"/>
      <c r="BJ78" s="23"/>
      <c r="BK78" s="23"/>
      <c r="BL78" s="23"/>
      <c r="BM78" s="23"/>
      <c r="BN78" s="23"/>
    </row>
    <row r="79" spans="1:73" x14ac:dyDescent="0.35">
      <c r="A79" s="11">
        <v>76</v>
      </c>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s="23"/>
      <c r="BF79" s="23"/>
      <c r="BG79" s="23"/>
      <c r="BH79" s="23"/>
      <c r="BI79" s="23"/>
      <c r="BJ79" s="23"/>
      <c r="BK79" s="23"/>
      <c r="BL79" s="23"/>
      <c r="BM79" s="23"/>
      <c r="BN79" s="23"/>
    </row>
    <row r="80" spans="1:73" x14ac:dyDescent="0.35">
      <c r="A80" s="11">
        <v>77</v>
      </c>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s="23"/>
      <c r="BF80" s="23"/>
      <c r="BG80" s="23"/>
      <c r="BH80" s="23"/>
      <c r="BI80" s="23"/>
      <c r="BJ80" s="23"/>
      <c r="BK80" s="23"/>
      <c r="BL80" s="23"/>
      <c r="BM80" s="23"/>
      <c r="BN80" s="23"/>
    </row>
    <row r="81" spans="1:73" x14ac:dyDescent="0.35">
      <c r="A81" s="11">
        <v>78</v>
      </c>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s="23"/>
      <c r="BF81" s="23"/>
      <c r="BG81" s="23"/>
      <c r="BH81" s="23"/>
      <c r="BI81" s="23"/>
      <c r="BJ81" s="23"/>
      <c r="BK81" s="23"/>
      <c r="BL81" s="23"/>
      <c r="BM81" s="23"/>
      <c r="BN81" s="23"/>
    </row>
    <row r="82" spans="1:73" x14ac:dyDescent="0.35">
      <c r="A82" s="11">
        <v>79</v>
      </c>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s="23"/>
      <c r="BF82" s="23"/>
      <c r="BG82" s="23"/>
      <c r="BH82" s="23"/>
      <c r="BI82" s="23"/>
      <c r="BJ82" s="23"/>
      <c r="BK82" s="23"/>
      <c r="BL82" s="23"/>
      <c r="BM82" s="23"/>
      <c r="BN82" s="23"/>
    </row>
    <row r="83" spans="1:73" x14ac:dyDescent="0.35">
      <c r="A83" s="11">
        <v>80</v>
      </c>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s="23"/>
      <c r="BF83" s="23"/>
      <c r="BG83" s="23"/>
      <c r="BH83" s="23"/>
      <c r="BI83" s="23"/>
      <c r="BJ83" s="23"/>
      <c r="BK83" s="23"/>
      <c r="BL83" s="23"/>
      <c r="BM83" s="23"/>
      <c r="BN83" s="23"/>
    </row>
    <row r="84" spans="1:73" x14ac:dyDescent="0.35">
      <c r="A84" s="11">
        <v>81</v>
      </c>
      <c r="B84" s="2" t="s">
        <v>85</v>
      </c>
      <c r="C84" s="7" t="s">
        <v>0</v>
      </c>
      <c r="D84" s="7" t="s">
        <v>1</v>
      </c>
      <c r="E84" s="7" t="s">
        <v>2</v>
      </c>
      <c r="F84" s="7" t="s">
        <v>3</v>
      </c>
      <c r="G84" s="12" t="e">
        <f t="shared" ref="G84:I89" si="36">D84/$C84*100</f>
        <v>#VALUE!</v>
      </c>
      <c r="H84" s="12" t="e">
        <f t="shared" si="36"/>
        <v>#VALUE!</v>
      </c>
      <c r="I84" s="12" t="e">
        <f t="shared" si="36"/>
        <v>#VALUE!</v>
      </c>
      <c r="J84" s="7" t="s">
        <v>4</v>
      </c>
      <c r="K84" s="13" t="e">
        <f t="shared" ref="K84:K89" si="37">J84/$C84*100</f>
        <v>#VALUE!</v>
      </c>
      <c r="L84" s="7" t="s">
        <v>5</v>
      </c>
      <c r="M84" s="12" t="e">
        <f t="shared" ref="M84:M89" si="38">L84/$C84*100</f>
        <v>#VALUE!</v>
      </c>
      <c r="N84" s="7" t="s">
        <v>6</v>
      </c>
      <c r="O84" s="12" t="e">
        <f t="shared" ref="O84:O89" si="39">N84/$C84*100</f>
        <v>#VALUE!</v>
      </c>
      <c r="P84" s="7" t="s">
        <v>7</v>
      </c>
      <c r="Q84" s="7" t="s">
        <v>8</v>
      </c>
      <c r="R84" s="7" t="s">
        <v>9</v>
      </c>
      <c r="S84" s="12" t="e">
        <f t="shared" ref="S84:S89" si="40">Q84/SUM(P84,Q84)*100</f>
        <v>#VALUE!</v>
      </c>
      <c r="T84" s="12" t="e">
        <f t="shared" ref="T84:T89" si="41">SUM(P84:Q84)/SUM(P84:R84)*100</f>
        <v>#DIV/0!</v>
      </c>
      <c r="U84" s="7" t="s">
        <v>10</v>
      </c>
      <c r="V84" s="7" t="s">
        <v>11</v>
      </c>
      <c r="W84" s="7" t="s">
        <v>12</v>
      </c>
      <c r="X84" s="7" t="s">
        <v>13</v>
      </c>
      <c r="Y84" s="7" t="s">
        <v>14</v>
      </c>
      <c r="Z84" s="7" t="s">
        <v>15</v>
      </c>
      <c r="AA84" s="7" t="s">
        <v>16</v>
      </c>
      <c r="AB84" s="7" t="s">
        <v>17</v>
      </c>
      <c r="AC84" s="7" t="s">
        <v>18</v>
      </c>
      <c r="AD84" s="7" t="s">
        <v>19</v>
      </c>
      <c r="AE84" s="7" t="s">
        <v>20</v>
      </c>
      <c r="AF84" s="7" t="s">
        <v>21</v>
      </c>
      <c r="AG84" s="7" t="s">
        <v>22</v>
      </c>
      <c r="AH84" s="7" t="s">
        <v>23</v>
      </c>
      <c r="AI84" s="7" t="s">
        <v>24</v>
      </c>
      <c r="AJ84" s="7" t="s">
        <v>25</v>
      </c>
      <c r="AK84" s="7" t="s">
        <v>26</v>
      </c>
      <c r="AL84" s="14" t="e">
        <f t="shared" ref="AL84:AL89" si="42">AK84/C84*100</f>
        <v>#VALUE!</v>
      </c>
      <c r="AM84" s="7" t="s">
        <v>27</v>
      </c>
      <c r="AN84" s="7" t="s">
        <v>28</v>
      </c>
      <c r="AO84" s="7" t="s">
        <v>29</v>
      </c>
      <c r="AP84" s="14" t="e">
        <f t="shared" ref="AP84:AP89" si="43">AN84/C84*100</f>
        <v>#VALUE!</v>
      </c>
      <c r="AQ84" s="14" t="e">
        <f t="shared" ref="AQ84:AQ89" si="44">AO84/C84*100</f>
        <v>#VALUE!</v>
      </c>
      <c r="AR84" s="7" t="s">
        <v>30</v>
      </c>
      <c r="AS84" s="7" t="s">
        <v>31</v>
      </c>
      <c r="AT84" s="7" t="s">
        <v>32</v>
      </c>
      <c r="AU84" s="7" t="s">
        <v>33</v>
      </c>
      <c r="AV84" s="12" t="e">
        <f t="shared" ref="AV84:AX89" si="45">AR84/$AU84*100</f>
        <v>#VALUE!</v>
      </c>
      <c r="AW84" s="12" t="e">
        <f t="shared" si="45"/>
        <v>#VALUE!</v>
      </c>
      <c r="AX84" s="12" t="e">
        <f t="shared" si="45"/>
        <v>#VALUE!</v>
      </c>
      <c r="AY84" s="7" t="s">
        <v>34</v>
      </c>
      <c r="AZ84" s="7" t="s">
        <v>35</v>
      </c>
      <c r="BA84" s="7" t="s">
        <v>36</v>
      </c>
      <c r="BB84" s="12" t="e">
        <f t="shared" ref="BB84:BC89" si="46">AY84/$BA84*100</f>
        <v>#VALUE!</v>
      </c>
      <c r="BC84" s="12" t="e">
        <f t="shared" si="46"/>
        <v>#VALUE!</v>
      </c>
      <c r="BD84" s="8" t="s">
        <v>37</v>
      </c>
      <c r="BN84" s="12"/>
      <c r="BO84" s="12"/>
      <c r="BP84" s="12"/>
      <c r="BQ84" s="12"/>
      <c r="BR84" s="12"/>
      <c r="BS84" s="12"/>
      <c r="BT84" s="12"/>
      <c r="BU84" s="12"/>
    </row>
    <row r="85" spans="1:73" x14ac:dyDescent="0.35">
      <c r="A85" s="11">
        <v>82</v>
      </c>
      <c r="B85" s="2">
        <v>1991</v>
      </c>
      <c r="C85" s="7">
        <v>136902</v>
      </c>
      <c r="D85" s="7">
        <v>34599</v>
      </c>
      <c r="E85" s="7">
        <v>24435</v>
      </c>
      <c r="F85" s="7">
        <v>8360</v>
      </c>
      <c r="G85" s="12">
        <f t="shared" si="36"/>
        <v>25.272822895209714</v>
      </c>
      <c r="H85" s="12">
        <f t="shared" si="36"/>
        <v>17.848533987816101</v>
      </c>
      <c r="I85" s="12">
        <f t="shared" si="36"/>
        <v>6.1065579757782942</v>
      </c>
      <c r="J85" s="7">
        <v>286</v>
      </c>
      <c r="K85" s="13">
        <f t="shared" si="37"/>
        <v>0.20890856232925742</v>
      </c>
      <c r="L85" s="7">
        <v>58972</v>
      </c>
      <c r="M85" s="12">
        <f t="shared" si="38"/>
        <v>43.076069012870519</v>
      </c>
      <c r="N85" s="7">
        <v>71690</v>
      </c>
      <c r="O85" s="12">
        <f t="shared" si="39"/>
        <v>52.36592599085477</v>
      </c>
      <c r="P85" s="7">
        <v>53566</v>
      </c>
      <c r="Q85" s="7">
        <v>10499</v>
      </c>
      <c r="R85" s="7">
        <v>35041</v>
      </c>
      <c r="S85" s="12">
        <f t="shared" si="40"/>
        <v>16.38804339342855</v>
      </c>
      <c r="T85" s="12">
        <f t="shared" si="41"/>
        <v>64.642907593889376</v>
      </c>
      <c r="U85" s="7">
        <v>2769</v>
      </c>
      <c r="W85" s="7">
        <v>146</v>
      </c>
      <c r="X85" s="7">
        <v>383</v>
      </c>
      <c r="Y85" s="7">
        <v>1144</v>
      </c>
      <c r="Z85" s="7">
        <v>15</v>
      </c>
      <c r="AA85" s="7">
        <v>2410</v>
      </c>
      <c r="AB85" s="7">
        <v>408</v>
      </c>
      <c r="AC85" s="7">
        <v>670</v>
      </c>
      <c r="AD85" s="7">
        <v>5690</v>
      </c>
      <c r="AE85" s="7">
        <v>405</v>
      </c>
      <c r="AF85" s="7">
        <v>3315</v>
      </c>
      <c r="AG85" s="7">
        <v>4786</v>
      </c>
      <c r="AH85" s="7">
        <v>11</v>
      </c>
      <c r="AI85" s="7">
        <v>11779</v>
      </c>
      <c r="AJ85" s="7">
        <v>3420</v>
      </c>
      <c r="AK85" s="7">
        <v>3102</v>
      </c>
      <c r="AL85" s="14">
        <f t="shared" si="42"/>
        <v>2.2658544068019459</v>
      </c>
      <c r="AM85" s="7">
        <v>14.012024048096192</v>
      </c>
      <c r="AN85" s="7">
        <v>3872</v>
      </c>
      <c r="AO85" s="7">
        <v>7082</v>
      </c>
      <c r="AP85" s="14">
        <f t="shared" si="43"/>
        <v>2.8283005361499467</v>
      </c>
      <c r="AQ85" s="14">
        <f t="shared" si="44"/>
        <v>5.1730434909643392</v>
      </c>
      <c r="AR85" s="7">
        <v>2315</v>
      </c>
      <c r="AS85" s="7">
        <v>38447</v>
      </c>
      <c r="AT85" s="7">
        <v>854</v>
      </c>
      <c r="AU85" s="7">
        <v>42194</v>
      </c>
      <c r="AV85" s="12">
        <f t="shared" si="45"/>
        <v>5.4865620704365545</v>
      </c>
      <c r="AW85" s="12">
        <f t="shared" si="45"/>
        <v>91.119590463099016</v>
      </c>
      <c r="AX85" s="12">
        <f t="shared" si="45"/>
        <v>2.0239844527657964</v>
      </c>
      <c r="AY85" s="7">
        <v>6455</v>
      </c>
      <c r="AZ85" s="7">
        <v>1010</v>
      </c>
      <c r="BA85" s="7">
        <v>40574</v>
      </c>
      <c r="BB85" s="12">
        <f t="shared" si="46"/>
        <v>15.909202937841968</v>
      </c>
      <c r="BC85" s="12">
        <f t="shared" si="46"/>
        <v>2.4892788485236848</v>
      </c>
      <c r="BD85" s="8" t="s">
        <v>52</v>
      </c>
      <c r="BN85" s="12"/>
      <c r="BO85" s="12"/>
      <c r="BP85" s="12"/>
      <c r="BQ85" s="12"/>
      <c r="BR85" s="12"/>
      <c r="BS85" s="12"/>
      <c r="BT85" s="12"/>
      <c r="BU85" s="12"/>
    </row>
    <row r="86" spans="1:73" x14ac:dyDescent="0.35">
      <c r="A86" s="11">
        <v>83</v>
      </c>
      <c r="B86" s="2">
        <v>1996</v>
      </c>
      <c r="C86" s="7">
        <v>149131</v>
      </c>
      <c r="D86" s="7">
        <v>34600</v>
      </c>
      <c r="E86" s="7">
        <v>25049</v>
      </c>
      <c r="F86" s="7">
        <v>11133</v>
      </c>
      <c r="G86" s="12">
        <f t="shared" si="36"/>
        <v>23.201078246642215</v>
      </c>
      <c r="H86" s="12">
        <f t="shared" si="36"/>
        <v>16.796641878616786</v>
      </c>
      <c r="I86" s="12">
        <f t="shared" si="36"/>
        <v>7.4652486739846173</v>
      </c>
      <c r="J86" s="7">
        <v>475</v>
      </c>
      <c r="K86" s="13">
        <f t="shared" si="37"/>
        <v>0.31851191234552173</v>
      </c>
      <c r="L86" s="7">
        <v>65549</v>
      </c>
      <c r="M86" s="12">
        <f t="shared" si="38"/>
        <v>43.953973352287584</v>
      </c>
      <c r="N86" s="7">
        <v>79717</v>
      </c>
      <c r="O86" s="12">
        <f t="shared" si="39"/>
        <v>53.454345508311484</v>
      </c>
      <c r="P86" s="7">
        <v>57904</v>
      </c>
      <c r="Q86" s="7">
        <v>9370</v>
      </c>
      <c r="R86" s="7">
        <v>43948</v>
      </c>
      <c r="S86" s="12">
        <f t="shared" si="40"/>
        <v>13.928114873502393</v>
      </c>
      <c r="T86" s="12">
        <f t="shared" si="41"/>
        <v>60.486234737731749</v>
      </c>
      <c r="U86" s="7">
        <v>1986</v>
      </c>
      <c r="V86" s="7">
        <v>765</v>
      </c>
      <c r="W86" s="7">
        <v>161</v>
      </c>
      <c r="X86" s="7">
        <v>655</v>
      </c>
      <c r="Y86" s="7">
        <v>1435</v>
      </c>
      <c r="Z86" s="7">
        <v>49</v>
      </c>
      <c r="AA86" s="7">
        <v>3239</v>
      </c>
      <c r="AB86" s="7">
        <v>717</v>
      </c>
      <c r="AC86" s="7">
        <v>799</v>
      </c>
      <c r="AD86" s="7">
        <v>10104</v>
      </c>
      <c r="AE86" s="7">
        <v>681</v>
      </c>
      <c r="AF86" s="7">
        <v>6961</v>
      </c>
      <c r="AG86" s="7">
        <v>6362</v>
      </c>
      <c r="AH86" s="7">
        <v>22</v>
      </c>
      <c r="AI86" s="7">
        <v>15701</v>
      </c>
      <c r="AJ86" s="7">
        <v>4383</v>
      </c>
      <c r="AK86" s="7">
        <v>5912</v>
      </c>
      <c r="AL86" s="14">
        <f t="shared" si="42"/>
        <v>3.9642998437615247</v>
      </c>
      <c r="AM86" s="7">
        <v>10.019298809906722</v>
      </c>
      <c r="AN86" s="7">
        <v>2331</v>
      </c>
      <c r="AO86" s="7">
        <v>7391</v>
      </c>
      <c r="AP86" s="14">
        <f t="shared" si="43"/>
        <v>1.5630553003734973</v>
      </c>
      <c r="AQ86" s="14">
        <f t="shared" si="44"/>
        <v>4.9560453560963182</v>
      </c>
      <c r="AR86" s="7">
        <v>2807</v>
      </c>
      <c r="AS86" s="7">
        <v>42990</v>
      </c>
      <c r="AT86" s="7">
        <v>986</v>
      </c>
      <c r="AU86" s="7">
        <v>48234</v>
      </c>
      <c r="AV86" s="12">
        <f t="shared" si="45"/>
        <v>5.8195463780735581</v>
      </c>
      <c r="AW86" s="12">
        <f t="shared" si="45"/>
        <v>89.128000995148653</v>
      </c>
      <c r="AX86" s="12">
        <f t="shared" si="45"/>
        <v>2.0442011858854752</v>
      </c>
      <c r="AY86" s="7">
        <v>7490</v>
      </c>
      <c r="AZ86" s="7">
        <v>968</v>
      </c>
      <c r="BA86" s="7">
        <v>46182</v>
      </c>
      <c r="BB86" s="12">
        <f t="shared" si="46"/>
        <v>16.218440084881554</v>
      </c>
      <c r="BC86" s="12">
        <f t="shared" si="46"/>
        <v>2.0960547399419687</v>
      </c>
      <c r="BD86" s="8" t="s">
        <v>49</v>
      </c>
      <c r="BN86" s="12"/>
      <c r="BO86" s="12"/>
      <c r="BP86" s="12"/>
      <c r="BQ86" s="12"/>
      <c r="BR86" s="12"/>
      <c r="BS86" s="12"/>
      <c r="BT86" s="12"/>
      <c r="BU86" s="12"/>
    </row>
    <row r="87" spans="1:73" x14ac:dyDescent="0.35">
      <c r="A87" s="11">
        <v>84</v>
      </c>
      <c r="B87" s="2">
        <v>2001</v>
      </c>
      <c r="C87" s="7">
        <v>163472</v>
      </c>
      <c r="D87" s="7">
        <v>35856</v>
      </c>
      <c r="E87" s="7">
        <v>25133</v>
      </c>
      <c r="F87" s="7">
        <v>14789</v>
      </c>
      <c r="G87" s="12">
        <f t="shared" si="36"/>
        <v>21.934031516100617</v>
      </c>
      <c r="H87" s="12">
        <f t="shared" si="36"/>
        <v>15.374498385044532</v>
      </c>
      <c r="I87" s="12">
        <f t="shared" si="36"/>
        <v>9.0468092395027906</v>
      </c>
      <c r="J87" s="7">
        <v>490</v>
      </c>
      <c r="K87" s="13">
        <f t="shared" si="37"/>
        <v>0.29974552216893413</v>
      </c>
      <c r="L87" s="7">
        <v>70198</v>
      </c>
      <c r="M87" s="12">
        <f t="shared" si="38"/>
        <v>42.941910541254771</v>
      </c>
      <c r="N87" s="7">
        <v>87828</v>
      </c>
      <c r="O87" s="12">
        <f t="shared" si="39"/>
        <v>53.726632083781936</v>
      </c>
      <c r="P87" s="7">
        <v>65546</v>
      </c>
      <c r="Q87" s="7">
        <v>8089</v>
      </c>
      <c r="R87" s="7">
        <v>48007</v>
      </c>
      <c r="S87" s="12">
        <f t="shared" si="40"/>
        <v>10.985265159231345</v>
      </c>
      <c r="T87" s="12">
        <f t="shared" si="41"/>
        <v>60.53419049341511</v>
      </c>
      <c r="U87" s="7">
        <v>1364</v>
      </c>
      <c r="V87" s="7">
        <v>1514</v>
      </c>
      <c r="W87" s="7">
        <v>190</v>
      </c>
      <c r="X87" s="7">
        <v>895</v>
      </c>
      <c r="Y87" s="7">
        <v>1712</v>
      </c>
      <c r="Z87" s="7">
        <v>102</v>
      </c>
      <c r="AA87" s="7">
        <v>3651</v>
      </c>
      <c r="AB87" s="7">
        <v>833</v>
      </c>
      <c r="AC87" s="7">
        <v>756</v>
      </c>
      <c r="AD87" s="7">
        <v>13466</v>
      </c>
      <c r="AE87" s="7">
        <v>910</v>
      </c>
      <c r="AF87" s="7">
        <v>14905</v>
      </c>
      <c r="AG87" s="7">
        <v>8256</v>
      </c>
      <c r="AH87" s="7">
        <v>42</v>
      </c>
      <c r="AI87" s="7">
        <v>12917</v>
      </c>
      <c r="AJ87" s="7">
        <v>5208</v>
      </c>
      <c r="AK87" s="7">
        <v>8747</v>
      </c>
      <c r="AL87" s="14">
        <f t="shared" si="42"/>
        <v>5.3507634334931975</v>
      </c>
      <c r="AM87" s="7">
        <v>8.8705190366425555</v>
      </c>
      <c r="AN87" s="7">
        <v>6754</v>
      </c>
      <c r="AO87" s="7">
        <v>8375</v>
      </c>
      <c r="AP87" s="14">
        <f t="shared" si="43"/>
        <v>4.1315944014877166</v>
      </c>
      <c r="AQ87" s="14">
        <f t="shared" si="44"/>
        <v>5.1232015268669864</v>
      </c>
      <c r="AR87" s="7">
        <v>3603</v>
      </c>
      <c r="AS87" s="7">
        <v>48356</v>
      </c>
      <c r="AT87" s="7">
        <v>2227</v>
      </c>
      <c r="AU87" s="7">
        <v>54768</v>
      </c>
      <c r="AV87" s="12">
        <f t="shared" si="45"/>
        <v>6.5786590709903603</v>
      </c>
      <c r="AW87" s="12">
        <f t="shared" si="45"/>
        <v>88.292433537832309</v>
      </c>
      <c r="AX87" s="12">
        <f t="shared" si="45"/>
        <v>4.0662430616418348</v>
      </c>
      <c r="AY87" s="7">
        <v>8394</v>
      </c>
      <c r="AZ87" s="7">
        <v>1185</v>
      </c>
      <c r="BA87" s="7">
        <v>52278</v>
      </c>
      <c r="BB87" s="12">
        <f t="shared" si="46"/>
        <v>16.056467347641458</v>
      </c>
      <c r="BC87" s="12">
        <f t="shared" si="46"/>
        <v>2.2667278778836222</v>
      </c>
      <c r="BD87" s="8" t="s">
        <v>56</v>
      </c>
      <c r="BE87" s="5">
        <v>9892</v>
      </c>
      <c r="BF87" s="5">
        <v>25135</v>
      </c>
      <c r="BG87" s="5">
        <v>6733</v>
      </c>
      <c r="BH87" s="5">
        <v>735</v>
      </c>
      <c r="BI87" s="5">
        <v>42495</v>
      </c>
      <c r="BJ87" s="5">
        <v>7425</v>
      </c>
      <c r="BK87" s="5">
        <v>901</v>
      </c>
      <c r="BL87" s="5">
        <v>1458</v>
      </c>
      <c r="BM87" s="5">
        <v>52279</v>
      </c>
      <c r="BN87" s="12">
        <f t="shared" ref="BN87:BU89" si="47">BE87/$BM87*100</f>
        <v>18.921555500296485</v>
      </c>
      <c r="BO87" s="12">
        <f t="shared" si="47"/>
        <v>48.078578396679355</v>
      </c>
      <c r="BP87" s="12">
        <f t="shared" si="47"/>
        <v>12.878976261978996</v>
      </c>
      <c r="BQ87" s="12">
        <f t="shared" si="47"/>
        <v>1.4059182463321793</v>
      </c>
      <c r="BR87" s="12">
        <f t="shared" si="47"/>
        <v>81.285028405287022</v>
      </c>
      <c r="BS87" s="12">
        <f t="shared" si="47"/>
        <v>14.202643508865892</v>
      </c>
      <c r="BT87" s="12">
        <f t="shared" si="47"/>
        <v>1.7234453604697872</v>
      </c>
      <c r="BU87" s="12">
        <f t="shared" si="47"/>
        <v>2.7888827253773023</v>
      </c>
    </row>
    <row r="88" spans="1:73" x14ac:dyDescent="0.35">
      <c r="A88" s="11">
        <v>85</v>
      </c>
      <c r="B88" s="2">
        <v>2006</v>
      </c>
      <c r="C88" s="7">
        <v>167970</v>
      </c>
      <c r="D88" s="7">
        <v>34537</v>
      </c>
      <c r="E88" s="7">
        <v>25106</v>
      </c>
      <c r="F88" s="7">
        <v>17504</v>
      </c>
      <c r="G88" s="12">
        <f t="shared" si="36"/>
        <v>20.561409775555159</v>
      </c>
      <c r="H88" s="12">
        <f t="shared" si="36"/>
        <v>14.946716675596832</v>
      </c>
      <c r="I88" s="12">
        <f t="shared" si="36"/>
        <v>10.420908495564685</v>
      </c>
      <c r="J88" s="7">
        <v>580</v>
      </c>
      <c r="K88" s="13">
        <f t="shared" si="37"/>
        <v>0.34529975590879325</v>
      </c>
      <c r="L88" s="7">
        <v>72593</v>
      </c>
      <c r="M88" s="12">
        <f t="shared" si="38"/>
        <v>43.217836518425912</v>
      </c>
      <c r="N88" s="7">
        <v>90118</v>
      </c>
      <c r="O88" s="12">
        <f t="shared" si="39"/>
        <v>53.651247246532122</v>
      </c>
      <c r="P88" s="7">
        <v>67882</v>
      </c>
      <c r="Q88" s="7">
        <v>6662</v>
      </c>
      <c r="R88" s="7">
        <v>49699</v>
      </c>
      <c r="S88" s="12">
        <f t="shared" si="40"/>
        <v>8.937003648851686</v>
      </c>
      <c r="T88" s="12">
        <f t="shared" si="41"/>
        <v>59.998551226226027</v>
      </c>
      <c r="U88" s="7">
        <v>1045</v>
      </c>
      <c r="V88" s="7">
        <v>1578</v>
      </c>
      <c r="W88" s="7">
        <v>188</v>
      </c>
      <c r="X88" s="7">
        <v>1135</v>
      </c>
      <c r="Y88" s="7">
        <v>3046</v>
      </c>
      <c r="Z88" s="7">
        <v>158</v>
      </c>
      <c r="AA88" s="7">
        <v>4050</v>
      </c>
      <c r="AB88" s="7">
        <v>904</v>
      </c>
      <c r="AC88" s="7">
        <v>738</v>
      </c>
      <c r="AD88" s="7">
        <v>15109</v>
      </c>
      <c r="AE88" s="7">
        <v>1675</v>
      </c>
      <c r="AF88" s="7">
        <v>18197</v>
      </c>
      <c r="AG88" s="7">
        <v>8404</v>
      </c>
      <c r="AH88" s="7">
        <v>39</v>
      </c>
      <c r="AI88" s="7">
        <v>15561</v>
      </c>
      <c r="AJ88" s="7">
        <v>5615</v>
      </c>
      <c r="AK88" s="7">
        <v>12159</v>
      </c>
      <c r="AL88" s="14">
        <f t="shared" si="42"/>
        <v>7.2387926415431334</v>
      </c>
      <c r="AM88" s="7">
        <v>7.5656827765163808</v>
      </c>
      <c r="AN88" s="7">
        <v>7971</v>
      </c>
      <c r="AO88" s="7">
        <v>10363</v>
      </c>
      <c r="AP88" s="14">
        <f t="shared" si="43"/>
        <v>4.7454902661189502</v>
      </c>
      <c r="AQ88" s="14">
        <f t="shared" si="44"/>
        <v>6.1695540870393524</v>
      </c>
      <c r="AR88" s="7">
        <v>3960</v>
      </c>
      <c r="AS88" s="7">
        <v>46687</v>
      </c>
      <c r="AT88" s="7">
        <v>5818</v>
      </c>
      <c r="AU88" s="7">
        <v>56634</v>
      </c>
      <c r="AV88" s="12">
        <f t="shared" si="45"/>
        <v>6.99226612988664</v>
      </c>
      <c r="AW88" s="12">
        <f t="shared" si="45"/>
        <v>82.436345658085258</v>
      </c>
      <c r="AX88" s="12">
        <f t="shared" si="45"/>
        <v>10.272980894868807</v>
      </c>
      <c r="AY88" s="7">
        <v>10796</v>
      </c>
      <c r="AZ88" s="7">
        <v>1372</v>
      </c>
      <c r="BA88" s="7">
        <v>56633</v>
      </c>
      <c r="BB88" s="12">
        <f t="shared" si="46"/>
        <v>19.063090424310914</v>
      </c>
      <c r="BC88" s="12">
        <f t="shared" si="46"/>
        <v>2.4226157893807496</v>
      </c>
      <c r="BD88" s="8">
        <v>34</v>
      </c>
      <c r="BE88" s="5">
        <v>11089</v>
      </c>
      <c r="BF88" s="5">
        <v>23158</v>
      </c>
      <c r="BG88" s="5">
        <v>8409</v>
      </c>
      <c r="BH88" s="5">
        <v>860</v>
      </c>
      <c r="BI88" s="5">
        <v>43516</v>
      </c>
      <c r="BJ88" s="5">
        <v>9426</v>
      </c>
      <c r="BK88" s="5">
        <v>1287</v>
      </c>
      <c r="BL88" s="5">
        <v>2405</v>
      </c>
      <c r="BM88" s="5">
        <v>56634</v>
      </c>
      <c r="BN88" s="12">
        <f t="shared" si="47"/>
        <v>19.580110887452769</v>
      </c>
      <c r="BO88" s="12">
        <f t="shared" si="47"/>
        <v>40.890631069675457</v>
      </c>
      <c r="BP88" s="12">
        <f t="shared" si="47"/>
        <v>14.84797118338807</v>
      </c>
      <c r="BQ88" s="12">
        <f t="shared" si="47"/>
        <v>1.5185224423491188</v>
      </c>
      <c r="BR88" s="12">
        <f t="shared" si="47"/>
        <v>76.837235582865418</v>
      </c>
      <c r="BS88" s="12">
        <f t="shared" si="47"/>
        <v>16.643712257654414</v>
      </c>
      <c r="BT88" s="12">
        <f t="shared" si="47"/>
        <v>2.272486492213158</v>
      </c>
      <c r="BU88" s="12">
        <f t="shared" si="47"/>
        <v>4.2465656672670127</v>
      </c>
    </row>
    <row r="89" spans="1:73" x14ac:dyDescent="0.35">
      <c r="A89" s="11">
        <v>86</v>
      </c>
      <c r="B89" s="2">
        <v>2011</v>
      </c>
      <c r="C89" s="7">
        <v>182899</v>
      </c>
      <c r="D89" s="7">
        <v>34834</v>
      </c>
      <c r="E89" s="7">
        <v>27086</v>
      </c>
      <c r="F89" s="7">
        <v>20896</v>
      </c>
      <c r="G89" s="12">
        <f t="shared" si="36"/>
        <v>19.045484119650734</v>
      </c>
      <c r="H89" s="12">
        <f t="shared" si="36"/>
        <v>14.809266316382267</v>
      </c>
      <c r="I89" s="12">
        <f t="shared" si="36"/>
        <v>11.424884772470053</v>
      </c>
      <c r="J89" s="7">
        <v>697</v>
      </c>
      <c r="K89" s="13">
        <f t="shared" si="37"/>
        <v>0.38108464234358852</v>
      </c>
      <c r="L89" s="7">
        <v>83946</v>
      </c>
      <c r="M89" s="12">
        <f t="shared" si="38"/>
        <v>45.897462533966831</v>
      </c>
      <c r="N89" s="7">
        <v>102377</v>
      </c>
      <c r="O89" s="12">
        <f t="shared" si="39"/>
        <v>55.974608937172974</v>
      </c>
      <c r="P89" s="7">
        <v>76163</v>
      </c>
      <c r="Q89" s="7">
        <v>6872</v>
      </c>
      <c r="R89" s="7">
        <v>53977</v>
      </c>
      <c r="S89" s="12">
        <f t="shared" si="40"/>
        <v>8.2760281808875771</v>
      </c>
      <c r="T89" s="12">
        <f t="shared" si="41"/>
        <v>60.604180655708987</v>
      </c>
      <c r="U89" s="7">
        <v>1433</v>
      </c>
      <c r="V89" s="7">
        <v>1460</v>
      </c>
      <c r="W89" s="7">
        <v>208</v>
      </c>
      <c r="X89" s="7">
        <v>2094</v>
      </c>
      <c r="Y89" s="7">
        <v>7760</v>
      </c>
      <c r="Z89" s="7">
        <v>235</v>
      </c>
      <c r="AA89" s="7">
        <v>5212</v>
      </c>
      <c r="AB89" s="7">
        <v>1350</v>
      </c>
      <c r="AC89" s="7">
        <v>725</v>
      </c>
      <c r="AD89" s="7">
        <v>17975</v>
      </c>
      <c r="AE89" s="7">
        <v>3990</v>
      </c>
      <c r="AF89" s="7">
        <v>21504</v>
      </c>
      <c r="AG89" s="7">
        <v>10108</v>
      </c>
      <c r="AH89" s="7">
        <v>58</v>
      </c>
      <c r="AI89" s="7">
        <v>20020</v>
      </c>
      <c r="AJ89" s="7">
        <v>7434</v>
      </c>
      <c r="AK89" s="7">
        <v>18092</v>
      </c>
      <c r="AL89" s="14">
        <f t="shared" si="42"/>
        <v>9.8917982055670066</v>
      </c>
      <c r="AM89" s="7">
        <v>5.4529671717171722</v>
      </c>
      <c r="AN89" s="7">
        <v>10420</v>
      </c>
      <c r="AO89" s="7">
        <v>10689</v>
      </c>
      <c r="AP89" s="14">
        <f t="shared" si="43"/>
        <v>5.6971333905598174</v>
      </c>
      <c r="AQ89" s="14">
        <f t="shared" si="44"/>
        <v>5.8442090990109294</v>
      </c>
      <c r="AR89" s="7">
        <v>4812</v>
      </c>
      <c r="AS89" s="7">
        <v>53463</v>
      </c>
      <c r="AT89" s="7">
        <v>3143</v>
      </c>
      <c r="AU89" s="7">
        <v>61583</v>
      </c>
      <c r="AV89" s="12">
        <f t="shared" si="45"/>
        <v>7.8138447298767506</v>
      </c>
      <c r="AW89" s="12">
        <f t="shared" si="45"/>
        <v>86.814542974522197</v>
      </c>
      <c r="AX89" s="12">
        <f t="shared" si="45"/>
        <v>5.1036812107237388</v>
      </c>
      <c r="AY89" s="7">
        <v>13734</v>
      </c>
      <c r="AZ89" s="7">
        <v>1454</v>
      </c>
      <c r="BA89" s="7">
        <v>61582</v>
      </c>
      <c r="BB89" s="12">
        <f t="shared" si="46"/>
        <v>22.301971355266147</v>
      </c>
      <c r="BC89" s="12">
        <f t="shared" si="46"/>
        <v>2.3610795362281185</v>
      </c>
      <c r="BD89" s="8">
        <v>35</v>
      </c>
      <c r="BE89" s="5">
        <v>12707</v>
      </c>
      <c r="BF89" s="5">
        <v>23651</v>
      </c>
      <c r="BG89" s="5">
        <v>9012</v>
      </c>
      <c r="BH89" s="5">
        <v>1104</v>
      </c>
      <c r="BI89" s="5">
        <v>46474</v>
      </c>
      <c r="BJ89" s="5">
        <v>10509</v>
      </c>
      <c r="BK89" s="5">
        <v>1786</v>
      </c>
      <c r="BL89" s="5">
        <v>2814</v>
      </c>
      <c r="BM89" s="5">
        <v>61583</v>
      </c>
      <c r="BN89" s="12">
        <f t="shared" si="47"/>
        <v>20.633941185067307</v>
      </c>
      <c r="BO89" s="12">
        <f t="shared" si="47"/>
        <v>38.405079323839367</v>
      </c>
      <c r="BP89" s="12">
        <f t="shared" si="47"/>
        <v>14.633908708572172</v>
      </c>
      <c r="BQ89" s="12">
        <f t="shared" si="47"/>
        <v>1.792702531542796</v>
      </c>
      <c r="BR89" s="12">
        <f t="shared" si="47"/>
        <v>75.46563174902164</v>
      </c>
      <c r="BS89" s="12">
        <f t="shared" si="47"/>
        <v>17.064774369550037</v>
      </c>
      <c r="BT89" s="12">
        <f t="shared" si="47"/>
        <v>2.9001510157023853</v>
      </c>
      <c r="BU89" s="12">
        <f t="shared" si="47"/>
        <v>4.5694428657259314</v>
      </c>
    </row>
    <row r="90" spans="1:73" x14ac:dyDescent="0.35">
      <c r="A90" s="11">
        <v>87</v>
      </c>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s="23"/>
      <c r="BF90" s="23"/>
      <c r="BG90" s="23"/>
      <c r="BH90" s="23"/>
      <c r="BI90" s="23"/>
      <c r="BJ90" s="23"/>
      <c r="BK90" s="23"/>
      <c r="BL90" s="23"/>
      <c r="BM90" s="23"/>
      <c r="BN90" s="23"/>
    </row>
    <row r="91" spans="1:73" x14ac:dyDescent="0.35">
      <c r="A91" s="11">
        <v>88</v>
      </c>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s="23"/>
      <c r="BF91" s="23"/>
      <c r="BG91" s="23"/>
      <c r="BH91" s="23"/>
      <c r="BI91" s="23"/>
      <c r="BJ91" s="23"/>
      <c r="BK91" s="23"/>
      <c r="BL91" s="23"/>
      <c r="BM91" s="23"/>
      <c r="BN91" s="23"/>
    </row>
    <row r="92" spans="1:73" x14ac:dyDescent="0.35">
      <c r="A92" s="11">
        <v>89</v>
      </c>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s="23"/>
      <c r="BF92" s="23"/>
      <c r="BG92" s="23"/>
      <c r="BH92" s="23"/>
      <c r="BI92" s="23"/>
      <c r="BJ92" s="23"/>
      <c r="BK92" s="23"/>
      <c r="BL92" s="23"/>
      <c r="BM92" s="23"/>
      <c r="BN92" s="23"/>
    </row>
    <row r="93" spans="1:73" x14ac:dyDescent="0.35">
      <c r="A93" s="11">
        <v>90</v>
      </c>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s="23"/>
      <c r="BF93" s="23"/>
      <c r="BG93" s="23"/>
      <c r="BH93" s="23"/>
      <c r="BI93" s="23"/>
      <c r="BJ93" s="23"/>
      <c r="BK93" s="23"/>
      <c r="BL93" s="23"/>
      <c r="BM93" s="23"/>
      <c r="BN93" s="23"/>
    </row>
    <row r="94" spans="1:73" x14ac:dyDescent="0.35">
      <c r="A94" s="11">
        <v>91</v>
      </c>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s="23"/>
      <c r="BF94" s="23"/>
      <c r="BG94" s="23"/>
      <c r="BH94" s="23"/>
      <c r="BI94" s="23"/>
      <c r="BJ94" s="23"/>
      <c r="BK94" s="23"/>
      <c r="BL94" s="23"/>
      <c r="BM94" s="23"/>
      <c r="BN94" s="23"/>
    </row>
    <row r="95" spans="1:73" x14ac:dyDescent="0.35">
      <c r="A95" s="11">
        <v>92</v>
      </c>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s="23"/>
      <c r="BF95" s="23"/>
      <c r="BG95" s="23"/>
      <c r="BH95" s="23"/>
      <c r="BI95" s="23"/>
      <c r="BJ95" s="23"/>
      <c r="BK95" s="23"/>
      <c r="BL95" s="23"/>
      <c r="BM95" s="23"/>
      <c r="BN95" s="23"/>
    </row>
    <row r="96" spans="1:73" x14ac:dyDescent="0.35">
      <c r="A96" s="11">
        <v>93</v>
      </c>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s="23"/>
      <c r="BF96" s="23"/>
      <c r="BG96" s="23"/>
      <c r="BH96" s="23"/>
      <c r="BI96" s="23"/>
      <c r="BJ96" s="23"/>
      <c r="BK96" s="23"/>
      <c r="BL96" s="23"/>
      <c r="BM96" s="23"/>
      <c r="BN96" s="23"/>
    </row>
    <row r="97" spans="1:73" x14ac:dyDescent="0.35">
      <c r="A97" s="11">
        <v>94</v>
      </c>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s="23"/>
      <c r="BF97" s="23"/>
      <c r="BG97" s="23"/>
      <c r="BH97" s="23"/>
      <c r="BI97" s="23"/>
      <c r="BJ97" s="23"/>
      <c r="BK97" s="23"/>
      <c r="BL97" s="23"/>
      <c r="BM97" s="23"/>
      <c r="BN97" s="23"/>
    </row>
    <row r="98" spans="1:73" x14ac:dyDescent="0.35">
      <c r="A98" s="11">
        <v>95</v>
      </c>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s="23"/>
      <c r="BF98" s="23"/>
      <c r="BG98" s="23"/>
      <c r="BH98" s="23"/>
      <c r="BI98" s="23"/>
      <c r="BJ98" s="23"/>
      <c r="BK98" s="23"/>
      <c r="BL98" s="23"/>
      <c r="BM98" s="23"/>
      <c r="BN98" s="23"/>
    </row>
    <row r="99" spans="1:73" x14ac:dyDescent="0.35">
      <c r="A99" s="11">
        <v>96</v>
      </c>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s="23"/>
      <c r="BF99" s="23"/>
      <c r="BG99" s="23"/>
      <c r="BH99" s="23"/>
      <c r="BI99" s="23"/>
      <c r="BJ99" s="23"/>
      <c r="BK99" s="23"/>
      <c r="BL99" s="23"/>
      <c r="BM99" s="23"/>
      <c r="BN99" s="23"/>
    </row>
    <row r="100" spans="1:73" x14ac:dyDescent="0.35">
      <c r="A100" s="11">
        <v>97</v>
      </c>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s="23"/>
      <c r="BF100" s="23"/>
      <c r="BG100" s="23"/>
      <c r="BH100" s="23"/>
      <c r="BI100" s="23"/>
      <c r="BJ100" s="23"/>
      <c r="BK100" s="23"/>
      <c r="BL100" s="23"/>
      <c r="BM100" s="23"/>
      <c r="BN100" s="23"/>
    </row>
    <row r="101" spans="1:73" x14ac:dyDescent="0.35">
      <c r="A101" s="11">
        <v>98</v>
      </c>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s="23"/>
      <c r="BF101" s="23"/>
      <c r="BG101" s="23"/>
      <c r="BH101" s="23"/>
      <c r="BI101" s="23"/>
      <c r="BJ101" s="23"/>
      <c r="BK101" s="23"/>
      <c r="BL101" s="23"/>
      <c r="BM101" s="23"/>
      <c r="BN101" s="23"/>
    </row>
    <row r="102" spans="1:73" x14ac:dyDescent="0.35">
      <c r="A102" s="11">
        <v>99</v>
      </c>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s="23"/>
      <c r="BF102" s="23"/>
      <c r="BG102" s="23"/>
      <c r="BH102" s="23"/>
      <c r="BI102" s="23"/>
      <c r="BJ102" s="23"/>
      <c r="BK102" s="23"/>
      <c r="BL102" s="23"/>
      <c r="BM102" s="23"/>
      <c r="BN102" s="23"/>
    </row>
    <row r="103" spans="1:73" x14ac:dyDescent="0.35">
      <c r="A103" s="11">
        <v>100</v>
      </c>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s="23"/>
      <c r="BF103" s="23"/>
      <c r="BG103" s="23"/>
      <c r="BH103" s="23"/>
      <c r="BI103" s="23"/>
      <c r="BJ103" s="23"/>
      <c r="BK103" s="23"/>
      <c r="BL103" s="23"/>
      <c r="BM103" s="23"/>
      <c r="BN103" s="23"/>
    </row>
    <row r="104" spans="1:73" x14ac:dyDescent="0.35">
      <c r="A104" s="11">
        <v>101</v>
      </c>
      <c r="B104" s="2" t="s">
        <v>53</v>
      </c>
      <c r="C104" s="7" t="s">
        <v>0</v>
      </c>
      <c r="D104" s="7" t="s">
        <v>1</v>
      </c>
      <c r="E104" s="7" t="s">
        <v>2</v>
      </c>
      <c r="F104" s="7" t="s">
        <v>3</v>
      </c>
      <c r="G104" s="12" t="e">
        <f t="shared" ref="G104:I109" si="48">D104/$C104*100</f>
        <v>#VALUE!</v>
      </c>
      <c r="H104" s="12" t="e">
        <f t="shared" si="48"/>
        <v>#VALUE!</v>
      </c>
      <c r="I104" s="12" t="e">
        <f t="shared" si="48"/>
        <v>#VALUE!</v>
      </c>
      <c r="J104" s="7" t="s">
        <v>4</v>
      </c>
      <c r="K104" s="13" t="e">
        <f t="shared" ref="K104:K109" si="49">J104/$C104*100</f>
        <v>#VALUE!</v>
      </c>
      <c r="L104" s="7" t="s">
        <v>5</v>
      </c>
      <c r="M104" s="12" t="e">
        <f t="shared" ref="M104:M109" si="50">L104/$C104*100</f>
        <v>#VALUE!</v>
      </c>
      <c r="N104" s="7" t="s">
        <v>6</v>
      </c>
      <c r="O104" s="12" t="e">
        <f t="shared" ref="O104:O109" si="51">N104/$C104*100</f>
        <v>#VALUE!</v>
      </c>
      <c r="P104" s="7" t="s">
        <v>7</v>
      </c>
      <c r="Q104" s="7" t="s">
        <v>8</v>
      </c>
      <c r="R104" s="7" t="s">
        <v>9</v>
      </c>
      <c r="S104" s="12" t="e">
        <f t="shared" ref="S104:S109" si="52">Q104/SUM(P104,Q104)*100</f>
        <v>#VALUE!</v>
      </c>
      <c r="T104" s="12" t="e">
        <f t="shared" ref="T104:T109" si="53">SUM(P104:Q104)/SUM(P104:R104)*100</f>
        <v>#DIV/0!</v>
      </c>
      <c r="U104" s="7" t="s">
        <v>10</v>
      </c>
      <c r="V104" s="7" t="s">
        <v>11</v>
      </c>
      <c r="W104" s="7" t="s">
        <v>12</v>
      </c>
      <c r="X104" s="7" t="s">
        <v>13</v>
      </c>
      <c r="Y104" s="7" t="s">
        <v>14</v>
      </c>
      <c r="Z104" s="7" t="s">
        <v>15</v>
      </c>
      <c r="AA104" s="7" t="s">
        <v>16</v>
      </c>
      <c r="AB104" s="7" t="s">
        <v>17</v>
      </c>
      <c r="AC104" s="7" t="s">
        <v>18</v>
      </c>
      <c r="AD104" s="7" t="s">
        <v>19</v>
      </c>
      <c r="AE104" s="7" t="s">
        <v>20</v>
      </c>
      <c r="AF104" s="7" t="s">
        <v>21</v>
      </c>
      <c r="AG104" s="7" t="s">
        <v>22</v>
      </c>
      <c r="AH104" s="7" t="s">
        <v>23</v>
      </c>
      <c r="AI104" s="7" t="s">
        <v>24</v>
      </c>
      <c r="AJ104" s="7" t="s">
        <v>25</v>
      </c>
      <c r="AK104" s="7" t="s">
        <v>26</v>
      </c>
      <c r="AL104" s="14" t="e">
        <f t="shared" ref="AL104:AL109" si="54">AK104/C104*100</f>
        <v>#VALUE!</v>
      </c>
      <c r="AM104" s="7" t="s">
        <v>27</v>
      </c>
      <c r="AN104" s="7" t="s">
        <v>28</v>
      </c>
      <c r="AO104" s="7" t="s">
        <v>29</v>
      </c>
      <c r="AP104" s="14" t="e">
        <f t="shared" ref="AP104:AP109" si="55">AN104/C104*100</f>
        <v>#VALUE!</v>
      </c>
      <c r="AQ104" s="14" t="e">
        <f t="shared" ref="AQ104:AQ109" si="56">AO104/C104*100</f>
        <v>#VALUE!</v>
      </c>
      <c r="AR104" s="7" t="s">
        <v>30</v>
      </c>
      <c r="AS104" s="7" t="s">
        <v>31</v>
      </c>
      <c r="AT104" s="7" t="s">
        <v>32</v>
      </c>
      <c r="AU104" s="7" t="s">
        <v>33</v>
      </c>
      <c r="AV104" s="12" t="e">
        <f t="shared" ref="AV104:AX109" si="57">AR104/$AU104*100</f>
        <v>#VALUE!</v>
      </c>
      <c r="AW104" s="12" t="e">
        <f t="shared" si="57"/>
        <v>#VALUE!</v>
      </c>
      <c r="AX104" s="12" t="e">
        <f t="shared" si="57"/>
        <v>#VALUE!</v>
      </c>
      <c r="AY104" s="7" t="s">
        <v>34</v>
      </c>
      <c r="AZ104" s="7" t="s">
        <v>35</v>
      </c>
      <c r="BA104" s="7" t="s">
        <v>36</v>
      </c>
      <c r="BB104" s="12" t="e">
        <f t="shared" ref="BB104:BC109" si="58">AY104/$BA104*100</f>
        <v>#VALUE!</v>
      </c>
      <c r="BC104" s="12" t="e">
        <f t="shared" si="58"/>
        <v>#VALUE!</v>
      </c>
      <c r="BD104" s="8" t="s">
        <v>37</v>
      </c>
      <c r="BN104" s="12"/>
      <c r="BO104" s="12"/>
      <c r="BP104" s="12"/>
      <c r="BQ104" s="12"/>
      <c r="BR104" s="12"/>
      <c r="BS104" s="12"/>
      <c r="BT104" s="12"/>
      <c r="BU104" s="12"/>
    </row>
    <row r="105" spans="1:73" x14ac:dyDescent="0.35">
      <c r="A105" s="11">
        <v>102</v>
      </c>
      <c r="B105" s="2">
        <v>1991</v>
      </c>
      <c r="C105" s="7">
        <v>112318</v>
      </c>
      <c r="D105" s="7">
        <v>31927</v>
      </c>
      <c r="E105" s="7">
        <v>16912</v>
      </c>
      <c r="F105" s="7">
        <v>5749</v>
      </c>
      <c r="G105" s="12">
        <f t="shared" si="48"/>
        <v>28.425541765344825</v>
      </c>
      <c r="H105" s="12">
        <f t="shared" si="48"/>
        <v>15.057248170373406</v>
      </c>
      <c r="I105" s="12">
        <f t="shared" si="48"/>
        <v>5.1185028223437028</v>
      </c>
      <c r="J105" s="7">
        <v>436</v>
      </c>
      <c r="K105" s="13">
        <f t="shared" si="49"/>
        <v>0.38818355027689239</v>
      </c>
      <c r="L105" s="7">
        <v>32963</v>
      </c>
      <c r="M105" s="12">
        <f t="shared" si="50"/>
        <v>29.34792286187432</v>
      </c>
      <c r="N105" s="7">
        <v>20800</v>
      </c>
      <c r="O105" s="12">
        <f t="shared" si="51"/>
        <v>18.518848270090281</v>
      </c>
      <c r="P105" s="7">
        <v>49787</v>
      </c>
      <c r="Q105" s="7">
        <v>6242</v>
      </c>
      <c r="R105" s="7">
        <v>21789</v>
      </c>
      <c r="S105" s="12">
        <f t="shared" si="52"/>
        <v>11.140659301433187</v>
      </c>
      <c r="T105" s="12">
        <f t="shared" si="53"/>
        <v>72.000051401989268</v>
      </c>
      <c r="U105" s="7">
        <v>2746</v>
      </c>
      <c r="W105" s="7">
        <v>159</v>
      </c>
      <c r="X105" s="7">
        <v>421</v>
      </c>
      <c r="Y105" s="7">
        <v>1026</v>
      </c>
      <c r="Z105" s="7">
        <v>13</v>
      </c>
      <c r="AA105" s="7">
        <v>538</v>
      </c>
      <c r="AB105" s="7">
        <v>1587</v>
      </c>
      <c r="AC105" s="7">
        <v>399</v>
      </c>
      <c r="AD105" s="7">
        <v>463</v>
      </c>
      <c r="AE105" s="7">
        <v>408</v>
      </c>
      <c r="AF105" s="7">
        <v>829</v>
      </c>
      <c r="AG105" s="7">
        <v>1388</v>
      </c>
      <c r="AH105" s="7">
        <v>49</v>
      </c>
      <c r="AI105" s="7">
        <v>18640</v>
      </c>
      <c r="AJ105" s="7">
        <v>1772</v>
      </c>
      <c r="AK105" s="7">
        <v>3156</v>
      </c>
      <c r="AL105" s="14">
        <f t="shared" si="54"/>
        <v>2.8098790932886981</v>
      </c>
      <c r="AM105" s="7">
        <v>19.507952286282308</v>
      </c>
      <c r="AN105" s="7">
        <v>4446</v>
      </c>
      <c r="AO105" s="7">
        <v>5202</v>
      </c>
      <c r="AP105" s="14">
        <f t="shared" si="55"/>
        <v>3.9584038177317975</v>
      </c>
      <c r="AQ105" s="14">
        <f t="shared" si="56"/>
        <v>4.6314927260100784</v>
      </c>
      <c r="AR105" s="7">
        <v>720</v>
      </c>
      <c r="AS105" s="7">
        <v>33669</v>
      </c>
      <c r="AT105" s="7">
        <v>1639</v>
      </c>
      <c r="AU105" s="7">
        <v>36630</v>
      </c>
      <c r="AV105" s="12">
        <f t="shared" si="57"/>
        <v>1.9656019656019657</v>
      </c>
      <c r="AW105" s="12">
        <f t="shared" si="57"/>
        <v>91.916461916461913</v>
      </c>
      <c r="AX105" s="12">
        <f t="shared" si="57"/>
        <v>4.4744744744744747</v>
      </c>
      <c r="AY105" s="7">
        <v>5345</v>
      </c>
      <c r="AZ105" s="7">
        <v>1397</v>
      </c>
      <c r="BA105" s="7">
        <v>34931</v>
      </c>
      <c r="BB105" s="12">
        <f t="shared" si="58"/>
        <v>15.301594572156537</v>
      </c>
      <c r="BC105" s="12">
        <f t="shared" si="58"/>
        <v>3.9993129312072369</v>
      </c>
      <c r="BD105" s="8" t="s">
        <v>51</v>
      </c>
      <c r="BN105" s="12"/>
      <c r="BO105" s="12"/>
      <c r="BP105" s="12"/>
      <c r="BQ105" s="12"/>
      <c r="BR105" s="12"/>
      <c r="BS105" s="12"/>
      <c r="BT105" s="12"/>
      <c r="BU105" s="12"/>
    </row>
    <row r="106" spans="1:73" x14ac:dyDescent="0.35">
      <c r="A106" s="11">
        <v>103</v>
      </c>
      <c r="B106" s="2">
        <v>1996</v>
      </c>
      <c r="C106" s="7">
        <v>143531</v>
      </c>
      <c r="D106" s="7">
        <v>39825</v>
      </c>
      <c r="E106" s="7">
        <v>19479</v>
      </c>
      <c r="F106" s="7">
        <v>8312</v>
      </c>
      <c r="G106" s="12">
        <f t="shared" si="48"/>
        <v>27.746619197246584</v>
      </c>
      <c r="H106" s="12">
        <f t="shared" si="48"/>
        <v>13.571284252182455</v>
      </c>
      <c r="I106" s="12">
        <f t="shared" si="48"/>
        <v>5.7910834593223761</v>
      </c>
      <c r="J106" s="7">
        <v>584</v>
      </c>
      <c r="K106" s="13">
        <f t="shared" si="49"/>
        <v>0.40688074353275605</v>
      </c>
      <c r="L106" s="7">
        <v>41157</v>
      </c>
      <c r="M106" s="12">
        <f t="shared" si="50"/>
        <v>28.674641715030202</v>
      </c>
      <c r="N106" s="7">
        <v>27908</v>
      </c>
      <c r="O106" s="12">
        <f t="shared" si="51"/>
        <v>19.443883202931772</v>
      </c>
      <c r="P106" s="7">
        <v>65142</v>
      </c>
      <c r="Q106" s="7">
        <v>5395</v>
      </c>
      <c r="R106" s="7">
        <v>30782</v>
      </c>
      <c r="S106" s="12">
        <f t="shared" si="52"/>
        <v>7.6484681798205196</v>
      </c>
      <c r="T106" s="12">
        <f t="shared" si="53"/>
        <v>69.618728964952282</v>
      </c>
      <c r="U106" s="7">
        <v>1775</v>
      </c>
      <c r="V106" s="7">
        <v>172</v>
      </c>
      <c r="W106" s="7">
        <v>279</v>
      </c>
      <c r="X106" s="7">
        <v>850</v>
      </c>
      <c r="Y106" s="7">
        <v>1698</v>
      </c>
      <c r="Z106" s="7">
        <v>26</v>
      </c>
      <c r="AA106" s="7">
        <v>924</v>
      </c>
      <c r="AB106" s="7">
        <v>2432</v>
      </c>
      <c r="AC106" s="7">
        <v>479</v>
      </c>
      <c r="AD106" s="7">
        <v>596</v>
      </c>
      <c r="AE106" s="7">
        <v>869</v>
      </c>
      <c r="AF106" s="7">
        <v>1633</v>
      </c>
      <c r="AG106" s="7">
        <v>2482</v>
      </c>
      <c r="AH106" s="7">
        <v>66</v>
      </c>
      <c r="AI106" s="7">
        <v>30416</v>
      </c>
      <c r="AJ106" s="7">
        <v>2556</v>
      </c>
      <c r="AK106" s="7">
        <v>5283</v>
      </c>
      <c r="AL106" s="14">
        <f t="shared" si="54"/>
        <v>3.6807379590471743</v>
      </c>
      <c r="AM106" s="7">
        <v>16.399070988589319</v>
      </c>
      <c r="AN106" s="7">
        <v>4247</v>
      </c>
      <c r="AO106" s="7">
        <v>6552</v>
      </c>
      <c r="AP106" s="14">
        <f t="shared" si="55"/>
        <v>2.9589426674376962</v>
      </c>
      <c r="AQ106" s="14">
        <f t="shared" si="56"/>
        <v>4.5648675199085913</v>
      </c>
      <c r="AR106" s="7">
        <v>2428</v>
      </c>
      <c r="AS106" s="7">
        <v>44099</v>
      </c>
      <c r="AT106" s="7">
        <v>975</v>
      </c>
      <c r="AU106" s="7">
        <v>48638</v>
      </c>
      <c r="AV106" s="12">
        <f t="shared" si="57"/>
        <v>4.9919815781898924</v>
      </c>
      <c r="AW106" s="12">
        <f t="shared" si="57"/>
        <v>90.667790616390477</v>
      </c>
      <c r="AX106" s="12">
        <f t="shared" si="57"/>
        <v>2.0046054525268309</v>
      </c>
      <c r="AY106" s="7">
        <v>7355</v>
      </c>
      <c r="AZ106" s="7">
        <v>1344</v>
      </c>
      <c r="BA106" s="7">
        <v>46569</v>
      </c>
      <c r="BB106" s="12">
        <f t="shared" si="58"/>
        <v>15.793768386695012</v>
      </c>
      <c r="BC106" s="12">
        <f t="shared" si="58"/>
        <v>2.8860400695741801</v>
      </c>
      <c r="BD106" s="8" t="s">
        <v>52</v>
      </c>
      <c r="BN106" s="12"/>
      <c r="BO106" s="12"/>
      <c r="BP106" s="12"/>
      <c r="BQ106" s="12"/>
      <c r="BR106" s="12"/>
      <c r="BS106" s="12"/>
      <c r="BT106" s="12"/>
      <c r="BU106" s="12"/>
    </row>
    <row r="107" spans="1:73" x14ac:dyDescent="0.35">
      <c r="A107" s="11">
        <v>104</v>
      </c>
      <c r="B107" s="2">
        <v>2001</v>
      </c>
      <c r="C107" s="7">
        <v>176075</v>
      </c>
      <c r="D107" s="7">
        <v>46638</v>
      </c>
      <c r="E107" s="7">
        <v>24187</v>
      </c>
      <c r="F107" s="7">
        <v>11949</v>
      </c>
      <c r="G107" s="12">
        <f t="shared" si="48"/>
        <v>26.487576316910406</v>
      </c>
      <c r="H107" s="12">
        <f t="shared" si="48"/>
        <v>13.736759903450235</v>
      </c>
      <c r="I107" s="12">
        <f t="shared" si="48"/>
        <v>6.7863126508590081</v>
      </c>
      <c r="J107" s="7">
        <v>850</v>
      </c>
      <c r="K107" s="13">
        <f t="shared" si="49"/>
        <v>0.48274882862416585</v>
      </c>
      <c r="L107" s="7">
        <v>50351</v>
      </c>
      <c r="M107" s="12">
        <f t="shared" si="50"/>
        <v>28.596336788300441</v>
      </c>
      <c r="N107" s="7">
        <v>37408</v>
      </c>
      <c r="O107" s="12">
        <f t="shared" si="51"/>
        <v>21.245491977850346</v>
      </c>
      <c r="P107" s="7">
        <v>81269</v>
      </c>
      <c r="Q107" s="7">
        <v>5277</v>
      </c>
      <c r="R107" s="7">
        <v>37746</v>
      </c>
      <c r="S107" s="12">
        <f t="shared" si="52"/>
        <v>6.0973355209946156</v>
      </c>
      <c r="T107" s="12">
        <f t="shared" si="53"/>
        <v>69.631191066198951</v>
      </c>
      <c r="U107" s="7">
        <v>1209</v>
      </c>
      <c r="V107" s="7">
        <v>626</v>
      </c>
      <c r="W107" s="7">
        <v>518</v>
      </c>
      <c r="X107" s="7">
        <v>1148</v>
      </c>
      <c r="Y107" s="7">
        <v>2509</v>
      </c>
      <c r="Z107" s="7">
        <v>93</v>
      </c>
      <c r="AA107" s="7">
        <v>1452</v>
      </c>
      <c r="AB107" s="7">
        <v>3488</v>
      </c>
      <c r="AC107" s="7">
        <v>581</v>
      </c>
      <c r="AD107" s="7">
        <v>784</v>
      </c>
      <c r="AE107" s="7">
        <v>1470</v>
      </c>
      <c r="AF107" s="7">
        <v>3916</v>
      </c>
      <c r="AG107" s="7">
        <v>4559</v>
      </c>
      <c r="AH107" s="7">
        <v>103</v>
      </c>
      <c r="AI107" s="7">
        <v>31883</v>
      </c>
      <c r="AJ107" s="7">
        <v>3716</v>
      </c>
      <c r="AK107" s="7">
        <v>8586</v>
      </c>
      <c r="AL107" s="14">
        <f t="shared" si="54"/>
        <v>4.8763311089024564</v>
      </c>
      <c r="AM107" s="7">
        <v>14.075486084635912</v>
      </c>
      <c r="AN107" s="7">
        <v>8499</v>
      </c>
      <c r="AO107" s="7">
        <v>8708</v>
      </c>
      <c r="AP107" s="14">
        <f t="shared" si="55"/>
        <v>4.8269203464432771</v>
      </c>
      <c r="AQ107" s="14">
        <f t="shared" si="56"/>
        <v>4.9456197643049835</v>
      </c>
      <c r="AR107" s="7">
        <v>2660</v>
      </c>
      <c r="AS107" s="7">
        <v>54953</v>
      </c>
      <c r="AT107" s="7">
        <v>1849</v>
      </c>
      <c r="AU107" s="7">
        <v>60023</v>
      </c>
      <c r="AV107" s="12">
        <f t="shared" si="57"/>
        <v>4.431634540092964</v>
      </c>
      <c r="AW107" s="12">
        <f t="shared" si="57"/>
        <v>91.5532379254619</v>
      </c>
      <c r="AX107" s="12">
        <f t="shared" si="57"/>
        <v>3.0804858137713875</v>
      </c>
      <c r="AY107" s="7">
        <v>8793</v>
      </c>
      <c r="AZ107" s="7">
        <v>1445</v>
      </c>
      <c r="BA107" s="7">
        <v>57534</v>
      </c>
      <c r="BB107" s="12">
        <f t="shared" si="58"/>
        <v>15.283136927729689</v>
      </c>
      <c r="BC107" s="12">
        <f t="shared" si="58"/>
        <v>2.5115583828692598</v>
      </c>
      <c r="BD107" s="8" t="s">
        <v>49</v>
      </c>
      <c r="BE107" s="5">
        <v>12063</v>
      </c>
      <c r="BF107" s="5">
        <v>27423</v>
      </c>
      <c r="BG107" s="5">
        <v>6755</v>
      </c>
      <c r="BH107" s="5">
        <v>498</v>
      </c>
      <c r="BI107" s="5">
        <v>46739</v>
      </c>
      <c r="BJ107" s="5">
        <v>8164</v>
      </c>
      <c r="BK107" s="5">
        <v>1192</v>
      </c>
      <c r="BL107" s="5">
        <v>1446</v>
      </c>
      <c r="BM107" s="5">
        <v>57541</v>
      </c>
      <c r="BN107" s="12">
        <f t="shared" ref="BN107:BU109" si="59">BE107/$BM107*100</f>
        <v>20.964182061486593</v>
      </c>
      <c r="BO107" s="12">
        <f t="shared" si="59"/>
        <v>47.658191550372777</v>
      </c>
      <c r="BP107" s="12">
        <f t="shared" si="59"/>
        <v>11.739455344884517</v>
      </c>
      <c r="BQ107" s="12">
        <f t="shared" si="59"/>
        <v>0.86546983889748186</v>
      </c>
      <c r="BR107" s="12">
        <f t="shared" si="59"/>
        <v>81.22729879564136</v>
      </c>
      <c r="BS107" s="12">
        <f t="shared" si="59"/>
        <v>14.18814410594185</v>
      </c>
      <c r="BT107" s="12">
        <f t="shared" si="59"/>
        <v>2.0715663613771049</v>
      </c>
      <c r="BU107" s="12">
        <f t="shared" si="59"/>
        <v>2.5129907370396762</v>
      </c>
    </row>
    <row r="108" spans="1:73" x14ac:dyDescent="0.35">
      <c r="A108" s="11">
        <v>105</v>
      </c>
      <c r="B108" s="2">
        <v>2006</v>
      </c>
      <c r="C108" s="7">
        <v>213561</v>
      </c>
      <c r="D108" s="7">
        <v>52488</v>
      </c>
      <c r="E108" s="7">
        <v>30580</v>
      </c>
      <c r="F108" s="7">
        <v>16540</v>
      </c>
      <c r="G108" s="12">
        <f t="shared" si="48"/>
        <v>24.577521176619328</v>
      </c>
      <c r="H108" s="12">
        <f t="shared" si="48"/>
        <v>14.319093842040449</v>
      </c>
      <c r="I108" s="12">
        <f t="shared" si="48"/>
        <v>7.7448597824509164</v>
      </c>
      <c r="J108" s="7">
        <v>1141</v>
      </c>
      <c r="K108" s="13">
        <f t="shared" si="49"/>
        <v>0.53427357991393554</v>
      </c>
      <c r="L108" s="7">
        <v>64708</v>
      </c>
      <c r="M108" s="12">
        <f t="shared" si="50"/>
        <v>30.299539709965771</v>
      </c>
      <c r="N108" s="7">
        <v>50810</v>
      </c>
      <c r="O108" s="12">
        <f t="shared" si="51"/>
        <v>23.791797191434767</v>
      </c>
      <c r="P108" s="7">
        <v>99809</v>
      </c>
      <c r="Q108" s="7">
        <v>5699</v>
      </c>
      <c r="R108" s="7">
        <v>46470</v>
      </c>
      <c r="S108" s="12">
        <f t="shared" si="52"/>
        <v>5.4014861432308452</v>
      </c>
      <c r="T108" s="12">
        <f t="shared" si="53"/>
        <v>69.423205990340705</v>
      </c>
      <c r="U108" s="7">
        <v>1377</v>
      </c>
      <c r="V108" s="7">
        <v>955</v>
      </c>
      <c r="W108" s="7">
        <v>967</v>
      </c>
      <c r="X108" s="7">
        <v>1522</v>
      </c>
      <c r="Y108" s="7">
        <v>4696</v>
      </c>
      <c r="Z108" s="7">
        <v>275</v>
      </c>
      <c r="AA108" s="7">
        <v>2090</v>
      </c>
      <c r="AB108" s="7">
        <v>4824</v>
      </c>
      <c r="AC108" s="7">
        <v>736</v>
      </c>
      <c r="AD108" s="7">
        <v>1009</v>
      </c>
      <c r="AE108" s="7">
        <v>3003</v>
      </c>
      <c r="AF108" s="7">
        <v>6411</v>
      </c>
      <c r="AG108" s="7">
        <v>7458</v>
      </c>
      <c r="AH108" s="7">
        <v>108</v>
      </c>
      <c r="AI108" s="7">
        <v>42908</v>
      </c>
      <c r="AJ108" s="7">
        <v>4805</v>
      </c>
      <c r="AK108" s="7">
        <v>13884</v>
      </c>
      <c r="AL108" s="14">
        <f t="shared" si="54"/>
        <v>6.5011870144829818</v>
      </c>
      <c r="AM108" s="7">
        <v>11.838603874002104</v>
      </c>
      <c r="AN108" s="7">
        <v>11705</v>
      </c>
      <c r="AO108" s="7">
        <v>12558</v>
      </c>
      <c r="AP108" s="14">
        <f t="shared" si="55"/>
        <v>5.4808696344369991</v>
      </c>
      <c r="AQ108" s="14">
        <f t="shared" si="56"/>
        <v>5.8802871310773028</v>
      </c>
      <c r="AR108" s="7">
        <v>2979</v>
      </c>
      <c r="AS108" s="7">
        <v>65358</v>
      </c>
      <c r="AT108" s="7">
        <v>2880</v>
      </c>
      <c r="AU108" s="7">
        <v>71479</v>
      </c>
      <c r="AV108" s="12">
        <f t="shared" si="57"/>
        <v>4.1676576337106006</v>
      </c>
      <c r="AW108" s="12">
        <f t="shared" si="57"/>
        <v>91.436645728115948</v>
      </c>
      <c r="AX108" s="12">
        <f t="shared" si="57"/>
        <v>4.029155416276109</v>
      </c>
      <c r="AY108" s="7">
        <v>12509</v>
      </c>
      <c r="AZ108" s="7">
        <v>1585</v>
      </c>
      <c r="BA108" s="7">
        <v>71481</v>
      </c>
      <c r="BB108" s="12">
        <f t="shared" si="58"/>
        <v>17.499755179698102</v>
      </c>
      <c r="BC108" s="12">
        <f t="shared" si="58"/>
        <v>2.2173724486227111</v>
      </c>
      <c r="BD108" s="8">
        <v>32</v>
      </c>
      <c r="BE108" s="5">
        <v>15373</v>
      </c>
      <c r="BF108" s="5">
        <v>31447</v>
      </c>
      <c r="BG108" s="5">
        <v>8837</v>
      </c>
      <c r="BH108" s="5">
        <v>634</v>
      </c>
      <c r="BI108" s="5">
        <v>56291</v>
      </c>
      <c r="BJ108" s="5">
        <v>11045</v>
      </c>
      <c r="BK108" s="5">
        <v>1569</v>
      </c>
      <c r="BL108" s="5">
        <v>2574</v>
      </c>
      <c r="BM108" s="5">
        <v>71479</v>
      </c>
      <c r="BN108" s="12">
        <f t="shared" si="59"/>
        <v>21.507016046671051</v>
      </c>
      <c r="BO108" s="12">
        <f t="shared" si="59"/>
        <v>43.99473971376208</v>
      </c>
      <c r="BP108" s="12">
        <f t="shared" si="59"/>
        <v>12.363071671399991</v>
      </c>
      <c r="BQ108" s="12">
        <f t="shared" si="59"/>
        <v>0.88697379649967123</v>
      </c>
      <c r="BR108" s="12">
        <f t="shared" si="59"/>
        <v>78.751801228332795</v>
      </c>
      <c r="BS108" s="12">
        <f t="shared" si="59"/>
        <v>15.452090823878342</v>
      </c>
      <c r="BT108" s="12">
        <f t="shared" si="59"/>
        <v>2.1950502944920887</v>
      </c>
      <c r="BU108" s="12">
        <f t="shared" si="59"/>
        <v>3.6010576532967726</v>
      </c>
    </row>
    <row r="109" spans="1:73" x14ac:dyDescent="0.35">
      <c r="A109" s="11">
        <v>106</v>
      </c>
      <c r="B109" s="2">
        <v>2011</v>
      </c>
      <c r="C109" s="7">
        <v>251324</v>
      </c>
      <c r="D109" s="7">
        <v>58529</v>
      </c>
      <c r="E109" s="7">
        <v>36146</v>
      </c>
      <c r="F109" s="7">
        <v>22142</v>
      </c>
      <c r="G109" s="12">
        <f t="shared" si="48"/>
        <v>23.288265346723751</v>
      </c>
      <c r="H109" s="12">
        <f t="shared" si="48"/>
        <v>14.382231700911971</v>
      </c>
      <c r="I109" s="12">
        <f t="shared" si="48"/>
        <v>8.8101414906654352</v>
      </c>
      <c r="J109" s="7">
        <v>1409</v>
      </c>
      <c r="K109" s="13">
        <f t="shared" si="49"/>
        <v>0.56063089876016614</v>
      </c>
      <c r="L109" s="7">
        <v>87540</v>
      </c>
      <c r="M109" s="12">
        <f t="shared" si="50"/>
        <v>34.831532205439991</v>
      </c>
      <c r="N109" s="7">
        <v>75115</v>
      </c>
      <c r="O109" s="12">
        <f t="shared" si="51"/>
        <v>29.887714663143989</v>
      </c>
      <c r="P109" s="7">
        <v>118515</v>
      </c>
      <c r="Q109" s="7">
        <v>7498</v>
      </c>
      <c r="R109" s="7">
        <v>57933</v>
      </c>
      <c r="S109" s="12">
        <f t="shared" si="52"/>
        <v>5.9501797433598114</v>
      </c>
      <c r="T109" s="12">
        <f t="shared" si="53"/>
        <v>68.505430941689411</v>
      </c>
      <c r="U109" s="7">
        <v>1442</v>
      </c>
      <c r="V109" s="7">
        <v>1140</v>
      </c>
      <c r="W109" s="7">
        <v>1309</v>
      </c>
      <c r="X109" s="7">
        <v>2547</v>
      </c>
      <c r="Y109" s="7">
        <v>10284</v>
      </c>
      <c r="Z109" s="7">
        <v>358</v>
      </c>
      <c r="AA109" s="7">
        <v>3312</v>
      </c>
      <c r="AB109" s="7">
        <v>7545</v>
      </c>
      <c r="AC109" s="7">
        <v>802</v>
      </c>
      <c r="AD109" s="7">
        <v>1205</v>
      </c>
      <c r="AE109" s="7">
        <v>7029</v>
      </c>
      <c r="AF109" s="7">
        <v>9855</v>
      </c>
      <c r="AG109" s="7">
        <v>13840</v>
      </c>
      <c r="AH109" s="7">
        <v>200</v>
      </c>
      <c r="AI109" s="7">
        <v>49354</v>
      </c>
      <c r="AJ109" s="7">
        <v>7432</v>
      </c>
      <c r="AK109" s="7">
        <v>22653</v>
      </c>
      <c r="AL109" s="14">
        <f t="shared" si="54"/>
        <v>9.0134646909964822</v>
      </c>
      <c r="AM109" s="7">
        <v>8.9564630792382331</v>
      </c>
      <c r="AN109" s="7">
        <v>16362</v>
      </c>
      <c r="AO109" s="7">
        <v>13330</v>
      </c>
      <c r="AP109" s="14">
        <f t="shared" si="55"/>
        <v>6.5103213381929299</v>
      </c>
      <c r="AQ109" s="14">
        <f t="shared" si="56"/>
        <v>5.3039104900447231</v>
      </c>
      <c r="AR109" s="7">
        <v>3253</v>
      </c>
      <c r="AS109" s="7">
        <v>75585</v>
      </c>
      <c r="AT109" s="7">
        <v>3689</v>
      </c>
      <c r="AU109" s="7">
        <v>82718</v>
      </c>
      <c r="AV109" s="12">
        <f t="shared" si="57"/>
        <v>3.9326386034478591</v>
      </c>
      <c r="AW109" s="12">
        <f t="shared" si="57"/>
        <v>91.376725742885469</v>
      </c>
      <c r="AX109" s="12">
        <f t="shared" si="57"/>
        <v>4.4597306511279289</v>
      </c>
      <c r="AY109" s="7">
        <v>15897</v>
      </c>
      <c r="AZ109" s="7">
        <v>1707</v>
      </c>
      <c r="BA109" s="7">
        <v>82717</v>
      </c>
      <c r="BB109" s="12">
        <f t="shared" si="58"/>
        <v>19.218540324238063</v>
      </c>
      <c r="BC109" s="12">
        <f t="shared" si="58"/>
        <v>2.0636628504418679</v>
      </c>
      <c r="BD109" s="8">
        <v>33</v>
      </c>
      <c r="BE109" s="5">
        <v>18018</v>
      </c>
      <c r="BF109" s="5">
        <v>36737</v>
      </c>
      <c r="BG109" s="5">
        <v>10418</v>
      </c>
      <c r="BH109" s="5">
        <v>882</v>
      </c>
      <c r="BI109" s="5">
        <v>66055</v>
      </c>
      <c r="BJ109" s="5">
        <v>12655</v>
      </c>
      <c r="BK109" s="5">
        <v>1767</v>
      </c>
      <c r="BL109" s="5">
        <v>2241</v>
      </c>
      <c r="BM109" s="5">
        <v>82718</v>
      </c>
      <c r="BN109" s="12">
        <f t="shared" si="59"/>
        <v>21.782441548393336</v>
      </c>
      <c r="BO109" s="12">
        <f t="shared" si="59"/>
        <v>44.412340723905317</v>
      </c>
      <c r="BP109" s="12">
        <f t="shared" si="59"/>
        <v>12.594598515437994</v>
      </c>
      <c r="BQ109" s="12">
        <f t="shared" si="59"/>
        <v>1.0662733625087648</v>
      </c>
      <c r="BR109" s="12">
        <f t="shared" si="59"/>
        <v>79.855654150245414</v>
      </c>
      <c r="BS109" s="12">
        <f t="shared" si="59"/>
        <v>15.298967576585506</v>
      </c>
      <c r="BT109" s="12">
        <f t="shared" si="59"/>
        <v>2.1361735051621173</v>
      </c>
      <c r="BU109" s="12">
        <f t="shared" si="59"/>
        <v>2.7092047680069635</v>
      </c>
    </row>
    <row r="110" spans="1:73" x14ac:dyDescent="0.35">
      <c r="A110" s="11">
        <v>107</v>
      </c>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s="23"/>
      <c r="BF110" s="23"/>
      <c r="BG110" s="23"/>
      <c r="BH110" s="23"/>
      <c r="BI110" s="23"/>
      <c r="BJ110" s="23"/>
      <c r="BK110" s="23"/>
      <c r="BL110" s="23"/>
      <c r="BM110" s="23"/>
      <c r="BN110" s="23"/>
    </row>
    <row r="111" spans="1:73" x14ac:dyDescent="0.35">
      <c r="A111" s="11">
        <v>108</v>
      </c>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s="23"/>
      <c r="BF111" s="23"/>
      <c r="BG111" s="23"/>
      <c r="BH111" s="23"/>
      <c r="BI111" s="23"/>
      <c r="BJ111" s="23"/>
      <c r="BK111" s="23"/>
      <c r="BL111" s="23"/>
      <c r="BM111" s="23"/>
      <c r="BN111" s="23"/>
    </row>
    <row r="112" spans="1:73" x14ac:dyDescent="0.35">
      <c r="A112" s="11">
        <v>109</v>
      </c>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s="23"/>
      <c r="BF112" s="23"/>
      <c r="BG112" s="23"/>
      <c r="BH112" s="23"/>
      <c r="BI112" s="23"/>
      <c r="BJ112" s="23"/>
      <c r="BK112" s="23"/>
      <c r="BL112" s="23"/>
      <c r="BM112" s="23"/>
      <c r="BN112" s="23"/>
    </row>
    <row r="113" spans="1:73" x14ac:dyDescent="0.35">
      <c r="A113" s="11">
        <v>110</v>
      </c>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s="23"/>
      <c r="BF113" s="23"/>
      <c r="BG113" s="23"/>
      <c r="BH113" s="23"/>
      <c r="BI113" s="23"/>
      <c r="BJ113" s="23"/>
      <c r="BK113" s="23"/>
      <c r="BL113" s="23"/>
      <c r="BM113" s="23"/>
      <c r="BN113" s="23"/>
    </row>
    <row r="114" spans="1:73" x14ac:dyDescent="0.35">
      <c r="A114" s="11">
        <v>111</v>
      </c>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s="23"/>
      <c r="BF114" s="23"/>
      <c r="BG114" s="23"/>
      <c r="BH114" s="23"/>
      <c r="BI114" s="23"/>
      <c r="BJ114" s="23"/>
      <c r="BK114" s="23"/>
      <c r="BL114" s="23"/>
      <c r="BM114" s="23"/>
      <c r="BN114" s="23"/>
    </row>
    <row r="115" spans="1:73" x14ac:dyDescent="0.35">
      <c r="A115" s="11">
        <v>112</v>
      </c>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s="23"/>
      <c r="BF115" s="23"/>
      <c r="BG115" s="23"/>
      <c r="BH115" s="23"/>
      <c r="BI115" s="23"/>
      <c r="BJ115" s="23"/>
      <c r="BK115" s="23"/>
      <c r="BL115" s="23"/>
      <c r="BM115" s="23"/>
      <c r="BN115" s="23"/>
    </row>
    <row r="116" spans="1:73" x14ac:dyDescent="0.35">
      <c r="A116" s="11">
        <v>113</v>
      </c>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s="23"/>
      <c r="BF116" s="23"/>
      <c r="BG116" s="23"/>
      <c r="BH116" s="23"/>
      <c r="BI116" s="23"/>
      <c r="BJ116" s="23"/>
      <c r="BK116" s="23"/>
      <c r="BL116" s="23"/>
      <c r="BM116" s="23"/>
      <c r="BN116" s="23"/>
    </row>
    <row r="117" spans="1:73" x14ac:dyDescent="0.35">
      <c r="A117" s="11">
        <v>114</v>
      </c>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s="23"/>
      <c r="BF117" s="23"/>
      <c r="BG117" s="23"/>
      <c r="BH117" s="23"/>
      <c r="BI117" s="23"/>
      <c r="BJ117" s="23"/>
      <c r="BK117" s="23"/>
      <c r="BL117" s="23"/>
      <c r="BM117" s="23"/>
      <c r="BN117" s="23"/>
    </row>
    <row r="118" spans="1:73" x14ac:dyDescent="0.35">
      <c r="A118" s="11">
        <v>115</v>
      </c>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s="23"/>
      <c r="BF118" s="23"/>
      <c r="BG118" s="23"/>
      <c r="BH118" s="23"/>
      <c r="BI118" s="23"/>
      <c r="BJ118" s="23"/>
      <c r="BK118" s="23"/>
      <c r="BL118" s="23"/>
      <c r="BM118" s="23"/>
      <c r="BN118" s="23"/>
    </row>
    <row r="119" spans="1:73" x14ac:dyDescent="0.35">
      <c r="A119" s="11">
        <v>116</v>
      </c>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s="23"/>
      <c r="BF119" s="23"/>
      <c r="BG119" s="23"/>
      <c r="BH119" s="23"/>
      <c r="BI119" s="23"/>
      <c r="BJ119" s="23"/>
      <c r="BK119" s="23"/>
      <c r="BL119" s="23"/>
      <c r="BM119" s="23"/>
      <c r="BN119" s="23"/>
    </row>
    <row r="120" spans="1:73" x14ac:dyDescent="0.35">
      <c r="A120" s="11">
        <v>117</v>
      </c>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s="23"/>
      <c r="BF120" s="23"/>
      <c r="BG120" s="23"/>
      <c r="BH120" s="23"/>
      <c r="BI120" s="23"/>
      <c r="BJ120" s="23"/>
      <c r="BK120" s="23"/>
      <c r="BL120" s="23"/>
      <c r="BM120" s="23"/>
      <c r="BN120" s="23"/>
    </row>
    <row r="121" spans="1:73" x14ac:dyDescent="0.35">
      <c r="A121" s="11">
        <v>118</v>
      </c>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s="23"/>
      <c r="BF121" s="23"/>
      <c r="BG121" s="23"/>
      <c r="BH121" s="23"/>
      <c r="BI121" s="23"/>
      <c r="BJ121" s="23"/>
      <c r="BK121" s="23"/>
      <c r="BL121" s="23"/>
      <c r="BM121" s="23"/>
      <c r="BN121" s="23"/>
    </row>
    <row r="122" spans="1:73" x14ac:dyDescent="0.35">
      <c r="A122" s="11">
        <v>119</v>
      </c>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s="23"/>
      <c r="BF122" s="23"/>
      <c r="BG122" s="23"/>
      <c r="BH122" s="23"/>
      <c r="BI122" s="23"/>
      <c r="BJ122" s="23"/>
      <c r="BK122" s="23"/>
      <c r="BL122" s="23"/>
      <c r="BM122" s="23"/>
      <c r="BN122" s="23"/>
    </row>
    <row r="123" spans="1:73" x14ac:dyDescent="0.35">
      <c r="A123" s="11">
        <v>120</v>
      </c>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s="23"/>
      <c r="BF123" s="23"/>
      <c r="BG123" s="23"/>
      <c r="BH123" s="23"/>
      <c r="BI123" s="23"/>
      <c r="BJ123" s="23"/>
      <c r="BK123" s="23"/>
      <c r="BL123" s="23"/>
      <c r="BM123" s="23"/>
      <c r="BN123" s="23"/>
    </row>
    <row r="124" spans="1:73" x14ac:dyDescent="0.35">
      <c r="A124" s="11">
        <v>121</v>
      </c>
      <c r="B124" s="4" t="s">
        <v>55</v>
      </c>
      <c r="C124" s="7" t="s">
        <v>0</v>
      </c>
      <c r="D124" s="7" t="s">
        <v>1</v>
      </c>
      <c r="E124" s="7" t="s">
        <v>2</v>
      </c>
      <c r="F124" s="7" t="s">
        <v>3</v>
      </c>
      <c r="G124" s="12" t="e">
        <f t="shared" ref="G124:I129" si="60">D124/$C124*100</f>
        <v>#VALUE!</v>
      </c>
      <c r="H124" s="12" t="e">
        <f t="shared" si="60"/>
        <v>#VALUE!</v>
      </c>
      <c r="I124" s="12" t="e">
        <f t="shared" si="60"/>
        <v>#VALUE!</v>
      </c>
      <c r="J124" s="7" t="s">
        <v>4</v>
      </c>
      <c r="K124" s="13" t="e">
        <f t="shared" ref="K124:K129" si="61">J124/$C124*100</f>
        <v>#VALUE!</v>
      </c>
      <c r="L124" s="7" t="s">
        <v>5</v>
      </c>
      <c r="M124" s="12" t="e">
        <f t="shared" ref="M124:M129" si="62">L124/$C124*100</f>
        <v>#VALUE!</v>
      </c>
      <c r="N124" s="7" t="s">
        <v>6</v>
      </c>
      <c r="O124" s="12" t="e">
        <f t="shared" ref="O124:O129" si="63">N124/$C124*100</f>
        <v>#VALUE!</v>
      </c>
      <c r="P124" s="7" t="s">
        <v>7</v>
      </c>
      <c r="Q124" s="7" t="s">
        <v>8</v>
      </c>
      <c r="R124" s="7" t="s">
        <v>9</v>
      </c>
      <c r="S124" s="12" t="e">
        <f t="shared" ref="S124:S129" si="64">Q124/SUM(P124,Q124)*100</f>
        <v>#VALUE!</v>
      </c>
      <c r="T124" s="12" t="e">
        <f t="shared" ref="T124:T129" si="65">SUM(P124:Q124)/SUM(P124:R124)*100</f>
        <v>#DIV/0!</v>
      </c>
      <c r="U124" s="7" t="s">
        <v>10</v>
      </c>
      <c r="V124" s="7" t="s">
        <v>11</v>
      </c>
      <c r="W124" s="7" t="s">
        <v>12</v>
      </c>
      <c r="X124" s="7" t="s">
        <v>13</v>
      </c>
      <c r="Y124" s="7" t="s">
        <v>14</v>
      </c>
      <c r="Z124" s="7" t="s">
        <v>15</v>
      </c>
      <c r="AA124" s="7" t="s">
        <v>16</v>
      </c>
      <c r="AB124" s="7" t="s">
        <v>17</v>
      </c>
      <c r="AC124" s="7" t="s">
        <v>18</v>
      </c>
      <c r="AD124" s="7" t="s">
        <v>19</v>
      </c>
      <c r="AE124" s="7" t="s">
        <v>20</v>
      </c>
      <c r="AF124" s="7" t="s">
        <v>21</v>
      </c>
      <c r="AG124" s="7" t="s">
        <v>22</v>
      </c>
      <c r="AH124" s="7" t="s">
        <v>23</v>
      </c>
      <c r="AI124" s="7" t="s">
        <v>24</v>
      </c>
      <c r="AJ124" s="7" t="s">
        <v>25</v>
      </c>
      <c r="AK124" s="7" t="s">
        <v>26</v>
      </c>
      <c r="AL124" s="14" t="e">
        <f t="shared" ref="AL124:AL129" si="66">AK124/C124*100</f>
        <v>#VALUE!</v>
      </c>
      <c r="AM124" s="7" t="s">
        <v>27</v>
      </c>
      <c r="AN124" s="7" t="s">
        <v>28</v>
      </c>
      <c r="AO124" s="7" t="s">
        <v>29</v>
      </c>
      <c r="AP124" s="14" t="e">
        <f t="shared" ref="AP124:AP129" si="67">AN124/C124*100</f>
        <v>#VALUE!</v>
      </c>
      <c r="AQ124" s="14" t="e">
        <f t="shared" ref="AQ124:AQ129" si="68">AO124/C124*100</f>
        <v>#VALUE!</v>
      </c>
      <c r="AR124" s="7" t="s">
        <v>30</v>
      </c>
      <c r="AS124" s="7" t="s">
        <v>31</v>
      </c>
      <c r="AT124" s="7" t="s">
        <v>32</v>
      </c>
      <c r="AU124" s="7" t="s">
        <v>33</v>
      </c>
      <c r="AV124" s="12" t="e">
        <f t="shared" ref="AV124:AX129" si="69">AR124/$AU124*100</f>
        <v>#VALUE!</v>
      </c>
      <c r="AW124" s="12" t="e">
        <f t="shared" si="69"/>
        <v>#VALUE!</v>
      </c>
      <c r="AX124" s="12" t="e">
        <f t="shared" si="69"/>
        <v>#VALUE!</v>
      </c>
      <c r="AY124" s="7" t="s">
        <v>34</v>
      </c>
      <c r="AZ124" s="7" t="s">
        <v>35</v>
      </c>
      <c r="BA124" s="7" t="s">
        <v>36</v>
      </c>
      <c r="BB124" s="12" t="e">
        <f t="shared" ref="BB124:BC129" si="70">AY124/$BA124*100</f>
        <v>#VALUE!</v>
      </c>
      <c r="BC124" s="12" t="e">
        <f t="shared" si="70"/>
        <v>#VALUE!</v>
      </c>
      <c r="BD124" s="8" t="s">
        <v>37</v>
      </c>
      <c r="BN124" s="12"/>
      <c r="BO124" s="12"/>
      <c r="BP124" s="12"/>
      <c r="BQ124" s="12"/>
      <c r="BR124" s="12"/>
      <c r="BS124" s="12"/>
      <c r="BT124" s="12"/>
      <c r="BU124" s="12"/>
    </row>
    <row r="125" spans="1:73" x14ac:dyDescent="0.35">
      <c r="A125" s="11">
        <v>122</v>
      </c>
      <c r="B125" s="2">
        <v>1991</v>
      </c>
      <c r="C125" s="7">
        <v>123610</v>
      </c>
      <c r="D125" s="7">
        <v>20641</v>
      </c>
      <c r="E125" s="7">
        <v>21852</v>
      </c>
      <c r="F125" s="7">
        <v>17172</v>
      </c>
      <c r="G125" s="12">
        <f t="shared" si="60"/>
        <v>16.698487177412829</v>
      </c>
      <c r="H125" s="12">
        <f t="shared" si="60"/>
        <v>17.678181376911255</v>
      </c>
      <c r="I125" s="12">
        <f t="shared" si="60"/>
        <v>13.892079928808348</v>
      </c>
      <c r="J125" s="7">
        <v>884</v>
      </c>
      <c r="K125" s="13">
        <f t="shared" si="61"/>
        <v>0.71515249575277084</v>
      </c>
      <c r="L125" s="7">
        <v>42108</v>
      </c>
      <c r="M125" s="12">
        <f t="shared" si="62"/>
        <v>34.065205080495105</v>
      </c>
      <c r="N125" s="7">
        <v>53241</v>
      </c>
      <c r="O125" s="12">
        <f t="shared" si="63"/>
        <v>43.07175794838605</v>
      </c>
      <c r="P125" s="7">
        <v>49098</v>
      </c>
      <c r="Q125" s="7">
        <v>9261</v>
      </c>
      <c r="R125" s="7">
        <v>41279</v>
      </c>
      <c r="S125" s="12">
        <f t="shared" si="64"/>
        <v>15.869017632241814</v>
      </c>
      <c r="T125" s="12">
        <f t="shared" si="65"/>
        <v>58.571027118167763</v>
      </c>
      <c r="U125" s="7">
        <v>2454</v>
      </c>
      <c r="W125" s="7">
        <v>173</v>
      </c>
      <c r="X125" s="7">
        <v>1388</v>
      </c>
      <c r="Y125" s="7">
        <v>513</v>
      </c>
      <c r="Z125" s="7">
        <v>24</v>
      </c>
      <c r="AA125" s="7">
        <v>649</v>
      </c>
      <c r="AB125" s="7">
        <v>615</v>
      </c>
      <c r="AC125" s="7">
        <v>316</v>
      </c>
      <c r="AD125" s="7">
        <v>1380</v>
      </c>
      <c r="AE125" s="7">
        <v>538</v>
      </c>
      <c r="AF125" s="7">
        <v>1453</v>
      </c>
      <c r="AG125" s="7">
        <v>2982</v>
      </c>
      <c r="AH125" s="7">
        <v>107</v>
      </c>
      <c r="AI125" s="7">
        <v>15239</v>
      </c>
      <c r="AJ125" s="7">
        <v>6089</v>
      </c>
      <c r="AK125" s="7">
        <v>6468</v>
      </c>
      <c r="AL125" s="14">
        <f t="shared" si="66"/>
        <v>5.2325863603268346</v>
      </c>
      <c r="AM125" s="7">
        <v>13.090789184436138</v>
      </c>
      <c r="AN125" s="7">
        <v>7036</v>
      </c>
      <c r="AO125" s="7">
        <v>5815</v>
      </c>
      <c r="AP125" s="14">
        <f t="shared" si="67"/>
        <v>5.6920961087290678</v>
      </c>
      <c r="AQ125" s="14">
        <f t="shared" si="68"/>
        <v>4.7043119488714504</v>
      </c>
      <c r="AR125" s="7">
        <v>8218</v>
      </c>
      <c r="AS125" s="7">
        <v>35595</v>
      </c>
      <c r="AT125" s="7">
        <v>4531</v>
      </c>
      <c r="AU125" s="7">
        <v>49340</v>
      </c>
      <c r="AV125" s="12">
        <f t="shared" si="69"/>
        <v>16.655857316578839</v>
      </c>
      <c r="AW125" s="12">
        <f t="shared" si="69"/>
        <v>72.142278070531006</v>
      </c>
      <c r="AX125" s="12">
        <f t="shared" si="69"/>
        <v>9.1832184839886501</v>
      </c>
      <c r="AY125" s="7">
        <v>14149</v>
      </c>
      <c r="AZ125" s="7">
        <v>2672</v>
      </c>
      <c r="BA125" s="7">
        <v>45871</v>
      </c>
      <c r="BB125" s="12">
        <f t="shared" si="70"/>
        <v>30.845196311395</v>
      </c>
      <c r="BC125" s="12">
        <f t="shared" si="70"/>
        <v>5.8250310653789974</v>
      </c>
      <c r="BD125" s="8" t="s">
        <v>38</v>
      </c>
      <c r="BN125" s="12"/>
      <c r="BO125" s="12"/>
      <c r="BP125" s="12"/>
      <c r="BQ125" s="12"/>
      <c r="BR125" s="12"/>
      <c r="BS125" s="12"/>
      <c r="BT125" s="12"/>
      <c r="BU125" s="12"/>
    </row>
    <row r="126" spans="1:73" x14ac:dyDescent="0.35">
      <c r="A126" s="11">
        <v>123</v>
      </c>
      <c r="B126" s="2">
        <v>1996</v>
      </c>
      <c r="C126" s="7">
        <v>121794</v>
      </c>
      <c r="D126" s="7">
        <v>20168</v>
      </c>
      <c r="E126" s="7">
        <v>17645</v>
      </c>
      <c r="F126" s="7">
        <v>18508</v>
      </c>
      <c r="G126" s="12">
        <f t="shared" si="60"/>
        <v>16.559108002036226</v>
      </c>
      <c r="H126" s="12">
        <f t="shared" si="60"/>
        <v>14.487577384764439</v>
      </c>
      <c r="I126" s="12">
        <f t="shared" si="60"/>
        <v>15.196150877711545</v>
      </c>
      <c r="J126" s="7">
        <v>1135</v>
      </c>
      <c r="K126" s="13">
        <f t="shared" si="61"/>
        <v>0.93190140729428383</v>
      </c>
      <c r="L126" s="7">
        <v>42119</v>
      </c>
      <c r="M126" s="12">
        <f t="shared" si="62"/>
        <v>34.582163324958536</v>
      </c>
      <c r="N126" s="7">
        <v>52222</v>
      </c>
      <c r="O126" s="12">
        <f t="shared" si="63"/>
        <v>42.877317437640606</v>
      </c>
      <c r="P126" s="7">
        <v>47256</v>
      </c>
      <c r="Q126" s="7">
        <v>7267</v>
      </c>
      <c r="R126" s="7">
        <v>43680</v>
      </c>
      <c r="S126" s="12">
        <f t="shared" si="64"/>
        <v>13.328320158465235</v>
      </c>
      <c r="T126" s="12">
        <f t="shared" si="65"/>
        <v>55.520707106707533</v>
      </c>
      <c r="U126" s="7">
        <v>1193</v>
      </c>
      <c r="V126" s="7">
        <v>223</v>
      </c>
      <c r="W126" s="7">
        <v>207</v>
      </c>
      <c r="X126" s="7">
        <v>2328</v>
      </c>
      <c r="Y126" s="7">
        <v>715</v>
      </c>
      <c r="Z126" s="7">
        <v>481</v>
      </c>
      <c r="AA126" s="7">
        <v>608</v>
      </c>
      <c r="AB126" s="7">
        <v>595</v>
      </c>
      <c r="AC126" s="7">
        <v>332</v>
      </c>
      <c r="AD126" s="7">
        <v>1849</v>
      </c>
      <c r="AE126" s="7">
        <v>718</v>
      </c>
      <c r="AF126" s="7">
        <v>2221</v>
      </c>
      <c r="AG126" s="7">
        <v>4322</v>
      </c>
      <c r="AH126" s="7">
        <v>121</v>
      </c>
      <c r="AI126" s="7">
        <v>19999</v>
      </c>
      <c r="AJ126" s="7">
        <v>6577</v>
      </c>
      <c r="AK126" s="7">
        <v>9921</v>
      </c>
      <c r="AL126" s="14">
        <f t="shared" si="66"/>
        <v>8.1457214641115332</v>
      </c>
      <c r="AM126" s="7">
        <v>10.156140104093403</v>
      </c>
      <c r="AN126" s="7">
        <v>2337</v>
      </c>
      <c r="AO126" s="7">
        <v>4726</v>
      </c>
      <c r="AP126" s="14">
        <f t="shared" si="67"/>
        <v>1.9188137346667324</v>
      </c>
      <c r="AQ126" s="14">
        <f t="shared" si="68"/>
        <v>3.8803225117821896</v>
      </c>
      <c r="AR126" s="7">
        <v>10143</v>
      </c>
      <c r="AS126" s="7">
        <v>35282</v>
      </c>
      <c r="AT126" s="7">
        <v>3636</v>
      </c>
      <c r="AU126" s="7">
        <v>50585</v>
      </c>
      <c r="AV126" s="12">
        <f t="shared" si="69"/>
        <v>20.051398635959277</v>
      </c>
      <c r="AW126" s="12">
        <f t="shared" si="69"/>
        <v>69.74794899673816</v>
      </c>
      <c r="AX126" s="12">
        <f t="shared" si="69"/>
        <v>7.1879015518434315</v>
      </c>
      <c r="AY126" s="7">
        <v>14560</v>
      </c>
      <c r="AZ126" s="7">
        <v>2276</v>
      </c>
      <c r="BA126" s="7">
        <v>47263</v>
      </c>
      <c r="BB126" s="12">
        <f t="shared" si="70"/>
        <v>30.806338996678161</v>
      </c>
      <c r="BC126" s="12">
        <f t="shared" si="70"/>
        <v>4.8156062882169985</v>
      </c>
      <c r="BD126" s="8" t="s">
        <v>54</v>
      </c>
      <c r="BN126" s="12"/>
      <c r="BO126" s="12"/>
      <c r="BP126" s="12"/>
      <c r="BQ126" s="12"/>
      <c r="BR126" s="12"/>
      <c r="BS126" s="12"/>
      <c r="BT126" s="12"/>
      <c r="BU126" s="12"/>
    </row>
    <row r="127" spans="1:73" x14ac:dyDescent="0.35">
      <c r="A127" s="11">
        <v>124</v>
      </c>
      <c r="B127" s="2">
        <v>2001</v>
      </c>
      <c r="C127" s="7">
        <v>123848</v>
      </c>
      <c r="D127" s="7">
        <v>20255</v>
      </c>
      <c r="E127" s="7">
        <v>16368</v>
      </c>
      <c r="F127" s="7">
        <v>19402</v>
      </c>
      <c r="G127" s="12">
        <f t="shared" si="60"/>
        <v>16.35472514695433</v>
      </c>
      <c r="H127" s="12">
        <f t="shared" si="60"/>
        <v>13.216200503843419</v>
      </c>
      <c r="I127" s="12">
        <f t="shared" si="60"/>
        <v>15.665977650022608</v>
      </c>
      <c r="J127" s="7">
        <v>1087</v>
      </c>
      <c r="K127" s="13">
        <f t="shared" si="61"/>
        <v>0.87768877979458693</v>
      </c>
      <c r="L127" s="7">
        <v>40993</v>
      </c>
      <c r="M127" s="12">
        <f t="shared" si="62"/>
        <v>33.099444480330725</v>
      </c>
      <c r="N127" s="7">
        <v>50950</v>
      </c>
      <c r="O127" s="12">
        <f t="shared" si="63"/>
        <v>41.139138298559523</v>
      </c>
      <c r="P127" s="7">
        <v>51615</v>
      </c>
      <c r="Q127" s="7">
        <v>5184</v>
      </c>
      <c r="R127" s="7">
        <v>41354</v>
      </c>
      <c r="S127" s="12">
        <f t="shared" si="64"/>
        <v>9.1269212486135309</v>
      </c>
      <c r="T127" s="12">
        <f t="shared" si="65"/>
        <v>57.867818609721553</v>
      </c>
      <c r="U127" s="7">
        <v>681</v>
      </c>
      <c r="V127" s="7">
        <v>334</v>
      </c>
      <c r="W127" s="7">
        <v>136</v>
      </c>
      <c r="X127" s="7">
        <v>2522</v>
      </c>
      <c r="Y127" s="7">
        <v>904</v>
      </c>
      <c r="Z127" s="7">
        <v>520</v>
      </c>
      <c r="AA127" s="7">
        <v>633</v>
      </c>
      <c r="AB127" s="7">
        <v>740</v>
      </c>
      <c r="AC127" s="7">
        <v>268</v>
      </c>
      <c r="AD127" s="7">
        <v>2006</v>
      </c>
      <c r="AE127" s="7">
        <v>927</v>
      </c>
      <c r="AF127" s="7">
        <v>3903</v>
      </c>
      <c r="AG127" s="7">
        <v>5263</v>
      </c>
      <c r="AH127" s="7">
        <v>104</v>
      </c>
      <c r="AI127" s="7">
        <v>19341</v>
      </c>
      <c r="AJ127" s="7">
        <v>7502</v>
      </c>
      <c r="AK127" s="7">
        <v>14164</v>
      </c>
      <c r="AL127" s="14">
        <f t="shared" si="66"/>
        <v>11.436599702861571</v>
      </c>
      <c r="AM127" s="7">
        <v>7.9846285226302296</v>
      </c>
      <c r="AN127" s="7">
        <v>11584</v>
      </c>
      <c r="AO127" s="7">
        <v>4538</v>
      </c>
      <c r="AP127" s="14">
        <f t="shared" si="67"/>
        <v>9.3534009430915326</v>
      </c>
      <c r="AQ127" s="14">
        <f t="shared" si="68"/>
        <v>3.6641689813319553</v>
      </c>
      <c r="AR127" s="7">
        <v>10649</v>
      </c>
      <c r="AS127" s="7">
        <v>36060</v>
      </c>
      <c r="AT127" s="7">
        <v>4989</v>
      </c>
      <c r="AU127" s="7">
        <v>52530</v>
      </c>
      <c r="AV127" s="12">
        <f t="shared" si="69"/>
        <v>20.272225395012374</v>
      </c>
      <c r="AW127" s="12">
        <f t="shared" si="69"/>
        <v>68.646487721302123</v>
      </c>
      <c r="AX127" s="12">
        <f t="shared" si="69"/>
        <v>9.4974300399771554</v>
      </c>
      <c r="AY127" s="7">
        <v>15165</v>
      </c>
      <c r="AZ127" s="7">
        <v>2547</v>
      </c>
      <c r="BA127" s="7">
        <v>49153</v>
      </c>
      <c r="BB127" s="12">
        <f t="shared" si="70"/>
        <v>30.852643785730272</v>
      </c>
      <c r="BC127" s="12">
        <f t="shared" si="70"/>
        <v>5.1817793420544014</v>
      </c>
      <c r="BD127" s="8" t="s">
        <v>39</v>
      </c>
      <c r="BE127" s="5">
        <v>10678</v>
      </c>
      <c r="BF127" s="5">
        <v>13917</v>
      </c>
      <c r="BG127" s="5">
        <v>5635</v>
      </c>
      <c r="BH127" s="5">
        <v>994</v>
      </c>
      <c r="BI127" s="5">
        <v>31224</v>
      </c>
      <c r="BJ127" s="5">
        <v>13635</v>
      </c>
      <c r="BK127" s="5">
        <v>2633</v>
      </c>
      <c r="BL127" s="5">
        <v>1656</v>
      </c>
      <c r="BM127" s="5">
        <v>49148</v>
      </c>
      <c r="BN127" s="12">
        <f t="shared" ref="BN127:BU129" si="71">BE127/$BM127*100</f>
        <v>21.726214698461789</v>
      </c>
      <c r="BO127" s="12">
        <f t="shared" si="71"/>
        <v>28.316513388133803</v>
      </c>
      <c r="BP127" s="12">
        <f t="shared" si="71"/>
        <v>11.465369903149671</v>
      </c>
      <c r="BQ127" s="12">
        <f t="shared" si="71"/>
        <v>2.022462765524538</v>
      </c>
      <c r="BR127" s="12">
        <f t="shared" si="71"/>
        <v>63.530560755269796</v>
      </c>
      <c r="BS127" s="12">
        <f t="shared" si="71"/>
        <v>27.742736225278751</v>
      </c>
      <c r="BT127" s="12">
        <f t="shared" si="71"/>
        <v>5.3572881907707339</v>
      </c>
      <c r="BU127" s="12">
        <f t="shared" si="71"/>
        <v>3.3694148286807195</v>
      </c>
    </row>
    <row r="128" spans="1:73" x14ac:dyDescent="0.35">
      <c r="A128" s="11">
        <v>125</v>
      </c>
      <c r="B128" s="2">
        <v>2006</v>
      </c>
      <c r="C128" s="7">
        <v>128135</v>
      </c>
      <c r="D128" s="7">
        <v>20862</v>
      </c>
      <c r="E128" s="7">
        <v>17222</v>
      </c>
      <c r="F128" s="7">
        <v>20016</v>
      </c>
      <c r="G128" s="12">
        <f t="shared" si="60"/>
        <v>16.281265852421274</v>
      </c>
      <c r="H128" s="12">
        <f t="shared" si="60"/>
        <v>13.440511960042143</v>
      </c>
      <c r="I128" s="12">
        <f t="shared" si="60"/>
        <v>15.62102470051118</v>
      </c>
      <c r="J128" s="7">
        <v>1114</v>
      </c>
      <c r="K128" s="13">
        <f t="shared" si="61"/>
        <v>0.86939555937097601</v>
      </c>
      <c r="L128" s="7">
        <v>40795</v>
      </c>
      <c r="M128" s="12">
        <f t="shared" si="62"/>
        <v>31.837515120771059</v>
      </c>
      <c r="N128" s="7">
        <v>49697</v>
      </c>
      <c r="O128" s="12">
        <f t="shared" si="63"/>
        <v>38.784875326803764</v>
      </c>
      <c r="P128" s="7">
        <v>55538</v>
      </c>
      <c r="Q128" s="7">
        <v>3953</v>
      </c>
      <c r="R128" s="7">
        <v>38363</v>
      </c>
      <c r="S128" s="12">
        <f t="shared" si="64"/>
        <v>6.6447025600510994</v>
      </c>
      <c r="T128" s="12">
        <f t="shared" si="65"/>
        <v>60.795675189568129</v>
      </c>
      <c r="U128" s="7">
        <v>630</v>
      </c>
      <c r="V128" s="7">
        <v>217</v>
      </c>
      <c r="W128" s="7">
        <v>88</v>
      </c>
      <c r="X128" s="7">
        <v>3106</v>
      </c>
      <c r="Y128" s="7">
        <v>2463</v>
      </c>
      <c r="Z128" s="7">
        <v>280</v>
      </c>
      <c r="AA128" s="7">
        <v>639</v>
      </c>
      <c r="AB128" s="7">
        <v>718</v>
      </c>
      <c r="AC128" s="7">
        <v>248</v>
      </c>
      <c r="AD128" s="7">
        <v>1997</v>
      </c>
      <c r="AE128" s="7">
        <v>1918</v>
      </c>
      <c r="AF128" s="7">
        <v>4044</v>
      </c>
      <c r="AG128" s="7">
        <v>4850</v>
      </c>
      <c r="AH128" s="7">
        <v>166</v>
      </c>
      <c r="AI128" s="7">
        <v>24476</v>
      </c>
      <c r="AJ128" s="7">
        <v>8278</v>
      </c>
      <c r="AK128" s="7">
        <v>19882</v>
      </c>
      <c r="AL128" s="14">
        <f t="shared" si="66"/>
        <v>15.516447496780739</v>
      </c>
      <c r="AM128" s="7">
        <v>6.091148115687993</v>
      </c>
      <c r="AN128" s="7">
        <v>14032</v>
      </c>
      <c r="AO128" s="7">
        <v>5182</v>
      </c>
      <c r="AP128" s="14">
        <f t="shared" si="67"/>
        <v>10.95095016974285</v>
      </c>
      <c r="AQ128" s="14">
        <f t="shared" si="68"/>
        <v>4.0441721621727087</v>
      </c>
      <c r="AR128" s="7">
        <v>10481</v>
      </c>
      <c r="AS128" s="7">
        <v>33599</v>
      </c>
      <c r="AT128" s="7">
        <v>7092</v>
      </c>
      <c r="AU128" s="7">
        <v>51471</v>
      </c>
      <c r="AV128" s="12">
        <f t="shared" si="69"/>
        <v>20.362922810903228</v>
      </c>
      <c r="AW128" s="12">
        <f t="shared" si="69"/>
        <v>65.277534922577757</v>
      </c>
      <c r="AX128" s="12">
        <f t="shared" si="69"/>
        <v>13.778632628081834</v>
      </c>
      <c r="AY128" s="7">
        <v>16228</v>
      </c>
      <c r="AZ128" s="7">
        <v>2673</v>
      </c>
      <c r="BA128" s="7">
        <v>51470</v>
      </c>
      <c r="BB128" s="12">
        <f t="shared" si="70"/>
        <v>31.529046046240527</v>
      </c>
      <c r="BC128" s="12">
        <f t="shared" si="70"/>
        <v>5.1933164950456581</v>
      </c>
      <c r="BD128" s="8">
        <v>36</v>
      </c>
      <c r="BE128" s="5">
        <v>11091</v>
      </c>
      <c r="BF128" s="5">
        <v>13904</v>
      </c>
      <c r="BG128" s="5">
        <v>5475</v>
      </c>
      <c r="BH128" s="5">
        <v>948</v>
      </c>
      <c r="BI128" s="5">
        <v>31418</v>
      </c>
      <c r="BJ128" s="5">
        <v>13986</v>
      </c>
      <c r="BK128" s="5">
        <v>3178</v>
      </c>
      <c r="BL128" s="5">
        <v>2889</v>
      </c>
      <c r="BM128" s="5">
        <v>51471</v>
      </c>
      <c r="BN128" s="12">
        <f t="shared" si="71"/>
        <v>21.548056186979075</v>
      </c>
      <c r="BO128" s="12">
        <f t="shared" si="71"/>
        <v>27.013269608128848</v>
      </c>
      <c r="BP128" s="12">
        <f t="shared" si="71"/>
        <v>10.637057760680772</v>
      </c>
      <c r="BQ128" s="12">
        <f t="shared" si="71"/>
        <v>1.841813836917876</v>
      </c>
      <c r="BR128" s="12">
        <f t="shared" si="71"/>
        <v>61.040197392706574</v>
      </c>
      <c r="BS128" s="12">
        <f t="shared" si="71"/>
        <v>27.172582619339046</v>
      </c>
      <c r="BT128" s="12">
        <f t="shared" si="71"/>
        <v>6.1743506051951584</v>
      </c>
      <c r="BU128" s="12">
        <f t="shared" si="71"/>
        <v>5.6128693827592242</v>
      </c>
    </row>
    <row r="129" spans="1:73" x14ac:dyDescent="0.35">
      <c r="A129" s="11">
        <v>126</v>
      </c>
      <c r="B129" s="2">
        <v>2011</v>
      </c>
      <c r="C129" s="7">
        <v>136811</v>
      </c>
      <c r="D129" s="7">
        <v>22062</v>
      </c>
      <c r="E129" s="7">
        <v>17894</v>
      </c>
      <c r="F129" s="7">
        <v>19685</v>
      </c>
      <c r="G129" s="12">
        <f t="shared" si="60"/>
        <v>16.125896309507276</v>
      </c>
      <c r="H129" s="12">
        <f t="shared" si="60"/>
        <v>13.079357653989812</v>
      </c>
      <c r="I129" s="12">
        <f t="shared" si="60"/>
        <v>14.388462915993596</v>
      </c>
      <c r="J129" s="7">
        <v>1152</v>
      </c>
      <c r="K129" s="13">
        <f t="shared" si="61"/>
        <v>0.84203755545972181</v>
      </c>
      <c r="L129" s="7">
        <v>45846</v>
      </c>
      <c r="M129" s="12">
        <f t="shared" si="62"/>
        <v>33.510463339936116</v>
      </c>
      <c r="N129" s="7">
        <v>52637</v>
      </c>
      <c r="O129" s="12">
        <f t="shared" si="63"/>
        <v>38.474245491956054</v>
      </c>
      <c r="P129" s="7">
        <v>63493</v>
      </c>
      <c r="Q129" s="7">
        <v>4235</v>
      </c>
      <c r="R129" s="7">
        <v>38603</v>
      </c>
      <c r="S129" s="12">
        <f t="shared" si="64"/>
        <v>6.252952988424286</v>
      </c>
      <c r="T129" s="12">
        <f t="shared" si="65"/>
        <v>63.695441592762222</v>
      </c>
      <c r="U129" s="7">
        <v>750</v>
      </c>
      <c r="V129" s="7">
        <v>163</v>
      </c>
      <c r="W129" s="7">
        <v>91</v>
      </c>
      <c r="X129" s="7">
        <v>4313</v>
      </c>
      <c r="Y129" s="7">
        <v>4434</v>
      </c>
      <c r="Z129" s="7">
        <v>258</v>
      </c>
      <c r="AA129" s="7">
        <v>713</v>
      </c>
      <c r="AB129" s="7">
        <v>827</v>
      </c>
      <c r="AC129" s="7">
        <v>266</v>
      </c>
      <c r="AD129" s="7">
        <v>2311</v>
      </c>
      <c r="AE129" s="7">
        <v>3253</v>
      </c>
      <c r="AF129" s="7">
        <v>4636</v>
      </c>
      <c r="AG129" s="7">
        <v>6012</v>
      </c>
      <c r="AH129" s="7">
        <v>195</v>
      </c>
      <c r="AI129" s="7">
        <v>34783</v>
      </c>
      <c r="AJ129" s="7">
        <v>10355</v>
      </c>
      <c r="AK129" s="7">
        <v>27573</v>
      </c>
      <c r="AL129" s="14">
        <f t="shared" si="66"/>
        <v>20.154081177683082</v>
      </c>
      <c r="AM129" s="7">
        <v>4.9690379096813171</v>
      </c>
      <c r="AN129" s="7">
        <v>18085</v>
      </c>
      <c r="AO129" s="7">
        <v>4970</v>
      </c>
      <c r="AP129" s="14">
        <f t="shared" si="67"/>
        <v>13.218966311188426</v>
      </c>
      <c r="AQ129" s="14">
        <f t="shared" si="68"/>
        <v>3.6327488286760565</v>
      </c>
      <c r="AR129" s="7">
        <v>11047</v>
      </c>
      <c r="AS129" s="7">
        <v>35584</v>
      </c>
      <c r="AT129" s="7">
        <v>7157</v>
      </c>
      <c r="AU129" s="7">
        <v>54201</v>
      </c>
      <c r="AV129" s="12">
        <f t="shared" si="69"/>
        <v>20.381542775963542</v>
      </c>
      <c r="AW129" s="12">
        <f t="shared" si="69"/>
        <v>65.651925241231709</v>
      </c>
      <c r="AX129" s="12">
        <f t="shared" si="69"/>
        <v>13.204553421523588</v>
      </c>
      <c r="AY129" s="7">
        <v>18360</v>
      </c>
      <c r="AZ129" s="7">
        <v>2568</v>
      </c>
      <c r="BA129" s="7">
        <v>54200</v>
      </c>
      <c r="BB129" s="12">
        <f t="shared" si="70"/>
        <v>33.874538745387454</v>
      </c>
      <c r="BC129" s="12">
        <f t="shared" si="70"/>
        <v>4.7380073800738005</v>
      </c>
      <c r="BD129" s="8">
        <v>36</v>
      </c>
      <c r="BE129" s="5">
        <v>12127</v>
      </c>
      <c r="BF129" s="5">
        <v>15016</v>
      </c>
      <c r="BG129" s="5">
        <v>5355</v>
      </c>
      <c r="BH129" s="5">
        <v>1016</v>
      </c>
      <c r="BI129" s="5">
        <v>33514</v>
      </c>
      <c r="BJ129" s="5">
        <v>14372</v>
      </c>
      <c r="BK129" s="5">
        <v>3740</v>
      </c>
      <c r="BL129" s="5">
        <v>2575</v>
      </c>
      <c r="BM129" s="5">
        <v>54201</v>
      </c>
      <c r="BN129" s="12">
        <f t="shared" si="71"/>
        <v>22.374125938635821</v>
      </c>
      <c r="BO129" s="12">
        <f t="shared" si="71"/>
        <v>27.704285898784153</v>
      </c>
      <c r="BP129" s="12">
        <f t="shared" si="71"/>
        <v>9.8798915149166984</v>
      </c>
      <c r="BQ129" s="12">
        <f t="shared" si="71"/>
        <v>1.8745041604398442</v>
      </c>
      <c r="BR129" s="12">
        <f t="shared" si="71"/>
        <v>61.832807512776519</v>
      </c>
      <c r="BS129" s="12">
        <f t="shared" si="71"/>
        <v>26.516115938820317</v>
      </c>
      <c r="BT129" s="12">
        <f t="shared" si="71"/>
        <v>6.9002416929576942</v>
      </c>
      <c r="BU129" s="12">
        <f t="shared" si="71"/>
        <v>4.750834855445472</v>
      </c>
    </row>
    <row r="130" spans="1:73" x14ac:dyDescent="0.35">
      <c r="A130" s="11">
        <v>127</v>
      </c>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s="23"/>
      <c r="BF130" s="23"/>
      <c r="BG130" s="23"/>
      <c r="BH130" s="23"/>
      <c r="BI130" s="23"/>
      <c r="BJ130" s="23"/>
      <c r="BK130" s="23"/>
      <c r="BL130" s="23"/>
      <c r="BM130" s="23"/>
      <c r="BN130" s="23"/>
    </row>
    <row r="131" spans="1:73" x14ac:dyDescent="0.35">
      <c r="A131" s="11">
        <v>128</v>
      </c>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s="23"/>
      <c r="BF131" s="23"/>
      <c r="BG131" s="23"/>
      <c r="BH131" s="23"/>
      <c r="BI131" s="23"/>
      <c r="BJ131" s="23"/>
      <c r="BK131" s="23"/>
      <c r="BL131" s="23"/>
      <c r="BM131" s="23"/>
      <c r="BN131" s="23"/>
    </row>
    <row r="132" spans="1:73" x14ac:dyDescent="0.35">
      <c r="A132" s="11">
        <v>129</v>
      </c>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s="23"/>
      <c r="BF132" s="23"/>
      <c r="BG132" s="23"/>
      <c r="BH132" s="23"/>
      <c r="BI132" s="23"/>
      <c r="BJ132" s="23"/>
      <c r="BK132" s="23"/>
      <c r="BL132" s="23"/>
      <c r="BM132" s="23"/>
      <c r="BN132" s="23"/>
    </row>
    <row r="133" spans="1:73" x14ac:dyDescent="0.35">
      <c r="A133" s="11">
        <v>130</v>
      </c>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s="23"/>
      <c r="BF133" s="23"/>
      <c r="BG133" s="23"/>
      <c r="BH133" s="23"/>
      <c r="BI133" s="23"/>
      <c r="BJ133" s="23"/>
      <c r="BK133" s="23"/>
      <c r="BL133" s="23"/>
      <c r="BM133" s="23"/>
      <c r="BN133" s="23"/>
    </row>
    <row r="134" spans="1:73" x14ac:dyDescent="0.35">
      <c r="A134" s="11">
        <v>131</v>
      </c>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s="23"/>
      <c r="BF134" s="23"/>
      <c r="BG134" s="23"/>
      <c r="BH134" s="23"/>
      <c r="BI134" s="23"/>
      <c r="BJ134" s="23"/>
      <c r="BK134" s="23"/>
      <c r="BL134" s="23"/>
      <c r="BM134" s="23"/>
      <c r="BN134" s="23"/>
    </row>
    <row r="135" spans="1:73" x14ac:dyDescent="0.35">
      <c r="A135" s="11">
        <v>132</v>
      </c>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s="23"/>
      <c r="BF135" s="23"/>
      <c r="BG135" s="23"/>
      <c r="BH135" s="23"/>
      <c r="BI135" s="23"/>
      <c r="BJ135" s="23"/>
      <c r="BK135" s="23"/>
      <c r="BL135" s="23"/>
      <c r="BM135" s="23"/>
      <c r="BN135" s="23"/>
    </row>
    <row r="136" spans="1:73" x14ac:dyDescent="0.35">
      <c r="A136" s="11">
        <v>133</v>
      </c>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s="23"/>
      <c r="BF136" s="23"/>
      <c r="BG136" s="23"/>
      <c r="BH136" s="23"/>
      <c r="BI136" s="23"/>
      <c r="BJ136" s="23"/>
      <c r="BK136" s="23"/>
      <c r="BL136" s="23"/>
      <c r="BM136" s="23"/>
      <c r="BN136" s="23"/>
    </row>
    <row r="137" spans="1:73" x14ac:dyDescent="0.35">
      <c r="A137" s="11">
        <v>134</v>
      </c>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s="23"/>
      <c r="BF137" s="23"/>
      <c r="BG137" s="23"/>
      <c r="BH137" s="23"/>
      <c r="BI137" s="23"/>
      <c r="BJ137" s="23"/>
      <c r="BK137" s="23"/>
      <c r="BL137" s="23"/>
      <c r="BM137" s="23"/>
      <c r="BN137" s="23"/>
    </row>
    <row r="138" spans="1:73" x14ac:dyDescent="0.35">
      <c r="A138" s="11">
        <v>135</v>
      </c>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s="23"/>
      <c r="BF138" s="23"/>
      <c r="BG138" s="23"/>
      <c r="BH138" s="23"/>
      <c r="BI138" s="23"/>
      <c r="BJ138" s="23"/>
      <c r="BK138" s="23"/>
      <c r="BL138" s="23"/>
      <c r="BM138" s="23"/>
      <c r="BN138" s="23"/>
    </row>
    <row r="139" spans="1:73" x14ac:dyDescent="0.35">
      <c r="A139" s="11">
        <v>136</v>
      </c>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s="23"/>
      <c r="BF139" s="23"/>
      <c r="BG139" s="23"/>
      <c r="BH139" s="23"/>
      <c r="BI139" s="23"/>
      <c r="BJ139" s="23"/>
      <c r="BK139" s="23"/>
      <c r="BL139" s="23"/>
      <c r="BM139" s="23"/>
      <c r="BN139" s="23"/>
    </row>
    <row r="140" spans="1:73" x14ac:dyDescent="0.35">
      <c r="A140" s="11">
        <v>137</v>
      </c>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s="23"/>
      <c r="BF140" s="23"/>
      <c r="BG140" s="23"/>
      <c r="BH140" s="23"/>
      <c r="BI140" s="23"/>
      <c r="BJ140" s="23"/>
      <c r="BK140" s="23"/>
      <c r="BL140" s="23"/>
      <c r="BM140" s="23"/>
      <c r="BN140" s="23"/>
    </row>
    <row r="141" spans="1:73" x14ac:dyDescent="0.35">
      <c r="A141" s="11">
        <v>138</v>
      </c>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s="23"/>
      <c r="BF141" s="23"/>
      <c r="BG141" s="23"/>
      <c r="BH141" s="23"/>
      <c r="BI141" s="23"/>
      <c r="BJ141" s="23"/>
      <c r="BK141" s="23"/>
      <c r="BL141" s="23"/>
      <c r="BM141" s="23"/>
      <c r="BN141" s="23"/>
    </row>
    <row r="142" spans="1:73" x14ac:dyDescent="0.35">
      <c r="A142" s="11">
        <v>139</v>
      </c>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s="23"/>
      <c r="BF142" s="23"/>
      <c r="BG142" s="23"/>
      <c r="BH142" s="23"/>
      <c r="BI142" s="23"/>
      <c r="BJ142" s="23"/>
      <c r="BK142" s="23"/>
      <c r="BL142" s="23"/>
      <c r="BM142" s="23"/>
      <c r="BN142" s="23"/>
    </row>
    <row r="143" spans="1:73" x14ac:dyDescent="0.35">
      <c r="A143" s="11">
        <v>140</v>
      </c>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s="23"/>
      <c r="BF143" s="23"/>
      <c r="BG143" s="23"/>
      <c r="BH143" s="23"/>
      <c r="BI143" s="23"/>
      <c r="BJ143" s="23"/>
      <c r="BK143" s="23"/>
      <c r="BL143" s="23"/>
      <c r="BM143" s="23"/>
      <c r="BN143" s="23"/>
    </row>
    <row r="144" spans="1:73" x14ac:dyDescent="0.35">
      <c r="A144" s="11">
        <v>141</v>
      </c>
      <c r="B144" s="2" t="s">
        <v>57</v>
      </c>
      <c r="C144" s="7" t="s">
        <v>0</v>
      </c>
      <c r="D144" s="7" t="s">
        <v>1</v>
      </c>
      <c r="E144" s="7" t="s">
        <v>2</v>
      </c>
      <c r="F144" s="7" t="s">
        <v>3</v>
      </c>
      <c r="G144" s="12" t="e">
        <f t="shared" ref="G144:I149" si="72">D144/$C144*100</f>
        <v>#VALUE!</v>
      </c>
      <c r="H144" s="12" t="e">
        <f t="shared" si="72"/>
        <v>#VALUE!</v>
      </c>
      <c r="I144" s="12" t="e">
        <f t="shared" si="72"/>
        <v>#VALUE!</v>
      </c>
      <c r="J144" s="7" t="s">
        <v>4</v>
      </c>
      <c r="K144" s="13" t="e">
        <f t="shared" ref="K144:K149" si="73">J144/$C144*100</f>
        <v>#VALUE!</v>
      </c>
      <c r="L144" s="7" t="s">
        <v>5</v>
      </c>
      <c r="M144" s="12" t="e">
        <f t="shared" ref="M144:M149" si="74">L144/$C144*100</f>
        <v>#VALUE!</v>
      </c>
      <c r="N144" s="7" t="s">
        <v>6</v>
      </c>
      <c r="O144" s="12" t="e">
        <f t="shared" ref="O144:O149" si="75">N144/$C144*100</f>
        <v>#VALUE!</v>
      </c>
      <c r="P144" s="7" t="s">
        <v>7</v>
      </c>
      <c r="Q144" s="7" t="s">
        <v>8</v>
      </c>
      <c r="R144" s="7" t="s">
        <v>9</v>
      </c>
      <c r="S144" s="12" t="e">
        <f t="shared" ref="S144:S149" si="76">Q144/SUM(P144,Q144)*100</f>
        <v>#VALUE!</v>
      </c>
      <c r="T144" s="12" t="e">
        <f t="shared" ref="T144:T149" si="77">SUM(P144:Q144)/SUM(P144:R144)*100</f>
        <v>#DIV/0!</v>
      </c>
      <c r="U144" s="7" t="s">
        <v>10</v>
      </c>
      <c r="V144" s="7" t="s">
        <v>11</v>
      </c>
      <c r="W144" s="7" t="s">
        <v>12</v>
      </c>
      <c r="X144" s="7" t="s">
        <v>13</v>
      </c>
      <c r="Y144" s="7" t="s">
        <v>14</v>
      </c>
      <c r="Z144" s="7" t="s">
        <v>15</v>
      </c>
      <c r="AA144" s="7" t="s">
        <v>16</v>
      </c>
      <c r="AB144" s="7" t="s">
        <v>17</v>
      </c>
      <c r="AC144" s="7" t="s">
        <v>18</v>
      </c>
      <c r="AD144" s="7" t="s">
        <v>19</v>
      </c>
      <c r="AE144" s="7" t="s">
        <v>20</v>
      </c>
      <c r="AF144" s="7" t="s">
        <v>21</v>
      </c>
      <c r="AG144" s="7" t="s">
        <v>22</v>
      </c>
      <c r="AH144" s="7" t="s">
        <v>23</v>
      </c>
      <c r="AI144" s="7" t="s">
        <v>24</v>
      </c>
      <c r="AJ144" s="7" t="s">
        <v>25</v>
      </c>
      <c r="AK144" s="7" t="s">
        <v>26</v>
      </c>
      <c r="AL144" s="14" t="e">
        <f t="shared" ref="AL144:AL149" si="78">AK144/C144*100</f>
        <v>#VALUE!</v>
      </c>
      <c r="AM144" s="7" t="s">
        <v>27</v>
      </c>
      <c r="AN144" s="7" t="s">
        <v>28</v>
      </c>
      <c r="AO144" s="7" t="s">
        <v>29</v>
      </c>
      <c r="AP144" s="14" t="e">
        <f t="shared" ref="AP144:AP149" si="79">AN144/C144*100</f>
        <v>#VALUE!</v>
      </c>
      <c r="AQ144" s="14" t="e">
        <f t="shared" ref="AQ144:AQ149" si="80">AO144/C144*100</f>
        <v>#VALUE!</v>
      </c>
      <c r="AR144" s="7" t="s">
        <v>30</v>
      </c>
      <c r="AS144" s="7" t="s">
        <v>31</v>
      </c>
      <c r="AT144" s="7" t="s">
        <v>32</v>
      </c>
      <c r="AU144" s="7" t="s">
        <v>33</v>
      </c>
      <c r="AV144" s="12" t="e">
        <f t="shared" ref="AV144:AX149" si="81">AR144/$AU144*100</f>
        <v>#VALUE!</v>
      </c>
      <c r="AW144" s="12" t="e">
        <f t="shared" si="81"/>
        <v>#VALUE!</v>
      </c>
      <c r="AX144" s="12" t="e">
        <f t="shared" si="81"/>
        <v>#VALUE!</v>
      </c>
      <c r="AY144" s="7" t="s">
        <v>34</v>
      </c>
      <c r="AZ144" s="7" t="s">
        <v>35</v>
      </c>
      <c r="BA144" s="7" t="s">
        <v>36</v>
      </c>
      <c r="BB144" s="12" t="e">
        <f t="shared" ref="BB144:BC149" si="82">AY144/$BA144*100</f>
        <v>#VALUE!</v>
      </c>
      <c r="BC144" s="12" t="e">
        <f t="shared" si="82"/>
        <v>#VALUE!</v>
      </c>
      <c r="BD144" s="8" t="s">
        <v>37</v>
      </c>
      <c r="BN144" s="12"/>
      <c r="BO144" s="12"/>
      <c r="BP144" s="12"/>
      <c r="BQ144" s="12"/>
      <c r="BR144" s="12"/>
      <c r="BS144" s="12"/>
      <c r="BT144" s="12"/>
      <c r="BU144" s="12"/>
    </row>
    <row r="145" spans="1:73" x14ac:dyDescent="0.35">
      <c r="A145" s="11">
        <v>142</v>
      </c>
      <c r="B145" s="2">
        <v>1991</v>
      </c>
      <c r="C145" s="7">
        <v>99752</v>
      </c>
      <c r="D145" s="7">
        <v>23523</v>
      </c>
      <c r="E145" s="7">
        <v>15762</v>
      </c>
      <c r="F145" s="7">
        <v>10089</v>
      </c>
      <c r="G145" s="12">
        <f t="shared" si="72"/>
        <v>23.58148207554736</v>
      </c>
      <c r="H145" s="12">
        <f t="shared" si="72"/>
        <v>15.801186943620177</v>
      </c>
      <c r="I145" s="12">
        <f t="shared" si="72"/>
        <v>10.114082925655627</v>
      </c>
      <c r="J145" s="7">
        <v>266</v>
      </c>
      <c r="K145" s="13">
        <f t="shared" si="73"/>
        <v>0.26666132007378301</v>
      </c>
      <c r="L145" s="7">
        <v>23338</v>
      </c>
      <c r="M145" s="12">
        <f t="shared" si="74"/>
        <v>23.39602213489454</v>
      </c>
      <c r="N145" s="7">
        <v>6963</v>
      </c>
      <c r="O145" s="12">
        <f t="shared" si="75"/>
        <v>6.9803111717058304</v>
      </c>
      <c r="P145" s="7">
        <v>42970</v>
      </c>
      <c r="Q145" s="7">
        <v>6090</v>
      </c>
      <c r="R145" s="7">
        <v>25257</v>
      </c>
      <c r="S145" s="12">
        <f t="shared" si="76"/>
        <v>12.413371381981248</v>
      </c>
      <c r="T145" s="12">
        <f t="shared" si="77"/>
        <v>66.014505429444142</v>
      </c>
      <c r="U145" s="7">
        <v>1741</v>
      </c>
      <c r="W145" s="7">
        <v>15</v>
      </c>
      <c r="X145" s="7">
        <v>71</v>
      </c>
      <c r="Y145" s="7">
        <v>342</v>
      </c>
      <c r="Z145" s="7">
        <v>5</v>
      </c>
      <c r="AA145" s="7">
        <v>241</v>
      </c>
      <c r="AB145" s="7">
        <v>318</v>
      </c>
      <c r="AC145" s="7">
        <v>48</v>
      </c>
      <c r="AD145" s="7">
        <v>26</v>
      </c>
      <c r="AE145" s="7">
        <v>125</v>
      </c>
      <c r="AF145" s="7">
        <v>159</v>
      </c>
      <c r="AG145" s="7">
        <v>340</v>
      </c>
      <c r="AH145" s="7">
        <v>89</v>
      </c>
      <c r="AI145" s="7">
        <v>17901</v>
      </c>
      <c r="AJ145" s="7">
        <v>2145</v>
      </c>
      <c r="AK145" s="7">
        <v>2918</v>
      </c>
      <c r="AL145" s="14">
        <f t="shared" si="78"/>
        <v>2.9252546314860854</v>
      </c>
      <c r="AM145" s="7">
        <v>17.809113461287374</v>
      </c>
      <c r="AN145" s="7">
        <v>5097</v>
      </c>
      <c r="AO145" s="7">
        <v>3800</v>
      </c>
      <c r="AP145" s="14">
        <f t="shared" si="79"/>
        <v>5.1096719865265854</v>
      </c>
      <c r="AQ145" s="14">
        <f t="shared" si="80"/>
        <v>3.8094474296254712</v>
      </c>
      <c r="AR145" s="7">
        <v>2085</v>
      </c>
      <c r="AS145" s="7">
        <v>31787</v>
      </c>
      <c r="AT145" s="7">
        <v>2384</v>
      </c>
      <c r="AU145" s="7">
        <v>37033</v>
      </c>
      <c r="AV145" s="12">
        <f t="shared" si="81"/>
        <v>5.6301136823913804</v>
      </c>
      <c r="AW145" s="12">
        <f t="shared" si="81"/>
        <v>85.834255933896799</v>
      </c>
      <c r="AX145" s="12">
        <f t="shared" si="81"/>
        <v>6.4375016876839579</v>
      </c>
      <c r="AY145" s="7">
        <v>6540</v>
      </c>
      <c r="AZ145" s="7">
        <v>1113</v>
      </c>
      <c r="BA145" s="7">
        <v>34427</v>
      </c>
      <c r="BB145" s="12">
        <f t="shared" si="82"/>
        <v>18.996717692508785</v>
      </c>
      <c r="BC145" s="12">
        <f t="shared" si="82"/>
        <v>3.2329276440003487</v>
      </c>
      <c r="BD145" s="8" t="s">
        <v>49</v>
      </c>
      <c r="BN145" s="12"/>
      <c r="BO145" s="12"/>
      <c r="BP145" s="12"/>
      <c r="BQ145" s="12"/>
      <c r="BR145" s="12"/>
      <c r="BS145" s="12"/>
      <c r="BT145" s="12"/>
      <c r="BU145" s="12"/>
    </row>
    <row r="146" spans="1:73" x14ac:dyDescent="0.35">
      <c r="A146" s="11">
        <v>143</v>
      </c>
      <c r="B146" s="2">
        <v>1996</v>
      </c>
      <c r="C146" s="7">
        <v>103971</v>
      </c>
      <c r="D146" s="7">
        <v>23933</v>
      </c>
      <c r="E146" s="7">
        <v>14775</v>
      </c>
      <c r="F146" s="7">
        <v>11622</v>
      </c>
      <c r="G146" s="12">
        <f t="shared" si="72"/>
        <v>23.018918736955495</v>
      </c>
      <c r="H146" s="12">
        <f t="shared" si="72"/>
        <v>14.210693366419482</v>
      </c>
      <c r="I146" s="12">
        <f t="shared" si="72"/>
        <v>11.1781169749257</v>
      </c>
      <c r="J146" s="7">
        <v>372</v>
      </c>
      <c r="K146" s="13">
        <f t="shared" si="73"/>
        <v>0.3577920766367545</v>
      </c>
      <c r="L146" s="7">
        <v>23086</v>
      </c>
      <c r="M146" s="12">
        <f t="shared" si="74"/>
        <v>22.20426849794654</v>
      </c>
      <c r="N146" s="7">
        <v>7346</v>
      </c>
      <c r="O146" s="12">
        <f t="shared" si="75"/>
        <v>7.0654317069182753</v>
      </c>
      <c r="P146" s="7">
        <v>44831</v>
      </c>
      <c r="Q146" s="7">
        <v>4861</v>
      </c>
      <c r="R146" s="7">
        <v>28386</v>
      </c>
      <c r="S146" s="12">
        <f t="shared" si="76"/>
        <v>9.7822587136762458</v>
      </c>
      <c r="T146" s="12">
        <f t="shared" si="77"/>
        <v>63.644048259432871</v>
      </c>
      <c r="U146" s="7">
        <v>760</v>
      </c>
      <c r="V146" s="7">
        <v>44</v>
      </c>
      <c r="W146" s="7">
        <v>19</v>
      </c>
      <c r="X146" s="7">
        <v>117</v>
      </c>
      <c r="Y146" s="7">
        <v>406</v>
      </c>
      <c r="Z146" s="7">
        <v>7</v>
      </c>
      <c r="AA146" s="7">
        <v>350</v>
      </c>
      <c r="AB146" s="7">
        <v>377</v>
      </c>
      <c r="AC146" s="7">
        <v>45</v>
      </c>
      <c r="AD146" s="7">
        <v>28</v>
      </c>
      <c r="AE146" s="7">
        <v>246</v>
      </c>
      <c r="AF146" s="7">
        <v>311</v>
      </c>
      <c r="AG146" s="7">
        <v>548</v>
      </c>
      <c r="AH146" s="7">
        <v>92</v>
      </c>
      <c r="AI146" s="7">
        <v>25073</v>
      </c>
      <c r="AJ146" s="7">
        <v>2521</v>
      </c>
      <c r="AK146" s="7">
        <v>4190</v>
      </c>
      <c r="AL146" s="14">
        <f t="shared" si="78"/>
        <v>4.0299698954516163</v>
      </c>
      <c r="AM146" s="7">
        <v>14.624505928853754</v>
      </c>
      <c r="AN146" s="7">
        <v>2893</v>
      </c>
      <c r="AO146" s="7">
        <v>3895</v>
      </c>
      <c r="AP146" s="14">
        <f t="shared" si="79"/>
        <v>2.7825066605111042</v>
      </c>
      <c r="AQ146" s="14">
        <f t="shared" si="80"/>
        <v>3.7462369314520396</v>
      </c>
      <c r="AR146" s="7">
        <v>3251</v>
      </c>
      <c r="AS146" s="7">
        <v>34007</v>
      </c>
      <c r="AT146" s="7">
        <v>2234</v>
      </c>
      <c r="AU146" s="7">
        <v>41044</v>
      </c>
      <c r="AV146" s="12">
        <f t="shared" si="81"/>
        <v>7.9207679563395379</v>
      </c>
      <c r="AW146" s="12">
        <f t="shared" si="81"/>
        <v>82.854984894259815</v>
      </c>
      <c r="AX146" s="12">
        <f t="shared" si="81"/>
        <v>5.4429392846701097</v>
      </c>
      <c r="AY146" s="7">
        <v>8118</v>
      </c>
      <c r="AZ146" s="7">
        <v>1149</v>
      </c>
      <c r="BA146" s="7">
        <v>38445</v>
      </c>
      <c r="BB146" s="12">
        <f t="shared" si="82"/>
        <v>21.115879828326182</v>
      </c>
      <c r="BC146" s="12">
        <f t="shared" si="82"/>
        <v>2.9886851346078815</v>
      </c>
      <c r="BD146" s="8" t="s">
        <v>56</v>
      </c>
      <c r="BN146" s="12"/>
      <c r="BO146" s="12"/>
      <c r="BP146" s="12"/>
      <c r="BQ146" s="12"/>
      <c r="BR146" s="12"/>
      <c r="BS146" s="12"/>
      <c r="BT146" s="12"/>
      <c r="BU146" s="12"/>
    </row>
    <row r="147" spans="1:73" x14ac:dyDescent="0.35">
      <c r="A147" s="11">
        <v>144</v>
      </c>
      <c r="B147" s="2">
        <v>2001</v>
      </c>
      <c r="C147" s="7">
        <v>110179</v>
      </c>
      <c r="D147" s="7">
        <v>24145</v>
      </c>
      <c r="E147" s="7">
        <v>14683</v>
      </c>
      <c r="F147" s="7">
        <v>13298</v>
      </c>
      <c r="G147" s="12">
        <f t="shared" si="72"/>
        <v>21.914339393169296</v>
      </c>
      <c r="H147" s="12">
        <f t="shared" si="72"/>
        <v>13.326495974732028</v>
      </c>
      <c r="I147" s="12">
        <f t="shared" si="72"/>
        <v>12.069450621261765</v>
      </c>
      <c r="J147" s="7">
        <v>576</v>
      </c>
      <c r="K147" s="13">
        <f t="shared" si="73"/>
        <v>0.52278564880784906</v>
      </c>
      <c r="L147" s="7">
        <v>23356</v>
      </c>
      <c r="M147" s="12">
        <f t="shared" si="74"/>
        <v>21.198231967979378</v>
      </c>
      <c r="N147" s="7">
        <v>8292</v>
      </c>
      <c r="O147" s="12">
        <f t="shared" si="75"/>
        <v>7.5259350692963274</v>
      </c>
      <c r="P147" s="7">
        <v>49532</v>
      </c>
      <c r="Q147" s="7">
        <v>3848</v>
      </c>
      <c r="R147" s="7">
        <v>28827</v>
      </c>
      <c r="S147" s="12">
        <f t="shared" si="76"/>
        <v>7.208692394155114</v>
      </c>
      <c r="T147" s="12">
        <f t="shared" si="77"/>
        <v>64.933643120415539</v>
      </c>
      <c r="U147" s="7">
        <v>535</v>
      </c>
      <c r="V147" s="7">
        <v>210</v>
      </c>
      <c r="W147" s="7">
        <v>26</v>
      </c>
      <c r="X147" s="7">
        <v>207</v>
      </c>
      <c r="Y147" s="7">
        <v>446</v>
      </c>
      <c r="Z147" s="7">
        <v>28</v>
      </c>
      <c r="AA147" s="7">
        <v>415</v>
      </c>
      <c r="AB147" s="7">
        <v>430</v>
      </c>
      <c r="AC147" s="7">
        <v>43</v>
      </c>
      <c r="AD147" s="7">
        <v>71</v>
      </c>
      <c r="AE147" s="7">
        <v>369</v>
      </c>
      <c r="AF147" s="7">
        <v>665</v>
      </c>
      <c r="AG147" s="7">
        <v>828</v>
      </c>
      <c r="AH147" s="7">
        <v>119</v>
      </c>
      <c r="AI147" s="7">
        <v>24307</v>
      </c>
      <c r="AJ147" s="7">
        <v>2505</v>
      </c>
      <c r="AK147" s="7">
        <v>5690</v>
      </c>
      <c r="AL147" s="14">
        <f t="shared" si="78"/>
        <v>5.1643235099247589</v>
      </c>
      <c r="AM147" s="7">
        <v>13.758828145435523</v>
      </c>
      <c r="AN147" s="7">
        <v>6373</v>
      </c>
      <c r="AO147" s="7">
        <v>4596</v>
      </c>
      <c r="AP147" s="14">
        <f t="shared" si="79"/>
        <v>5.7842238539104551</v>
      </c>
      <c r="AQ147" s="14">
        <f t="shared" si="80"/>
        <v>4.1713938227792955</v>
      </c>
      <c r="AR147" s="7">
        <v>3475</v>
      </c>
      <c r="AS147" s="7">
        <v>37055</v>
      </c>
      <c r="AT147" s="7">
        <v>3269</v>
      </c>
      <c r="AU147" s="7">
        <v>44625</v>
      </c>
      <c r="AV147" s="12">
        <f t="shared" si="81"/>
        <v>7.7871148459383752</v>
      </c>
      <c r="AW147" s="12">
        <f t="shared" si="81"/>
        <v>83.036414565826334</v>
      </c>
      <c r="AX147" s="12">
        <f t="shared" si="81"/>
        <v>7.3254901960784311</v>
      </c>
      <c r="AY147" s="7">
        <v>8780</v>
      </c>
      <c r="AZ147" s="7">
        <v>1231</v>
      </c>
      <c r="BA147" s="7">
        <v>41925</v>
      </c>
      <c r="BB147" s="12">
        <f t="shared" si="82"/>
        <v>20.942158616577224</v>
      </c>
      <c r="BC147" s="12">
        <f t="shared" si="82"/>
        <v>2.936195587358378</v>
      </c>
      <c r="BD147" s="8" t="s">
        <v>54</v>
      </c>
      <c r="BE147" s="5">
        <v>9622</v>
      </c>
      <c r="BF147" s="5">
        <v>13938</v>
      </c>
      <c r="BG147" s="5">
        <v>5634</v>
      </c>
      <c r="BH147" s="5">
        <v>445</v>
      </c>
      <c r="BI147" s="5">
        <v>29639</v>
      </c>
      <c r="BJ147" s="5">
        <v>9920</v>
      </c>
      <c r="BK147" s="5">
        <v>1324</v>
      </c>
      <c r="BL147" s="5">
        <v>1040</v>
      </c>
      <c r="BM147" s="5">
        <v>41923</v>
      </c>
      <c r="BN147" s="12">
        <f t="shared" ref="BN147:BU149" si="83">BE147/$BM147*100</f>
        <v>22.951601746058252</v>
      </c>
      <c r="BO147" s="12">
        <f t="shared" si="83"/>
        <v>33.246666507644967</v>
      </c>
      <c r="BP147" s="12">
        <f t="shared" si="83"/>
        <v>13.438923741144478</v>
      </c>
      <c r="BQ147" s="12">
        <f t="shared" si="83"/>
        <v>1.061469837559335</v>
      </c>
      <c r="BR147" s="12">
        <f t="shared" si="83"/>
        <v>70.698661832407026</v>
      </c>
      <c r="BS147" s="12">
        <f t="shared" si="83"/>
        <v>23.662428738401356</v>
      </c>
      <c r="BT147" s="12">
        <f t="shared" si="83"/>
        <v>3.158170932423729</v>
      </c>
      <c r="BU147" s="12">
        <f t="shared" si="83"/>
        <v>2.4807384967678838</v>
      </c>
    </row>
    <row r="148" spans="1:73" x14ac:dyDescent="0.35">
      <c r="A148" s="11">
        <v>145</v>
      </c>
      <c r="B148" s="2">
        <v>2006</v>
      </c>
      <c r="C148" s="7">
        <v>116593</v>
      </c>
      <c r="D148" s="7">
        <v>24006</v>
      </c>
      <c r="E148" s="7">
        <v>15786</v>
      </c>
      <c r="F148" s="7">
        <v>14819</v>
      </c>
      <c r="G148" s="12">
        <f t="shared" si="72"/>
        <v>20.589572272777954</v>
      </c>
      <c r="H148" s="12">
        <f t="shared" si="72"/>
        <v>13.53940631084199</v>
      </c>
      <c r="I148" s="12">
        <f t="shared" si="72"/>
        <v>12.710025473227383</v>
      </c>
      <c r="J148" s="7">
        <v>735</v>
      </c>
      <c r="K148" s="13">
        <f t="shared" si="73"/>
        <v>0.63039805134098958</v>
      </c>
      <c r="L148" s="7">
        <v>24170</v>
      </c>
      <c r="M148" s="12">
        <f t="shared" si="74"/>
        <v>20.730232518247234</v>
      </c>
      <c r="N148" s="7">
        <v>9626</v>
      </c>
      <c r="O148" s="12">
        <f t="shared" si="75"/>
        <v>8.2560702615079808</v>
      </c>
      <c r="P148" s="7">
        <v>53540</v>
      </c>
      <c r="Q148" s="7">
        <v>3449</v>
      </c>
      <c r="R148" s="7">
        <v>28810</v>
      </c>
      <c r="S148" s="12">
        <f t="shared" si="76"/>
        <v>6.0520451315166079</v>
      </c>
      <c r="T148" s="12">
        <f t="shared" si="77"/>
        <v>66.42152006433642</v>
      </c>
      <c r="U148" s="7">
        <v>363</v>
      </c>
      <c r="V148" s="7">
        <v>238</v>
      </c>
      <c r="W148" s="7">
        <v>56</v>
      </c>
      <c r="X148" s="7">
        <v>343</v>
      </c>
      <c r="Y148" s="7">
        <v>653</v>
      </c>
      <c r="Z148" s="7">
        <v>22</v>
      </c>
      <c r="AA148" s="7">
        <v>564</v>
      </c>
      <c r="AB148" s="7">
        <v>454</v>
      </c>
      <c r="AC148" s="7">
        <v>61</v>
      </c>
      <c r="AD148" s="7">
        <v>88</v>
      </c>
      <c r="AE148" s="7">
        <v>534</v>
      </c>
      <c r="AF148" s="7">
        <v>872</v>
      </c>
      <c r="AG148" s="7">
        <v>769</v>
      </c>
      <c r="AH148" s="7">
        <v>137</v>
      </c>
      <c r="AI148" s="7">
        <v>30019</v>
      </c>
      <c r="AJ148" s="7">
        <v>2289</v>
      </c>
      <c r="AK148" s="7">
        <v>7576</v>
      </c>
      <c r="AL148" s="14">
        <f t="shared" si="78"/>
        <v>6.4978171931419553</v>
      </c>
      <c r="AM148" s="7">
        <v>13.40080477990489</v>
      </c>
      <c r="AN148" s="7">
        <v>7346</v>
      </c>
      <c r="AO148" s="7">
        <v>6151</v>
      </c>
      <c r="AP148" s="14">
        <f t="shared" si="79"/>
        <v>6.3005497757155231</v>
      </c>
      <c r="AQ148" s="14">
        <f t="shared" si="80"/>
        <v>5.2756168895216691</v>
      </c>
      <c r="AR148" s="7">
        <v>3814</v>
      </c>
      <c r="AS148" s="7">
        <v>37555</v>
      </c>
      <c r="AT148" s="7">
        <v>3702</v>
      </c>
      <c r="AU148" s="7">
        <v>45635</v>
      </c>
      <c r="AV148" s="12">
        <f t="shared" si="81"/>
        <v>8.3576202476169605</v>
      </c>
      <c r="AW148" s="12">
        <f t="shared" si="81"/>
        <v>82.294291662101458</v>
      </c>
      <c r="AX148" s="12">
        <f t="shared" si="81"/>
        <v>8.1121945874876733</v>
      </c>
      <c r="AY148" s="7">
        <v>10877</v>
      </c>
      <c r="AZ148" s="7">
        <v>1497</v>
      </c>
      <c r="BA148" s="7">
        <v>45634</v>
      </c>
      <c r="BB148" s="12">
        <f t="shared" si="82"/>
        <v>23.835298242538457</v>
      </c>
      <c r="BC148" s="12">
        <f t="shared" si="82"/>
        <v>3.2804487881842488</v>
      </c>
      <c r="BD148" s="8">
        <v>36</v>
      </c>
      <c r="BE148" s="5">
        <v>10442</v>
      </c>
      <c r="BF148" s="5">
        <v>13730</v>
      </c>
      <c r="BG148" s="5">
        <v>6252</v>
      </c>
      <c r="BH148" s="5">
        <v>435</v>
      </c>
      <c r="BI148" s="5">
        <v>30859</v>
      </c>
      <c r="BJ148" s="5">
        <v>11289</v>
      </c>
      <c r="BK148" s="5">
        <v>1400</v>
      </c>
      <c r="BL148" s="5">
        <v>2087</v>
      </c>
      <c r="BM148" s="5">
        <v>45635</v>
      </c>
      <c r="BN148" s="12">
        <f t="shared" si="83"/>
        <v>22.88156020598225</v>
      </c>
      <c r="BO148" s="12">
        <f t="shared" si="83"/>
        <v>30.086556371206314</v>
      </c>
      <c r="BP148" s="12">
        <f t="shared" si="83"/>
        <v>13.700010956502684</v>
      </c>
      <c r="BQ148" s="12">
        <f t="shared" si="83"/>
        <v>0.95321573353785471</v>
      </c>
      <c r="BR148" s="12">
        <f t="shared" si="83"/>
        <v>67.621343267229108</v>
      </c>
      <c r="BS148" s="12">
        <f t="shared" si="83"/>
        <v>24.737591760709982</v>
      </c>
      <c r="BT148" s="12">
        <f t="shared" si="83"/>
        <v>3.0678207516160843</v>
      </c>
      <c r="BU148" s="12">
        <f t="shared" si="83"/>
        <v>4.5732442204448338</v>
      </c>
    </row>
    <row r="149" spans="1:73" x14ac:dyDescent="0.35">
      <c r="A149" s="11">
        <v>146</v>
      </c>
      <c r="B149" s="2">
        <v>2011</v>
      </c>
      <c r="C149" s="7">
        <v>125523</v>
      </c>
      <c r="D149" s="7">
        <v>24254</v>
      </c>
      <c r="E149" s="7">
        <v>16998</v>
      </c>
      <c r="F149" s="7">
        <v>16909</v>
      </c>
      <c r="G149" s="12">
        <f t="shared" si="72"/>
        <v>19.322355265568859</v>
      </c>
      <c r="H149" s="12">
        <f t="shared" si="72"/>
        <v>13.541741354174135</v>
      </c>
      <c r="I149" s="12">
        <f t="shared" si="72"/>
        <v>13.47083801375047</v>
      </c>
      <c r="J149" s="7">
        <v>1002</v>
      </c>
      <c r="K149" s="13">
        <f t="shared" si="73"/>
        <v>0.79826007982600788</v>
      </c>
      <c r="L149" s="7">
        <v>27258</v>
      </c>
      <c r="M149" s="12">
        <f t="shared" si="74"/>
        <v>21.715542171554215</v>
      </c>
      <c r="N149" s="7">
        <v>12838</v>
      </c>
      <c r="O149" s="12">
        <f t="shared" si="75"/>
        <v>10.227607689427435</v>
      </c>
      <c r="P149" s="7">
        <v>59988</v>
      </c>
      <c r="Q149" s="7">
        <v>3655</v>
      </c>
      <c r="R149" s="7">
        <v>31813</v>
      </c>
      <c r="S149" s="12">
        <f t="shared" si="76"/>
        <v>5.7429725185802054</v>
      </c>
      <c r="T149" s="12">
        <f t="shared" si="77"/>
        <v>66.672603084143475</v>
      </c>
      <c r="U149" s="7">
        <v>388</v>
      </c>
      <c r="V149" s="7">
        <v>238</v>
      </c>
      <c r="W149" s="7">
        <v>72</v>
      </c>
      <c r="X149" s="7">
        <v>603</v>
      </c>
      <c r="Y149" s="7">
        <v>1282</v>
      </c>
      <c r="Z149" s="7">
        <v>37</v>
      </c>
      <c r="AA149" s="7">
        <v>856</v>
      </c>
      <c r="AB149" s="7">
        <v>576</v>
      </c>
      <c r="AC149" s="7">
        <v>78</v>
      </c>
      <c r="AD149" s="7">
        <v>126</v>
      </c>
      <c r="AE149" s="7">
        <v>998</v>
      </c>
      <c r="AF149" s="7">
        <v>1488</v>
      </c>
      <c r="AG149" s="7">
        <v>1009</v>
      </c>
      <c r="AH149" s="7">
        <v>248</v>
      </c>
      <c r="AI149" s="7">
        <v>36258</v>
      </c>
      <c r="AJ149" s="7">
        <v>3245</v>
      </c>
      <c r="AK149" s="7">
        <v>10519</v>
      </c>
      <c r="AL149" s="14">
        <f t="shared" si="78"/>
        <v>8.3801375046804161</v>
      </c>
      <c r="AM149" s="7">
        <v>10.508953817153628</v>
      </c>
      <c r="AN149" s="7">
        <v>9228</v>
      </c>
      <c r="AO149" s="7">
        <v>6094</v>
      </c>
      <c r="AP149" s="14">
        <f t="shared" si="79"/>
        <v>7.3516407351640733</v>
      </c>
      <c r="AQ149" s="14">
        <f t="shared" si="80"/>
        <v>4.8548871521553822</v>
      </c>
      <c r="AR149" s="7">
        <v>4998</v>
      </c>
      <c r="AS149" s="7">
        <v>40388</v>
      </c>
      <c r="AT149" s="7">
        <v>3427</v>
      </c>
      <c r="AU149" s="7">
        <v>49334</v>
      </c>
      <c r="AV149" s="12">
        <f t="shared" si="81"/>
        <v>10.130944176430049</v>
      </c>
      <c r="AW149" s="12">
        <f t="shared" si="81"/>
        <v>81.866461264036971</v>
      </c>
      <c r="AX149" s="12">
        <f t="shared" si="81"/>
        <v>6.9465277496250044</v>
      </c>
      <c r="AY149" s="7">
        <v>13130</v>
      </c>
      <c r="AZ149" s="7">
        <v>1520</v>
      </c>
      <c r="BA149" s="7">
        <v>49333</v>
      </c>
      <c r="BB149" s="12">
        <f t="shared" si="82"/>
        <v>26.615044696247946</v>
      </c>
      <c r="BC149" s="12">
        <f t="shared" si="82"/>
        <v>3.0811018993371579</v>
      </c>
      <c r="BD149" s="8">
        <v>37</v>
      </c>
      <c r="BE149" s="5">
        <v>11377</v>
      </c>
      <c r="BF149" s="5">
        <v>14710</v>
      </c>
      <c r="BG149" s="5">
        <v>6772</v>
      </c>
      <c r="BH149" s="5">
        <v>534</v>
      </c>
      <c r="BI149" s="5">
        <v>33393</v>
      </c>
      <c r="BJ149" s="5">
        <v>12349</v>
      </c>
      <c r="BK149" s="5">
        <v>1665</v>
      </c>
      <c r="BL149" s="5">
        <v>1927</v>
      </c>
      <c r="BM149" s="5">
        <v>49334</v>
      </c>
      <c r="BN149" s="12">
        <f t="shared" si="83"/>
        <v>23.061174848988529</v>
      </c>
      <c r="BO149" s="12">
        <f t="shared" si="83"/>
        <v>29.817164632910366</v>
      </c>
      <c r="BP149" s="12">
        <f t="shared" si="83"/>
        <v>13.726841529168524</v>
      </c>
      <c r="BQ149" s="12">
        <f t="shared" si="83"/>
        <v>1.082417805164795</v>
      </c>
      <c r="BR149" s="12">
        <f t="shared" si="83"/>
        <v>67.68759881623221</v>
      </c>
      <c r="BS149" s="12">
        <f t="shared" si="83"/>
        <v>25.03141849434467</v>
      </c>
      <c r="BT149" s="12">
        <f t="shared" si="83"/>
        <v>3.3749543925082093</v>
      </c>
      <c r="BU149" s="12">
        <f t="shared" si="83"/>
        <v>3.9060282969149069</v>
      </c>
    </row>
    <row r="150" spans="1:73" x14ac:dyDescent="0.35">
      <c r="A150" s="11">
        <v>147</v>
      </c>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s="23"/>
      <c r="BF150" s="23"/>
      <c r="BG150" s="23"/>
      <c r="BH150" s="23"/>
      <c r="BI150" s="23"/>
      <c r="BJ150" s="23"/>
      <c r="BK150" s="23"/>
      <c r="BL150" s="23"/>
      <c r="BM150" s="23"/>
      <c r="BN150" s="23"/>
    </row>
    <row r="151" spans="1:73" x14ac:dyDescent="0.35">
      <c r="A151" s="11">
        <v>148</v>
      </c>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s="23"/>
      <c r="BF151" s="23"/>
      <c r="BG151" s="23"/>
      <c r="BH151" s="23"/>
      <c r="BI151" s="23"/>
      <c r="BJ151" s="23"/>
      <c r="BK151" s="23"/>
      <c r="BL151" s="23"/>
      <c r="BM151" s="23"/>
      <c r="BN151" s="23"/>
    </row>
    <row r="152" spans="1:73" x14ac:dyDescent="0.35">
      <c r="A152" s="11">
        <v>149</v>
      </c>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s="23"/>
      <c r="BF152" s="23"/>
      <c r="BG152" s="23"/>
      <c r="BH152" s="23"/>
      <c r="BI152" s="23"/>
      <c r="BJ152" s="23"/>
      <c r="BK152" s="23"/>
      <c r="BL152" s="23"/>
      <c r="BM152" s="23"/>
      <c r="BN152" s="23"/>
    </row>
    <row r="153" spans="1:73" x14ac:dyDescent="0.35">
      <c r="A153" s="11">
        <v>150</v>
      </c>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s="23"/>
      <c r="BF153" s="23"/>
      <c r="BG153" s="23"/>
      <c r="BH153" s="23"/>
      <c r="BI153" s="23"/>
      <c r="BJ153" s="23"/>
      <c r="BK153" s="23"/>
      <c r="BL153" s="23"/>
      <c r="BM153" s="23"/>
      <c r="BN153" s="23"/>
    </row>
    <row r="154" spans="1:73" x14ac:dyDescent="0.35">
      <c r="A154" s="11">
        <v>151</v>
      </c>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s="23"/>
      <c r="BF154" s="23"/>
      <c r="BG154" s="23"/>
      <c r="BH154" s="23"/>
      <c r="BI154" s="23"/>
      <c r="BJ154" s="23"/>
      <c r="BK154" s="23"/>
      <c r="BL154" s="23"/>
      <c r="BM154" s="23"/>
      <c r="BN154" s="23"/>
    </row>
    <row r="155" spans="1:73" x14ac:dyDescent="0.35">
      <c r="A155" s="11">
        <v>152</v>
      </c>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s="23"/>
      <c r="BF155" s="23"/>
      <c r="BG155" s="23"/>
      <c r="BH155" s="23"/>
      <c r="BI155" s="23"/>
      <c r="BJ155" s="23"/>
      <c r="BK155" s="23"/>
      <c r="BL155" s="23"/>
      <c r="BM155" s="23"/>
      <c r="BN155" s="23"/>
    </row>
    <row r="156" spans="1:73" x14ac:dyDescent="0.35">
      <c r="A156" s="11">
        <v>153</v>
      </c>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s="23"/>
      <c r="BF156" s="23"/>
      <c r="BG156" s="23"/>
      <c r="BH156" s="23"/>
      <c r="BI156" s="23"/>
      <c r="BJ156" s="23"/>
      <c r="BK156" s="23"/>
      <c r="BL156" s="23"/>
      <c r="BM156" s="23"/>
      <c r="BN156" s="23"/>
    </row>
    <row r="157" spans="1:73" x14ac:dyDescent="0.35">
      <c r="A157" s="11">
        <v>154</v>
      </c>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s="23"/>
      <c r="BF157" s="23"/>
      <c r="BG157" s="23"/>
      <c r="BH157" s="23"/>
      <c r="BI157" s="23"/>
      <c r="BJ157" s="23"/>
      <c r="BK157" s="23"/>
      <c r="BL157" s="23"/>
      <c r="BM157" s="23"/>
      <c r="BN157" s="23"/>
    </row>
    <row r="158" spans="1:73" x14ac:dyDescent="0.35">
      <c r="A158" s="11">
        <v>155</v>
      </c>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s="23"/>
      <c r="BF158" s="23"/>
      <c r="BG158" s="23"/>
      <c r="BH158" s="23"/>
      <c r="BI158" s="23"/>
      <c r="BJ158" s="23"/>
      <c r="BK158" s="23"/>
      <c r="BL158" s="23"/>
      <c r="BM158" s="23"/>
      <c r="BN158" s="23"/>
    </row>
    <row r="159" spans="1:73" x14ac:dyDescent="0.35">
      <c r="A159" s="11">
        <v>156</v>
      </c>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s="23"/>
      <c r="BF159" s="23"/>
      <c r="BG159" s="23"/>
      <c r="BH159" s="23"/>
      <c r="BI159" s="23"/>
      <c r="BJ159" s="23"/>
      <c r="BK159" s="23"/>
      <c r="BL159" s="23"/>
      <c r="BM159" s="23"/>
      <c r="BN159" s="23"/>
    </row>
    <row r="160" spans="1:73" x14ac:dyDescent="0.35">
      <c r="A160" s="11">
        <v>157</v>
      </c>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s="23"/>
      <c r="BF160" s="23"/>
      <c r="BG160" s="23"/>
      <c r="BH160" s="23"/>
      <c r="BI160" s="23"/>
      <c r="BJ160" s="23"/>
      <c r="BK160" s="23"/>
      <c r="BL160" s="23"/>
      <c r="BM160" s="23"/>
      <c r="BN160" s="23"/>
    </row>
    <row r="161" spans="1:73" x14ac:dyDescent="0.35">
      <c r="A161" s="11">
        <v>158</v>
      </c>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s="23"/>
      <c r="BF161" s="23"/>
      <c r="BG161" s="23"/>
      <c r="BH161" s="23"/>
      <c r="BI161" s="23"/>
      <c r="BJ161" s="23"/>
      <c r="BK161" s="23"/>
      <c r="BL161" s="23"/>
      <c r="BM161" s="23"/>
      <c r="BN161" s="23"/>
    </row>
    <row r="162" spans="1:73" x14ac:dyDescent="0.35">
      <c r="A162" s="11">
        <v>159</v>
      </c>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s="23"/>
      <c r="BF162" s="23"/>
      <c r="BG162" s="23"/>
      <c r="BH162" s="23"/>
      <c r="BI162" s="23"/>
      <c r="BJ162" s="23"/>
      <c r="BK162" s="23"/>
      <c r="BL162" s="23"/>
      <c r="BM162" s="23"/>
      <c r="BN162" s="23"/>
    </row>
    <row r="163" spans="1:73" x14ac:dyDescent="0.35">
      <c r="A163" s="11">
        <v>160</v>
      </c>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s="23"/>
      <c r="BF163" s="23"/>
      <c r="BG163" s="23"/>
      <c r="BH163" s="23"/>
      <c r="BI163" s="23"/>
      <c r="BJ163" s="23"/>
      <c r="BK163" s="23"/>
      <c r="BL163" s="23"/>
      <c r="BM163" s="23"/>
      <c r="BN163" s="23"/>
    </row>
    <row r="164" spans="1:73" x14ac:dyDescent="0.35">
      <c r="A164" s="11">
        <v>161</v>
      </c>
      <c r="B164" s="2" t="s">
        <v>58</v>
      </c>
      <c r="C164" s="7" t="s">
        <v>0</v>
      </c>
      <c r="D164" s="7" t="s">
        <v>1</v>
      </c>
      <c r="E164" s="7" t="s">
        <v>2</v>
      </c>
      <c r="F164" s="7" t="s">
        <v>3</v>
      </c>
      <c r="G164" s="12" t="e">
        <f t="shared" ref="G164:I169" si="84">D164/$C164*100</f>
        <v>#VALUE!</v>
      </c>
      <c r="H164" s="12" t="e">
        <f t="shared" si="84"/>
        <v>#VALUE!</v>
      </c>
      <c r="I164" s="12" t="e">
        <f t="shared" si="84"/>
        <v>#VALUE!</v>
      </c>
      <c r="J164" s="7" t="s">
        <v>4</v>
      </c>
      <c r="K164" s="13" t="e">
        <f t="shared" ref="K164:K169" si="85">J164/$C164*100</f>
        <v>#VALUE!</v>
      </c>
      <c r="L164" s="7" t="s">
        <v>5</v>
      </c>
      <c r="M164" s="12" t="e">
        <f t="shared" ref="M164:M169" si="86">L164/$C164*100</f>
        <v>#VALUE!</v>
      </c>
      <c r="N164" s="7" t="s">
        <v>6</v>
      </c>
      <c r="O164" s="12" t="e">
        <f t="shared" ref="O164:O169" si="87">N164/$C164*100</f>
        <v>#VALUE!</v>
      </c>
      <c r="P164" s="7" t="s">
        <v>7</v>
      </c>
      <c r="Q164" s="7" t="s">
        <v>8</v>
      </c>
      <c r="R164" s="7" t="s">
        <v>9</v>
      </c>
      <c r="S164" s="12" t="e">
        <f t="shared" ref="S164:S169" si="88">Q164/SUM(P164,Q164)*100</f>
        <v>#VALUE!</v>
      </c>
      <c r="T164" s="12" t="e">
        <f t="shared" ref="T164:T169" si="89">SUM(P164:Q164)/SUM(P164:R164)*100</f>
        <v>#DIV/0!</v>
      </c>
      <c r="U164" s="7" t="s">
        <v>10</v>
      </c>
      <c r="V164" s="7" t="s">
        <v>11</v>
      </c>
      <c r="W164" s="7" t="s">
        <v>12</v>
      </c>
      <c r="X164" s="7" t="s">
        <v>13</v>
      </c>
      <c r="Y164" s="7" t="s">
        <v>14</v>
      </c>
      <c r="Z164" s="7" t="s">
        <v>15</v>
      </c>
      <c r="AA164" s="7" t="s">
        <v>16</v>
      </c>
      <c r="AB164" s="7" t="s">
        <v>17</v>
      </c>
      <c r="AC164" s="7" t="s">
        <v>18</v>
      </c>
      <c r="AD164" s="7" t="s">
        <v>19</v>
      </c>
      <c r="AE164" s="7" t="s">
        <v>20</v>
      </c>
      <c r="AF164" s="7" t="s">
        <v>21</v>
      </c>
      <c r="AG164" s="7" t="s">
        <v>22</v>
      </c>
      <c r="AH164" s="7" t="s">
        <v>23</v>
      </c>
      <c r="AI164" s="7" t="s">
        <v>24</v>
      </c>
      <c r="AJ164" s="7" t="s">
        <v>25</v>
      </c>
      <c r="AK164" s="7" t="s">
        <v>26</v>
      </c>
      <c r="AL164" s="14" t="e">
        <f t="shared" ref="AL164:AL169" si="90">AK164/C164*100</f>
        <v>#VALUE!</v>
      </c>
      <c r="AM164" s="7" t="s">
        <v>27</v>
      </c>
      <c r="AN164" s="7" t="s">
        <v>28</v>
      </c>
      <c r="AO164" s="7" t="s">
        <v>29</v>
      </c>
      <c r="AP164" s="14" t="e">
        <f t="shared" ref="AP164:AP169" si="91">AN164/C164*100</f>
        <v>#VALUE!</v>
      </c>
      <c r="AQ164" s="14" t="e">
        <f t="shared" ref="AQ164:AQ169" si="92">AO164/C164*100</f>
        <v>#VALUE!</v>
      </c>
      <c r="AR164" s="7" t="s">
        <v>30</v>
      </c>
      <c r="AS164" s="7" t="s">
        <v>31</v>
      </c>
      <c r="AT164" s="7" t="s">
        <v>32</v>
      </c>
      <c r="AU164" s="7" t="s">
        <v>33</v>
      </c>
      <c r="AV164" s="12" t="e">
        <f t="shared" ref="AV164:AX169" si="93">AR164/$AU164*100</f>
        <v>#VALUE!</v>
      </c>
      <c r="AW164" s="12" t="e">
        <f t="shared" si="93"/>
        <v>#VALUE!</v>
      </c>
      <c r="AX164" s="12" t="e">
        <f t="shared" si="93"/>
        <v>#VALUE!</v>
      </c>
      <c r="AY164" s="7" t="s">
        <v>34</v>
      </c>
      <c r="AZ164" s="7" t="s">
        <v>35</v>
      </c>
      <c r="BA164" s="7" t="s">
        <v>36</v>
      </c>
      <c r="BB164" s="12" t="e">
        <f t="shared" ref="BB164:BC169" si="94">AY164/$BA164*100</f>
        <v>#VALUE!</v>
      </c>
      <c r="BC164" s="12" t="e">
        <f t="shared" si="94"/>
        <v>#VALUE!</v>
      </c>
      <c r="BD164" s="8" t="s">
        <v>37</v>
      </c>
      <c r="BN164" s="12"/>
      <c r="BO164" s="12"/>
      <c r="BP164" s="12"/>
      <c r="BQ164" s="12"/>
      <c r="BR164" s="12"/>
      <c r="BS164" s="12"/>
      <c r="BT164" s="12"/>
      <c r="BU164" s="12"/>
    </row>
    <row r="165" spans="1:73" x14ac:dyDescent="0.35">
      <c r="A165" s="11">
        <v>162</v>
      </c>
      <c r="B165" s="2">
        <v>1991</v>
      </c>
      <c r="C165" s="7">
        <v>110854</v>
      </c>
      <c r="D165" s="7">
        <v>18527</v>
      </c>
      <c r="E165" s="7">
        <v>16213</v>
      </c>
      <c r="F165" s="7">
        <v>19260</v>
      </c>
      <c r="G165" s="12">
        <f t="shared" si="84"/>
        <v>16.712973821422771</v>
      </c>
      <c r="H165" s="12">
        <f t="shared" si="84"/>
        <v>14.625543507676763</v>
      </c>
      <c r="I165" s="12">
        <f t="shared" si="84"/>
        <v>17.374203907842748</v>
      </c>
      <c r="J165" s="7">
        <v>151</v>
      </c>
      <c r="K165" s="13">
        <f t="shared" si="85"/>
        <v>0.13621520197737566</v>
      </c>
      <c r="L165" s="7">
        <v>34232</v>
      </c>
      <c r="M165" s="12">
        <f t="shared" si="86"/>
        <v>30.880256914500155</v>
      </c>
      <c r="N165" s="7">
        <v>26952</v>
      </c>
      <c r="O165" s="12">
        <f t="shared" si="87"/>
        <v>24.313060421816083</v>
      </c>
      <c r="P165" s="7">
        <v>49412</v>
      </c>
      <c r="Q165" s="7">
        <v>5847</v>
      </c>
      <c r="R165" s="7">
        <v>34502</v>
      </c>
      <c r="S165" s="12">
        <f t="shared" si="88"/>
        <v>10.581081814727012</v>
      </c>
      <c r="T165" s="12">
        <f t="shared" si="89"/>
        <v>61.562371185704258</v>
      </c>
      <c r="U165" s="7">
        <v>1417</v>
      </c>
      <c r="W165" s="7">
        <v>33</v>
      </c>
      <c r="X165" s="7">
        <v>885</v>
      </c>
      <c r="Y165" s="7">
        <v>1096</v>
      </c>
      <c r="Z165" s="7">
        <v>36</v>
      </c>
      <c r="AA165" s="7">
        <v>377</v>
      </c>
      <c r="AB165" s="7">
        <v>1205</v>
      </c>
      <c r="AC165" s="7">
        <v>132</v>
      </c>
      <c r="AD165" s="7">
        <v>214</v>
      </c>
      <c r="AE165" s="7">
        <v>447</v>
      </c>
      <c r="AF165" s="7">
        <v>855</v>
      </c>
      <c r="AG165" s="7">
        <v>427</v>
      </c>
      <c r="AH165" s="7">
        <v>15014</v>
      </c>
      <c r="AI165" s="7">
        <v>14918</v>
      </c>
      <c r="AJ165" s="7">
        <v>5750</v>
      </c>
      <c r="AK165" s="7">
        <v>10293</v>
      </c>
      <c r="AL165" s="14">
        <f t="shared" si="90"/>
        <v>9.2851859202193889</v>
      </c>
      <c r="AM165" s="7">
        <v>11.287244972846029</v>
      </c>
      <c r="AN165" s="7">
        <v>10781</v>
      </c>
      <c r="AO165" s="7">
        <v>2977</v>
      </c>
      <c r="AP165" s="14">
        <f t="shared" si="91"/>
        <v>9.7254045862124947</v>
      </c>
      <c r="AQ165" s="14">
        <f t="shared" si="92"/>
        <v>2.6855142800440222</v>
      </c>
      <c r="AR165" s="7">
        <v>10962</v>
      </c>
      <c r="AS165" s="7">
        <v>31199</v>
      </c>
      <c r="AT165" s="7">
        <v>6536</v>
      </c>
      <c r="AU165" s="7">
        <v>49691</v>
      </c>
      <c r="AV165" s="12">
        <f t="shared" si="93"/>
        <v>22.060332857056611</v>
      </c>
      <c r="AW165" s="12">
        <f t="shared" si="93"/>
        <v>62.786017588698151</v>
      </c>
      <c r="AX165" s="12">
        <f t="shared" si="93"/>
        <v>13.153287315610473</v>
      </c>
      <c r="AY165" s="7">
        <v>12955</v>
      </c>
      <c r="AZ165" s="7">
        <v>273</v>
      </c>
      <c r="BA165" s="7">
        <v>45415</v>
      </c>
      <c r="BB165" s="12">
        <f t="shared" si="94"/>
        <v>28.525817461191238</v>
      </c>
      <c r="BC165" s="12">
        <f t="shared" si="94"/>
        <v>0.60112297698998129</v>
      </c>
      <c r="BD165" s="8" t="s">
        <v>39</v>
      </c>
      <c r="BN165" s="12"/>
      <c r="BO165" s="12"/>
      <c r="BP165" s="12"/>
      <c r="BQ165" s="12"/>
      <c r="BR165" s="12"/>
      <c r="BS165" s="12"/>
      <c r="BT165" s="12"/>
      <c r="BU165" s="12"/>
    </row>
    <row r="166" spans="1:73" x14ac:dyDescent="0.35">
      <c r="A166" s="11">
        <v>163</v>
      </c>
      <c r="B166" s="2">
        <v>1996</v>
      </c>
      <c r="C166" s="7">
        <v>113392</v>
      </c>
      <c r="D166" s="7">
        <v>19010</v>
      </c>
      <c r="E166" s="7">
        <v>14872</v>
      </c>
      <c r="F166" s="7">
        <v>19782</v>
      </c>
      <c r="G166" s="12">
        <f t="shared" si="84"/>
        <v>16.764851135882601</v>
      </c>
      <c r="H166" s="12">
        <f t="shared" si="84"/>
        <v>13.115563708198108</v>
      </c>
      <c r="I166" s="12">
        <f t="shared" si="84"/>
        <v>17.445675179906871</v>
      </c>
      <c r="J166" s="7">
        <v>205</v>
      </c>
      <c r="K166" s="13">
        <f t="shared" si="85"/>
        <v>0.18078876816706646</v>
      </c>
      <c r="L166" s="7">
        <v>35962</v>
      </c>
      <c r="M166" s="12">
        <f t="shared" si="86"/>
        <v>31.71475941865387</v>
      </c>
      <c r="N166" s="7">
        <v>28419</v>
      </c>
      <c r="O166" s="12">
        <f t="shared" si="87"/>
        <v>25.062614646535913</v>
      </c>
      <c r="P166" s="7">
        <v>51598</v>
      </c>
      <c r="Q166" s="7">
        <v>4438</v>
      </c>
      <c r="R166" s="7">
        <v>35537</v>
      </c>
      <c r="S166" s="12">
        <f t="shared" si="88"/>
        <v>7.9199086301663213</v>
      </c>
      <c r="T166" s="12">
        <f t="shared" si="89"/>
        <v>61.192709641488207</v>
      </c>
      <c r="U166" s="7">
        <v>636</v>
      </c>
      <c r="V166" s="7">
        <v>53</v>
      </c>
      <c r="W166" s="7">
        <v>30</v>
      </c>
      <c r="X166" s="7">
        <v>1423</v>
      </c>
      <c r="Y166" s="7">
        <v>1233</v>
      </c>
      <c r="Z166" s="7">
        <v>57</v>
      </c>
      <c r="AA166" s="7">
        <v>418</v>
      </c>
      <c r="AB166" s="7">
        <v>1162</v>
      </c>
      <c r="AC166" s="7">
        <v>117</v>
      </c>
      <c r="AD166" s="7">
        <v>219</v>
      </c>
      <c r="AE166" s="7">
        <v>648</v>
      </c>
      <c r="AF166" s="7">
        <v>1136</v>
      </c>
      <c r="AG166" s="7">
        <v>504</v>
      </c>
      <c r="AH166" s="7">
        <v>16970</v>
      </c>
      <c r="AI166" s="7">
        <v>20020</v>
      </c>
      <c r="AJ166" s="7">
        <v>6680</v>
      </c>
      <c r="AK166" s="7">
        <v>15425</v>
      </c>
      <c r="AL166" s="14">
        <f t="shared" si="90"/>
        <v>13.603252434034147</v>
      </c>
      <c r="AM166" s="7">
        <v>7.1338977735967379</v>
      </c>
      <c r="AN166" s="7">
        <v>4616</v>
      </c>
      <c r="AO166" s="7">
        <v>2468</v>
      </c>
      <c r="AP166" s="14">
        <f t="shared" si="91"/>
        <v>4.0708339212642866</v>
      </c>
      <c r="AQ166" s="14">
        <f t="shared" si="92"/>
        <v>2.1765203894454634</v>
      </c>
      <c r="AR166" s="7">
        <v>13531</v>
      </c>
      <c r="AS166" s="7">
        <v>30471</v>
      </c>
      <c r="AT166" s="7">
        <v>5228</v>
      </c>
      <c r="AU166" s="7">
        <v>51045</v>
      </c>
      <c r="AV166" s="12">
        <f t="shared" si="93"/>
        <v>26.50798315212068</v>
      </c>
      <c r="AW166" s="12">
        <f t="shared" si="93"/>
        <v>59.694387305318841</v>
      </c>
      <c r="AX166" s="12">
        <f t="shared" si="93"/>
        <v>10.241943383289255</v>
      </c>
      <c r="AY166" s="7">
        <v>13249</v>
      </c>
      <c r="AZ166" s="7">
        <v>265</v>
      </c>
      <c r="BA166" s="7">
        <v>47098</v>
      </c>
      <c r="BB166" s="12">
        <f t="shared" si="94"/>
        <v>28.130706187099243</v>
      </c>
      <c r="BC166" s="12">
        <f t="shared" si="94"/>
        <v>0.56265658839016519</v>
      </c>
      <c r="BD166" s="8" t="s">
        <v>40</v>
      </c>
      <c r="BN166" s="12"/>
      <c r="BO166" s="12"/>
      <c r="BP166" s="12"/>
      <c r="BQ166" s="12"/>
      <c r="BR166" s="12"/>
      <c r="BS166" s="12"/>
      <c r="BT166" s="12"/>
      <c r="BU166" s="12"/>
    </row>
    <row r="167" spans="1:73" x14ac:dyDescent="0.35">
      <c r="A167" s="11">
        <v>164</v>
      </c>
      <c r="B167" s="2">
        <v>2001</v>
      </c>
      <c r="C167" s="7">
        <v>118138</v>
      </c>
      <c r="D167" s="7">
        <v>20367</v>
      </c>
      <c r="E167" s="7">
        <v>14668</v>
      </c>
      <c r="F167" s="7">
        <v>19342</v>
      </c>
      <c r="G167" s="12">
        <f t="shared" si="84"/>
        <v>17.240007448915676</v>
      </c>
      <c r="H167" s="12">
        <f t="shared" si="84"/>
        <v>12.41598808173492</v>
      </c>
      <c r="I167" s="12">
        <f t="shared" si="84"/>
        <v>16.372378066329208</v>
      </c>
      <c r="J167" s="7">
        <v>197</v>
      </c>
      <c r="K167" s="13">
        <f t="shared" si="85"/>
        <v>0.16675413499466726</v>
      </c>
      <c r="L167" s="7">
        <v>36936</v>
      </c>
      <c r="M167" s="12">
        <f t="shared" si="86"/>
        <v>31.265130609964618</v>
      </c>
      <c r="N167" s="7">
        <v>29563</v>
      </c>
      <c r="O167" s="12">
        <f t="shared" si="87"/>
        <v>25.024124329174356</v>
      </c>
      <c r="P167" s="7">
        <v>56369</v>
      </c>
      <c r="Q167" s="7">
        <v>3151</v>
      </c>
      <c r="R167" s="7">
        <v>32307</v>
      </c>
      <c r="S167" s="12">
        <f t="shared" si="88"/>
        <v>5.294018817204301</v>
      </c>
      <c r="T167" s="12">
        <f t="shared" si="89"/>
        <v>64.817537325623192</v>
      </c>
      <c r="U167" s="7">
        <v>452</v>
      </c>
      <c r="V167" s="7">
        <v>78</v>
      </c>
      <c r="W167" s="7">
        <v>65</v>
      </c>
      <c r="X167" s="7">
        <v>1604</v>
      </c>
      <c r="Y167" s="7">
        <v>1502</v>
      </c>
      <c r="Z167" s="7">
        <v>30</v>
      </c>
      <c r="AA167" s="7">
        <v>386</v>
      </c>
      <c r="AB167" s="7">
        <v>950</v>
      </c>
      <c r="AC167" s="7">
        <v>130</v>
      </c>
      <c r="AD167" s="7">
        <v>339</v>
      </c>
      <c r="AE167" s="7">
        <v>993</v>
      </c>
      <c r="AF167" s="7">
        <v>1944</v>
      </c>
      <c r="AG167" s="7">
        <v>684</v>
      </c>
      <c r="AH167" s="7">
        <v>19480</v>
      </c>
      <c r="AI167" s="7">
        <v>18969</v>
      </c>
      <c r="AJ167" s="7">
        <v>7451</v>
      </c>
      <c r="AK167" s="7">
        <v>20664</v>
      </c>
      <c r="AL167" s="14">
        <f t="shared" si="90"/>
        <v>17.491408352943168</v>
      </c>
      <c r="AM167" s="7">
        <v>6.3330843913368184</v>
      </c>
      <c r="AN167" s="7">
        <v>16373</v>
      </c>
      <c r="AO167" s="7">
        <v>2303</v>
      </c>
      <c r="AP167" s="14">
        <f t="shared" si="91"/>
        <v>13.859215493744603</v>
      </c>
      <c r="AQ167" s="14">
        <f t="shared" si="92"/>
        <v>1.9494150908259831</v>
      </c>
      <c r="AR167" s="7">
        <v>12843</v>
      </c>
      <c r="AS167" s="7">
        <v>30629</v>
      </c>
      <c r="AT167" s="7">
        <v>8087</v>
      </c>
      <c r="AU167" s="7">
        <v>52588</v>
      </c>
      <c r="AV167" s="12">
        <f t="shared" si="93"/>
        <v>24.421921350878527</v>
      </c>
      <c r="AW167" s="12">
        <f t="shared" si="93"/>
        <v>58.24332547349205</v>
      </c>
      <c r="AX167" s="12">
        <f t="shared" si="93"/>
        <v>15.378033011333384</v>
      </c>
      <c r="AY167" s="7">
        <v>12946</v>
      </c>
      <c r="AZ167" s="7">
        <v>370</v>
      </c>
      <c r="BA167" s="7">
        <v>48864</v>
      </c>
      <c r="BB167" s="12">
        <f t="shared" si="94"/>
        <v>26.493942370661429</v>
      </c>
      <c r="BC167" s="12">
        <f t="shared" si="94"/>
        <v>0.75720366732154554</v>
      </c>
      <c r="BD167" s="8" t="s">
        <v>40</v>
      </c>
      <c r="BE167" s="5">
        <v>11203</v>
      </c>
      <c r="BF167" s="5">
        <v>14263</v>
      </c>
      <c r="BG167" s="5">
        <v>3951</v>
      </c>
      <c r="BH167" s="5">
        <v>841</v>
      </c>
      <c r="BI167" s="5">
        <v>30258</v>
      </c>
      <c r="BJ167" s="5">
        <v>14151</v>
      </c>
      <c r="BK167" s="5">
        <v>2414</v>
      </c>
      <c r="BL167" s="5">
        <v>2040</v>
      </c>
      <c r="BM167" s="5">
        <v>48863</v>
      </c>
      <c r="BN167" s="12">
        <f t="shared" ref="BN167:BU169" si="95">BE167/$BM167*100</f>
        <v>22.927368356425106</v>
      </c>
      <c r="BO167" s="12">
        <f t="shared" si="95"/>
        <v>29.189775494750631</v>
      </c>
      <c r="BP167" s="12">
        <f t="shared" si="95"/>
        <v>8.0858727462497182</v>
      </c>
      <c r="BQ167" s="12">
        <f t="shared" si="95"/>
        <v>1.7211386938992694</v>
      </c>
      <c r="BR167" s="12">
        <f t="shared" si="95"/>
        <v>61.924155291324723</v>
      </c>
      <c r="BS167" s="12">
        <f t="shared" si="95"/>
        <v>28.960563207334793</v>
      </c>
      <c r="BT167" s="12">
        <f t="shared" si="95"/>
        <v>4.9403434091234679</v>
      </c>
      <c r="BU167" s="12">
        <f t="shared" si="95"/>
        <v>4.1749380922170145</v>
      </c>
    </row>
    <row r="168" spans="1:73" x14ac:dyDescent="0.35">
      <c r="A168" s="11">
        <v>165</v>
      </c>
      <c r="B168" s="2">
        <v>2006</v>
      </c>
      <c r="C168" s="7">
        <v>123048</v>
      </c>
      <c r="D168" s="7">
        <v>21591</v>
      </c>
      <c r="E168" s="7">
        <v>15742</v>
      </c>
      <c r="F168" s="7">
        <v>19207</v>
      </c>
      <c r="G168" s="12">
        <f t="shared" si="84"/>
        <v>17.546811000585137</v>
      </c>
      <c r="H168" s="12">
        <f t="shared" si="84"/>
        <v>12.79338144463949</v>
      </c>
      <c r="I168" s="12">
        <f t="shared" si="84"/>
        <v>15.609355698589169</v>
      </c>
      <c r="J168" s="7">
        <v>168</v>
      </c>
      <c r="K168" s="13">
        <f t="shared" si="85"/>
        <v>0.1365320850399844</v>
      </c>
      <c r="L168" s="7">
        <v>39008</v>
      </c>
      <c r="M168" s="12">
        <f t="shared" si="86"/>
        <v>31.70144984071257</v>
      </c>
      <c r="N168" s="7">
        <v>31926</v>
      </c>
      <c r="O168" s="12">
        <f t="shared" si="87"/>
        <v>25.94597230349132</v>
      </c>
      <c r="P168" s="7">
        <v>59538</v>
      </c>
      <c r="Q168" s="7">
        <v>2576</v>
      </c>
      <c r="R168" s="7">
        <v>31133</v>
      </c>
      <c r="S168" s="12">
        <f t="shared" si="88"/>
        <v>4.1472131886531223</v>
      </c>
      <c r="T168" s="12">
        <f t="shared" si="89"/>
        <v>66.612330691604015</v>
      </c>
      <c r="U168" s="7">
        <v>470</v>
      </c>
      <c r="V168" s="7">
        <v>69</v>
      </c>
      <c r="W168" s="7">
        <v>47</v>
      </c>
      <c r="X168" s="7">
        <v>2788</v>
      </c>
      <c r="Y168" s="7">
        <v>2727</v>
      </c>
      <c r="Z168" s="7">
        <v>22</v>
      </c>
      <c r="AA168" s="7">
        <v>381</v>
      </c>
      <c r="AB168" s="7">
        <v>932</v>
      </c>
      <c r="AC168" s="7">
        <v>107</v>
      </c>
      <c r="AD168" s="7">
        <v>382</v>
      </c>
      <c r="AE168" s="7">
        <v>2094</v>
      </c>
      <c r="AF168" s="7">
        <v>2307</v>
      </c>
      <c r="AG168" s="7">
        <v>672</v>
      </c>
      <c r="AH168" s="7">
        <v>21571</v>
      </c>
      <c r="AI168" s="7">
        <v>22826</v>
      </c>
      <c r="AJ168" s="7">
        <v>7446</v>
      </c>
      <c r="AK168" s="7">
        <v>27141</v>
      </c>
      <c r="AL168" s="14">
        <f t="shared" si="90"/>
        <v>22.057245952798908</v>
      </c>
      <c r="AM168" s="7">
        <v>4.6454767726161368</v>
      </c>
      <c r="AN168" s="7">
        <v>18872</v>
      </c>
      <c r="AO168" s="7">
        <v>3019</v>
      </c>
      <c r="AP168" s="14">
        <f t="shared" si="91"/>
        <v>15.337104219491582</v>
      </c>
      <c r="AQ168" s="14">
        <f t="shared" si="92"/>
        <v>2.4535140758078149</v>
      </c>
      <c r="AR168" s="7">
        <v>13755</v>
      </c>
      <c r="AS168" s="7">
        <v>29316</v>
      </c>
      <c r="AT168" s="7">
        <v>7013</v>
      </c>
      <c r="AU168" s="7">
        <v>50396</v>
      </c>
      <c r="AV168" s="12">
        <f t="shared" si="93"/>
        <v>27.293832843876498</v>
      </c>
      <c r="AW168" s="12">
        <f t="shared" si="93"/>
        <v>58.171283435193267</v>
      </c>
      <c r="AX168" s="12">
        <f t="shared" si="93"/>
        <v>13.915786967219621</v>
      </c>
      <c r="AY168" s="7">
        <v>13984</v>
      </c>
      <c r="AZ168" s="7">
        <v>650</v>
      </c>
      <c r="BA168" s="7">
        <v>50397</v>
      </c>
      <c r="BB168" s="12">
        <f t="shared" si="94"/>
        <v>27.747683393852807</v>
      </c>
      <c r="BC168" s="12">
        <f t="shared" si="94"/>
        <v>1.2897593110701033</v>
      </c>
      <c r="BD168" s="8">
        <v>37</v>
      </c>
      <c r="BE168" s="5">
        <v>11270</v>
      </c>
      <c r="BF168" s="5">
        <v>15087</v>
      </c>
      <c r="BG168" s="5">
        <v>4024</v>
      </c>
      <c r="BH168" s="5">
        <v>777</v>
      </c>
      <c r="BI168" s="5">
        <v>31158</v>
      </c>
      <c r="BJ168" s="5">
        <v>14149</v>
      </c>
      <c r="BK168" s="5">
        <v>2339</v>
      </c>
      <c r="BL168" s="5">
        <v>2750</v>
      </c>
      <c r="BM168" s="5">
        <v>50396</v>
      </c>
      <c r="BN168" s="12">
        <f t="shared" si="95"/>
        <v>22.362885943328838</v>
      </c>
      <c r="BO168" s="12">
        <f t="shared" si="95"/>
        <v>29.936899753948726</v>
      </c>
      <c r="BP168" s="12">
        <f t="shared" si="95"/>
        <v>7.9847606952932777</v>
      </c>
      <c r="BQ168" s="12">
        <f t="shared" si="95"/>
        <v>1.5417890308754663</v>
      </c>
      <c r="BR168" s="12">
        <f t="shared" si="95"/>
        <v>61.826335423446309</v>
      </c>
      <c r="BS168" s="12">
        <f t="shared" si="95"/>
        <v>28.075640923882851</v>
      </c>
      <c r="BT168" s="12">
        <f t="shared" si="95"/>
        <v>4.641241368362568</v>
      </c>
      <c r="BU168" s="12">
        <f t="shared" si="95"/>
        <v>5.4567822843082787</v>
      </c>
    </row>
    <row r="169" spans="1:73" x14ac:dyDescent="0.35">
      <c r="A169" s="11">
        <v>166</v>
      </c>
      <c r="B169" s="2">
        <v>2011</v>
      </c>
      <c r="C169" s="7">
        <v>130653</v>
      </c>
      <c r="D169" s="7">
        <v>23504</v>
      </c>
      <c r="E169" s="7">
        <v>16561</v>
      </c>
      <c r="F169" s="7">
        <v>19116</v>
      </c>
      <c r="G169" s="12">
        <f t="shared" si="84"/>
        <v>17.989636671182446</v>
      </c>
      <c r="H169" s="12">
        <f t="shared" si="84"/>
        <v>12.67556045402708</v>
      </c>
      <c r="I169" s="12">
        <f t="shared" si="84"/>
        <v>14.63112213267204</v>
      </c>
      <c r="J169" s="7">
        <v>236</v>
      </c>
      <c r="K169" s="13">
        <f t="shared" si="85"/>
        <v>0.18063113744039555</v>
      </c>
      <c r="L169" s="7">
        <v>45598</v>
      </c>
      <c r="M169" s="12">
        <f t="shared" si="86"/>
        <v>34.900078834776089</v>
      </c>
      <c r="N169" s="7">
        <v>38378</v>
      </c>
      <c r="O169" s="12">
        <f t="shared" si="87"/>
        <v>29.373990646980936</v>
      </c>
      <c r="P169" s="7">
        <v>65363</v>
      </c>
      <c r="Q169" s="7">
        <v>3230</v>
      </c>
      <c r="R169" s="7">
        <v>32611</v>
      </c>
      <c r="S169" s="12">
        <f t="shared" si="88"/>
        <v>4.708935314099107</v>
      </c>
      <c r="T169" s="12">
        <f t="shared" si="89"/>
        <v>67.776965337338453</v>
      </c>
      <c r="U169" s="7">
        <v>561</v>
      </c>
      <c r="V169" s="7">
        <v>77</v>
      </c>
      <c r="W169" s="7">
        <v>55</v>
      </c>
      <c r="X169" s="7">
        <v>4200</v>
      </c>
      <c r="Y169" s="7">
        <v>4974</v>
      </c>
      <c r="Z169" s="7">
        <v>41</v>
      </c>
      <c r="AA169" s="7">
        <v>465</v>
      </c>
      <c r="AB169" s="7">
        <v>966</v>
      </c>
      <c r="AC169" s="7">
        <v>109</v>
      </c>
      <c r="AD169" s="7">
        <v>564</v>
      </c>
      <c r="AE169" s="7">
        <v>4049</v>
      </c>
      <c r="AF169" s="7">
        <v>2756</v>
      </c>
      <c r="AG169" s="7">
        <v>938</v>
      </c>
      <c r="AH169" s="7">
        <v>24473</v>
      </c>
      <c r="AI169" s="7">
        <v>29761</v>
      </c>
      <c r="AJ169" s="7">
        <v>8448</v>
      </c>
      <c r="AK169" s="7">
        <v>34171</v>
      </c>
      <c r="AL169" s="14">
        <f t="shared" si="90"/>
        <v>26.154011006253203</v>
      </c>
      <c r="AM169" s="7">
        <v>3.7021276595744683</v>
      </c>
      <c r="AN169" s="7">
        <v>21685</v>
      </c>
      <c r="AO169" s="7">
        <v>2941</v>
      </c>
      <c r="AP169" s="14">
        <f t="shared" si="91"/>
        <v>16.59739921777533</v>
      </c>
      <c r="AQ169" s="14">
        <f t="shared" si="92"/>
        <v>2.2510007424245906</v>
      </c>
      <c r="AR169" s="7">
        <v>13818</v>
      </c>
      <c r="AS169" s="7">
        <v>28972</v>
      </c>
      <c r="AT169" s="7">
        <v>8782</v>
      </c>
      <c r="AU169" s="7">
        <v>51898</v>
      </c>
      <c r="AV169" s="12">
        <f t="shared" si="93"/>
        <v>26.625303479902882</v>
      </c>
      <c r="AW169" s="12">
        <f t="shared" si="93"/>
        <v>55.824887278893208</v>
      </c>
      <c r="AX169" s="12">
        <f t="shared" si="93"/>
        <v>16.921654013642144</v>
      </c>
      <c r="AY169" s="7">
        <v>15850</v>
      </c>
      <c r="AZ169" s="7">
        <v>670</v>
      </c>
      <c r="BA169" s="7">
        <v>51897</v>
      </c>
      <c r="BB169" s="12">
        <f t="shared" si="94"/>
        <v>30.541264427616237</v>
      </c>
      <c r="BC169" s="12">
        <f t="shared" si="94"/>
        <v>1.2910187486752605</v>
      </c>
      <c r="BD169" s="8">
        <v>37</v>
      </c>
      <c r="BE169" s="5">
        <v>11856</v>
      </c>
      <c r="BF169" s="5">
        <v>16536</v>
      </c>
      <c r="BG169" s="5">
        <v>4172</v>
      </c>
      <c r="BH169" s="5">
        <v>763</v>
      </c>
      <c r="BI169" s="5">
        <v>33327</v>
      </c>
      <c r="BJ169" s="5">
        <v>13866</v>
      </c>
      <c r="BK169" s="5">
        <v>2705</v>
      </c>
      <c r="BL169" s="5">
        <v>2000</v>
      </c>
      <c r="BM169" s="5">
        <v>51898</v>
      </c>
      <c r="BN169" s="12">
        <f t="shared" si="95"/>
        <v>22.844810975374774</v>
      </c>
      <c r="BO169" s="12">
        <f t="shared" si="95"/>
        <v>31.862499518285869</v>
      </c>
      <c r="BP169" s="12">
        <f t="shared" si="95"/>
        <v>8.0388454275694627</v>
      </c>
      <c r="BQ169" s="12">
        <f t="shared" si="95"/>
        <v>1.4701915295387105</v>
      </c>
      <c r="BR169" s="12">
        <f t="shared" si="95"/>
        <v>64.216347450768822</v>
      </c>
      <c r="BS169" s="12">
        <f t="shared" si="95"/>
        <v>26.717792593163516</v>
      </c>
      <c r="BT169" s="12">
        <f t="shared" si="95"/>
        <v>5.2121469035415622</v>
      </c>
      <c r="BU169" s="12">
        <f t="shared" si="95"/>
        <v>3.8537130525261087</v>
      </c>
    </row>
    <row r="170" spans="1:73" x14ac:dyDescent="0.35">
      <c r="A170" s="11">
        <v>167</v>
      </c>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s="23"/>
      <c r="BF170" s="23"/>
      <c r="BG170" s="23"/>
      <c r="BH170" s="23"/>
      <c r="BI170" s="23"/>
      <c r="BJ170" s="23"/>
      <c r="BK170" s="23"/>
      <c r="BL170" s="23"/>
      <c r="BM170" s="23"/>
      <c r="BN170" s="23"/>
    </row>
    <row r="171" spans="1:73" x14ac:dyDescent="0.35">
      <c r="A171" s="11">
        <v>168</v>
      </c>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s="23"/>
      <c r="BF171" s="23"/>
      <c r="BG171" s="23"/>
      <c r="BH171" s="23"/>
      <c r="BI171" s="23"/>
      <c r="BJ171" s="23"/>
      <c r="BK171" s="23"/>
      <c r="BL171" s="23"/>
      <c r="BM171" s="23"/>
      <c r="BN171" s="23"/>
    </row>
    <row r="172" spans="1:73" x14ac:dyDescent="0.35">
      <c r="A172" s="11">
        <v>169</v>
      </c>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s="23"/>
      <c r="BF172" s="23"/>
      <c r="BG172" s="23"/>
      <c r="BH172" s="23"/>
      <c r="BI172" s="23"/>
      <c r="BJ172" s="23"/>
      <c r="BK172" s="23"/>
      <c r="BL172" s="23"/>
      <c r="BM172" s="23"/>
      <c r="BN172" s="23"/>
    </row>
    <row r="173" spans="1:73" x14ac:dyDescent="0.35">
      <c r="A173" s="11">
        <v>170</v>
      </c>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s="23"/>
      <c r="BF173" s="23"/>
      <c r="BG173" s="23"/>
      <c r="BH173" s="23"/>
      <c r="BI173" s="23"/>
      <c r="BJ173" s="23"/>
      <c r="BK173" s="23"/>
      <c r="BL173" s="23"/>
      <c r="BM173" s="23"/>
      <c r="BN173" s="23"/>
    </row>
    <row r="174" spans="1:73" x14ac:dyDescent="0.35">
      <c r="A174" s="11">
        <v>171</v>
      </c>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s="23"/>
      <c r="BF174" s="23"/>
      <c r="BG174" s="23"/>
      <c r="BH174" s="23"/>
      <c r="BI174" s="23"/>
      <c r="BJ174" s="23"/>
      <c r="BK174" s="23"/>
      <c r="BL174" s="23"/>
      <c r="BM174" s="23"/>
      <c r="BN174" s="23"/>
    </row>
    <row r="175" spans="1:73" x14ac:dyDescent="0.35">
      <c r="A175" s="11">
        <v>172</v>
      </c>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s="23"/>
      <c r="BF175" s="23"/>
      <c r="BG175" s="23"/>
      <c r="BH175" s="23"/>
      <c r="BI175" s="23"/>
      <c r="BJ175" s="23"/>
      <c r="BK175" s="23"/>
      <c r="BL175" s="23"/>
      <c r="BM175" s="23"/>
      <c r="BN175" s="23"/>
    </row>
    <row r="176" spans="1:73" x14ac:dyDescent="0.35">
      <c r="A176" s="11">
        <v>173</v>
      </c>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s="23"/>
      <c r="BF176" s="23"/>
      <c r="BG176" s="23"/>
      <c r="BH176" s="23"/>
      <c r="BI176" s="23"/>
      <c r="BJ176" s="23"/>
      <c r="BK176" s="23"/>
      <c r="BL176" s="23"/>
      <c r="BM176" s="23"/>
      <c r="BN176" s="23"/>
    </row>
    <row r="177" spans="1:73" x14ac:dyDescent="0.35">
      <c r="A177" s="11">
        <v>174</v>
      </c>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s="23"/>
      <c r="BF177" s="23"/>
      <c r="BG177" s="23"/>
      <c r="BH177" s="23"/>
      <c r="BI177" s="23"/>
      <c r="BJ177" s="23"/>
      <c r="BK177" s="23"/>
      <c r="BL177" s="23"/>
      <c r="BM177" s="23"/>
      <c r="BN177" s="23"/>
    </row>
    <row r="178" spans="1:73" x14ac:dyDescent="0.35">
      <c r="A178" s="11">
        <v>175</v>
      </c>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s="23"/>
      <c r="BF178" s="23"/>
      <c r="BG178" s="23"/>
      <c r="BH178" s="23"/>
      <c r="BI178" s="23"/>
      <c r="BJ178" s="23"/>
      <c r="BK178" s="23"/>
      <c r="BL178" s="23"/>
      <c r="BM178" s="23"/>
      <c r="BN178" s="23"/>
    </row>
    <row r="179" spans="1:73" x14ac:dyDescent="0.35">
      <c r="A179" s="11">
        <v>176</v>
      </c>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s="23"/>
      <c r="BF179" s="23"/>
      <c r="BG179" s="23"/>
      <c r="BH179" s="23"/>
      <c r="BI179" s="23"/>
      <c r="BJ179" s="23"/>
      <c r="BK179" s="23"/>
      <c r="BL179" s="23"/>
      <c r="BM179" s="23"/>
      <c r="BN179" s="23"/>
    </row>
    <row r="180" spans="1:73" x14ac:dyDescent="0.35">
      <c r="A180" s="11">
        <v>177</v>
      </c>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s="23"/>
      <c r="BF180" s="23"/>
      <c r="BG180" s="23"/>
      <c r="BH180" s="23"/>
      <c r="BI180" s="23"/>
      <c r="BJ180" s="23"/>
      <c r="BK180" s="23"/>
      <c r="BL180" s="23"/>
      <c r="BM180" s="23"/>
      <c r="BN180" s="23"/>
    </row>
    <row r="181" spans="1:73" x14ac:dyDescent="0.35">
      <c r="A181" s="11">
        <v>178</v>
      </c>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s="23"/>
      <c r="BF181" s="23"/>
      <c r="BG181" s="23"/>
      <c r="BH181" s="23"/>
      <c r="BI181" s="23"/>
      <c r="BJ181" s="23"/>
      <c r="BK181" s="23"/>
      <c r="BL181" s="23"/>
      <c r="BM181" s="23"/>
      <c r="BN181" s="23"/>
    </row>
    <row r="182" spans="1:73" x14ac:dyDescent="0.35">
      <c r="A182" s="11">
        <v>179</v>
      </c>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s="23"/>
      <c r="BF182" s="23"/>
      <c r="BG182" s="23"/>
      <c r="BH182" s="23"/>
      <c r="BI182" s="23"/>
      <c r="BJ182" s="23"/>
      <c r="BK182" s="23"/>
      <c r="BL182" s="23"/>
      <c r="BM182" s="23"/>
      <c r="BN182" s="23"/>
    </row>
    <row r="183" spans="1:73" x14ac:dyDescent="0.35">
      <c r="A183" s="11">
        <v>180</v>
      </c>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s="23"/>
      <c r="BF183" s="23"/>
      <c r="BG183" s="23"/>
      <c r="BH183" s="23"/>
      <c r="BI183" s="23"/>
      <c r="BJ183" s="23"/>
      <c r="BK183" s="23"/>
      <c r="BL183" s="23"/>
      <c r="BM183" s="23"/>
      <c r="BN183" s="23"/>
    </row>
    <row r="184" spans="1:73" x14ac:dyDescent="0.35">
      <c r="A184" s="11">
        <v>181</v>
      </c>
      <c r="B184" s="2" t="s">
        <v>60</v>
      </c>
      <c r="C184" s="7" t="s">
        <v>0</v>
      </c>
      <c r="D184" s="7" t="s">
        <v>1</v>
      </c>
      <c r="E184" s="7" t="s">
        <v>2</v>
      </c>
      <c r="F184" s="7" t="s">
        <v>3</v>
      </c>
      <c r="G184" s="12" t="e">
        <f t="shared" ref="G184:I189" si="96">D184/$C184*100</f>
        <v>#VALUE!</v>
      </c>
      <c r="H184" s="12" t="e">
        <f t="shared" si="96"/>
        <v>#VALUE!</v>
      </c>
      <c r="I184" s="12" t="e">
        <f t="shared" si="96"/>
        <v>#VALUE!</v>
      </c>
      <c r="J184" s="7" t="s">
        <v>4</v>
      </c>
      <c r="K184" s="13" t="e">
        <f t="shared" ref="K184:K189" si="97">J184/$C184*100</f>
        <v>#VALUE!</v>
      </c>
      <c r="L184" s="7" t="s">
        <v>5</v>
      </c>
      <c r="M184" s="12" t="e">
        <f t="shared" ref="M184:M189" si="98">L184/$C184*100</f>
        <v>#VALUE!</v>
      </c>
      <c r="N184" s="7" t="s">
        <v>6</v>
      </c>
      <c r="O184" s="12" t="e">
        <f t="shared" ref="O184:O189" si="99">N184/$C184*100</f>
        <v>#VALUE!</v>
      </c>
      <c r="P184" s="7" t="s">
        <v>7</v>
      </c>
      <c r="Q184" s="7" t="s">
        <v>8</v>
      </c>
      <c r="R184" s="7" t="s">
        <v>9</v>
      </c>
      <c r="S184" s="12" t="e">
        <f t="shared" ref="S184:S189" si="100">Q184/SUM(P184,Q184)*100</f>
        <v>#VALUE!</v>
      </c>
      <c r="T184" s="12" t="e">
        <f t="shared" ref="T184:T189" si="101">SUM(P184:Q184)/SUM(P184:R184)*100</f>
        <v>#DIV/0!</v>
      </c>
      <c r="U184" s="7" t="s">
        <v>10</v>
      </c>
      <c r="V184" s="7" t="s">
        <v>11</v>
      </c>
      <c r="W184" s="7" t="s">
        <v>12</v>
      </c>
      <c r="X184" s="7" t="s">
        <v>13</v>
      </c>
      <c r="Y184" s="7" t="s">
        <v>14</v>
      </c>
      <c r="Z184" s="7" t="s">
        <v>15</v>
      </c>
      <c r="AA184" s="7" t="s">
        <v>16</v>
      </c>
      <c r="AB184" s="7" t="s">
        <v>17</v>
      </c>
      <c r="AC184" s="7" t="s">
        <v>18</v>
      </c>
      <c r="AD184" s="7" t="s">
        <v>19</v>
      </c>
      <c r="AE184" s="7" t="s">
        <v>20</v>
      </c>
      <c r="AF184" s="7" t="s">
        <v>21</v>
      </c>
      <c r="AG184" s="7" t="s">
        <v>22</v>
      </c>
      <c r="AH184" s="7" t="s">
        <v>23</v>
      </c>
      <c r="AI184" s="7" t="s">
        <v>24</v>
      </c>
      <c r="AJ184" s="7" t="s">
        <v>25</v>
      </c>
      <c r="AK184" s="7" t="s">
        <v>26</v>
      </c>
      <c r="AL184" s="14" t="e">
        <f t="shared" ref="AL184:AL189" si="102">AK184/C184*100</f>
        <v>#VALUE!</v>
      </c>
      <c r="AM184" s="7" t="s">
        <v>27</v>
      </c>
      <c r="AN184" s="7" t="s">
        <v>28</v>
      </c>
      <c r="AO184" s="7" t="s">
        <v>29</v>
      </c>
      <c r="AP184" s="14" t="e">
        <f t="shared" ref="AP184:AP189" si="103">AN184/C184*100</f>
        <v>#VALUE!</v>
      </c>
      <c r="AQ184" s="14" t="e">
        <f t="shared" ref="AQ184:AQ189" si="104">AO184/C184*100</f>
        <v>#VALUE!</v>
      </c>
      <c r="AR184" s="7" t="s">
        <v>30</v>
      </c>
      <c r="AS184" s="7" t="s">
        <v>31</v>
      </c>
      <c r="AT184" s="7" t="s">
        <v>32</v>
      </c>
      <c r="AU184" s="7" t="s">
        <v>33</v>
      </c>
      <c r="AV184" s="12" t="e">
        <f t="shared" ref="AV184:AX189" si="105">AR184/$AU184*100</f>
        <v>#VALUE!</v>
      </c>
      <c r="AW184" s="12" t="e">
        <f t="shared" si="105"/>
        <v>#VALUE!</v>
      </c>
      <c r="AX184" s="12" t="e">
        <f t="shared" si="105"/>
        <v>#VALUE!</v>
      </c>
      <c r="AY184" s="7" t="s">
        <v>34</v>
      </c>
      <c r="AZ184" s="7" t="s">
        <v>35</v>
      </c>
      <c r="BA184" s="7" t="s">
        <v>36</v>
      </c>
      <c r="BB184" s="12" t="e">
        <f t="shared" ref="BB184:BC189" si="106">AY184/$BA184*100</f>
        <v>#VALUE!</v>
      </c>
      <c r="BC184" s="12" t="e">
        <f t="shared" si="106"/>
        <v>#VALUE!</v>
      </c>
      <c r="BD184" s="8" t="s">
        <v>37</v>
      </c>
      <c r="BN184" s="12"/>
      <c r="BO184" s="12"/>
      <c r="BP184" s="12"/>
      <c r="BQ184" s="12"/>
      <c r="BR184" s="12"/>
      <c r="BS184" s="12"/>
      <c r="BT184" s="12"/>
      <c r="BU184" s="12"/>
    </row>
    <row r="185" spans="1:73" x14ac:dyDescent="0.35">
      <c r="A185" s="11">
        <v>182</v>
      </c>
      <c r="B185" s="2">
        <v>1991</v>
      </c>
      <c r="C185" s="7">
        <v>128705</v>
      </c>
      <c r="D185" s="7">
        <v>28065</v>
      </c>
      <c r="E185" s="7">
        <v>23389</v>
      </c>
      <c r="F185" s="7">
        <v>11176</v>
      </c>
      <c r="G185" s="12">
        <f t="shared" si="96"/>
        <v>21.805679655025056</v>
      </c>
      <c r="H185" s="12">
        <f t="shared" si="96"/>
        <v>18.172565168408376</v>
      </c>
      <c r="I185" s="12">
        <f t="shared" si="96"/>
        <v>8.6834233324268677</v>
      </c>
      <c r="J185" s="7">
        <v>434</v>
      </c>
      <c r="K185" s="13">
        <f t="shared" si="97"/>
        <v>0.33720523678178782</v>
      </c>
      <c r="L185" s="7">
        <v>59254</v>
      </c>
      <c r="M185" s="12">
        <f t="shared" si="98"/>
        <v>46.038615438405657</v>
      </c>
      <c r="N185" s="7">
        <v>53259</v>
      </c>
      <c r="O185" s="12">
        <f t="shared" si="99"/>
        <v>41.380676741385336</v>
      </c>
      <c r="P185" s="7">
        <v>52311</v>
      </c>
      <c r="Q185" s="7">
        <v>11508</v>
      </c>
      <c r="R185" s="7">
        <v>33826</v>
      </c>
      <c r="S185" s="12">
        <f t="shared" si="100"/>
        <v>18.032247449819021</v>
      </c>
      <c r="T185" s="12">
        <f t="shared" si="101"/>
        <v>65.358185262942285</v>
      </c>
      <c r="U185" s="7">
        <v>2579</v>
      </c>
      <c r="W185" s="7">
        <v>2568</v>
      </c>
      <c r="X185" s="7">
        <v>1678</v>
      </c>
      <c r="Y185" s="7">
        <v>2251</v>
      </c>
      <c r="Z185" s="7">
        <v>19</v>
      </c>
      <c r="AA185" s="7">
        <v>833</v>
      </c>
      <c r="AB185" s="7">
        <v>3347</v>
      </c>
      <c r="AC185" s="7">
        <v>1042</v>
      </c>
      <c r="AD185" s="7">
        <v>7349</v>
      </c>
      <c r="AE185" s="7">
        <v>648</v>
      </c>
      <c r="AF185" s="7">
        <v>6418</v>
      </c>
      <c r="AG185" s="7">
        <v>3892</v>
      </c>
      <c r="AH185" s="7">
        <v>70</v>
      </c>
      <c r="AI185" s="7">
        <v>16577</v>
      </c>
      <c r="AJ185" s="7">
        <v>2914</v>
      </c>
      <c r="AK185" s="7">
        <v>3056</v>
      </c>
      <c r="AL185" s="14">
        <f t="shared" si="102"/>
        <v>2.3744221281224505</v>
      </c>
      <c r="AM185" s="7">
        <v>16.697686785429408</v>
      </c>
      <c r="AN185" s="7">
        <v>3989</v>
      </c>
      <c r="AO185" s="7">
        <v>7395</v>
      </c>
      <c r="AP185" s="14">
        <f t="shared" si="103"/>
        <v>3.099335690144128</v>
      </c>
      <c r="AQ185" s="14">
        <f t="shared" si="104"/>
        <v>5.7456975253486657</v>
      </c>
      <c r="AR185" s="7">
        <v>4796</v>
      </c>
      <c r="AS185" s="7">
        <v>33149</v>
      </c>
      <c r="AT185" s="7">
        <v>4487</v>
      </c>
      <c r="AU185" s="7">
        <v>43849</v>
      </c>
      <c r="AV185" s="12">
        <f t="shared" si="105"/>
        <v>10.93753563365185</v>
      </c>
      <c r="AW185" s="12">
        <f t="shared" si="105"/>
        <v>75.598075212661627</v>
      </c>
      <c r="AX185" s="12">
        <f t="shared" si="105"/>
        <v>10.232844534653013</v>
      </c>
      <c r="AY185" s="7">
        <v>11134</v>
      </c>
      <c r="AZ185" s="7">
        <v>1620</v>
      </c>
      <c r="BA185" s="7">
        <v>41678</v>
      </c>
      <c r="BB185" s="12">
        <f t="shared" si="106"/>
        <v>26.714333701233269</v>
      </c>
      <c r="BC185" s="12">
        <f t="shared" si="106"/>
        <v>3.8869427515715724</v>
      </c>
      <c r="BD185" s="8" t="s">
        <v>49</v>
      </c>
      <c r="BN185" s="12"/>
      <c r="BO185" s="12"/>
      <c r="BP185" s="12"/>
      <c r="BQ185" s="12"/>
      <c r="BR185" s="12"/>
      <c r="BS185" s="12"/>
      <c r="BT185" s="12"/>
      <c r="BU185" s="12"/>
    </row>
    <row r="186" spans="1:73" x14ac:dyDescent="0.35">
      <c r="A186" s="11">
        <v>183</v>
      </c>
      <c r="B186" s="2">
        <v>1996</v>
      </c>
      <c r="C186" s="7">
        <v>126179</v>
      </c>
      <c r="D186" s="7">
        <v>25733</v>
      </c>
      <c r="E186" s="7">
        <v>20760</v>
      </c>
      <c r="F186" s="7">
        <v>13413</v>
      </c>
      <c r="G186" s="12">
        <f t="shared" si="96"/>
        <v>20.394043382813305</v>
      </c>
      <c r="H186" s="12">
        <f t="shared" si="96"/>
        <v>16.452817029775161</v>
      </c>
      <c r="I186" s="12">
        <f t="shared" si="96"/>
        <v>10.630136552041147</v>
      </c>
      <c r="J186" s="7">
        <v>556</v>
      </c>
      <c r="K186" s="13">
        <f t="shared" si="97"/>
        <v>0.44064384723289929</v>
      </c>
      <c r="L186" s="7">
        <v>63002</v>
      </c>
      <c r="M186" s="12">
        <f t="shared" si="98"/>
        <v>49.930654070804174</v>
      </c>
      <c r="N186" s="7">
        <v>61085</v>
      </c>
      <c r="O186" s="12">
        <f t="shared" si="99"/>
        <v>48.411383827736785</v>
      </c>
      <c r="P186" s="7">
        <v>49092</v>
      </c>
      <c r="Q186" s="7">
        <v>8299</v>
      </c>
      <c r="R186" s="7">
        <v>39770</v>
      </c>
      <c r="S186" s="12">
        <f t="shared" si="100"/>
        <v>14.460455472112352</v>
      </c>
      <c r="T186" s="12">
        <f t="shared" si="101"/>
        <v>59.067938782021592</v>
      </c>
      <c r="U186" s="7">
        <v>1591</v>
      </c>
      <c r="V186" s="7">
        <v>1112</v>
      </c>
      <c r="W186" s="7">
        <v>3709</v>
      </c>
      <c r="X186" s="7">
        <v>2241</v>
      </c>
      <c r="Y186" s="7">
        <v>2450</v>
      </c>
      <c r="Z186" s="7">
        <v>145</v>
      </c>
      <c r="AA186" s="7">
        <v>1019</v>
      </c>
      <c r="AB186" s="7">
        <v>4178</v>
      </c>
      <c r="AC186" s="7">
        <v>1078</v>
      </c>
      <c r="AD186" s="7">
        <v>10270</v>
      </c>
      <c r="AE186" s="7">
        <v>986</v>
      </c>
      <c r="AF186" s="7">
        <v>10679</v>
      </c>
      <c r="AG186" s="7">
        <v>6064</v>
      </c>
      <c r="AH186" s="7">
        <v>78</v>
      </c>
      <c r="AI186" s="7">
        <v>19233</v>
      </c>
      <c r="AJ186" s="7">
        <v>3336</v>
      </c>
      <c r="AK186" s="7">
        <v>4830</v>
      </c>
      <c r="AL186" s="14">
        <f t="shared" si="102"/>
        <v>3.8278952916095386</v>
      </c>
      <c r="AM186" s="7">
        <v>11.253921667847385</v>
      </c>
      <c r="AN186" s="7">
        <v>1962</v>
      </c>
      <c r="AO186" s="7">
        <v>7248</v>
      </c>
      <c r="AP186" s="14">
        <f t="shared" si="103"/>
        <v>1.5549338637966699</v>
      </c>
      <c r="AQ186" s="14">
        <f t="shared" si="104"/>
        <v>5.7442205121295933</v>
      </c>
      <c r="AR186" s="7">
        <v>7178</v>
      </c>
      <c r="AS186" s="7">
        <v>33450</v>
      </c>
      <c r="AT186" s="7">
        <v>2720</v>
      </c>
      <c r="AU186" s="7">
        <v>44627</v>
      </c>
      <c r="AV186" s="12">
        <f t="shared" si="105"/>
        <v>16.084433190669326</v>
      </c>
      <c r="AW186" s="12">
        <f t="shared" si="105"/>
        <v>74.954623882403027</v>
      </c>
      <c r="AX186" s="12">
        <f t="shared" si="105"/>
        <v>6.0949649315436849</v>
      </c>
      <c r="AY186" s="7">
        <v>11900</v>
      </c>
      <c r="AZ186" s="7">
        <v>1492</v>
      </c>
      <c r="BA186" s="7">
        <v>42575</v>
      </c>
      <c r="BB186" s="12">
        <f t="shared" si="106"/>
        <v>27.950675278919551</v>
      </c>
      <c r="BC186" s="12">
        <f t="shared" si="106"/>
        <v>3.5044039929536113</v>
      </c>
      <c r="BD186" s="8" t="s">
        <v>38</v>
      </c>
      <c r="BN186" s="12"/>
      <c r="BO186" s="12"/>
      <c r="BP186" s="12"/>
      <c r="BQ186" s="12"/>
      <c r="BR186" s="12"/>
      <c r="BS186" s="12"/>
      <c r="BT186" s="12"/>
      <c r="BU186" s="12"/>
    </row>
    <row r="187" spans="1:73" x14ac:dyDescent="0.35">
      <c r="A187" s="11">
        <v>184</v>
      </c>
      <c r="B187" s="2">
        <v>2001</v>
      </c>
      <c r="C187" s="7">
        <v>124536</v>
      </c>
      <c r="D187" s="7">
        <v>24028</v>
      </c>
      <c r="E187" s="7">
        <v>18781</v>
      </c>
      <c r="F187" s="7">
        <v>15447</v>
      </c>
      <c r="G187" s="12">
        <f t="shared" si="96"/>
        <v>19.29401940001285</v>
      </c>
      <c r="H187" s="12">
        <f t="shared" si="96"/>
        <v>15.080779854821097</v>
      </c>
      <c r="I187" s="12">
        <f t="shared" si="96"/>
        <v>12.403642320292928</v>
      </c>
      <c r="J187" s="7">
        <v>494</v>
      </c>
      <c r="K187" s="13">
        <f t="shared" si="97"/>
        <v>0.39667244812744912</v>
      </c>
      <c r="L187" s="7">
        <v>63283</v>
      </c>
      <c r="M187" s="12">
        <f t="shared" si="98"/>
        <v>50.815025374188991</v>
      </c>
      <c r="N187" s="7">
        <v>64755</v>
      </c>
      <c r="O187" s="12">
        <f t="shared" si="99"/>
        <v>51.997012911929083</v>
      </c>
      <c r="P187" s="7">
        <v>47905</v>
      </c>
      <c r="Q187" s="7">
        <v>6083</v>
      </c>
      <c r="R187" s="7">
        <v>41174</v>
      </c>
      <c r="S187" s="12">
        <f t="shared" si="100"/>
        <v>11.267318663406684</v>
      </c>
      <c r="T187" s="12">
        <f t="shared" si="101"/>
        <v>56.732729450831208</v>
      </c>
      <c r="U187" s="7">
        <v>1227</v>
      </c>
      <c r="V187" s="7">
        <v>2092</v>
      </c>
      <c r="W187" s="7">
        <v>4285</v>
      </c>
      <c r="X187" s="7">
        <v>2353</v>
      </c>
      <c r="Y187" s="7">
        <v>2592</v>
      </c>
      <c r="Z187" s="7">
        <v>305</v>
      </c>
      <c r="AA187" s="7">
        <v>1024</v>
      </c>
      <c r="AB187" s="7">
        <v>3983</v>
      </c>
      <c r="AC187" s="7">
        <v>984</v>
      </c>
      <c r="AD187" s="7">
        <v>10423</v>
      </c>
      <c r="AE187" s="7">
        <v>1437</v>
      </c>
      <c r="AF187" s="7">
        <v>16678</v>
      </c>
      <c r="AG187" s="7">
        <v>8667</v>
      </c>
      <c r="AH187" s="7">
        <v>89</v>
      </c>
      <c r="AI187" s="7">
        <v>13310</v>
      </c>
      <c r="AJ187" s="7">
        <v>3746</v>
      </c>
      <c r="AK187" s="7">
        <v>6365</v>
      </c>
      <c r="AL187" s="14">
        <f t="shared" si="102"/>
        <v>5.1109719277959789</v>
      </c>
      <c r="AM187" s="7">
        <v>8.6454398273070687</v>
      </c>
      <c r="AN187" s="7">
        <v>4512</v>
      </c>
      <c r="AO187" s="7">
        <v>7599</v>
      </c>
      <c r="AP187" s="14">
        <f t="shared" si="103"/>
        <v>3.623048756985932</v>
      </c>
      <c r="AQ187" s="14">
        <f t="shared" si="104"/>
        <v>6.1018500674503757</v>
      </c>
      <c r="AR187" s="7">
        <v>7297</v>
      </c>
      <c r="AS187" s="7">
        <v>33220</v>
      </c>
      <c r="AT187" s="7">
        <v>3900</v>
      </c>
      <c r="AU187" s="7">
        <v>45732</v>
      </c>
      <c r="AV187" s="12">
        <f t="shared" si="105"/>
        <v>15.956004548237557</v>
      </c>
      <c r="AW187" s="12">
        <f t="shared" si="105"/>
        <v>72.640601766815365</v>
      </c>
      <c r="AX187" s="12">
        <f t="shared" si="105"/>
        <v>8.5279454211493047</v>
      </c>
      <c r="AY187" s="7">
        <v>11668</v>
      </c>
      <c r="AZ187" s="7">
        <v>1705</v>
      </c>
      <c r="BA187" s="7">
        <v>43370</v>
      </c>
      <c r="BB187" s="12">
        <f t="shared" si="106"/>
        <v>26.903389439704867</v>
      </c>
      <c r="BC187" s="12">
        <f t="shared" si="106"/>
        <v>3.9312889093843673</v>
      </c>
      <c r="BD187" s="8" t="s">
        <v>39</v>
      </c>
      <c r="BE187" s="5">
        <v>8383</v>
      </c>
      <c r="BF187" s="5">
        <v>16482</v>
      </c>
      <c r="BG187" s="5">
        <v>5889</v>
      </c>
      <c r="BH187" s="5">
        <v>705</v>
      </c>
      <c r="BI187" s="5">
        <v>31459</v>
      </c>
      <c r="BJ187" s="5">
        <v>9186</v>
      </c>
      <c r="BK187" s="5">
        <v>1271</v>
      </c>
      <c r="BL187" s="5">
        <v>1460</v>
      </c>
      <c r="BM187" s="5">
        <v>43376</v>
      </c>
      <c r="BN187" s="12">
        <f t="shared" ref="BN187:BU189" si="107">BE187/$BM187*100</f>
        <v>19.326355588343784</v>
      </c>
      <c r="BO187" s="12">
        <f t="shared" si="107"/>
        <v>37.997971228329028</v>
      </c>
      <c r="BP187" s="12">
        <f t="shared" si="107"/>
        <v>13.576632239026191</v>
      </c>
      <c r="BQ187" s="12">
        <f t="shared" si="107"/>
        <v>1.6253227591294723</v>
      </c>
      <c r="BR187" s="12">
        <f t="shared" si="107"/>
        <v>72.526281814828479</v>
      </c>
      <c r="BS187" s="12">
        <f t="shared" si="107"/>
        <v>21.177609738104021</v>
      </c>
      <c r="BT187" s="12">
        <f t="shared" si="107"/>
        <v>2.9301918111398009</v>
      </c>
      <c r="BU187" s="12">
        <f t="shared" si="107"/>
        <v>3.3659166359277024</v>
      </c>
    </row>
    <row r="188" spans="1:73" x14ac:dyDescent="0.35">
      <c r="A188" s="11">
        <v>185</v>
      </c>
      <c r="B188" s="2">
        <v>2006</v>
      </c>
      <c r="C188" s="7">
        <v>125742</v>
      </c>
      <c r="D188" s="7">
        <v>23948</v>
      </c>
      <c r="E188" s="7">
        <v>17841</v>
      </c>
      <c r="F188" s="7">
        <v>17203</v>
      </c>
      <c r="G188" s="12">
        <f t="shared" si="96"/>
        <v>19.045346821268947</v>
      </c>
      <c r="H188" s="12">
        <f t="shared" si="96"/>
        <v>14.188576609247509</v>
      </c>
      <c r="I188" s="12">
        <f t="shared" si="96"/>
        <v>13.681188465270155</v>
      </c>
      <c r="J188" s="7">
        <v>497</v>
      </c>
      <c r="K188" s="13">
        <f t="shared" si="97"/>
        <v>0.39525377359991098</v>
      </c>
      <c r="L188" s="7">
        <v>64307</v>
      </c>
      <c r="M188" s="12">
        <f t="shared" si="98"/>
        <v>51.142020963560306</v>
      </c>
      <c r="N188" s="7">
        <v>69074</v>
      </c>
      <c r="O188" s="12">
        <f t="shared" si="99"/>
        <v>54.933117017384802</v>
      </c>
      <c r="P188" s="7">
        <v>47803</v>
      </c>
      <c r="Q188" s="7">
        <v>5002</v>
      </c>
      <c r="R188" s="7">
        <v>40558</v>
      </c>
      <c r="S188" s="12">
        <f t="shared" si="100"/>
        <v>9.4725878231228098</v>
      </c>
      <c r="T188" s="12">
        <f t="shared" si="101"/>
        <v>56.55880809314182</v>
      </c>
      <c r="U188" s="7">
        <v>1342</v>
      </c>
      <c r="V188" s="7">
        <v>2038</v>
      </c>
      <c r="W188" s="7">
        <v>4644</v>
      </c>
      <c r="X188" s="7">
        <v>2690</v>
      </c>
      <c r="Y188" s="7">
        <v>3813</v>
      </c>
      <c r="Z188" s="7">
        <v>240</v>
      </c>
      <c r="AA188" s="7">
        <v>1151</v>
      </c>
      <c r="AB188" s="7">
        <v>3819</v>
      </c>
      <c r="AC188" s="7">
        <v>917</v>
      </c>
      <c r="AD188" s="7">
        <v>10574</v>
      </c>
      <c r="AE188" s="7">
        <v>2533</v>
      </c>
      <c r="AF188" s="7">
        <v>18707</v>
      </c>
      <c r="AG188" s="7">
        <v>9870</v>
      </c>
      <c r="AH188" s="7">
        <v>102</v>
      </c>
      <c r="AI188" s="7">
        <v>14644</v>
      </c>
      <c r="AJ188" s="7">
        <v>3623</v>
      </c>
      <c r="AK188" s="7">
        <v>8827</v>
      </c>
      <c r="AL188" s="14">
        <f t="shared" si="102"/>
        <v>7.0199296973167273</v>
      </c>
      <c r="AM188" s="7">
        <v>6.8816169393647737</v>
      </c>
      <c r="AN188" s="7">
        <v>5284</v>
      </c>
      <c r="AO188" s="7">
        <v>8681</v>
      </c>
      <c r="AP188" s="14">
        <f t="shared" si="103"/>
        <v>4.2022554118751092</v>
      </c>
      <c r="AQ188" s="14">
        <f t="shared" si="104"/>
        <v>6.9038189308266134</v>
      </c>
      <c r="AR188" s="7">
        <v>9221</v>
      </c>
      <c r="AS188" s="7">
        <v>31918</v>
      </c>
      <c r="AT188" s="7">
        <v>3392</v>
      </c>
      <c r="AU188" s="7">
        <v>44852</v>
      </c>
      <c r="AV188" s="12">
        <f t="shared" si="105"/>
        <v>20.558726478194952</v>
      </c>
      <c r="AW188" s="12">
        <f t="shared" si="105"/>
        <v>71.162935877998763</v>
      </c>
      <c r="AX188" s="12">
        <f t="shared" si="105"/>
        <v>7.562650494961205</v>
      </c>
      <c r="AY188" s="7">
        <v>12541</v>
      </c>
      <c r="AZ188" s="7">
        <v>1845</v>
      </c>
      <c r="BA188" s="7">
        <v>44854</v>
      </c>
      <c r="BB188" s="12">
        <f t="shared" si="106"/>
        <v>27.959602265126854</v>
      </c>
      <c r="BC188" s="12">
        <f t="shared" si="106"/>
        <v>4.1133455210237662</v>
      </c>
      <c r="BD188" s="8">
        <v>36</v>
      </c>
      <c r="BE188" s="5">
        <v>8909</v>
      </c>
      <c r="BF188" s="5">
        <v>15325</v>
      </c>
      <c r="BG188" s="5">
        <v>6345</v>
      </c>
      <c r="BH188" s="5">
        <v>750</v>
      </c>
      <c r="BI188" s="5">
        <v>31329</v>
      </c>
      <c r="BJ188" s="5">
        <v>10109</v>
      </c>
      <c r="BK188" s="5">
        <v>1280</v>
      </c>
      <c r="BL188" s="5">
        <v>2134</v>
      </c>
      <c r="BM188" s="5">
        <v>44852</v>
      </c>
      <c r="BN188" s="12">
        <f t="shared" si="107"/>
        <v>19.863105324177294</v>
      </c>
      <c r="BO188" s="12">
        <f t="shared" si="107"/>
        <v>34.167930081155802</v>
      </c>
      <c r="BP188" s="12">
        <f t="shared" si="107"/>
        <v>14.146526353339873</v>
      </c>
      <c r="BQ188" s="12">
        <f t="shared" si="107"/>
        <v>1.6721662356193705</v>
      </c>
      <c r="BR188" s="12">
        <f t="shared" si="107"/>
        <v>69.849727994292337</v>
      </c>
      <c r="BS188" s="12">
        <f t="shared" si="107"/>
        <v>22.538571301168286</v>
      </c>
      <c r="BT188" s="12">
        <f t="shared" si="107"/>
        <v>2.8538303754570586</v>
      </c>
      <c r="BU188" s="12">
        <f t="shared" si="107"/>
        <v>4.7578703290823148</v>
      </c>
    </row>
    <row r="189" spans="1:73" x14ac:dyDescent="0.35">
      <c r="A189" s="11">
        <v>186</v>
      </c>
      <c r="B189" s="2">
        <v>2011</v>
      </c>
      <c r="C189" s="7">
        <v>136296</v>
      </c>
      <c r="D189" s="7">
        <v>24786</v>
      </c>
      <c r="E189" s="7">
        <v>19167</v>
      </c>
      <c r="F189" s="7">
        <v>18806</v>
      </c>
      <c r="G189" s="12">
        <f t="shared" si="96"/>
        <v>18.185419968304277</v>
      </c>
      <c r="H189" s="12">
        <f t="shared" si="96"/>
        <v>14.062775136467687</v>
      </c>
      <c r="I189" s="12">
        <f t="shared" si="96"/>
        <v>13.797910430240066</v>
      </c>
      <c r="J189" s="7">
        <v>499</v>
      </c>
      <c r="K189" s="13">
        <f t="shared" si="97"/>
        <v>0.36611492633679638</v>
      </c>
      <c r="L189" s="7">
        <v>75843</v>
      </c>
      <c r="M189" s="12">
        <f t="shared" si="98"/>
        <v>55.645800316957207</v>
      </c>
      <c r="N189" s="7">
        <v>82802</v>
      </c>
      <c r="O189" s="12">
        <f t="shared" si="99"/>
        <v>60.751599459998829</v>
      </c>
      <c r="P189" s="7">
        <v>53952</v>
      </c>
      <c r="Q189" s="7">
        <v>5271</v>
      </c>
      <c r="R189" s="7">
        <v>44668</v>
      </c>
      <c r="S189" s="12">
        <f t="shared" si="100"/>
        <v>8.9002583455751996</v>
      </c>
      <c r="T189" s="12">
        <f t="shared" si="101"/>
        <v>57.00493786757275</v>
      </c>
      <c r="U189" s="7">
        <v>1711</v>
      </c>
      <c r="V189" s="7">
        <v>1876</v>
      </c>
      <c r="W189" s="7">
        <v>5377</v>
      </c>
      <c r="X189" s="7">
        <v>3337</v>
      </c>
      <c r="Y189" s="7">
        <v>10007</v>
      </c>
      <c r="Z189" s="7">
        <v>455</v>
      </c>
      <c r="AA189" s="7">
        <v>1559</v>
      </c>
      <c r="AB189" s="7">
        <v>5750</v>
      </c>
      <c r="AC189" s="7">
        <v>911</v>
      </c>
      <c r="AD189" s="7">
        <v>11730</v>
      </c>
      <c r="AE189" s="7">
        <v>5385</v>
      </c>
      <c r="AF189" s="7">
        <v>22076</v>
      </c>
      <c r="AG189" s="7">
        <v>13600</v>
      </c>
      <c r="AH189" s="7">
        <v>145</v>
      </c>
      <c r="AI189" s="7">
        <v>16253</v>
      </c>
      <c r="AJ189" s="7">
        <v>5224</v>
      </c>
      <c r="AK189" s="7">
        <v>13599</v>
      </c>
      <c r="AL189" s="14">
        <f t="shared" si="102"/>
        <v>9.9775488642366614</v>
      </c>
      <c r="AM189" s="7">
        <v>4.8853554556976615</v>
      </c>
      <c r="AN189" s="7">
        <v>6661</v>
      </c>
      <c r="AO189" s="7">
        <v>9199</v>
      </c>
      <c r="AP189" s="14">
        <f t="shared" si="103"/>
        <v>4.8871573633855725</v>
      </c>
      <c r="AQ189" s="14">
        <f t="shared" si="104"/>
        <v>6.7492809766977757</v>
      </c>
      <c r="AR189" s="7">
        <v>10097</v>
      </c>
      <c r="AS189" s="7">
        <v>32277</v>
      </c>
      <c r="AT189" s="7">
        <v>3980</v>
      </c>
      <c r="AU189" s="7">
        <v>47090</v>
      </c>
      <c r="AV189" s="12">
        <f t="shared" si="105"/>
        <v>21.441919728180082</v>
      </c>
      <c r="AW189" s="12">
        <f t="shared" si="105"/>
        <v>68.543215119983017</v>
      </c>
      <c r="AX189" s="12">
        <f t="shared" si="105"/>
        <v>8.4519006158420051</v>
      </c>
      <c r="AY189" s="7">
        <v>14954</v>
      </c>
      <c r="AZ189" s="7">
        <v>1943</v>
      </c>
      <c r="BA189" s="7">
        <v>47088</v>
      </c>
      <c r="BB189" s="12">
        <f t="shared" si="106"/>
        <v>31.757560312606188</v>
      </c>
      <c r="BC189" s="12">
        <f t="shared" si="106"/>
        <v>4.1263166836561327</v>
      </c>
      <c r="BD189" s="8">
        <v>35</v>
      </c>
      <c r="BE189" s="5">
        <v>9866</v>
      </c>
      <c r="BF189" s="5">
        <v>16505</v>
      </c>
      <c r="BG189" s="5">
        <v>6372</v>
      </c>
      <c r="BH189" s="5">
        <v>893</v>
      </c>
      <c r="BI189" s="5">
        <v>33636</v>
      </c>
      <c r="BJ189" s="5">
        <v>10170</v>
      </c>
      <c r="BK189" s="5">
        <v>1688</v>
      </c>
      <c r="BL189" s="5">
        <v>1596</v>
      </c>
      <c r="BM189" s="5">
        <v>47090</v>
      </c>
      <c r="BN189" s="12">
        <f t="shared" si="107"/>
        <v>20.951369717562116</v>
      </c>
      <c r="BO189" s="12">
        <f t="shared" si="107"/>
        <v>35.049904438309618</v>
      </c>
      <c r="BP189" s="12">
        <f t="shared" si="107"/>
        <v>13.531535357825442</v>
      </c>
      <c r="BQ189" s="12">
        <f t="shared" si="107"/>
        <v>1.8963686557655555</v>
      </c>
      <c r="BR189" s="12">
        <f t="shared" si="107"/>
        <v>71.42917816946273</v>
      </c>
      <c r="BS189" s="12">
        <f t="shared" si="107"/>
        <v>21.596942025907836</v>
      </c>
      <c r="BT189" s="12">
        <f t="shared" si="107"/>
        <v>3.584625185814398</v>
      </c>
      <c r="BU189" s="12">
        <f t="shared" si="107"/>
        <v>3.389254618815035</v>
      </c>
    </row>
    <row r="190" spans="1:73" x14ac:dyDescent="0.35">
      <c r="A190" s="11">
        <v>187</v>
      </c>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s="23"/>
      <c r="BF190" s="23"/>
      <c r="BG190" s="23"/>
      <c r="BH190" s="23"/>
      <c r="BI190" s="23"/>
      <c r="BJ190" s="23"/>
      <c r="BK190" s="23"/>
      <c r="BL190" s="23"/>
      <c r="BM190" s="23"/>
      <c r="BN190" s="23"/>
    </row>
    <row r="191" spans="1:73" x14ac:dyDescent="0.35">
      <c r="A191" s="11">
        <v>188</v>
      </c>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s="23"/>
      <c r="BF191" s="23"/>
      <c r="BG191" s="23"/>
      <c r="BH191" s="23"/>
      <c r="BI191" s="23"/>
      <c r="BJ191" s="23"/>
      <c r="BK191" s="23"/>
      <c r="BL191" s="23"/>
      <c r="BM191" s="23"/>
      <c r="BN191" s="23"/>
    </row>
    <row r="192" spans="1:73" x14ac:dyDescent="0.35">
      <c r="A192" s="11">
        <v>189</v>
      </c>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s="23"/>
      <c r="BF192" s="23"/>
      <c r="BG192" s="23"/>
      <c r="BH192" s="23"/>
      <c r="BI192" s="23"/>
      <c r="BJ192" s="23"/>
      <c r="BK192" s="23"/>
      <c r="BL192" s="23"/>
      <c r="BM192" s="23"/>
      <c r="BN192" s="23"/>
    </row>
    <row r="193" spans="1:73" x14ac:dyDescent="0.35">
      <c r="A193" s="11">
        <v>190</v>
      </c>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s="23"/>
      <c r="BF193" s="23"/>
      <c r="BG193" s="23"/>
      <c r="BH193" s="23"/>
      <c r="BI193" s="23"/>
      <c r="BJ193" s="23"/>
      <c r="BK193" s="23"/>
      <c r="BL193" s="23"/>
      <c r="BM193" s="23"/>
      <c r="BN193" s="23"/>
    </row>
    <row r="194" spans="1:73" x14ac:dyDescent="0.35">
      <c r="A194" s="11">
        <v>191</v>
      </c>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s="23"/>
      <c r="BF194" s="23"/>
      <c r="BG194" s="23"/>
      <c r="BH194" s="23"/>
      <c r="BI194" s="23"/>
      <c r="BJ194" s="23"/>
      <c r="BK194" s="23"/>
      <c r="BL194" s="23"/>
      <c r="BM194" s="23"/>
      <c r="BN194" s="23"/>
    </row>
    <row r="195" spans="1:73" x14ac:dyDescent="0.35">
      <c r="A195" s="11">
        <v>192</v>
      </c>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s="23"/>
      <c r="BF195" s="23"/>
      <c r="BG195" s="23"/>
      <c r="BH195" s="23"/>
      <c r="BI195" s="23"/>
      <c r="BJ195" s="23"/>
      <c r="BK195" s="23"/>
      <c r="BL195" s="23"/>
      <c r="BM195" s="23"/>
      <c r="BN195" s="23"/>
    </row>
    <row r="196" spans="1:73" x14ac:dyDescent="0.35">
      <c r="A196" s="11">
        <v>193</v>
      </c>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s="23"/>
      <c r="BF196" s="23"/>
      <c r="BG196" s="23"/>
      <c r="BH196" s="23"/>
      <c r="BI196" s="23"/>
      <c r="BJ196" s="23"/>
      <c r="BK196" s="23"/>
      <c r="BL196" s="23"/>
      <c r="BM196" s="23"/>
      <c r="BN196" s="23"/>
    </row>
    <row r="197" spans="1:73" x14ac:dyDescent="0.35">
      <c r="A197" s="11">
        <v>194</v>
      </c>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s="23"/>
      <c r="BF197" s="23"/>
      <c r="BG197" s="23"/>
      <c r="BH197" s="23"/>
      <c r="BI197" s="23"/>
      <c r="BJ197" s="23"/>
      <c r="BK197" s="23"/>
      <c r="BL197" s="23"/>
      <c r="BM197" s="23"/>
      <c r="BN197" s="23"/>
    </row>
    <row r="198" spans="1:73" x14ac:dyDescent="0.35">
      <c r="A198" s="11">
        <v>195</v>
      </c>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s="23"/>
      <c r="BF198" s="23"/>
      <c r="BG198" s="23"/>
      <c r="BH198" s="23"/>
      <c r="BI198" s="23"/>
      <c r="BJ198" s="23"/>
      <c r="BK198" s="23"/>
      <c r="BL198" s="23"/>
      <c r="BM198" s="23"/>
      <c r="BN198" s="23"/>
    </row>
    <row r="199" spans="1:73" x14ac:dyDescent="0.35">
      <c r="A199" s="11">
        <v>196</v>
      </c>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s="23"/>
      <c r="BF199" s="23"/>
      <c r="BG199" s="23"/>
      <c r="BH199" s="23"/>
      <c r="BI199" s="23"/>
      <c r="BJ199" s="23"/>
      <c r="BK199" s="23"/>
      <c r="BL199" s="23"/>
      <c r="BM199" s="23"/>
      <c r="BN199" s="23"/>
    </row>
    <row r="200" spans="1:73" x14ac:dyDescent="0.35">
      <c r="A200" s="11">
        <v>197</v>
      </c>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s="23"/>
      <c r="BF200" s="23"/>
      <c r="BG200" s="23"/>
      <c r="BH200" s="23"/>
      <c r="BI200" s="23"/>
      <c r="BJ200" s="23"/>
      <c r="BK200" s="23"/>
      <c r="BL200" s="23"/>
      <c r="BM200" s="23"/>
      <c r="BN200" s="23"/>
    </row>
    <row r="201" spans="1:73" x14ac:dyDescent="0.35">
      <c r="A201" s="11">
        <v>198</v>
      </c>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s="23"/>
      <c r="BF201" s="23"/>
      <c r="BG201" s="23"/>
      <c r="BH201" s="23"/>
      <c r="BI201" s="23"/>
      <c r="BJ201" s="23"/>
      <c r="BK201" s="23"/>
      <c r="BL201" s="23"/>
      <c r="BM201" s="23"/>
      <c r="BN201" s="23"/>
    </row>
    <row r="202" spans="1:73" x14ac:dyDescent="0.35">
      <c r="A202" s="11">
        <v>199</v>
      </c>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s="23"/>
      <c r="BF202" s="23"/>
      <c r="BG202" s="23"/>
      <c r="BH202" s="23"/>
      <c r="BI202" s="23"/>
      <c r="BJ202" s="23"/>
      <c r="BK202" s="23"/>
      <c r="BL202" s="23"/>
      <c r="BM202" s="23"/>
      <c r="BN202" s="23"/>
    </row>
    <row r="203" spans="1:73" x14ac:dyDescent="0.35">
      <c r="A203" s="11">
        <v>200</v>
      </c>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s="23"/>
      <c r="BF203" s="23"/>
      <c r="BG203" s="23"/>
      <c r="BH203" s="23"/>
      <c r="BI203" s="23"/>
      <c r="BJ203" s="23"/>
      <c r="BK203" s="23"/>
      <c r="BL203" s="23"/>
      <c r="BM203" s="23"/>
      <c r="BN203" s="23"/>
    </row>
    <row r="204" spans="1:73" x14ac:dyDescent="0.35">
      <c r="A204" s="11">
        <v>201</v>
      </c>
      <c r="B204" s="2" t="s">
        <v>59</v>
      </c>
      <c r="C204" s="7" t="s">
        <v>0</v>
      </c>
      <c r="D204" s="7" t="s">
        <v>1</v>
      </c>
      <c r="E204" s="7" t="s">
        <v>2</v>
      </c>
      <c r="F204" s="7" t="s">
        <v>3</v>
      </c>
      <c r="G204" s="12" t="e">
        <f t="shared" ref="G204:I209" si="108">D204/$C204*100</f>
        <v>#VALUE!</v>
      </c>
      <c r="H204" s="12" t="e">
        <f t="shared" si="108"/>
        <v>#VALUE!</v>
      </c>
      <c r="I204" s="12" t="e">
        <f t="shared" si="108"/>
        <v>#VALUE!</v>
      </c>
      <c r="J204" s="7" t="s">
        <v>4</v>
      </c>
      <c r="K204" s="13" t="e">
        <f t="shared" ref="K204:K209" si="109">J204/$C204*100</f>
        <v>#VALUE!</v>
      </c>
      <c r="L204" s="7" t="s">
        <v>5</v>
      </c>
      <c r="M204" s="12" t="e">
        <f t="shared" ref="M204:M209" si="110">L204/$C204*100</f>
        <v>#VALUE!</v>
      </c>
      <c r="N204" s="7" t="s">
        <v>6</v>
      </c>
      <c r="O204" s="12" t="e">
        <f t="shared" ref="O204:O209" si="111">N204/$C204*100</f>
        <v>#VALUE!</v>
      </c>
      <c r="P204" s="7" t="s">
        <v>7</v>
      </c>
      <c r="Q204" s="7" t="s">
        <v>8</v>
      </c>
      <c r="R204" s="7" t="s">
        <v>9</v>
      </c>
      <c r="S204" s="12" t="e">
        <f t="shared" ref="S204:S209" si="112">Q204/SUM(P204,Q204)*100</f>
        <v>#VALUE!</v>
      </c>
      <c r="T204" s="12" t="e">
        <f t="shared" ref="T204:T209" si="113">SUM(P204:Q204)/SUM(P204:R204)*100</f>
        <v>#DIV/0!</v>
      </c>
      <c r="U204" s="7" t="s">
        <v>10</v>
      </c>
      <c r="V204" s="7" t="s">
        <v>11</v>
      </c>
      <c r="W204" s="7" t="s">
        <v>12</v>
      </c>
      <c r="X204" s="7" t="s">
        <v>13</v>
      </c>
      <c r="Y204" s="7" t="s">
        <v>14</v>
      </c>
      <c r="Z204" s="7" t="s">
        <v>15</v>
      </c>
      <c r="AA204" s="7" t="s">
        <v>16</v>
      </c>
      <c r="AB204" s="7" t="s">
        <v>17</v>
      </c>
      <c r="AC204" s="7" t="s">
        <v>18</v>
      </c>
      <c r="AD204" s="7" t="s">
        <v>19</v>
      </c>
      <c r="AE204" s="7" t="s">
        <v>20</v>
      </c>
      <c r="AF204" s="7" t="s">
        <v>21</v>
      </c>
      <c r="AG204" s="7" t="s">
        <v>22</v>
      </c>
      <c r="AH204" s="7" t="s">
        <v>23</v>
      </c>
      <c r="AI204" s="7" t="s">
        <v>24</v>
      </c>
      <c r="AJ204" s="7" t="s">
        <v>25</v>
      </c>
      <c r="AK204" s="7" t="s">
        <v>26</v>
      </c>
      <c r="AL204" s="14" t="e">
        <f t="shared" ref="AL204:AL209" si="114">AK204/C204*100</f>
        <v>#VALUE!</v>
      </c>
      <c r="AM204" s="7" t="s">
        <v>27</v>
      </c>
      <c r="AN204" s="7" t="s">
        <v>28</v>
      </c>
      <c r="AO204" s="7" t="s">
        <v>29</v>
      </c>
      <c r="AP204" s="14" t="e">
        <f t="shared" ref="AP204:AP209" si="115">AN204/C204*100</f>
        <v>#VALUE!</v>
      </c>
      <c r="AQ204" s="14" t="e">
        <f t="shared" ref="AQ204:AQ209" si="116">AO204/C204*100</f>
        <v>#VALUE!</v>
      </c>
      <c r="AR204" s="7" t="s">
        <v>30</v>
      </c>
      <c r="AS204" s="7" t="s">
        <v>31</v>
      </c>
      <c r="AT204" s="7" t="s">
        <v>32</v>
      </c>
      <c r="AU204" s="7" t="s">
        <v>33</v>
      </c>
      <c r="AV204" s="12" t="e">
        <f t="shared" ref="AV204:AX209" si="117">AR204/$AU204*100</f>
        <v>#VALUE!</v>
      </c>
      <c r="AW204" s="12" t="e">
        <f t="shared" si="117"/>
        <v>#VALUE!</v>
      </c>
      <c r="AX204" s="12" t="e">
        <f t="shared" si="117"/>
        <v>#VALUE!</v>
      </c>
      <c r="AY204" s="7" t="s">
        <v>34</v>
      </c>
      <c r="AZ204" s="7" t="s">
        <v>35</v>
      </c>
      <c r="BA204" s="7" t="s">
        <v>36</v>
      </c>
      <c r="BB204" s="12" t="e">
        <f t="shared" ref="BB204:BC209" si="118">AY204/$BA204*100</f>
        <v>#VALUE!</v>
      </c>
      <c r="BC204" s="12" t="e">
        <f t="shared" si="118"/>
        <v>#VALUE!</v>
      </c>
      <c r="BD204" s="8" t="s">
        <v>37</v>
      </c>
      <c r="BN204" s="12"/>
      <c r="BO204" s="12"/>
      <c r="BP204" s="12"/>
      <c r="BQ204" s="12"/>
      <c r="BR204" s="12"/>
      <c r="BS204" s="12"/>
      <c r="BT204" s="12"/>
      <c r="BU204" s="12"/>
    </row>
    <row r="205" spans="1:73" x14ac:dyDescent="0.35">
      <c r="A205" s="11">
        <v>202</v>
      </c>
      <c r="B205" s="2">
        <v>1991</v>
      </c>
      <c r="C205" s="7">
        <v>71016</v>
      </c>
      <c r="D205" s="7">
        <v>15035</v>
      </c>
      <c r="E205" s="7">
        <v>11258</v>
      </c>
      <c r="F205" s="7">
        <v>7529</v>
      </c>
      <c r="G205" s="12">
        <f t="shared" si="108"/>
        <v>21.171285344147798</v>
      </c>
      <c r="H205" s="12">
        <f t="shared" si="108"/>
        <v>15.852765573955166</v>
      </c>
      <c r="I205" s="12">
        <f t="shared" si="108"/>
        <v>10.601836205925427</v>
      </c>
      <c r="J205" s="7">
        <v>201</v>
      </c>
      <c r="K205" s="13">
        <f t="shared" si="109"/>
        <v>0.28303480905711392</v>
      </c>
      <c r="L205" s="7">
        <v>22966</v>
      </c>
      <c r="M205" s="12">
        <f t="shared" si="110"/>
        <v>32.339191168187455</v>
      </c>
      <c r="N205" s="7">
        <v>22040</v>
      </c>
      <c r="O205" s="12">
        <f t="shared" si="111"/>
        <v>31.035259659794978</v>
      </c>
      <c r="P205" s="7">
        <v>29697</v>
      </c>
      <c r="Q205" s="7">
        <v>4630</v>
      </c>
      <c r="R205" s="7">
        <v>20080</v>
      </c>
      <c r="S205" s="12">
        <f t="shared" si="112"/>
        <v>13.487924957030909</v>
      </c>
      <c r="T205" s="12">
        <f t="shared" si="113"/>
        <v>63.092984358630325</v>
      </c>
      <c r="U205" s="7">
        <v>1307</v>
      </c>
      <c r="W205" s="7">
        <v>160</v>
      </c>
      <c r="X205" s="7">
        <v>178</v>
      </c>
      <c r="Y205" s="7">
        <v>278</v>
      </c>
      <c r="Z205" s="7">
        <v>3</v>
      </c>
      <c r="AA205" s="7">
        <v>662</v>
      </c>
      <c r="AB205" s="7">
        <v>64</v>
      </c>
      <c r="AC205" s="7">
        <v>54</v>
      </c>
      <c r="AD205" s="7">
        <v>1155</v>
      </c>
      <c r="AE205" s="7">
        <v>110</v>
      </c>
      <c r="AF205" s="7">
        <v>764</v>
      </c>
      <c r="AG205" s="7">
        <v>1648</v>
      </c>
      <c r="AH205" s="7">
        <v>24</v>
      </c>
      <c r="AI205" s="7">
        <v>9305</v>
      </c>
      <c r="AJ205" s="7">
        <v>1849</v>
      </c>
      <c r="AK205" s="7">
        <v>2509</v>
      </c>
      <c r="AL205" s="14">
        <f t="shared" si="114"/>
        <v>3.5330066463895458</v>
      </c>
      <c r="AM205" s="7">
        <v>16.951171099642714</v>
      </c>
      <c r="AN205" s="7">
        <v>3353</v>
      </c>
      <c r="AO205" s="7">
        <v>3256</v>
      </c>
      <c r="AP205" s="14">
        <f t="shared" si="115"/>
        <v>4.7214712177537459</v>
      </c>
      <c r="AQ205" s="14">
        <f t="shared" si="116"/>
        <v>4.5848822800495661</v>
      </c>
      <c r="AR205" s="7">
        <v>2632</v>
      </c>
      <c r="AS205" s="7">
        <v>22079</v>
      </c>
      <c r="AT205" s="7">
        <v>1413</v>
      </c>
      <c r="AU205" s="7">
        <v>26638</v>
      </c>
      <c r="AV205" s="12">
        <f t="shared" si="117"/>
        <v>9.8806216682934149</v>
      </c>
      <c r="AW205" s="12">
        <f t="shared" si="117"/>
        <v>82.885351753134614</v>
      </c>
      <c r="AX205" s="12">
        <f t="shared" si="117"/>
        <v>5.3044522862076731</v>
      </c>
      <c r="AY205" s="7">
        <v>5535</v>
      </c>
      <c r="AZ205" s="7">
        <v>848</v>
      </c>
      <c r="BA205" s="7">
        <v>25005</v>
      </c>
      <c r="BB205" s="12">
        <f t="shared" si="118"/>
        <v>22.135572885422917</v>
      </c>
      <c r="BC205" s="12">
        <f t="shared" si="118"/>
        <v>3.3913217356528689</v>
      </c>
      <c r="BD205" s="8" t="s">
        <v>56</v>
      </c>
      <c r="BN205" s="12"/>
      <c r="BO205" s="12"/>
      <c r="BP205" s="12"/>
      <c r="BQ205" s="12"/>
      <c r="BR205" s="12"/>
      <c r="BS205" s="12"/>
      <c r="BT205" s="12"/>
      <c r="BU205" s="12"/>
    </row>
    <row r="206" spans="1:73" x14ac:dyDescent="0.35">
      <c r="A206" s="11">
        <v>203</v>
      </c>
      <c r="B206" s="2">
        <v>1996</v>
      </c>
      <c r="C206" s="7">
        <v>74164</v>
      </c>
      <c r="D206" s="7">
        <v>15309</v>
      </c>
      <c r="E206" s="7">
        <v>10004</v>
      </c>
      <c r="F206" s="7">
        <v>8872</v>
      </c>
      <c r="G206" s="12">
        <f t="shared" si="108"/>
        <v>20.642090502130415</v>
      </c>
      <c r="H206" s="12">
        <f t="shared" si="108"/>
        <v>13.489024324470092</v>
      </c>
      <c r="I206" s="12">
        <f t="shared" si="108"/>
        <v>11.962677309745969</v>
      </c>
      <c r="J206" s="7">
        <v>291</v>
      </c>
      <c r="K206" s="13">
        <f t="shared" si="109"/>
        <v>0.39237365837872823</v>
      </c>
      <c r="L206" s="7">
        <v>23337</v>
      </c>
      <c r="M206" s="12">
        <f t="shared" si="110"/>
        <v>31.466749366269347</v>
      </c>
      <c r="N206" s="7">
        <v>22584</v>
      </c>
      <c r="O206" s="12">
        <f t="shared" si="111"/>
        <v>30.451431961598619</v>
      </c>
      <c r="P206" s="7">
        <v>31171</v>
      </c>
      <c r="Q206" s="7">
        <v>3624</v>
      </c>
      <c r="R206" s="7">
        <v>22557</v>
      </c>
      <c r="S206" s="12">
        <f t="shared" si="112"/>
        <v>10.415289553096709</v>
      </c>
      <c r="T206" s="12">
        <f t="shared" si="113"/>
        <v>60.669200725345242</v>
      </c>
      <c r="U206" s="7">
        <v>744</v>
      </c>
      <c r="V206" s="7">
        <v>86</v>
      </c>
      <c r="W206" s="7">
        <v>177</v>
      </c>
      <c r="X206" s="7">
        <v>299</v>
      </c>
      <c r="Y206" s="7">
        <v>308</v>
      </c>
      <c r="Z206" s="7">
        <v>14</v>
      </c>
      <c r="AA206" s="7">
        <v>868</v>
      </c>
      <c r="AB206" s="7">
        <v>114</v>
      </c>
      <c r="AC206" s="7">
        <v>62</v>
      </c>
      <c r="AD206" s="7">
        <v>1608</v>
      </c>
      <c r="AE206" s="7">
        <v>156</v>
      </c>
      <c r="AF206" s="7">
        <v>1306</v>
      </c>
      <c r="AG206" s="7">
        <v>2365</v>
      </c>
      <c r="AH206" s="7">
        <v>30</v>
      </c>
      <c r="AI206" s="7">
        <v>12464</v>
      </c>
      <c r="AJ206" s="7">
        <v>2166</v>
      </c>
      <c r="AK206" s="7">
        <v>4327</v>
      </c>
      <c r="AL206" s="14">
        <f t="shared" si="114"/>
        <v>5.8343670783668626</v>
      </c>
      <c r="AM206" s="7">
        <v>12.361503367369107</v>
      </c>
      <c r="AN206" s="7">
        <v>1835</v>
      </c>
      <c r="AO206" s="7">
        <v>3144</v>
      </c>
      <c r="AP206" s="14">
        <f t="shared" si="115"/>
        <v>2.4742462650342483</v>
      </c>
      <c r="AQ206" s="14">
        <f t="shared" si="116"/>
        <v>4.2392535461949192</v>
      </c>
      <c r="AR206" s="7">
        <v>3142</v>
      </c>
      <c r="AS206" s="7">
        <v>23476</v>
      </c>
      <c r="AT206" s="7">
        <v>1959</v>
      </c>
      <c r="AU206" s="7">
        <v>29369</v>
      </c>
      <c r="AV206" s="12">
        <f t="shared" si="117"/>
        <v>10.698355408764343</v>
      </c>
      <c r="AW206" s="12">
        <f t="shared" si="117"/>
        <v>79.934624944669551</v>
      </c>
      <c r="AX206" s="12">
        <f t="shared" si="117"/>
        <v>6.6702986141850245</v>
      </c>
      <c r="AY206" s="7">
        <v>5958</v>
      </c>
      <c r="AZ206" s="7">
        <v>782</v>
      </c>
      <c r="BA206" s="7">
        <v>27590</v>
      </c>
      <c r="BB206" s="12">
        <f t="shared" si="118"/>
        <v>21.594780717651325</v>
      </c>
      <c r="BC206" s="12">
        <f t="shared" si="118"/>
        <v>2.834360275462124</v>
      </c>
      <c r="BD206" s="8" t="s">
        <v>54</v>
      </c>
      <c r="BN206" s="12"/>
      <c r="BO206" s="12"/>
      <c r="BP206" s="12"/>
      <c r="BQ206" s="12"/>
      <c r="BR206" s="12"/>
      <c r="BS206" s="12"/>
      <c r="BT206" s="12"/>
      <c r="BU206" s="12"/>
    </row>
    <row r="207" spans="1:73" x14ac:dyDescent="0.35">
      <c r="A207" s="11">
        <v>204</v>
      </c>
      <c r="B207" s="2">
        <v>2001</v>
      </c>
      <c r="C207" s="7">
        <v>80432</v>
      </c>
      <c r="D207" s="7">
        <v>16393</v>
      </c>
      <c r="E207" s="7">
        <v>9762</v>
      </c>
      <c r="F207" s="7">
        <v>10283</v>
      </c>
      <c r="G207" s="12">
        <f t="shared" si="108"/>
        <v>20.38119156554605</v>
      </c>
      <c r="H207" s="12">
        <f t="shared" si="108"/>
        <v>12.136960413765665</v>
      </c>
      <c r="I207" s="12">
        <f t="shared" si="108"/>
        <v>12.784712552218021</v>
      </c>
      <c r="J207" s="7">
        <v>262</v>
      </c>
      <c r="K207" s="13">
        <f t="shared" si="109"/>
        <v>0.32574099860751937</v>
      </c>
      <c r="L207" s="7">
        <v>23890</v>
      </c>
      <c r="M207" s="12">
        <f t="shared" si="110"/>
        <v>29.702108613487173</v>
      </c>
      <c r="N207" s="7">
        <v>23450</v>
      </c>
      <c r="O207" s="12">
        <f t="shared" si="111"/>
        <v>29.155062661627213</v>
      </c>
      <c r="P207" s="7">
        <v>34792</v>
      </c>
      <c r="Q207" s="7">
        <v>2957</v>
      </c>
      <c r="R207" s="7">
        <v>23097</v>
      </c>
      <c r="S207" s="12">
        <f t="shared" si="112"/>
        <v>7.8333200879493496</v>
      </c>
      <c r="T207" s="12">
        <f t="shared" si="113"/>
        <v>62.0402327186668</v>
      </c>
      <c r="U207" s="7">
        <v>578</v>
      </c>
      <c r="V207" s="7">
        <v>203</v>
      </c>
      <c r="W207" s="7">
        <v>183</v>
      </c>
      <c r="X207" s="7">
        <v>395</v>
      </c>
      <c r="Y207" s="7">
        <v>377</v>
      </c>
      <c r="Z207" s="7">
        <v>35</v>
      </c>
      <c r="AA207" s="7">
        <v>1016</v>
      </c>
      <c r="AB207" s="7">
        <v>135</v>
      </c>
      <c r="AC207" s="7">
        <v>53</v>
      </c>
      <c r="AD207" s="7">
        <v>1578</v>
      </c>
      <c r="AE207" s="7">
        <v>213</v>
      </c>
      <c r="AF207" s="7">
        <v>2227</v>
      </c>
      <c r="AG207" s="7">
        <v>3255</v>
      </c>
      <c r="AH207" s="7">
        <v>36</v>
      </c>
      <c r="AI207" s="7">
        <v>12301</v>
      </c>
      <c r="AJ207" s="7">
        <v>2660</v>
      </c>
      <c r="AK207" s="7">
        <v>6730</v>
      </c>
      <c r="AL207" s="14">
        <f t="shared" si="114"/>
        <v>8.3673164909488751</v>
      </c>
      <c r="AM207" s="7">
        <v>10.148566645741788</v>
      </c>
      <c r="AN207" s="7">
        <v>5995</v>
      </c>
      <c r="AO207" s="7">
        <v>3114</v>
      </c>
      <c r="AP207" s="14">
        <f t="shared" si="115"/>
        <v>7.4535010940919033</v>
      </c>
      <c r="AQ207" s="14">
        <f t="shared" si="116"/>
        <v>3.8715933956634174</v>
      </c>
      <c r="AR207" s="7">
        <v>3625</v>
      </c>
      <c r="AS207" s="7">
        <v>25490</v>
      </c>
      <c r="AT207" s="7">
        <v>2716</v>
      </c>
      <c r="AU207" s="7">
        <v>32352</v>
      </c>
      <c r="AV207" s="12">
        <f t="shared" si="117"/>
        <v>11.204871414441147</v>
      </c>
      <c r="AW207" s="12">
        <f t="shared" si="117"/>
        <v>78.789564787339273</v>
      </c>
      <c r="AX207" s="12">
        <f t="shared" si="117"/>
        <v>8.3951533135509386</v>
      </c>
      <c r="AY207" s="7">
        <v>6631</v>
      </c>
      <c r="AZ207" s="7">
        <v>874</v>
      </c>
      <c r="BA207" s="7">
        <v>30493</v>
      </c>
      <c r="BB207" s="12">
        <f t="shared" si="118"/>
        <v>21.745974485947595</v>
      </c>
      <c r="BC207" s="12">
        <f t="shared" si="118"/>
        <v>2.8662315941363592</v>
      </c>
      <c r="BD207" s="8" t="s">
        <v>39</v>
      </c>
      <c r="BE207" s="5">
        <v>7043</v>
      </c>
      <c r="BF207" s="5">
        <v>10566</v>
      </c>
      <c r="BG207" s="5">
        <v>3334</v>
      </c>
      <c r="BH207" s="5">
        <v>382</v>
      </c>
      <c r="BI207" s="5">
        <v>21325</v>
      </c>
      <c r="BJ207" s="5">
        <v>7194</v>
      </c>
      <c r="BK207" s="5">
        <v>895</v>
      </c>
      <c r="BL207" s="5">
        <v>1078</v>
      </c>
      <c r="BM207" s="5">
        <v>30492</v>
      </c>
      <c r="BN207" s="12">
        <f t="shared" ref="BN207:BU209" si="119">BE207/$BM207*100</f>
        <v>23.097861734225368</v>
      </c>
      <c r="BO207" s="12">
        <f t="shared" si="119"/>
        <v>34.651711924439198</v>
      </c>
      <c r="BP207" s="12">
        <f t="shared" si="119"/>
        <v>10.934015479470025</v>
      </c>
      <c r="BQ207" s="12">
        <f t="shared" si="119"/>
        <v>1.2527876164239802</v>
      </c>
      <c r="BR207" s="12">
        <f t="shared" si="119"/>
        <v>69.936376754558566</v>
      </c>
      <c r="BS207" s="12">
        <f t="shared" si="119"/>
        <v>23.593073593073594</v>
      </c>
      <c r="BT207" s="12">
        <f t="shared" si="119"/>
        <v>2.9351961170142991</v>
      </c>
      <c r="BU207" s="12">
        <f t="shared" si="119"/>
        <v>3.535353535353535</v>
      </c>
    </row>
    <row r="208" spans="1:73" x14ac:dyDescent="0.35">
      <c r="A208" s="11">
        <v>205</v>
      </c>
      <c r="B208" s="2">
        <v>2006</v>
      </c>
      <c r="C208" s="7">
        <v>80869</v>
      </c>
      <c r="D208" s="7">
        <v>15756</v>
      </c>
      <c r="E208" s="7">
        <v>9953</v>
      </c>
      <c r="F208" s="7">
        <v>10962</v>
      </c>
      <c r="G208" s="12">
        <f t="shared" si="108"/>
        <v>19.483361980486961</v>
      </c>
      <c r="H208" s="12">
        <f t="shared" si="108"/>
        <v>12.307559138854195</v>
      </c>
      <c r="I208" s="12">
        <f t="shared" si="108"/>
        <v>13.555256031359358</v>
      </c>
      <c r="J208" s="7">
        <v>316</v>
      </c>
      <c r="K208" s="13">
        <f t="shared" si="109"/>
        <v>0.39075541925830665</v>
      </c>
      <c r="L208" s="7">
        <v>23512</v>
      </c>
      <c r="M208" s="12">
        <f t="shared" si="110"/>
        <v>29.074181701269957</v>
      </c>
      <c r="N208" s="7">
        <v>22743</v>
      </c>
      <c r="O208" s="12">
        <f t="shared" si="111"/>
        <v>28.123261076555909</v>
      </c>
      <c r="P208" s="7">
        <v>36152</v>
      </c>
      <c r="Q208" s="7">
        <v>2265</v>
      </c>
      <c r="R208" s="7">
        <v>22534</v>
      </c>
      <c r="S208" s="12">
        <f t="shared" si="112"/>
        <v>5.8958273680922515</v>
      </c>
      <c r="T208" s="12">
        <f t="shared" si="113"/>
        <v>63.029318633000273</v>
      </c>
      <c r="U208" s="7">
        <v>428</v>
      </c>
      <c r="V208" s="7">
        <v>181</v>
      </c>
      <c r="W208" s="7">
        <v>152</v>
      </c>
      <c r="X208" s="7">
        <v>540</v>
      </c>
      <c r="Y208" s="7">
        <v>682</v>
      </c>
      <c r="Z208" s="7">
        <v>77</v>
      </c>
      <c r="AA208" s="7">
        <v>1057</v>
      </c>
      <c r="AB208" s="7">
        <v>141</v>
      </c>
      <c r="AC208" s="7">
        <v>62</v>
      </c>
      <c r="AD208" s="7">
        <v>1422</v>
      </c>
      <c r="AE208" s="7">
        <v>435</v>
      </c>
      <c r="AF208" s="7">
        <v>2220</v>
      </c>
      <c r="AG208" s="7">
        <v>3521</v>
      </c>
      <c r="AH208" s="7">
        <v>50</v>
      </c>
      <c r="AI208" s="7">
        <v>14889</v>
      </c>
      <c r="AJ208" s="7">
        <v>2638</v>
      </c>
      <c r="AK208" s="7">
        <v>9221</v>
      </c>
      <c r="AL208" s="14">
        <f t="shared" si="114"/>
        <v>11.402391522091284</v>
      </c>
      <c r="AM208" s="7">
        <v>8.8377723970944313</v>
      </c>
      <c r="AN208" s="7">
        <v>7248</v>
      </c>
      <c r="AO208" s="7">
        <v>3483</v>
      </c>
      <c r="AP208" s="14">
        <f t="shared" si="115"/>
        <v>8.962643287291792</v>
      </c>
      <c r="AQ208" s="14">
        <f t="shared" si="116"/>
        <v>4.306965586318614</v>
      </c>
      <c r="AR208" s="7">
        <v>3332</v>
      </c>
      <c r="AS208" s="7">
        <v>24176</v>
      </c>
      <c r="AT208" s="7">
        <v>3858</v>
      </c>
      <c r="AU208" s="7">
        <v>31600</v>
      </c>
      <c r="AV208" s="12">
        <f t="shared" si="117"/>
        <v>10.544303797468354</v>
      </c>
      <c r="AW208" s="12">
        <f t="shared" si="117"/>
        <v>76.506329113924053</v>
      </c>
      <c r="AX208" s="12">
        <f t="shared" si="117"/>
        <v>12.208860759493671</v>
      </c>
      <c r="AY208" s="7">
        <v>7865</v>
      </c>
      <c r="AZ208" s="7">
        <v>999</v>
      </c>
      <c r="BA208" s="7">
        <v>31601</v>
      </c>
      <c r="BB208" s="12">
        <f t="shared" si="118"/>
        <v>24.888452897060219</v>
      </c>
      <c r="BC208" s="12">
        <f t="shared" si="118"/>
        <v>3.1612923641656909</v>
      </c>
      <c r="BD208" s="8">
        <v>37</v>
      </c>
      <c r="BE208" s="5">
        <v>7191</v>
      </c>
      <c r="BF208" s="5">
        <v>10166</v>
      </c>
      <c r="BG208" s="5">
        <v>3704</v>
      </c>
      <c r="BH208" s="5">
        <v>398</v>
      </c>
      <c r="BI208" s="5">
        <v>21459</v>
      </c>
      <c r="BJ208" s="5">
        <v>7727</v>
      </c>
      <c r="BK208" s="5">
        <v>1000</v>
      </c>
      <c r="BL208" s="5">
        <v>1414</v>
      </c>
      <c r="BM208" s="5">
        <v>31600</v>
      </c>
      <c r="BN208" s="12">
        <f t="shared" si="119"/>
        <v>22.75632911392405</v>
      </c>
      <c r="BO208" s="12">
        <f t="shared" si="119"/>
        <v>32.170886075949369</v>
      </c>
      <c r="BP208" s="12">
        <f t="shared" si="119"/>
        <v>11.721518987341772</v>
      </c>
      <c r="BQ208" s="12">
        <f t="shared" si="119"/>
        <v>1.259493670886076</v>
      </c>
      <c r="BR208" s="12">
        <f t="shared" si="119"/>
        <v>67.908227848101262</v>
      </c>
      <c r="BS208" s="12">
        <f t="shared" si="119"/>
        <v>24.452531645569621</v>
      </c>
      <c r="BT208" s="12">
        <f t="shared" si="119"/>
        <v>3.1645569620253164</v>
      </c>
      <c r="BU208" s="12">
        <f t="shared" si="119"/>
        <v>4.4746835443037973</v>
      </c>
    </row>
    <row r="209" spans="1:73" x14ac:dyDescent="0.35">
      <c r="A209" s="11">
        <v>206</v>
      </c>
      <c r="B209" s="2">
        <v>2011</v>
      </c>
      <c r="C209" s="7">
        <v>83354</v>
      </c>
      <c r="D209" s="7">
        <v>15048</v>
      </c>
      <c r="E209" s="7">
        <v>10217</v>
      </c>
      <c r="F209" s="7">
        <v>11490</v>
      </c>
      <c r="G209" s="12">
        <f t="shared" si="108"/>
        <v>18.053122825539266</v>
      </c>
      <c r="H209" s="12">
        <f t="shared" si="108"/>
        <v>12.25736017467668</v>
      </c>
      <c r="I209" s="12">
        <f t="shared" si="108"/>
        <v>13.784581423806896</v>
      </c>
      <c r="J209" s="7">
        <v>381</v>
      </c>
      <c r="K209" s="13">
        <f t="shared" si="109"/>
        <v>0.45708664251265685</v>
      </c>
      <c r="L209" s="7">
        <v>25707</v>
      </c>
      <c r="M209" s="12">
        <f t="shared" si="110"/>
        <v>30.840751493629583</v>
      </c>
      <c r="N209" s="7">
        <v>24578</v>
      </c>
      <c r="O209" s="12">
        <f t="shared" si="111"/>
        <v>29.486287400724621</v>
      </c>
      <c r="P209" s="7">
        <v>39148</v>
      </c>
      <c r="Q209" s="7">
        <v>2365</v>
      </c>
      <c r="R209" s="7">
        <v>22481</v>
      </c>
      <c r="S209" s="12">
        <f t="shared" si="112"/>
        <v>5.6970105750006024</v>
      </c>
      <c r="T209" s="12">
        <f t="shared" si="113"/>
        <v>64.870144076007136</v>
      </c>
      <c r="U209" s="7">
        <v>462</v>
      </c>
      <c r="V209" s="7">
        <v>146</v>
      </c>
      <c r="W209" s="7">
        <v>135</v>
      </c>
      <c r="X209" s="7">
        <v>857</v>
      </c>
      <c r="Y209" s="7">
        <v>2326</v>
      </c>
      <c r="Z209" s="7">
        <v>57</v>
      </c>
      <c r="AA209" s="7">
        <v>971</v>
      </c>
      <c r="AB209" s="7">
        <v>187</v>
      </c>
      <c r="AC209" s="7">
        <v>63</v>
      </c>
      <c r="AD209" s="7">
        <v>1332</v>
      </c>
      <c r="AE209" s="7">
        <v>1412</v>
      </c>
      <c r="AF209" s="7">
        <v>2277</v>
      </c>
      <c r="AG209" s="7">
        <v>3975</v>
      </c>
      <c r="AH209" s="7">
        <v>83</v>
      </c>
      <c r="AI209" s="7">
        <v>18242</v>
      </c>
      <c r="AJ209" s="7">
        <v>3503</v>
      </c>
      <c r="AK209" s="7">
        <v>12686</v>
      </c>
      <c r="AL209" s="14">
        <f t="shared" si="114"/>
        <v>15.219425582455552</v>
      </c>
      <c r="AM209" s="7">
        <v>6.5119145439605592</v>
      </c>
      <c r="AN209" s="7">
        <v>8848</v>
      </c>
      <c r="AO209" s="7">
        <v>3448</v>
      </c>
      <c r="AP209" s="14">
        <f t="shared" si="115"/>
        <v>10.614967488062961</v>
      </c>
      <c r="AQ209" s="14">
        <f t="shared" si="116"/>
        <v>4.1365741296158554</v>
      </c>
      <c r="AR209" s="7">
        <v>3510</v>
      </c>
      <c r="AS209" s="7">
        <v>24708</v>
      </c>
      <c r="AT209" s="7">
        <v>4068</v>
      </c>
      <c r="AU209" s="7">
        <v>32529</v>
      </c>
      <c r="AV209" s="12">
        <f t="shared" si="117"/>
        <v>10.790371668357466</v>
      </c>
      <c r="AW209" s="12">
        <f t="shared" si="117"/>
        <v>75.956838513326574</v>
      </c>
      <c r="AX209" s="12">
        <f t="shared" si="117"/>
        <v>12.505764087429677</v>
      </c>
      <c r="AY209" s="7">
        <v>8789</v>
      </c>
      <c r="AZ209" s="7">
        <v>997</v>
      </c>
      <c r="BA209" s="7">
        <v>32528</v>
      </c>
      <c r="BB209" s="12">
        <f t="shared" si="118"/>
        <v>27.019798327594685</v>
      </c>
      <c r="BC209" s="12">
        <f t="shared" si="118"/>
        <v>3.0650516478111163</v>
      </c>
      <c r="BD209" s="8">
        <v>38</v>
      </c>
      <c r="BE209" s="5">
        <v>7629</v>
      </c>
      <c r="BF209" s="5">
        <v>10309</v>
      </c>
      <c r="BG209" s="5">
        <v>3593</v>
      </c>
      <c r="BH209" s="5">
        <v>475</v>
      </c>
      <c r="BI209" s="5">
        <v>22006</v>
      </c>
      <c r="BJ209" s="5">
        <v>7900</v>
      </c>
      <c r="BK209" s="5">
        <v>1236</v>
      </c>
      <c r="BL209" s="5">
        <v>1387</v>
      </c>
      <c r="BM209" s="5">
        <v>32529</v>
      </c>
      <c r="BN209" s="12">
        <f t="shared" si="119"/>
        <v>23.45291893387439</v>
      </c>
      <c r="BO209" s="12">
        <f t="shared" si="119"/>
        <v>31.691721233361005</v>
      </c>
      <c r="BP209" s="12">
        <f t="shared" si="119"/>
        <v>11.04552860524455</v>
      </c>
      <c r="BQ209" s="12">
        <f t="shared" si="119"/>
        <v>1.4602354821851271</v>
      </c>
      <c r="BR209" s="12">
        <f t="shared" si="119"/>
        <v>67.650404254665062</v>
      </c>
      <c r="BS209" s="12">
        <f t="shared" si="119"/>
        <v>24.286021703710535</v>
      </c>
      <c r="BT209" s="12">
        <f t="shared" si="119"/>
        <v>3.7996864336438256</v>
      </c>
      <c r="BU209" s="12">
        <f t="shared" si="119"/>
        <v>4.2638876079805712</v>
      </c>
    </row>
    <row r="210" spans="1:73" x14ac:dyDescent="0.35">
      <c r="A210" s="11">
        <v>207</v>
      </c>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s="23"/>
      <c r="BF210" s="23"/>
      <c r="BG210" s="23"/>
      <c r="BH210" s="23"/>
      <c r="BI210" s="23"/>
      <c r="BJ210" s="23"/>
      <c r="BK210" s="23"/>
      <c r="BL210" s="23"/>
      <c r="BM210" s="23"/>
      <c r="BN210" s="23"/>
    </row>
    <row r="211" spans="1:73" x14ac:dyDescent="0.35">
      <c r="A211" s="11">
        <v>208</v>
      </c>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s="23"/>
      <c r="BF211" s="23"/>
      <c r="BG211" s="23"/>
      <c r="BH211" s="23"/>
      <c r="BI211" s="23"/>
      <c r="BJ211" s="23"/>
      <c r="BK211" s="23"/>
      <c r="BL211" s="23"/>
      <c r="BM211" s="23"/>
      <c r="BN211" s="23"/>
    </row>
    <row r="212" spans="1:73" x14ac:dyDescent="0.35">
      <c r="A212" s="11">
        <v>209</v>
      </c>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s="23"/>
      <c r="BF212" s="23"/>
      <c r="BG212" s="23"/>
      <c r="BH212" s="23"/>
      <c r="BI212" s="23"/>
      <c r="BJ212" s="23"/>
      <c r="BK212" s="23"/>
      <c r="BL212" s="23"/>
      <c r="BM212" s="23"/>
      <c r="BN212" s="23"/>
    </row>
    <row r="213" spans="1:73" x14ac:dyDescent="0.35">
      <c r="A213" s="11">
        <v>210</v>
      </c>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s="23"/>
      <c r="BF213" s="23"/>
      <c r="BG213" s="23"/>
      <c r="BH213" s="23"/>
      <c r="BI213" s="23"/>
      <c r="BJ213" s="23"/>
      <c r="BK213" s="23"/>
      <c r="BL213" s="23"/>
      <c r="BM213" s="23"/>
      <c r="BN213" s="23"/>
    </row>
    <row r="214" spans="1:73" x14ac:dyDescent="0.35">
      <c r="A214" s="11">
        <v>211</v>
      </c>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s="23"/>
      <c r="BF214" s="23"/>
      <c r="BG214" s="23"/>
      <c r="BH214" s="23"/>
      <c r="BI214" s="23"/>
      <c r="BJ214" s="23"/>
      <c r="BK214" s="23"/>
      <c r="BL214" s="23"/>
      <c r="BM214" s="23"/>
      <c r="BN214" s="23"/>
    </row>
    <row r="215" spans="1:73" x14ac:dyDescent="0.35">
      <c r="A215" s="11">
        <v>212</v>
      </c>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s="23"/>
      <c r="BF215" s="23"/>
      <c r="BG215" s="23"/>
      <c r="BH215" s="23"/>
      <c r="BI215" s="23"/>
      <c r="BJ215" s="23"/>
      <c r="BK215" s="23"/>
      <c r="BL215" s="23"/>
      <c r="BM215" s="23"/>
      <c r="BN215" s="23"/>
    </row>
    <row r="216" spans="1:73" x14ac:dyDescent="0.35">
      <c r="A216" s="11">
        <v>213</v>
      </c>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s="23"/>
      <c r="BF216" s="23"/>
      <c r="BG216" s="23"/>
      <c r="BH216" s="23"/>
      <c r="BI216" s="23"/>
      <c r="BJ216" s="23"/>
      <c r="BK216" s="23"/>
      <c r="BL216" s="23"/>
      <c r="BM216" s="23"/>
      <c r="BN216" s="23"/>
    </row>
    <row r="217" spans="1:73" x14ac:dyDescent="0.35">
      <c r="A217" s="11">
        <v>214</v>
      </c>
      <c r="B217"/>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s="23"/>
      <c r="BF217" s="23"/>
      <c r="BG217" s="23"/>
      <c r="BH217" s="23"/>
      <c r="BI217" s="23"/>
      <c r="BJ217" s="23"/>
      <c r="BK217" s="23"/>
      <c r="BL217" s="23"/>
      <c r="BM217" s="23"/>
      <c r="BN217" s="23"/>
    </row>
    <row r="218" spans="1:73" x14ac:dyDescent="0.35">
      <c r="A218" s="11">
        <v>215</v>
      </c>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s="23"/>
      <c r="BF218" s="23"/>
      <c r="BG218" s="23"/>
      <c r="BH218" s="23"/>
      <c r="BI218" s="23"/>
      <c r="BJ218" s="23"/>
      <c r="BK218" s="23"/>
      <c r="BL218" s="23"/>
      <c r="BM218" s="23"/>
      <c r="BN218" s="23"/>
    </row>
    <row r="219" spans="1:73" x14ac:dyDescent="0.35">
      <c r="A219" s="11">
        <v>216</v>
      </c>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s="23"/>
      <c r="BF219" s="23"/>
      <c r="BG219" s="23"/>
      <c r="BH219" s="23"/>
      <c r="BI219" s="23"/>
      <c r="BJ219" s="23"/>
      <c r="BK219" s="23"/>
      <c r="BL219" s="23"/>
      <c r="BM219" s="23"/>
      <c r="BN219" s="23"/>
    </row>
    <row r="220" spans="1:73" x14ac:dyDescent="0.35">
      <c r="A220" s="11">
        <v>217</v>
      </c>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s="23"/>
      <c r="BF220" s="23"/>
      <c r="BG220" s="23"/>
      <c r="BH220" s="23"/>
      <c r="BI220" s="23"/>
      <c r="BJ220" s="23"/>
      <c r="BK220" s="23"/>
      <c r="BL220" s="23"/>
      <c r="BM220" s="23"/>
      <c r="BN220" s="23"/>
    </row>
    <row r="221" spans="1:73" x14ac:dyDescent="0.35">
      <c r="A221" s="11">
        <v>218</v>
      </c>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s="23"/>
      <c r="BF221" s="23"/>
      <c r="BG221" s="23"/>
      <c r="BH221" s="23"/>
      <c r="BI221" s="23"/>
      <c r="BJ221" s="23"/>
      <c r="BK221" s="23"/>
      <c r="BL221" s="23"/>
      <c r="BM221" s="23"/>
      <c r="BN221" s="23"/>
    </row>
    <row r="222" spans="1:73" x14ac:dyDescent="0.35">
      <c r="A222" s="11">
        <v>219</v>
      </c>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s="23"/>
      <c r="BF222" s="23"/>
      <c r="BG222" s="23"/>
      <c r="BH222" s="23"/>
      <c r="BI222" s="23"/>
      <c r="BJ222" s="23"/>
      <c r="BK222" s="23"/>
      <c r="BL222" s="23"/>
      <c r="BM222" s="23"/>
      <c r="BN222" s="23"/>
    </row>
    <row r="223" spans="1:73" x14ac:dyDescent="0.35">
      <c r="A223" s="11">
        <v>220</v>
      </c>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s="23"/>
      <c r="BF223" s="23"/>
      <c r="BG223" s="23"/>
      <c r="BH223" s="23"/>
      <c r="BI223" s="23"/>
      <c r="BJ223" s="23"/>
      <c r="BK223" s="23"/>
      <c r="BL223" s="23"/>
      <c r="BM223" s="23"/>
      <c r="BN223" s="23"/>
    </row>
    <row r="224" spans="1:73" x14ac:dyDescent="0.35">
      <c r="A224" s="11">
        <v>221</v>
      </c>
      <c r="B224" s="2" t="s">
        <v>62</v>
      </c>
      <c r="C224" s="7" t="s">
        <v>0</v>
      </c>
      <c r="D224" s="7" t="s">
        <v>1</v>
      </c>
      <c r="E224" s="7" t="s">
        <v>2</v>
      </c>
      <c r="F224" s="7" t="s">
        <v>3</v>
      </c>
      <c r="G224" s="12" t="e">
        <f t="shared" ref="G224:I229" si="120">D224/$C224*100</f>
        <v>#VALUE!</v>
      </c>
      <c r="H224" s="12" t="e">
        <f t="shared" si="120"/>
        <v>#VALUE!</v>
      </c>
      <c r="I224" s="12" t="e">
        <f t="shared" si="120"/>
        <v>#VALUE!</v>
      </c>
      <c r="J224" s="7" t="s">
        <v>4</v>
      </c>
      <c r="K224" s="13" t="e">
        <f t="shared" ref="K224:K229" si="121">J224/$C224*100</f>
        <v>#VALUE!</v>
      </c>
      <c r="L224" s="7" t="s">
        <v>5</v>
      </c>
      <c r="M224" s="12" t="e">
        <f t="shared" ref="M224:M229" si="122">L224/$C224*100</f>
        <v>#VALUE!</v>
      </c>
      <c r="N224" s="7" t="s">
        <v>6</v>
      </c>
      <c r="O224" s="12" t="e">
        <f t="shared" ref="O224:O229" si="123">N224/$C224*100</f>
        <v>#VALUE!</v>
      </c>
      <c r="P224" s="7" t="s">
        <v>7</v>
      </c>
      <c r="Q224" s="7" t="s">
        <v>8</v>
      </c>
      <c r="R224" s="7" t="s">
        <v>9</v>
      </c>
      <c r="S224" s="12" t="e">
        <f t="shared" ref="S224:S229" si="124">Q224/SUM(P224,Q224)*100</f>
        <v>#VALUE!</v>
      </c>
      <c r="T224" s="12" t="e">
        <f t="shared" ref="T224:T229" si="125">SUM(P224:Q224)/SUM(P224:R224)*100</f>
        <v>#DIV/0!</v>
      </c>
      <c r="U224" s="7" t="s">
        <v>10</v>
      </c>
      <c r="V224" s="7" t="s">
        <v>11</v>
      </c>
      <c r="W224" s="7" t="s">
        <v>12</v>
      </c>
      <c r="X224" s="7" t="s">
        <v>13</v>
      </c>
      <c r="Y224" s="7" t="s">
        <v>14</v>
      </c>
      <c r="Z224" s="7" t="s">
        <v>15</v>
      </c>
      <c r="AA224" s="7" t="s">
        <v>16</v>
      </c>
      <c r="AB224" s="7" t="s">
        <v>17</v>
      </c>
      <c r="AC224" s="7" t="s">
        <v>18</v>
      </c>
      <c r="AD224" s="7" t="s">
        <v>19</v>
      </c>
      <c r="AE224" s="7" t="s">
        <v>20</v>
      </c>
      <c r="AF224" s="7" t="s">
        <v>21</v>
      </c>
      <c r="AG224" s="7" t="s">
        <v>22</v>
      </c>
      <c r="AH224" s="7" t="s">
        <v>23</v>
      </c>
      <c r="AI224" s="7" t="s">
        <v>24</v>
      </c>
      <c r="AJ224" s="7" t="s">
        <v>25</v>
      </c>
      <c r="AK224" s="7" t="s">
        <v>26</v>
      </c>
      <c r="AL224" s="14" t="e">
        <f t="shared" ref="AL224:AL229" si="126">AK224/C224*100</f>
        <v>#VALUE!</v>
      </c>
      <c r="AM224" s="7" t="s">
        <v>27</v>
      </c>
      <c r="AN224" s="7" t="s">
        <v>28</v>
      </c>
      <c r="AO224" s="7" t="s">
        <v>29</v>
      </c>
      <c r="AP224" s="14" t="e">
        <f t="shared" ref="AP224:AP229" si="127">AN224/C224*100</f>
        <v>#VALUE!</v>
      </c>
      <c r="AQ224" s="14" t="e">
        <f t="shared" ref="AQ224:AQ229" si="128">AO224/C224*100</f>
        <v>#VALUE!</v>
      </c>
      <c r="AR224" s="7" t="s">
        <v>30</v>
      </c>
      <c r="AS224" s="7" t="s">
        <v>31</v>
      </c>
      <c r="AT224" s="7" t="s">
        <v>32</v>
      </c>
      <c r="AU224" s="7" t="s">
        <v>33</v>
      </c>
      <c r="AV224" s="12" t="e">
        <f t="shared" ref="AV224:AX229" si="129">AR224/$AU224*100</f>
        <v>#VALUE!</v>
      </c>
      <c r="AW224" s="12" t="e">
        <f t="shared" si="129"/>
        <v>#VALUE!</v>
      </c>
      <c r="AX224" s="12" t="e">
        <f t="shared" si="129"/>
        <v>#VALUE!</v>
      </c>
      <c r="AY224" s="7" t="s">
        <v>34</v>
      </c>
      <c r="AZ224" s="7" t="s">
        <v>35</v>
      </c>
      <c r="BA224" s="7" t="s">
        <v>36</v>
      </c>
      <c r="BB224" s="12" t="e">
        <f t="shared" ref="BB224:BC229" si="130">AY224/$BA224*100</f>
        <v>#VALUE!</v>
      </c>
      <c r="BC224" s="12" t="e">
        <f t="shared" si="130"/>
        <v>#VALUE!</v>
      </c>
      <c r="BD224" s="8" t="s">
        <v>37</v>
      </c>
      <c r="BN224" s="12"/>
      <c r="BO224" s="12"/>
      <c r="BP224" s="12"/>
      <c r="BQ224" s="12"/>
      <c r="BR224" s="12"/>
      <c r="BS224" s="12"/>
      <c r="BT224" s="12"/>
      <c r="BU224" s="12"/>
    </row>
    <row r="225" spans="1:73" x14ac:dyDescent="0.35">
      <c r="A225" s="11">
        <v>222</v>
      </c>
      <c r="B225" s="2">
        <v>1991</v>
      </c>
      <c r="C225" s="7">
        <v>102044</v>
      </c>
      <c r="D225" s="7">
        <v>28575</v>
      </c>
      <c r="E225" s="7">
        <v>17702</v>
      </c>
      <c r="F225" s="7">
        <v>4693</v>
      </c>
      <c r="G225" s="12">
        <f t="shared" si="120"/>
        <v>28.002626318058876</v>
      </c>
      <c r="H225" s="12">
        <f t="shared" si="120"/>
        <v>17.347418760534673</v>
      </c>
      <c r="I225" s="12">
        <f t="shared" si="120"/>
        <v>4.5989965113088473</v>
      </c>
      <c r="J225" s="7">
        <v>422</v>
      </c>
      <c r="K225" s="13">
        <f t="shared" si="121"/>
        <v>0.41354709733056327</v>
      </c>
      <c r="L225" s="7">
        <v>30567</v>
      </c>
      <c r="M225" s="12">
        <f t="shared" si="122"/>
        <v>29.954725412567129</v>
      </c>
      <c r="N225" s="7">
        <v>32838</v>
      </c>
      <c r="O225" s="12">
        <f t="shared" si="123"/>
        <v>32.180235976637526</v>
      </c>
      <c r="P225" s="7">
        <v>42362</v>
      </c>
      <c r="Q225" s="7">
        <v>6413</v>
      </c>
      <c r="R225" s="7">
        <v>22492</v>
      </c>
      <c r="S225" s="12">
        <f t="shared" si="124"/>
        <v>13.148129164531012</v>
      </c>
      <c r="T225" s="12">
        <f t="shared" si="125"/>
        <v>68.439810852147559</v>
      </c>
      <c r="U225" s="7">
        <v>2505</v>
      </c>
      <c r="W225" s="7">
        <v>32</v>
      </c>
      <c r="X225" s="7">
        <v>166</v>
      </c>
      <c r="Y225" s="7">
        <v>795</v>
      </c>
      <c r="Z225" s="7">
        <v>186</v>
      </c>
      <c r="AA225" s="7">
        <v>585</v>
      </c>
      <c r="AB225" s="7">
        <v>551</v>
      </c>
      <c r="AC225" s="7">
        <v>3941</v>
      </c>
      <c r="AD225" s="7">
        <v>1202</v>
      </c>
      <c r="AE225" s="7">
        <v>260</v>
      </c>
      <c r="AF225" s="7">
        <v>745</v>
      </c>
      <c r="AG225" s="7">
        <v>8131</v>
      </c>
      <c r="AH225" s="7">
        <v>37</v>
      </c>
      <c r="AI225" s="7">
        <v>10773</v>
      </c>
      <c r="AJ225" s="7">
        <v>1942</v>
      </c>
      <c r="AK225" s="7">
        <v>2061</v>
      </c>
      <c r="AL225" s="14">
        <f t="shared" si="126"/>
        <v>2.0197169848300733</v>
      </c>
      <c r="AM225" s="7">
        <v>16.711833785004519</v>
      </c>
      <c r="AN225" s="7">
        <v>3655</v>
      </c>
      <c r="AO225" s="7">
        <v>4670</v>
      </c>
      <c r="AP225" s="14">
        <f t="shared" si="127"/>
        <v>3.5817882482066561</v>
      </c>
      <c r="AQ225" s="14">
        <f t="shared" si="128"/>
        <v>4.5764572145349058</v>
      </c>
      <c r="AR225" s="7">
        <v>929</v>
      </c>
      <c r="AS225" s="7">
        <v>28313</v>
      </c>
      <c r="AT225" s="7">
        <v>1191</v>
      </c>
      <c r="AU225" s="7">
        <v>30944</v>
      </c>
      <c r="AV225" s="12">
        <f t="shared" si="129"/>
        <v>3.0021975180972076</v>
      </c>
      <c r="AW225" s="12">
        <f t="shared" si="129"/>
        <v>91.497543950361944</v>
      </c>
      <c r="AX225" s="12">
        <f t="shared" si="129"/>
        <v>3.8488883143743537</v>
      </c>
      <c r="AY225" s="7">
        <v>4918</v>
      </c>
      <c r="AZ225" s="7">
        <v>1565</v>
      </c>
      <c r="BA225" s="7">
        <v>29674</v>
      </c>
      <c r="BB225" s="12">
        <f t="shared" si="130"/>
        <v>16.573431286648244</v>
      </c>
      <c r="BC225" s="12">
        <f t="shared" si="130"/>
        <v>5.2739772191143768</v>
      </c>
      <c r="BD225" s="8" t="s">
        <v>61</v>
      </c>
      <c r="BN225" s="12"/>
      <c r="BO225" s="12"/>
      <c r="BP225" s="12"/>
      <c r="BQ225" s="12"/>
      <c r="BR225" s="12"/>
      <c r="BS225" s="12"/>
      <c r="BT225" s="12"/>
      <c r="BU225" s="12"/>
    </row>
    <row r="226" spans="1:73" x14ac:dyDescent="0.35">
      <c r="A226" s="11">
        <v>223</v>
      </c>
      <c r="B226" s="2">
        <v>1996</v>
      </c>
      <c r="C226" s="7">
        <v>116030</v>
      </c>
      <c r="D226" s="7">
        <v>31114</v>
      </c>
      <c r="E226" s="7">
        <v>17938</v>
      </c>
      <c r="F226" s="7">
        <v>6453</v>
      </c>
      <c r="G226" s="12">
        <f t="shared" si="120"/>
        <v>26.815478755494272</v>
      </c>
      <c r="H226" s="12">
        <f t="shared" si="120"/>
        <v>15.45979488063432</v>
      </c>
      <c r="I226" s="12">
        <f t="shared" si="120"/>
        <v>5.5614927174006716</v>
      </c>
      <c r="J226" s="7">
        <v>621</v>
      </c>
      <c r="K226" s="13">
        <f t="shared" si="121"/>
        <v>0.5352064121347927</v>
      </c>
      <c r="L226" s="7">
        <v>33926</v>
      </c>
      <c r="M226" s="12">
        <f t="shared" si="122"/>
        <v>29.238989916400932</v>
      </c>
      <c r="N226" s="7">
        <v>38053</v>
      </c>
      <c r="O226" s="12">
        <f t="shared" si="123"/>
        <v>32.795828665000428</v>
      </c>
      <c r="P226" s="7">
        <v>47658</v>
      </c>
      <c r="Q226" s="7">
        <v>6027</v>
      </c>
      <c r="R226" s="7">
        <v>28890</v>
      </c>
      <c r="S226" s="12">
        <f t="shared" si="124"/>
        <v>11.226599608829282</v>
      </c>
      <c r="T226" s="12">
        <f t="shared" si="125"/>
        <v>65.013623978201636</v>
      </c>
      <c r="U226" s="7">
        <v>1535</v>
      </c>
      <c r="V226" s="7">
        <v>172</v>
      </c>
      <c r="W226" s="7">
        <v>28</v>
      </c>
      <c r="X226" s="7">
        <v>340</v>
      </c>
      <c r="Y226" s="7">
        <v>933</v>
      </c>
      <c r="Z226" s="7">
        <v>854</v>
      </c>
      <c r="AA226" s="7">
        <v>987</v>
      </c>
      <c r="AB226" s="7">
        <v>797</v>
      </c>
      <c r="AC226" s="7">
        <v>4672</v>
      </c>
      <c r="AD226" s="7">
        <v>1482</v>
      </c>
      <c r="AE226" s="7">
        <v>493</v>
      </c>
      <c r="AF226" s="7">
        <v>1278</v>
      </c>
      <c r="AG226" s="7">
        <v>10990</v>
      </c>
      <c r="AH226" s="7">
        <v>41</v>
      </c>
      <c r="AI226" s="7">
        <v>15784</v>
      </c>
      <c r="AJ226" s="7">
        <v>2809</v>
      </c>
      <c r="AK226" s="7">
        <v>3789</v>
      </c>
      <c r="AL226" s="14">
        <f t="shared" si="126"/>
        <v>3.2655347754890975</v>
      </c>
      <c r="AM226" s="7">
        <v>12.695269526952696</v>
      </c>
      <c r="AN226" s="7">
        <v>2404</v>
      </c>
      <c r="AO226" s="7">
        <v>4920</v>
      </c>
      <c r="AP226" s="14">
        <f t="shared" si="127"/>
        <v>2.0718779625958805</v>
      </c>
      <c r="AQ226" s="14">
        <f t="shared" si="128"/>
        <v>4.2402826855123674</v>
      </c>
      <c r="AR226" s="7">
        <v>1551</v>
      </c>
      <c r="AS226" s="7">
        <v>33198</v>
      </c>
      <c r="AT226" s="7">
        <v>1044</v>
      </c>
      <c r="AU226" s="7">
        <v>37062</v>
      </c>
      <c r="AV226" s="12">
        <f t="shared" si="129"/>
        <v>4.1848793912902709</v>
      </c>
      <c r="AW226" s="12">
        <f t="shared" si="129"/>
        <v>89.574226971021531</v>
      </c>
      <c r="AX226" s="12">
        <f t="shared" si="129"/>
        <v>2.8169014084507045</v>
      </c>
      <c r="AY226" s="7">
        <v>5877</v>
      </c>
      <c r="AZ226" s="7">
        <v>1438</v>
      </c>
      <c r="BA226" s="7">
        <v>35633</v>
      </c>
      <c r="BB226" s="12">
        <f t="shared" si="130"/>
        <v>16.493138382959614</v>
      </c>
      <c r="BC226" s="12">
        <f t="shared" si="130"/>
        <v>4.0355849914405191</v>
      </c>
      <c r="BD226" s="8" t="s">
        <v>52</v>
      </c>
      <c r="BN226" s="12"/>
      <c r="BO226" s="12"/>
      <c r="BP226" s="12"/>
      <c r="BQ226" s="12"/>
      <c r="BR226" s="12"/>
      <c r="BS226" s="12"/>
      <c r="BT226" s="12"/>
      <c r="BU226" s="12"/>
    </row>
    <row r="227" spans="1:73" x14ac:dyDescent="0.35">
      <c r="A227" s="11">
        <v>224</v>
      </c>
      <c r="B227" s="2">
        <v>2001</v>
      </c>
      <c r="C227" s="7">
        <v>131585</v>
      </c>
      <c r="D227" s="7">
        <v>34407</v>
      </c>
      <c r="E227" s="7">
        <v>19144</v>
      </c>
      <c r="F227" s="7">
        <v>9062</v>
      </c>
      <c r="G227" s="12">
        <f t="shared" si="120"/>
        <v>26.148117186609415</v>
      </c>
      <c r="H227" s="12">
        <f t="shared" si="120"/>
        <v>14.548770756545199</v>
      </c>
      <c r="I227" s="12">
        <f t="shared" si="120"/>
        <v>6.8868032070524761</v>
      </c>
      <c r="J227" s="7">
        <v>675</v>
      </c>
      <c r="K227" s="13">
        <f t="shared" si="121"/>
        <v>0.512976403085458</v>
      </c>
      <c r="L227" s="7">
        <v>37777</v>
      </c>
      <c r="M227" s="12">
        <f t="shared" si="122"/>
        <v>28.709199376828664</v>
      </c>
      <c r="N227" s="7">
        <v>45334</v>
      </c>
      <c r="O227" s="12">
        <f t="shared" si="123"/>
        <v>34.452255196260971</v>
      </c>
      <c r="P227" s="7">
        <v>53989</v>
      </c>
      <c r="Q227" s="7">
        <v>4978</v>
      </c>
      <c r="R227" s="7">
        <v>34247</v>
      </c>
      <c r="S227" s="12">
        <f t="shared" si="124"/>
        <v>8.4420099377617994</v>
      </c>
      <c r="T227" s="12">
        <f t="shared" si="125"/>
        <v>63.259810758040636</v>
      </c>
      <c r="U227" s="7">
        <v>1291</v>
      </c>
      <c r="V227" s="7">
        <v>318</v>
      </c>
      <c r="W227" s="7">
        <v>28</v>
      </c>
      <c r="X227" s="7">
        <v>352</v>
      </c>
      <c r="Y227" s="7">
        <v>1051</v>
      </c>
      <c r="Z227" s="7">
        <v>2165</v>
      </c>
      <c r="AA227" s="7">
        <v>1255</v>
      </c>
      <c r="AB227" s="7">
        <v>1247</v>
      </c>
      <c r="AC227" s="7">
        <v>5273</v>
      </c>
      <c r="AD227" s="7">
        <v>1350</v>
      </c>
      <c r="AE227" s="7">
        <v>638</v>
      </c>
      <c r="AF227" s="7">
        <v>2448</v>
      </c>
      <c r="AG227" s="7">
        <v>15739</v>
      </c>
      <c r="AH227" s="7">
        <v>26</v>
      </c>
      <c r="AI227" s="7">
        <v>14653</v>
      </c>
      <c r="AJ227" s="7">
        <v>3249</v>
      </c>
      <c r="AK227" s="7">
        <v>5710</v>
      </c>
      <c r="AL227" s="14">
        <f t="shared" si="126"/>
        <v>4.3394003875821712</v>
      </c>
      <c r="AM227" s="7">
        <v>11.131908186385578</v>
      </c>
      <c r="AN227" s="7">
        <v>5876</v>
      </c>
      <c r="AO227" s="7">
        <v>5552</v>
      </c>
      <c r="AP227" s="14">
        <f t="shared" si="127"/>
        <v>4.4655545844891131</v>
      </c>
      <c r="AQ227" s="14">
        <f t="shared" si="128"/>
        <v>4.2193259110080934</v>
      </c>
      <c r="AR227" s="7">
        <v>1873</v>
      </c>
      <c r="AS227" s="7">
        <v>38718</v>
      </c>
      <c r="AT227" s="7">
        <v>1374</v>
      </c>
      <c r="AU227" s="7">
        <v>42724</v>
      </c>
      <c r="AV227" s="12">
        <f t="shared" si="129"/>
        <v>4.3839528134069843</v>
      </c>
      <c r="AW227" s="12">
        <f t="shared" si="129"/>
        <v>90.623537121992328</v>
      </c>
      <c r="AX227" s="12">
        <f t="shared" si="129"/>
        <v>3.215991012077521</v>
      </c>
      <c r="AY227" s="7">
        <v>6432</v>
      </c>
      <c r="AZ227" s="7">
        <v>1638</v>
      </c>
      <c r="BA227" s="7">
        <v>41001</v>
      </c>
      <c r="BB227" s="12">
        <f t="shared" si="130"/>
        <v>15.687422257993708</v>
      </c>
      <c r="BC227" s="12">
        <f t="shared" si="130"/>
        <v>3.9950245115972782</v>
      </c>
      <c r="BD227" s="8" t="s">
        <v>49</v>
      </c>
      <c r="BE227" s="5">
        <v>7621</v>
      </c>
      <c r="BF227" s="5">
        <v>20318</v>
      </c>
      <c r="BG227" s="5">
        <v>5524</v>
      </c>
      <c r="BH227" s="5">
        <v>424</v>
      </c>
      <c r="BI227" s="5">
        <v>33887</v>
      </c>
      <c r="BJ227" s="5">
        <v>5321</v>
      </c>
      <c r="BK227" s="5">
        <v>649</v>
      </c>
      <c r="BL227" s="5">
        <v>1150</v>
      </c>
      <c r="BM227" s="5">
        <v>41007</v>
      </c>
      <c r="BN227" s="12">
        <f t="shared" ref="BN227:BU229" si="131">BE227/$BM227*100</f>
        <v>18.584631892115979</v>
      </c>
      <c r="BO227" s="12">
        <f t="shared" si="131"/>
        <v>49.547638208110811</v>
      </c>
      <c r="BP227" s="12">
        <f t="shared" si="131"/>
        <v>13.470870826931987</v>
      </c>
      <c r="BQ227" s="12">
        <f t="shared" si="131"/>
        <v>1.0339698100324335</v>
      </c>
      <c r="BR227" s="12">
        <f t="shared" si="131"/>
        <v>82.637110737191207</v>
      </c>
      <c r="BS227" s="12">
        <f t="shared" si="131"/>
        <v>12.975833394298533</v>
      </c>
      <c r="BT227" s="12">
        <f t="shared" si="131"/>
        <v>1.5826566196015315</v>
      </c>
      <c r="BU227" s="12">
        <f t="shared" si="131"/>
        <v>2.8043992489087231</v>
      </c>
    </row>
    <row r="228" spans="1:73" x14ac:dyDescent="0.35">
      <c r="A228" s="11">
        <v>225</v>
      </c>
      <c r="B228" s="2">
        <v>2006</v>
      </c>
      <c r="C228" s="7">
        <v>147567</v>
      </c>
      <c r="D228" s="7">
        <v>35895</v>
      </c>
      <c r="E228" s="7">
        <v>22485</v>
      </c>
      <c r="F228" s="7">
        <v>11857</v>
      </c>
      <c r="G228" s="12">
        <f t="shared" si="120"/>
        <v>24.324544105389418</v>
      </c>
      <c r="H228" s="12">
        <f t="shared" si="120"/>
        <v>15.237146516497591</v>
      </c>
      <c r="I228" s="12">
        <f t="shared" si="120"/>
        <v>8.0349942737875004</v>
      </c>
      <c r="J228" s="7">
        <v>900</v>
      </c>
      <c r="K228" s="13">
        <f t="shared" si="121"/>
        <v>0.60989245563032379</v>
      </c>
      <c r="L228" s="7">
        <v>43076</v>
      </c>
      <c r="M228" s="12">
        <f t="shared" si="122"/>
        <v>29.190808243035367</v>
      </c>
      <c r="N228" s="7">
        <v>53382</v>
      </c>
      <c r="O228" s="12">
        <f t="shared" si="123"/>
        <v>36.174754518286612</v>
      </c>
      <c r="P228" s="7">
        <v>61128</v>
      </c>
      <c r="Q228" s="7">
        <v>4660</v>
      </c>
      <c r="R228" s="7">
        <v>38824</v>
      </c>
      <c r="S228" s="12">
        <f t="shared" si="124"/>
        <v>7.0833586672341466</v>
      </c>
      <c r="T228" s="12">
        <f t="shared" si="125"/>
        <v>62.88762283485643</v>
      </c>
      <c r="U228" s="7">
        <v>1350</v>
      </c>
      <c r="V228" s="7">
        <v>321</v>
      </c>
      <c r="W228" s="7">
        <v>17</v>
      </c>
      <c r="X228" s="7">
        <v>363</v>
      </c>
      <c r="Y228" s="7">
        <v>1488</v>
      </c>
      <c r="Z228" s="7">
        <v>4483</v>
      </c>
      <c r="AA228" s="7">
        <v>1552</v>
      </c>
      <c r="AB228" s="7">
        <v>1501</v>
      </c>
      <c r="AC228" s="7">
        <v>5765</v>
      </c>
      <c r="AD228" s="7">
        <v>1170</v>
      </c>
      <c r="AE228" s="7">
        <v>931</v>
      </c>
      <c r="AF228" s="7">
        <v>2874</v>
      </c>
      <c r="AG228" s="7">
        <v>19685</v>
      </c>
      <c r="AH228" s="7">
        <v>36</v>
      </c>
      <c r="AI228" s="7">
        <v>18464</v>
      </c>
      <c r="AJ228" s="7">
        <v>3565</v>
      </c>
      <c r="AK228" s="7">
        <v>8483</v>
      </c>
      <c r="AL228" s="14">
        <f t="shared" si="126"/>
        <v>5.7485752234578191</v>
      </c>
      <c r="AM228" s="7">
        <v>9.5919887445170904</v>
      </c>
      <c r="AN228" s="7">
        <v>6997</v>
      </c>
      <c r="AO228" s="7">
        <v>7538</v>
      </c>
      <c r="AP228" s="14">
        <f t="shared" si="127"/>
        <v>4.7415750133837511</v>
      </c>
      <c r="AQ228" s="14">
        <f t="shared" si="128"/>
        <v>5.108188145045979</v>
      </c>
      <c r="AR228" s="7">
        <v>2039</v>
      </c>
      <c r="AS228" s="7">
        <v>41541</v>
      </c>
      <c r="AT228" s="7">
        <v>3778</v>
      </c>
      <c r="AU228" s="7">
        <v>47753</v>
      </c>
      <c r="AV228" s="12">
        <f t="shared" si="129"/>
        <v>4.2698888027977295</v>
      </c>
      <c r="AW228" s="12">
        <f t="shared" si="129"/>
        <v>86.991393210897755</v>
      </c>
      <c r="AX228" s="12">
        <f t="shared" si="129"/>
        <v>7.9115448244089377</v>
      </c>
      <c r="AY228" s="7">
        <v>8435</v>
      </c>
      <c r="AZ228" s="7">
        <v>1651</v>
      </c>
      <c r="BA228" s="7">
        <v>47755</v>
      </c>
      <c r="BB228" s="12">
        <f t="shared" si="130"/>
        <v>17.663071929640875</v>
      </c>
      <c r="BC228" s="12">
        <f t="shared" si="130"/>
        <v>3.4572296094649775</v>
      </c>
      <c r="BD228" s="8">
        <v>32</v>
      </c>
      <c r="BE228" s="5">
        <v>9202</v>
      </c>
      <c r="BF228" s="5">
        <v>21399</v>
      </c>
      <c r="BG228" s="5">
        <v>6660</v>
      </c>
      <c r="BH228" s="5">
        <v>527</v>
      </c>
      <c r="BI228" s="5">
        <v>37788</v>
      </c>
      <c r="BJ228" s="5">
        <v>7066</v>
      </c>
      <c r="BK228" s="5">
        <v>821</v>
      </c>
      <c r="BL228" s="5">
        <v>2078</v>
      </c>
      <c r="BM228" s="5">
        <v>47753</v>
      </c>
      <c r="BN228" s="12">
        <f t="shared" si="131"/>
        <v>19.269993508261258</v>
      </c>
      <c r="BO228" s="12">
        <f t="shared" si="131"/>
        <v>44.811844282034635</v>
      </c>
      <c r="BP228" s="12">
        <f t="shared" si="131"/>
        <v>13.946767742340796</v>
      </c>
      <c r="BQ228" s="12">
        <f t="shared" si="131"/>
        <v>1.1035955856176576</v>
      </c>
      <c r="BR228" s="12">
        <f t="shared" si="131"/>
        <v>79.132201118254358</v>
      </c>
      <c r="BS228" s="12">
        <f t="shared" si="131"/>
        <v>14.796976106213222</v>
      </c>
      <c r="BT228" s="12">
        <f t="shared" si="131"/>
        <v>1.7192637111804494</v>
      </c>
      <c r="BU228" s="12">
        <f t="shared" si="131"/>
        <v>4.3515590643519779</v>
      </c>
    </row>
    <row r="229" spans="1:73" x14ac:dyDescent="0.35">
      <c r="A229" s="11">
        <v>226</v>
      </c>
      <c r="B229" s="2">
        <v>2011</v>
      </c>
      <c r="C229" s="7">
        <v>167982</v>
      </c>
      <c r="D229" s="7">
        <v>38140</v>
      </c>
      <c r="E229" s="7">
        <v>25819</v>
      </c>
      <c r="F229" s="7">
        <v>15126</v>
      </c>
      <c r="G229" s="12">
        <f t="shared" si="120"/>
        <v>22.704813610982129</v>
      </c>
      <c r="H229" s="12">
        <f t="shared" si="120"/>
        <v>15.370099177292806</v>
      </c>
      <c r="I229" s="12">
        <f t="shared" si="120"/>
        <v>9.0045362003071752</v>
      </c>
      <c r="J229" s="7">
        <v>1053</v>
      </c>
      <c r="K229" s="13">
        <f t="shared" si="121"/>
        <v>0.6268528770939743</v>
      </c>
      <c r="L229" s="7">
        <v>53853</v>
      </c>
      <c r="M229" s="12">
        <f t="shared" si="122"/>
        <v>32.058792013430008</v>
      </c>
      <c r="N229" s="7">
        <v>68595</v>
      </c>
      <c r="O229" s="12">
        <f t="shared" si="123"/>
        <v>40.834732292745649</v>
      </c>
      <c r="P229" s="7">
        <v>70892</v>
      </c>
      <c r="Q229" s="7">
        <v>5211</v>
      </c>
      <c r="R229" s="7">
        <v>45906</v>
      </c>
      <c r="S229" s="12">
        <f t="shared" si="124"/>
        <v>6.8472990552277828</v>
      </c>
      <c r="T229" s="12">
        <f t="shared" si="125"/>
        <v>62.374906769172767</v>
      </c>
      <c r="U229" s="7">
        <v>1372</v>
      </c>
      <c r="V229" s="7">
        <v>313</v>
      </c>
      <c r="W229" s="7">
        <v>32</v>
      </c>
      <c r="X229" s="7">
        <v>577</v>
      </c>
      <c r="Y229" s="7">
        <v>3953</v>
      </c>
      <c r="Z229" s="7">
        <v>7190</v>
      </c>
      <c r="AA229" s="7">
        <v>2009</v>
      </c>
      <c r="AB229" s="7">
        <v>2312</v>
      </c>
      <c r="AC229" s="7">
        <v>6467</v>
      </c>
      <c r="AD229" s="7">
        <v>1213</v>
      </c>
      <c r="AE229" s="7">
        <v>2426</v>
      </c>
      <c r="AF229" s="7">
        <v>3830</v>
      </c>
      <c r="AG229" s="7">
        <v>26686</v>
      </c>
      <c r="AH229" s="7">
        <v>47</v>
      </c>
      <c r="AI229" s="7">
        <v>21397</v>
      </c>
      <c r="AJ229" s="7">
        <v>5338</v>
      </c>
      <c r="AK229" s="7">
        <v>12966</v>
      </c>
      <c r="AL229" s="14">
        <f t="shared" si="126"/>
        <v>7.7186841447297923</v>
      </c>
      <c r="AM229" s="7">
        <v>7.3585481165167002</v>
      </c>
      <c r="AN229" s="7">
        <v>9219</v>
      </c>
      <c r="AO229" s="7">
        <v>8013</v>
      </c>
      <c r="AP229" s="14">
        <f t="shared" si="127"/>
        <v>5.4880880094295819</v>
      </c>
      <c r="AQ229" s="14">
        <f t="shared" si="128"/>
        <v>4.7701539450655428</v>
      </c>
      <c r="AR229" s="7">
        <v>2280</v>
      </c>
      <c r="AS229" s="7">
        <v>47029</v>
      </c>
      <c r="AT229" s="7">
        <v>4636</v>
      </c>
      <c r="AU229" s="7">
        <v>54275</v>
      </c>
      <c r="AV229" s="12">
        <f t="shared" si="129"/>
        <v>4.2008291110087521</v>
      </c>
      <c r="AW229" s="12">
        <f t="shared" si="129"/>
        <v>86.649470290188859</v>
      </c>
      <c r="AX229" s="12">
        <f t="shared" si="129"/>
        <v>8.5416858590511282</v>
      </c>
      <c r="AY229" s="7">
        <v>10759</v>
      </c>
      <c r="AZ229" s="7">
        <v>1709</v>
      </c>
      <c r="BA229" s="7">
        <v>54274</v>
      </c>
      <c r="BB229" s="12">
        <f t="shared" si="130"/>
        <v>19.823488226406752</v>
      </c>
      <c r="BC229" s="12">
        <f t="shared" si="130"/>
        <v>3.1488373806979402</v>
      </c>
      <c r="BD229" s="8">
        <v>33</v>
      </c>
      <c r="BE229" s="5">
        <v>10707</v>
      </c>
      <c r="BF229" s="5">
        <v>23695</v>
      </c>
      <c r="BG229" s="5">
        <v>7612</v>
      </c>
      <c r="BH229" s="5">
        <v>683</v>
      </c>
      <c r="BI229" s="5">
        <v>42697</v>
      </c>
      <c r="BJ229" s="5">
        <v>8495</v>
      </c>
      <c r="BK229" s="5">
        <v>1053</v>
      </c>
      <c r="BL229" s="5">
        <v>2030</v>
      </c>
      <c r="BM229" s="5">
        <v>54275</v>
      </c>
      <c r="BN229" s="12">
        <f t="shared" si="131"/>
        <v>19.7273146015661</v>
      </c>
      <c r="BO229" s="12">
        <f t="shared" si="131"/>
        <v>43.657300783049287</v>
      </c>
      <c r="BP229" s="12">
        <f t="shared" si="131"/>
        <v>14.024873330262553</v>
      </c>
      <c r="BQ229" s="12">
        <f t="shared" si="131"/>
        <v>1.2584062643942884</v>
      </c>
      <c r="BR229" s="12">
        <f t="shared" si="131"/>
        <v>78.667894979272219</v>
      </c>
      <c r="BS229" s="12">
        <f t="shared" si="131"/>
        <v>15.651773376324273</v>
      </c>
      <c r="BT229" s="12">
        <f t="shared" si="131"/>
        <v>1.9401197604790417</v>
      </c>
      <c r="BU229" s="12">
        <f t="shared" si="131"/>
        <v>3.7402118839244589</v>
      </c>
    </row>
    <row r="230" spans="1:73" x14ac:dyDescent="0.35">
      <c r="A230" s="11">
        <v>227</v>
      </c>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s="23"/>
      <c r="BF230" s="23"/>
      <c r="BG230" s="23"/>
      <c r="BH230" s="23"/>
      <c r="BI230" s="23"/>
      <c r="BJ230" s="23"/>
      <c r="BK230" s="23"/>
      <c r="BL230" s="23"/>
      <c r="BM230" s="23"/>
      <c r="BN230" s="23"/>
    </row>
    <row r="231" spans="1:73" x14ac:dyDescent="0.35">
      <c r="A231" s="11">
        <v>228</v>
      </c>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s="23"/>
      <c r="BF231" s="23"/>
      <c r="BG231" s="23"/>
      <c r="BH231" s="23"/>
      <c r="BI231" s="23"/>
      <c r="BJ231" s="23"/>
      <c r="BK231" s="23"/>
      <c r="BL231" s="23"/>
      <c r="BM231" s="23"/>
      <c r="BN231" s="23"/>
    </row>
    <row r="232" spans="1:73" x14ac:dyDescent="0.35">
      <c r="A232" s="11">
        <v>229</v>
      </c>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s="23"/>
      <c r="BF232" s="23"/>
      <c r="BG232" s="23"/>
      <c r="BH232" s="23"/>
      <c r="BI232" s="23"/>
      <c r="BJ232" s="23"/>
      <c r="BK232" s="23"/>
      <c r="BL232" s="23"/>
      <c r="BM232" s="23"/>
      <c r="BN232" s="23"/>
    </row>
    <row r="233" spans="1:73" x14ac:dyDescent="0.35">
      <c r="A233" s="11">
        <v>230</v>
      </c>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s="23"/>
      <c r="BF233" s="23"/>
      <c r="BG233" s="23"/>
      <c r="BH233" s="23"/>
      <c r="BI233" s="23"/>
      <c r="BJ233" s="23"/>
      <c r="BK233" s="23"/>
      <c r="BL233" s="23"/>
      <c r="BM233" s="23"/>
      <c r="BN233" s="23"/>
    </row>
    <row r="234" spans="1:73" x14ac:dyDescent="0.35">
      <c r="A234" s="11">
        <v>231</v>
      </c>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s="23"/>
      <c r="BF234" s="23"/>
      <c r="BG234" s="23"/>
      <c r="BH234" s="23"/>
      <c r="BI234" s="23"/>
      <c r="BJ234" s="23"/>
      <c r="BK234" s="23"/>
      <c r="BL234" s="23"/>
      <c r="BM234" s="23"/>
      <c r="BN234" s="23"/>
    </row>
    <row r="235" spans="1:73" x14ac:dyDescent="0.35">
      <c r="A235" s="11">
        <v>232</v>
      </c>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s="23"/>
      <c r="BF235" s="23"/>
      <c r="BG235" s="23"/>
      <c r="BH235" s="23"/>
      <c r="BI235" s="23"/>
      <c r="BJ235" s="23"/>
      <c r="BK235" s="23"/>
      <c r="BL235" s="23"/>
      <c r="BM235" s="23"/>
      <c r="BN235" s="23"/>
    </row>
    <row r="236" spans="1:73" x14ac:dyDescent="0.35">
      <c r="A236" s="11">
        <v>233</v>
      </c>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s="23"/>
      <c r="BF236" s="23"/>
      <c r="BG236" s="23"/>
      <c r="BH236" s="23"/>
      <c r="BI236" s="23"/>
      <c r="BJ236" s="23"/>
      <c r="BK236" s="23"/>
      <c r="BL236" s="23"/>
      <c r="BM236" s="23"/>
      <c r="BN236" s="23"/>
    </row>
    <row r="237" spans="1:73" x14ac:dyDescent="0.35">
      <c r="A237" s="11">
        <v>234</v>
      </c>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s="23"/>
      <c r="BF237" s="23"/>
      <c r="BG237" s="23"/>
      <c r="BH237" s="23"/>
      <c r="BI237" s="23"/>
      <c r="BJ237" s="23"/>
      <c r="BK237" s="23"/>
      <c r="BL237" s="23"/>
      <c r="BM237" s="23"/>
      <c r="BN237" s="23"/>
    </row>
    <row r="238" spans="1:73" x14ac:dyDescent="0.35">
      <c r="A238" s="11">
        <v>235</v>
      </c>
      <c r="B238"/>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s="23"/>
      <c r="BF238" s="23"/>
      <c r="BG238" s="23"/>
      <c r="BH238" s="23"/>
      <c r="BI238" s="23"/>
      <c r="BJ238" s="23"/>
      <c r="BK238" s="23"/>
      <c r="BL238" s="23"/>
      <c r="BM238" s="23"/>
      <c r="BN238" s="23"/>
    </row>
    <row r="239" spans="1:73" x14ac:dyDescent="0.35">
      <c r="A239" s="11">
        <v>236</v>
      </c>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s="23"/>
      <c r="BF239" s="23"/>
      <c r="BG239" s="23"/>
      <c r="BH239" s="23"/>
      <c r="BI239" s="23"/>
      <c r="BJ239" s="23"/>
      <c r="BK239" s="23"/>
      <c r="BL239" s="23"/>
      <c r="BM239" s="23"/>
      <c r="BN239" s="23"/>
    </row>
    <row r="240" spans="1:73" x14ac:dyDescent="0.35">
      <c r="A240" s="11">
        <v>237</v>
      </c>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s="23"/>
      <c r="BF240" s="23"/>
      <c r="BG240" s="23"/>
      <c r="BH240" s="23"/>
      <c r="BI240" s="23"/>
      <c r="BJ240" s="23"/>
      <c r="BK240" s="23"/>
      <c r="BL240" s="23"/>
      <c r="BM240" s="23"/>
      <c r="BN240" s="23"/>
    </row>
    <row r="241" spans="1:73" x14ac:dyDescent="0.35">
      <c r="A241" s="11">
        <v>238</v>
      </c>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s="23"/>
      <c r="BF241" s="23"/>
      <c r="BG241" s="23"/>
      <c r="BH241" s="23"/>
      <c r="BI241" s="23"/>
      <c r="BJ241" s="23"/>
      <c r="BK241" s="23"/>
      <c r="BL241" s="23"/>
      <c r="BM241" s="23"/>
      <c r="BN241" s="23"/>
    </row>
    <row r="242" spans="1:73" x14ac:dyDescent="0.35">
      <c r="A242" s="11">
        <v>239</v>
      </c>
      <c r="B242"/>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s="23"/>
      <c r="BF242" s="23"/>
      <c r="BG242" s="23"/>
      <c r="BH242" s="23"/>
      <c r="BI242" s="23"/>
      <c r="BJ242" s="23"/>
      <c r="BK242" s="23"/>
      <c r="BL242" s="23"/>
      <c r="BM242" s="23"/>
      <c r="BN242" s="23"/>
    </row>
    <row r="243" spans="1:73" x14ac:dyDescent="0.35">
      <c r="A243" s="11">
        <v>240</v>
      </c>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s="23"/>
      <c r="BF243" s="23"/>
      <c r="BG243" s="23"/>
      <c r="BH243" s="23"/>
      <c r="BI243" s="23"/>
      <c r="BJ243" s="23"/>
      <c r="BK243" s="23"/>
      <c r="BL243" s="23"/>
      <c r="BM243" s="23"/>
      <c r="BN243" s="23"/>
    </row>
    <row r="244" spans="1:73" x14ac:dyDescent="0.35">
      <c r="A244" s="11">
        <v>241</v>
      </c>
      <c r="B244" s="2" t="s">
        <v>63</v>
      </c>
      <c r="C244" s="7" t="s">
        <v>0</v>
      </c>
      <c r="D244" s="7" t="s">
        <v>1</v>
      </c>
      <c r="E244" s="7" t="s">
        <v>2</v>
      </c>
      <c r="F244" s="7" t="s">
        <v>3</v>
      </c>
      <c r="G244" s="12" t="e">
        <f t="shared" ref="G244:I249" si="132">D244/$C244*100</f>
        <v>#VALUE!</v>
      </c>
      <c r="H244" s="12" t="e">
        <f t="shared" si="132"/>
        <v>#VALUE!</v>
      </c>
      <c r="I244" s="12" t="e">
        <f t="shared" si="132"/>
        <v>#VALUE!</v>
      </c>
      <c r="J244" s="7" t="s">
        <v>4</v>
      </c>
      <c r="K244" s="13" t="e">
        <f t="shared" ref="K244:K249" si="133">J244/$C244*100</f>
        <v>#VALUE!</v>
      </c>
      <c r="L244" s="7" t="s">
        <v>5</v>
      </c>
      <c r="M244" s="12" t="e">
        <f t="shared" ref="M244:M249" si="134">L244/$C244*100</f>
        <v>#VALUE!</v>
      </c>
      <c r="N244" s="7" t="s">
        <v>6</v>
      </c>
      <c r="O244" s="12" t="e">
        <f t="shared" ref="O244:O249" si="135">N244/$C244*100</f>
        <v>#VALUE!</v>
      </c>
      <c r="P244" s="7" t="s">
        <v>7</v>
      </c>
      <c r="Q244" s="7" t="s">
        <v>8</v>
      </c>
      <c r="R244" s="7" t="s">
        <v>9</v>
      </c>
      <c r="S244" s="12" t="e">
        <f t="shared" ref="S244:S249" si="136">Q244/SUM(P244,Q244)*100</f>
        <v>#VALUE!</v>
      </c>
      <c r="T244" s="12" t="e">
        <f t="shared" ref="T244:T249" si="137">SUM(P244:Q244)/SUM(P244:R244)*100</f>
        <v>#DIV/0!</v>
      </c>
      <c r="U244" s="7" t="s">
        <v>10</v>
      </c>
      <c r="V244" s="7" t="s">
        <v>11</v>
      </c>
      <c r="W244" s="7" t="s">
        <v>12</v>
      </c>
      <c r="X244" s="7" t="s">
        <v>13</v>
      </c>
      <c r="Y244" s="7" t="s">
        <v>14</v>
      </c>
      <c r="Z244" s="7" t="s">
        <v>15</v>
      </c>
      <c r="AA244" s="7" t="s">
        <v>16</v>
      </c>
      <c r="AB244" s="7" t="s">
        <v>17</v>
      </c>
      <c r="AC244" s="7" t="s">
        <v>18</v>
      </c>
      <c r="AD244" s="7" t="s">
        <v>19</v>
      </c>
      <c r="AE244" s="7" t="s">
        <v>20</v>
      </c>
      <c r="AF244" s="7" t="s">
        <v>21</v>
      </c>
      <c r="AG244" s="7" t="s">
        <v>22</v>
      </c>
      <c r="AH244" s="7" t="s">
        <v>23</v>
      </c>
      <c r="AI244" s="7" t="s">
        <v>24</v>
      </c>
      <c r="AJ244" s="7" t="s">
        <v>25</v>
      </c>
      <c r="AK244" s="7" t="s">
        <v>26</v>
      </c>
      <c r="AL244" s="14" t="e">
        <f t="shared" ref="AL244:AL249" si="138">AK244/C244*100</f>
        <v>#VALUE!</v>
      </c>
      <c r="AM244" s="7" t="s">
        <v>27</v>
      </c>
      <c r="AN244" s="7" t="s">
        <v>28</v>
      </c>
      <c r="AO244" s="7" t="s">
        <v>29</v>
      </c>
      <c r="AP244" s="14" t="e">
        <f t="shared" ref="AP244:AP249" si="139">AN244/C244*100</f>
        <v>#VALUE!</v>
      </c>
      <c r="AQ244" s="14" t="e">
        <f t="shared" ref="AQ244:AQ249" si="140">AO244/C244*100</f>
        <v>#VALUE!</v>
      </c>
      <c r="AR244" s="7" t="s">
        <v>30</v>
      </c>
      <c r="AS244" s="7" t="s">
        <v>31</v>
      </c>
      <c r="AT244" s="7" t="s">
        <v>32</v>
      </c>
      <c r="AU244" s="7" t="s">
        <v>33</v>
      </c>
      <c r="AV244" s="12" t="e">
        <f t="shared" ref="AV244:AX249" si="141">AR244/$AU244*100</f>
        <v>#VALUE!</v>
      </c>
      <c r="AW244" s="12" t="e">
        <f t="shared" si="141"/>
        <v>#VALUE!</v>
      </c>
      <c r="AX244" s="12" t="e">
        <f t="shared" si="141"/>
        <v>#VALUE!</v>
      </c>
      <c r="AY244" s="7" t="s">
        <v>34</v>
      </c>
      <c r="AZ244" s="7" t="s">
        <v>35</v>
      </c>
      <c r="BA244" s="7" t="s">
        <v>36</v>
      </c>
      <c r="BB244" s="12" t="e">
        <f t="shared" ref="BB244:BC249" si="142">AY244/$BA244*100</f>
        <v>#VALUE!</v>
      </c>
      <c r="BC244" s="12" t="e">
        <f t="shared" si="142"/>
        <v>#VALUE!</v>
      </c>
      <c r="BD244" s="8" t="s">
        <v>37</v>
      </c>
      <c r="BN244" s="12"/>
      <c r="BO244" s="12"/>
      <c r="BP244" s="12"/>
      <c r="BQ244" s="12"/>
      <c r="BR244" s="12"/>
      <c r="BS244" s="12"/>
      <c r="BT244" s="12"/>
      <c r="BU244" s="12"/>
    </row>
    <row r="245" spans="1:73" x14ac:dyDescent="0.35">
      <c r="A245" s="11">
        <v>242</v>
      </c>
      <c r="B245" s="2">
        <v>1991</v>
      </c>
      <c r="C245" s="7">
        <v>120164</v>
      </c>
      <c r="D245" s="7">
        <v>23019</v>
      </c>
      <c r="E245" s="7">
        <v>19335</v>
      </c>
      <c r="F245" s="7">
        <v>15417</v>
      </c>
      <c r="G245" s="12">
        <f t="shared" si="132"/>
        <v>19.156319696414901</v>
      </c>
      <c r="H245" s="12">
        <f t="shared" si="132"/>
        <v>16.090509636829665</v>
      </c>
      <c r="I245" s="12">
        <f t="shared" si="132"/>
        <v>12.829965713524849</v>
      </c>
      <c r="J245" s="7">
        <v>188</v>
      </c>
      <c r="K245" s="13">
        <f t="shared" si="133"/>
        <v>0.15645284777470791</v>
      </c>
      <c r="L245" s="7">
        <v>36585</v>
      </c>
      <c r="M245" s="12">
        <f t="shared" si="134"/>
        <v>30.445890616157918</v>
      </c>
      <c r="N245" s="7">
        <v>28475</v>
      </c>
      <c r="O245" s="12">
        <f t="shared" si="135"/>
        <v>23.696781065876635</v>
      </c>
      <c r="P245" s="7">
        <v>52963</v>
      </c>
      <c r="Q245" s="7">
        <v>7146</v>
      </c>
      <c r="R245" s="7">
        <v>34649</v>
      </c>
      <c r="S245" s="12">
        <f t="shared" si="136"/>
        <v>11.888402735031359</v>
      </c>
      <c r="T245" s="12">
        <f t="shared" si="137"/>
        <v>63.434221912661727</v>
      </c>
      <c r="U245" s="7">
        <v>1731</v>
      </c>
      <c r="W245" s="7">
        <v>1097</v>
      </c>
      <c r="X245" s="7">
        <v>576</v>
      </c>
      <c r="Y245" s="7">
        <v>1292</v>
      </c>
      <c r="Z245" s="7">
        <v>31</v>
      </c>
      <c r="AA245" s="7">
        <v>748</v>
      </c>
      <c r="AB245" s="7">
        <v>1373</v>
      </c>
      <c r="AC245" s="7">
        <v>792</v>
      </c>
      <c r="AD245" s="7">
        <v>1595</v>
      </c>
      <c r="AE245" s="7">
        <v>777</v>
      </c>
      <c r="AF245" s="7">
        <v>1969</v>
      </c>
      <c r="AG245" s="7">
        <v>1409</v>
      </c>
      <c r="AH245" s="7">
        <v>485</v>
      </c>
      <c r="AI245" s="7">
        <v>16539</v>
      </c>
      <c r="AJ245" s="7">
        <v>3541</v>
      </c>
      <c r="AK245" s="7">
        <v>5400</v>
      </c>
      <c r="AL245" s="14">
        <f t="shared" si="138"/>
        <v>4.4938583935288445</v>
      </c>
      <c r="AM245" s="7">
        <v>15.934727850180701</v>
      </c>
      <c r="AN245" s="7">
        <v>6909</v>
      </c>
      <c r="AO245" s="7">
        <v>4668</v>
      </c>
      <c r="AP245" s="14">
        <f t="shared" si="139"/>
        <v>5.7496421557205153</v>
      </c>
      <c r="AQ245" s="14">
        <f t="shared" si="140"/>
        <v>3.8846909224060449</v>
      </c>
      <c r="AR245" s="7">
        <v>4367</v>
      </c>
      <c r="AS245" s="7">
        <v>34274</v>
      </c>
      <c r="AT245" s="7">
        <v>7516</v>
      </c>
      <c r="AU245" s="7">
        <v>47083</v>
      </c>
      <c r="AV245" s="12">
        <f t="shared" si="141"/>
        <v>9.2751099122825647</v>
      </c>
      <c r="AW245" s="12">
        <f t="shared" si="141"/>
        <v>72.794851644967395</v>
      </c>
      <c r="AX245" s="12">
        <f t="shared" si="141"/>
        <v>15.963298855213134</v>
      </c>
      <c r="AY245" s="7">
        <v>9605</v>
      </c>
      <c r="AZ245" s="7">
        <v>780</v>
      </c>
      <c r="BA245" s="7">
        <v>43737</v>
      </c>
      <c r="BB245" s="12">
        <f t="shared" si="142"/>
        <v>21.960811212474564</v>
      </c>
      <c r="BC245" s="12">
        <f t="shared" si="142"/>
        <v>1.7833870635846079</v>
      </c>
      <c r="BD245" s="8" t="s">
        <v>54</v>
      </c>
      <c r="BN245" s="12"/>
      <c r="BO245" s="12"/>
      <c r="BP245" s="12"/>
      <c r="BQ245" s="12"/>
      <c r="BR245" s="12"/>
      <c r="BS245" s="12"/>
      <c r="BT245" s="12"/>
      <c r="BU245" s="12"/>
    </row>
    <row r="246" spans="1:73" x14ac:dyDescent="0.35">
      <c r="A246" s="11">
        <v>243</v>
      </c>
      <c r="B246" s="2">
        <v>1996</v>
      </c>
      <c r="C246" s="7">
        <v>122438</v>
      </c>
      <c r="D246" s="7">
        <v>23176</v>
      </c>
      <c r="E246" s="7">
        <v>16807</v>
      </c>
      <c r="F246" s="7">
        <v>17431</v>
      </c>
      <c r="G246" s="12">
        <f t="shared" si="132"/>
        <v>18.928763945833811</v>
      </c>
      <c r="H246" s="12">
        <f t="shared" si="132"/>
        <v>13.726947516293961</v>
      </c>
      <c r="I246" s="12">
        <f t="shared" si="132"/>
        <v>14.236593214524904</v>
      </c>
      <c r="J246" s="7">
        <v>287</v>
      </c>
      <c r="K246" s="13">
        <f t="shared" si="133"/>
        <v>0.23440435159019257</v>
      </c>
      <c r="L246" s="7">
        <v>36506</v>
      </c>
      <c r="M246" s="12">
        <f t="shared" si="134"/>
        <v>29.815906826312094</v>
      </c>
      <c r="N246" s="7">
        <v>28958</v>
      </c>
      <c r="O246" s="12">
        <f t="shared" si="135"/>
        <v>23.651154053480127</v>
      </c>
      <c r="P246" s="7">
        <v>55020</v>
      </c>
      <c r="Q246" s="7">
        <v>4980</v>
      </c>
      <c r="R246" s="7">
        <v>37031</v>
      </c>
      <c r="S246" s="12">
        <f t="shared" si="136"/>
        <v>8.3000000000000007</v>
      </c>
      <c r="T246" s="12">
        <f t="shared" si="137"/>
        <v>61.835908111840546</v>
      </c>
      <c r="U246" s="7">
        <v>898</v>
      </c>
      <c r="V246" s="7">
        <v>117</v>
      </c>
      <c r="W246" s="7">
        <v>1188</v>
      </c>
      <c r="X246" s="7">
        <v>962</v>
      </c>
      <c r="Y246" s="7">
        <v>1805</v>
      </c>
      <c r="Z246" s="7">
        <v>74</v>
      </c>
      <c r="AA246" s="7">
        <v>938</v>
      </c>
      <c r="AB246" s="7">
        <v>1502</v>
      </c>
      <c r="AC246" s="7">
        <v>658</v>
      </c>
      <c r="AD246" s="7">
        <v>1491</v>
      </c>
      <c r="AE246" s="7">
        <v>1098</v>
      </c>
      <c r="AF246" s="7">
        <v>2411</v>
      </c>
      <c r="AG246" s="7">
        <v>1621</v>
      </c>
      <c r="AH246" s="7">
        <v>484</v>
      </c>
      <c r="AI246" s="7">
        <v>21538</v>
      </c>
      <c r="AJ246" s="7">
        <v>3860</v>
      </c>
      <c r="AK246" s="7">
        <v>8039</v>
      </c>
      <c r="AL246" s="14">
        <f t="shared" si="138"/>
        <v>6.5657720642284261</v>
      </c>
      <c r="AM246" s="7">
        <v>12.337493499739988</v>
      </c>
      <c r="AN246" s="7">
        <v>3880</v>
      </c>
      <c r="AO246" s="7">
        <v>4499</v>
      </c>
      <c r="AP246" s="14">
        <f t="shared" si="139"/>
        <v>3.1689508159231612</v>
      </c>
      <c r="AQ246" s="14">
        <f t="shared" si="140"/>
        <v>3.6745128146490469</v>
      </c>
      <c r="AR246" s="7">
        <v>6589</v>
      </c>
      <c r="AS246" s="7">
        <v>35938</v>
      </c>
      <c r="AT246" s="7">
        <v>6173</v>
      </c>
      <c r="AU246" s="7">
        <v>50472</v>
      </c>
      <c r="AV246" s="12">
        <f t="shared" si="141"/>
        <v>13.054763036931369</v>
      </c>
      <c r="AW246" s="12">
        <f t="shared" si="141"/>
        <v>71.203835790141071</v>
      </c>
      <c r="AX246" s="12">
        <f t="shared" si="141"/>
        <v>12.230543667776193</v>
      </c>
      <c r="AY246" s="7">
        <v>10357</v>
      </c>
      <c r="AZ246" s="7">
        <v>763</v>
      </c>
      <c r="BA246" s="7">
        <v>46887</v>
      </c>
      <c r="BB246" s="12">
        <f t="shared" si="142"/>
        <v>22.089278478042953</v>
      </c>
      <c r="BC246" s="12">
        <f t="shared" si="142"/>
        <v>1.6273167402478299</v>
      </c>
      <c r="BD246" s="8" t="s">
        <v>39</v>
      </c>
      <c r="BN246" s="12"/>
      <c r="BO246" s="12"/>
      <c r="BP246" s="12"/>
      <c r="BQ246" s="12"/>
      <c r="BR246" s="12"/>
      <c r="BS246" s="12"/>
      <c r="BT246" s="12"/>
      <c r="BU246" s="12"/>
    </row>
    <row r="247" spans="1:73" x14ac:dyDescent="0.35">
      <c r="A247" s="11">
        <v>244</v>
      </c>
      <c r="B247" s="2">
        <v>2001</v>
      </c>
      <c r="C247" s="7">
        <v>128171</v>
      </c>
      <c r="D247" s="7">
        <v>23584</v>
      </c>
      <c r="E247" s="7">
        <v>15909</v>
      </c>
      <c r="F247" s="7">
        <v>19011</v>
      </c>
      <c r="G247" s="12">
        <f t="shared" si="132"/>
        <v>18.40041819132253</v>
      </c>
      <c r="H247" s="12">
        <f t="shared" si="132"/>
        <v>12.412324160691576</v>
      </c>
      <c r="I247" s="12">
        <f t="shared" si="132"/>
        <v>14.832528419065156</v>
      </c>
      <c r="J247" s="7">
        <v>277</v>
      </c>
      <c r="K247" s="13">
        <f t="shared" si="133"/>
        <v>0.21611753048661553</v>
      </c>
      <c r="L247" s="7">
        <v>36846</v>
      </c>
      <c r="M247" s="12">
        <f t="shared" si="134"/>
        <v>28.747532593176306</v>
      </c>
      <c r="N247" s="7">
        <v>29629</v>
      </c>
      <c r="O247" s="12">
        <f t="shared" si="135"/>
        <v>23.116773685154985</v>
      </c>
      <c r="P247" s="7">
        <v>60573</v>
      </c>
      <c r="Q247" s="7">
        <v>3623</v>
      </c>
      <c r="R247" s="7">
        <v>35922</v>
      </c>
      <c r="S247" s="12">
        <f t="shared" si="136"/>
        <v>5.6436538102062439</v>
      </c>
      <c r="T247" s="12">
        <f t="shared" si="137"/>
        <v>64.120338001158629</v>
      </c>
      <c r="U247" s="7">
        <v>536</v>
      </c>
      <c r="V247" s="7">
        <v>167</v>
      </c>
      <c r="W247" s="7">
        <v>1035</v>
      </c>
      <c r="X247" s="7">
        <v>1093</v>
      </c>
      <c r="Y247" s="7">
        <v>2189</v>
      </c>
      <c r="Z247" s="7">
        <v>113</v>
      </c>
      <c r="AA247" s="7">
        <v>990</v>
      </c>
      <c r="AB247" s="7">
        <v>1481</v>
      </c>
      <c r="AC247" s="7">
        <v>642</v>
      </c>
      <c r="AD247" s="7">
        <v>1298</v>
      </c>
      <c r="AE247" s="7">
        <v>1592</v>
      </c>
      <c r="AF247" s="7">
        <v>3546</v>
      </c>
      <c r="AG247" s="7">
        <v>2013</v>
      </c>
      <c r="AH247" s="7">
        <v>677</v>
      </c>
      <c r="AI247" s="7">
        <v>20204</v>
      </c>
      <c r="AJ247" s="7">
        <v>4385</v>
      </c>
      <c r="AK247" s="7">
        <v>11436</v>
      </c>
      <c r="AL247" s="14">
        <f t="shared" si="138"/>
        <v>8.9224551575629434</v>
      </c>
      <c r="AM247" s="7">
        <v>10.553589484327604</v>
      </c>
      <c r="AN247" s="7">
        <v>10361</v>
      </c>
      <c r="AO247" s="7">
        <v>4597</v>
      </c>
      <c r="AP247" s="14">
        <f t="shared" si="139"/>
        <v>8.0837318894289663</v>
      </c>
      <c r="AQ247" s="14">
        <f t="shared" si="140"/>
        <v>3.5866147568482729</v>
      </c>
      <c r="AR247" s="7">
        <v>7332</v>
      </c>
      <c r="AS247" s="7">
        <v>37437</v>
      </c>
      <c r="AT247" s="7">
        <v>8038</v>
      </c>
      <c r="AU247" s="7">
        <v>53717</v>
      </c>
      <c r="AV247" s="12">
        <f t="shared" si="141"/>
        <v>13.649310274214868</v>
      </c>
      <c r="AW247" s="12">
        <f t="shared" si="141"/>
        <v>69.693020831394165</v>
      </c>
      <c r="AX247" s="12">
        <f t="shared" si="141"/>
        <v>14.963605562484874</v>
      </c>
      <c r="AY247" s="7">
        <v>10686</v>
      </c>
      <c r="AZ247" s="7">
        <v>922</v>
      </c>
      <c r="BA247" s="7">
        <v>50188</v>
      </c>
      <c r="BB247" s="12">
        <f t="shared" si="142"/>
        <v>21.291942296963416</v>
      </c>
      <c r="BC247" s="12">
        <f t="shared" si="142"/>
        <v>1.8370925320793814</v>
      </c>
      <c r="BD247" s="8" t="s">
        <v>40</v>
      </c>
      <c r="BE247" s="5">
        <v>11990</v>
      </c>
      <c r="BF247" s="5">
        <v>16721</v>
      </c>
      <c r="BG247" s="5">
        <v>5053</v>
      </c>
      <c r="BH247" s="5">
        <v>638</v>
      </c>
      <c r="BI247" s="5">
        <v>34402</v>
      </c>
      <c r="BJ247" s="5">
        <v>12857</v>
      </c>
      <c r="BK247" s="5">
        <v>1617</v>
      </c>
      <c r="BL247" s="5">
        <v>1318</v>
      </c>
      <c r="BM247" s="5">
        <v>50194</v>
      </c>
      <c r="BN247" s="12">
        <f t="shared" ref="BN247:BU249" si="143">BE247/$BM247*100</f>
        <v>23.887317209228197</v>
      </c>
      <c r="BO247" s="12">
        <f t="shared" si="143"/>
        <v>33.312746543411563</v>
      </c>
      <c r="BP247" s="12">
        <f t="shared" si="143"/>
        <v>10.066940271745626</v>
      </c>
      <c r="BQ247" s="12">
        <f t="shared" si="143"/>
        <v>1.2710682551699406</v>
      </c>
      <c r="BR247" s="12">
        <f t="shared" si="143"/>
        <v>68.538072279555323</v>
      </c>
      <c r="BS247" s="12">
        <f t="shared" si="143"/>
        <v>25.61461529266446</v>
      </c>
      <c r="BT247" s="12">
        <f t="shared" si="143"/>
        <v>3.2215005777582975</v>
      </c>
      <c r="BU247" s="12">
        <f t="shared" si="143"/>
        <v>2.6258118500219152</v>
      </c>
    </row>
    <row r="248" spans="1:73" x14ac:dyDescent="0.35">
      <c r="A248" s="11">
        <v>245</v>
      </c>
      <c r="B248" s="2">
        <v>2006</v>
      </c>
      <c r="C248" s="7">
        <v>132921</v>
      </c>
      <c r="D248" s="7">
        <v>23855</v>
      </c>
      <c r="E248" s="7">
        <v>16287</v>
      </c>
      <c r="F248" s="7">
        <v>20426</v>
      </c>
      <c r="G248" s="12">
        <f t="shared" si="132"/>
        <v>17.946750325381242</v>
      </c>
      <c r="H248" s="12">
        <f t="shared" si="132"/>
        <v>12.253142844245831</v>
      </c>
      <c r="I248" s="12">
        <f t="shared" si="132"/>
        <v>15.367022517134238</v>
      </c>
      <c r="J248" s="7">
        <v>300</v>
      </c>
      <c r="K248" s="13">
        <f t="shared" si="133"/>
        <v>0.22569797097524094</v>
      </c>
      <c r="L248" s="7">
        <v>37592</v>
      </c>
      <c r="M248" s="12">
        <f t="shared" si="134"/>
        <v>28.281460416337524</v>
      </c>
      <c r="N248" s="7">
        <v>30532</v>
      </c>
      <c r="O248" s="12">
        <f t="shared" si="135"/>
        <v>22.970034832720188</v>
      </c>
      <c r="P248" s="7">
        <v>64133</v>
      </c>
      <c r="Q248" s="7">
        <v>3067</v>
      </c>
      <c r="R248" s="7">
        <v>34966</v>
      </c>
      <c r="S248" s="12">
        <f t="shared" si="136"/>
        <v>4.5639880952380949</v>
      </c>
      <c r="T248" s="12">
        <f t="shared" si="137"/>
        <v>65.775306853552067</v>
      </c>
      <c r="U248" s="7">
        <v>378</v>
      </c>
      <c r="V248" s="7">
        <v>181</v>
      </c>
      <c r="W248" s="7">
        <v>1007</v>
      </c>
      <c r="X248" s="7">
        <v>1389</v>
      </c>
      <c r="Y248" s="7">
        <v>2857</v>
      </c>
      <c r="Z248" s="7">
        <v>87</v>
      </c>
      <c r="AA248" s="7">
        <v>1043</v>
      </c>
      <c r="AB248" s="7">
        <v>1555</v>
      </c>
      <c r="AC248" s="7">
        <v>544</v>
      </c>
      <c r="AD248" s="7">
        <v>1239</v>
      </c>
      <c r="AE248" s="7">
        <v>2032</v>
      </c>
      <c r="AF248" s="7">
        <v>3937</v>
      </c>
      <c r="AG248" s="7">
        <v>1912</v>
      </c>
      <c r="AH248" s="7">
        <v>902</v>
      </c>
      <c r="AI248" s="7">
        <v>24626</v>
      </c>
      <c r="AJ248" s="7">
        <v>4522</v>
      </c>
      <c r="AK248" s="7">
        <v>15853</v>
      </c>
      <c r="AL248" s="14">
        <f t="shared" si="138"/>
        <v>11.926633112901648</v>
      </c>
      <c r="AM248" s="7">
        <v>9.0428149606299222</v>
      </c>
      <c r="AN248" s="7">
        <v>12756</v>
      </c>
      <c r="AO248" s="7">
        <v>5452</v>
      </c>
      <c r="AP248" s="14">
        <f t="shared" si="139"/>
        <v>9.5966777258672451</v>
      </c>
      <c r="AQ248" s="14">
        <f t="shared" si="140"/>
        <v>4.1016844591900448</v>
      </c>
      <c r="AR248" s="7">
        <v>8146</v>
      </c>
      <c r="AS248" s="7">
        <v>36037</v>
      </c>
      <c r="AT248" s="7">
        <v>8106</v>
      </c>
      <c r="AU248" s="7">
        <v>52802</v>
      </c>
      <c r="AV248" s="12">
        <f t="shared" si="141"/>
        <v>15.427445930078406</v>
      </c>
      <c r="AW248" s="12">
        <f t="shared" si="141"/>
        <v>68.249308738305373</v>
      </c>
      <c r="AX248" s="12">
        <f t="shared" si="141"/>
        <v>15.35169122381728</v>
      </c>
      <c r="AY248" s="7">
        <v>11614</v>
      </c>
      <c r="AZ248" s="7">
        <v>1077</v>
      </c>
      <c r="BA248" s="7">
        <v>52800</v>
      </c>
      <c r="BB248" s="12">
        <f t="shared" si="142"/>
        <v>21.996212121212121</v>
      </c>
      <c r="BC248" s="12">
        <f t="shared" si="142"/>
        <v>2.0397727272727271</v>
      </c>
      <c r="BD248" s="8">
        <v>38</v>
      </c>
      <c r="BE248" s="5">
        <v>12550</v>
      </c>
      <c r="BF248" s="5">
        <v>17134</v>
      </c>
      <c r="BG248" s="5">
        <v>5302</v>
      </c>
      <c r="BH248" s="5">
        <v>583</v>
      </c>
      <c r="BI248" s="5">
        <v>35569</v>
      </c>
      <c r="BJ248" s="5">
        <v>13635</v>
      </c>
      <c r="BK248" s="5">
        <v>1508</v>
      </c>
      <c r="BL248" s="5">
        <v>2090</v>
      </c>
      <c r="BM248" s="5">
        <v>52802</v>
      </c>
      <c r="BN248" s="12">
        <f t="shared" si="143"/>
        <v>23.768039089428431</v>
      </c>
      <c r="BO248" s="12">
        <f t="shared" si="143"/>
        <v>32.44952842695352</v>
      </c>
      <c r="BP248" s="12">
        <f t="shared" si="143"/>
        <v>10.041286314912314</v>
      </c>
      <c r="BQ248" s="12">
        <f t="shared" si="143"/>
        <v>1.1041248437559184</v>
      </c>
      <c r="BR248" s="12">
        <f t="shared" si="143"/>
        <v>67.362978675050186</v>
      </c>
      <c r="BS248" s="12">
        <f t="shared" si="143"/>
        <v>25.82288549676149</v>
      </c>
      <c r="BT248" s="12">
        <f t="shared" si="143"/>
        <v>2.855952426044468</v>
      </c>
      <c r="BU248" s="12">
        <f t="shared" si="143"/>
        <v>3.9581834021438582</v>
      </c>
    </row>
    <row r="249" spans="1:73" x14ac:dyDescent="0.35">
      <c r="A249" s="11">
        <v>246</v>
      </c>
      <c r="B249" s="2">
        <v>2011</v>
      </c>
      <c r="C249" s="7">
        <v>141003</v>
      </c>
      <c r="D249" s="7">
        <v>24987</v>
      </c>
      <c r="E249" s="7">
        <v>16947</v>
      </c>
      <c r="F249" s="7">
        <v>22241</v>
      </c>
      <c r="G249" s="12">
        <f t="shared" si="132"/>
        <v>17.720899555328611</v>
      </c>
      <c r="H249" s="12">
        <f t="shared" si="132"/>
        <v>12.018893215037977</v>
      </c>
      <c r="I249" s="12">
        <f t="shared" si="132"/>
        <v>15.773423260498005</v>
      </c>
      <c r="J249" s="7">
        <v>371</v>
      </c>
      <c r="K249" s="13">
        <f t="shared" si="133"/>
        <v>0.26311496918505278</v>
      </c>
      <c r="L249" s="7">
        <v>42645</v>
      </c>
      <c r="M249" s="12">
        <f t="shared" si="134"/>
        <v>30.244037360907218</v>
      </c>
      <c r="N249" s="7">
        <v>34936</v>
      </c>
      <c r="O249" s="12">
        <f t="shared" si="135"/>
        <v>24.776777799053921</v>
      </c>
      <c r="P249" s="7">
        <v>69638</v>
      </c>
      <c r="Q249" s="7">
        <v>3346</v>
      </c>
      <c r="R249" s="7">
        <v>37190</v>
      </c>
      <c r="S249" s="12">
        <f t="shared" si="136"/>
        <v>4.5845664803244546</v>
      </c>
      <c r="T249" s="12">
        <f t="shared" si="137"/>
        <v>66.244304463848096</v>
      </c>
      <c r="U249" s="7">
        <v>427</v>
      </c>
      <c r="V249" s="7">
        <v>200</v>
      </c>
      <c r="W249" s="7">
        <v>964</v>
      </c>
      <c r="X249" s="7">
        <v>2557</v>
      </c>
      <c r="Y249" s="7">
        <v>4371</v>
      </c>
      <c r="Z249" s="7">
        <v>109</v>
      </c>
      <c r="AA249" s="7">
        <v>1138</v>
      </c>
      <c r="AB249" s="7">
        <v>1612</v>
      </c>
      <c r="AC249" s="7">
        <v>563</v>
      </c>
      <c r="AD249" s="7">
        <v>1324</v>
      </c>
      <c r="AE249" s="7">
        <v>2521</v>
      </c>
      <c r="AF249" s="7">
        <v>4461</v>
      </c>
      <c r="AG249" s="7">
        <v>2178</v>
      </c>
      <c r="AH249" s="7">
        <v>1276</v>
      </c>
      <c r="AI249" s="7">
        <v>31338</v>
      </c>
      <c r="AJ249" s="7">
        <v>5689</v>
      </c>
      <c r="AK249" s="7">
        <v>21637</v>
      </c>
      <c r="AL249" s="14">
        <f t="shared" si="138"/>
        <v>15.345063580207514</v>
      </c>
      <c r="AM249" s="7">
        <v>6.7897485728167135</v>
      </c>
      <c r="AN249" s="7">
        <v>15519</v>
      </c>
      <c r="AO249" s="7">
        <v>5068</v>
      </c>
      <c r="AP249" s="14">
        <f t="shared" si="139"/>
        <v>11.006148805344568</v>
      </c>
      <c r="AQ249" s="14">
        <f t="shared" si="140"/>
        <v>3.5942497677354384</v>
      </c>
      <c r="AR249" s="7">
        <v>8507</v>
      </c>
      <c r="AS249" s="7">
        <v>36845</v>
      </c>
      <c r="AT249" s="7">
        <v>9470</v>
      </c>
      <c r="AU249" s="7">
        <v>55321</v>
      </c>
      <c r="AV249" s="12">
        <f t="shared" si="141"/>
        <v>15.37752390593084</v>
      </c>
      <c r="AW249" s="12">
        <f t="shared" si="141"/>
        <v>66.60219446503136</v>
      </c>
      <c r="AX249" s="12">
        <f t="shared" si="141"/>
        <v>17.118273350084053</v>
      </c>
      <c r="AY249" s="7">
        <v>12753</v>
      </c>
      <c r="AZ249" s="7">
        <v>1129</v>
      </c>
      <c r="BA249" s="7">
        <v>55323</v>
      </c>
      <c r="BB249" s="12">
        <f t="shared" si="142"/>
        <v>23.051895233447208</v>
      </c>
      <c r="BC249" s="12">
        <f t="shared" si="142"/>
        <v>2.0407425483072141</v>
      </c>
      <c r="BD249" s="8">
        <v>39</v>
      </c>
      <c r="BE249" s="5">
        <v>13227</v>
      </c>
      <c r="BF249" s="5">
        <v>18340</v>
      </c>
      <c r="BG249" s="5">
        <v>5639</v>
      </c>
      <c r="BH249" s="5">
        <v>675</v>
      </c>
      <c r="BI249" s="5">
        <v>37881</v>
      </c>
      <c r="BJ249" s="5">
        <v>13914</v>
      </c>
      <c r="BK249" s="5">
        <v>1645</v>
      </c>
      <c r="BL249" s="5">
        <v>1881</v>
      </c>
      <c r="BM249" s="5">
        <v>55321</v>
      </c>
      <c r="BN249" s="12">
        <f t="shared" si="143"/>
        <v>23.90954610364961</v>
      </c>
      <c r="BO249" s="12">
        <f t="shared" si="143"/>
        <v>33.151967607237758</v>
      </c>
      <c r="BP249" s="12">
        <f t="shared" si="143"/>
        <v>10.193235841723759</v>
      </c>
      <c r="BQ249" s="12">
        <f t="shared" si="143"/>
        <v>1.2201514795466459</v>
      </c>
      <c r="BR249" s="12">
        <f t="shared" si="143"/>
        <v>68.474901032157774</v>
      </c>
      <c r="BS249" s="12">
        <f t="shared" si="143"/>
        <v>25.151389165054859</v>
      </c>
      <c r="BT249" s="12">
        <f t="shared" si="143"/>
        <v>2.9735543464507148</v>
      </c>
      <c r="BU249" s="12">
        <f t="shared" si="143"/>
        <v>3.4001554563366532</v>
      </c>
    </row>
    <row r="250" spans="1:73" x14ac:dyDescent="0.35">
      <c r="A250" s="11">
        <v>247</v>
      </c>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s="23"/>
      <c r="BF250" s="23"/>
      <c r="BG250" s="23"/>
      <c r="BH250" s="23"/>
      <c r="BI250" s="23"/>
      <c r="BJ250" s="23"/>
      <c r="BK250" s="23"/>
      <c r="BL250" s="23"/>
      <c r="BM250" s="23"/>
      <c r="BN250" s="23"/>
    </row>
    <row r="251" spans="1:73" x14ac:dyDescent="0.35">
      <c r="A251" s="11">
        <v>248</v>
      </c>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s="23"/>
      <c r="BF251" s="23"/>
      <c r="BG251" s="23"/>
      <c r="BH251" s="23"/>
      <c r="BI251" s="23"/>
      <c r="BJ251" s="23"/>
      <c r="BK251" s="23"/>
      <c r="BL251" s="23"/>
      <c r="BM251" s="23"/>
      <c r="BN251" s="23"/>
    </row>
    <row r="252" spans="1:73" x14ac:dyDescent="0.35">
      <c r="A252" s="11">
        <v>249</v>
      </c>
      <c r="B252"/>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s="23"/>
      <c r="BF252" s="23"/>
      <c r="BG252" s="23"/>
      <c r="BH252" s="23"/>
      <c r="BI252" s="23"/>
      <c r="BJ252" s="23"/>
      <c r="BK252" s="23"/>
      <c r="BL252" s="23"/>
      <c r="BM252" s="23"/>
      <c r="BN252" s="23"/>
    </row>
    <row r="253" spans="1:73" x14ac:dyDescent="0.35">
      <c r="A253" s="11">
        <v>250</v>
      </c>
      <c r="B253"/>
      <c r="C253"/>
      <c r="D253"/>
      <c r="E253"/>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s="23"/>
      <c r="BF253" s="23"/>
      <c r="BG253" s="23"/>
      <c r="BH253" s="23"/>
      <c r="BI253" s="23"/>
      <c r="BJ253" s="23"/>
      <c r="BK253" s="23"/>
      <c r="BL253" s="23"/>
      <c r="BM253" s="23"/>
      <c r="BN253" s="23"/>
    </row>
    <row r="254" spans="1:73" x14ac:dyDescent="0.35">
      <c r="A254" s="11">
        <v>251</v>
      </c>
      <c r="B254"/>
      <c r="C254"/>
      <c r="D254"/>
      <c r="E254"/>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s="23"/>
      <c r="BF254" s="23"/>
      <c r="BG254" s="23"/>
      <c r="BH254" s="23"/>
      <c r="BI254" s="23"/>
      <c r="BJ254" s="23"/>
      <c r="BK254" s="23"/>
      <c r="BL254" s="23"/>
      <c r="BM254" s="23"/>
      <c r="BN254" s="23"/>
    </row>
    <row r="255" spans="1:73" x14ac:dyDescent="0.35">
      <c r="A255" s="11">
        <v>252</v>
      </c>
      <c r="B255"/>
      <c r="C255"/>
      <c r="D255"/>
      <c r="E255"/>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s="23"/>
      <c r="BF255" s="23"/>
      <c r="BG255" s="23"/>
      <c r="BH255" s="23"/>
      <c r="BI255" s="23"/>
      <c r="BJ255" s="23"/>
      <c r="BK255" s="23"/>
      <c r="BL255" s="23"/>
      <c r="BM255" s="23"/>
      <c r="BN255" s="23"/>
    </row>
    <row r="256" spans="1:73" x14ac:dyDescent="0.35">
      <c r="A256" s="11">
        <v>253</v>
      </c>
      <c r="B256"/>
      <c r="C256"/>
      <c r="D256"/>
      <c r="E256"/>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s="23"/>
      <c r="BF256" s="23"/>
      <c r="BG256" s="23"/>
      <c r="BH256" s="23"/>
      <c r="BI256" s="23"/>
      <c r="BJ256" s="23"/>
      <c r="BK256" s="23"/>
      <c r="BL256" s="23"/>
      <c r="BM256" s="23"/>
      <c r="BN256" s="23"/>
    </row>
    <row r="257" spans="1:73" x14ac:dyDescent="0.35">
      <c r="A257" s="11">
        <v>254</v>
      </c>
      <c r="B257"/>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s="23"/>
      <c r="BF257" s="23"/>
      <c r="BG257" s="23"/>
      <c r="BH257" s="23"/>
      <c r="BI257" s="23"/>
      <c r="BJ257" s="23"/>
      <c r="BK257" s="23"/>
      <c r="BL257" s="23"/>
      <c r="BM257" s="23"/>
      <c r="BN257" s="23"/>
    </row>
    <row r="258" spans="1:73" x14ac:dyDescent="0.35">
      <c r="A258" s="11">
        <v>255</v>
      </c>
      <c r="B258"/>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s="23"/>
      <c r="BF258" s="23"/>
      <c r="BG258" s="23"/>
      <c r="BH258" s="23"/>
      <c r="BI258" s="23"/>
      <c r="BJ258" s="23"/>
      <c r="BK258" s="23"/>
      <c r="BL258" s="23"/>
      <c r="BM258" s="23"/>
      <c r="BN258" s="23"/>
    </row>
    <row r="259" spans="1:73" x14ac:dyDescent="0.35">
      <c r="A259" s="11">
        <v>256</v>
      </c>
      <c r="B259"/>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s="23"/>
      <c r="BF259" s="23"/>
      <c r="BG259" s="23"/>
      <c r="BH259" s="23"/>
      <c r="BI259" s="23"/>
      <c r="BJ259" s="23"/>
      <c r="BK259" s="23"/>
      <c r="BL259" s="23"/>
      <c r="BM259" s="23"/>
      <c r="BN259" s="23"/>
    </row>
    <row r="260" spans="1:73" x14ac:dyDescent="0.35">
      <c r="A260" s="11">
        <v>257</v>
      </c>
      <c r="B260"/>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s="23"/>
      <c r="BF260" s="23"/>
      <c r="BG260" s="23"/>
      <c r="BH260" s="23"/>
      <c r="BI260" s="23"/>
      <c r="BJ260" s="23"/>
      <c r="BK260" s="23"/>
      <c r="BL260" s="23"/>
      <c r="BM260" s="23"/>
      <c r="BN260" s="23"/>
    </row>
    <row r="261" spans="1:73" x14ac:dyDescent="0.35">
      <c r="A261" s="11">
        <v>258</v>
      </c>
      <c r="B261"/>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s="23"/>
      <c r="BF261" s="23"/>
      <c r="BG261" s="23"/>
      <c r="BH261" s="23"/>
      <c r="BI261" s="23"/>
      <c r="BJ261" s="23"/>
      <c r="BK261" s="23"/>
      <c r="BL261" s="23"/>
      <c r="BM261" s="23"/>
      <c r="BN261" s="23"/>
    </row>
    <row r="262" spans="1:73" x14ac:dyDescent="0.35">
      <c r="A262" s="11">
        <v>259</v>
      </c>
      <c r="B262"/>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s="23"/>
      <c r="BF262" s="23"/>
      <c r="BG262" s="23"/>
      <c r="BH262" s="23"/>
      <c r="BI262" s="23"/>
      <c r="BJ262" s="23"/>
      <c r="BK262" s="23"/>
      <c r="BL262" s="23"/>
      <c r="BM262" s="23"/>
      <c r="BN262" s="23"/>
    </row>
    <row r="263" spans="1:73" x14ac:dyDescent="0.35">
      <c r="A263" s="11">
        <v>260</v>
      </c>
      <c r="B263"/>
      <c r="C263"/>
      <c r="D263"/>
      <c r="E263"/>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s="23"/>
      <c r="BF263" s="23"/>
      <c r="BG263" s="23"/>
      <c r="BH263" s="23"/>
      <c r="BI263" s="23"/>
      <c r="BJ263" s="23"/>
      <c r="BK263" s="23"/>
      <c r="BL263" s="23"/>
      <c r="BM263" s="23"/>
      <c r="BN263" s="23"/>
    </row>
    <row r="264" spans="1:73" x14ac:dyDescent="0.35">
      <c r="A264" s="11">
        <v>261</v>
      </c>
      <c r="B264" s="2" t="s">
        <v>64</v>
      </c>
      <c r="C264" s="7" t="s">
        <v>0</v>
      </c>
      <c r="D264" s="7" t="s">
        <v>1</v>
      </c>
      <c r="E264" s="7" t="s">
        <v>2</v>
      </c>
      <c r="F264" s="7" t="s">
        <v>3</v>
      </c>
      <c r="G264" s="12" t="e">
        <f t="shared" ref="G264:I269" si="144">D264/$C264*100</f>
        <v>#VALUE!</v>
      </c>
      <c r="H264" s="12" t="e">
        <f t="shared" si="144"/>
        <v>#VALUE!</v>
      </c>
      <c r="I264" s="12" t="e">
        <f t="shared" si="144"/>
        <v>#VALUE!</v>
      </c>
      <c r="J264" s="7" t="s">
        <v>4</v>
      </c>
      <c r="K264" s="13" t="e">
        <f t="shared" ref="K264:K269" si="145">J264/$C264*100</f>
        <v>#VALUE!</v>
      </c>
      <c r="L264" s="7" t="s">
        <v>5</v>
      </c>
      <c r="M264" s="12" t="e">
        <f t="shared" ref="M264:M269" si="146">L264/$C264*100</f>
        <v>#VALUE!</v>
      </c>
      <c r="N264" s="7" t="s">
        <v>6</v>
      </c>
      <c r="O264" s="12" t="e">
        <f t="shared" ref="O264:O269" si="147">N264/$C264*100</f>
        <v>#VALUE!</v>
      </c>
      <c r="P264" s="7" t="s">
        <v>7</v>
      </c>
      <c r="Q264" s="7" t="s">
        <v>8</v>
      </c>
      <c r="R264" s="7" t="s">
        <v>9</v>
      </c>
      <c r="S264" s="12" t="e">
        <f t="shared" ref="S264:S269" si="148">Q264/SUM(P264,Q264)*100</f>
        <v>#VALUE!</v>
      </c>
      <c r="T264" s="12" t="e">
        <f t="shared" ref="T264:T269" si="149">SUM(P264:Q264)/SUM(P264:R264)*100</f>
        <v>#DIV/0!</v>
      </c>
      <c r="U264" s="7" t="s">
        <v>10</v>
      </c>
      <c r="V264" s="7" t="s">
        <v>11</v>
      </c>
      <c r="W264" s="7" t="s">
        <v>12</v>
      </c>
      <c r="X264" s="7" t="s">
        <v>13</v>
      </c>
      <c r="Y264" s="7" t="s">
        <v>14</v>
      </c>
      <c r="Z264" s="7" t="s">
        <v>15</v>
      </c>
      <c r="AA264" s="7" t="s">
        <v>16</v>
      </c>
      <c r="AB264" s="7" t="s">
        <v>17</v>
      </c>
      <c r="AC264" s="7" t="s">
        <v>18</v>
      </c>
      <c r="AD264" s="7" t="s">
        <v>19</v>
      </c>
      <c r="AE264" s="7" t="s">
        <v>20</v>
      </c>
      <c r="AF264" s="7" t="s">
        <v>21</v>
      </c>
      <c r="AG264" s="7" t="s">
        <v>22</v>
      </c>
      <c r="AH264" s="7" t="s">
        <v>23</v>
      </c>
      <c r="AI264" s="7" t="s">
        <v>24</v>
      </c>
      <c r="AJ264" s="7" t="s">
        <v>25</v>
      </c>
      <c r="AK264" s="7" t="s">
        <v>26</v>
      </c>
      <c r="AL264" s="14" t="e">
        <f t="shared" ref="AL264:AL269" si="150">AK264/C264*100</f>
        <v>#VALUE!</v>
      </c>
      <c r="AM264" s="7" t="s">
        <v>27</v>
      </c>
      <c r="AN264" s="7" t="s">
        <v>28</v>
      </c>
      <c r="AO264" s="7" t="s">
        <v>29</v>
      </c>
      <c r="AP264" s="14" t="e">
        <f t="shared" ref="AP264:AP269" si="151">AN264/C264*100</f>
        <v>#VALUE!</v>
      </c>
      <c r="AQ264" s="14" t="e">
        <f t="shared" ref="AQ264:AQ269" si="152">AO264/C264*100</f>
        <v>#VALUE!</v>
      </c>
      <c r="AR264" s="7" t="s">
        <v>30</v>
      </c>
      <c r="AS264" s="7" t="s">
        <v>31</v>
      </c>
      <c r="AT264" s="7" t="s">
        <v>32</v>
      </c>
      <c r="AU264" s="7" t="s">
        <v>33</v>
      </c>
      <c r="AV264" s="12" t="e">
        <f t="shared" ref="AV264:AX269" si="153">AR264/$AU264*100</f>
        <v>#VALUE!</v>
      </c>
      <c r="AW264" s="12" t="e">
        <f t="shared" si="153"/>
        <v>#VALUE!</v>
      </c>
      <c r="AX264" s="12" t="e">
        <f t="shared" si="153"/>
        <v>#VALUE!</v>
      </c>
      <c r="AY264" s="7" t="s">
        <v>34</v>
      </c>
      <c r="AZ264" s="7" t="s">
        <v>35</v>
      </c>
      <c r="BA264" s="7" t="s">
        <v>36</v>
      </c>
      <c r="BB264" s="12" t="e">
        <f t="shared" ref="BB264:BC269" si="154">AY264/$BA264*100</f>
        <v>#VALUE!</v>
      </c>
      <c r="BC264" s="12" t="e">
        <f t="shared" si="154"/>
        <v>#VALUE!</v>
      </c>
      <c r="BD264" s="8" t="s">
        <v>37</v>
      </c>
      <c r="BN264" s="12"/>
      <c r="BO264" s="12"/>
      <c r="BP264" s="12"/>
      <c r="BQ264" s="12"/>
      <c r="BR264" s="12"/>
      <c r="BS264" s="12"/>
      <c r="BT264" s="12"/>
      <c r="BU264" s="12"/>
    </row>
    <row r="265" spans="1:73" x14ac:dyDescent="0.35">
      <c r="A265" s="11">
        <v>262</v>
      </c>
      <c r="B265" s="2">
        <v>1991</v>
      </c>
      <c r="C265" s="7">
        <v>124250</v>
      </c>
      <c r="D265" s="7">
        <v>32465</v>
      </c>
      <c r="E265" s="7">
        <v>19643</v>
      </c>
      <c r="F265" s="7">
        <v>8437</v>
      </c>
      <c r="G265" s="12">
        <f t="shared" si="144"/>
        <v>26.12877263581489</v>
      </c>
      <c r="H265" s="12">
        <f t="shared" si="144"/>
        <v>15.809255533199195</v>
      </c>
      <c r="I265" s="12">
        <f t="shared" si="144"/>
        <v>6.7903420523138829</v>
      </c>
      <c r="J265" s="7">
        <v>277</v>
      </c>
      <c r="K265" s="13">
        <f t="shared" si="145"/>
        <v>0.22293762575452714</v>
      </c>
      <c r="L265" s="7">
        <v>31523</v>
      </c>
      <c r="M265" s="12">
        <f t="shared" si="146"/>
        <v>25.370623742454729</v>
      </c>
      <c r="N265" s="7">
        <v>17146</v>
      </c>
      <c r="O265" s="12">
        <f t="shared" si="147"/>
        <v>13.79959758551308</v>
      </c>
      <c r="P265" s="7">
        <v>57577</v>
      </c>
      <c r="Q265" s="7">
        <v>5847</v>
      </c>
      <c r="R265" s="7">
        <v>26308</v>
      </c>
      <c r="S265" s="12">
        <f t="shared" si="148"/>
        <v>9.2189076690211902</v>
      </c>
      <c r="T265" s="12">
        <f t="shared" si="149"/>
        <v>70.6815851647127</v>
      </c>
      <c r="U265" s="7">
        <v>1729</v>
      </c>
      <c r="W265" s="7">
        <v>271</v>
      </c>
      <c r="X265" s="7">
        <v>500</v>
      </c>
      <c r="Y265" s="7">
        <v>766</v>
      </c>
      <c r="Z265" s="7">
        <v>14</v>
      </c>
      <c r="AA265" s="7">
        <v>489</v>
      </c>
      <c r="AB265" s="7">
        <v>811</v>
      </c>
      <c r="AC265" s="7">
        <v>107</v>
      </c>
      <c r="AD265" s="7">
        <v>630</v>
      </c>
      <c r="AE265" s="7">
        <v>482</v>
      </c>
      <c r="AF265" s="7">
        <v>1191</v>
      </c>
      <c r="AG265" s="7">
        <v>523</v>
      </c>
      <c r="AH265" s="7">
        <v>134</v>
      </c>
      <c r="AI265" s="7">
        <v>22012</v>
      </c>
      <c r="AJ265" s="7">
        <v>2989</v>
      </c>
      <c r="AK265" s="7">
        <v>5251</v>
      </c>
      <c r="AL265" s="14">
        <f t="shared" si="150"/>
        <v>4.226156941649899</v>
      </c>
      <c r="AM265" s="7">
        <v>18.307946056078393</v>
      </c>
      <c r="AN265" s="7">
        <v>7243</v>
      </c>
      <c r="AO265" s="7">
        <v>4399</v>
      </c>
      <c r="AP265" s="14">
        <f t="shared" si="151"/>
        <v>5.8293762575452721</v>
      </c>
      <c r="AQ265" s="14">
        <f t="shared" si="152"/>
        <v>3.5404426559356135</v>
      </c>
      <c r="AR265" s="7">
        <v>619</v>
      </c>
      <c r="AS265" s="7">
        <v>36826</v>
      </c>
      <c r="AT265" s="7">
        <v>2152</v>
      </c>
      <c r="AU265" s="7">
        <v>40093</v>
      </c>
      <c r="AV265" s="12">
        <f t="shared" si="153"/>
        <v>1.5439104083007007</v>
      </c>
      <c r="AW265" s="12">
        <f t="shared" si="153"/>
        <v>91.85144538946949</v>
      </c>
      <c r="AX265" s="12">
        <f t="shared" si="153"/>
        <v>5.3675205148030827</v>
      </c>
      <c r="AY265" s="7">
        <v>5208</v>
      </c>
      <c r="AZ265" s="7">
        <v>838</v>
      </c>
      <c r="BA265" s="7">
        <v>38570</v>
      </c>
      <c r="BB265" s="12">
        <f t="shared" si="154"/>
        <v>13.502722323049001</v>
      </c>
      <c r="BC265" s="12">
        <f t="shared" si="154"/>
        <v>2.1726730619652579</v>
      </c>
      <c r="BD265" s="8" t="s">
        <v>52</v>
      </c>
      <c r="BN265" s="12"/>
      <c r="BO265" s="12"/>
      <c r="BP265" s="12"/>
      <c r="BQ265" s="12"/>
      <c r="BR265" s="12"/>
      <c r="BS265" s="12"/>
      <c r="BT265" s="12"/>
      <c r="BU265" s="12"/>
    </row>
    <row r="266" spans="1:73" x14ac:dyDescent="0.35">
      <c r="A266" s="11">
        <v>263</v>
      </c>
      <c r="B266" s="2">
        <v>1996</v>
      </c>
      <c r="C266" s="7">
        <v>130794</v>
      </c>
      <c r="D266" s="7">
        <v>32081</v>
      </c>
      <c r="E266" s="7">
        <v>19526</v>
      </c>
      <c r="F266" s="7">
        <v>10262</v>
      </c>
      <c r="G266" s="12">
        <f t="shared" si="144"/>
        <v>24.527883542058504</v>
      </c>
      <c r="H266" s="12">
        <f t="shared" si="144"/>
        <v>14.928819364802667</v>
      </c>
      <c r="I266" s="12">
        <f t="shared" si="144"/>
        <v>7.8459256540819924</v>
      </c>
      <c r="J266" s="7">
        <v>318</v>
      </c>
      <c r="K266" s="13">
        <f t="shared" si="145"/>
        <v>0.2431304188265517</v>
      </c>
      <c r="L266" s="7">
        <v>32340</v>
      </c>
      <c r="M266" s="12">
        <f t="shared" si="146"/>
        <v>24.725904858021011</v>
      </c>
      <c r="N266" s="7">
        <v>19410</v>
      </c>
      <c r="O266" s="12">
        <f t="shared" si="147"/>
        <v>14.84013028120556</v>
      </c>
      <c r="P266" s="7">
        <v>62401</v>
      </c>
      <c r="Q266" s="7">
        <v>4399</v>
      </c>
      <c r="R266" s="7">
        <v>29993</v>
      </c>
      <c r="S266" s="12">
        <f t="shared" si="148"/>
        <v>6.5853293413173652</v>
      </c>
      <c r="T266" s="12">
        <f t="shared" si="149"/>
        <v>69.013255090760694</v>
      </c>
      <c r="U266" s="7">
        <v>942</v>
      </c>
      <c r="V266" s="7">
        <v>35</v>
      </c>
      <c r="W266" s="7">
        <v>354</v>
      </c>
      <c r="X266" s="7">
        <v>737</v>
      </c>
      <c r="Y266" s="7">
        <v>998</v>
      </c>
      <c r="Z266" s="7">
        <v>28</v>
      </c>
      <c r="AA266" s="7">
        <v>653</v>
      </c>
      <c r="AB266" s="7">
        <v>1049</v>
      </c>
      <c r="AC266" s="7">
        <v>134</v>
      </c>
      <c r="AD266" s="7">
        <v>822</v>
      </c>
      <c r="AE266" s="7">
        <v>804</v>
      </c>
      <c r="AF266" s="7">
        <v>1678</v>
      </c>
      <c r="AG266" s="7">
        <v>711</v>
      </c>
      <c r="AH266" s="7">
        <v>120</v>
      </c>
      <c r="AI266" s="7">
        <v>29301</v>
      </c>
      <c r="AJ266" s="7">
        <v>3803</v>
      </c>
      <c r="AK266" s="7">
        <v>7482</v>
      </c>
      <c r="AL266" s="14">
        <f t="shared" si="150"/>
        <v>5.7204458920133945</v>
      </c>
      <c r="AM266" s="7">
        <v>13.888350455514633</v>
      </c>
      <c r="AN266" s="7">
        <v>4499</v>
      </c>
      <c r="AO266" s="7">
        <v>4762</v>
      </c>
      <c r="AP266" s="14">
        <f t="shared" si="151"/>
        <v>3.4397602336498614</v>
      </c>
      <c r="AQ266" s="14">
        <f t="shared" si="152"/>
        <v>3.6408397938743371</v>
      </c>
      <c r="AR266" s="7">
        <v>2216</v>
      </c>
      <c r="AS266" s="7">
        <v>40520</v>
      </c>
      <c r="AT266" s="7">
        <v>1319</v>
      </c>
      <c r="AU266" s="7">
        <v>45107</v>
      </c>
      <c r="AV266" s="12">
        <f t="shared" si="153"/>
        <v>4.912762985789346</v>
      </c>
      <c r="AW266" s="12">
        <f t="shared" si="153"/>
        <v>89.830846653512765</v>
      </c>
      <c r="AX266" s="12">
        <f t="shared" si="153"/>
        <v>2.9241581129314742</v>
      </c>
      <c r="AY266" s="7">
        <v>6223</v>
      </c>
      <c r="AZ266" s="7">
        <v>833</v>
      </c>
      <c r="BA266" s="7">
        <v>43192</v>
      </c>
      <c r="BB266" s="12">
        <f t="shared" si="154"/>
        <v>14.407760696425264</v>
      </c>
      <c r="BC266" s="12">
        <f t="shared" si="154"/>
        <v>1.9285978884978701</v>
      </c>
      <c r="BD266" s="8" t="s">
        <v>49</v>
      </c>
      <c r="BN266" s="12"/>
      <c r="BO266" s="12"/>
      <c r="BP266" s="12"/>
      <c r="BQ266" s="12"/>
      <c r="BR266" s="12"/>
      <c r="BS266" s="12"/>
      <c r="BT266" s="12"/>
      <c r="BU266" s="12"/>
    </row>
    <row r="267" spans="1:73" x14ac:dyDescent="0.35">
      <c r="A267" s="11">
        <v>264</v>
      </c>
      <c r="B267" s="2">
        <v>2001</v>
      </c>
      <c r="C267" s="7">
        <v>141912</v>
      </c>
      <c r="D267" s="7">
        <v>32142</v>
      </c>
      <c r="E267" s="7">
        <v>20431</v>
      </c>
      <c r="F267" s="7">
        <v>12489</v>
      </c>
      <c r="G267" s="12">
        <f t="shared" si="144"/>
        <v>22.64924742093692</v>
      </c>
      <c r="H267" s="12">
        <f t="shared" si="144"/>
        <v>14.396950222673205</v>
      </c>
      <c r="I267" s="12">
        <f t="shared" si="144"/>
        <v>8.8005242685607978</v>
      </c>
      <c r="J267" s="7">
        <v>351</v>
      </c>
      <c r="K267" s="13">
        <f t="shared" si="145"/>
        <v>0.24733637747336376</v>
      </c>
      <c r="L267" s="7">
        <v>34862</v>
      </c>
      <c r="M267" s="12">
        <f t="shared" si="146"/>
        <v>24.56592818084447</v>
      </c>
      <c r="N267" s="7">
        <v>23166</v>
      </c>
      <c r="O267" s="12">
        <f t="shared" si="147"/>
        <v>16.324200913242009</v>
      </c>
      <c r="P267" s="7">
        <v>70595</v>
      </c>
      <c r="Q267" s="7">
        <v>3776</v>
      </c>
      <c r="R267" s="7">
        <v>32072</v>
      </c>
      <c r="S267" s="12">
        <f t="shared" si="148"/>
        <v>5.0772478519853168</v>
      </c>
      <c r="T267" s="12">
        <f t="shared" si="149"/>
        <v>69.869319729808439</v>
      </c>
      <c r="U267" s="7">
        <v>549</v>
      </c>
      <c r="V267" s="7">
        <v>100</v>
      </c>
      <c r="W267" s="7">
        <v>515</v>
      </c>
      <c r="X267" s="7">
        <v>1028</v>
      </c>
      <c r="Y267" s="7">
        <v>1388</v>
      </c>
      <c r="Z267" s="7">
        <v>41</v>
      </c>
      <c r="AA267" s="7">
        <v>800</v>
      </c>
      <c r="AB267" s="7">
        <v>1526</v>
      </c>
      <c r="AC267" s="7">
        <v>141</v>
      </c>
      <c r="AD267" s="7">
        <v>980</v>
      </c>
      <c r="AE267" s="7">
        <v>1157</v>
      </c>
      <c r="AF267" s="7">
        <v>3426</v>
      </c>
      <c r="AG267" s="7">
        <v>1377</v>
      </c>
      <c r="AH267" s="7">
        <v>174</v>
      </c>
      <c r="AI267" s="7">
        <v>28127</v>
      </c>
      <c r="AJ267" s="7">
        <v>4535</v>
      </c>
      <c r="AK267" s="7">
        <v>10917</v>
      </c>
      <c r="AL267" s="14">
        <f t="shared" si="150"/>
        <v>7.6927955352612889</v>
      </c>
      <c r="AM267" s="7">
        <v>12.776255707762557</v>
      </c>
      <c r="AN267" s="7">
        <v>10834</v>
      </c>
      <c r="AO267" s="7">
        <v>5366</v>
      </c>
      <c r="AP267" s="14">
        <f t="shared" si="151"/>
        <v>7.6343085856023452</v>
      </c>
      <c r="AQ267" s="14">
        <f t="shared" si="152"/>
        <v>3.781216528552906</v>
      </c>
      <c r="AR267" s="7">
        <v>2243</v>
      </c>
      <c r="AS267" s="7">
        <v>44769</v>
      </c>
      <c r="AT267" s="7">
        <v>2689</v>
      </c>
      <c r="AU267" s="7">
        <v>50416</v>
      </c>
      <c r="AV267" s="12">
        <f t="shared" si="153"/>
        <v>4.4489844493811486</v>
      </c>
      <c r="AW267" s="12">
        <f t="shared" si="153"/>
        <v>88.799190733100602</v>
      </c>
      <c r="AX267" s="12">
        <f t="shared" si="153"/>
        <v>5.3336242462710253</v>
      </c>
      <c r="AY267" s="7">
        <v>6690</v>
      </c>
      <c r="AZ267" s="7">
        <v>905</v>
      </c>
      <c r="BA267" s="7">
        <v>48263</v>
      </c>
      <c r="BB267" s="12">
        <f t="shared" si="154"/>
        <v>13.861550255889604</v>
      </c>
      <c r="BC267" s="12">
        <f t="shared" si="154"/>
        <v>1.8751424486666803</v>
      </c>
      <c r="BD267" s="8" t="s">
        <v>38</v>
      </c>
      <c r="BE267" s="5">
        <v>10670</v>
      </c>
      <c r="BF267" s="5">
        <v>21738</v>
      </c>
      <c r="BG267" s="5">
        <v>5245</v>
      </c>
      <c r="BH267" s="5">
        <v>471</v>
      </c>
      <c r="BI267" s="5">
        <v>38124</v>
      </c>
      <c r="BJ267" s="5">
        <v>8059</v>
      </c>
      <c r="BK267" s="5">
        <v>1089</v>
      </c>
      <c r="BL267" s="5">
        <v>989</v>
      </c>
      <c r="BM267" s="5">
        <v>48261</v>
      </c>
      <c r="BN267" s="12">
        <f t="shared" ref="BN267:BU269" si="155">BE267/$BM267*100</f>
        <v>22.108949255092103</v>
      </c>
      <c r="BO267" s="12">
        <f t="shared" si="155"/>
        <v>45.042580965997395</v>
      </c>
      <c r="BP267" s="12">
        <f t="shared" si="155"/>
        <v>10.867988645075734</v>
      </c>
      <c r="BQ267" s="12">
        <f t="shared" si="155"/>
        <v>0.97594330826132913</v>
      </c>
      <c r="BR267" s="12">
        <f t="shared" si="155"/>
        <v>78.995462174426549</v>
      </c>
      <c r="BS267" s="12">
        <f t="shared" si="155"/>
        <v>16.698783696981</v>
      </c>
      <c r="BT267" s="12">
        <f t="shared" si="155"/>
        <v>2.2564803878908437</v>
      </c>
      <c r="BU267" s="12">
        <f t="shared" si="155"/>
        <v>2.0492737407016017</v>
      </c>
    </row>
    <row r="268" spans="1:73" x14ac:dyDescent="0.35">
      <c r="A268" s="11">
        <v>265</v>
      </c>
      <c r="B268" s="2">
        <v>2006</v>
      </c>
      <c r="C268" s="7">
        <v>145299</v>
      </c>
      <c r="D268" s="7">
        <v>29823</v>
      </c>
      <c r="E268" s="7">
        <v>21475</v>
      </c>
      <c r="F268" s="7">
        <v>15047</v>
      </c>
      <c r="G268" s="12">
        <f t="shared" si="144"/>
        <v>20.52526170173229</v>
      </c>
      <c r="H268" s="12">
        <f t="shared" si="144"/>
        <v>14.779867721044191</v>
      </c>
      <c r="I268" s="12">
        <f t="shared" si="144"/>
        <v>10.355886826475063</v>
      </c>
      <c r="J268" s="7">
        <v>478</v>
      </c>
      <c r="K268" s="13">
        <f t="shared" si="145"/>
        <v>0.32897679956503484</v>
      </c>
      <c r="L268" s="7">
        <v>36519</v>
      </c>
      <c r="M268" s="12">
        <f t="shared" si="146"/>
        <v>25.133689839572192</v>
      </c>
      <c r="N268" s="7">
        <v>25794</v>
      </c>
      <c r="O268" s="12">
        <f t="shared" si="147"/>
        <v>17.752358928829519</v>
      </c>
      <c r="P268" s="7">
        <v>74733</v>
      </c>
      <c r="Q268" s="7">
        <v>3315</v>
      </c>
      <c r="R268" s="7">
        <v>32981</v>
      </c>
      <c r="S268" s="12">
        <f t="shared" si="148"/>
        <v>4.2473862238622386</v>
      </c>
      <c r="T268" s="12">
        <f t="shared" si="149"/>
        <v>70.29514811445658</v>
      </c>
      <c r="U268" s="7">
        <v>430</v>
      </c>
      <c r="V268" s="7">
        <v>124</v>
      </c>
      <c r="W268" s="7">
        <v>537</v>
      </c>
      <c r="X268" s="7">
        <v>1429</v>
      </c>
      <c r="Y268" s="7">
        <v>2007</v>
      </c>
      <c r="Z268" s="7">
        <v>60</v>
      </c>
      <c r="AA268" s="7">
        <v>898</v>
      </c>
      <c r="AB268" s="7">
        <v>1966</v>
      </c>
      <c r="AC268" s="7">
        <v>129</v>
      </c>
      <c r="AD268" s="7">
        <v>1063</v>
      </c>
      <c r="AE268" s="7">
        <v>1977</v>
      </c>
      <c r="AF268" s="7">
        <v>4245</v>
      </c>
      <c r="AG268" s="7">
        <v>1516</v>
      </c>
      <c r="AH268" s="7">
        <v>121</v>
      </c>
      <c r="AI268" s="7">
        <v>33191</v>
      </c>
      <c r="AJ268" s="7">
        <v>4622</v>
      </c>
      <c r="AK268" s="7">
        <v>14607</v>
      </c>
      <c r="AL268" s="14">
        <f t="shared" si="150"/>
        <v>10.053062994239465</v>
      </c>
      <c r="AM268" s="7">
        <v>10.782930700052901</v>
      </c>
      <c r="AN268" s="7">
        <v>12512</v>
      </c>
      <c r="AO268" s="7">
        <v>7134</v>
      </c>
      <c r="AP268" s="14">
        <f t="shared" si="151"/>
        <v>8.6112086112086104</v>
      </c>
      <c r="AQ268" s="14">
        <f t="shared" si="152"/>
        <v>4.9098754981107922</v>
      </c>
      <c r="AR268" s="7">
        <v>2441</v>
      </c>
      <c r="AS268" s="7">
        <v>44513</v>
      </c>
      <c r="AT268" s="7">
        <v>4020</v>
      </c>
      <c r="AU268" s="7">
        <v>51236</v>
      </c>
      <c r="AV268" s="12">
        <f t="shared" si="153"/>
        <v>4.7642282769927391</v>
      </c>
      <c r="AW268" s="12">
        <f t="shared" si="153"/>
        <v>86.878366773362487</v>
      </c>
      <c r="AX268" s="12">
        <f t="shared" si="153"/>
        <v>7.8460457490826769</v>
      </c>
      <c r="AY268" s="7">
        <v>8007</v>
      </c>
      <c r="AZ268" s="7">
        <v>1044</v>
      </c>
      <c r="BA268" s="7">
        <v>51237</v>
      </c>
      <c r="BB268" s="12">
        <f t="shared" si="154"/>
        <v>15.627378652145909</v>
      </c>
      <c r="BC268" s="12">
        <f t="shared" si="154"/>
        <v>2.0375900228350603</v>
      </c>
      <c r="BD268" s="8">
        <v>36</v>
      </c>
      <c r="BE268" s="5">
        <v>11781</v>
      </c>
      <c r="BF268" s="5">
        <v>21288</v>
      </c>
      <c r="BG268" s="5">
        <v>5827</v>
      </c>
      <c r="BH268" s="5">
        <v>492</v>
      </c>
      <c r="BI268" s="5">
        <v>39388</v>
      </c>
      <c r="BJ268" s="5">
        <v>9384</v>
      </c>
      <c r="BK268" s="5">
        <v>1251</v>
      </c>
      <c r="BL268" s="5">
        <v>1213</v>
      </c>
      <c r="BM268" s="5">
        <v>51236</v>
      </c>
      <c r="BN268" s="12">
        <f t="shared" si="155"/>
        <v>22.993598251229606</v>
      </c>
      <c r="BO268" s="12">
        <f t="shared" si="155"/>
        <v>41.548910922007963</v>
      </c>
      <c r="BP268" s="12">
        <f t="shared" si="155"/>
        <v>11.372862830822077</v>
      </c>
      <c r="BQ268" s="12">
        <f t="shared" si="155"/>
        <v>0.96026231555937236</v>
      </c>
      <c r="BR268" s="12">
        <f t="shared" si="155"/>
        <v>76.87563431961901</v>
      </c>
      <c r="BS268" s="12">
        <f t="shared" si="155"/>
        <v>18.315247091888516</v>
      </c>
      <c r="BT268" s="12">
        <f t="shared" si="155"/>
        <v>2.4416425950503551</v>
      </c>
      <c r="BU268" s="12">
        <f t="shared" si="155"/>
        <v>2.367475993442111</v>
      </c>
    </row>
    <row r="269" spans="1:73" x14ac:dyDescent="0.35">
      <c r="A269" s="11">
        <v>266</v>
      </c>
      <c r="B269" s="2">
        <v>2011</v>
      </c>
      <c r="C269" s="7">
        <v>148181</v>
      </c>
      <c r="D269" s="7">
        <v>27561</v>
      </c>
      <c r="E269" s="7">
        <v>21129</v>
      </c>
      <c r="F269" s="7">
        <v>18603</v>
      </c>
      <c r="G269" s="12">
        <f t="shared" si="144"/>
        <v>18.599550549665611</v>
      </c>
      <c r="H269" s="12">
        <f t="shared" si="144"/>
        <v>14.258913086023176</v>
      </c>
      <c r="I269" s="12">
        <f t="shared" si="144"/>
        <v>12.55424109703673</v>
      </c>
      <c r="J269" s="7">
        <v>540</v>
      </c>
      <c r="K269" s="13">
        <f t="shared" si="145"/>
        <v>0.3644191900446076</v>
      </c>
      <c r="L269" s="7">
        <v>41171</v>
      </c>
      <c r="M269" s="12">
        <f t="shared" si="146"/>
        <v>27.784263839493594</v>
      </c>
      <c r="N269" s="7">
        <v>31447</v>
      </c>
      <c r="O269" s="12">
        <f t="shared" si="147"/>
        <v>21.222019017282918</v>
      </c>
      <c r="P269" s="7">
        <v>76874</v>
      </c>
      <c r="Q269" s="7">
        <v>3697</v>
      </c>
      <c r="R269" s="7">
        <v>35940</v>
      </c>
      <c r="S269" s="12">
        <f t="shared" si="148"/>
        <v>4.5884995842176464</v>
      </c>
      <c r="T269" s="12">
        <f t="shared" si="149"/>
        <v>69.153127172541645</v>
      </c>
      <c r="U269" s="7">
        <v>393</v>
      </c>
      <c r="V269" s="7">
        <v>140</v>
      </c>
      <c r="W269" s="7">
        <v>556</v>
      </c>
      <c r="X269" s="7">
        <v>2763</v>
      </c>
      <c r="Y269" s="7">
        <v>3027</v>
      </c>
      <c r="Z269" s="7">
        <v>111</v>
      </c>
      <c r="AA269" s="7">
        <v>1101</v>
      </c>
      <c r="AB269" s="7">
        <v>2634</v>
      </c>
      <c r="AC269" s="7">
        <v>130</v>
      </c>
      <c r="AD269" s="7">
        <v>1115</v>
      </c>
      <c r="AE269" s="7">
        <v>3049</v>
      </c>
      <c r="AF269" s="7">
        <v>5414</v>
      </c>
      <c r="AG269" s="7">
        <v>1811</v>
      </c>
      <c r="AH269" s="7">
        <v>188</v>
      </c>
      <c r="AI269" s="7">
        <v>37110</v>
      </c>
      <c r="AJ269" s="7">
        <v>5753</v>
      </c>
      <c r="AK269" s="7">
        <v>19452</v>
      </c>
      <c r="AL269" s="14">
        <f t="shared" si="150"/>
        <v>13.127189045829088</v>
      </c>
      <c r="AM269" s="7">
        <v>8.5627193792721226</v>
      </c>
      <c r="AN269" s="7">
        <v>14766</v>
      </c>
      <c r="AO269" s="7">
        <v>6407</v>
      </c>
      <c r="AP269" s="14">
        <f t="shared" si="151"/>
        <v>9.9648402966642156</v>
      </c>
      <c r="AQ269" s="14">
        <f t="shared" si="152"/>
        <v>4.3237662048440759</v>
      </c>
      <c r="AR269" s="7">
        <v>2120</v>
      </c>
      <c r="AS269" s="7">
        <v>46214</v>
      </c>
      <c r="AT269" s="7">
        <v>4552</v>
      </c>
      <c r="AU269" s="7">
        <v>53114</v>
      </c>
      <c r="AV269" s="12">
        <f t="shared" si="153"/>
        <v>3.9914146929246526</v>
      </c>
      <c r="AW269" s="12">
        <f t="shared" si="153"/>
        <v>87.009074820198066</v>
      </c>
      <c r="AX269" s="12">
        <f t="shared" si="153"/>
        <v>8.5702451331099141</v>
      </c>
      <c r="AY269" s="7">
        <v>9148</v>
      </c>
      <c r="AZ269" s="7">
        <v>1117</v>
      </c>
      <c r="BA269" s="7">
        <v>53115</v>
      </c>
      <c r="BB269" s="12">
        <f t="shared" si="154"/>
        <v>17.223006683611032</v>
      </c>
      <c r="BC269" s="12">
        <f t="shared" si="154"/>
        <v>2.1029840911230351</v>
      </c>
      <c r="BD269" s="8">
        <v>38</v>
      </c>
      <c r="BE269" s="5">
        <v>12846</v>
      </c>
      <c r="BF269" s="5">
        <v>21299</v>
      </c>
      <c r="BG269" s="5">
        <v>6037</v>
      </c>
      <c r="BH269" s="5">
        <v>564</v>
      </c>
      <c r="BI269" s="5">
        <v>40746</v>
      </c>
      <c r="BJ269" s="5">
        <v>10023</v>
      </c>
      <c r="BK269" s="5">
        <v>1287</v>
      </c>
      <c r="BL269" s="5">
        <v>1058</v>
      </c>
      <c r="BM269" s="5">
        <v>53114</v>
      </c>
      <c r="BN269" s="12">
        <f t="shared" si="155"/>
        <v>24.185713747787776</v>
      </c>
      <c r="BO269" s="12">
        <f t="shared" si="155"/>
        <v>40.10053846443499</v>
      </c>
      <c r="BP269" s="12">
        <f t="shared" si="155"/>
        <v>11.366118160936853</v>
      </c>
      <c r="BQ269" s="12">
        <f t="shared" si="155"/>
        <v>1.0618669277403321</v>
      </c>
      <c r="BR269" s="12">
        <f t="shared" si="155"/>
        <v>76.714237300899953</v>
      </c>
      <c r="BS269" s="12">
        <f t="shared" si="155"/>
        <v>18.870730880747072</v>
      </c>
      <c r="BT269" s="12">
        <f t="shared" si="155"/>
        <v>2.4230899574500131</v>
      </c>
      <c r="BU269" s="12">
        <f t="shared" si="155"/>
        <v>1.9919418609029633</v>
      </c>
    </row>
    <row r="270" spans="1:73" x14ac:dyDescent="0.35">
      <c r="A270" s="11">
        <v>267</v>
      </c>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s="23"/>
      <c r="BF270" s="23"/>
      <c r="BG270" s="23"/>
      <c r="BH270" s="23"/>
      <c r="BI270" s="23"/>
      <c r="BJ270" s="23"/>
      <c r="BK270" s="23"/>
      <c r="BL270" s="23"/>
      <c r="BM270" s="23"/>
      <c r="BN270" s="23"/>
    </row>
    <row r="271" spans="1:73" x14ac:dyDescent="0.35">
      <c r="A271" s="11">
        <v>268</v>
      </c>
      <c r="B271"/>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s="23"/>
      <c r="BF271" s="23"/>
      <c r="BG271" s="23"/>
      <c r="BH271" s="23"/>
      <c r="BI271" s="23"/>
      <c r="BJ271" s="23"/>
      <c r="BK271" s="23"/>
      <c r="BL271" s="23"/>
      <c r="BM271" s="23"/>
      <c r="BN271" s="23"/>
    </row>
    <row r="272" spans="1:73" x14ac:dyDescent="0.35">
      <c r="A272" s="11">
        <v>269</v>
      </c>
      <c r="B272"/>
      <c r="C272"/>
      <c r="D272"/>
      <c r="E272"/>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s="23"/>
      <c r="BF272" s="23"/>
      <c r="BG272" s="23"/>
      <c r="BH272" s="23"/>
      <c r="BI272" s="23"/>
      <c r="BJ272" s="23"/>
      <c r="BK272" s="23"/>
      <c r="BL272" s="23"/>
      <c r="BM272" s="23"/>
      <c r="BN272" s="23"/>
    </row>
    <row r="273" spans="1:73" x14ac:dyDescent="0.35">
      <c r="A273" s="11">
        <v>270</v>
      </c>
      <c r="B273"/>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s="23"/>
      <c r="BF273" s="23"/>
      <c r="BG273" s="23"/>
      <c r="BH273" s="23"/>
      <c r="BI273" s="23"/>
      <c r="BJ273" s="23"/>
      <c r="BK273" s="23"/>
      <c r="BL273" s="23"/>
      <c r="BM273" s="23"/>
      <c r="BN273" s="23"/>
    </row>
    <row r="274" spans="1:73" x14ac:dyDescent="0.35">
      <c r="A274" s="11">
        <v>271</v>
      </c>
      <c r="B274"/>
      <c r="C274"/>
      <c r="D274"/>
      <c r="E274"/>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s="23"/>
      <c r="BF274" s="23"/>
      <c r="BG274" s="23"/>
      <c r="BH274" s="23"/>
      <c r="BI274" s="23"/>
      <c r="BJ274" s="23"/>
      <c r="BK274" s="23"/>
      <c r="BL274" s="23"/>
      <c r="BM274" s="23"/>
      <c r="BN274" s="23"/>
    </row>
    <row r="275" spans="1:73" x14ac:dyDescent="0.35">
      <c r="A275" s="11">
        <v>272</v>
      </c>
      <c r="B275"/>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s="23"/>
      <c r="BF275" s="23"/>
      <c r="BG275" s="23"/>
      <c r="BH275" s="23"/>
      <c r="BI275" s="23"/>
      <c r="BJ275" s="23"/>
      <c r="BK275" s="23"/>
      <c r="BL275" s="23"/>
      <c r="BM275" s="23"/>
      <c r="BN275" s="23"/>
    </row>
    <row r="276" spans="1:73" x14ac:dyDescent="0.35">
      <c r="A276" s="11">
        <v>273</v>
      </c>
      <c r="B276"/>
      <c r="C276"/>
      <c r="D276"/>
      <c r="E276"/>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s="23"/>
      <c r="BF276" s="23"/>
      <c r="BG276" s="23"/>
      <c r="BH276" s="23"/>
      <c r="BI276" s="23"/>
      <c r="BJ276" s="23"/>
      <c r="BK276" s="23"/>
      <c r="BL276" s="23"/>
      <c r="BM276" s="23"/>
      <c r="BN276" s="23"/>
    </row>
    <row r="277" spans="1:73" x14ac:dyDescent="0.35">
      <c r="A277" s="11">
        <v>274</v>
      </c>
      <c r="B277"/>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s="23"/>
      <c r="BF277" s="23"/>
      <c r="BG277" s="23"/>
      <c r="BH277" s="23"/>
      <c r="BI277" s="23"/>
      <c r="BJ277" s="23"/>
      <c r="BK277" s="23"/>
      <c r="BL277" s="23"/>
      <c r="BM277" s="23"/>
      <c r="BN277" s="23"/>
    </row>
    <row r="278" spans="1:73" x14ac:dyDescent="0.35">
      <c r="A278" s="11">
        <v>275</v>
      </c>
      <c r="B278"/>
      <c r="C278"/>
      <c r="D278"/>
      <c r="E278"/>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s="23"/>
      <c r="BF278" s="23"/>
      <c r="BG278" s="23"/>
      <c r="BH278" s="23"/>
      <c r="BI278" s="23"/>
      <c r="BJ278" s="23"/>
      <c r="BK278" s="23"/>
      <c r="BL278" s="23"/>
      <c r="BM278" s="23"/>
      <c r="BN278" s="23"/>
    </row>
    <row r="279" spans="1:73" x14ac:dyDescent="0.35">
      <c r="A279" s="11">
        <v>276</v>
      </c>
      <c r="B279"/>
      <c r="C279"/>
      <c r="D279"/>
      <c r="E279"/>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s="23"/>
      <c r="BF279" s="23"/>
      <c r="BG279" s="23"/>
      <c r="BH279" s="23"/>
      <c r="BI279" s="23"/>
      <c r="BJ279" s="23"/>
      <c r="BK279" s="23"/>
      <c r="BL279" s="23"/>
      <c r="BM279" s="23"/>
      <c r="BN279" s="23"/>
    </row>
    <row r="280" spans="1:73" x14ac:dyDescent="0.35">
      <c r="A280" s="11">
        <v>277</v>
      </c>
      <c r="B280"/>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s="23"/>
      <c r="BF280" s="23"/>
      <c r="BG280" s="23"/>
      <c r="BH280" s="23"/>
      <c r="BI280" s="23"/>
      <c r="BJ280" s="23"/>
      <c r="BK280" s="23"/>
      <c r="BL280" s="23"/>
      <c r="BM280" s="23"/>
      <c r="BN280" s="23"/>
    </row>
    <row r="281" spans="1:73" x14ac:dyDescent="0.35">
      <c r="A281" s="11">
        <v>278</v>
      </c>
      <c r="B281"/>
      <c r="C281"/>
      <c r="D281"/>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s="23"/>
      <c r="BF281" s="23"/>
      <c r="BG281" s="23"/>
      <c r="BH281" s="23"/>
      <c r="BI281" s="23"/>
      <c r="BJ281" s="23"/>
      <c r="BK281" s="23"/>
      <c r="BL281" s="23"/>
      <c r="BM281" s="23"/>
      <c r="BN281" s="23"/>
    </row>
    <row r="282" spans="1:73" x14ac:dyDescent="0.35">
      <c r="A282" s="11">
        <v>279</v>
      </c>
      <c r="B282"/>
      <c r="C282"/>
      <c r="D282"/>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s="23"/>
      <c r="BF282" s="23"/>
      <c r="BG282" s="23"/>
      <c r="BH282" s="23"/>
      <c r="BI282" s="23"/>
      <c r="BJ282" s="23"/>
      <c r="BK282" s="23"/>
      <c r="BL282" s="23"/>
      <c r="BM282" s="23"/>
      <c r="BN282" s="23"/>
    </row>
    <row r="283" spans="1:73" x14ac:dyDescent="0.35">
      <c r="A283" s="11">
        <v>280</v>
      </c>
      <c r="B283"/>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s="23"/>
      <c r="BF283" s="23"/>
      <c r="BG283" s="23"/>
      <c r="BH283" s="23"/>
      <c r="BI283" s="23"/>
      <c r="BJ283" s="23"/>
      <c r="BK283" s="23"/>
      <c r="BL283" s="23"/>
      <c r="BM283" s="23"/>
      <c r="BN283" s="23"/>
    </row>
    <row r="284" spans="1:73" x14ac:dyDescent="0.35">
      <c r="A284" s="11">
        <v>281</v>
      </c>
      <c r="B284" s="2" t="s">
        <v>65</v>
      </c>
      <c r="C284" s="7" t="s">
        <v>0</v>
      </c>
      <c r="D284" s="7" t="s">
        <v>1</v>
      </c>
      <c r="E284" s="7" t="s">
        <v>2</v>
      </c>
      <c r="F284" s="7" t="s">
        <v>3</v>
      </c>
      <c r="G284" s="12" t="e">
        <f t="shared" ref="G284:I289" si="156">D284/$C284*100</f>
        <v>#VALUE!</v>
      </c>
      <c r="H284" s="12" t="e">
        <f t="shared" si="156"/>
        <v>#VALUE!</v>
      </c>
      <c r="I284" s="12" t="e">
        <f t="shared" si="156"/>
        <v>#VALUE!</v>
      </c>
      <c r="J284" s="7" t="s">
        <v>4</v>
      </c>
      <c r="K284" s="13" t="e">
        <f t="shared" ref="K284:K289" si="157">J284/$C284*100</f>
        <v>#VALUE!</v>
      </c>
      <c r="L284" s="7" t="s">
        <v>5</v>
      </c>
      <c r="M284" s="12" t="e">
        <f t="shared" ref="M284:M289" si="158">L284/$C284*100</f>
        <v>#VALUE!</v>
      </c>
      <c r="N284" s="7" t="s">
        <v>6</v>
      </c>
      <c r="O284" s="12" t="e">
        <f t="shared" ref="O284:O289" si="159">N284/$C284*100</f>
        <v>#VALUE!</v>
      </c>
      <c r="P284" s="7" t="s">
        <v>7</v>
      </c>
      <c r="Q284" s="7" t="s">
        <v>8</v>
      </c>
      <c r="R284" s="7" t="s">
        <v>9</v>
      </c>
      <c r="S284" s="12" t="e">
        <f t="shared" ref="S284:S289" si="160">Q284/SUM(P284,Q284)*100</f>
        <v>#VALUE!</v>
      </c>
      <c r="T284" s="12" t="e">
        <f t="shared" ref="T284:T289" si="161">SUM(P284:Q284)/SUM(P284:R284)*100</f>
        <v>#DIV/0!</v>
      </c>
      <c r="U284" s="7" t="s">
        <v>10</v>
      </c>
      <c r="V284" s="7" t="s">
        <v>11</v>
      </c>
      <c r="W284" s="7" t="s">
        <v>12</v>
      </c>
      <c r="X284" s="7" t="s">
        <v>13</v>
      </c>
      <c r="Y284" s="7" t="s">
        <v>14</v>
      </c>
      <c r="Z284" s="7" t="s">
        <v>15</v>
      </c>
      <c r="AA284" s="7" t="s">
        <v>16</v>
      </c>
      <c r="AB284" s="7" t="s">
        <v>17</v>
      </c>
      <c r="AC284" s="7" t="s">
        <v>18</v>
      </c>
      <c r="AD284" s="7" t="s">
        <v>19</v>
      </c>
      <c r="AE284" s="7" t="s">
        <v>20</v>
      </c>
      <c r="AF284" s="7" t="s">
        <v>21</v>
      </c>
      <c r="AG284" s="7" t="s">
        <v>22</v>
      </c>
      <c r="AH284" s="7" t="s">
        <v>23</v>
      </c>
      <c r="AI284" s="7" t="s">
        <v>24</v>
      </c>
      <c r="AJ284" s="7" t="s">
        <v>25</v>
      </c>
      <c r="AK284" s="7" t="s">
        <v>26</v>
      </c>
      <c r="AL284" s="14" t="e">
        <f t="shared" ref="AL284:AL289" si="162">AK284/C284*100</f>
        <v>#VALUE!</v>
      </c>
      <c r="AM284" s="7" t="s">
        <v>27</v>
      </c>
      <c r="AN284" s="7" t="s">
        <v>28</v>
      </c>
      <c r="AO284" s="7" t="s">
        <v>29</v>
      </c>
      <c r="AP284" s="14" t="e">
        <f t="shared" ref="AP284:AP289" si="163">AN284/C284*100</f>
        <v>#VALUE!</v>
      </c>
      <c r="AQ284" s="14" t="e">
        <f t="shared" ref="AQ284:AQ289" si="164">AO284/C284*100</f>
        <v>#VALUE!</v>
      </c>
      <c r="AR284" s="7" t="s">
        <v>30</v>
      </c>
      <c r="AS284" s="7" t="s">
        <v>31</v>
      </c>
      <c r="AT284" s="7" t="s">
        <v>32</v>
      </c>
      <c r="AU284" s="7" t="s">
        <v>33</v>
      </c>
      <c r="AV284" s="12" t="e">
        <f t="shared" ref="AV284:AX289" si="165">AR284/$AU284*100</f>
        <v>#VALUE!</v>
      </c>
      <c r="AW284" s="12" t="e">
        <f t="shared" si="165"/>
        <v>#VALUE!</v>
      </c>
      <c r="AX284" s="12" t="e">
        <f t="shared" si="165"/>
        <v>#VALUE!</v>
      </c>
      <c r="AY284" s="7" t="s">
        <v>34</v>
      </c>
      <c r="AZ284" s="7" t="s">
        <v>35</v>
      </c>
      <c r="BA284" s="7" t="s">
        <v>36</v>
      </c>
      <c r="BB284" s="12" t="e">
        <f t="shared" ref="BB284:BC289" si="166">AY284/$BA284*100</f>
        <v>#VALUE!</v>
      </c>
      <c r="BC284" s="12" t="e">
        <f t="shared" si="166"/>
        <v>#VALUE!</v>
      </c>
      <c r="BD284" s="8" t="s">
        <v>37</v>
      </c>
      <c r="BN284" s="12"/>
      <c r="BO284" s="12"/>
      <c r="BP284" s="12"/>
      <c r="BQ284" s="12"/>
      <c r="BR284" s="12"/>
      <c r="BS284" s="12"/>
      <c r="BT284" s="12"/>
      <c r="BU284" s="12"/>
    </row>
    <row r="285" spans="1:73" x14ac:dyDescent="0.35">
      <c r="A285" s="11">
        <v>282</v>
      </c>
      <c r="B285" s="2">
        <v>1991</v>
      </c>
      <c r="C285" s="7">
        <v>106259</v>
      </c>
      <c r="D285" s="7">
        <v>21157</v>
      </c>
      <c r="E285" s="7">
        <v>21358</v>
      </c>
      <c r="F285" s="7">
        <v>8046</v>
      </c>
      <c r="G285" s="12">
        <f t="shared" si="156"/>
        <v>19.910784027705887</v>
      </c>
      <c r="H285" s="12">
        <f t="shared" si="156"/>
        <v>20.099944475291505</v>
      </c>
      <c r="I285" s="12">
        <f t="shared" si="156"/>
        <v>7.5720644839495952</v>
      </c>
      <c r="J285" s="7">
        <v>86</v>
      </c>
      <c r="K285" s="13">
        <f t="shared" si="157"/>
        <v>8.0934320857527359E-2</v>
      </c>
      <c r="L285" s="7">
        <v>31866</v>
      </c>
      <c r="M285" s="12">
        <f t="shared" si="158"/>
        <v>29.98898916797636</v>
      </c>
      <c r="N285" s="7">
        <v>32422</v>
      </c>
      <c r="O285" s="12">
        <f t="shared" si="159"/>
        <v>30.512238963287814</v>
      </c>
      <c r="P285" s="7">
        <v>52042</v>
      </c>
      <c r="Q285" s="7">
        <v>4924</v>
      </c>
      <c r="R285" s="7">
        <v>26210</v>
      </c>
      <c r="S285" s="12">
        <f t="shared" si="160"/>
        <v>8.6437524137204651</v>
      </c>
      <c r="T285" s="12">
        <f t="shared" si="161"/>
        <v>68.488506299894198</v>
      </c>
      <c r="U285" s="7">
        <v>890</v>
      </c>
      <c r="W285" s="7">
        <v>28</v>
      </c>
      <c r="X285" s="7">
        <v>1208</v>
      </c>
      <c r="Y285" s="7">
        <v>442</v>
      </c>
      <c r="Z285" s="7">
        <v>17</v>
      </c>
      <c r="AA285" s="7">
        <v>222</v>
      </c>
      <c r="AB285" s="7">
        <v>286</v>
      </c>
      <c r="AC285" s="7">
        <v>160</v>
      </c>
      <c r="AD285" s="7">
        <v>379</v>
      </c>
      <c r="AE285" s="7">
        <v>516</v>
      </c>
      <c r="AF285" s="7">
        <v>1003</v>
      </c>
      <c r="AG285" s="7">
        <v>886</v>
      </c>
      <c r="AH285" s="7">
        <v>2027</v>
      </c>
      <c r="AI285" s="7">
        <v>13959</v>
      </c>
      <c r="AJ285" s="7">
        <v>6014</v>
      </c>
      <c r="AK285" s="7">
        <v>9368</v>
      </c>
      <c r="AL285" s="14">
        <f t="shared" si="162"/>
        <v>8.8161943929455386</v>
      </c>
      <c r="AM285" s="7">
        <v>11.090538789113127</v>
      </c>
      <c r="AN285" s="7">
        <v>9903</v>
      </c>
      <c r="AO285" s="7">
        <v>2767</v>
      </c>
      <c r="AP285" s="14">
        <f t="shared" si="163"/>
        <v>9.3196811564196924</v>
      </c>
      <c r="AQ285" s="14">
        <f t="shared" si="164"/>
        <v>2.604014718753235</v>
      </c>
      <c r="AR285" s="7">
        <v>493</v>
      </c>
      <c r="AS285" s="7">
        <v>31994</v>
      </c>
      <c r="AT285" s="7">
        <v>1959</v>
      </c>
      <c r="AU285" s="7">
        <v>34746</v>
      </c>
      <c r="AV285" s="12">
        <f t="shared" si="165"/>
        <v>1.4188683589477926</v>
      </c>
      <c r="AW285" s="12">
        <f t="shared" si="165"/>
        <v>92.079663846198116</v>
      </c>
      <c r="AX285" s="12">
        <f t="shared" si="165"/>
        <v>5.6380590571576583</v>
      </c>
      <c r="AY285" s="7">
        <v>4079</v>
      </c>
      <c r="AZ285" s="7">
        <v>106</v>
      </c>
      <c r="BA285" s="7">
        <v>32833</v>
      </c>
      <c r="BB285" s="12">
        <f t="shared" si="166"/>
        <v>12.423476380470868</v>
      </c>
      <c r="BC285" s="12">
        <f t="shared" si="166"/>
        <v>0.32284591721743366</v>
      </c>
      <c r="BD285" s="8" t="s">
        <v>38</v>
      </c>
      <c r="BN285" s="12"/>
      <c r="BO285" s="12"/>
      <c r="BP285" s="12"/>
      <c r="BQ285" s="12"/>
      <c r="BR285" s="12"/>
      <c r="BS285" s="12"/>
      <c r="BT285" s="12"/>
      <c r="BU285" s="12"/>
    </row>
    <row r="286" spans="1:73" x14ac:dyDescent="0.35">
      <c r="A286" s="11">
        <v>283</v>
      </c>
      <c r="B286" s="2">
        <v>1996</v>
      </c>
      <c r="C286" s="7">
        <v>103760</v>
      </c>
      <c r="D286" s="7">
        <v>19007</v>
      </c>
      <c r="E286" s="7">
        <v>17323</v>
      </c>
      <c r="F286" s="7">
        <v>10421</v>
      </c>
      <c r="G286" s="12">
        <f t="shared" si="156"/>
        <v>18.318234387047031</v>
      </c>
      <c r="H286" s="12">
        <f t="shared" si="156"/>
        <v>16.695258288357749</v>
      </c>
      <c r="I286" s="12">
        <f t="shared" si="156"/>
        <v>10.04336931380108</v>
      </c>
      <c r="J286" s="7">
        <v>111</v>
      </c>
      <c r="K286" s="13">
        <f t="shared" si="157"/>
        <v>0.10697764070932922</v>
      </c>
      <c r="L286" s="7">
        <v>33670</v>
      </c>
      <c r="M286" s="12">
        <f t="shared" si="158"/>
        <v>32.449884348496532</v>
      </c>
      <c r="N286" s="7">
        <v>33984</v>
      </c>
      <c r="O286" s="12">
        <f t="shared" si="159"/>
        <v>32.752505782575177</v>
      </c>
      <c r="P286" s="7">
        <v>51204</v>
      </c>
      <c r="Q286" s="7">
        <v>3440</v>
      </c>
      <c r="R286" s="7">
        <v>28380</v>
      </c>
      <c r="S286" s="12">
        <f t="shared" si="160"/>
        <v>6.2952931703389208</v>
      </c>
      <c r="T286" s="12">
        <f t="shared" si="161"/>
        <v>65.817113123915973</v>
      </c>
      <c r="U286" s="7">
        <v>447</v>
      </c>
      <c r="V286" s="7">
        <v>61</v>
      </c>
      <c r="W286" s="7">
        <v>49</v>
      </c>
      <c r="X286" s="7">
        <v>2050</v>
      </c>
      <c r="Y286" s="7">
        <v>581</v>
      </c>
      <c r="Z286" s="7">
        <v>34</v>
      </c>
      <c r="AA286" s="7">
        <v>248</v>
      </c>
      <c r="AB286" s="7">
        <v>381</v>
      </c>
      <c r="AC286" s="7">
        <v>173</v>
      </c>
      <c r="AD286" s="7">
        <v>589</v>
      </c>
      <c r="AE286" s="7">
        <v>657</v>
      </c>
      <c r="AF286" s="7">
        <v>1544</v>
      </c>
      <c r="AG286" s="7">
        <v>1212</v>
      </c>
      <c r="AH286" s="7">
        <v>1829</v>
      </c>
      <c r="AI286" s="7">
        <v>17111</v>
      </c>
      <c r="AJ286" s="7">
        <v>6135</v>
      </c>
      <c r="AK286" s="7">
        <v>12524</v>
      </c>
      <c r="AL286" s="14">
        <f t="shared" si="162"/>
        <v>12.070161912104856</v>
      </c>
      <c r="AM286" s="7">
        <v>7.1870076354381291</v>
      </c>
      <c r="AN286" s="7">
        <v>5570</v>
      </c>
      <c r="AO286" s="7">
        <v>2355</v>
      </c>
      <c r="AP286" s="14">
        <f t="shared" si="163"/>
        <v>5.3681572860447186</v>
      </c>
      <c r="AQ286" s="14">
        <f t="shared" si="164"/>
        <v>2.2696607555898227</v>
      </c>
      <c r="AR286" s="7">
        <v>1699</v>
      </c>
      <c r="AS286" s="7">
        <v>32562</v>
      </c>
      <c r="AT286" s="7">
        <v>1480</v>
      </c>
      <c r="AU286" s="7">
        <v>36427</v>
      </c>
      <c r="AV286" s="12">
        <f t="shared" si="165"/>
        <v>4.664122766080105</v>
      </c>
      <c r="AW286" s="12">
        <f t="shared" si="165"/>
        <v>89.389738380871336</v>
      </c>
      <c r="AX286" s="12">
        <f t="shared" si="165"/>
        <v>4.0629203612704865</v>
      </c>
      <c r="AY286" s="7">
        <v>4669</v>
      </c>
      <c r="AZ286" s="7">
        <v>121</v>
      </c>
      <c r="BA286" s="7">
        <v>34422</v>
      </c>
      <c r="BB286" s="12">
        <f t="shared" si="166"/>
        <v>13.563999767590495</v>
      </c>
      <c r="BC286" s="12">
        <f t="shared" si="166"/>
        <v>0.35151937714252512</v>
      </c>
      <c r="BD286" s="8" t="s">
        <v>46</v>
      </c>
      <c r="BN286" s="12"/>
      <c r="BO286" s="12"/>
      <c r="BP286" s="12"/>
      <c r="BQ286" s="12"/>
      <c r="BR286" s="12"/>
      <c r="BS286" s="12"/>
      <c r="BT286" s="12"/>
      <c r="BU286" s="12"/>
    </row>
    <row r="287" spans="1:73" x14ac:dyDescent="0.35">
      <c r="A287" s="11">
        <v>284</v>
      </c>
      <c r="B287" s="2">
        <v>2001</v>
      </c>
      <c r="C287" s="7">
        <v>107920</v>
      </c>
      <c r="D287" s="7">
        <v>19443</v>
      </c>
      <c r="E287" s="7">
        <v>15138</v>
      </c>
      <c r="F287" s="7">
        <v>13765</v>
      </c>
      <c r="G287" s="12">
        <f t="shared" si="156"/>
        <v>18.016123054114157</v>
      </c>
      <c r="H287" s="12">
        <f t="shared" si="156"/>
        <v>14.027057079318014</v>
      </c>
      <c r="I287" s="12">
        <f t="shared" si="156"/>
        <v>12.754818383988139</v>
      </c>
      <c r="J287" s="7">
        <v>97</v>
      </c>
      <c r="K287" s="13">
        <f t="shared" si="157"/>
        <v>8.9881393624907338E-2</v>
      </c>
      <c r="L287" s="7">
        <v>36006</v>
      </c>
      <c r="M287" s="12">
        <f t="shared" si="158"/>
        <v>33.363602668643438</v>
      </c>
      <c r="N287" s="7">
        <v>37699</v>
      </c>
      <c r="O287" s="12">
        <f t="shared" si="159"/>
        <v>34.932357301704968</v>
      </c>
      <c r="P287" s="7">
        <v>52488</v>
      </c>
      <c r="Q287" s="7">
        <v>2519</v>
      </c>
      <c r="R287" s="7">
        <v>30316</v>
      </c>
      <c r="S287" s="12">
        <f t="shared" si="160"/>
        <v>4.5794171650880795</v>
      </c>
      <c r="T287" s="12">
        <f t="shared" si="161"/>
        <v>64.469134934308443</v>
      </c>
      <c r="U287" s="7">
        <v>279</v>
      </c>
      <c r="V287" s="7">
        <v>58</v>
      </c>
      <c r="W287" s="7">
        <v>66</v>
      </c>
      <c r="X287" s="7">
        <v>3473</v>
      </c>
      <c r="Y287" s="7">
        <v>795</v>
      </c>
      <c r="Z287" s="7">
        <v>48</v>
      </c>
      <c r="AA287" s="7">
        <v>310</v>
      </c>
      <c r="AB287" s="7">
        <v>513</v>
      </c>
      <c r="AC287" s="7">
        <v>228</v>
      </c>
      <c r="AD287" s="7">
        <v>769</v>
      </c>
      <c r="AE287" s="7">
        <v>1004</v>
      </c>
      <c r="AF287" s="7">
        <v>3273</v>
      </c>
      <c r="AG287" s="7">
        <v>1920</v>
      </c>
      <c r="AH287" s="7">
        <v>1155</v>
      </c>
      <c r="AI287" s="7">
        <v>16652</v>
      </c>
      <c r="AJ287" s="7">
        <v>6249</v>
      </c>
      <c r="AK287" s="7">
        <v>16292</v>
      </c>
      <c r="AL287" s="14">
        <f t="shared" si="162"/>
        <v>15.096367679762787</v>
      </c>
      <c r="AM287" s="7">
        <v>5.5775873097096067</v>
      </c>
      <c r="AN287" s="7">
        <v>12749</v>
      </c>
      <c r="AO287" s="7">
        <v>2323</v>
      </c>
      <c r="AP287" s="14">
        <f t="shared" si="163"/>
        <v>11.81338028169014</v>
      </c>
      <c r="AQ287" s="14">
        <f t="shared" si="164"/>
        <v>2.1525203854707189</v>
      </c>
      <c r="AR287" s="7">
        <v>1450</v>
      </c>
      <c r="AS287" s="7">
        <v>34207</v>
      </c>
      <c r="AT287" s="7">
        <v>3163</v>
      </c>
      <c r="AU287" s="7">
        <v>39250</v>
      </c>
      <c r="AV287" s="12">
        <f t="shared" si="165"/>
        <v>3.6942675159235669</v>
      </c>
      <c r="AW287" s="12">
        <f t="shared" si="165"/>
        <v>87.1515923566879</v>
      </c>
      <c r="AX287" s="12">
        <f t="shared" si="165"/>
        <v>8.0585987261146492</v>
      </c>
      <c r="AY287" s="7">
        <v>4647</v>
      </c>
      <c r="AZ287" s="7">
        <v>147</v>
      </c>
      <c r="BA287" s="7">
        <v>37112</v>
      </c>
      <c r="BB287" s="12">
        <f t="shared" si="166"/>
        <v>12.521556369907309</v>
      </c>
      <c r="BC287" s="12">
        <f t="shared" si="166"/>
        <v>0.39609829704677729</v>
      </c>
      <c r="BD287" s="8" t="s">
        <v>42</v>
      </c>
      <c r="BE287" s="5">
        <v>9600</v>
      </c>
      <c r="BF287" s="5">
        <v>16919</v>
      </c>
      <c r="BG287" s="5">
        <v>3105</v>
      </c>
      <c r="BH287" s="5">
        <v>484</v>
      </c>
      <c r="BI287" s="5">
        <v>30108</v>
      </c>
      <c r="BJ287" s="5">
        <v>5502</v>
      </c>
      <c r="BK287" s="5">
        <v>640</v>
      </c>
      <c r="BL287" s="5">
        <v>859</v>
      </c>
      <c r="BM287" s="5">
        <v>37109</v>
      </c>
      <c r="BN287" s="12">
        <f t="shared" ref="BN287:BU289" si="167">BE287/$BM287*100</f>
        <v>25.869735104691582</v>
      </c>
      <c r="BO287" s="12">
        <f t="shared" si="167"/>
        <v>45.592713357945513</v>
      </c>
      <c r="BP287" s="12">
        <f t="shared" si="167"/>
        <v>8.3672424479236831</v>
      </c>
      <c r="BQ287" s="12">
        <f t="shared" si="167"/>
        <v>1.3042658115282006</v>
      </c>
      <c r="BR287" s="12">
        <f t="shared" si="167"/>
        <v>81.133956722088982</v>
      </c>
      <c r="BS287" s="12">
        <f t="shared" si="167"/>
        <v>14.826591931876365</v>
      </c>
      <c r="BT287" s="12">
        <f t="shared" si="167"/>
        <v>1.7246490069794389</v>
      </c>
      <c r="BU287" s="12">
        <f t="shared" si="167"/>
        <v>2.3148023390552157</v>
      </c>
    </row>
    <row r="288" spans="1:73" x14ac:dyDescent="0.35">
      <c r="A288" s="11">
        <v>285</v>
      </c>
      <c r="B288" s="2">
        <v>2006</v>
      </c>
      <c r="C288" s="7">
        <v>108793</v>
      </c>
      <c r="D288" s="7">
        <v>18897</v>
      </c>
      <c r="E288" s="7">
        <v>15087</v>
      </c>
      <c r="F288" s="7">
        <v>17538</v>
      </c>
      <c r="G288" s="12">
        <f t="shared" si="156"/>
        <v>17.369683711268188</v>
      </c>
      <c r="H288" s="12">
        <f t="shared" si="156"/>
        <v>13.867620159385256</v>
      </c>
      <c r="I288" s="12">
        <f t="shared" si="156"/>
        <v>16.12052246008475</v>
      </c>
      <c r="J288" s="7">
        <v>127</v>
      </c>
      <c r="K288" s="13">
        <f t="shared" si="157"/>
        <v>0.11673545172943112</v>
      </c>
      <c r="L288" s="7">
        <v>37022</v>
      </c>
      <c r="M288" s="12">
        <f t="shared" si="158"/>
        <v>34.02976294430708</v>
      </c>
      <c r="N288" s="7">
        <v>39007</v>
      </c>
      <c r="O288" s="12">
        <f t="shared" si="159"/>
        <v>35.854328863070236</v>
      </c>
      <c r="P288" s="7">
        <v>52156</v>
      </c>
      <c r="Q288" s="7">
        <v>2316</v>
      </c>
      <c r="R288" s="7">
        <v>31210</v>
      </c>
      <c r="S288" s="12">
        <f t="shared" si="160"/>
        <v>4.2517256572183877</v>
      </c>
      <c r="T288" s="12">
        <f t="shared" si="161"/>
        <v>63.574613104269275</v>
      </c>
      <c r="U288" s="7">
        <v>214</v>
      </c>
      <c r="V288" s="7">
        <v>57</v>
      </c>
      <c r="W288" s="7">
        <v>78</v>
      </c>
      <c r="X288" s="7">
        <v>4544</v>
      </c>
      <c r="Y288" s="7">
        <v>954</v>
      </c>
      <c r="Z288" s="7">
        <v>65</v>
      </c>
      <c r="AA288" s="7">
        <v>284</v>
      </c>
      <c r="AB288" s="7">
        <v>620</v>
      </c>
      <c r="AC288" s="7">
        <v>222</v>
      </c>
      <c r="AD288" s="7">
        <v>885</v>
      </c>
      <c r="AE288" s="7">
        <v>1141</v>
      </c>
      <c r="AF288" s="7">
        <v>4006</v>
      </c>
      <c r="AG288" s="7">
        <v>1881</v>
      </c>
      <c r="AH288" s="7">
        <v>633</v>
      </c>
      <c r="AI288" s="7">
        <v>19710</v>
      </c>
      <c r="AJ288" s="7">
        <v>5630</v>
      </c>
      <c r="AK288" s="7">
        <v>19598</v>
      </c>
      <c r="AL288" s="14">
        <f t="shared" si="162"/>
        <v>18.014026637743239</v>
      </c>
      <c r="AM288" s="7">
        <v>4.8882681564245809</v>
      </c>
      <c r="AN288" s="7">
        <v>13701</v>
      </c>
      <c r="AO288" s="7">
        <v>2942</v>
      </c>
      <c r="AP288" s="14">
        <f t="shared" si="163"/>
        <v>12.593641134999494</v>
      </c>
      <c r="AQ288" s="14">
        <f t="shared" si="164"/>
        <v>2.7042181022676091</v>
      </c>
      <c r="AR288" s="7">
        <v>2116</v>
      </c>
      <c r="AS288" s="7">
        <v>32436</v>
      </c>
      <c r="AT288" s="7">
        <v>3860</v>
      </c>
      <c r="AU288" s="7">
        <v>38496</v>
      </c>
      <c r="AV288" s="12">
        <f t="shared" si="165"/>
        <v>5.4966749792186205</v>
      </c>
      <c r="AW288" s="12">
        <f t="shared" si="165"/>
        <v>84.258104738154614</v>
      </c>
      <c r="AX288" s="12">
        <f t="shared" si="165"/>
        <v>10.027015793848712</v>
      </c>
      <c r="AY288" s="7">
        <v>5310</v>
      </c>
      <c r="AZ288" s="7">
        <v>196</v>
      </c>
      <c r="BA288" s="7">
        <v>38495</v>
      </c>
      <c r="BB288" s="12">
        <f t="shared" si="166"/>
        <v>13.79399922067801</v>
      </c>
      <c r="BC288" s="12">
        <f t="shared" si="166"/>
        <v>0.50915703338095863</v>
      </c>
      <c r="BD288" s="8">
        <v>40</v>
      </c>
      <c r="BE288" s="5">
        <v>10227</v>
      </c>
      <c r="BF288" s="5">
        <v>16254</v>
      </c>
      <c r="BG288" s="5">
        <v>3510</v>
      </c>
      <c r="BH288" s="5">
        <v>470</v>
      </c>
      <c r="BI288" s="5">
        <v>30461</v>
      </c>
      <c r="BJ288" s="5">
        <v>6325</v>
      </c>
      <c r="BK288" s="5">
        <v>657</v>
      </c>
      <c r="BL288" s="5">
        <v>1053</v>
      </c>
      <c r="BM288" s="5">
        <v>38496</v>
      </c>
      <c r="BN288" s="12">
        <f t="shared" si="167"/>
        <v>26.566396508728179</v>
      </c>
      <c r="BO288" s="12">
        <f t="shared" si="167"/>
        <v>42.222568578553613</v>
      </c>
      <c r="BP288" s="12">
        <f t="shared" si="167"/>
        <v>9.1178304239401502</v>
      </c>
      <c r="BQ288" s="12">
        <f t="shared" si="167"/>
        <v>1.220906068162926</v>
      </c>
      <c r="BR288" s="12">
        <f t="shared" si="167"/>
        <v>79.127701579384862</v>
      </c>
      <c r="BS288" s="12">
        <f t="shared" si="167"/>
        <v>16.430278470490439</v>
      </c>
      <c r="BT288" s="12">
        <f t="shared" si="167"/>
        <v>1.7066708229426433</v>
      </c>
      <c r="BU288" s="12">
        <f t="shared" si="167"/>
        <v>2.7353491271820447</v>
      </c>
    </row>
    <row r="289" spans="1:73" x14ac:dyDescent="0.35">
      <c r="A289" s="11">
        <v>286</v>
      </c>
      <c r="B289" s="2">
        <v>2011</v>
      </c>
      <c r="C289" s="7">
        <v>110492</v>
      </c>
      <c r="D289" s="7">
        <v>18361</v>
      </c>
      <c r="E289" s="7">
        <v>14707</v>
      </c>
      <c r="F289" s="7">
        <v>20806</v>
      </c>
      <c r="G289" s="12">
        <f t="shared" si="156"/>
        <v>16.617492669152519</v>
      </c>
      <c r="H289" s="12">
        <f t="shared" si="156"/>
        <v>13.310465916084421</v>
      </c>
      <c r="I289" s="12">
        <f t="shared" si="156"/>
        <v>18.830322557289218</v>
      </c>
      <c r="J289" s="7">
        <v>146</v>
      </c>
      <c r="K289" s="13">
        <f t="shared" si="157"/>
        <v>0.13213626325887848</v>
      </c>
      <c r="L289" s="7">
        <v>40226</v>
      </c>
      <c r="M289" s="12">
        <f t="shared" si="158"/>
        <v>36.40625565651812</v>
      </c>
      <c r="N289" s="7">
        <v>42874</v>
      </c>
      <c r="O289" s="12">
        <f t="shared" si="159"/>
        <v>38.8028092531586</v>
      </c>
      <c r="P289" s="7">
        <v>52655</v>
      </c>
      <c r="Q289" s="7">
        <v>2608</v>
      </c>
      <c r="R289" s="7">
        <v>33133</v>
      </c>
      <c r="S289" s="12">
        <f t="shared" si="160"/>
        <v>4.7192515788140348</v>
      </c>
      <c r="T289" s="12">
        <f t="shared" si="161"/>
        <v>62.517534730078282</v>
      </c>
      <c r="U289" s="7">
        <v>221</v>
      </c>
      <c r="V289" s="7">
        <v>55</v>
      </c>
      <c r="W289" s="7">
        <v>85</v>
      </c>
      <c r="X289" s="7">
        <v>6575</v>
      </c>
      <c r="Y289" s="7">
        <v>1291</v>
      </c>
      <c r="Z289" s="7">
        <v>81</v>
      </c>
      <c r="AA289" s="7">
        <v>327</v>
      </c>
      <c r="AB289" s="7">
        <v>674</v>
      </c>
      <c r="AC289" s="7">
        <v>197</v>
      </c>
      <c r="AD289" s="7">
        <v>937</v>
      </c>
      <c r="AE289" s="7">
        <v>1288</v>
      </c>
      <c r="AF289" s="7">
        <v>4636</v>
      </c>
      <c r="AG289" s="7">
        <v>2360</v>
      </c>
      <c r="AH289" s="7">
        <v>539</v>
      </c>
      <c r="AI289" s="7">
        <v>24299</v>
      </c>
      <c r="AJ289" s="7">
        <v>6179</v>
      </c>
      <c r="AK289" s="7">
        <v>23659</v>
      </c>
      <c r="AL289" s="14">
        <f t="shared" si="162"/>
        <v>21.412409948231545</v>
      </c>
      <c r="AM289" s="7">
        <v>4.3602670663578147</v>
      </c>
      <c r="AN289" s="7">
        <v>14550</v>
      </c>
      <c r="AO289" s="7">
        <v>2699</v>
      </c>
      <c r="AP289" s="14">
        <f t="shared" si="163"/>
        <v>13.168374180936176</v>
      </c>
      <c r="AQ289" s="14">
        <f t="shared" si="164"/>
        <v>2.4427107844911848</v>
      </c>
      <c r="AR289" s="7">
        <v>2378</v>
      </c>
      <c r="AS289" s="7">
        <v>32505</v>
      </c>
      <c r="AT289" s="7">
        <v>4566</v>
      </c>
      <c r="AU289" s="7">
        <v>39522</v>
      </c>
      <c r="AV289" s="12">
        <f t="shared" si="165"/>
        <v>6.0169019786448059</v>
      </c>
      <c r="AW289" s="12">
        <f t="shared" si="165"/>
        <v>82.245331713982083</v>
      </c>
      <c r="AX289" s="12">
        <f t="shared" si="165"/>
        <v>11.553059055715805</v>
      </c>
      <c r="AY289" s="7">
        <v>6170</v>
      </c>
      <c r="AZ289" s="7">
        <v>214</v>
      </c>
      <c r="BA289" s="7">
        <v>39523</v>
      </c>
      <c r="BB289" s="12">
        <f t="shared" si="166"/>
        <v>15.611163120208484</v>
      </c>
      <c r="BC289" s="12">
        <f t="shared" si="166"/>
        <v>0.54145687321306579</v>
      </c>
      <c r="BD289" s="8">
        <v>42</v>
      </c>
      <c r="BE289" s="5">
        <v>10681</v>
      </c>
      <c r="BF289" s="5">
        <v>16206</v>
      </c>
      <c r="BG289" s="5">
        <v>3714</v>
      </c>
      <c r="BH289" s="5">
        <v>475</v>
      </c>
      <c r="BI289" s="5">
        <v>31076</v>
      </c>
      <c r="BJ289" s="5">
        <v>6775</v>
      </c>
      <c r="BK289" s="5">
        <v>776</v>
      </c>
      <c r="BL289" s="5">
        <v>895</v>
      </c>
      <c r="BM289" s="5">
        <v>39522</v>
      </c>
      <c r="BN289" s="12">
        <f t="shared" si="167"/>
        <v>27.025454177420173</v>
      </c>
      <c r="BO289" s="12">
        <f t="shared" si="167"/>
        <v>41.005009867921665</v>
      </c>
      <c r="BP289" s="12">
        <f t="shared" si="167"/>
        <v>9.3972977076058903</v>
      </c>
      <c r="BQ289" s="12">
        <f t="shared" si="167"/>
        <v>1.2018622539345174</v>
      </c>
      <c r="BR289" s="12">
        <f t="shared" si="167"/>
        <v>78.629624006882253</v>
      </c>
      <c r="BS289" s="12">
        <f t="shared" si="167"/>
        <v>17.142351095592328</v>
      </c>
      <c r="BT289" s="12">
        <f t="shared" si="167"/>
        <v>1.9634633874803904</v>
      </c>
      <c r="BU289" s="12">
        <f t="shared" si="167"/>
        <v>2.2645615100450383</v>
      </c>
    </row>
    <row r="290" spans="1:73" x14ac:dyDescent="0.35">
      <c r="A290" s="11">
        <v>287</v>
      </c>
      <c r="B290"/>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s="23"/>
      <c r="BF290" s="23"/>
      <c r="BG290" s="23"/>
      <c r="BH290" s="23"/>
      <c r="BI290" s="23"/>
      <c r="BJ290" s="23"/>
      <c r="BK290" s="23"/>
      <c r="BL290" s="23"/>
      <c r="BM290" s="23"/>
      <c r="BN290" s="23"/>
    </row>
    <row r="291" spans="1:73" x14ac:dyDescent="0.35">
      <c r="A291" s="11">
        <v>288</v>
      </c>
      <c r="B291"/>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s="23"/>
      <c r="BF291" s="23"/>
      <c r="BG291" s="23"/>
      <c r="BH291" s="23"/>
      <c r="BI291" s="23"/>
      <c r="BJ291" s="23"/>
      <c r="BK291" s="23"/>
      <c r="BL291" s="23"/>
      <c r="BM291" s="23"/>
      <c r="BN291" s="23"/>
    </row>
    <row r="292" spans="1:73" x14ac:dyDescent="0.35">
      <c r="A292" s="11">
        <v>289</v>
      </c>
      <c r="B292"/>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s="23"/>
      <c r="BF292" s="23"/>
      <c r="BG292" s="23"/>
      <c r="BH292" s="23"/>
      <c r="BI292" s="23"/>
      <c r="BJ292" s="23"/>
      <c r="BK292" s="23"/>
      <c r="BL292" s="23"/>
      <c r="BM292" s="23"/>
      <c r="BN292" s="23"/>
    </row>
    <row r="293" spans="1:73" x14ac:dyDescent="0.35">
      <c r="A293" s="11">
        <v>290</v>
      </c>
      <c r="B293"/>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s="23"/>
      <c r="BF293" s="23"/>
      <c r="BG293" s="23"/>
      <c r="BH293" s="23"/>
      <c r="BI293" s="23"/>
      <c r="BJ293" s="23"/>
      <c r="BK293" s="23"/>
      <c r="BL293" s="23"/>
      <c r="BM293" s="23"/>
      <c r="BN293" s="23"/>
    </row>
    <row r="294" spans="1:73" x14ac:dyDescent="0.35">
      <c r="A294" s="11">
        <v>291</v>
      </c>
      <c r="B294"/>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s="23"/>
      <c r="BF294" s="23"/>
      <c r="BG294" s="23"/>
      <c r="BH294" s="23"/>
      <c r="BI294" s="23"/>
      <c r="BJ294" s="23"/>
      <c r="BK294" s="23"/>
      <c r="BL294" s="23"/>
      <c r="BM294" s="23"/>
      <c r="BN294" s="23"/>
    </row>
    <row r="295" spans="1:73" x14ac:dyDescent="0.35">
      <c r="A295" s="11">
        <v>292</v>
      </c>
      <c r="B295"/>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s="23"/>
      <c r="BF295" s="23"/>
      <c r="BG295" s="23"/>
      <c r="BH295" s="23"/>
      <c r="BI295" s="23"/>
      <c r="BJ295" s="23"/>
      <c r="BK295" s="23"/>
      <c r="BL295" s="23"/>
      <c r="BM295" s="23"/>
      <c r="BN295" s="23"/>
    </row>
    <row r="296" spans="1:73" x14ac:dyDescent="0.35">
      <c r="A296" s="11">
        <v>293</v>
      </c>
      <c r="B296"/>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s="23"/>
      <c r="BF296" s="23"/>
      <c r="BG296" s="23"/>
      <c r="BH296" s="23"/>
      <c r="BI296" s="23"/>
      <c r="BJ296" s="23"/>
      <c r="BK296" s="23"/>
      <c r="BL296" s="23"/>
      <c r="BM296" s="23"/>
      <c r="BN296" s="23"/>
    </row>
    <row r="297" spans="1:73" x14ac:dyDescent="0.35">
      <c r="A297" s="11">
        <v>294</v>
      </c>
      <c r="B297"/>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s="23"/>
      <c r="BF297" s="23"/>
      <c r="BG297" s="23"/>
      <c r="BH297" s="23"/>
      <c r="BI297" s="23"/>
      <c r="BJ297" s="23"/>
      <c r="BK297" s="23"/>
      <c r="BL297" s="23"/>
      <c r="BM297" s="23"/>
      <c r="BN297" s="23"/>
    </row>
    <row r="298" spans="1:73" x14ac:dyDescent="0.35">
      <c r="A298" s="11">
        <v>295</v>
      </c>
      <c r="B298"/>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s="23"/>
      <c r="BF298" s="23"/>
      <c r="BG298" s="23"/>
      <c r="BH298" s="23"/>
      <c r="BI298" s="23"/>
      <c r="BJ298" s="23"/>
      <c r="BK298" s="23"/>
      <c r="BL298" s="23"/>
      <c r="BM298" s="23"/>
      <c r="BN298" s="23"/>
    </row>
    <row r="299" spans="1:73" x14ac:dyDescent="0.35">
      <c r="A299" s="11">
        <v>296</v>
      </c>
      <c r="B299"/>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s="23"/>
      <c r="BF299" s="23"/>
      <c r="BG299" s="23"/>
      <c r="BH299" s="23"/>
      <c r="BI299" s="23"/>
      <c r="BJ299" s="23"/>
      <c r="BK299" s="23"/>
      <c r="BL299" s="23"/>
      <c r="BM299" s="23"/>
      <c r="BN299" s="23"/>
    </row>
    <row r="300" spans="1:73" x14ac:dyDescent="0.35">
      <c r="A300" s="11">
        <v>297</v>
      </c>
      <c r="B300"/>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s="23"/>
      <c r="BF300" s="23"/>
      <c r="BG300" s="23"/>
      <c r="BH300" s="23"/>
      <c r="BI300" s="23"/>
      <c r="BJ300" s="23"/>
      <c r="BK300" s="23"/>
      <c r="BL300" s="23"/>
      <c r="BM300" s="23"/>
      <c r="BN300" s="23"/>
    </row>
    <row r="301" spans="1:73" x14ac:dyDescent="0.35">
      <c r="A301" s="11">
        <v>298</v>
      </c>
      <c r="B301"/>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s="23"/>
      <c r="BF301" s="23"/>
      <c r="BG301" s="23"/>
      <c r="BH301" s="23"/>
      <c r="BI301" s="23"/>
      <c r="BJ301" s="23"/>
      <c r="BK301" s="23"/>
      <c r="BL301" s="23"/>
      <c r="BM301" s="23"/>
      <c r="BN301" s="23"/>
    </row>
    <row r="302" spans="1:73" x14ac:dyDescent="0.35">
      <c r="A302" s="11">
        <v>299</v>
      </c>
      <c r="B302"/>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s="23"/>
      <c r="BF302" s="23"/>
      <c r="BG302" s="23"/>
      <c r="BH302" s="23"/>
      <c r="BI302" s="23"/>
      <c r="BJ302" s="23"/>
      <c r="BK302" s="23"/>
      <c r="BL302" s="23"/>
      <c r="BM302" s="23"/>
      <c r="BN302" s="23"/>
    </row>
    <row r="303" spans="1:73" x14ac:dyDescent="0.35">
      <c r="A303" s="11">
        <v>300</v>
      </c>
      <c r="B303"/>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s="23"/>
      <c r="BF303" s="23"/>
      <c r="BG303" s="23"/>
      <c r="BH303" s="23"/>
      <c r="BI303" s="23"/>
      <c r="BJ303" s="23"/>
      <c r="BK303" s="23"/>
      <c r="BL303" s="23"/>
      <c r="BM303" s="23"/>
      <c r="BN303" s="23"/>
    </row>
    <row r="304" spans="1:73" x14ac:dyDescent="0.35">
      <c r="A304" s="11">
        <v>301</v>
      </c>
      <c r="B304" s="2" t="s">
        <v>66</v>
      </c>
      <c r="C304" s="7" t="s">
        <v>0</v>
      </c>
      <c r="D304" s="7" t="s">
        <v>1</v>
      </c>
      <c r="E304" s="7" t="s">
        <v>2</v>
      </c>
      <c r="F304" s="7" t="s">
        <v>3</v>
      </c>
      <c r="G304" s="12" t="e">
        <f t="shared" ref="G304:I309" si="168">D304/$C304*100</f>
        <v>#VALUE!</v>
      </c>
      <c r="H304" s="12" t="e">
        <f t="shared" si="168"/>
        <v>#VALUE!</v>
      </c>
      <c r="I304" s="12" t="e">
        <f t="shared" si="168"/>
        <v>#VALUE!</v>
      </c>
      <c r="J304" s="7" t="s">
        <v>4</v>
      </c>
      <c r="K304" s="13" t="e">
        <f t="shared" ref="K304:K309" si="169">J304/$C304*100</f>
        <v>#VALUE!</v>
      </c>
      <c r="L304" s="7" t="s">
        <v>5</v>
      </c>
      <c r="M304" s="12" t="e">
        <f t="shared" ref="M304:M309" si="170">L304/$C304*100</f>
        <v>#VALUE!</v>
      </c>
      <c r="N304" s="7" t="s">
        <v>6</v>
      </c>
      <c r="O304" s="12" t="e">
        <f t="shared" ref="O304:O309" si="171">N304/$C304*100</f>
        <v>#VALUE!</v>
      </c>
      <c r="P304" s="7" t="s">
        <v>7</v>
      </c>
      <c r="Q304" s="7" t="s">
        <v>8</v>
      </c>
      <c r="R304" s="7" t="s">
        <v>9</v>
      </c>
      <c r="S304" s="12" t="e">
        <f t="shared" ref="S304:S309" si="172">Q304/SUM(P304,Q304)*100</f>
        <v>#VALUE!</v>
      </c>
      <c r="T304" s="12" t="e">
        <f t="shared" ref="T304:T309" si="173">SUM(P304:Q304)/SUM(P304:R304)*100</f>
        <v>#DIV/0!</v>
      </c>
      <c r="U304" s="7" t="s">
        <v>10</v>
      </c>
      <c r="V304" s="7" t="s">
        <v>11</v>
      </c>
      <c r="W304" s="7" t="s">
        <v>12</v>
      </c>
      <c r="X304" s="7" t="s">
        <v>13</v>
      </c>
      <c r="Y304" s="7" t="s">
        <v>14</v>
      </c>
      <c r="Z304" s="7" t="s">
        <v>15</v>
      </c>
      <c r="AA304" s="7" t="s">
        <v>16</v>
      </c>
      <c r="AB304" s="7" t="s">
        <v>17</v>
      </c>
      <c r="AC304" s="7" t="s">
        <v>18</v>
      </c>
      <c r="AD304" s="7" t="s">
        <v>19</v>
      </c>
      <c r="AE304" s="7" t="s">
        <v>20</v>
      </c>
      <c r="AF304" s="7" t="s">
        <v>21</v>
      </c>
      <c r="AG304" s="7" t="s">
        <v>22</v>
      </c>
      <c r="AH304" s="7" t="s">
        <v>23</v>
      </c>
      <c r="AI304" s="7" t="s">
        <v>24</v>
      </c>
      <c r="AJ304" s="7" t="s">
        <v>25</v>
      </c>
      <c r="AK304" s="7" t="s">
        <v>26</v>
      </c>
      <c r="AL304" s="14" t="e">
        <f t="shared" ref="AL304:AL309" si="174">AK304/C304*100</f>
        <v>#VALUE!</v>
      </c>
      <c r="AM304" s="7" t="s">
        <v>27</v>
      </c>
      <c r="AN304" s="7" t="s">
        <v>28</v>
      </c>
      <c r="AO304" s="7" t="s">
        <v>29</v>
      </c>
      <c r="AP304" s="14" t="e">
        <f t="shared" ref="AP304:AP309" si="175">AN304/C304*100</f>
        <v>#VALUE!</v>
      </c>
      <c r="AQ304" s="14" t="e">
        <f t="shared" ref="AQ304:AQ309" si="176">AO304/C304*100</f>
        <v>#VALUE!</v>
      </c>
      <c r="AR304" s="7" t="s">
        <v>30</v>
      </c>
      <c r="AS304" s="7" t="s">
        <v>31</v>
      </c>
      <c r="AT304" s="7" t="s">
        <v>32</v>
      </c>
      <c r="AU304" s="7" t="s">
        <v>33</v>
      </c>
      <c r="AV304" s="12" t="e">
        <f t="shared" ref="AV304:AX309" si="177">AR304/$AU304*100</f>
        <v>#VALUE!</v>
      </c>
      <c r="AW304" s="12" t="e">
        <f t="shared" si="177"/>
        <v>#VALUE!</v>
      </c>
      <c r="AX304" s="12" t="e">
        <f t="shared" si="177"/>
        <v>#VALUE!</v>
      </c>
      <c r="AY304" s="7" t="s">
        <v>34</v>
      </c>
      <c r="AZ304" s="7" t="s">
        <v>35</v>
      </c>
      <c r="BA304" s="7" t="s">
        <v>36</v>
      </c>
      <c r="BB304" s="12" t="e">
        <f t="shared" ref="BB304:BC309" si="178">AY304/$BA304*100</f>
        <v>#VALUE!</v>
      </c>
      <c r="BC304" s="12" t="e">
        <f t="shared" si="178"/>
        <v>#VALUE!</v>
      </c>
      <c r="BD304" s="8" t="s">
        <v>37</v>
      </c>
      <c r="BN304" s="12"/>
      <c r="BO304" s="12"/>
      <c r="BP304" s="12"/>
      <c r="BQ304" s="12"/>
      <c r="BR304" s="12"/>
      <c r="BS304" s="12"/>
      <c r="BT304" s="12"/>
      <c r="BU304" s="12"/>
    </row>
    <row r="305" spans="1:73" x14ac:dyDescent="0.35">
      <c r="A305" s="11">
        <v>302</v>
      </c>
      <c r="B305" s="2">
        <v>1991</v>
      </c>
      <c r="C305" s="7">
        <v>61939</v>
      </c>
      <c r="D305" s="7">
        <v>11200</v>
      </c>
      <c r="E305" s="7">
        <v>10189</v>
      </c>
      <c r="F305" s="7">
        <v>8939</v>
      </c>
      <c r="G305" s="12">
        <f t="shared" si="168"/>
        <v>18.082306785708518</v>
      </c>
      <c r="H305" s="12">
        <f t="shared" si="168"/>
        <v>16.450055699962867</v>
      </c>
      <c r="I305" s="12">
        <f t="shared" si="168"/>
        <v>14.431941103343613</v>
      </c>
      <c r="J305" s="7">
        <v>250</v>
      </c>
      <c r="K305" s="13">
        <f t="shared" si="169"/>
        <v>0.40362291932385091</v>
      </c>
      <c r="L305" s="7">
        <v>26651</v>
      </c>
      <c r="M305" s="12">
        <f t="shared" si="170"/>
        <v>43.0278176915998</v>
      </c>
      <c r="N305" s="7">
        <v>28545</v>
      </c>
      <c r="O305" s="12">
        <f t="shared" si="171"/>
        <v>46.085664928397293</v>
      </c>
      <c r="P305" s="7">
        <v>21340</v>
      </c>
      <c r="Q305" s="7">
        <v>6585</v>
      </c>
      <c r="R305" s="7">
        <v>21021</v>
      </c>
      <c r="S305" s="12">
        <f t="shared" si="172"/>
        <v>23.581020590868398</v>
      </c>
      <c r="T305" s="12">
        <f t="shared" si="173"/>
        <v>57.052670289707017</v>
      </c>
      <c r="U305" s="7">
        <v>1222</v>
      </c>
      <c r="W305" s="7">
        <v>163</v>
      </c>
      <c r="X305" s="7">
        <v>778</v>
      </c>
      <c r="Y305" s="7">
        <v>364</v>
      </c>
      <c r="Z305" s="7">
        <v>4</v>
      </c>
      <c r="AA305" s="7">
        <v>1043</v>
      </c>
      <c r="AB305" s="7">
        <v>201</v>
      </c>
      <c r="AC305" s="7">
        <v>206</v>
      </c>
      <c r="AD305" s="7">
        <v>6767</v>
      </c>
      <c r="AE305" s="7">
        <v>272</v>
      </c>
      <c r="AF305" s="7">
        <v>3424</v>
      </c>
      <c r="AG305" s="7">
        <v>1313</v>
      </c>
      <c r="AH305" s="7">
        <v>20</v>
      </c>
      <c r="AI305" s="7">
        <v>8798</v>
      </c>
      <c r="AJ305" s="7">
        <v>2360</v>
      </c>
      <c r="AK305" s="7">
        <v>2266</v>
      </c>
      <c r="AL305" s="14">
        <f t="shared" si="174"/>
        <v>3.6584381407513842</v>
      </c>
      <c r="AM305" s="7">
        <v>10.554561717352415</v>
      </c>
      <c r="AN305" s="7">
        <v>2369</v>
      </c>
      <c r="AO305" s="7">
        <v>2864</v>
      </c>
      <c r="AP305" s="14">
        <f t="shared" si="175"/>
        <v>3.8247307835128108</v>
      </c>
      <c r="AQ305" s="14">
        <f t="shared" si="176"/>
        <v>4.6239041637740357</v>
      </c>
      <c r="AR305" s="7">
        <v>4730</v>
      </c>
      <c r="AS305" s="7">
        <v>17822</v>
      </c>
      <c r="AT305" s="7">
        <v>1758</v>
      </c>
      <c r="AU305" s="7">
        <v>24768</v>
      </c>
      <c r="AV305" s="12">
        <f t="shared" si="177"/>
        <v>19.097222222222221</v>
      </c>
      <c r="AW305" s="12">
        <f t="shared" si="177"/>
        <v>71.955749354005178</v>
      </c>
      <c r="AX305" s="12">
        <f t="shared" si="177"/>
        <v>7.0978682170542635</v>
      </c>
      <c r="AY305" s="7">
        <v>7612</v>
      </c>
      <c r="AZ305" s="7">
        <v>1875</v>
      </c>
      <c r="BA305" s="7">
        <v>23040</v>
      </c>
      <c r="BB305" s="12">
        <f t="shared" si="178"/>
        <v>33.038194444444443</v>
      </c>
      <c r="BC305" s="12">
        <f t="shared" si="178"/>
        <v>8.1380208333333321</v>
      </c>
      <c r="BD305" s="8" t="s">
        <v>56</v>
      </c>
      <c r="BN305" s="12"/>
      <c r="BO305" s="12"/>
      <c r="BP305" s="12"/>
      <c r="BQ305" s="12"/>
      <c r="BR305" s="12"/>
      <c r="BS305" s="12"/>
      <c r="BT305" s="12"/>
      <c r="BU305" s="12"/>
    </row>
    <row r="306" spans="1:73" x14ac:dyDescent="0.35">
      <c r="A306" s="11">
        <v>303</v>
      </c>
      <c r="B306" s="2">
        <v>1996</v>
      </c>
      <c r="C306" s="7">
        <v>59029</v>
      </c>
      <c r="D306" s="7">
        <v>10327</v>
      </c>
      <c r="E306" s="7">
        <v>8533</v>
      </c>
      <c r="F306" s="7">
        <v>8955</v>
      </c>
      <c r="G306" s="12">
        <f t="shared" si="168"/>
        <v>17.494790696098526</v>
      </c>
      <c r="H306" s="12">
        <f t="shared" si="168"/>
        <v>14.45560656626404</v>
      </c>
      <c r="I306" s="12">
        <f t="shared" si="168"/>
        <v>15.170509410628675</v>
      </c>
      <c r="J306" s="7">
        <v>248</v>
      </c>
      <c r="K306" s="13">
        <f t="shared" si="169"/>
        <v>0.42013247725694147</v>
      </c>
      <c r="L306" s="7">
        <v>25945</v>
      </c>
      <c r="M306" s="12">
        <f t="shared" si="170"/>
        <v>43.952972267868333</v>
      </c>
      <c r="N306" s="7">
        <v>28182</v>
      </c>
      <c r="O306" s="12">
        <f t="shared" si="171"/>
        <v>47.742634976028732</v>
      </c>
      <c r="P306" s="7">
        <v>20236</v>
      </c>
      <c r="Q306" s="7">
        <v>4727</v>
      </c>
      <c r="R306" s="7">
        <v>21660</v>
      </c>
      <c r="S306" s="12">
        <f t="shared" si="172"/>
        <v>18.936025317469856</v>
      </c>
      <c r="T306" s="12">
        <f t="shared" si="173"/>
        <v>53.542243098899689</v>
      </c>
      <c r="U306" s="7">
        <v>670</v>
      </c>
      <c r="V306" s="7">
        <v>329</v>
      </c>
      <c r="W306" s="7">
        <v>145</v>
      </c>
      <c r="X306" s="7">
        <v>1003</v>
      </c>
      <c r="Y306" s="7">
        <v>409</v>
      </c>
      <c r="Z306" s="7">
        <v>80</v>
      </c>
      <c r="AA306" s="7">
        <v>967</v>
      </c>
      <c r="AB306" s="7">
        <v>235</v>
      </c>
      <c r="AC306" s="7">
        <v>172</v>
      </c>
      <c r="AD306" s="7">
        <v>8044</v>
      </c>
      <c r="AE306" s="7">
        <v>411</v>
      </c>
      <c r="AF306" s="7">
        <v>4851</v>
      </c>
      <c r="AG306" s="7">
        <v>1632</v>
      </c>
      <c r="AH306" s="7">
        <v>36</v>
      </c>
      <c r="AI306" s="7">
        <v>10614</v>
      </c>
      <c r="AJ306" s="7">
        <v>2909</v>
      </c>
      <c r="AK306" s="7">
        <v>3807</v>
      </c>
      <c r="AL306" s="14">
        <f t="shared" si="174"/>
        <v>6.449372342407969</v>
      </c>
      <c r="AM306" s="7">
        <v>6.7704067704067699</v>
      </c>
      <c r="AN306" s="7">
        <v>859</v>
      </c>
      <c r="AO306" s="7">
        <v>2355</v>
      </c>
      <c r="AP306" s="14">
        <f t="shared" si="175"/>
        <v>1.4552169272730353</v>
      </c>
      <c r="AQ306" s="14">
        <f t="shared" si="176"/>
        <v>3.98956445137136</v>
      </c>
      <c r="AR306" s="7">
        <v>5608</v>
      </c>
      <c r="AS306" s="7">
        <v>17379</v>
      </c>
      <c r="AT306" s="7">
        <v>1175</v>
      </c>
      <c r="AU306" s="7">
        <v>24873</v>
      </c>
      <c r="AV306" s="12">
        <f t="shared" si="177"/>
        <v>22.546536404937083</v>
      </c>
      <c r="AW306" s="12">
        <f t="shared" si="177"/>
        <v>69.870944397539503</v>
      </c>
      <c r="AX306" s="12">
        <f t="shared" si="177"/>
        <v>4.7239979093796487</v>
      </c>
      <c r="AY306" s="7">
        <v>7493</v>
      </c>
      <c r="AZ306" s="7">
        <v>1540</v>
      </c>
      <c r="BA306" s="7">
        <v>22916</v>
      </c>
      <c r="BB306" s="12">
        <f t="shared" si="178"/>
        <v>32.697678477919354</v>
      </c>
      <c r="BC306" s="12">
        <f t="shared" si="178"/>
        <v>6.7201954965962649</v>
      </c>
      <c r="BD306" s="8" t="s">
        <v>54</v>
      </c>
      <c r="BN306" s="12"/>
      <c r="BO306" s="12"/>
      <c r="BP306" s="12"/>
      <c r="BQ306" s="12"/>
      <c r="BR306" s="12"/>
      <c r="BS306" s="12"/>
      <c r="BT306" s="12"/>
      <c r="BU306" s="12"/>
    </row>
    <row r="307" spans="1:73" x14ac:dyDescent="0.35">
      <c r="A307" s="11">
        <v>304</v>
      </c>
      <c r="B307" s="2">
        <v>2001</v>
      </c>
      <c r="C307" s="7">
        <v>59770</v>
      </c>
      <c r="D307" s="7">
        <v>10049</v>
      </c>
      <c r="E307" s="7">
        <v>7985</v>
      </c>
      <c r="F307" s="7">
        <v>8537</v>
      </c>
      <c r="G307" s="12">
        <f t="shared" si="168"/>
        <v>16.812782332273716</v>
      </c>
      <c r="H307" s="12">
        <f t="shared" si="168"/>
        <v>13.359544922201774</v>
      </c>
      <c r="I307" s="12">
        <f t="shared" si="168"/>
        <v>14.283085159779155</v>
      </c>
      <c r="J307" s="7">
        <v>239</v>
      </c>
      <c r="K307" s="13">
        <f t="shared" si="169"/>
        <v>0.39986615358875693</v>
      </c>
      <c r="L307" s="7">
        <v>23705</v>
      </c>
      <c r="M307" s="12">
        <f t="shared" si="170"/>
        <v>39.660364731470636</v>
      </c>
      <c r="N307" s="7">
        <v>26367</v>
      </c>
      <c r="O307" s="12">
        <f t="shared" si="171"/>
        <v>44.114104065584741</v>
      </c>
      <c r="P307" s="7">
        <v>23399</v>
      </c>
      <c r="Q307" s="7">
        <v>3333</v>
      </c>
      <c r="R307" s="7">
        <v>18875</v>
      </c>
      <c r="S307" s="12">
        <f t="shared" si="172"/>
        <v>12.468202902887924</v>
      </c>
      <c r="T307" s="12">
        <f t="shared" si="173"/>
        <v>58.613809283662597</v>
      </c>
      <c r="U307" s="7">
        <v>458</v>
      </c>
      <c r="V307" s="7">
        <v>372</v>
      </c>
      <c r="W307" s="7">
        <v>105</v>
      </c>
      <c r="X307" s="7">
        <v>981</v>
      </c>
      <c r="Y307" s="7">
        <v>606</v>
      </c>
      <c r="Z307" s="7">
        <v>106</v>
      </c>
      <c r="AA307" s="7">
        <v>761</v>
      </c>
      <c r="AB307" s="7">
        <v>205</v>
      </c>
      <c r="AC307" s="7">
        <v>192</v>
      </c>
      <c r="AD307" s="7">
        <v>6760</v>
      </c>
      <c r="AE307" s="7">
        <v>576</v>
      </c>
      <c r="AF307" s="7">
        <v>6699</v>
      </c>
      <c r="AG307" s="7">
        <v>2161</v>
      </c>
      <c r="AH307" s="7">
        <v>46</v>
      </c>
      <c r="AI307" s="7">
        <v>9073</v>
      </c>
      <c r="AJ307" s="7">
        <v>3518</v>
      </c>
      <c r="AK307" s="7">
        <v>6108</v>
      </c>
      <c r="AL307" s="14">
        <f t="shared" si="174"/>
        <v>10.219173498410573</v>
      </c>
      <c r="AM307" s="7">
        <v>6.4102564102564097</v>
      </c>
      <c r="AN307" s="7">
        <v>4897</v>
      </c>
      <c r="AO307" s="7">
        <v>2327</v>
      </c>
      <c r="AP307" s="14">
        <f t="shared" si="175"/>
        <v>8.1930734482181702</v>
      </c>
      <c r="AQ307" s="14">
        <f t="shared" si="176"/>
        <v>3.8932574870336287</v>
      </c>
      <c r="AR307" s="7">
        <v>5148</v>
      </c>
      <c r="AS307" s="7">
        <v>17675</v>
      </c>
      <c r="AT307" s="7">
        <v>2666</v>
      </c>
      <c r="AU307" s="7">
        <v>26070</v>
      </c>
      <c r="AV307" s="12">
        <f t="shared" si="177"/>
        <v>19.746835443037973</v>
      </c>
      <c r="AW307" s="12">
        <f t="shared" si="177"/>
        <v>67.798235519754499</v>
      </c>
      <c r="AX307" s="12">
        <f t="shared" si="177"/>
        <v>10.226313770617567</v>
      </c>
      <c r="AY307" s="7">
        <v>7828</v>
      </c>
      <c r="AZ307" s="7">
        <v>1524</v>
      </c>
      <c r="BA307" s="7">
        <v>23983</v>
      </c>
      <c r="BB307" s="12">
        <f t="shared" si="178"/>
        <v>32.639786515448442</v>
      </c>
      <c r="BC307" s="12">
        <f t="shared" si="178"/>
        <v>6.354501104949339</v>
      </c>
      <c r="BD307" s="8" t="s">
        <v>39</v>
      </c>
      <c r="BE307" s="5">
        <v>4755</v>
      </c>
      <c r="BF307" s="5">
        <v>5999</v>
      </c>
      <c r="BG307" s="5">
        <v>2910</v>
      </c>
      <c r="BH307" s="5">
        <v>567</v>
      </c>
      <c r="BI307" s="5">
        <v>14231</v>
      </c>
      <c r="BJ307" s="5">
        <v>6922</v>
      </c>
      <c r="BK307" s="5">
        <v>1330</v>
      </c>
      <c r="BL307" s="5">
        <v>1499</v>
      </c>
      <c r="BM307" s="5">
        <v>23982</v>
      </c>
      <c r="BN307" s="12">
        <f t="shared" ref="BN307:BU309" si="179">BE307/$BM307*100</f>
        <v>19.827370527895923</v>
      </c>
      <c r="BO307" s="12">
        <f t="shared" si="179"/>
        <v>25.014594279042619</v>
      </c>
      <c r="BP307" s="12">
        <f t="shared" si="179"/>
        <v>12.134100575431574</v>
      </c>
      <c r="BQ307" s="12">
        <f t="shared" si="179"/>
        <v>2.3642732049036779</v>
      </c>
      <c r="BR307" s="12">
        <f t="shared" si="179"/>
        <v>59.340338587273791</v>
      </c>
      <c r="BS307" s="12">
        <f t="shared" si="179"/>
        <v>28.863314152280878</v>
      </c>
      <c r="BT307" s="12">
        <f t="shared" si="179"/>
        <v>5.5458260361938123</v>
      </c>
      <c r="BU307" s="12">
        <f t="shared" si="179"/>
        <v>6.2505212242515222</v>
      </c>
    </row>
    <row r="308" spans="1:73" x14ac:dyDescent="0.35">
      <c r="A308" s="11">
        <v>305</v>
      </c>
      <c r="B308" s="2">
        <v>2006</v>
      </c>
      <c r="C308" s="7">
        <v>63355</v>
      </c>
      <c r="D308" s="7">
        <v>10319</v>
      </c>
      <c r="E308" s="7">
        <v>8875</v>
      </c>
      <c r="F308" s="7">
        <v>7877</v>
      </c>
      <c r="G308" s="12">
        <f t="shared" si="168"/>
        <v>16.287585825901665</v>
      </c>
      <c r="H308" s="12">
        <f t="shared" si="168"/>
        <v>14.008365559150818</v>
      </c>
      <c r="I308" s="12">
        <f t="shared" si="168"/>
        <v>12.433114986978138</v>
      </c>
      <c r="J308" s="7">
        <v>263</v>
      </c>
      <c r="K308" s="13">
        <f t="shared" si="169"/>
        <v>0.41512114276694817</v>
      </c>
      <c r="L308" s="7">
        <v>24484</v>
      </c>
      <c r="M308" s="12">
        <f t="shared" si="170"/>
        <v>38.645726461999843</v>
      </c>
      <c r="N308" s="7">
        <v>27047</v>
      </c>
      <c r="O308" s="12">
        <f t="shared" si="171"/>
        <v>42.691184594743902</v>
      </c>
      <c r="P308" s="7">
        <v>28034</v>
      </c>
      <c r="Q308" s="7">
        <v>2644</v>
      </c>
      <c r="R308" s="7">
        <v>17355</v>
      </c>
      <c r="S308" s="12">
        <f t="shared" si="172"/>
        <v>8.6185540126475004</v>
      </c>
      <c r="T308" s="12">
        <f t="shared" si="173"/>
        <v>63.868590344138411</v>
      </c>
      <c r="U308" s="7">
        <v>433</v>
      </c>
      <c r="V308" s="7">
        <v>223</v>
      </c>
      <c r="W308" s="7">
        <v>100</v>
      </c>
      <c r="X308" s="7">
        <v>1665</v>
      </c>
      <c r="Y308" s="7">
        <v>1610</v>
      </c>
      <c r="Z308" s="7">
        <v>41</v>
      </c>
      <c r="AA308" s="7">
        <v>693</v>
      </c>
      <c r="AB308" s="7">
        <v>235</v>
      </c>
      <c r="AC308" s="7">
        <v>198</v>
      </c>
      <c r="AD308" s="7">
        <v>6097</v>
      </c>
      <c r="AE308" s="7">
        <v>1259</v>
      </c>
      <c r="AF308" s="7">
        <v>6421</v>
      </c>
      <c r="AG308" s="7">
        <v>2678</v>
      </c>
      <c r="AH308" s="7">
        <v>65</v>
      </c>
      <c r="AI308" s="7">
        <v>12296</v>
      </c>
      <c r="AJ308" s="7">
        <v>4256</v>
      </c>
      <c r="AK308" s="7">
        <v>10310</v>
      </c>
      <c r="AL308" s="14">
        <f t="shared" si="174"/>
        <v>16.273380159419144</v>
      </c>
      <c r="AM308" s="7">
        <v>6.1419753086419755</v>
      </c>
      <c r="AN308" s="7">
        <v>6737</v>
      </c>
      <c r="AO308" s="7">
        <v>2950</v>
      </c>
      <c r="AP308" s="14">
        <f t="shared" si="175"/>
        <v>10.633730565859048</v>
      </c>
      <c r="AQ308" s="14">
        <f t="shared" si="176"/>
        <v>4.6563017914923845</v>
      </c>
      <c r="AR308" s="7">
        <v>5227</v>
      </c>
      <c r="AS308" s="7">
        <v>16991</v>
      </c>
      <c r="AT308" s="7">
        <v>3389</v>
      </c>
      <c r="AU308" s="7">
        <v>25772</v>
      </c>
      <c r="AV308" s="12">
        <f t="shared" si="177"/>
        <v>20.281701070929692</v>
      </c>
      <c r="AW308" s="12">
        <f t="shared" si="177"/>
        <v>65.928139065652644</v>
      </c>
      <c r="AX308" s="12">
        <f t="shared" si="177"/>
        <v>13.149930156759273</v>
      </c>
      <c r="AY308" s="7">
        <v>9163</v>
      </c>
      <c r="AZ308" s="7">
        <v>1683</v>
      </c>
      <c r="BA308" s="7">
        <v>25772</v>
      </c>
      <c r="BB308" s="12">
        <f t="shared" si="178"/>
        <v>35.554089709762529</v>
      </c>
      <c r="BC308" s="12">
        <f t="shared" si="178"/>
        <v>6.530343007915568</v>
      </c>
      <c r="BD308" s="8">
        <v>34</v>
      </c>
      <c r="BE308" s="5">
        <v>5447</v>
      </c>
      <c r="BF308" s="5">
        <v>6196</v>
      </c>
      <c r="BG308" s="5">
        <v>2983</v>
      </c>
      <c r="BH308" s="5">
        <v>584</v>
      </c>
      <c r="BI308" s="5">
        <v>15210</v>
      </c>
      <c r="BJ308" s="5">
        <v>7179</v>
      </c>
      <c r="BK308" s="5">
        <v>1805</v>
      </c>
      <c r="BL308" s="5">
        <v>1578</v>
      </c>
      <c r="BM308" s="5">
        <v>25772</v>
      </c>
      <c r="BN308" s="12">
        <f t="shared" si="179"/>
        <v>21.135340679807545</v>
      </c>
      <c r="BO308" s="12">
        <f t="shared" si="179"/>
        <v>24.041595530032595</v>
      </c>
      <c r="BP308" s="12">
        <f t="shared" si="179"/>
        <v>11.574577060375601</v>
      </c>
      <c r="BQ308" s="12">
        <f t="shared" si="179"/>
        <v>2.2660251435666612</v>
      </c>
      <c r="BR308" s="12">
        <f t="shared" si="179"/>
        <v>59.017538413782397</v>
      </c>
      <c r="BS308" s="12">
        <f t="shared" si="179"/>
        <v>27.855812509700449</v>
      </c>
      <c r="BT308" s="12">
        <f t="shared" si="179"/>
        <v>7.0037249728387403</v>
      </c>
      <c r="BU308" s="12">
        <f t="shared" si="179"/>
        <v>6.122924103678411</v>
      </c>
    </row>
    <row r="309" spans="1:73" x14ac:dyDescent="0.35">
      <c r="A309" s="11">
        <v>306</v>
      </c>
      <c r="B309" s="2">
        <v>2011</v>
      </c>
      <c r="C309" s="7">
        <v>72164</v>
      </c>
      <c r="D309" s="7">
        <v>11893</v>
      </c>
      <c r="E309" s="7">
        <v>9982</v>
      </c>
      <c r="F309" s="7">
        <v>7387</v>
      </c>
      <c r="G309" s="12">
        <f t="shared" si="168"/>
        <v>16.48051660107533</v>
      </c>
      <c r="H309" s="12">
        <f t="shared" si="168"/>
        <v>13.832381797017904</v>
      </c>
      <c r="I309" s="12">
        <f t="shared" si="168"/>
        <v>10.236405964192672</v>
      </c>
      <c r="J309" s="7">
        <v>315</v>
      </c>
      <c r="K309" s="13">
        <f t="shared" si="169"/>
        <v>0.43650573693254258</v>
      </c>
      <c r="L309" s="7">
        <v>28335</v>
      </c>
      <c r="M309" s="12">
        <f t="shared" si="170"/>
        <v>39.264730336455848</v>
      </c>
      <c r="N309" s="7">
        <v>30581</v>
      </c>
      <c r="O309" s="12">
        <f t="shared" si="171"/>
        <v>42.37708552740979</v>
      </c>
      <c r="P309" s="7">
        <v>34387</v>
      </c>
      <c r="Q309" s="7">
        <v>2612</v>
      </c>
      <c r="R309" s="7">
        <v>17660</v>
      </c>
      <c r="S309" s="12">
        <f t="shared" si="172"/>
        <v>7.0596502608178593</v>
      </c>
      <c r="T309" s="12">
        <f t="shared" si="173"/>
        <v>67.69059075358129</v>
      </c>
      <c r="U309" s="7">
        <v>535</v>
      </c>
      <c r="V309" s="7">
        <v>229</v>
      </c>
      <c r="W309" s="7">
        <v>105</v>
      </c>
      <c r="X309" s="7">
        <v>2133</v>
      </c>
      <c r="Y309" s="7">
        <v>2851</v>
      </c>
      <c r="Z309" s="7">
        <v>47</v>
      </c>
      <c r="AA309" s="7">
        <v>759</v>
      </c>
      <c r="AB309" s="7">
        <v>304</v>
      </c>
      <c r="AC309" s="7">
        <v>193</v>
      </c>
      <c r="AD309" s="7">
        <v>6765</v>
      </c>
      <c r="AE309" s="7">
        <v>2290</v>
      </c>
      <c r="AF309" s="7">
        <v>7184</v>
      </c>
      <c r="AG309" s="7">
        <v>3292</v>
      </c>
      <c r="AH309" s="7">
        <v>67</v>
      </c>
      <c r="AI309" s="7">
        <v>18365</v>
      </c>
      <c r="AJ309" s="7">
        <v>5208</v>
      </c>
      <c r="AK309" s="7">
        <v>15010</v>
      </c>
      <c r="AL309" s="14">
        <f t="shared" si="174"/>
        <v>20.799844797960201</v>
      </c>
      <c r="AM309" s="7">
        <v>4.0738569753810081</v>
      </c>
      <c r="AN309" s="7">
        <v>9384</v>
      </c>
      <c r="AO309" s="7">
        <v>3132</v>
      </c>
      <c r="AP309" s="14">
        <f t="shared" si="175"/>
        <v>13.003713763095174</v>
      </c>
      <c r="AQ309" s="14">
        <f t="shared" si="176"/>
        <v>4.3401141843578515</v>
      </c>
      <c r="AR309" s="7">
        <v>6762</v>
      </c>
      <c r="AS309" s="7">
        <v>17387</v>
      </c>
      <c r="AT309" s="7">
        <v>4176</v>
      </c>
      <c r="AU309" s="7">
        <v>28521</v>
      </c>
      <c r="AV309" s="12">
        <f t="shared" si="177"/>
        <v>23.708846113390134</v>
      </c>
      <c r="AW309" s="12">
        <f t="shared" si="177"/>
        <v>60.962098103152066</v>
      </c>
      <c r="AX309" s="12">
        <f t="shared" si="177"/>
        <v>14.641842852634902</v>
      </c>
      <c r="AY309" s="7">
        <v>10653</v>
      </c>
      <c r="AZ309" s="7">
        <v>1757</v>
      </c>
      <c r="BA309" s="7">
        <v>28521</v>
      </c>
      <c r="BB309" s="12">
        <f t="shared" si="178"/>
        <v>37.351425265593775</v>
      </c>
      <c r="BC309" s="12">
        <f t="shared" si="178"/>
        <v>6.1603730584481609</v>
      </c>
      <c r="BD309" s="8">
        <v>34</v>
      </c>
      <c r="BE309" s="5">
        <v>6254</v>
      </c>
      <c r="BF309" s="5">
        <v>7449</v>
      </c>
      <c r="BG309" s="5">
        <v>2880</v>
      </c>
      <c r="BH309" s="5">
        <v>572</v>
      </c>
      <c r="BI309" s="5">
        <v>17155</v>
      </c>
      <c r="BJ309" s="5">
        <v>7210</v>
      </c>
      <c r="BK309" s="5">
        <v>2081</v>
      </c>
      <c r="BL309" s="5">
        <v>2075</v>
      </c>
      <c r="BM309" s="5">
        <v>28521</v>
      </c>
      <c r="BN309" s="12">
        <f t="shared" si="179"/>
        <v>21.92770239472669</v>
      </c>
      <c r="BO309" s="12">
        <f t="shared" si="179"/>
        <v>26.117597559692857</v>
      </c>
      <c r="BP309" s="12">
        <f t="shared" si="179"/>
        <v>10.097822656989587</v>
      </c>
      <c r="BQ309" s="12">
        <f t="shared" si="179"/>
        <v>2.005539777707654</v>
      </c>
      <c r="BR309" s="12">
        <f t="shared" si="179"/>
        <v>60.148662389116794</v>
      </c>
      <c r="BS309" s="12">
        <f t="shared" si="179"/>
        <v>25.279618526699625</v>
      </c>
      <c r="BT309" s="12">
        <f t="shared" si="179"/>
        <v>7.29637810735949</v>
      </c>
      <c r="BU309" s="12">
        <f t="shared" si="179"/>
        <v>7.2753409768240944</v>
      </c>
    </row>
    <row r="310" spans="1:73" x14ac:dyDescent="0.35">
      <c r="A310" s="11">
        <v>307</v>
      </c>
      <c r="B310"/>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s="23"/>
      <c r="BF310" s="23"/>
      <c r="BG310" s="23"/>
      <c r="BH310" s="23"/>
      <c r="BI310" s="23"/>
      <c r="BJ310" s="23"/>
      <c r="BK310" s="23"/>
      <c r="BL310" s="23"/>
      <c r="BM310" s="23"/>
      <c r="BN310" s="23"/>
    </row>
    <row r="311" spans="1:73" x14ac:dyDescent="0.35">
      <c r="A311" s="11">
        <v>308</v>
      </c>
      <c r="B311"/>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s="23"/>
      <c r="BF311" s="23"/>
      <c r="BG311" s="23"/>
      <c r="BH311" s="23"/>
      <c r="BI311" s="23"/>
      <c r="BJ311" s="23"/>
      <c r="BK311" s="23"/>
      <c r="BL311" s="23"/>
      <c r="BM311" s="23"/>
      <c r="BN311" s="23"/>
    </row>
    <row r="312" spans="1:73" x14ac:dyDescent="0.35">
      <c r="A312" s="11">
        <v>309</v>
      </c>
      <c r="B312"/>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s="23"/>
      <c r="BF312" s="23"/>
      <c r="BG312" s="23"/>
      <c r="BH312" s="23"/>
      <c r="BI312" s="23"/>
      <c r="BJ312" s="23"/>
      <c r="BK312" s="23"/>
      <c r="BL312" s="23"/>
      <c r="BM312" s="23"/>
      <c r="BN312" s="23"/>
    </row>
    <row r="313" spans="1:73" x14ac:dyDescent="0.35">
      <c r="A313" s="11">
        <v>310</v>
      </c>
      <c r="B313"/>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s="23"/>
      <c r="BF313" s="23"/>
      <c r="BG313" s="23"/>
      <c r="BH313" s="23"/>
      <c r="BI313" s="23"/>
      <c r="BJ313" s="23"/>
      <c r="BK313" s="23"/>
      <c r="BL313" s="23"/>
      <c r="BM313" s="23"/>
      <c r="BN313" s="23"/>
    </row>
    <row r="314" spans="1:73" x14ac:dyDescent="0.35">
      <c r="A314" s="11">
        <v>311</v>
      </c>
      <c r="B314"/>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s="23"/>
      <c r="BF314" s="23"/>
      <c r="BG314" s="23"/>
      <c r="BH314" s="23"/>
      <c r="BI314" s="23"/>
      <c r="BJ314" s="23"/>
      <c r="BK314" s="23"/>
      <c r="BL314" s="23"/>
      <c r="BM314" s="23"/>
      <c r="BN314" s="23"/>
    </row>
    <row r="315" spans="1:73" x14ac:dyDescent="0.35">
      <c r="A315" s="11">
        <v>312</v>
      </c>
      <c r="B315"/>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s="23"/>
      <c r="BF315" s="23"/>
      <c r="BG315" s="23"/>
      <c r="BH315" s="23"/>
      <c r="BI315" s="23"/>
      <c r="BJ315" s="23"/>
      <c r="BK315" s="23"/>
      <c r="BL315" s="23"/>
      <c r="BM315" s="23"/>
      <c r="BN315" s="23"/>
    </row>
    <row r="316" spans="1:73" x14ac:dyDescent="0.35">
      <c r="A316" s="11">
        <v>313</v>
      </c>
      <c r="B316"/>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s="23"/>
      <c r="BF316" s="23"/>
      <c r="BG316" s="23"/>
      <c r="BH316" s="23"/>
      <c r="BI316" s="23"/>
      <c r="BJ316" s="23"/>
      <c r="BK316" s="23"/>
      <c r="BL316" s="23"/>
      <c r="BM316" s="23"/>
      <c r="BN316" s="23"/>
    </row>
    <row r="317" spans="1:73" x14ac:dyDescent="0.35">
      <c r="A317" s="11">
        <v>314</v>
      </c>
      <c r="B317"/>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s="23"/>
      <c r="BF317" s="23"/>
      <c r="BG317" s="23"/>
      <c r="BH317" s="23"/>
      <c r="BI317" s="23"/>
      <c r="BJ317" s="23"/>
      <c r="BK317" s="23"/>
      <c r="BL317" s="23"/>
      <c r="BM317" s="23"/>
      <c r="BN317" s="23"/>
    </row>
    <row r="318" spans="1:73" x14ac:dyDescent="0.35">
      <c r="A318" s="11">
        <v>315</v>
      </c>
      <c r="B31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s="23"/>
      <c r="BF318" s="23"/>
      <c r="BG318" s="23"/>
      <c r="BH318" s="23"/>
      <c r="BI318" s="23"/>
      <c r="BJ318" s="23"/>
      <c r="BK318" s="23"/>
      <c r="BL318" s="23"/>
      <c r="BM318" s="23"/>
      <c r="BN318" s="23"/>
    </row>
    <row r="319" spans="1:73" x14ac:dyDescent="0.35">
      <c r="A319" s="11">
        <v>316</v>
      </c>
      <c r="B31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s="23"/>
      <c r="BF319" s="23"/>
      <c r="BG319" s="23"/>
      <c r="BH319" s="23"/>
      <c r="BI319" s="23"/>
      <c r="BJ319" s="23"/>
      <c r="BK319" s="23"/>
      <c r="BL319" s="23"/>
      <c r="BM319" s="23"/>
      <c r="BN319" s="23"/>
    </row>
    <row r="320" spans="1:73" x14ac:dyDescent="0.35">
      <c r="A320" s="11">
        <v>317</v>
      </c>
      <c r="B320"/>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s="23"/>
      <c r="BF320" s="23"/>
      <c r="BG320" s="23"/>
      <c r="BH320" s="23"/>
      <c r="BI320" s="23"/>
      <c r="BJ320" s="23"/>
      <c r="BK320" s="23"/>
      <c r="BL320" s="23"/>
      <c r="BM320" s="23"/>
      <c r="BN320" s="23"/>
    </row>
    <row r="321" spans="1:73" x14ac:dyDescent="0.35">
      <c r="A321" s="11">
        <v>318</v>
      </c>
      <c r="B321"/>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s="23"/>
      <c r="BF321" s="23"/>
      <c r="BG321" s="23"/>
      <c r="BH321" s="23"/>
      <c r="BI321" s="23"/>
      <c r="BJ321" s="23"/>
      <c r="BK321" s="23"/>
      <c r="BL321" s="23"/>
      <c r="BM321" s="23"/>
      <c r="BN321" s="23"/>
    </row>
    <row r="322" spans="1:73" x14ac:dyDescent="0.35">
      <c r="A322" s="11">
        <v>319</v>
      </c>
      <c r="B322"/>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s="23"/>
      <c r="BF322" s="23"/>
      <c r="BG322" s="23"/>
      <c r="BH322" s="23"/>
      <c r="BI322" s="23"/>
      <c r="BJ322" s="23"/>
      <c r="BK322" s="23"/>
      <c r="BL322" s="23"/>
      <c r="BM322" s="23"/>
      <c r="BN322" s="23"/>
    </row>
    <row r="323" spans="1:73" x14ac:dyDescent="0.35">
      <c r="A323" s="11">
        <v>320</v>
      </c>
      <c r="B323"/>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s="23"/>
      <c r="BF323" s="23"/>
      <c r="BG323" s="23"/>
      <c r="BH323" s="23"/>
      <c r="BI323" s="23"/>
      <c r="BJ323" s="23"/>
      <c r="BK323" s="23"/>
      <c r="BL323" s="23"/>
      <c r="BM323" s="23"/>
      <c r="BN323" s="23"/>
    </row>
    <row r="324" spans="1:73" x14ac:dyDescent="0.35">
      <c r="A324" s="11">
        <v>321</v>
      </c>
      <c r="B324" s="2" t="s">
        <v>67</v>
      </c>
      <c r="C324" s="7" t="s">
        <v>0</v>
      </c>
      <c r="D324" s="7" t="s">
        <v>1</v>
      </c>
      <c r="E324" s="7" t="s">
        <v>2</v>
      </c>
      <c r="F324" s="7" t="s">
        <v>3</v>
      </c>
      <c r="G324" s="12" t="e">
        <f t="shared" ref="G324:I329" si="180">D324/$C324*100</f>
        <v>#VALUE!</v>
      </c>
      <c r="H324" s="12" t="e">
        <f t="shared" si="180"/>
        <v>#VALUE!</v>
      </c>
      <c r="I324" s="12" t="e">
        <f t="shared" si="180"/>
        <v>#VALUE!</v>
      </c>
      <c r="J324" s="7" t="s">
        <v>4</v>
      </c>
      <c r="K324" s="13" t="e">
        <f t="shared" ref="K324:K329" si="181">J324/$C324*100</f>
        <v>#VALUE!</v>
      </c>
      <c r="L324" s="7" t="s">
        <v>5</v>
      </c>
      <c r="M324" s="12" t="e">
        <f t="shared" ref="M324:M329" si="182">L324/$C324*100</f>
        <v>#VALUE!</v>
      </c>
      <c r="N324" s="7" t="s">
        <v>6</v>
      </c>
      <c r="O324" s="12" t="e">
        <f t="shared" ref="O324:O329" si="183">N324/$C324*100</f>
        <v>#VALUE!</v>
      </c>
      <c r="P324" s="7" t="s">
        <v>7</v>
      </c>
      <c r="Q324" s="7" t="s">
        <v>8</v>
      </c>
      <c r="R324" s="7" t="s">
        <v>9</v>
      </c>
      <c r="S324" s="12" t="e">
        <f t="shared" ref="S324:S329" si="184">Q324/SUM(P324,Q324)*100</f>
        <v>#VALUE!</v>
      </c>
      <c r="T324" s="12" t="e">
        <f t="shared" ref="T324:T329" si="185">SUM(P324:Q324)/SUM(P324:R324)*100</f>
        <v>#DIV/0!</v>
      </c>
      <c r="U324" s="7" t="s">
        <v>10</v>
      </c>
      <c r="V324" s="7" t="s">
        <v>11</v>
      </c>
      <c r="W324" s="7" t="s">
        <v>12</v>
      </c>
      <c r="X324" s="7" t="s">
        <v>13</v>
      </c>
      <c r="Y324" s="7" t="s">
        <v>14</v>
      </c>
      <c r="Z324" s="7" t="s">
        <v>15</v>
      </c>
      <c r="AA324" s="7" t="s">
        <v>16</v>
      </c>
      <c r="AB324" s="7" t="s">
        <v>17</v>
      </c>
      <c r="AC324" s="7" t="s">
        <v>18</v>
      </c>
      <c r="AD324" s="7" t="s">
        <v>19</v>
      </c>
      <c r="AE324" s="7" t="s">
        <v>20</v>
      </c>
      <c r="AF324" s="7" t="s">
        <v>21</v>
      </c>
      <c r="AG324" s="7" t="s">
        <v>22</v>
      </c>
      <c r="AH324" s="7" t="s">
        <v>23</v>
      </c>
      <c r="AI324" s="7" t="s">
        <v>24</v>
      </c>
      <c r="AJ324" s="7" t="s">
        <v>25</v>
      </c>
      <c r="AK324" s="7" t="s">
        <v>26</v>
      </c>
      <c r="AL324" s="14" t="e">
        <f t="shared" ref="AL324:AL329" si="186">AK324/C324*100</f>
        <v>#VALUE!</v>
      </c>
      <c r="AM324" s="7" t="s">
        <v>27</v>
      </c>
      <c r="AN324" s="7" t="s">
        <v>28</v>
      </c>
      <c r="AO324" s="7" t="s">
        <v>29</v>
      </c>
      <c r="AP324" s="14" t="e">
        <f t="shared" ref="AP324:AP329" si="187">AN324/C324*100</f>
        <v>#VALUE!</v>
      </c>
      <c r="AQ324" s="14" t="e">
        <f t="shared" ref="AQ324:AQ329" si="188">AO324/C324*100</f>
        <v>#VALUE!</v>
      </c>
      <c r="AR324" s="7" t="s">
        <v>30</v>
      </c>
      <c r="AS324" s="7" t="s">
        <v>31</v>
      </c>
      <c r="AT324" s="7" t="s">
        <v>32</v>
      </c>
      <c r="AU324" s="7" t="s">
        <v>33</v>
      </c>
      <c r="AV324" s="12" t="e">
        <f t="shared" ref="AV324:AX329" si="189">AR324/$AU324*100</f>
        <v>#VALUE!</v>
      </c>
      <c r="AW324" s="12" t="e">
        <f t="shared" si="189"/>
        <v>#VALUE!</v>
      </c>
      <c r="AX324" s="12" t="e">
        <f t="shared" si="189"/>
        <v>#VALUE!</v>
      </c>
      <c r="AY324" s="7" t="s">
        <v>34</v>
      </c>
      <c r="AZ324" s="7" t="s">
        <v>35</v>
      </c>
      <c r="BA324" s="7" t="s">
        <v>36</v>
      </c>
      <c r="BB324" s="12" t="e">
        <f t="shared" ref="BB324:BC329" si="190">AY324/$BA324*100</f>
        <v>#VALUE!</v>
      </c>
      <c r="BC324" s="12" t="e">
        <f t="shared" si="190"/>
        <v>#VALUE!</v>
      </c>
      <c r="BD324" s="8" t="s">
        <v>37</v>
      </c>
      <c r="BN324" s="12"/>
      <c r="BO324" s="12"/>
      <c r="BP324" s="12"/>
      <c r="BQ324" s="12"/>
      <c r="BR324" s="12"/>
      <c r="BS324" s="12"/>
      <c r="BT324" s="12"/>
      <c r="BU324" s="12"/>
    </row>
    <row r="325" spans="1:73" x14ac:dyDescent="0.35">
      <c r="A325" s="11">
        <v>322</v>
      </c>
      <c r="B325" s="2">
        <v>1991</v>
      </c>
      <c r="C325" s="7">
        <v>86781</v>
      </c>
      <c r="D325" s="7">
        <v>19354</v>
      </c>
      <c r="E325" s="7">
        <v>14700</v>
      </c>
      <c r="F325" s="7">
        <v>8423</v>
      </c>
      <c r="G325" s="12">
        <f t="shared" si="180"/>
        <v>22.302116822806838</v>
      </c>
      <c r="H325" s="12">
        <f t="shared" si="180"/>
        <v>16.939191758564661</v>
      </c>
      <c r="I325" s="12">
        <f t="shared" si="180"/>
        <v>9.7060416450605551</v>
      </c>
      <c r="J325" s="7">
        <v>193</v>
      </c>
      <c r="K325" s="13">
        <f t="shared" si="181"/>
        <v>0.22239891220428432</v>
      </c>
      <c r="L325" s="7">
        <v>18602</v>
      </c>
      <c r="M325" s="12">
        <f t="shared" si="182"/>
        <v>21.435567693389107</v>
      </c>
      <c r="N325" s="7">
        <v>8075</v>
      </c>
      <c r="O325" s="12">
        <f t="shared" si="183"/>
        <v>9.3050322075108607</v>
      </c>
      <c r="P325" s="7">
        <v>40121</v>
      </c>
      <c r="Q325" s="7">
        <v>4343</v>
      </c>
      <c r="R325" s="7">
        <v>21505</v>
      </c>
      <c r="S325" s="12">
        <f t="shared" si="184"/>
        <v>9.7674523209787694</v>
      </c>
      <c r="T325" s="12">
        <f t="shared" si="185"/>
        <v>67.401355181979412</v>
      </c>
      <c r="U325" s="7">
        <v>1309</v>
      </c>
      <c r="W325" s="7">
        <v>207</v>
      </c>
      <c r="X325" s="7">
        <v>208</v>
      </c>
      <c r="Y325" s="7">
        <v>279</v>
      </c>
      <c r="Z325" s="7">
        <v>3</v>
      </c>
      <c r="AA325" s="7">
        <v>155</v>
      </c>
      <c r="AB325" s="7">
        <v>316</v>
      </c>
      <c r="AC325" s="7">
        <v>30</v>
      </c>
      <c r="AD325" s="7">
        <v>421</v>
      </c>
      <c r="AE325" s="7">
        <v>153</v>
      </c>
      <c r="AF325" s="7">
        <v>528</v>
      </c>
      <c r="AG325" s="7">
        <v>248</v>
      </c>
      <c r="AH325" s="7">
        <v>56</v>
      </c>
      <c r="AI325" s="7">
        <v>14990</v>
      </c>
      <c r="AJ325" s="7">
        <v>2739</v>
      </c>
      <c r="AK325" s="7">
        <v>4514</v>
      </c>
      <c r="AL325" s="14">
        <f t="shared" si="186"/>
        <v>5.2015994284463192</v>
      </c>
      <c r="AM325" s="7">
        <v>17.141314617357267</v>
      </c>
      <c r="AN325" s="7">
        <v>6229</v>
      </c>
      <c r="AO325" s="7">
        <v>2812</v>
      </c>
      <c r="AP325" s="14">
        <f t="shared" si="187"/>
        <v>7.1778384669455297</v>
      </c>
      <c r="AQ325" s="14">
        <f t="shared" si="188"/>
        <v>3.2403406275567233</v>
      </c>
      <c r="AR325" s="7">
        <v>1175</v>
      </c>
      <c r="AS325" s="7">
        <v>26482</v>
      </c>
      <c r="AT325" s="7">
        <v>3686</v>
      </c>
      <c r="AU325" s="7">
        <v>31664</v>
      </c>
      <c r="AV325" s="12">
        <f t="shared" si="189"/>
        <v>3.7108388074785248</v>
      </c>
      <c r="AW325" s="12">
        <f t="shared" si="189"/>
        <v>83.634411318847896</v>
      </c>
      <c r="AX325" s="12">
        <f t="shared" si="189"/>
        <v>11.640980293077313</v>
      </c>
      <c r="AY325" s="7">
        <v>5348</v>
      </c>
      <c r="AZ325" s="7">
        <v>496</v>
      </c>
      <c r="BA325" s="7">
        <v>29868</v>
      </c>
      <c r="BB325" s="12">
        <f t="shared" si="190"/>
        <v>17.905450649524575</v>
      </c>
      <c r="BC325" s="12">
        <f t="shared" si="190"/>
        <v>1.6606401499933039</v>
      </c>
      <c r="BD325" s="8" t="s">
        <v>49</v>
      </c>
      <c r="BN325" s="12"/>
      <c r="BO325" s="12"/>
      <c r="BP325" s="12"/>
      <c r="BQ325" s="12"/>
      <c r="BR325" s="12"/>
      <c r="BS325" s="12"/>
      <c r="BT325" s="12"/>
      <c r="BU325" s="12"/>
    </row>
    <row r="326" spans="1:73" x14ac:dyDescent="0.35">
      <c r="A326" s="11">
        <v>323</v>
      </c>
      <c r="B326" s="2">
        <v>1996</v>
      </c>
      <c r="C326" s="7">
        <v>91323</v>
      </c>
      <c r="D326" s="7">
        <v>20248</v>
      </c>
      <c r="E326" s="7">
        <v>13589</v>
      </c>
      <c r="F326" s="7">
        <v>9689</v>
      </c>
      <c r="G326" s="12">
        <f t="shared" si="180"/>
        <v>22.171851559848012</v>
      </c>
      <c r="H326" s="12">
        <f t="shared" si="180"/>
        <v>14.880150673981362</v>
      </c>
      <c r="I326" s="12">
        <f t="shared" si="180"/>
        <v>10.609594516167888</v>
      </c>
      <c r="J326" s="7">
        <v>228</v>
      </c>
      <c r="K326" s="13">
        <f t="shared" si="181"/>
        <v>0.24966328307217239</v>
      </c>
      <c r="L326" s="7">
        <v>18149</v>
      </c>
      <c r="M326" s="12">
        <f t="shared" si="182"/>
        <v>19.87341633542481</v>
      </c>
      <c r="N326" s="7">
        <v>8225</v>
      </c>
      <c r="O326" s="12">
        <f t="shared" si="183"/>
        <v>9.0064934353886752</v>
      </c>
      <c r="P326" s="7">
        <v>43275</v>
      </c>
      <c r="Q326" s="7">
        <v>3169</v>
      </c>
      <c r="R326" s="7">
        <v>23210</v>
      </c>
      <c r="S326" s="12">
        <f t="shared" si="184"/>
        <v>6.8232710360864699</v>
      </c>
      <c r="T326" s="12">
        <f t="shared" si="185"/>
        <v>66.678152008499154</v>
      </c>
      <c r="U326" s="7">
        <v>711</v>
      </c>
      <c r="V326" s="7">
        <v>57</v>
      </c>
      <c r="W326" s="7">
        <v>226</v>
      </c>
      <c r="X326" s="7">
        <v>226</v>
      </c>
      <c r="Y326" s="7">
        <v>392</v>
      </c>
      <c r="Z326" s="7">
        <v>6</v>
      </c>
      <c r="AA326" s="7">
        <v>269</v>
      </c>
      <c r="AB326" s="7">
        <v>343</v>
      </c>
      <c r="AC326" s="7">
        <v>34</v>
      </c>
      <c r="AD326" s="7">
        <v>428</v>
      </c>
      <c r="AE326" s="7">
        <v>242</v>
      </c>
      <c r="AF326" s="7">
        <v>704</v>
      </c>
      <c r="AG326" s="7">
        <v>334</v>
      </c>
      <c r="AH326" s="7">
        <v>68</v>
      </c>
      <c r="AI326" s="7">
        <v>20485</v>
      </c>
      <c r="AJ326" s="7">
        <v>2943</v>
      </c>
      <c r="AK326" s="7">
        <v>6220</v>
      </c>
      <c r="AL326" s="14">
        <f t="shared" si="186"/>
        <v>6.8109895645127736</v>
      </c>
      <c r="AM326" s="7">
        <v>13.971146545178437</v>
      </c>
      <c r="AN326" s="7">
        <v>3275</v>
      </c>
      <c r="AO326" s="7">
        <v>2820</v>
      </c>
      <c r="AP326" s="14">
        <f t="shared" si="187"/>
        <v>3.5861721581638797</v>
      </c>
      <c r="AQ326" s="14">
        <f t="shared" si="188"/>
        <v>3.0879406064189747</v>
      </c>
      <c r="AR326" s="7">
        <v>2796</v>
      </c>
      <c r="AS326" s="7">
        <v>28873</v>
      </c>
      <c r="AT326" s="7">
        <v>2694</v>
      </c>
      <c r="AU326" s="7">
        <v>35063</v>
      </c>
      <c r="AV326" s="12">
        <f t="shared" si="189"/>
        <v>7.9742178364657894</v>
      </c>
      <c r="AW326" s="12">
        <f t="shared" si="189"/>
        <v>82.346062801243477</v>
      </c>
      <c r="AX326" s="12">
        <f t="shared" si="189"/>
        <v>7.6833128939337758</v>
      </c>
      <c r="AY326" s="7">
        <v>6193</v>
      </c>
      <c r="AZ326" s="7">
        <v>574</v>
      </c>
      <c r="BA326" s="7">
        <v>33013</v>
      </c>
      <c r="BB326" s="12">
        <f t="shared" si="190"/>
        <v>18.75927664859298</v>
      </c>
      <c r="BC326" s="12">
        <f t="shared" si="190"/>
        <v>1.7387089934268316</v>
      </c>
      <c r="BD326" s="8" t="s">
        <v>38</v>
      </c>
      <c r="BN326" s="12"/>
      <c r="BO326" s="12"/>
      <c r="BP326" s="12"/>
      <c r="BQ326" s="12"/>
      <c r="BR326" s="12"/>
      <c r="BS326" s="12"/>
      <c r="BT326" s="12"/>
      <c r="BU326" s="12"/>
    </row>
    <row r="327" spans="1:73" x14ac:dyDescent="0.35">
      <c r="A327" s="11">
        <v>324</v>
      </c>
      <c r="B327" s="2">
        <v>2001</v>
      </c>
      <c r="C327" s="7">
        <v>96461</v>
      </c>
      <c r="D327" s="7">
        <v>20162</v>
      </c>
      <c r="E327" s="7">
        <v>13201</v>
      </c>
      <c r="F327" s="7">
        <v>11582</v>
      </c>
      <c r="G327" s="12">
        <f t="shared" si="180"/>
        <v>20.901711572552639</v>
      </c>
      <c r="H327" s="12">
        <f t="shared" si="180"/>
        <v>13.685323602284861</v>
      </c>
      <c r="I327" s="12">
        <f t="shared" si="180"/>
        <v>12.006925078529147</v>
      </c>
      <c r="J327" s="7">
        <v>305</v>
      </c>
      <c r="K327" s="13">
        <f t="shared" si="181"/>
        <v>0.31618996278288636</v>
      </c>
      <c r="L327" s="7">
        <v>18184</v>
      </c>
      <c r="M327" s="12">
        <f t="shared" si="182"/>
        <v>18.851141912275427</v>
      </c>
      <c r="N327" s="7">
        <v>8341</v>
      </c>
      <c r="O327" s="12">
        <f t="shared" si="183"/>
        <v>8.6470179658100168</v>
      </c>
      <c r="P327" s="7">
        <v>47670</v>
      </c>
      <c r="Q327" s="7">
        <v>2521</v>
      </c>
      <c r="R327" s="7">
        <v>23395</v>
      </c>
      <c r="S327" s="12">
        <f t="shared" si="184"/>
        <v>5.0228128548943038</v>
      </c>
      <c r="T327" s="12">
        <f t="shared" si="185"/>
        <v>68.207267686788256</v>
      </c>
      <c r="U327" s="7">
        <v>472</v>
      </c>
      <c r="V327" s="7">
        <v>57</v>
      </c>
      <c r="W327" s="7">
        <v>195</v>
      </c>
      <c r="X327" s="7">
        <v>342</v>
      </c>
      <c r="Y327" s="7">
        <v>436</v>
      </c>
      <c r="Z327" s="7">
        <v>39</v>
      </c>
      <c r="AA327" s="7">
        <v>303</v>
      </c>
      <c r="AB327" s="7">
        <v>325</v>
      </c>
      <c r="AC327" s="7">
        <v>37</v>
      </c>
      <c r="AD327" s="7">
        <v>418</v>
      </c>
      <c r="AE327" s="7">
        <v>320</v>
      </c>
      <c r="AF327" s="7">
        <v>1161</v>
      </c>
      <c r="AG327" s="7">
        <v>442</v>
      </c>
      <c r="AH327" s="7">
        <v>83</v>
      </c>
      <c r="AI327" s="7">
        <v>20442</v>
      </c>
      <c r="AJ327" s="7">
        <v>3251</v>
      </c>
      <c r="AK327" s="7">
        <v>8487</v>
      </c>
      <c r="AL327" s="14">
        <f t="shared" si="186"/>
        <v>8.7983744725847739</v>
      </c>
      <c r="AM327" s="7">
        <v>12.751875275775848</v>
      </c>
      <c r="AN327" s="7">
        <v>8694</v>
      </c>
      <c r="AO327" s="7">
        <v>3196</v>
      </c>
      <c r="AP327" s="14">
        <f t="shared" si="187"/>
        <v>9.012968971916111</v>
      </c>
      <c r="AQ327" s="14">
        <f t="shared" si="188"/>
        <v>3.3132561346036224</v>
      </c>
      <c r="AR327" s="7">
        <v>2422</v>
      </c>
      <c r="AS327" s="7">
        <v>30677</v>
      </c>
      <c r="AT327" s="7">
        <v>4720</v>
      </c>
      <c r="AU327" s="7">
        <v>38113</v>
      </c>
      <c r="AV327" s="12">
        <f t="shared" si="189"/>
        <v>6.3547870805237068</v>
      </c>
      <c r="AW327" s="12">
        <f t="shared" si="189"/>
        <v>80.489596725526724</v>
      </c>
      <c r="AX327" s="12">
        <f t="shared" si="189"/>
        <v>12.384225854695249</v>
      </c>
      <c r="AY327" s="7">
        <v>6663</v>
      </c>
      <c r="AZ327" s="7">
        <v>698</v>
      </c>
      <c r="BA327" s="7">
        <v>36024</v>
      </c>
      <c r="BB327" s="12">
        <f t="shared" si="190"/>
        <v>18.496002664890074</v>
      </c>
      <c r="BC327" s="12">
        <f t="shared" si="190"/>
        <v>1.9375971574505886</v>
      </c>
      <c r="BD327" s="8" t="s">
        <v>39</v>
      </c>
      <c r="BE327" s="5">
        <v>8564</v>
      </c>
      <c r="BF327" s="5">
        <v>13106</v>
      </c>
      <c r="BG327" s="5">
        <v>3976</v>
      </c>
      <c r="BH327" s="5">
        <v>433</v>
      </c>
      <c r="BI327" s="5">
        <v>26079</v>
      </c>
      <c r="BJ327" s="5">
        <v>8173</v>
      </c>
      <c r="BK327" s="5">
        <v>1045</v>
      </c>
      <c r="BL327" s="5">
        <v>724</v>
      </c>
      <c r="BM327" s="5">
        <v>36021</v>
      </c>
      <c r="BN327" s="12">
        <f t="shared" ref="BN327:BU329" si="191">BE327/$BM327*100</f>
        <v>23.775020127148053</v>
      </c>
      <c r="BO327" s="12">
        <f t="shared" si="191"/>
        <v>36.384331362260902</v>
      </c>
      <c r="BP327" s="12">
        <f t="shared" si="191"/>
        <v>11.038005607839871</v>
      </c>
      <c r="BQ327" s="12">
        <f t="shared" si="191"/>
        <v>1.2020765664473501</v>
      </c>
      <c r="BR327" s="12">
        <f t="shared" si="191"/>
        <v>72.399433663696172</v>
      </c>
      <c r="BS327" s="12">
        <f t="shared" si="191"/>
        <v>22.689542211487744</v>
      </c>
      <c r="BT327" s="12">
        <f t="shared" si="191"/>
        <v>2.9010854779156601</v>
      </c>
      <c r="BU327" s="12">
        <f t="shared" si="191"/>
        <v>2.0099386469004195</v>
      </c>
    </row>
    <row r="328" spans="1:73" x14ac:dyDescent="0.35">
      <c r="A328" s="11">
        <v>325</v>
      </c>
      <c r="B328" s="2">
        <v>2006</v>
      </c>
      <c r="C328" s="7">
        <v>97810</v>
      </c>
      <c r="D328" s="7">
        <v>19336</v>
      </c>
      <c r="E328" s="7">
        <v>13311</v>
      </c>
      <c r="F328" s="7">
        <v>13118</v>
      </c>
      <c r="G328" s="12">
        <f t="shared" si="180"/>
        <v>19.768939781208466</v>
      </c>
      <c r="H328" s="12">
        <f t="shared" si="180"/>
        <v>13.609037930681932</v>
      </c>
      <c r="I328" s="12">
        <f t="shared" si="180"/>
        <v>13.41171659339536</v>
      </c>
      <c r="J328" s="7">
        <v>347</v>
      </c>
      <c r="K328" s="13">
        <f t="shared" si="181"/>
        <v>0.35476945097638279</v>
      </c>
      <c r="L328" s="7">
        <v>18182</v>
      </c>
      <c r="M328" s="12">
        <f t="shared" si="182"/>
        <v>18.58910131888355</v>
      </c>
      <c r="N328" s="7">
        <v>8976</v>
      </c>
      <c r="O328" s="12">
        <f t="shared" si="183"/>
        <v>9.1769757693487364</v>
      </c>
      <c r="P328" s="7">
        <v>48816</v>
      </c>
      <c r="Q328" s="7">
        <v>2003</v>
      </c>
      <c r="R328" s="7">
        <v>23913</v>
      </c>
      <c r="S328" s="12">
        <f t="shared" si="184"/>
        <v>3.9414392254865307</v>
      </c>
      <c r="T328" s="12">
        <f t="shared" si="185"/>
        <v>68.00165926243109</v>
      </c>
      <c r="U328" s="7">
        <v>372</v>
      </c>
      <c r="V328" s="7">
        <v>62</v>
      </c>
      <c r="W328" s="7">
        <v>169</v>
      </c>
      <c r="X328" s="7">
        <v>482</v>
      </c>
      <c r="Y328" s="7">
        <v>595</v>
      </c>
      <c r="Z328" s="7">
        <v>28</v>
      </c>
      <c r="AA328" s="7">
        <v>366</v>
      </c>
      <c r="AB328" s="7">
        <v>352</v>
      </c>
      <c r="AC328" s="7">
        <v>26</v>
      </c>
      <c r="AD328" s="7">
        <v>359</v>
      </c>
      <c r="AE328" s="7">
        <v>444</v>
      </c>
      <c r="AF328" s="7">
        <v>1294</v>
      </c>
      <c r="AG328" s="7">
        <v>437</v>
      </c>
      <c r="AH328" s="7">
        <v>96</v>
      </c>
      <c r="AI328" s="7">
        <v>23827</v>
      </c>
      <c r="AJ328" s="7">
        <v>3060</v>
      </c>
      <c r="AK328" s="7">
        <v>10624</v>
      </c>
      <c r="AL328" s="14">
        <f t="shared" si="186"/>
        <v>10.861875063899397</v>
      </c>
      <c r="AM328" s="7">
        <v>10.036845983787767</v>
      </c>
      <c r="AN328" s="7">
        <v>9519</v>
      </c>
      <c r="AO328" s="7">
        <v>4205</v>
      </c>
      <c r="AP328" s="14">
        <f t="shared" si="187"/>
        <v>9.7321337286576028</v>
      </c>
      <c r="AQ328" s="14">
        <f t="shared" si="188"/>
        <v>4.2991514160106323</v>
      </c>
      <c r="AR328" s="7">
        <v>3151</v>
      </c>
      <c r="AS328" s="7">
        <v>29358</v>
      </c>
      <c r="AT328" s="7">
        <v>4978</v>
      </c>
      <c r="AU328" s="7">
        <v>37564</v>
      </c>
      <c r="AV328" s="12">
        <f t="shared" si="189"/>
        <v>8.3883505483974012</v>
      </c>
      <c r="AW328" s="12">
        <f t="shared" si="189"/>
        <v>78.154616121818762</v>
      </c>
      <c r="AX328" s="12">
        <f t="shared" si="189"/>
        <v>13.252049834948354</v>
      </c>
      <c r="AY328" s="7">
        <v>7673</v>
      </c>
      <c r="AZ328" s="7">
        <v>909</v>
      </c>
      <c r="BA328" s="7">
        <v>37565</v>
      </c>
      <c r="BB328" s="12">
        <f t="shared" si="190"/>
        <v>20.425928390789299</v>
      </c>
      <c r="BC328" s="12">
        <f t="shared" si="190"/>
        <v>2.4198056701717023</v>
      </c>
      <c r="BD328" s="8">
        <v>37</v>
      </c>
      <c r="BE328" s="5">
        <v>9009</v>
      </c>
      <c r="BF328" s="5">
        <v>12686</v>
      </c>
      <c r="BG328" s="5">
        <v>4260</v>
      </c>
      <c r="BH328" s="5">
        <v>394</v>
      </c>
      <c r="BI328" s="5">
        <v>26349</v>
      </c>
      <c r="BJ328" s="5">
        <v>9009</v>
      </c>
      <c r="BK328" s="5">
        <v>1060</v>
      </c>
      <c r="BL328" s="5">
        <v>1146</v>
      </c>
      <c r="BM328" s="5">
        <v>37564</v>
      </c>
      <c r="BN328" s="12">
        <f t="shared" si="191"/>
        <v>23.983068895751249</v>
      </c>
      <c r="BO328" s="12">
        <f t="shared" si="191"/>
        <v>33.771696304972849</v>
      </c>
      <c r="BP328" s="12">
        <f t="shared" si="191"/>
        <v>11.340645298690236</v>
      </c>
      <c r="BQ328" s="12">
        <f t="shared" si="191"/>
        <v>1.0488765839633691</v>
      </c>
      <c r="BR328" s="12">
        <f t="shared" si="191"/>
        <v>70.144287083377705</v>
      </c>
      <c r="BS328" s="12">
        <f t="shared" si="191"/>
        <v>23.983068895751249</v>
      </c>
      <c r="BT328" s="12">
        <f t="shared" si="191"/>
        <v>2.8218507081248001</v>
      </c>
      <c r="BU328" s="12">
        <f t="shared" si="191"/>
        <v>3.0507933127462463</v>
      </c>
    </row>
    <row r="329" spans="1:73" x14ac:dyDescent="0.35">
      <c r="A329" s="11">
        <v>326</v>
      </c>
      <c r="B329" s="2">
        <v>2011</v>
      </c>
      <c r="C329" s="7">
        <v>102375</v>
      </c>
      <c r="D329" s="7">
        <v>19347</v>
      </c>
      <c r="E329" s="7">
        <v>13423</v>
      </c>
      <c r="F329" s="7">
        <v>14840</v>
      </c>
      <c r="G329" s="12">
        <f t="shared" si="180"/>
        <v>18.898168498168499</v>
      </c>
      <c r="H329" s="12">
        <f t="shared" si="180"/>
        <v>13.111599511599511</v>
      </c>
      <c r="I329" s="12">
        <f t="shared" si="180"/>
        <v>14.495726495726496</v>
      </c>
      <c r="J329" s="7">
        <v>407</v>
      </c>
      <c r="K329" s="13">
        <f t="shared" si="181"/>
        <v>0.39755799755799753</v>
      </c>
      <c r="L329" s="7">
        <v>21479</v>
      </c>
      <c r="M329" s="12">
        <f t="shared" si="182"/>
        <v>20.980708180708181</v>
      </c>
      <c r="N329" s="7">
        <v>12991</v>
      </c>
      <c r="O329" s="12">
        <f t="shared" si="183"/>
        <v>12.689621489621489</v>
      </c>
      <c r="P329" s="7">
        <v>52215</v>
      </c>
      <c r="Q329" s="7">
        <v>2372</v>
      </c>
      <c r="R329" s="7">
        <v>25361</v>
      </c>
      <c r="S329" s="12">
        <f t="shared" si="184"/>
        <v>4.3453569531207066</v>
      </c>
      <c r="T329" s="12">
        <f t="shared" si="185"/>
        <v>68.278130785010262</v>
      </c>
      <c r="U329" s="7">
        <v>338</v>
      </c>
      <c r="V329" s="7">
        <v>45</v>
      </c>
      <c r="W329" s="7">
        <v>188</v>
      </c>
      <c r="X329" s="7">
        <v>1461</v>
      </c>
      <c r="Y329" s="7">
        <v>1339</v>
      </c>
      <c r="Z329" s="7">
        <v>34</v>
      </c>
      <c r="AA329" s="7">
        <v>431</v>
      </c>
      <c r="AB329" s="7">
        <v>480</v>
      </c>
      <c r="AC329" s="7">
        <v>32</v>
      </c>
      <c r="AD329" s="7">
        <v>419</v>
      </c>
      <c r="AE329" s="7">
        <v>912</v>
      </c>
      <c r="AF329" s="7">
        <v>1880</v>
      </c>
      <c r="AG329" s="7">
        <v>600</v>
      </c>
      <c r="AH329" s="7">
        <v>101</v>
      </c>
      <c r="AI329" s="7">
        <v>28622</v>
      </c>
      <c r="AJ329" s="7">
        <v>3886</v>
      </c>
      <c r="AK329" s="7">
        <v>14157</v>
      </c>
      <c r="AL329" s="14">
        <f t="shared" si="186"/>
        <v>13.828571428571429</v>
      </c>
      <c r="AM329" s="7">
        <v>8.8191772713820651</v>
      </c>
      <c r="AN329" s="7">
        <v>11350</v>
      </c>
      <c r="AO329" s="7">
        <v>3924</v>
      </c>
      <c r="AP329" s="14">
        <f t="shared" si="187"/>
        <v>11.086691086691086</v>
      </c>
      <c r="AQ329" s="14">
        <f t="shared" si="188"/>
        <v>3.8329670329670327</v>
      </c>
      <c r="AR329" s="7">
        <v>1875</v>
      </c>
      <c r="AS329" s="7">
        <v>30260</v>
      </c>
      <c r="AT329" s="7">
        <v>7022</v>
      </c>
      <c r="AU329" s="7">
        <v>39236</v>
      </c>
      <c r="AV329" s="12">
        <f t="shared" si="189"/>
        <v>4.7787745947599145</v>
      </c>
      <c r="AW329" s="12">
        <f t="shared" si="189"/>
        <v>77.123050259965339</v>
      </c>
      <c r="AX329" s="12">
        <f t="shared" si="189"/>
        <v>17.896829442348864</v>
      </c>
      <c r="AY329" s="7">
        <v>8627</v>
      </c>
      <c r="AZ329" s="7">
        <v>1110</v>
      </c>
      <c r="BA329" s="7">
        <v>39239</v>
      </c>
      <c r="BB329" s="12">
        <f t="shared" si="190"/>
        <v>21.985779454114528</v>
      </c>
      <c r="BC329" s="12">
        <f t="shared" si="190"/>
        <v>2.8288182675399476</v>
      </c>
      <c r="BD329" s="8">
        <v>38</v>
      </c>
      <c r="BE329" s="5">
        <v>9508</v>
      </c>
      <c r="BF329" s="5">
        <v>13319</v>
      </c>
      <c r="BG329" s="5">
        <v>4547</v>
      </c>
      <c r="BH329" s="5">
        <v>435</v>
      </c>
      <c r="BI329" s="5">
        <v>27809</v>
      </c>
      <c r="BJ329" s="5">
        <v>9492</v>
      </c>
      <c r="BK329" s="5">
        <v>1083</v>
      </c>
      <c r="BL329" s="5">
        <v>852</v>
      </c>
      <c r="BM329" s="5">
        <v>39236</v>
      </c>
      <c r="BN329" s="12">
        <f t="shared" si="191"/>
        <v>24.232847385054544</v>
      </c>
      <c r="BO329" s="12">
        <f t="shared" si="191"/>
        <v>33.945866041390559</v>
      </c>
      <c r="BP329" s="12">
        <f t="shared" si="191"/>
        <v>11.588846977265776</v>
      </c>
      <c r="BQ329" s="12">
        <f t="shared" si="191"/>
        <v>1.1086757059843002</v>
      </c>
      <c r="BR329" s="12">
        <f t="shared" si="191"/>
        <v>70.876236109695185</v>
      </c>
      <c r="BS329" s="12">
        <f t="shared" si="191"/>
        <v>24.192068508512591</v>
      </c>
      <c r="BT329" s="12">
        <f t="shared" si="191"/>
        <v>2.7602202059333267</v>
      </c>
      <c r="BU329" s="12">
        <f t="shared" si="191"/>
        <v>2.1714751758589048</v>
      </c>
    </row>
    <row r="330" spans="1:73" x14ac:dyDescent="0.35">
      <c r="A330" s="11">
        <v>327</v>
      </c>
      <c r="B330"/>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s="23"/>
      <c r="BF330" s="23"/>
      <c r="BG330" s="23"/>
      <c r="BH330" s="23"/>
      <c r="BI330" s="23"/>
      <c r="BJ330" s="23"/>
      <c r="BK330" s="23"/>
      <c r="BL330" s="23"/>
      <c r="BM330" s="23"/>
      <c r="BN330" s="23"/>
    </row>
    <row r="331" spans="1:73" x14ac:dyDescent="0.35">
      <c r="A331" s="11">
        <v>328</v>
      </c>
      <c r="B331"/>
      <c r="C331"/>
      <c r="D331"/>
      <c r="E331"/>
      <c r="F331"/>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s="23"/>
      <c r="BF331" s="23"/>
      <c r="BG331" s="23"/>
      <c r="BH331" s="23"/>
      <c r="BI331" s="23"/>
      <c r="BJ331" s="23"/>
      <c r="BK331" s="23"/>
      <c r="BL331" s="23"/>
      <c r="BM331" s="23"/>
      <c r="BN331" s="23"/>
    </row>
    <row r="332" spans="1:73" x14ac:dyDescent="0.35">
      <c r="A332" s="11">
        <v>329</v>
      </c>
      <c r="B332"/>
      <c r="C332"/>
      <c r="D332"/>
      <c r="E332"/>
      <c r="F332"/>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s="23"/>
      <c r="BF332" s="23"/>
      <c r="BG332" s="23"/>
      <c r="BH332" s="23"/>
      <c r="BI332" s="23"/>
      <c r="BJ332" s="23"/>
      <c r="BK332" s="23"/>
      <c r="BL332" s="23"/>
      <c r="BM332" s="23"/>
      <c r="BN332" s="23"/>
    </row>
    <row r="333" spans="1:73" x14ac:dyDescent="0.35">
      <c r="A333" s="11">
        <v>330</v>
      </c>
      <c r="B333"/>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s="23"/>
      <c r="BF333" s="23"/>
      <c r="BG333" s="23"/>
      <c r="BH333" s="23"/>
      <c r="BI333" s="23"/>
      <c r="BJ333" s="23"/>
      <c r="BK333" s="23"/>
      <c r="BL333" s="23"/>
      <c r="BM333" s="23"/>
      <c r="BN333" s="23"/>
    </row>
    <row r="334" spans="1:73" x14ac:dyDescent="0.35">
      <c r="A334" s="11">
        <v>331</v>
      </c>
      <c r="B334"/>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s="23"/>
      <c r="BF334" s="23"/>
      <c r="BG334" s="23"/>
      <c r="BH334" s="23"/>
      <c r="BI334" s="23"/>
      <c r="BJ334" s="23"/>
      <c r="BK334" s="23"/>
      <c r="BL334" s="23"/>
      <c r="BM334" s="23"/>
      <c r="BN334" s="23"/>
    </row>
    <row r="335" spans="1:73" x14ac:dyDescent="0.35">
      <c r="A335" s="11">
        <v>332</v>
      </c>
      <c r="B335"/>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s="23"/>
      <c r="BF335" s="23"/>
      <c r="BG335" s="23"/>
      <c r="BH335" s="23"/>
      <c r="BI335" s="23"/>
      <c r="BJ335" s="23"/>
      <c r="BK335" s="23"/>
      <c r="BL335" s="23"/>
      <c r="BM335" s="23"/>
      <c r="BN335" s="23"/>
    </row>
    <row r="336" spans="1:73" x14ac:dyDescent="0.35">
      <c r="A336" s="11">
        <v>333</v>
      </c>
      <c r="B336"/>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s="23"/>
      <c r="BF336" s="23"/>
      <c r="BG336" s="23"/>
      <c r="BH336" s="23"/>
      <c r="BI336" s="23"/>
      <c r="BJ336" s="23"/>
      <c r="BK336" s="23"/>
      <c r="BL336" s="23"/>
      <c r="BM336" s="23"/>
      <c r="BN336" s="23"/>
    </row>
    <row r="337" spans="1:73" x14ac:dyDescent="0.35">
      <c r="A337" s="11">
        <v>334</v>
      </c>
      <c r="B337"/>
      <c r="C337"/>
      <c r="D337"/>
      <c r="E337"/>
      <c r="F337"/>
      <c r="G337"/>
      <c r="H337"/>
      <c r="I337"/>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s="23"/>
      <c r="BF337" s="23"/>
      <c r="BG337" s="23"/>
      <c r="BH337" s="23"/>
      <c r="BI337" s="23"/>
      <c r="BJ337" s="23"/>
      <c r="BK337" s="23"/>
      <c r="BL337" s="23"/>
      <c r="BM337" s="23"/>
      <c r="BN337" s="23"/>
    </row>
    <row r="338" spans="1:73" x14ac:dyDescent="0.35">
      <c r="A338" s="11">
        <v>335</v>
      </c>
      <c r="B338"/>
      <c r="C338"/>
      <c r="D338"/>
      <c r="E338"/>
      <c r="F338"/>
      <c r="G338"/>
      <c r="H338"/>
      <c r="I338"/>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s="23"/>
      <c r="BF338" s="23"/>
      <c r="BG338" s="23"/>
      <c r="BH338" s="23"/>
      <c r="BI338" s="23"/>
      <c r="BJ338" s="23"/>
      <c r="BK338" s="23"/>
      <c r="BL338" s="23"/>
      <c r="BM338" s="23"/>
      <c r="BN338" s="23"/>
    </row>
    <row r="339" spans="1:73" x14ac:dyDescent="0.35">
      <c r="A339" s="11">
        <v>336</v>
      </c>
      <c r="B339"/>
      <c r="C339"/>
      <c r="D339"/>
      <c r="E339"/>
      <c r="F339"/>
      <c r="G339"/>
      <c r="H339"/>
      <c r="I339"/>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s="23"/>
      <c r="BF339" s="23"/>
      <c r="BG339" s="23"/>
      <c r="BH339" s="23"/>
      <c r="BI339" s="23"/>
      <c r="BJ339" s="23"/>
      <c r="BK339" s="23"/>
      <c r="BL339" s="23"/>
      <c r="BM339" s="23"/>
      <c r="BN339" s="23"/>
    </row>
    <row r="340" spans="1:73" x14ac:dyDescent="0.35">
      <c r="A340" s="11">
        <v>337</v>
      </c>
      <c r="B340"/>
      <c r="C340"/>
      <c r="D340"/>
      <c r="E340"/>
      <c r="F340"/>
      <c r="G340"/>
      <c r="H340"/>
      <c r="I340"/>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s="23"/>
      <c r="BF340" s="23"/>
      <c r="BG340" s="23"/>
      <c r="BH340" s="23"/>
      <c r="BI340" s="23"/>
      <c r="BJ340" s="23"/>
      <c r="BK340" s="23"/>
      <c r="BL340" s="23"/>
      <c r="BM340" s="23"/>
      <c r="BN340" s="23"/>
    </row>
    <row r="341" spans="1:73" x14ac:dyDescent="0.35">
      <c r="A341" s="11">
        <v>338</v>
      </c>
      <c r="B341"/>
      <c r="C341"/>
      <c r="D341"/>
      <c r="E341"/>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s="23"/>
      <c r="BF341" s="23"/>
      <c r="BG341" s="23"/>
      <c r="BH341" s="23"/>
      <c r="BI341" s="23"/>
      <c r="BJ341" s="23"/>
      <c r="BK341" s="23"/>
      <c r="BL341" s="23"/>
      <c r="BM341" s="23"/>
      <c r="BN341" s="23"/>
    </row>
    <row r="342" spans="1:73" x14ac:dyDescent="0.35">
      <c r="A342" s="11">
        <v>339</v>
      </c>
      <c r="B342"/>
      <c r="C342"/>
      <c r="D342"/>
      <c r="E342"/>
      <c r="F342"/>
      <c r="G342"/>
      <c r="H342"/>
      <c r="I342"/>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s="23"/>
      <c r="BF342" s="23"/>
      <c r="BG342" s="23"/>
      <c r="BH342" s="23"/>
      <c r="BI342" s="23"/>
      <c r="BJ342" s="23"/>
      <c r="BK342" s="23"/>
      <c r="BL342" s="23"/>
      <c r="BM342" s="23"/>
      <c r="BN342" s="23"/>
    </row>
    <row r="343" spans="1:73" x14ac:dyDescent="0.35">
      <c r="A343" s="11">
        <v>340</v>
      </c>
      <c r="B343"/>
      <c r="C343"/>
      <c r="D343"/>
      <c r="E343"/>
      <c r="F343"/>
      <c r="G343"/>
      <c r="H343"/>
      <c r="I3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s="23"/>
      <c r="BF343" s="23"/>
      <c r="BG343" s="23"/>
      <c r="BH343" s="23"/>
      <c r="BI343" s="23"/>
      <c r="BJ343" s="23"/>
      <c r="BK343" s="23"/>
      <c r="BL343" s="23"/>
      <c r="BM343" s="23"/>
      <c r="BN343" s="23"/>
    </row>
    <row r="344" spans="1:73" x14ac:dyDescent="0.35">
      <c r="A344" s="11">
        <v>341</v>
      </c>
      <c r="B344" s="2" t="s">
        <v>68</v>
      </c>
      <c r="C344" s="7" t="s">
        <v>0</v>
      </c>
      <c r="D344" s="7" t="s">
        <v>1</v>
      </c>
      <c r="E344" s="7" t="s">
        <v>2</v>
      </c>
      <c r="F344" s="7" t="s">
        <v>3</v>
      </c>
      <c r="G344" s="12" t="e">
        <f t="shared" ref="G344:I349" si="192">D344/$C344*100</f>
        <v>#VALUE!</v>
      </c>
      <c r="H344" s="12" t="e">
        <f t="shared" si="192"/>
        <v>#VALUE!</v>
      </c>
      <c r="I344" s="12" t="e">
        <f t="shared" si="192"/>
        <v>#VALUE!</v>
      </c>
      <c r="J344" s="7" t="s">
        <v>4</v>
      </c>
      <c r="K344" s="13" t="e">
        <f t="shared" ref="K344:K349" si="193">J344/$C344*100</f>
        <v>#VALUE!</v>
      </c>
      <c r="L344" s="7" t="s">
        <v>5</v>
      </c>
      <c r="M344" s="12" t="e">
        <f t="shared" ref="M344:M349" si="194">L344/$C344*100</f>
        <v>#VALUE!</v>
      </c>
      <c r="N344" s="7" t="s">
        <v>6</v>
      </c>
      <c r="O344" s="12" t="e">
        <f t="shared" ref="O344:O349" si="195">N344/$C344*100</f>
        <v>#VALUE!</v>
      </c>
      <c r="P344" s="7" t="s">
        <v>7</v>
      </c>
      <c r="Q344" s="7" t="s">
        <v>8</v>
      </c>
      <c r="R344" s="7" t="s">
        <v>9</v>
      </c>
      <c r="S344" s="12" t="e">
        <f t="shared" ref="S344:S349" si="196">Q344/SUM(P344,Q344)*100</f>
        <v>#VALUE!</v>
      </c>
      <c r="T344" s="12" t="e">
        <f t="shared" ref="T344:T349" si="197">SUM(P344:Q344)/SUM(P344:R344)*100</f>
        <v>#DIV/0!</v>
      </c>
      <c r="U344" s="7" t="s">
        <v>10</v>
      </c>
      <c r="V344" s="7" t="s">
        <v>11</v>
      </c>
      <c r="W344" s="7" t="s">
        <v>12</v>
      </c>
      <c r="X344" s="7" t="s">
        <v>13</v>
      </c>
      <c r="Y344" s="7" t="s">
        <v>14</v>
      </c>
      <c r="Z344" s="7" t="s">
        <v>15</v>
      </c>
      <c r="AA344" s="7" t="s">
        <v>16</v>
      </c>
      <c r="AB344" s="7" t="s">
        <v>17</v>
      </c>
      <c r="AC344" s="7" t="s">
        <v>18</v>
      </c>
      <c r="AD344" s="7" t="s">
        <v>19</v>
      </c>
      <c r="AE344" s="7" t="s">
        <v>20</v>
      </c>
      <c r="AF344" s="7" t="s">
        <v>21</v>
      </c>
      <c r="AG344" s="7" t="s">
        <v>22</v>
      </c>
      <c r="AH344" s="7" t="s">
        <v>23</v>
      </c>
      <c r="AI344" s="7" t="s">
        <v>24</v>
      </c>
      <c r="AJ344" s="7" t="s">
        <v>25</v>
      </c>
      <c r="AK344" s="7" t="s">
        <v>26</v>
      </c>
      <c r="AL344" s="14" t="e">
        <f t="shared" ref="AL344:AL349" si="198">AK344/C344*100</f>
        <v>#VALUE!</v>
      </c>
      <c r="AM344" s="7" t="s">
        <v>27</v>
      </c>
      <c r="AN344" s="7" t="s">
        <v>28</v>
      </c>
      <c r="AO344" s="7" t="s">
        <v>29</v>
      </c>
      <c r="AP344" s="14" t="e">
        <f t="shared" ref="AP344:AP349" si="199">AN344/C344*100</f>
        <v>#VALUE!</v>
      </c>
      <c r="AQ344" s="14" t="e">
        <f t="shared" ref="AQ344:AQ349" si="200">AO344/C344*100</f>
        <v>#VALUE!</v>
      </c>
      <c r="AR344" s="7" t="s">
        <v>30</v>
      </c>
      <c r="AS344" s="7" t="s">
        <v>31</v>
      </c>
      <c r="AT344" s="7" t="s">
        <v>32</v>
      </c>
      <c r="AU344" s="7" t="s">
        <v>33</v>
      </c>
      <c r="AV344" s="12" t="e">
        <f t="shared" ref="AV344:AX349" si="201">AR344/$AU344*100</f>
        <v>#VALUE!</v>
      </c>
      <c r="AW344" s="12" t="e">
        <f t="shared" si="201"/>
        <v>#VALUE!</v>
      </c>
      <c r="AX344" s="12" t="e">
        <f t="shared" si="201"/>
        <v>#VALUE!</v>
      </c>
      <c r="AY344" s="7" t="s">
        <v>34</v>
      </c>
      <c r="AZ344" s="7" t="s">
        <v>35</v>
      </c>
      <c r="BA344" s="7" t="s">
        <v>36</v>
      </c>
      <c r="BB344" s="12" t="e">
        <f t="shared" ref="BB344:BC349" si="202">AY344/$BA344*100</f>
        <v>#VALUE!</v>
      </c>
      <c r="BC344" s="12" t="e">
        <f t="shared" si="202"/>
        <v>#VALUE!</v>
      </c>
      <c r="BD344" s="8" t="s">
        <v>37</v>
      </c>
      <c r="BN344" s="12"/>
      <c r="BO344" s="12"/>
      <c r="BP344" s="12"/>
      <c r="BQ344" s="12"/>
      <c r="BR344" s="12"/>
      <c r="BS344" s="12"/>
      <c r="BT344" s="12"/>
      <c r="BU344" s="12"/>
    </row>
    <row r="345" spans="1:73" x14ac:dyDescent="0.35">
      <c r="A345" s="11">
        <v>342</v>
      </c>
      <c r="B345" s="2">
        <v>1991</v>
      </c>
      <c r="C345" s="7">
        <v>40164</v>
      </c>
      <c r="D345" s="7">
        <v>5260</v>
      </c>
      <c r="E345" s="7">
        <v>9258</v>
      </c>
      <c r="F345" s="7">
        <v>4384</v>
      </c>
      <c r="G345" s="12">
        <f t="shared" si="192"/>
        <v>13.096305148889552</v>
      </c>
      <c r="H345" s="12">
        <f t="shared" si="192"/>
        <v>23.050492978786973</v>
      </c>
      <c r="I345" s="12">
        <f t="shared" si="192"/>
        <v>10.915247485310228</v>
      </c>
      <c r="J345" s="7">
        <v>132</v>
      </c>
      <c r="K345" s="13">
        <f t="shared" si="193"/>
        <v>0.32865252464893935</v>
      </c>
      <c r="L345" s="7">
        <v>12305</v>
      </c>
      <c r="M345" s="12">
        <f t="shared" si="194"/>
        <v>30.636888756099989</v>
      </c>
      <c r="N345" s="7">
        <v>9563</v>
      </c>
      <c r="O345" s="12">
        <f t="shared" si="195"/>
        <v>23.809879494074295</v>
      </c>
      <c r="P345" s="7">
        <v>16275</v>
      </c>
      <c r="Q345" s="7">
        <v>2931</v>
      </c>
      <c r="R345" s="7">
        <v>11965</v>
      </c>
      <c r="S345" s="12">
        <f t="shared" si="196"/>
        <v>15.260855982505467</v>
      </c>
      <c r="T345" s="12">
        <f t="shared" si="197"/>
        <v>61.614962625517308</v>
      </c>
      <c r="U345" s="7">
        <v>573</v>
      </c>
      <c r="W345" s="7">
        <v>38</v>
      </c>
      <c r="X345" s="7">
        <v>776</v>
      </c>
      <c r="Y345" s="7">
        <v>192</v>
      </c>
      <c r="Z345" s="7">
        <v>7</v>
      </c>
      <c r="AA345" s="7">
        <v>115</v>
      </c>
      <c r="AB345" s="7">
        <v>116</v>
      </c>
      <c r="AC345" s="7">
        <v>233</v>
      </c>
      <c r="AD345" s="7">
        <v>1595</v>
      </c>
      <c r="AE345" s="7">
        <v>135</v>
      </c>
      <c r="AF345" s="7">
        <v>1162</v>
      </c>
      <c r="AG345" s="7">
        <v>717</v>
      </c>
      <c r="AH345" s="7">
        <v>309</v>
      </c>
      <c r="AI345" s="7">
        <v>7964</v>
      </c>
      <c r="AJ345" s="7">
        <v>6005</v>
      </c>
      <c r="AK345" s="7">
        <v>5879</v>
      </c>
      <c r="AL345" s="14">
        <f t="shared" si="198"/>
        <v>14.637486306144806</v>
      </c>
      <c r="AM345" s="7">
        <v>6.055690727223574</v>
      </c>
      <c r="AN345" s="7">
        <v>5012</v>
      </c>
      <c r="AO345" s="7">
        <v>977</v>
      </c>
      <c r="AP345" s="14">
        <f t="shared" si="199"/>
        <v>12.47883676924609</v>
      </c>
      <c r="AQ345" s="14">
        <f t="shared" si="200"/>
        <v>2.4325266407728314</v>
      </c>
      <c r="AR345" s="7">
        <v>8032</v>
      </c>
      <c r="AS345" s="7">
        <v>1316</v>
      </c>
      <c r="AT345" s="7">
        <v>4264</v>
      </c>
      <c r="AU345" s="7">
        <v>14093</v>
      </c>
      <c r="AV345" s="12">
        <f t="shared" si="201"/>
        <v>56.992833321507128</v>
      </c>
      <c r="AW345" s="12">
        <f t="shared" si="201"/>
        <v>9.3379692045696441</v>
      </c>
      <c r="AX345" s="12">
        <f t="shared" si="201"/>
        <v>30.256155538210461</v>
      </c>
      <c r="AY345" s="7">
        <v>7436</v>
      </c>
      <c r="AZ345" s="7">
        <v>1947</v>
      </c>
      <c r="BA345" s="7">
        <v>12257</v>
      </c>
      <c r="BB345" s="12">
        <f t="shared" si="202"/>
        <v>60.667373745614753</v>
      </c>
      <c r="BC345" s="12">
        <f t="shared" si="202"/>
        <v>15.884800522150607</v>
      </c>
      <c r="BD345" s="8" t="s">
        <v>48</v>
      </c>
      <c r="BN345" s="12"/>
      <c r="BO345" s="12"/>
      <c r="BP345" s="12"/>
      <c r="BQ345" s="12"/>
      <c r="BR345" s="12"/>
      <c r="BS345" s="12"/>
      <c r="BT345" s="12"/>
      <c r="BU345" s="12"/>
    </row>
    <row r="346" spans="1:73" x14ac:dyDescent="0.35">
      <c r="A346" s="11">
        <v>343</v>
      </c>
      <c r="B346" s="2">
        <v>1996</v>
      </c>
      <c r="C346" s="7">
        <v>48560</v>
      </c>
      <c r="D346" s="7">
        <v>4092</v>
      </c>
      <c r="E346" s="7">
        <v>11772</v>
      </c>
      <c r="F346" s="7">
        <v>4831</v>
      </c>
      <c r="G346" s="12">
        <f t="shared" si="192"/>
        <v>8.4266886326194399</v>
      </c>
      <c r="H346" s="12">
        <f t="shared" si="192"/>
        <v>24.242174629324548</v>
      </c>
      <c r="I346" s="12">
        <f t="shared" si="192"/>
        <v>9.9485172981878094</v>
      </c>
      <c r="J346" s="7">
        <v>176</v>
      </c>
      <c r="K346" s="13">
        <f t="shared" si="193"/>
        <v>0.36243822075782539</v>
      </c>
      <c r="L346" s="7">
        <v>14824</v>
      </c>
      <c r="M346" s="12">
        <f t="shared" si="194"/>
        <v>30.527182866556835</v>
      </c>
      <c r="N346" s="7">
        <v>11497</v>
      </c>
      <c r="O346" s="12">
        <f t="shared" si="195"/>
        <v>23.675864909390445</v>
      </c>
      <c r="P346" s="7">
        <v>20925</v>
      </c>
      <c r="Q346" s="7">
        <v>2400</v>
      </c>
      <c r="R346" s="7">
        <v>14261</v>
      </c>
      <c r="S346" s="12">
        <f t="shared" si="196"/>
        <v>10.289389067524116</v>
      </c>
      <c r="T346" s="12">
        <f t="shared" si="197"/>
        <v>62.057681051455326</v>
      </c>
      <c r="U346" s="7">
        <v>372</v>
      </c>
      <c r="V346" s="7">
        <v>21</v>
      </c>
      <c r="W346" s="7">
        <v>21</v>
      </c>
      <c r="X346" s="7">
        <v>807</v>
      </c>
      <c r="Y346" s="7">
        <v>269</v>
      </c>
      <c r="Z346" s="7">
        <v>14</v>
      </c>
      <c r="AA346" s="7">
        <v>146</v>
      </c>
      <c r="AB346" s="7">
        <v>133</v>
      </c>
      <c r="AC346" s="7">
        <v>198</v>
      </c>
      <c r="AD346" s="7">
        <v>1333</v>
      </c>
      <c r="AE346" s="7">
        <v>262</v>
      </c>
      <c r="AF346" s="7">
        <v>1906</v>
      </c>
      <c r="AG346" s="7">
        <v>1297</v>
      </c>
      <c r="AH346" s="7">
        <v>366</v>
      </c>
      <c r="AI346" s="7">
        <v>10839</v>
      </c>
      <c r="AJ346" s="7">
        <v>8344</v>
      </c>
      <c r="AK346" s="7">
        <v>9511</v>
      </c>
      <c r="AL346" s="14">
        <f t="shared" si="198"/>
        <v>19.586079077429982</v>
      </c>
      <c r="AM346" s="7">
        <v>3.5412382910669407</v>
      </c>
      <c r="AN346" s="7">
        <v>2759</v>
      </c>
      <c r="AO346" s="7">
        <v>797</v>
      </c>
      <c r="AP346" s="14">
        <f t="shared" si="199"/>
        <v>5.6816309719934104</v>
      </c>
      <c r="AQ346" s="14">
        <f t="shared" si="200"/>
        <v>1.6412685337726525</v>
      </c>
      <c r="AR346" s="7">
        <v>11383</v>
      </c>
      <c r="AS346" s="7">
        <v>1204</v>
      </c>
      <c r="AT346" s="7">
        <v>4819</v>
      </c>
      <c r="AU346" s="7">
        <v>18221</v>
      </c>
      <c r="AV346" s="12">
        <f t="shared" si="201"/>
        <v>62.471873113440537</v>
      </c>
      <c r="AW346" s="12">
        <f t="shared" si="201"/>
        <v>6.6077602766039192</v>
      </c>
      <c r="AX346" s="12">
        <f t="shared" si="201"/>
        <v>26.44750562537731</v>
      </c>
      <c r="AY346" s="7">
        <v>9387</v>
      </c>
      <c r="AZ346" s="7">
        <v>1787</v>
      </c>
      <c r="BA346" s="7">
        <v>16066</v>
      </c>
      <c r="BB346" s="12">
        <f t="shared" si="202"/>
        <v>58.427735590688414</v>
      </c>
      <c r="BC346" s="12">
        <f t="shared" si="202"/>
        <v>11.122868168803684</v>
      </c>
      <c r="BD346" s="8" t="s">
        <v>48</v>
      </c>
      <c r="BN346" s="12"/>
      <c r="BO346" s="12"/>
      <c r="BP346" s="12"/>
      <c r="BQ346" s="12"/>
      <c r="BR346" s="12"/>
      <c r="BS346" s="12"/>
      <c r="BT346" s="12"/>
      <c r="BU346" s="12"/>
    </row>
    <row r="347" spans="1:73" x14ac:dyDescent="0.35">
      <c r="A347" s="11">
        <v>344</v>
      </c>
      <c r="B347" s="2">
        <v>2001</v>
      </c>
      <c r="C347" s="7">
        <v>67784</v>
      </c>
      <c r="D347" s="7">
        <v>5068</v>
      </c>
      <c r="E347" s="7">
        <v>16841</v>
      </c>
      <c r="F347" s="7">
        <v>5467</v>
      </c>
      <c r="G347" s="12">
        <f t="shared" si="192"/>
        <v>7.4766906644635904</v>
      </c>
      <c r="H347" s="12">
        <f t="shared" si="192"/>
        <v>24.845096187890945</v>
      </c>
      <c r="I347" s="12">
        <f t="shared" si="192"/>
        <v>8.0653251504779888</v>
      </c>
      <c r="J347" s="7">
        <v>186</v>
      </c>
      <c r="K347" s="13">
        <f t="shared" si="193"/>
        <v>0.27440103859317833</v>
      </c>
      <c r="L347" s="7">
        <v>21400</v>
      </c>
      <c r="M347" s="12">
        <f t="shared" si="194"/>
        <v>31.570872182225894</v>
      </c>
      <c r="N347" s="7">
        <v>16195</v>
      </c>
      <c r="O347" s="12">
        <f t="shared" si="195"/>
        <v>23.892068924820016</v>
      </c>
      <c r="P347" s="7">
        <v>29208</v>
      </c>
      <c r="Q347" s="7">
        <v>2461</v>
      </c>
      <c r="R347" s="7">
        <v>16261</v>
      </c>
      <c r="S347" s="12">
        <f t="shared" si="196"/>
        <v>7.7710063469007551</v>
      </c>
      <c r="T347" s="12">
        <f t="shared" si="197"/>
        <v>66.073440433966198</v>
      </c>
      <c r="U347" s="7">
        <v>331</v>
      </c>
      <c r="V347" s="7">
        <v>39</v>
      </c>
      <c r="W347" s="7">
        <v>22</v>
      </c>
      <c r="X347" s="7">
        <v>1192</v>
      </c>
      <c r="Y347" s="7">
        <v>550</v>
      </c>
      <c r="Z347" s="7">
        <v>21</v>
      </c>
      <c r="AA347" s="7">
        <v>186</v>
      </c>
      <c r="AB347" s="7">
        <v>165</v>
      </c>
      <c r="AC347" s="7">
        <v>155</v>
      </c>
      <c r="AD347" s="7">
        <v>790</v>
      </c>
      <c r="AE347" s="7">
        <v>555</v>
      </c>
      <c r="AF347" s="7">
        <v>3750</v>
      </c>
      <c r="AG347" s="7">
        <v>1864</v>
      </c>
      <c r="AH347" s="7">
        <v>437</v>
      </c>
      <c r="AI347" s="7">
        <v>12791</v>
      </c>
      <c r="AJ347" s="7">
        <v>12712</v>
      </c>
      <c r="AK347" s="7">
        <v>14507</v>
      </c>
      <c r="AL347" s="14">
        <f t="shared" si="198"/>
        <v>21.401805735866873</v>
      </c>
      <c r="AM347" s="7">
        <v>3.2679738562091507</v>
      </c>
      <c r="AN347" s="7">
        <v>10365</v>
      </c>
      <c r="AO347" s="7">
        <v>872</v>
      </c>
      <c r="AP347" s="14">
        <f t="shared" si="199"/>
        <v>15.291219166765019</v>
      </c>
      <c r="AQ347" s="14">
        <f t="shared" si="200"/>
        <v>1.2864392777056533</v>
      </c>
      <c r="AR347" s="7">
        <v>19180</v>
      </c>
      <c r="AS347" s="7">
        <v>1493</v>
      </c>
      <c r="AT347" s="7">
        <v>5531</v>
      </c>
      <c r="AU347" s="7">
        <v>26982</v>
      </c>
      <c r="AV347" s="12">
        <f t="shared" si="201"/>
        <v>71.084426654806904</v>
      </c>
      <c r="AW347" s="12">
        <f t="shared" si="201"/>
        <v>5.5333185086353867</v>
      </c>
      <c r="AX347" s="12">
        <f t="shared" si="201"/>
        <v>20.498851085909127</v>
      </c>
      <c r="AY347" s="7">
        <v>13087</v>
      </c>
      <c r="AZ347" s="7">
        <v>1501</v>
      </c>
      <c r="BA347" s="7">
        <v>23948</v>
      </c>
      <c r="BB347" s="12">
        <f t="shared" si="202"/>
        <v>54.647569734424586</v>
      </c>
      <c r="BC347" s="12">
        <f t="shared" si="202"/>
        <v>6.2677467847001829</v>
      </c>
      <c r="BD347" s="8" t="s">
        <v>48</v>
      </c>
      <c r="BE347" s="5">
        <v>4840</v>
      </c>
      <c r="BF347" s="5">
        <v>2407</v>
      </c>
      <c r="BG347" s="5">
        <v>1485</v>
      </c>
      <c r="BH347" s="5">
        <v>1287</v>
      </c>
      <c r="BI347" s="5">
        <v>10019</v>
      </c>
      <c r="BJ347" s="5">
        <v>8396</v>
      </c>
      <c r="BK347" s="5">
        <v>3603</v>
      </c>
      <c r="BL347" s="5">
        <v>4107</v>
      </c>
      <c r="BM347" s="5">
        <v>26125</v>
      </c>
      <c r="BN347" s="12">
        <f t="shared" ref="BN347:BU349" si="203">BE347/$BM347*100</f>
        <v>18.526315789473685</v>
      </c>
      <c r="BO347" s="12">
        <f t="shared" si="203"/>
        <v>9.2133971291866033</v>
      </c>
      <c r="BP347" s="12">
        <f t="shared" si="203"/>
        <v>5.6842105263157894</v>
      </c>
      <c r="BQ347" s="12">
        <f t="shared" si="203"/>
        <v>4.9263157894736844</v>
      </c>
      <c r="BR347" s="12">
        <f t="shared" si="203"/>
        <v>38.350239234449759</v>
      </c>
      <c r="BS347" s="12">
        <f t="shared" si="203"/>
        <v>32.137799043062202</v>
      </c>
      <c r="BT347" s="12">
        <f t="shared" si="203"/>
        <v>13.791387559808612</v>
      </c>
      <c r="BU347" s="12">
        <f t="shared" si="203"/>
        <v>15.720574162679426</v>
      </c>
    </row>
    <row r="348" spans="1:73" x14ac:dyDescent="0.35">
      <c r="A348" s="11">
        <v>345</v>
      </c>
      <c r="B348" s="2">
        <v>2006</v>
      </c>
      <c r="C348" s="7">
        <v>98478</v>
      </c>
      <c r="D348" s="7">
        <v>6058</v>
      </c>
      <c r="E348" s="7">
        <v>27736</v>
      </c>
      <c r="F348" s="7">
        <v>6329</v>
      </c>
      <c r="G348" s="12">
        <f t="shared" si="192"/>
        <v>6.1516277747314119</v>
      </c>
      <c r="H348" s="12">
        <f t="shared" si="192"/>
        <v>28.164666219866362</v>
      </c>
      <c r="I348" s="12">
        <f t="shared" si="192"/>
        <v>6.426816141676313</v>
      </c>
      <c r="J348" s="7">
        <v>305</v>
      </c>
      <c r="K348" s="13">
        <f t="shared" si="193"/>
        <v>0.30971384471658642</v>
      </c>
      <c r="L348" s="7">
        <v>34191</v>
      </c>
      <c r="M348" s="12">
        <f t="shared" si="194"/>
        <v>34.719429720343634</v>
      </c>
      <c r="N348" s="7">
        <v>26607</v>
      </c>
      <c r="O348" s="12">
        <f t="shared" si="195"/>
        <v>27.018217266800708</v>
      </c>
      <c r="P348" s="7">
        <v>45501</v>
      </c>
      <c r="Q348" s="7">
        <v>3250</v>
      </c>
      <c r="R348" s="7">
        <v>21480</v>
      </c>
      <c r="S348" s="12">
        <f t="shared" si="196"/>
        <v>6.666529917335029</v>
      </c>
      <c r="T348" s="12">
        <f t="shared" si="197"/>
        <v>69.41521550312541</v>
      </c>
      <c r="U348" s="7">
        <v>485</v>
      </c>
      <c r="V348" s="7">
        <v>51</v>
      </c>
      <c r="W348" s="7">
        <v>44</v>
      </c>
      <c r="X348" s="7">
        <v>3745</v>
      </c>
      <c r="Y348" s="7">
        <v>1291</v>
      </c>
      <c r="Z348" s="7">
        <v>32</v>
      </c>
      <c r="AA348" s="7">
        <v>363</v>
      </c>
      <c r="AB348" s="7">
        <v>253</v>
      </c>
      <c r="AC348" s="7">
        <v>176</v>
      </c>
      <c r="AD348" s="7">
        <v>1138</v>
      </c>
      <c r="AE348" s="7">
        <v>1331</v>
      </c>
      <c r="AF348" s="7">
        <v>5908</v>
      </c>
      <c r="AG348" s="7">
        <v>3184</v>
      </c>
      <c r="AH348" s="7">
        <v>551</v>
      </c>
      <c r="AI348" s="7">
        <v>22488</v>
      </c>
      <c r="AJ348" s="7">
        <v>17074</v>
      </c>
      <c r="AK348" s="7">
        <v>26205</v>
      </c>
      <c r="AL348" s="14">
        <f t="shared" si="198"/>
        <v>26.610004264911964</v>
      </c>
      <c r="AM348" s="7">
        <v>3.2650802434975099</v>
      </c>
      <c r="AN348" s="7">
        <v>16904</v>
      </c>
      <c r="AO348" s="7">
        <v>1610</v>
      </c>
      <c r="AP348" s="14">
        <f t="shared" si="199"/>
        <v>17.165255183898942</v>
      </c>
      <c r="AQ348" s="14">
        <f t="shared" si="200"/>
        <v>1.6348829180121447</v>
      </c>
      <c r="AR348" s="7">
        <v>29206</v>
      </c>
      <c r="AS348" s="7">
        <v>1793</v>
      </c>
      <c r="AT348" s="7">
        <v>6787</v>
      </c>
      <c r="AU348" s="7">
        <v>37997</v>
      </c>
      <c r="AV348" s="12">
        <f t="shared" si="201"/>
        <v>76.863962944442989</v>
      </c>
      <c r="AW348" s="12">
        <f t="shared" si="201"/>
        <v>4.7187935889675501</v>
      </c>
      <c r="AX348" s="12">
        <f t="shared" si="201"/>
        <v>17.861936468668578</v>
      </c>
      <c r="AY348" s="7">
        <v>21786</v>
      </c>
      <c r="AZ348" s="7">
        <v>2603</v>
      </c>
      <c r="BA348" s="7">
        <v>37998</v>
      </c>
      <c r="BB348" s="12">
        <f t="shared" si="202"/>
        <v>57.334596557713567</v>
      </c>
      <c r="BC348" s="12">
        <f t="shared" si="202"/>
        <v>6.8503605452918572</v>
      </c>
      <c r="BD348" s="8">
        <v>30</v>
      </c>
      <c r="BE348" s="5">
        <v>7651</v>
      </c>
      <c r="BF348" s="5">
        <v>2994</v>
      </c>
      <c r="BG348" s="5">
        <v>1507</v>
      </c>
      <c r="BH348" s="5">
        <v>1781</v>
      </c>
      <c r="BI348" s="5">
        <v>13933</v>
      </c>
      <c r="BJ348" s="5">
        <v>12063</v>
      </c>
      <c r="BK348" s="5">
        <v>5521</v>
      </c>
      <c r="BL348" s="5">
        <v>6480</v>
      </c>
      <c r="BM348" s="5">
        <v>37997</v>
      </c>
      <c r="BN348" s="12">
        <f t="shared" si="203"/>
        <v>20.135800194752218</v>
      </c>
      <c r="BO348" s="12">
        <f t="shared" si="203"/>
        <v>7.8795694396926077</v>
      </c>
      <c r="BP348" s="12">
        <f t="shared" si="203"/>
        <v>3.966102587046346</v>
      </c>
      <c r="BQ348" s="12">
        <f t="shared" si="203"/>
        <v>4.6872121483274993</v>
      </c>
      <c r="BR348" s="12">
        <f t="shared" si="203"/>
        <v>36.668684369818671</v>
      </c>
      <c r="BS348" s="12">
        <f t="shared" si="203"/>
        <v>31.747243203410797</v>
      </c>
      <c r="BT348" s="12">
        <f t="shared" si="203"/>
        <v>14.53009448114325</v>
      </c>
      <c r="BU348" s="12">
        <f t="shared" si="203"/>
        <v>17.053977945627285</v>
      </c>
    </row>
    <row r="349" spans="1:73" x14ac:dyDescent="0.35">
      <c r="A349" s="11">
        <v>346</v>
      </c>
      <c r="B349" s="2">
        <v>2011</v>
      </c>
      <c r="C349" s="7">
        <v>120358</v>
      </c>
      <c r="D349" s="7">
        <v>8226</v>
      </c>
      <c r="E349" s="7">
        <v>30514</v>
      </c>
      <c r="F349" s="7">
        <v>8041</v>
      </c>
      <c r="G349" s="12">
        <f t="shared" si="192"/>
        <v>6.8346100799282148</v>
      </c>
      <c r="H349" s="12">
        <f t="shared" si="192"/>
        <v>25.35269778494159</v>
      </c>
      <c r="I349" s="12">
        <f t="shared" si="192"/>
        <v>6.6809019757722794</v>
      </c>
      <c r="J349" s="7">
        <v>463</v>
      </c>
      <c r="K349" s="13">
        <f t="shared" si="193"/>
        <v>0.38468568769836653</v>
      </c>
      <c r="L349" s="7">
        <v>47606</v>
      </c>
      <c r="M349" s="12">
        <f t="shared" si="194"/>
        <v>39.553664899715848</v>
      </c>
      <c r="N349" s="7">
        <v>37443</v>
      </c>
      <c r="O349" s="12">
        <f t="shared" si="195"/>
        <v>31.109689426544147</v>
      </c>
      <c r="P349" s="7">
        <v>57613</v>
      </c>
      <c r="Q349" s="7">
        <v>4546</v>
      </c>
      <c r="R349" s="7">
        <v>26452</v>
      </c>
      <c r="S349" s="12">
        <f t="shared" si="196"/>
        <v>7.3135024694734474</v>
      </c>
      <c r="T349" s="12">
        <f t="shared" si="197"/>
        <v>70.148175734389639</v>
      </c>
      <c r="U349" s="7">
        <v>633</v>
      </c>
      <c r="V349" s="7">
        <v>80</v>
      </c>
      <c r="W349" s="7">
        <v>62</v>
      </c>
      <c r="X349" s="7">
        <v>7672</v>
      </c>
      <c r="Y349" s="7">
        <v>3065</v>
      </c>
      <c r="Z349" s="7">
        <v>47</v>
      </c>
      <c r="AA349" s="7">
        <v>567</v>
      </c>
      <c r="AB349" s="7">
        <v>484</v>
      </c>
      <c r="AC349" s="7">
        <v>208</v>
      </c>
      <c r="AD349" s="7">
        <v>1345</v>
      </c>
      <c r="AE349" s="7">
        <v>2830</v>
      </c>
      <c r="AF349" s="7">
        <v>7329</v>
      </c>
      <c r="AG349" s="7">
        <v>4332</v>
      </c>
      <c r="AH349" s="7">
        <v>613</v>
      </c>
      <c r="AI349" s="7">
        <v>35037</v>
      </c>
      <c r="AJ349" s="7">
        <v>20646</v>
      </c>
      <c r="AK349" s="7">
        <v>38281</v>
      </c>
      <c r="AL349" s="14">
        <f t="shared" si="198"/>
        <v>31.805945595639674</v>
      </c>
      <c r="AM349" s="7">
        <v>2.8201110952855721</v>
      </c>
      <c r="AN349" s="7">
        <v>22702</v>
      </c>
      <c r="AO349" s="7">
        <v>1892</v>
      </c>
      <c r="AP349" s="14">
        <f t="shared" si="199"/>
        <v>18.862061516475848</v>
      </c>
      <c r="AQ349" s="14">
        <f t="shared" si="200"/>
        <v>1.5719769354758304</v>
      </c>
      <c r="AR349" s="7">
        <v>37074</v>
      </c>
      <c r="AS349" s="7">
        <v>2135</v>
      </c>
      <c r="AT349" s="7">
        <v>7263</v>
      </c>
      <c r="AU349" s="7">
        <v>46760</v>
      </c>
      <c r="AV349" s="12">
        <f t="shared" si="201"/>
        <v>79.285714285714278</v>
      </c>
      <c r="AW349" s="12">
        <f t="shared" si="201"/>
        <v>4.5658682634730541</v>
      </c>
      <c r="AX349" s="12">
        <f t="shared" si="201"/>
        <v>15.532506415739949</v>
      </c>
      <c r="AY349" s="7">
        <v>26652</v>
      </c>
      <c r="AZ349" s="7">
        <v>2924</v>
      </c>
      <c r="BA349" s="7">
        <v>46759</v>
      </c>
      <c r="BB349" s="12">
        <f t="shared" si="202"/>
        <v>56.998652665796953</v>
      </c>
      <c r="BC349" s="12">
        <f t="shared" si="202"/>
        <v>6.2533416026861133</v>
      </c>
      <c r="BD349" s="8">
        <v>30</v>
      </c>
      <c r="BE349" s="5">
        <v>10306</v>
      </c>
      <c r="BF349" s="5">
        <v>4073</v>
      </c>
      <c r="BG349" s="5">
        <v>1899</v>
      </c>
      <c r="BH349" s="5">
        <v>1857</v>
      </c>
      <c r="BI349" s="5">
        <v>18135</v>
      </c>
      <c r="BJ349" s="5">
        <v>15187</v>
      </c>
      <c r="BK349" s="5">
        <v>6653</v>
      </c>
      <c r="BL349" s="5">
        <v>6785</v>
      </c>
      <c r="BM349" s="5">
        <v>46760</v>
      </c>
      <c r="BN349" s="12">
        <f t="shared" si="203"/>
        <v>22.040205303678356</v>
      </c>
      <c r="BO349" s="12">
        <f t="shared" si="203"/>
        <v>8.7104362703165101</v>
      </c>
      <c r="BP349" s="12">
        <f t="shared" si="203"/>
        <v>4.0611633875106925</v>
      </c>
      <c r="BQ349" s="12">
        <f t="shared" si="203"/>
        <v>3.9713430282292559</v>
      </c>
      <c r="BR349" s="12">
        <f t="shared" si="203"/>
        <v>38.783147989734815</v>
      </c>
      <c r="BS349" s="12">
        <f t="shared" si="203"/>
        <v>32.478614200171087</v>
      </c>
      <c r="BT349" s="12">
        <f t="shared" si="203"/>
        <v>14.22797262617622</v>
      </c>
      <c r="BU349" s="12">
        <f t="shared" si="203"/>
        <v>14.510265183917879</v>
      </c>
    </row>
    <row r="350" spans="1:73" x14ac:dyDescent="0.35">
      <c r="A350" s="11">
        <v>347</v>
      </c>
      <c r="B350"/>
      <c r="C350"/>
      <c r="D350"/>
      <c r="E350"/>
      <c r="F350"/>
      <c r="G350"/>
      <c r="H350"/>
      <c r="I350"/>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s="23"/>
      <c r="BF350" s="23"/>
      <c r="BG350" s="23"/>
      <c r="BH350" s="23"/>
      <c r="BI350" s="23"/>
      <c r="BJ350" s="23"/>
      <c r="BK350" s="23"/>
      <c r="BL350" s="23"/>
      <c r="BM350" s="23"/>
      <c r="BN350" s="23"/>
    </row>
    <row r="351" spans="1:73" x14ac:dyDescent="0.35">
      <c r="A351" s="11">
        <v>348</v>
      </c>
      <c r="B351"/>
      <c r="C351"/>
      <c r="D351"/>
      <c r="E351"/>
      <c r="F351"/>
      <c r="G351"/>
      <c r="H351"/>
      <c r="I351"/>
      <c r="J351"/>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s="23"/>
      <c r="BF351" s="23"/>
      <c r="BG351" s="23"/>
      <c r="BH351" s="23"/>
      <c r="BI351" s="23"/>
      <c r="BJ351" s="23"/>
      <c r="BK351" s="23"/>
      <c r="BL351" s="23"/>
      <c r="BM351" s="23"/>
      <c r="BN351" s="23"/>
    </row>
    <row r="352" spans="1:73" x14ac:dyDescent="0.35">
      <c r="A352" s="11">
        <v>349</v>
      </c>
      <c r="B352"/>
      <c r="C352"/>
      <c r="D352"/>
      <c r="E352"/>
      <c r="F352"/>
      <c r="G352"/>
      <c r="H352"/>
      <c r="I352"/>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s="23"/>
      <c r="BF352" s="23"/>
      <c r="BG352" s="23"/>
      <c r="BH352" s="23"/>
      <c r="BI352" s="23"/>
      <c r="BJ352" s="23"/>
      <c r="BK352" s="23"/>
      <c r="BL352" s="23"/>
      <c r="BM352" s="23"/>
      <c r="BN352" s="23"/>
    </row>
    <row r="353" spans="1:73" x14ac:dyDescent="0.35">
      <c r="A353" s="11">
        <v>350</v>
      </c>
      <c r="B353"/>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s="23"/>
      <c r="BF353" s="23"/>
      <c r="BG353" s="23"/>
      <c r="BH353" s="23"/>
      <c r="BI353" s="23"/>
      <c r="BJ353" s="23"/>
      <c r="BK353" s="23"/>
      <c r="BL353" s="23"/>
      <c r="BM353" s="23"/>
      <c r="BN353" s="23"/>
    </row>
    <row r="354" spans="1:73" x14ac:dyDescent="0.35">
      <c r="A354" s="11">
        <v>351</v>
      </c>
      <c r="B354"/>
      <c r="C354"/>
      <c r="D354"/>
      <c r="E354"/>
      <c r="F354"/>
      <c r="G354"/>
      <c r="H354"/>
      <c r="I354"/>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s="23"/>
      <c r="BF354" s="23"/>
      <c r="BG354" s="23"/>
      <c r="BH354" s="23"/>
      <c r="BI354" s="23"/>
      <c r="BJ354" s="23"/>
      <c r="BK354" s="23"/>
      <c r="BL354" s="23"/>
      <c r="BM354" s="23"/>
      <c r="BN354" s="23"/>
    </row>
    <row r="355" spans="1:73" x14ac:dyDescent="0.35">
      <c r="A355" s="11">
        <v>352</v>
      </c>
      <c r="B355"/>
      <c r="C355"/>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s="23"/>
      <c r="BF355" s="23"/>
      <c r="BG355" s="23"/>
      <c r="BH355" s="23"/>
      <c r="BI355" s="23"/>
      <c r="BJ355" s="23"/>
      <c r="BK355" s="23"/>
      <c r="BL355" s="23"/>
      <c r="BM355" s="23"/>
      <c r="BN355" s="23"/>
    </row>
    <row r="356" spans="1:73" x14ac:dyDescent="0.35">
      <c r="A356" s="11">
        <v>353</v>
      </c>
      <c r="B356"/>
      <c r="C356"/>
      <c r="D356"/>
      <c r="E356"/>
      <c r="F356"/>
      <c r="G356"/>
      <c r="H356"/>
      <c r="I356"/>
      <c r="J356"/>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s="23"/>
      <c r="BF356" s="23"/>
      <c r="BG356" s="23"/>
      <c r="BH356" s="23"/>
      <c r="BI356" s="23"/>
      <c r="BJ356" s="23"/>
      <c r="BK356" s="23"/>
      <c r="BL356" s="23"/>
      <c r="BM356" s="23"/>
      <c r="BN356" s="23"/>
    </row>
    <row r="357" spans="1:73" x14ac:dyDescent="0.35">
      <c r="A357" s="11">
        <v>354</v>
      </c>
      <c r="B357"/>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s="23"/>
      <c r="BF357" s="23"/>
      <c r="BG357" s="23"/>
      <c r="BH357" s="23"/>
      <c r="BI357" s="23"/>
      <c r="BJ357" s="23"/>
      <c r="BK357" s="23"/>
      <c r="BL357" s="23"/>
      <c r="BM357" s="23"/>
      <c r="BN357" s="23"/>
    </row>
    <row r="358" spans="1:73" x14ac:dyDescent="0.35">
      <c r="A358" s="11">
        <v>355</v>
      </c>
      <c r="B358"/>
      <c r="C358"/>
      <c r="D358"/>
      <c r="E358"/>
      <c r="F358"/>
      <c r="G358"/>
      <c r="H358"/>
      <c r="I358"/>
      <c r="J358"/>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s="23"/>
      <c r="BF358" s="23"/>
      <c r="BG358" s="23"/>
      <c r="BH358" s="23"/>
      <c r="BI358" s="23"/>
      <c r="BJ358" s="23"/>
      <c r="BK358" s="23"/>
      <c r="BL358" s="23"/>
      <c r="BM358" s="23"/>
      <c r="BN358" s="23"/>
    </row>
    <row r="359" spans="1:73" x14ac:dyDescent="0.35">
      <c r="A359" s="11">
        <v>356</v>
      </c>
      <c r="B359"/>
      <c r="C359"/>
      <c r="D359"/>
      <c r="E359"/>
      <c r="F359"/>
      <c r="G359"/>
      <c r="H359"/>
      <c r="I359"/>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s="23"/>
      <c r="BF359" s="23"/>
      <c r="BG359" s="23"/>
      <c r="BH359" s="23"/>
      <c r="BI359" s="23"/>
      <c r="BJ359" s="23"/>
      <c r="BK359" s="23"/>
      <c r="BL359" s="23"/>
      <c r="BM359" s="23"/>
      <c r="BN359" s="23"/>
    </row>
    <row r="360" spans="1:73" x14ac:dyDescent="0.35">
      <c r="A360" s="11">
        <v>357</v>
      </c>
      <c r="B360"/>
      <c r="C360"/>
      <c r="D360"/>
      <c r="E360"/>
      <c r="F360"/>
      <c r="G360"/>
      <c r="H360"/>
      <c r="I360"/>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s="23"/>
      <c r="BF360" s="23"/>
      <c r="BG360" s="23"/>
      <c r="BH360" s="23"/>
      <c r="BI360" s="23"/>
      <c r="BJ360" s="23"/>
      <c r="BK360" s="23"/>
      <c r="BL360" s="23"/>
      <c r="BM360" s="23"/>
      <c r="BN360" s="23"/>
    </row>
    <row r="361" spans="1:73" x14ac:dyDescent="0.35">
      <c r="A361" s="11">
        <v>358</v>
      </c>
      <c r="B361"/>
      <c r="C361"/>
      <c r="D361"/>
      <c r="E361"/>
      <c r="F361"/>
      <c r="G361"/>
      <c r="H361"/>
      <c r="I361"/>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s="23"/>
      <c r="BF361" s="23"/>
      <c r="BG361" s="23"/>
      <c r="BH361" s="23"/>
      <c r="BI361" s="23"/>
      <c r="BJ361" s="23"/>
      <c r="BK361" s="23"/>
      <c r="BL361" s="23"/>
      <c r="BM361" s="23"/>
      <c r="BN361" s="23"/>
    </row>
    <row r="362" spans="1:73" x14ac:dyDescent="0.35">
      <c r="A362" s="11">
        <v>359</v>
      </c>
      <c r="B362"/>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s="23"/>
      <c r="BF362" s="23"/>
      <c r="BG362" s="23"/>
      <c r="BH362" s="23"/>
      <c r="BI362" s="23"/>
      <c r="BJ362" s="23"/>
      <c r="BK362" s="23"/>
      <c r="BL362" s="23"/>
      <c r="BM362" s="23"/>
      <c r="BN362" s="23"/>
    </row>
    <row r="363" spans="1:73" x14ac:dyDescent="0.35">
      <c r="A363" s="11">
        <v>360</v>
      </c>
      <c r="B363"/>
      <c r="C363"/>
      <c r="D363"/>
      <c r="E363"/>
      <c r="F363"/>
      <c r="G363"/>
      <c r="H363"/>
      <c r="I363"/>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s="23"/>
      <c r="BF363" s="23"/>
      <c r="BG363" s="23"/>
      <c r="BH363" s="23"/>
      <c r="BI363" s="23"/>
      <c r="BJ363" s="23"/>
      <c r="BK363" s="23"/>
      <c r="BL363" s="23"/>
      <c r="BM363" s="23"/>
      <c r="BN363" s="23"/>
    </row>
    <row r="364" spans="1:73" x14ac:dyDescent="0.35">
      <c r="A364" s="11">
        <v>361</v>
      </c>
      <c r="B364" s="2" t="s">
        <v>70</v>
      </c>
      <c r="C364" s="7" t="s">
        <v>0</v>
      </c>
      <c r="D364" s="7" t="s">
        <v>1</v>
      </c>
      <c r="E364" s="7" t="s">
        <v>2</v>
      </c>
      <c r="F364" s="7" t="s">
        <v>3</v>
      </c>
      <c r="G364" s="12" t="e">
        <f t="shared" ref="G364:I369" si="204">D364/$C364*100</f>
        <v>#VALUE!</v>
      </c>
      <c r="H364" s="12" t="e">
        <f t="shared" si="204"/>
        <v>#VALUE!</v>
      </c>
      <c r="I364" s="12" t="e">
        <f t="shared" si="204"/>
        <v>#VALUE!</v>
      </c>
      <c r="J364" s="7" t="s">
        <v>4</v>
      </c>
      <c r="K364" s="13" t="e">
        <f t="shared" ref="K364:K369" si="205">J364/$C364*100</f>
        <v>#VALUE!</v>
      </c>
      <c r="L364" s="7" t="s">
        <v>5</v>
      </c>
      <c r="M364" s="12" t="e">
        <f t="shared" ref="M364:M369" si="206">L364/$C364*100</f>
        <v>#VALUE!</v>
      </c>
      <c r="N364" s="7" t="s">
        <v>6</v>
      </c>
      <c r="O364" s="12" t="e">
        <f t="shared" ref="O364:O369" si="207">N364/$C364*100</f>
        <v>#VALUE!</v>
      </c>
      <c r="P364" s="7" t="s">
        <v>7</v>
      </c>
      <c r="Q364" s="7" t="s">
        <v>8</v>
      </c>
      <c r="R364" s="7" t="s">
        <v>9</v>
      </c>
      <c r="S364" s="12" t="e">
        <f t="shared" ref="S364:S369" si="208">Q364/SUM(P364,Q364)*100</f>
        <v>#VALUE!</v>
      </c>
      <c r="T364" s="12" t="e">
        <f t="shared" ref="T364:T369" si="209">SUM(P364:Q364)/SUM(P364:R364)*100</f>
        <v>#DIV/0!</v>
      </c>
      <c r="U364" s="7" t="s">
        <v>10</v>
      </c>
      <c r="V364" s="7" t="s">
        <v>11</v>
      </c>
      <c r="W364" s="7" t="s">
        <v>12</v>
      </c>
      <c r="X364" s="7" t="s">
        <v>13</v>
      </c>
      <c r="Y364" s="7" t="s">
        <v>14</v>
      </c>
      <c r="Z364" s="7" t="s">
        <v>15</v>
      </c>
      <c r="AA364" s="7" t="s">
        <v>16</v>
      </c>
      <c r="AB364" s="7" t="s">
        <v>17</v>
      </c>
      <c r="AC364" s="7" t="s">
        <v>18</v>
      </c>
      <c r="AD364" s="7" t="s">
        <v>19</v>
      </c>
      <c r="AE364" s="7" t="s">
        <v>20</v>
      </c>
      <c r="AF364" s="7" t="s">
        <v>21</v>
      </c>
      <c r="AG364" s="7" t="s">
        <v>22</v>
      </c>
      <c r="AH364" s="7" t="s">
        <v>23</v>
      </c>
      <c r="AI364" s="7" t="s">
        <v>24</v>
      </c>
      <c r="AJ364" s="7" t="s">
        <v>25</v>
      </c>
      <c r="AK364" s="7" t="s">
        <v>26</v>
      </c>
      <c r="AL364" s="14" t="e">
        <f t="shared" ref="AL364:AL369" si="210">AK364/C364*100</f>
        <v>#VALUE!</v>
      </c>
      <c r="AM364" s="7" t="s">
        <v>27</v>
      </c>
      <c r="AN364" s="7" t="s">
        <v>28</v>
      </c>
      <c r="AO364" s="7" t="s">
        <v>29</v>
      </c>
      <c r="AP364" s="14" t="e">
        <f t="shared" ref="AP364:AP369" si="211">AN364/C364*100</f>
        <v>#VALUE!</v>
      </c>
      <c r="AQ364" s="14" t="e">
        <f t="shared" ref="AQ364:AQ369" si="212">AO364/C364*100</f>
        <v>#VALUE!</v>
      </c>
      <c r="AR364" s="7" t="s">
        <v>30</v>
      </c>
      <c r="AS364" s="7" t="s">
        <v>31</v>
      </c>
      <c r="AT364" s="7" t="s">
        <v>32</v>
      </c>
      <c r="AU364" s="7" t="s">
        <v>33</v>
      </c>
      <c r="AV364" s="12" t="e">
        <f t="shared" ref="AV364:AX369" si="213">AR364/$AU364*100</f>
        <v>#VALUE!</v>
      </c>
      <c r="AW364" s="12" t="e">
        <f t="shared" si="213"/>
        <v>#VALUE!</v>
      </c>
      <c r="AX364" s="12" t="e">
        <f t="shared" si="213"/>
        <v>#VALUE!</v>
      </c>
      <c r="AY364" s="7" t="s">
        <v>34</v>
      </c>
      <c r="AZ364" s="7" t="s">
        <v>35</v>
      </c>
      <c r="BA364" s="7" t="s">
        <v>36</v>
      </c>
      <c r="BB364" s="12" t="e">
        <f t="shared" ref="BB364:BC369" si="214">AY364/$BA364*100</f>
        <v>#VALUE!</v>
      </c>
      <c r="BC364" s="12" t="e">
        <f t="shared" si="214"/>
        <v>#VALUE!</v>
      </c>
      <c r="BD364" s="8" t="s">
        <v>37</v>
      </c>
      <c r="BN364" s="12"/>
      <c r="BO364" s="12"/>
      <c r="BP364" s="12"/>
      <c r="BQ364" s="12"/>
      <c r="BR364" s="12"/>
      <c r="BS364" s="12"/>
      <c r="BT364" s="12"/>
      <c r="BU364" s="12"/>
    </row>
    <row r="365" spans="1:73" x14ac:dyDescent="0.35">
      <c r="A365" s="11">
        <v>362</v>
      </c>
      <c r="B365" s="2">
        <v>1991</v>
      </c>
      <c r="C365" s="7">
        <v>35729</v>
      </c>
      <c r="D365" s="7">
        <v>11207</v>
      </c>
      <c r="E365" s="7">
        <v>5630</v>
      </c>
      <c r="F365" s="7">
        <v>1309</v>
      </c>
      <c r="G365" s="12">
        <f t="shared" si="204"/>
        <v>31.366676929105207</v>
      </c>
      <c r="H365" s="12">
        <f t="shared" si="204"/>
        <v>15.757507906742422</v>
      </c>
      <c r="I365" s="12">
        <f t="shared" si="204"/>
        <v>3.6636905594894902</v>
      </c>
      <c r="J365" s="7">
        <v>117</v>
      </c>
      <c r="K365" s="13">
        <f t="shared" si="205"/>
        <v>0.32746508438523325</v>
      </c>
      <c r="L365" s="7">
        <v>7194</v>
      </c>
      <c r="M365" s="12">
        <f t="shared" si="206"/>
        <v>20.134904419379215</v>
      </c>
      <c r="N365" s="7">
        <v>3698</v>
      </c>
      <c r="O365" s="12">
        <f t="shared" si="207"/>
        <v>10.350135744073443</v>
      </c>
      <c r="P365" s="7">
        <v>14953</v>
      </c>
      <c r="Q365" s="7">
        <v>1804</v>
      </c>
      <c r="R365" s="7">
        <v>6941</v>
      </c>
      <c r="S365" s="12">
        <f t="shared" si="208"/>
        <v>10.765650176045831</v>
      </c>
      <c r="T365" s="12">
        <f t="shared" si="209"/>
        <v>70.710608490167942</v>
      </c>
      <c r="U365" s="7">
        <v>855</v>
      </c>
      <c r="W365" s="7">
        <v>11</v>
      </c>
      <c r="X365" s="7">
        <v>22</v>
      </c>
      <c r="Y365" s="7">
        <v>105</v>
      </c>
      <c r="Z365" s="7">
        <v>4</v>
      </c>
      <c r="AA365" s="7">
        <v>120</v>
      </c>
      <c r="AB365" s="7">
        <v>110</v>
      </c>
      <c r="AC365" s="7">
        <v>36</v>
      </c>
      <c r="AD365" s="7">
        <v>44</v>
      </c>
      <c r="AE365" s="7">
        <v>37</v>
      </c>
      <c r="AF365" s="7">
        <v>102</v>
      </c>
      <c r="AG365" s="7">
        <v>199</v>
      </c>
      <c r="AH365" s="7">
        <v>6</v>
      </c>
      <c r="AI365" s="7">
        <v>5661</v>
      </c>
      <c r="AJ365" s="7">
        <v>677</v>
      </c>
      <c r="AK365" s="7">
        <v>613</v>
      </c>
      <c r="AL365" s="14">
        <f t="shared" si="210"/>
        <v>1.7156931344286155</v>
      </c>
      <c r="AM365" s="7">
        <v>18.721461187214611</v>
      </c>
      <c r="AN365" s="7">
        <v>1299</v>
      </c>
      <c r="AO365" s="7">
        <v>1186</v>
      </c>
      <c r="AP365" s="14">
        <f t="shared" si="211"/>
        <v>3.6357020907386155</v>
      </c>
      <c r="AQ365" s="14">
        <f t="shared" si="212"/>
        <v>3.3194323938537322</v>
      </c>
      <c r="AR365" s="7">
        <v>152</v>
      </c>
      <c r="AS365" s="7">
        <v>10193</v>
      </c>
      <c r="AT365" s="7">
        <v>455</v>
      </c>
      <c r="AU365" s="7">
        <v>11088</v>
      </c>
      <c r="AV365" s="12">
        <f t="shared" si="213"/>
        <v>1.3708513708513708</v>
      </c>
      <c r="AW365" s="12">
        <f t="shared" si="213"/>
        <v>91.928210678210675</v>
      </c>
      <c r="AX365" s="12">
        <f t="shared" si="213"/>
        <v>4.1035353535353538</v>
      </c>
      <c r="AY365" s="7">
        <v>1311</v>
      </c>
      <c r="AZ365" s="7">
        <v>212</v>
      </c>
      <c r="BA365" s="7">
        <v>10603</v>
      </c>
      <c r="BB365" s="12">
        <f t="shared" si="214"/>
        <v>12.364425162689804</v>
      </c>
      <c r="BC365" s="12">
        <f t="shared" si="214"/>
        <v>1.9994341224181835</v>
      </c>
      <c r="BD365" s="8" t="s">
        <v>69</v>
      </c>
      <c r="BN365" s="12"/>
      <c r="BO365" s="12"/>
      <c r="BP365" s="12"/>
      <c r="BQ365" s="12"/>
      <c r="BR365" s="12"/>
      <c r="BS365" s="12"/>
      <c r="BT365" s="12"/>
      <c r="BU365" s="12"/>
    </row>
    <row r="366" spans="1:73" x14ac:dyDescent="0.35">
      <c r="A366" s="11">
        <v>363</v>
      </c>
      <c r="B366" s="2">
        <v>1996</v>
      </c>
      <c r="C366" s="7">
        <v>39169</v>
      </c>
      <c r="D366" s="7">
        <v>11037</v>
      </c>
      <c r="E366" s="7">
        <v>6445</v>
      </c>
      <c r="F366" s="7">
        <v>1771</v>
      </c>
      <c r="G366" s="12">
        <f t="shared" si="204"/>
        <v>28.177895784931962</v>
      </c>
      <c r="H366" s="12">
        <f t="shared" si="204"/>
        <v>16.45433889044908</v>
      </c>
      <c r="I366" s="12">
        <f t="shared" si="204"/>
        <v>4.5214327657075746</v>
      </c>
      <c r="J366" s="7">
        <v>158</v>
      </c>
      <c r="K366" s="13">
        <f t="shared" si="205"/>
        <v>0.40338022415685876</v>
      </c>
      <c r="L366" s="7">
        <v>7609</v>
      </c>
      <c r="M366" s="12">
        <f t="shared" si="206"/>
        <v>19.426076744364167</v>
      </c>
      <c r="N366" s="7">
        <v>4405</v>
      </c>
      <c r="O366" s="12">
        <f t="shared" si="207"/>
        <v>11.246138527917486</v>
      </c>
      <c r="P366" s="7">
        <v>16901</v>
      </c>
      <c r="Q366" s="7">
        <v>1830</v>
      </c>
      <c r="R366" s="7">
        <v>8806</v>
      </c>
      <c r="S366" s="12">
        <f t="shared" si="208"/>
        <v>9.769900165501042</v>
      </c>
      <c r="T366" s="12">
        <f t="shared" si="209"/>
        <v>68.021207829465808</v>
      </c>
      <c r="U366" s="7">
        <v>435</v>
      </c>
      <c r="V366" s="7">
        <v>10</v>
      </c>
      <c r="W366" s="7">
        <v>3</v>
      </c>
      <c r="X366" s="7">
        <v>45</v>
      </c>
      <c r="Y366" s="7">
        <v>117</v>
      </c>
      <c r="Z366" s="7">
        <v>7</v>
      </c>
      <c r="AA366" s="7">
        <v>191</v>
      </c>
      <c r="AB366" s="7">
        <v>107</v>
      </c>
      <c r="AC366" s="7">
        <v>56</v>
      </c>
      <c r="AD366" s="7">
        <v>53</v>
      </c>
      <c r="AE366" s="7">
        <v>60</v>
      </c>
      <c r="AF366" s="7">
        <v>146</v>
      </c>
      <c r="AG366" s="7">
        <v>280</v>
      </c>
      <c r="AH366" s="7">
        <v>8</v>
      </c>
      <c r="AI366" s="7">
        <v>7948</v>
      </c>
      <c r="AJ366" s="7">
        <v>894</v>
      </c>
      <c r="AK366" s="7">
        <v>1068</v>
      </c>
      <c r="AL366" s="14">
        <f t="shared" si="210"/>
        <v>2.7266460721488932</v>
      </c>
      <c r="AM366" s="7">
        <v>15.413642960812773</v>
      </c>
      <c r="AN366" s="7">
        <v>948</v>
      </c>
      <c r="AO366" s="7">
        <v>1403</v>
      </c>
      <c r="AP366" s="14">
        <f t="shared" si="211"/>
        <v>2.4202813449411527</v>
      </c>
      <c r="AQ366" s="14">
        <f t="shared" si="212"/>
        <v>3.5819142689371697</v>
      </c>
      <c r="AR366" s="7">
        <v>614</v>
      </c>
      <c r="AS366" s="7">
        <v>11980</v>
      </c>
      <c r="AT366" s="7">
        <v>201</v>
      </c>
      <c r="AU366" s="7">
        <v>12962</v>
      </c>
      <c r="AV366" s="12">
        <f t="shared" si="213"/>
        <v>4.7369233143033487</v>
      </c>
      <c r="AW366" s="12">
        <f t="shared" si="213"/>
        <v>92.424008640641873</v>
      </c>
      <c r="AX366" s="12">
        <f t="shared" si="213"/>
        <v>1.5506866224348095</v>
      </c>
      <c r="AY366" s="7">
        <v>1870</v>
      </c>
      <c r="AZ366" s="7">
        <v>222</v>
      </c>
      <c r="BA366" s="7">
        <v>12374</v>
      </c>
      <c r="BB366" s="12">
        <f t="shared" si="214"/>
        <v>15.112332309681589</v>
      </c>
      <c r="BC366" s="12">
        <f t="shared" si="214"/>
        <v>1.794084370454178</v>
      </c>
      <c r="BD366" s="8" t="s">
        <v>51</v>
      </c>
      <c r="BN366" s="12"/>
      <c r="BO366" s="12"/>
      <c r="BP366" s="12"/>
      <c r="BQ366" s="12"/>
      <c r="BR366" s="12"/>
      <c r="BS366" s="12"/>
      <c r="BT366" s="12"/>
      <c r="BU366" s="12"/>
    </row>
    <row r="367" spans="1:73" x14ac:dyDescent="0.35">
      <c r="A367" s="11">
        <v>364</v>
      </c>
      <c r="B367" s="2">
        <v>2001</v>
      </c>
      <c r="C367" s="7">
        <v>51823</v>
      </c>
      <c r="D367" s="7">
        <v>13233</v>
      </c>
      <c r="E367" s="7">
        <v>8202</v>
      </c>
      <c r="F367" s="7">
        <v>2527</v>
      </c>
      <c r="G367" s="12">
        <f t="shared" si="204"/>
        <v>25.534994114582325</v>
      </c>
      <c r="H367" s="12">
        <f t="shared" si="204"/>
        <v>15.826949424000928</v>
      </c>
      <c r="I367" s="12">
        <f t="shared" si="204"/>
        <v>4.8762132643806808</v>
      </c>
      <c r="J367" s="7">
        <v>292</v>
      </c>
      <c r="K367" s="13">
        <f t="shared" si="205"/>
        <v>0.56345638037164969</v>
      </c>
      <c r="L367" s="7">
        <v>10919</v>
      </c>
      <c r="M367" s="12">
        <f t="shared" si="206"/>
        <v>21.069795264650832</v>
      </c>
      <c r="N367" s="7">
        <v>8904</v>
      </c>
      <c r="O367" s="12">
        <f t="shared" si="207"/>
        <v>17.181560311058796</v>
      </c>
      <c r="P367" s="7">
        <v>24052</v>
      </c>
      <c r="Q367" s="7">
        <v>1920</v>
      </c>
      <c r="R367" s="7">
        <v>11277</v>
      </c>
      <c r="S367" s="12">
        <f t="shared" si="208"/>
        <v>7.3925766209764365</v>
      </c>
      <c r="T367" s="12">
        <f t="shared" si="209"/>
        <v>69.725361754677976</v>
      </c>
      <c r="U367" s="7">
        <v>447</v>
      </c>
      <c r="V367" s="7">
        <v>102</v>
      </c>
      <c r="W367" s="7">
        <v>21</v>
      </c>
      <c r="X367" s="7">
        <v>90</v>
      </c>
      <c r="Y367" s="7">
        <v>255</v>
      </c>
      <c r="Z367" s="7">
        <v>22</v>
      </c>
      <c r="AA367" s="7">
        <v>641</v>
      </c>
      <c r="AB367" s="7">
        <v>187</v>
      </c>
      <c r="AC367" s="7">
        <v>76</v>
      </c>
      <c r="AD367" s="7">
        <v>219</v>
      </c>
      <c r="AE367" s="7">
        <v>157</v>
      </c>
      <c r="AF367" s="7">
        <v>561</v>
      </c>
      <c r="AG367" s="7">
        <v>840</v>
      </c>
      <c r="AH367" s="7">
        <v>12</v>
      </c>
      <c r="AI367" s="7">
        <v>8467</v>
      </c>
      <c r="AJ367" s="7">
        <v>1261</v>
      </c>
      <c r="AK367" s="7">
        <v>2434</v>
      </c>
      <c r="AL367" s="14">
        <f t="shared" si="210"/>
        <v>4.6967562665225868</v>
      </c>
      <c r="AM367" s="7">
        <v>14.74269819193324</v>
      </c>
      <c r="AN367" s="7">
        <v>2563</v>
      </c>
      <c r="AO367" s="7">
        <v>2140</v>
      </c>
      <c r="AP367" s="14">
        <f t="shared" si="211"/>
        <v>4.9456804893580069</v>
      </c>
      <c r="AQ367" s="14">
        <f t="shared" si="212"/>
        <v>4.1294405958744189</v>
      </c>
      <c r="AR367" s="7">
        <v>529</v>
      </c>
      <c r="AS367" s="7">
        <v>16469</v>
      </c>
      <c r="AT367" s="7">
        <v>315</v>
      </c>
      <c r="AU367" s="7">
        <v>17511</v>
      </c>
      <c r="AV367" s="12">
        <f t="shared" si="213"/>
        <v>3.0209582548112617</v>
      </c>
      <c r="AW367" s="12">
        <f t="shared" si="213"/>
        <v>94.049454628519214</v>
      </c>
      <c r="AX367" s="12">
        <f t="shared" si="213"/>
        <v>1.7988692821654959</v>
      </c>
      <c r="AY367" s="7">
        <v>2199</v>
      </c>
      <c r="AZ367" s="7">
        <v>274</v>
      </c>
      <c r="BA367" s="7">
        <v>16780</v>
      </c>
      <c r="BB367" s="12">
        <f t="shared" si="214"/>
        <v>13.104886769964244</v>
      </c>
      <c r="BC367" s="12">
        <f t="shared" si="214"/>
        <v>1.6328963051251491</v>
      </c>
      <c r="BD367" s="8" t="s">
        <v>48</v>
      </c>
      <c r="BE367" s="5">
        <v>3377</v>
      </c>
      <c r="BF367" s="5">
        <v>8105</v>
      </c>
      <c r="BG367" s="5">
        <v>2210</v>
      </c>
      <c r="BH367" s="5">
        <v>155</v>
      </c>
      <c r="BI367" s="5">
        <v>13847</v>
      </c>
      <c r="BJ367" s="5">
        <v>2243</v>
      </c>
      <c r="BK367" s="5">
        <v>320</v>
      </c>
      <c r="BL367" s="5">
        <v>378</v>
      </c>
      <c r="BM367" s="5">
        <v>16788</v>
      </c>
      <c r="BN367" s="12">
        <f t="shared" ref="BN367:BU369" si="215">BE367/$BM367*100</f>
        <v>20.115558732427925</v>
      </c>
      <c r="BO367" s="12">
        <f t="shared" si="215"/>
        <v>48.278532284965451</v>
      </c>
      <c r="BP367" s="12">
        <f t="shared" si="215"/>
        <v>13.16416487967596</v>
      </c>
      <c r="BQ367" s="12">
        <f t="shared" si="215"/>
        <v>0.92327853228496548</v>
      </c>
      <c r="BR367" s="12">
        <f t="shared" si="215"/>
        <v>82.481534429354298</v>
      </c>
      <c r="BS367" s="12">
        <f t="shared" si="215"/>
        <v>13.360733857517273</v>
      </c>
      <c r="BT367" s="12">
        <f t="shared" si="215"/>
        <v>1.9061234214915415</v>
      </c>
      <c r="BU367" s="12">
        <f t="shared" si="215"/>
        <v>2.2516082916368836</v>
      </c>
    </row>
    <row r="368" spans="1:73" x14ac:dyDescent="0.35">
      <c r="A368" s="11">
        <v>365</v>
      </c>
      <c r="B368" s="2">
        <v>2006</v>
      </c>
      <c r="C368" s="7">
        <v>78451</v>
      </c>
      <c r="D368" s="7">
        <v>19405</v>
      </c>
      <c r="E368" s="7">
        <v>11185</v>
      </c>
      <c r="F368" s="7">
        <v>4387</v>
      </c>
      <c r="G368" s="12">
        <f t="shared" si="204"/>
        <v>24.735185019948759</v>
      </c>
      <c r="H368" s="12">
        <f t="shared" si="204"/>
        <v>14.257307108895997</v>
      </c>
      <c r="I368" s="12">
        <f t="shared" si="204"/>
        <v>5.5920255955947029</v>
      </c>
      <c r="J368" s="7">
        <v>502</v>
      </c>
      <c r="K368" s="13">
        <f t="shared" si="205"/>
        <v>0.63988986756064292</v>
      </c>
      <c r="L368" s="7">
        <v>19129</v>
      </c>
      <c r="M368" s="12">
        <f t="shared" si="206"/>
        <v>24.383373060891511</v>
      </c>
      <c r="N368" s="7">
        <v>19118</v>
      </c>
      <c r="O368" s="12">
        <f t="shared" si="207"/>
        <v>24.369351569769666</v>
      </c>
      <c r="P368" s="7">
        <v>36761</v>
      </c>
      <c r="Q368" s="7">
        <v>2329</v>
      </c>
      <c r="R368" s="7">
        <v>16709</v>
      </c>
      <c r="S368" s="12">
        <f t="shared" si="208"/>
        <v>5.9580455359426967</v>
      </c>
      <c r="T368" s="12">
        <f t="shared" si="209"/>
        <v>70.055018907148863</v>
      </c>
      <c r="U368" s="7">
        <v>593</v>
      </c>
      <c r="V368" s="7">
        <v>261</v>
      </c>
      <c r="W368" s="7">
        <v>21</v>
      </c>
      <c r="X368" s="7">
        <v>193</v>
      </c>
      <c r="Y368" s="7">
        <v>984</v>
      </c>
      <c r="Z368" s="7">
        <v>55</v>
      </c>
      <c r="AA368" s="7">
        <v>1561</v>
      </c>
      <c r="AB368" s="7">
        <v>408</v>
      </c>
      <c r="AC368" s="7">
        <v>157</v>
      </c>
      <c r="AD368" s="7">
        <v>685</v>
      </c>
      <c r="AE368" s="7">
        <v>696</v>
      </c>
      <c r="AF368" s="7">
        <v>1554</v>
      </c>
      <c r="AG368" s="7">
        <v>2221</v>
      </c>
      <c r="AH368" s="7">
        <v>14</v>
      </c>
      <c r="AI368" s="7">
        <v>12874</v>
      </c>
      <c r="AJ368" s="7">
        <v>1799</v>
      </c>
      <c r="AK368" s="7">
        <v>5565</v>
      </c>
      <c r="AL368" s="14">
        <f t="shared" si="210"/>
        <v>7.0935998266433824</v>
      </c>
      <c r="AM368" s="7">
        <v>12.707278757200211</v>
      </c>
      <c r="AN368" s="7">
        <v>4610</v>
      </c>
      <c r="AO368" s="7">
        <v>4168</v>
      </c>
      <c r="AP368" s="14">
        <f t="shared" si="211"/>
        <v>5.8762794610648683</v>
      </c>
      <c r="AQ368" s="14">
        <f t="shared" si="212"/>
        <v>5.3128704541688441</v>
      </c>
      <c r="AR368" s="7">
        <v>780</v>
      </c>
      <c r="AS368" s="7">
        <v>24035</v>
      </c>
      <c r="AT368" s="7">
        <v>1210</v>
      </c>
      <c r="AU368" s="7">
        <v>26161</v>
      </c>
      <c r="AV368" s="12">
        <f t="shared" si="213"/>
        <v>2.9815374030044723</v>
      </c>
      <c r="AW368" s="12">
        <f t="shared" si="213"/>
        <v>91.873399334887807</v>
      </c>
      <c r="AX368" s="12">
        <f t="shared" si="213"/>
        <v>4.6252054585069375</v>
      </c>
      <c r="AY368" s="7">
        <v>3976</v>
      </c>
      <c r="AZ368" s="7">
        <v>371</v>
      </c>
      <c r="BA368" s="7">
        <v>26158</v>
      </c>
      <c r="BB368" s="12">
        <f t="shared" si="214"/>
        <v>15.199938833244131</v>
      </c>
      <c r="BC368" s="12">
        <f t="shared" si="214"/>
        <v>1.4183041516935546</v>
      </c>
      <c r="BD368" s="8">
        <v>31</v>
      </c>
      <c r="BE368" s="5">
        <v>5630</v>
      </c>
      <c r="BF368" s="5">
        <v>11577</v>
      </c>
      <c r="BG368" s="5">
        <v>3334</v>
      </c>
      <c r="BH368" s="5">
        <v>240</v>
      </c>
      <c r="BI368" s="5">
        <v>20781</v>
      </c>
      <c r="BJ368" s="5">
        <v>3905</v>
      </c>
      <c r="BK368" s="5">
        <v>505</v>
      </c>
      <c r="BL368" s="5">
        <v>970</v>
      </c>
      <c r="BM368" s="5">
        <v>26161</v>
      </c>
      <c r="BN368" s="12">
        <f t="shared" si="215"/>
        <v>21.52058407553228</v>
      </c>
      <c r="BO368" s="12">
        <f t="shared" si="215"/>
        <v>44.25289553151638</v>
      </c>
      <c r="BP368" s="12">
        <f t="shared" si="215"/>
        <v>12.744161155919118</v>
      </c>
      <c r="BQ368" s="12">
        <f t="shared" si="215"/>
        <v>0.91739612400137605</v>
      </c>
      <c r="BR368" s="12">
        <f t="shared" si="215"/>
        <v>79.435036886969158</v>
      </c>
      <c r="BS368" s="12">
        <f t="shared" si="215"/>
        <v>14.92679943427239</v>
      </c>
      <c r="BT368" s="12">
        <f t="shared" si="215"/>
        <v>1.9303543442528954</v>
      </c>
      <c r="BU368" s="12">
        <f t="shared" si="215"/>
        <v>3.7078093345055616</v>
      </c>
    </row>
    <row r="369" spans="1:73" x14ac:dyDescent="0.35">
      <c r="A369" s="11">
        <v>366</v>
      </c>
      <c r="B369" s="2">
        <v>2011</v>
      </c>
      <c r="C369" s="7">
        <v>109052</v>
      </c>
      <c r="D369" s="7">
        <v>26924</v>
      </c>
      <c r="E369" s="7">
        <v>14580</v>
      </c>
      <c r="F369" s="7">
        <v>7137</v>
      </c>
      <c r="G369" s="12">
        <f t="shared" si="204"/>
        <v>24.689139126288374</v>
      </c>
      <c r="H369" s="12">
        <f t="shared" si="204"/>
        <v>13.369768550783112</v>
      </c>
      <c r="I369" s="12">
        <f t="shared" si="204"/>
        <v>6.5445842350438319</v>
      </c>
      <c r="J369" s="7">
        <v>803</v>
      </c>
      <c r="K369" s="13">
        <f t="shared" si="205"/>
        <v>0.73634596339361047</v>
      </c>
      <c r="L369" s="7">
        <v>30289</v>
      </c>
      <c r="M369" s="12">
        <f t="shared" si="206"/>
        <v>27.774823020210544</v>
      </c>
      <c r="N369" s="7">
        <v>31520</v>
      </c>
      <c r="O369" s="12">
        <f t="shared" si="207"/>
        <v>28.903642299086673</v>
      </c>
      <c r="P369" s="7">
        <v>50647</v>
      </c>
      <c r="Q369" s="7">
        <v>3278</v>
      </c>
      <c r="R369" s="7">
        <v>23955</v>
      </c>
      <c r="S369" s="12">
        <f t="shared" si="208"/>
        <v>6.0788131664348635</v>
      </c>
      <c r="T369" s="12">
        <f t="shared" si="209"/>
        <v>69.241140215716484</v>
      </c>
      <c r="U369" s="7">
        <v>619</v>
      </c>
      <c r="V369" s="7">
        <v>429</v>
      </c>
      <c r="W369" s="7">
        <v>43</v>
      </c>
      <c r="X369" s="7">
        <v>599</v>
      </c>
      <c r="Y369" s="7">
        <v>2751</v>
      </c>
      <c r="Z369" s="7">
        <v>146</v>
      </c>
      <c r="AA369" s="7">
        <v>2745</v>
      </c>
      <c r="AB369" s="7">
        <v>827</v>
      </c>
      <c r="AC369" s="7">
        <v>218</v>
      </c>
      <c r="AD369" s="7">
        <v>1446</v>
      </c>
      <c r="AE369" s="7">
        <v>2068</v>
      </c>
      <c r="AF369" s="7">
        <v>3065</v>
      </c>
      <c r="AG369" s="7">
        <v>4127</v>
      </c>
      <c r="AH369" s="7">
        <v>38</v>
      </c>
      <c r="AI369" s="7">
        <v>18627</v>
      </c>
      <c r="AJ369" s="7">
        <v>3007</v>
      </c>
      <c r="AK369" s="7">
        <v>10042</v>
      </c>
      <c r="AL369" s="14">
        <f t="shared" si="210"/>
        <v>9.2084510141950631</v>
      </c>
      <c r="AM369" s="7">
        <v>9.4396908639249233</v>
      </c>
      <c r="AN369" s="7">
        <v>7131</v>
      </c>
      <c r="AO369" s="7">
        <v>5227</v>
      </c>
      <c r="AP369" s="14">
        <f t="shared" si="211"/>
        <v>6.5390822726772546</v>
      </c>
      <c r="AQ369" s="14">
        <f t="shared" si="212"/>
        <v>4.7931262150166898</v>
      </c>
      <c r="AR369" s="7">
        <v>912</v>
      </c>
      <c r="AS369" s="7">
        <v>32679</v>
      </c>
      <c r="AT369" s="7">
        <v>2531</v>
      </c>
      <c r="AU369" s="7">
        <v>36301</v>
      </c>
      <c r="AV369" s="12">
        <f t="shared" si="213"/>
        <v>2.512327484091347</v>
      </c>
      <c r="AW369" s="12">
        <f t="shared" si="213"/>
        <v>90.022313434891601</v>
      </c>
      <c r="AX369" s="12">
        <f t="shared" si="213"/>
        <v>6.9722597173631575</v>
      </c>
      <c r="AY369" s="7">
        <v>7010</v>
      </c>
      <c r="AZ369" s="7">
        <v>460</v>
      </c>
      <c r="BA369" s="7">
        <v>36298</v>
      </c>
      <c r="BB369" s="12">
        <f t="shared" si="214"/>
        <v>19.312358807647804</v>
      </c>
      <c r="BC369" s="12">
        <f t="shared" si="214"/>
        <v>1.2672874538542069</v>
      </c>
      <c r="BD369" s="8">
        <v>32</v>
      </c>
      <c r="BE369" s="5">
        <v>7687</v>
      </c>
      <c r="BF369" s="5">
        <v>15741</v>
      </c>
      <c r="BG369" s="5">
        <v>4708</v>
      </c>
      <c r="BH369" s="5">
        <v>383</v>
      </c>
      <c r="BI369" s="5">
        <v>28519</v>
      </c>
      <c r="BJ369" s="5">
        <v>5692</v>
      </c>
      <c r="BK369" s="5">
        <v>763</v>
      </c>
      <c r="BL369" s="5">
        <v>1327</v>
      </c>
      <c r="BM369" s="5">
        <v>36301</v>
      </c>
      <c r="BN369" s="12">
        <f t="shared" si="215"/>
        <v>21.175725186633976</v>
      </c>
      <c r="BO369" s="12">
        <f t="shared" si="215"/>
        <v>43.362441806010857</v>
      </c>
      <c r="BP369" s="12">
        <f t="shared" si="215"/>
        <v>12.96933968761191</v>
      </c>
      <c r="BQ369" s="12">
        <f t="shared" si="215"/>
        <v>1.0550673535164321</v>
      </c>
      <c r="BR369" s="12">
        <f t="shared" si="215"/>
        <v>78.562574033773174</v>
      </c>
      <c r="BS369" s="12">
        <f t="shared" si="215"/>
        <v>15.680008815184154</v>
      </c>
      <c r="BT369" s="12">
        <f t="shared" si="215"/>
        <v>2.1018704718878269</v>
      </c>
      <c r="BU369" s="12">
        <f t="shared" si="215"/>
        <v>3.6555466791548441</v>
      </c>
    </row>
    <row r="370" spans="1:73" x14ac:dyDescent="0.35">
      <c r="A370" s="11">
        <v>367</v>
      </c>
      <c r="B370"/>
      <c r="C370"/>
      <c r="D370"/>
      <c r="E370"/>
      <c r="F370"/>
      <c r="G370"/>
      <c r="H370"/>
      <c r="I370"/>
      <c r="J370"/>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s="23"/>
      <c r="BF370" s="23"/>
      <c r="BG370" s="23"/>
      <c r="BH370" s="23"/>
      <c r="BI370" s="23"/>
      <c r="BJ370" s="23"/>
      <c r="BK370" s="23"/>
      <c r="BL370" s="23"/>
      <c r="BM370" s="23"/>
      <c r="BN370" s="23"/>
    </row>
    <row r="371" spans="1:73" x14ac:dyDescent="0.35">
      <c r="A371" s="11">
        <v>368</v>
      </c>
      <c r="B371"/>
      <c r="C371"/>
      <c r="D371"/>
      <c r="E371"/>
      <c r="F371"/>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s="23"/>
      <c r="BF371" s="23"/>
      <c r="BG371" s="23"/>
      <c r="BH371" s="23"/>
      <c r="BI371" s="23"/>
      <c r="BJ371" s="23"/>
      <c r="BK371" s="23"/>
      <c r="BL371" s="23"/>
      <c r="BM371" s="23"/>
      <c r="BN371" s="23"/>
    </row>
    <row r="372" spans="1:73" x14ac:dyDescent="0.35">
      <c r="A372" s="11">
        <v>369</v>
      </c>
      <c r="B372"/>
      <c r="C372"/>
      <c r="D372"/>
      <c r="E372"/>
      <c r="F372"/>
      <c r="G372"/>
      <c r="H372"/>
      <c r="I372"/>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s="23"/>
      <c r="BF372" s="23"/>
      <c r="BG372" s="23"/>
      <c r="BH372" s="23"/>
      <c r="BI372" s="23"/>
      <c r="BJ372" s="23"/>
      <c r="BK372" s="23"/>
      <c r="BL372" s="23"/>
      <c r="BM372" s="23"/>
      <c r="BN372" s="23"/>
    </row>
    <row r="373" spans="1:73" x14ac:dyDescent="0.35">
      <c r="A373" s="11">
        <v>370</v>
      </c>
      <c r="B373"/>
      <c r="C373"/>
      <c r="D373"/>
      <c r="E373"/>
      <c r="F373"/>
      <c r="G373"/>
      <c r="H373"/>
      <c r="I373"/>
      <c r="J373"/>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s="23"/>
      <c r="BF373" s="23"/>
      <c r="BG373" s="23"/>
      <c r="BH373" s="23"/>
      <c r="BI373" s="23"/>
      <c r="BJ373" s="23"/>
      <c r="BK373" s="23"/>
      <c r="BL373" s="23"/>
      <c r="BM373" s="23"/>
      <c r="BN373" s="23"/>
    </row>
    <row r="374" spans="1:73" x14ac:dyDescent="0.35">
      <c r="A374" s="11">
        <v>371</v>
      </c>
      <c r="B374"/>
      <c r="C374"/>
      <c r="D374"/>
      <c r="E374"/>
      <c r="F374"/>
      <c r="G374"/>
      <c r="H374"/>
      <c r="I374"/>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s="23"/>
      <c r="BF374" s="23"/>
      <c r="BG374" s="23"/>
      <c r="BH374" s="23"/>
      <c r="BI374" s="23"/>
      <c r="BJ374" s="23"/>
      <c r="BK374" s="23"/>
      <c r="BL374" s="23"/>
      <c r="BM374" s="23"/>
      <c r="BN374" s="23"/>
    </row>
    <row r="375" spans="1:73" x14ac:dyDescent="0.35">
      <c r="A375" s="11">
        <v>372</v>
      </c>
      <c r="B375"/>
      <c r="C375"/>
      <c r="D375"/>
      <c r="E375"/>
      <c r="F375"/>
      <c r="G375"/>
      <c r="H37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s="23"/>
      <c r="BF375" s="23"/>
      <c r="BG375" s="23"/>
      <c r="BH375" s="23"/>
      <c r="BI375" s="23"/>
      <c r="BJ375" s="23"/>
      <c r="BK375" s="23"/>
      <c r="BL375" s="23"/>
      <c r="BM375" s="23"/>
      <c r="BN375" s="23"/>
    </row>
    <row r="376" spans="1:73" x14ac:dyDescent="0.35">
      <c r="A376" s="11">
        <v>373</v>
      </c>
      <c r="B376"/>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s="23"/>
      <c r="BF376" s="23"/>
      <c r="BG376" s="23"/>
      <c r="BH376" s="23"/>
      <c r="BI376" s="23"/>
      <c r="BJ376" s="23"/>
      <c r="BK376" s="23"/>
      <c r="BL376" s="23"/>
      <c r="BM376" s="23"/>
      <c r="BN376" s="23"/>
    </row>
    <row r="377" spans="1:73" x14ac:dyDescent="0.35">
      <c r="A377" s="11">
        <v>374</v>
      </c>
      <c r="B377"/>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s="23"/>
      <c r="BF377" s="23"/>
      <c r="BG377" s="23"/>
      <c r="BH377" s="23"/>
      <c r="BI377" s="23"/>
      <c r="BJ377" s="23"/>
      <c r="BK377" s="23"/>
      <c r="BL377" s="23"/>
      <c r="BM377" s="23"/>
      <c r="BN377" s="23"/>
    </row>
    <row r="378" spans="1:73" x14ac:dyDescent="0.35">
      <c r="A378" s="11">
        <v>375</v>
      </c>
      <c r="B378"/>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s="23"/>
      <c r="BF378" s="23"/>
      <c r="BG378" s="23"/>
      <c r="BH378" s="23"/>
      <c r="BI378" s="23"/>
      <c r="BJ378" s="23"/>
      <c r="BK378" s="23"/>
      <c r="BL378" s="23"/>
      <c r="BM378" s="23"/>
      <c r="BN378" s="23"/>
    </row>
    <row r="379" spans="1:73" x14ac:dyDescent="0.35">
      <c r="A379" s="11">
        <v>376</v>
      </c>
      <c r="B379"/>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s="23"/>
      <c r="BF379" s="23"/>
      <c r="BG379" s="23"/>
      <c r="BH379" s="23"/>
      <c r="BI379" s="23"/>
      <c r="BJ379" s="23"/>
      <c r="BK379" s="23"/>
      <c r="BL379" s="23"/>
      <c r="BM379" s="23"/>
      <c r="BN379" s="23"/>
    </row>
    <row r="380" spans="1:73" x14ac:dyDescent="0.35">
      <c r="A380" s="11">
        <v>377</v>
      </c>
      <c r="B380"/>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s="23"/>
      <c r="BF380" s="23"/>
      <c r="BG380" s="23"/>
      <c r="BH380" s="23"/>
      <c r="BI380" s="23"/>
      <c r="BJ380" s="23"/>
      <c r="BK380" s="23"/>
      <c r="BL380" s="23"/>
      <c r="BM380" s="23"/>
      <c r="BN380" s="23"/>
    </row>
    <row r="381" spans="1:73" x14ac:dyDescent="0.35">
      <c r="A381" s="11">
        <v>378</v>
      </c>
      <c r="B381"/>
      <c r="C381"/>
      <c r="D381"/>
      <c r="E381"/>
      <c r="F381"/>
      <c r="G381"/>
      <c r="H381"/>
      <c r="I381"/>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s="23"/>
      <c r="BF381" s="23"/>
      <c r="BG381" s="23"/>
      <c r="BH381" s="23"/>
      <c r="BI381" s="23"/>
      <c r="BJ381" s="23"/>
      <c r="BK381" s="23"/>
      <c r="BL381" s="23"/>
      <c r="BM381" s="23"/>
      <c r="BN381" s="23"/>
    </row>
    <row r="382" spans="1:73" x14ac:dyDescent="0.35">
      <c r="A382" s="11">
        <v>379</v>
      </c>
      <c r="B382"/>
      <c r="C382"/>
      <c r="D382"/>
      <c r="E382"/>
      <c r="F382"/>
      <c r="G382"/>
      <c r="H382"/>
      <c r="I382"/>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s="23"/>
      <c r="BF382" s="23"/>
      <c r="BG382" s="23"/>
      <c r="BH382" s="23"/>
      <c r="BI382" s="23"/>
      <c r="BJ382" s="23"/>
      <c r="BK382" s="23"/>
      <c r="BL382" s="23"/>
      <c r="BM382" s="23"/>
      <c r="BN382" s="23"/>
    </row>
    <row r="383" spans="1:73" x14ac:dyDescent="0.35">
      <c r="A383" s="11">
        <v>380</v>
      </c>
      <c r="B383"/>
      <c r="C383"/>
      <c r="D383"/>
      <c r="E383"/>
      <c r="F383"/>
      <c r="G383"/>
      <c r="H383"/>
      <c r="I383"/>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s="23"/>
      <c r="BF383" s="23"/>
      <c r="BG383" s="23"/>
      <c r="BH383" s="23"/>
      <c r="BI383" s="23"/>
      <c r="BJ383" s="23"/>
      <c r="BK383" s="23"/>
      <c r="BL383" s="23"/>
      <c r="BM383" s="23"/>
      <c r="BN383" s="23"/>
    </row>
    <row r="384" spans="1:73" x14ac:dyDescent="0.35">
      <c r="A384" s="11">
        <v>381</v>
      </c>
      <c r="B384" s="2" t="s">
        <v>71</v>
      </c>
      <c r="C384" s="7" t="s">
        <v>0</v>
      </c>
      <c r="D384" s="7" t="s">
        <v>1</v>
      </c>
      <c r="E384" s="7" t="s">
        <v>2</v>
      </c>
      <c r="F384" s="7" t="s">
        <v>3</v>
      </c>
      <c r="G384" s="12" t="e">
        <f t="shared" ref="G384:I389" si="216">D384/$C384*100</f>
        <v>#VALUE!</v>
      </c>
      <c r="H384" s="12" t="e">
        <f t="shared" si="216"/>
        <v>#VALUE!</v>
      </c>
      <c r="I384" s="12" t="e">
        <f t="shared" si="216"/>
        <v>#VALUE!</v>
      </c>
      <c r="J384" s="7" t="s">
        <v>4</v>
      </c>
      <c r="K384" s="13" t="e">
        <f t="shared" ref="K384:K389" si="217">J384/$C384*100</f>
        <v>#VALUE!</v>
      </c>
      <c r="L384" s="7" t="s">
        <v>5</v>
      </c>
      <c r="M384" s="12" t="e">
        <f t="shared" ref="M384:M389" si="218">L384/$C384*100</f>
        <v>#VALUE!</v>
      </c>
      <c r="N384" s="7" t="s">
        <v>6</v>
      </c>
      <c r="O384" s="12" t="e">
        <f t="shared" ref="O384:O389" si="219">N384/$C384*100</f>
        <v>#VALUE!</v>
      </c>
      <c r="P384" s="7" t="s">
        <v>7</v>
      </c>
      <c r="Q384" s="7" t="s">
        <v>8</v>
      </c>
      <c r="R384" s="7" t="s">
        <v>9</v>
      </c>
      <c r="S384" s="12" t="e">
        <f t="shared" ref="S384:S389" si="220">Q384/SUM(P384,Q384)*100</f>
        <v>#VALUE!</v>
      </c>
      <c r="T384" s="12" t="e">
        <f t="shared" ref="T384:T389" si="221">SUM(P384:Q384)/SUM(P384:R384)*100</f>
        <v>#DIV/0!</v>
      </c>
      <c r="U384" s="7" t="s">
        <v>10</v>
      </c>
      <c r="V384" s="7" t="s">
        <v>11</v>
      </c>
      <c r="W384" s="7" t="s">
        <v>12</v>
      </c>
      <c r="X384" s="7" t="s">
        <v>13</v>
      </c>
      <c r="Y384" s="7" t="s">
        <v>14</v>
      </c>
      <c r="Z384" s="7" t="s">
        <v>15</v>
      </c>
      <c r="AA384" s="7" t="s">
        <v>16</v>
      </c>
      <c r="AB384" s="7" t="s">
        <v>17</v>
      </c>
      <c r="AC384" s="7" t="s">
        <v>18</v>
      </c>
      <c r="AD384" s="7" t="s">
        <v>19</v>
      </c>
      <c r="AE384" s="7" t="s">
        <v>20</v>
      </c>
      <c r="AF384" s="7" t="s">
        <v>21</v>
      </c>
      <c r="AG384" s="7" t="s">
        <v>22</v>
      </c>
      <c r="AH384" s="7" t="s">
        <v>23</v>
      </c>
      <c r="AI384" s="7" t="s">
        <v>24</v>
      </c>
      <c r="AJ384" s="7" t="s">
        <v>25</v>
      </c>
      <c r="AK384" s="7" t="s">
        <v>26</v>
      </c>
      <c r="AL384" s="14" t="e">
        <f t="shared" ref="AL384:AL389" si="222">AK384/C384*100</f>
        <v>#VALUE!</v>
      </c>
      <c r="AM384" s="7" t="s">
        <v>27</v>
      </c>
      <c r="AN384" s="7" t="s">
        <v>28</v>
      </c>
      <c r="AO384" s="7" t="s">
        <v>29</v>
      </c>
      <c r="AP384" s="14" t="e">
        <f t="shared" ref="AP384:AP389" si="223">AN384/C384*100</f>
        <v>#VALUE!</v>
      </c>
      <c r="AQ384" s="14" t="e">
        <f t="shared" ref="AQ384:AQ389" si="224">AO384/C384*100</f>
        <v>#VALUE!</v>
      </c>
      <c r="AR384" s="7" t="s">
        <v>30</v>
      </c>
      <c r="AS384" s="7" t="s">
        <v>31</v>
      </c>
      <c r="AT384" s="7" t="s">
        <v>32</v>
      </c>
      <c r="AU384" s="7" t="s">
        <v>33</v>
      </c>
      <c r="AV384" s="12" t="e">
        <f t="shared" ref="AV384:AX389" si="225">AR384/$AU384*100</f>
        <v>#VALUE!</v>
      </c>
      <c r="AW384" s="12" t="e">
        <f t="shared" si="225"/>
        <v>#VALUE!</v>
      </c>
      <c r="AX384" s="12" t="e">
        <f t="shared" si="225"/>
        <v>#VALUE!</v>
      </c>
      <c r="AY384" s="7" t="s">
        <v>34</v>
      </c>
      <c r="AZ384" s="7" t="s">
        <v>35</v>
      </c>
      <c r="BA384" s="7" t="s">
        <v>36</v>
      </c>
      <c r="BB384" s="12" t="e">
        <f t="shared" ref="BB384:BC389" si="226">AY384/$BA384*100</f>
        <v>#VALUE!</v>
      </c>
      <c r="BC384" s="12" t="e">
        <f t="shared" si="226"/>
        <v>#VALUE!</v>
      </c>
      <c r="BD384" s="8" t="s">
        <v>37</v>
      </c>
      <c r="BN384" s="12"/>
      <c r="BO384" s="12"/>
      <c r="BP384" s="12"/>
      <c r="BQ384" s="12"/>
      <c r="BR384" s="12"/>
      <c r="BS384" s="12"/>
      <c r="BT384" s="12"/>
      <c r="BU384" s="12"/>
    </row>
    <row r="385" spans="1:73" x14ac:dyDescent="0.35">
      <c r="A385" s="11">
        <v>382</v>
      </c>
      <c r="B385" s="2">
        <v>1991</v>
      </c>
      <c r="C385" s="7">
        <v>157345</v>
      </c>
      <c r="D385" s="7">
        <v>27971</v>
      </c>
      <c r="E385" s="7">
        <v>31553</v>
      </c>
      <c r="F385" s="7">
        <v>16014</v>
      </c>
      <c r="G385" s="12">
        <f t="shared" si="216"/>
        <v>17.776859766754587</v>
      </c>
      <c r="H385" s="12">
        <f t="shared" si="216"/>
        <v>20.053385871810352</v>
      </c>
      <c r="I385" s="12">
        <f t="shared" si="216"/>
        <v>10.177635132988019</v>
      </c>
      <c r="J385" s="7">
        <v>229</v>
      </c>
      <c r="K385" s="13">
        <f t="shared" si="217"/>
        <v>0.14554005529251007</v>
      </c>
      <c r="L385" s="7">
        <v>51116</v>
      </c>
      <c r="M385" s="12">
        <f t="shared" si="218"/>
        <v>32.486574088785794</v>
      </c>
      <c r="N385" s="7">
        <v>45115</v>
      </c>
      <c r="O385" s="12">
        <f t="shared" si="219"/>
        <v>28.67266198481045</v>
      </c>
      <c r="P385" s="7">
        <v>73209</v>
      </c>
      <c r="Q385" s="7">
        <v>8643</v>
      </c>
      <c r="R385" s="7">
        <v>44911</v>
      </c>
      <c r="S385" s="12">
        <f t="shared" si="220"/>
        <v>10.55930215510922</v>
      </c>
      <c r="T385" s="12">
        <f t="shared" si="221"/>
        <v>64.570892137295587</v>
      </c>
      <c r="U385" s="7">
        <v>1632</v>
      </c>
      <c r="W385" s="7">
        <v>224</v>
      </c>
      <c r="X385" s="7">
        <v>1275</v>
      </c>
      <c r="Y385" s="7">
        <v>1449</v>
      </c>
      <c r="Z385" s="7">
        <v>38</v>
      </c>
      <c r="AA385" s="7">
        <v>593</v>
      </c>
      <c r="AB385" s="7">
        <v>2091</v>
      </c>
      <c r="AC385" s="7">
        <v>503</v>
      </c>
      <c r="AD385" s="7">
        <v>1127</v>
      </c>
      <c r="AE385" s="7">
        <v>1010</v>
      </c>
      <c r="AF385" s="7">
        <v>2473</v>
      </c>
      <c r="AG385" s="7">
        <v>1127</v>
      </c>
      <c r="AH385" s="7">
        <v>849</v>
      </c>
      <c r="AI385" s="7">
        <v>20641</v>
      </c>
      <c r="AJ385" s="7">
        <v>10622</v>
      </c>
      <c r="AK385" s="7">
        <v>12968</v>
      </c>
      <c r="AL385" s="14">
        <f t="shared" si="222"/>
        <v>8.2417617337697404</v>
      </c>
      <c r="AM385" s="7">
        <v>12.981540930979133</v>
      </c>
      <c r="AN385" s="7">
        <v>13431</v>
      </c>
      <c r="AO385" s="7">
        <v>5406</v>
      </c>
      <c r="AP385" s="14">
        <f t="shared" si="223"/>
        <v>8.5360195748196652</v>
      </c>
      <c r="AQ385" s="14">
        <f t="shared" si="224"/>
        <v>3.4357621786520069</v>
      </c>
      <c r="AR385" s="7">
        <v>2366</v>
      </c>
      <c r="AS385" s="7">
        <v>48609</v>
      </c>
      <c r="AT385" s="7">
        <v>3035</v>
      </c>
      <c r="AU385" s="7">
        <v>54850</v>
      </c>
      <c r="AV385" s="12">
        <f t="shared" si="225"/>
        <v>4.3135824977210575</v>
      </c>
      <c r="AW385" s="12">
        <f t="shared" si="225"/>
        <v>88.621695533272558</v>
      </c>
      <c r="AX385" s="12">
        <f t="shared" si="225"/>
        <v>5.5332725615314491</v>
      </c>
      <c r="AY385" s="7">
        <v>9544</v>
      </c>
      <c r="AZ385" s="7">
        <v>969</v>
      </c>
      <c r="BA385" s="7">
        <v>51864</v>
      </c>
      <c r="BB385" s="12">
        <f t="shared" si="226"/>
        <v>18.401974394570413</v>
      </c>
      <c r="BC385" s="12">
        <f t="shared" si="226"/>
        <v>1.8683479870430355</v>
      </c>
      <c r="BD385" s="8" t="s">
        <v>38</v>
      </c>
      <c r="BN385" s="12"/>
      <c r="BO385" s="12"/>
      <c r="BP385" s="12"/>
      <c r="BQ385" s="12"/>
      <c r="BR385" s="12"/>
      <c r="BS385" s="12"/>
      <c r="BT385" s="12"/>
      <c r="BU385" s="12"/>
    </row>
    <row r="386" spans="1:73" x14ac:dyDescent="0.35">
      <c r="A386" s="11">
        <v>383</v>
      </c>
      <c r="B386" s="2">
        <v>1996</v>
      </c>
      <c r="C386" s="7">
        <v>152552</v>
      </c>
      <c r="D386" s="7">
        <v>24766</v>
      </c>
      <c r="E386" s="7">
        <v>26493</v>
      </c>
      <c r="F386" s="7">
        <v>19587</v>
      </c>
      <c r="G386" s="12">
        <f t="shared" si="216"/>
        <v>16.234464313807749</v>
      </c>
      <c r="H386" s="12">
        <f t="shared" si="216"/>
        <v>17.366537311867429</v>
      </c>
      <c r="I386" s="12">
        <f t="shared" si="216"/>
        <v>12.83955634799937</v>
      </c>
      <c r="J386" s="7">
        <v>330</v>
      </c>
      <c r="K386" s="13">
        <f t="shared" si="217"/>
        <v>0.21631968115790023</v>
      </c>
      <c r="L386" s="7">
        <v>52561</v>
      </c>
      <c r="M386" s="12">
        <f t="shared" si="218"/>
        <v>34.454481094970895</v>
      </c>
      <c r="N386" s="7">
        <v>47560</v>
      </c>
      <c r="O386" s="12">
        <f t="shared" si="219"/>
        <v>31.176254654150714</v>
      </c>
      <c r="P386" s="7">
        <v>71421</v>
      </c>
      <c r="Q386" s="7">
        <v>5928</v>
      </c>
      <c r="R386" s="7">
        <v>47500</v>
      </c>
      <c r="S386" s="12">
        <f t="shared" si="220"/>
        <v>7.663964627855564</v>
      </c>
      <c r="T386" s="12">
        <f t="shared" si="221"/>
        <v>61.954040480900929</v>
      </c>
      <c r="U386" s="7">
        <v>862</v>
      </c>
      <c r="V386" s="7">
        <v>79</v>
      </c>
      <c r="W386" s="7">
        <v>254</v>
      </c>
      <c r="X386" s="7">
        <v>2588</v>
      </c>
      <c r="Y386" s="7">
        <v>2062</v>
      </c>
      <c r="Z386" s="7">
        <v>120</v>
      </c>
      <c r="AA386" s="7">
        <v>694</v>
      </c>
      <c r="AB386" s="7">
        <v>2752</v>
      </c>
      <c r="AC386" s="7">
        <v>464</v>
      </c>
      <c r="AD386" s="7">
        <v>1309</v>
      </c>
      <c r="AE386" s="7">
        <v>1930</v>
      </c>
      <c r="AF386" s="7">
        <v>3489</v>
      </c>
      <c r="AG386" s="7">
        <v>1614</v>
      </c>
      <c r="AH386" s="7">
        <v>703</v>
      </c>
      <c r="AI386" s="7">
        <v>25785</v>
      </c>
      <c r="AJ386" s="7">
        <v>11056</v>
      </c>
      <c r="AK386" s="7">
        <v>17688</v>
      </c>
      <c r="AL386" s="14">
        <f t="shared" si="222"/>
        <v>11.594734910063453</v>
      </c>
      <c r="AM386" s="7">
        <v>8.4634416858629802</v>
      </c>
      <c r="AN386" s="7">
        <v>5520</v>
      </c>
      <c r="AO386" s="7">
        <v>4817</v>
      </c>
      <c r="AP386" s="14">
        <f t="shared" si="223"/>
        <v>3.618438303004877</v>
      </c>
      <c r="AQ386" s="14">
        <f t="shared" si="224"/>
        <v>3.1576118307200169</v>
      </c>
      <c r="AR386" s="7">
        <v>4045</v>
      </c>
      <c r="AS386" s="7">
        <v>48406</v>
      </c>
      <c r="AT386" s="7">
        <v>3310</v>
      </c>
      <c r="AU386" s="7">
        <v>57210</v>
      </c>
      <c r="AV386" s="12">
        <f t="shared" si="225"/>
        <v>7.0704422303793049</v>
      </c>
      <c r="AW386" s="12">
        <f t="shared" si="225"/>
        <v>84.61108197867506</v>
      </c>
      <c r="AX386" s="12">
        <f t="shared" si="225"/>
        <v>5.7857018003845484</v>
      </c>
      <c r="AY386" s="7">
        <v>10926</v>
      </c>
      <c r="AZ386" s="7">
        <v>972</v>
      </c>
      <c r="BA386" s="7">
        <v>53951</v>
      </c>
      <c r="BB386" s="12">
        <f t="shared" si="226"/>
        <v>20.251709884895554</v>
      </c>
      <c r="BC386" s="12">
        <f t="shared" si="226"/>
        <v>1.8016348167781877</v>
      </c>
      <c r="BD386" s="8" t="s">
        <v>46</v>
      </c>
      <c r="BN386" s="12"/>
      <c r="BO386" s="12"/>
      <c r="BP386" s="12"/>
      <c r="BQ386" s="12"/>
      <c r="BR386" s="12"/>
      <c r="BS386" s="12"/>
      <c r="BT386" s="12"/>
      <c r="BU386" s="12"/>
    </row>
    <row r="387" spans="1:73" x14ac:dyDescent="0.35">
      <c r="A387" s="11">
        <v>384</v>
      </c>
      <c r="B387" s="2">
        <v>2001</v>
      </c>
      <c r="C387" s="7">
        <v>156898</v>
      </c>
      <c r="D387" s="7">
        <v>25080</v>
      </c>
      <c r="E387" s="7">
        <v>24015</v>
      </c>
      <c r="F387" s="7">
        <v>23303</v>
      </c>
      <c r="G387" s="12">
        <f t="shared" si="216"/>
        <v>15.984907392063633</v>
      </c>
      <c r="H387" s="12">
        <f t="shared" si="216"/>
        <v>15.306122448979592</v>
      </c>
      <c r="I387" s="12">
        <f t="shared" si="216"/>
        <v>14.852324440082091</v>
      </c>
      <c r="J387" s="7">
        <v>292</v>
      </c>
      <c r="K387" s="13">
        <f t="shared" si="217"/>
        <v>0.18610817218830067</v>
      </c>
      <c r="L387" s="7">
        <v>56122</v>
      </c>
      <c r="M387" s="12">
        <f t="shared" si="218"/>
        <v>35.769735751889762</v>
      </c>
      <c r="N387" s="7">
        <v>52766</v>
      </c>
      <c r="O387" s="12">
        <f t="shared" si="219"/>
        <v>33.630766485232442</v>
      </c>
      <c r="P387" s="7">
        <v>73408</v>
      </c>
      <c r="Q387" s="7">
        <v>4684</v>
      </c>
      <c r="R387" s="7">
        <v>47224</v>
      </c>
      <c r="S387" s="12">
        <f t="shared" si="220"/>
        <v>5.9980535778312758</v>
      </c>
      <c r="T387" s="12">
        <f t="shared" si="221"/>
        <v>62.316064987711059</v>
      </c>
      <c r="U387" s="7">
        <v>513</v>
      </c>
      <c r="V387" s="7">
        <v>110</v>
      </c>
      <c r="W387" s="7">
        <v>309</v>
      </c>
      <c r="X387" s="7">
        <v>4628</v>
      </c>
      <c r="Y387" s="7">
        <v>3042</v>
      </c>
      <c r="Z387" s="7">
        <v>101</v>
      </c>
      <c r="AA387" s="7">
        <v>696</v>
      </c>
      <c r="AB387" s="7">
        <v>3383</v>
      </c>
      <c r="AC387" s="7">
        <v>425</v>
      </c>
      <c r="AD387" s="7">
        <v>1706</v>
      </c>
      <c r="AE387" s="7">
        <v>3317</v>
      </c>
      <c r="AF387" s="7">
        <v>6410</v>
      </c>
      <c r="AG387" s="7">
        <v>2158</v>
      </c>
      <c r="AH387" s="7">
        <v>816</v>
      </c>
      <c r="AI387" s="7">
        <v>24169</v>
      </c>
      <c r="AJ387" s="7">
        <v>11548</v>
      </c>
      <c r="AK387" s="7">
        <v>23352</v>
      </c>
      <c r="AL387" s="14">
        <f t="shared" si="222"/>
        <v>14.883554921031497</v>
      </c>
      <c r="AM387" s="7">
        <v>6.6185868176008755</v>
      </c>
      <c r="AN387" s="7">
        <v>17677</v>
      </c>
      <c r="AO387" s="7">
        <v>4569</v>
      </c>
      <c r="AP387" s="14">
        <f t="shared" si="223"/>
        <v>11.266555341686955</v>
      </c>
      <c r="AQ387" s="14">
        <f t="shared" si="224"/>
        <v>2.9120830093436498</v>
      </c>
      <c r="AR387" s="7">
        <v>4899</v>
      </c>
      <c r="AS387" s="7">
        <v>50220</v>
      </c>
      <c r="AT387" s="7">
        <v>4375</v>
      </c>
      <c r="AU387" s="7">
        <v>60135</v>
      </c>
      <c r="AV387" s="12">
        <f t="shared" si="225"/>
        <v>8.1466699925168378</v>
      </c>
      <c r="AW387" s="12">
        <f t="shared" si="225"/>
        <v>83.512097779995003</v>
      </c>
      <c r="AX387" s="12">
        <f t="shared" si="225"/>
        <v>7.2752972478589832</v>
      </c>
      <c r="AY387" s="7">
        <v>10984</v>
      </c>
      <c r="AZ387" s="7">
        <v>1067</v>
      </c>
      <c r="BA387" s="7">
        <v>56880</v>
      </c>
      <c r="BB387" s="12">
        <f t="shared" si="226"/>
        <v>19.310829817158933</v>
      </c>
      <c r="BC387" s="12">
        <f t="shared" si="226"/>
        <v>1.8758790436005626</v>
      </c>
      <c r="BD387" s="8" t="s">
        <v>40</v>
      </c>
      <c r="BE387" s="5">
        <v>14779</v>
      </c>
      <c r="BF387" s="5">
        <v>21145</v>
      </c>
      <c r="BG387" s="5">
        <v>5339</v>
      </c>
      <c r="BH387" s="5">
        <v>1085</v>
      </c>
      <c r="BI387" s="5">
        <v>42348</v>
      </c>
      <c r="BJ387" s="5">
        <v>10665</v>
      </c>
      <c r="BK387" s="5">
        <v>2256</v>
      </c>
      <c r="BL387" s="5">
        <v>1610</v>
      </c>
      <c r="BM387" s="5">
        <v>56879</v>
      </c>
      <c r="BN387" s="12">
        <f t="shared" ref="BN387:BU389" si="227">BE387/$BM387*100</f>
        <v>25.983227553227028</v>
      </c>
      <c r="BO387" s="12">
        <f t="shared" si="227"/>
        <v>37.175407443872075</v>
      </c>
      <c r="BP387" s="12">
        <f t="shared" si="227"/>
        <v>9.3865925912902828</v>
      </c>
      <c r="BQ387" s="12">
        <f t="shared" si="227"/>
        <v>1.9075581497565008</v>
      </c>
      <c r="BR387" s="12">
        <f t="shared" si="227"/>
        <v>74.452785738145892</v>
      </c>
      <c r="BS387" s="12">
        <f t="shared" si="227"/>
        <v>18.750329647145694</v>
      </c>
      <c r="BT387" s="12">
        <f t="shared" si="227"/>
        <v>3.9663144570052218</v>
      </c>
      <c r="BU387" s="12">
        <f t="shared" si="227"/>
        <v>2.8305701577031948</v>
      </c>
    </row>
    <row r="388" spans="1:73" x14ac:dyDescent="0.35">
      <c r="A388" s="11">
        <v>385</v>
      </c>
      <c r="B388" s="2">
        <v>2006</v>
      </c>
      <c r="C388" s="7">
        <v>161939</v>
      </c>
      <c r="D388" s="7">
        <v>25535</v>
      </c>
      <c r="E388" s="7">
        <v>26509</v>
      </c>
      <c r="F388" s="7">
        <v>25881</v>
      </c>
      <c r="G388" s="12">
        <f t="shared" si="216"/>
        <v>15.768283118952198</v>
      </c>
      <c r="H388" s="12">
        <f t="shared" si="216"/>
        <v>16.369744162925546</v>
      </c>
      <c r="I388" s="12">
        <f t="shared" si="216"/>
        <v>15.981943818351354</v>
      </c>
      <c r="J388" s="7">
        <v>333</v>
      </c>
      <c r="K388" s="13">
        <f t="shared" si="217"/>
        <v>0.2056329852598818</v>
      </c>
      <c r="L388" s="7">
        <v>63746</v>
      </c>
      <c r="M388" s="12">
        <f t="shared" si="218"/>
        <v>39.364205040169445</v>
      </c>
      <c r="N388" s="7">
        <v>62051</v>
      </c>
      <c r="O388" s="12">
        <f t="shared" si="219"/>
        <v>38.317514619702479</v>
      </c>
      <c r="P388" s="7">
        <v>74408</v>
      </c>
      <c r="Q388" s="7">
        <v>4438</v>
      </c>
      <c r="R388" s="7">
        <v>48503</v>
      </c>
      <c r="S388" s="12">
        <f t="shared" si="220"/>
        <v>5.6286939096466533</v>
      </c>
      <c r="T388" s="12">
        <f t="shared" si="221"/>
        <v>61.913324800351788</v>
      </c>
      <c r="U388" s="7">
        <v>546</v>
      </c>
      <c r="V388" s="7">
        <v>119</v>
      </c>
      <c r="W388" s="7">
        <v>334</v>
      </c>
      <c r="X388" s="7">
        <v>8300</v>
      </c>
      <c r="Y388" s="7">
        <v>4685</v>
      </c>
      <c r="Z388" s="7">
        <v>65</v>
      </c>
      <c r="AA388" s="7">
        <v>801</v>
      </c>
      <c r="AB388" s="7">
        <v>4330</v>
      </c>
      <c r="AC388" s="7">
        <v>420</v>
      </c>
      <c r="AD388" s="7">
        <v>1999</v>
      </c>
      <c r="AE388" s="7">
        <v>4882</v>
      </c>
      <c r="AF388" s="7">
        <v>8520</v>
      </c>
      <c r="AG388" s="7">
        <v>2622</v>
      </c>
      <c r="AH388" s="7">
        <v>809</v>
      </c>
      <c r="AI388" s="7">
        <v>30531</v>
      </c>
      <c r="AJ388" s="7">
        <v>13131</v>
      </c>
      <c r="AK388" s="7">
        <v>31078</v>
      </c>
      <c r="AL388" s="14">
        <f t="shared" si="222"/>
        <v>19.191176924644466</v>
      </c>
      <c r="AM388" s="7">
        <v>4.8639516272452425</v>
      </c>
      <c r="AN388" s="7">
        <v>20056</v>
      </c>
      <c r="AO388" s="7">
        <v>5645</v>
      </c>
      <c r="AP388" s="14">
        <f t="shared" si="223"/>
        <v>12.384910367484053</v>
      </c>
      <c r="AQ388" s="14">
        <f t="shared" si="224"/>
        <v>3.4858804858619608</v>
      </c>
      <c r="AR388" s="7">
        <v>6200</v>
      </c>
      <c r="AS388" s="7">
        <v>47043</v>
      </c>
      <c r="AT388" s="7">
        <v>5765</v>
      </c>
      <c r="AU388" s="7">
        <v>59150</v>
      </c>
      <c r="AV388" s="12">
        <f t="shared" si="225"/>
        <v>10.48182586644125</v>
      </c>
      <c r="AW388" s="12">
        <f t="shared" si="225"/>
        <v>79.531699070160613</v>
      </c>
      <c r="AX388" s="12">
        <f t="shared" si="225"/>
        <v>9.7464074387151314</v>
      </c>
      <c r="AY388" s="7">
        <v>13158</v>
      </c>
      <c r="AZ388" s="7">
        <v>1272</v>
      </c>
      <c r="BA388" s="7">
        <v>59150</v>
      </c>
      <c r="BB388" s="12">
        <f t="shared" si="226"/>
        <v>22.245139475908708</v>
      </c>
      <c r="BC388" s="12">
        <f t="shared" si="226"/>
        <v>2.1504649196956889</v>
      </c>
      <c r="BD388" s="8">
        <v>38</v>
      </c>
      <c r="BE388" s="5">
        <v>15168</v>
      </c>
      <c r="BF388" s="5">
        <v>20896</v>
      </c>
      <c r="BG388" s="5">
        <v>5515</v>
      </c>
      <c r="BH388" s="5">
        <v>1061</v>
      </c>
      <c r="BI388" s="5">
        <v>42640</v>
      </c>
      <c r="BJ388" s="5">
        <v>11265</v>
      </c>
      <c r="BK388" s="5">
        <v>2945</v>
      </c>
      <c r="BL388" s="5">
        <v>2300</v>
      </c>
      <c r="BM388" s="5">
        <v>59150</v>
      </c>
      <c r="BN388" s="12">
        <f t="shared" si="227"/>
        <v>25.643279797125949</v>
      </c>
      <c r="BO388" s="12">
        <f t="shared" si="227"/>
        <v>35.327134404057482</v>
      </c>
      <c r="BP388" s="12">
        <f t="shared" si="227"/>
        <v>9.3237531699070164</v>
      </c>
      <c r="BQ388" s="12">
        <f t="shared" si="227"/>
        <v>1.7937447168216398</v>
      </c>
      <c r="BR388" s="12">
        <f t="shared" si="227"/>
        <v>72.087912087912088</v>
      </c>
      <c r="BS388" s="12">
        <f t="shared" si="227"/>
        <v>19.044801352493661</v>
      </c>
      <c r="BT388" s="12">
        <f t="shared" si="227"/>
        <v>4.978867286559594</v>
      </c>
      <c r="BU388" s="12">
        <f t="shared" si="227"/>
        <v>3.8884192730346578</v>
      </c>
    </row>
    <row r="389" spans="1:73" x14ac:dyDescent="0.35">
      <c r="A389" s="11">
        <v>386</v>
      </c>
      <c r="B389" s="2">
        <v>2011</v>
      </c>
      <c r="C389" s="7">
        <v>170876</v>
      </c>
      <c r="D389" s="7">
        <v>26618</v>
      </c>
      <c r="E389" s="7">
        <v>27901</v>
      </c>
      <c r="F389" s="7">
        <v>28584</v>
      </c>
      <c r="G389" s="12">
        <f t="shared" si="216"/>
        <v>15.577377747606452</v>
      </c>
      <c r="H389" s="12">
        <f t="shared" si="216"/>
        <v>16.328214611765258</v>
      </c>
      <c r="I389" s="12">
        <f t="shared" si="216"/>
        <v>16.727919661040755</v>
      </c>
      <c r="J389" s="7">
        <v>365</v>
      </c>
      <c r="K389" s="13">
        <f t="shared" si="217"/>
        <v>0.21360518738734521</v>
      </c>
      <c r="L389" s="7">
        <v>75569</v>
      </c>
      <c r="M389" s="12">
        <f t="shared" si="218"/>
        <v>44.224466864861064</v>
      </c>
      <c r="N389" s="7">
        <v>75070</v>
      </c>
      <c r="O389" s="12">
        <f t="shared" si="219"/>
        <v>43.932442238816449</v>
      </c>
      <c r="P389" s="7">
        <v>78292</v>
      </c>
      <c r="Q389" s="7">
        <v>5177</v>
      </c>
      <c r="R389" s="7">
        <v>52451</v>
      </c>
      <c r="S389" s="12">
        <f t="shared" si="220"/>
        <v>6.2023026512837101</v>
      </c>
      <c r="T389" s="12">
        <f t="shared" si="221"/>
        <v>61.410388463802235</v>
      </c>
      <c r="U389" s="7">
        <v>639</v>
      </c>
      <c r="V389" s="7">
        <v>145</v>
      </c>
      <c r="W389" s="7">
        <v>435</v>
      </c>
      <c r="X389" s="7">
        <v>13779</v>
      </c>
      <c r="Y389" s="7">
        <v>7315</v>
      </c>
      <c r="Z389" s="7">
        <v>126</v>
      </c>
      <c r="AA389" s="7">
        <v>987</v>
      </c>
      <c r="AB389" s="7">
        <v>5681</v>
      </c>
      <c r="AC389" s="7">
        <v>407</v>
      </c>
      <c r="AD389" s="7">
        <v>2434</v>
      </c>
      <c r="AE389" s="7">
        <v>6891</v>
      </c>
      <c r="AF389" s="7">
        <v>11406</v>
      </c>
      <c r="AG389" s="7">
        <v>3486</v>
      </c>
      <c r="AH389" s="7">
        <v>782</v>
      </c>
      <c r="AI389" s="7">
        <v>39300</v>
      </c>
      <c r="AJ389" s="7">
        <v>15358</v>
      </c>
      <c r="AK389" s="7">
        <v>39240</v>
      </c>
      <c r="AL389" s="14">
        <f t="shared" si="222"/>
        <v>22.96402069336829</v>
      </c>
      <c r="AM389" s="7">
        <v>3.4603349898766798</v>
      </c>
      <c r="AN389" s="7">
        <v>22433</v>
      </c>
      <c r="AO389" s="7">
        <v>5497</v>
      </c>
      <c r="AP389" s="14">
        <f t="shared" si="223"/>
        <v>13.128233338795384</v>
      </c>
      <c r="AQ389" s="14">
        <f t="shared" si="224"/>
        <v>3.216952644022566</v>
      </c>
      <c r="AR389" s="7">
        <v>6368</v>
      </c>
      <c r="AS389" s="7">
        <v>47585</v>
      </c>
      <c r="AT389" s="7">
        <v>7198</v>
      </c>
      <c r="AU389" s="7">
        <v>61295</v>
      </c>
      <c r="AV389" s="12">
        <f t="shared" si="225"/>
        <v>10.389101884329881</v>
      </c>
      <c r="AW389" s="12">
        <f t="shared" si="225"/>
        <v>77.632759605188028</v>
      </c>
      <c r="AX389" s="12">
        <f t="shared" si="225"/>
        <v>11.743209070886696</v>
      </c>
      <c r="AY389" s="7">
        <v>15412</v>
      </c>
      <c r="AZ389" s="7">
        <v>1284</v>
      </c>
      <c r="BA389" s="7">
        <v>61296</v>
      </c>
      <c r="BB389" s="12">
        <f t="shared" si="226"/>
        <v>25.143565648655702</v>
      </c>
      <c r="BC389" s="12">
        <f t="shared" si="226"/>
        <v>2.0947533281127644</v>
      </c>
      <c r="BD389" s="8">
        <v>38</v>
      </c>
      <c r="BE389" s="5">
        <v>15481</v>
      </c>
      <c r="BF389" s="5">
        <v>21807</v>
      </c>
      <c r="BG389" s="5">
        <v>5900</v>
      </c>
      <c r="BH389" s="5">
        <v>1095</v>
      </c>
      <c r="BI389" s="5">
        <v>44283</v>
      </c>
      <c r="BJ389" s="5">
        <v>11797</v>
      </c>
      <c r="BK389" s="5">
        <v>3295</v>
      </c>
      <c r="BL389" s="5">
        <v>1920</v>
      </c>
      <c r="BM389" s="5">
        <v>61295</v>
      </c>
      <c r="BN389" s="12">
        <f t="shared" si="227"/>
        <v>25.256546210947061</v>
      </c>
      <c r="BO389" s="12">
        <f t="shared" si="227"/>
        <v>35.577127008728283</v>
      </c>
      <c r="BP389" s="12">
        <f t="shared" si="227"/>
        <v>9.6255812056448331</v>
      </c>
      <c r="BQ389" s="12">
        <f t="shared" si="227"/>
        <v>1.7864426135900155</v>
      </c>
      <c r="BR389" s="12">
        <f t="shared" si="227"/>
        <v>72.24569703891018</v>
      </c>
      <c r="BS389" s="12">
        <f t="shared" si="227"/>
        <v>19.246268047964758</v>
      </c>
      <c r="BT389" s="12">
        <f t="shared" si="227"/>
        <v>5.3756423851863939</v>
      </c>
      <c r="BU389" s="12">
        <f t="shared" si="227"/>
        <v>3.1323925279386571</v>
      </c>
    </row>
    <row r="390" spans="1:73" x14ac:dyDescent="0.35">
      <c r="A390" s="11">
        <v>387</v>
      </c>
      <c r="B390"/>
      <c r="C390"/>
      <c r="D390"/>
      <c r="E390"/>
      <c r="F390"/>
      <c r="G390"/>
      <c r="H390"/>
      <c r="I390"/>
      <c r="J390"/>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s="23"/>
      <c r="BF390" s="23"/>
      <c r="BG390" s="23"/>
      <c r="BH390" s="23"/>
      <c r="BI390" s="23"/>
      <c r="BJ390" s="23"/>
      <c r="BK390" s="23"/>
      <c r="BL390" s="23"/>
      <c r="BM390" s="23"/>
      <c r="BN390" s="23"/>
    </row>
    <row r="391" spans="1:73" x14ac:dyDescent="0.35">
      <c r="A391" s="11">
        <v>388</v>
      </c>
      <c r="B391"/>
      <c r="C391"/>
      <c r="D391"/>
      <c r="E391"/>
      <c r="F391"/>
      <c r="G391"/>
      <c r="H391"/>
      <c r="I391"/>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s="23"/>
      <c r="BF391" s="23"/>
      <c r="BG391" s="23"/>
      <c r="BH391" s="23"/>
      <c r="BI391" s="23"/>
      <c r="BJ391" s="23"/>
      <c r="BK391" s="23"/>
      <c r="BL391" s="23"/>
      <c r="BM391" s="23"/>
      <c r="BN391" s="23"/>
    </row>
    <row r="392" spans="1:73" x14ac:dyDescent="0.35">
      <c r="A392" s="11">
        <v>389</v>
      </c>
      <c r="B392"/>
      <c r="C392"/>
      <c r="D392"/>
      <c r="E392"/>
      <c r="F392"/>
      <c r="G392"/>
      <c r="H392"/>
      <c r="I392"/>
      <c r="J392"/>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s="23"/>
      <c r="BF392" s="23"/>
      <c r="BG392" s="23"/>
      <c r="BH392" s="23"/>
      <c r="BI392" s="23"/>
      <c r="BJ392" s="23"/>
      <c r="BK392" s="23"/>
      <c r="BL392" s="23"/>
      <c r="BM392" s="23"/>
      <c r="BN392" s="23"/>
    </row>
    <row r="393" spans="1:73" x14ac:dyDescent="0.35">
      <c r="A393" s="11">
        <v>390</v>
      </c>
      <c r="B393"/>
      <c r="C393"/>
      <c r="D393"/>
      <c r="E393"/>
      <c r="F393"/>
      <c r="G393"/>
      <c r="H393"/>
      <c r="I393"/>
      <c r="J393"/>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s="23"/>
      <c r="BF393" s="23"/>
      <c r="BG393" s="23"/>
      <c r="BH393" s="23"/>
      <c r="BI393" s="23"/>
      <c r="BJ393" s="23"/>
      <c r="BK393" s="23"/>
      <c r="BL393" s="23"/>
      <c r="BM393" s="23"/>
      <c r="BN393" s="23"/>
    </row>
    <row r="394" spans="1:73" x14ac:dyDescent="0.35">
      <c r="A394" s="11">
        <v>391</v>
      </c>
      <c r="B394"/>
      <c r="C394"/>
      <c r="D394"/>
      <c r="E394"/>
      <c r="F394"/>
      <c r="G394"/>
      <c r="H394"/>
      <c r="I394"/>
      <c r="J394"/>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s="23"/>
      <c r="BF394" s="23"/>
      <c r="BG394" s="23"/>
      <c r="BH394" s="23"/>
      <c r="BI394" s="23"/>
      <c r="BJ394" s="23"/>
      <c r="BK394" s="23"/>
      <c r="BL394" s="23"/>
      <c r="BM394" s="23"/>
      <c r="BN394" s="23"/>
    </row>
    <row r="395" spans="1:73" x14ac:dyDescent="0.35">
      <c r="A395" s="11">
        <v>392</v>
      </c>
      <c r="B395"/>
      <c r="C395"/>
      <c r="D395"/>
      <c r="E395"/>
      <c r="F395"/>
      <c r="G395"/>
      <c r="H395"/>
      <c r="I395"/>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s="23"/>
      <c r="BF395" s="23"/>
      <c r="BG395" s="23"/>
      <c r="BH395" s="23"/>
      <c r="BI395" s="23"/>
      <c r="BJ395" s="23"/>
      <c r="BK395" s="23"/>
      <c r="BL395" s="23"/>
      <c r="BM395" s="23"/>
      <c r="BN395" s="23"/>
    </row>
    <row r="396" spans="1:73" x14ac:dyDescent="0.35">
      <c r="A396" s="11">
        <v>393</v>
      </c>
      <c r="B396"/>
      <c r="C396"/>
      <c r="D396"/>
      <c r="E396"/>
      <c r="F396"/>
      <c r="G396"/>
      <c r="H396"/>
      <c r="I396"/>
      <c r="J396"/>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s="23"/>
      <c r="BF396" s="23"/>
      <c r="BG396" s="23"/>
      <c r="BH396" s="23"/>
      <c r="BI396" s="23"/>
      <c r="BJ396" s="23"/>
      <c r="BK396" s="23"/>
      <c r="BL396" s="23"/>
      <c r="BM396" s="23"/>
      <c r="BN396" s="23"/>
    </row>
    <row r="397" spans="1:73" x14ac:dyDescent="0.35">
      <c r="A397" s="11">
        <v>394</v>
      </c>
      <c r="B397"/>
      <c r="C397"/>
      <c r="D397"/>
      <c r="E397"/>
      <c r="F397"/>
      <c r="G397"/>
      <c r="H397"/>
      <c r="I397"/>
      <c r="J397"/>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s="23"/>
      <c r="BF397" s="23"/>
      <c r="BG397" s="23"/>
      <c r="BH397" s="23"/>
      <c r="BI397" s="23"/>
      <c r="BJ397" s="23"/>
      <c r="BK397" s="23"/>
      <c r="BL397" s="23"/>
      <c r="BM397" s="23"/>
      <c r="BN397" s="23"/>
    </row>
    <row r="398" spans="1:73" x14ac:dyDescent="0.35">
      <c r="A398" s="11">
        <v>395</v>
      </c>
      <c r="B398"/>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s="23"/>
      <c r="BF398" s="23"/>
      <c r="BG398" s="23"/>
      <c r="BH398" s="23"/>
      <c r="BI398" s="23"/>
      <c r="BJ398" s="23"/>
      <c r="BK398" s="23"/>
      <c r="BL398" s="23"/>
      <c r="BM398" s="23"/>
      <c r="BN398" s="23"/>
    </row>
    <row r="399" spans="1:73" x14ac:dyDescent="0.35">
      <c r="A399" s="11">
        <v>396</v>
      </c>
      <c r="B399"/>
      <c r="C399"/>
      <c r="D399"/>
      <c r="E399"/>
      <c r="F399"/>
      <c r="G399"/>
      <c r="H399"/>
      <c r="I399"/>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s="23"/>
      <c r="BF399" s="23"/>
      <c r="BG399" s="23"/>
      <c r="BH399" s="23"/>
      <c r="BI399" s="23"/>
      <c r="BJ399" s="23"/>
      <c r="BK399" s="23"/>
      <c r="BL399" s="23"/>
      <c r="BM399" s="23"/>
      <c r="BN399" s="23"/>
    </row>
    <row r="400" spans="1:73" x14ac:dyDescent="0.35">
      <c r="A400" s="11">
        <v>397</v>
      </c>
      <c r="B400"/>
      <c r="C400"/>
      <c r="D400"/>
      <c r="E400"/>
      <c r="F400"/>
      <c r="G400"/>
      <c r="H400"/>
      <c r="I400"/>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s="23"/>
      <c r="BF400" s="23"/>
      <c r="BG400" s="23"/>
      <c r="BH400" s="23"/>
      <c r="BI400" s="23"/>
      <c r="BJ400" s="23"/>
      <c r="BK400" s="23"/>
      <c r="BL400" s="23"/>
      <c r="BM400" s="23"/>
      <c r="BN400" s="23"/>
    </row>
    <row r="401" spans="1:73" x14ac:dyDescent="0.35">
      <c r="A401" s="11">
        <v>398</v>
      </c>
      <c r="B401"/>
      <c r="C401"/>
      <c r="D401"/>
      <c r="E401"/>
      <c r="F401"/>
      <c r="G401"/>
      <c r="H401"/>
      <c r="I401"/>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s="23"/>
      <c r="BF401" s="23"/>
      <c r="BG401" s="23"/>
      <c r="BH401" s="23"/>
      <c r="BI401" s="23"/>
      <c r="BJ401" s="23"/>
      <c r="BK401" s="23"/>
      <c r="BL401" s="23"/>
      <c r="BM401" s="23"/>
      <c r="BN401" s="23"/>
    </row>
    <row r="402" spans="1:73" x14ac:dyDescent="0.35">
      <c r="A402" s="11">
        <v>399</v>
      </c>
      <c r="B402"/>
      <c r="C402"/>
      <c r="D402"/>
      <c r="E402"/>
      <c r="F402"/>
      <c r="G402"/>
      <c r="H402"/>
      <c r="I402"/>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s="23"/>
      <c r="BF402" s="23"/>
      <c r="BG402" s="23"/>
      <c r="BH402" s="23"/>
      <c r="BI402" s="23"/>
      <c r="BJ402" s="23"/>
      <c r="BK402" s="23"/>
      <c r="BL402" s="23"/>
      <c r="BM402" s="23"/>
      <c r="BN402" s="23"/>
    </row>
    <row r="403" spans="1:73" x14ac:dyDescent="0.35">
      <c r="A403" s="11">
        <v>400</v>
      </c>
      <c r="B403"/>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s="23"/>
      <c r="BF403" s="23"/>
      <c r="BG403" s="23"/>
      <c r="BH403" s="23"/>
      <c r="BI403" s="23"/>
      <c r="BJ403" s="23"/>
      <c r="BK403" s="23"/>
      <c r="BL403" s="23"/>
      <c r="BM403" s="23"/>
      <c r="BN403" s="23"/>
    </row>
    <row r="404" spans="1:73" x14ac:dyDescent="0.35">
      <c r="A404" s="11">
        <v>401</v>
      </c>
      <c r="B404" s="2" t="s">
        <v>72</v>
      </c>
      <c r="C404" s="7" t="s">
        <v>0</v>
      </c>
      <c r="D404" s="7" t="s">
        <v>1</v>
      </c>
      <c r="E404" s="7" t="s">
        <v>2</v>
      </c>
      <c r="F404" s="7" t="s">
        <v>3</v>
      </c>
      <c r="G404" s="12" t="e">
        <f t="shared" ref="G404:I409" si="228">D404/$C404*100</f>
        <v>#VALUE!</v>
      </c>
      <c r="H404" s="12" t="e">
        <f t="shared" si="228"/>
        <v>#VALUE!</v>
      </c>
      <c r="I404" s="12" t="e">
        <f t="shared" si="228"/>
        <v>#VALUE!</v>
      </c>
      <c r="J404" s="7" t="s">
        <v>4</v>
      </c>
      <c r="K404" s="13" t="e">
        <f t="shared" ref="K404:K409" si="229">J404/$C404*100</f>
        <v>#VALUE!</v>
      </c>
      <c r="L404" s="7" t="s">
        <v>5</v>
      </c>
      <c r="M404" s="12" t="e">
        <f t="shared" ref="M404:M409" si="230">L404/$C404*100</f>
        <v>#VALUE!</v>
      </c>
      <c r="N404" s="7" t="s">
        <v>6</v>
      </c>
      <c r="O404" s="12" t="e">
        <f t="shared" ref="O404:O409" si="231">N404/$C404*100</f>
        <v>#VALUE!</v>
      </c>
      <c r="P404" s="7" t="s">
        <v>7</v>
      </c>
      <c r="Q404" s="7" t="s">
        <v>8</v>
      </c>
      <c r="R404" s="7" t="s">
        <v>9</v>
      </c>
      <c r="S404" s="12" t="e">
        <f t="shared" ref="S404:S409" si="232">Q404/SUM(P404,Q404)*100</f>
        <v>#VALUE!</v>
      </c>
      <c r="T404" s="12" t="e">
        <f t="shared" ref="T404:T409" si="233">SUM(P404:Q404)/SUM(P404:R404)*100</f>
        <v>#DIV/0!</v>
      </c>
      <c r="U404" s="7" t="s">
        <v>10</v>
      </c>
      <c r="V404" s="7" t="s">
        <v>11</v>
      </c>
      <c r="W404" s="7" t="s">
        <v>12</v>
      </c>
      <c r="X404" s="7" t="s">
        <v>13</v>
      </c>
      <c r="Y404" s="7" t="s">
        <v>14</v>
      </c>
      <c r="Z404" s="7" t="s">
        <v>15</v>
      </c>
      <c r="AA404" s="7" t="s">
        <v>16</v>
      </c>
      <c r="AB404" s="7" t="s">
        <v>17</v>
      </c>
      <c r="AC404" s="7" t="s">
        <v>18</v>
      </c>
      <c r="AD404" s="7" t="s">
        <v>19</v>
      </c>
      <c r="AE404" s="7" t="s">
        <v>20</v>
      </c>
      <c r="AF404" s="7" t="s">
        <v>21</v>
      </c>
      <c r="AG404" s="7" t="s">
        <v>22</v>
      </c>
      <c r="AH404" s="7" t="s">
        <v>23</v>
      </c>
      <c r="AI404" s="7" t="s">
        <v>24</v>
      </c>
      <c r="AJ404" s="7" t="s">
        <v>25</v>
      </c>
      <c r="AK404" s="7" t="s">
        <v>26</v>
      </c>
      <c r="AL404" s="14" t="e">
        <f t="shared" ref="AL404:AL409" si="234">AK404/C404*100</f>
        <v>#VALUE!</v>
      </c>
      <c r="AM404" s="7" t="s">
        <v>27</v>
      </c>
      <c r="AN404" s="7" t="s">
        <v>28</v>
      </c>
      <c r="AO404" s="7" t="s">
        <v>29</v>
      </c>
      <c r="AP404" s="14" t="e">
        <f t="shared" ref="AP404:AP409" si="235">AN404/C404*100</f>
        <v>#VALUE!</v>
      </c>
      <c r="AQ404" s="14" t="e">
        <f t="shared" ref="AQ404:AQ409" si="236">AO404/C404*100</f>
        <v>#VALUE!</v>
      </c>
      <c r="AR404" s="7" t="s">
        <v>30</v>
      </c>
      <c r="AS404" s="7" t="s">
        <v>31</v>
      </c>
      <c r="AT404" s="7" t="s">
        <v>32</v>
      </c>
      <c r="AU404" s="7" t="s">
        <v>33</v>
      </c>
      <c r="AV404" s="12" t="e">
        <f t="shared" ref="AV404:AX409" si="237">AR404/$AU404*100</f>
        <v>#VALUE!</v>
      </c>
      <c r="AW404" s="12" t="e">
        <f t="shared" si="237"/>
        <v>#VALUE!</v>
      </c>
      <c r="AX404" s="12" t="e">
        <f t="shared" si="237"/>
        <v>#VALUE!</v>
      </c>
      <c r="AY404" s="7" t="s">
        <v>34</v>
      </c>
      <c r="AZ404" s="7" t="s">
        <v>35</v>
      </c>
      <c r="BA404" s="7" t="s">
        <v>36</v>
      </c>
      <c r="BB404" s="12" t="e">
        <f t="shared" ref="BB404:BC409" si="238">AY404/$BA404*100</f>
        <v>#VALUE!</v>
      </c>
      <c r="BC404" s="12" t="e">
        <f t="shared" si="238"/>
        <v>#VALUE!</v>
      </c>
      <c r="BD404" s="8" t="s">
        <v>37</v>
      </c>
      <c r="BN404" s="12"/>
      <c r="BO404" s="12"/>
      <c r="BP404" s="12"/>
      <c r="BQ404" s="12"/>
      <c r="BR404" s="12"/>
      <c r="BS404" s="12"/>
      <c r="BT404" s="12"/>
      <c r="BU404" s="12"/>
    </row>
    <row r="405" spans="1:73" x14ac:dyDescent="0.35">
      <c r="A405" s="11">
        <v>402</v>
      </c>
      <c r="B405" s="2">
        <v>1991</v>
      </c>
      <c r="C405" s="7">
        <v>105841</v>
      </c>
      <c r="D405" s="7">
        <v>18884</v>
      </c>
      <c r="E405" s="7">
        <v>18415</v>
      </c>
      <c r="F405" s="7">
        <v>13105</v>
      </c>
      <c r="G405" s="12">
        <f t="shared" si="228"/>
        <v>17.841857125310607</v>
      </c>
      <c r="H405" s="12">
        <f t="shared" si="228"/>
        <v>17.398739618862255</v>
      </c>
      <c r="I405" s="12">
        <f t="shared" si="228"/>
        <v>12.381780217496056</v>
      </c>
      <c r="J405" s="7">
        <v>232</v>
      </c>
      <c r="K405" s="13">
        <f t="shared" si="229"/>
        <v>0.21919671960771345</v>
      </c>
      <c r="L405" s="7">
        <v>32665</v>
      </c>
      <c r="M405" s="12">
        <f t="shared" si="230"/>
        <v>30.862331232698104</v>
      </c>
      <c r="N405" s="7">
        <v>36135</v>
      </c>
      <c r="O405" s="12">
        <f t="shared" si="231"/>
        <v>34.140833892347956</v>
      </c>
      <c r="P405" s="7">
        <v>46663</v>
      </c>
      <c r="Q405" s="7">
        <v>6543</v>
      </c>
      <c r="R405" s="7">
        <v>31514</v>
      </c>
      <c r="S405" s="12">
        <f t="shared" si="232"/>
        <v>12.297485246024884</v>
      </c>
      <c r="T405" s="12">
        <f t="shared" si="233"/>
        <v>62.802171860245515</v>
      </c>
      <c r="U405" s="7">
        <v>1503</v>
      </c>
      <c r="W405" s="7">
        <v>79</v>
      </c>
      <c r="X405" s="7">
        <v>935</v>
      </c>
      <c r="Y405" s="7">
        <v>739</v>
      </c>
      <c r="Z405" s="7">
        <v>28</v>
      </c>
      <c r="AA405" s="7">
        <v>525</v>
      </c>
      <c r="AB405" s="7">
        <v>426</v>
      </c>
      <c r="AC405" s="7">
        <v>421</v>
      </c>
      <c r="AD405" s="7">
        <v>2897</v>
      </c>
      <c r="AE405" s="7">
        <v>308</v>
      </c>
      <c r="AF405" s="7">
        <v>1696</v>
      </c>
      <c r="AG405" s="7">
        <v>1322</v>
      </c>
      <c r="AH405" s="7">
        <v>52</v>
      </c>
      <c r="AI405" s="7">
        <v>12581</v>
      </c>
      <c r="AJ405" s="7">
        <v>4644</v>
      </c>
      <c r="AK405" s="7">
        <v>6793</v>
      </c>
      <c r="AL405" s="14">
        <f t="shared" si="234"/>
        <v>6.4181177426517131</v>
      </c>
      <c r="AM405" s="7">
        <v>15.109343936381709</v>
      </c>
      <c r="AN405" s="7">
        <v>8236</v>
      </c>
      <c r="AO405" s="7">
        <v>3759</v>
      </c>
      <c r="AP405" s="14">
        <f t="shared" si="235"/>
        <v>7.7814835460738276</v>
      </c>
      <c r="AQ405" s="14">
        <f t="shared" si="236"/>
        <v>3.5515537457129089</v>
      </c>
      <c r="AR405" s="7">
        <v>8427</v>
      </c>
      <c r="AS405" s="7">
        <v>29267</v>
      </c>
      <c r="AT405" s="7">
        <v>3523</v>
      </c>
      <c r="AU405" s="7">
        <v>41790</v>
      </c>
      <c r="AV405" s="12">
        <f t="shared" si="237"/>
        <v>20.165111270638906</v>
      </c>
      <c r="AW405" s="12">
        <f t="shared" si="237"/>
        <v>70.033500837520933</v>
      </c>
      <c r="AX405" s="12">
        <f t="shared" si="237"/>
        <v>8.4302464704474751</v>
      </c>
      <c r="AY405" s="7">
        <v>11002</v>
      </c>
      <c r="AZ405" s="7">
        <v>3017</v>
      </c>
      <c r="BA405" s="7">
        <v>38956</v>
      </c>
      <c r="BB405" s="12">
        <f t="shared" si="238"/>
        <v>28.242119314097959</v>
      </c>
      <c r="BC405" s="12">
        <f t="shared" si="238"/>
        <v>7.7446349727898145</v>
      </c>
      <c r="BD405" s="8" t="s">
        <v>38</v>
      </c>
      <c r="BN405" s="12"/>
      <c r="BO405" s="12"/>
      <c r="BP405" s="12"/>
      <c r="BQ405" s="12"/>
      <c r="BR405" s="12"/>
      <c r="BS405" s="12"/>
      <c r="BT405" s="12"/>
      <c r="BU405" s="12"/>
    </row>
    <row r="406" spans="1:73" x14ac:dyDescent="0.35">
      <c r="A406" s="11">
        <v>403</v>
      </c>
      <c r="B406" s="2">
        <v>1996</v>
      </c>
      <c r="C406" s="7">
        <v>104849</v>
      </c>
      <c r="D406" s="7">
        <v>18482</v>
      </c>
      <c r="E406" s="7">
        <v>15663</v>
      </c>
      <c r="F406" s="7">
        <v>14190</v>
      </c>
      <c r="G406" s="12">
        <f t="shared" si="228"/>
        <v>17.627254432564925</v>
      </c>
      <c r="H406" s="12">
        <f t="shared" si="228"/>
        <v>14.938626024091789</v>
      </c>
      <c r="I406" s="12">
        <f t="shared" si="228"/>
        <v>13.533748533605472</v>
      </c>
      <c r="J406" s="7">
        <v>262</v>
      </c>
      <c r="K406" s="13">
        <f t="shared" si="229"/>
        <v>0.24988316531392765</v>
      </c>
      <c r="L406" s="7">
        <v>31631</v>
      </c>
      <c r="M406" s="12">
        <f t="shared" si="230"/>
        <v>30.168146572690251</v>
      </c>
      <c r="N406" s="7">
        <v>34679</v>
      </c>
      <c r="O406" s="12">
        <f t="shared" si="231"/>
        <v>33.075184312678232</v>
      </c>
      <c r="P406" s="7">
        <v>47186</v>
      </c>
      <c r="Q406" s="7">
        <v>4739</v>
      </c>
      <c r="R406" s="7">
        <v>32390</v>
      </c>
      <c r="S406" s="12">
        <f t="shared" si="232"/>
        <v>9.1266249398170434</v>
      </c>
      <c r="T406" s="12">
        <f t="shared" si="233"/>
        <v>61.58453418727391</v>
      </c>
      <c r="U406" s="7">
        <v>748</v>
      </c>
      <c r="V406" s="7">
        <v>115</v>
      </c>
      <c r="W406" s="7">
        <v>55</v>
      </c>
      <c r="X406" s="7">
        <v>1082</v>
      </c>
      <c r="Y406" s="7">
        <v>699</v>
      </c>
      <c r="Z406" s="7">
        <v>63</v>
      </c>
      <c r="AA406" s="7">
        <v>535</v>
      </c>
      <c r="AB406" s="7">
        <v>466</v>
      </c>
      <c r="AC406" s="7">
        <v>313</v>
      </c>
      <c r="AD406" s="7">
        <v>2879</v>
      </c>
      <c r="AE406" s="7">
        <v>304</v>
      </c>
      <c r="AF406" s="7">
        <v>2019</v>
      </c>
      <c r="AG406" s="7">
        <v>2056</v>
      </c>
      <c r="AH406" s="7">
        <v>38</v>
      </c>
      <c r="AI406" s="7">
        <v>15428</v>
      </c>
      <c r="AJ406" s="7">
        <v>5147</v>
      </c>
      <c r="AK406" s="7">
        <v>10094</v>
      </c>
      <c r="AL406" s="14">
        <f t="shared" si="234"/>
        <v>9.6271781323617773</v>
      </c>
      <c r="AM406" s="7">
        <v>10.614439324116743</v>
      </c>
      <c r="AN406" s="7">
        <v>3194</v>
      </c>
      <c r="AO406" s="7">
        <v>3279</v>
      </c>
      <c r="AP406" s="14">
        <f t="shared" si="235"/>
        <v>3.0462856107354384</v>
      </c>
      <c r="AQ406" s="14">
        <f t="shared" si="236"/>
        <v>3.1273545765815598</v>
      </c>
      <c r="AR406" s="7">
        <v>8804</v>
      </c>
      <c r="AS406" s="7">
        <v>29138</v>
      </c>
      <c r="AT406" s="7">
        <v>3845</v>
      </c>
      <c r="AU406" s="7">
        <v>43175</v>
      </c>
      <c r="AV406" s="12">
        <f t="shared" si="237"/>
        <v>20.391430225825129</v>
      </c>
      <c r="AW406" s="12">
        <f t="shared" si="237"/>
        <v>67.488129704690209</v>
      </c>
      <c r="AX406" s="12">
        <f t="shared" si="237"/>
        <v>8.9056166763173135</v>
      </c>
      <c r="AY406" s="7">
        <v>11136</v>
      </c>
      <c r="AZ406" s="7">
        <v>2691</v>
      </c>
      <c r="BA406" s="7">
        <v>40315</v>
      </c>
      <c r="BB406" s="12">
        <f t="shared" si="238"/>
        <v>27.622473024928684</v>
      </c>
      <c r="BC406" s="12">
        <f t="shared" si="238"/>
        <v>6.6749348877588988</v>
      </c>
      <c r="BD406" s="8" t="s">
        <v>54</v>
      </c>
      <c r="BN406" s="12"/>
      <c r="BO406" s="12"/>
      <c r="BP406" s="12"/>
      <c r="BQ406" s="12"/>
      <c r="BR406" s="12"/>
      <c r="BS406" s="12"/>
      <c r="BT406" s="12"/>
      <c r="BU406" s="12"/>
    </row>
    <row r="407" spans="1:73" x14ac:dyDescent="0.35">
      <c r="A407" s="11">
        <v>404</v>
      </c>
      <c r="B407" s="2">
        <v>2001</v>
      </c>
      <c r="C407" s="7">
        <v>106116</v>
      </c>
      <c r="D407" s="7">
        <v>18631</v>
      </c>
      <c r="E407" s="7">
        <v>13959</v>
      </c>
      <c r="F407" s="7">
        <v>15035</v>
      </c>
      <c r="G407" s="12">
        <f t="shared" si="228"/>
        <v>17.55720155301745</v>
      </c>
      <c r="H407" s="12">
        <f t="shared" si="228"/>
        <v>13.154472464095896</v>
      </c>
      <c r="I407" s="12">
        <f t="shared" si="228"/>
        <v>14.168457160088959</v>
      </c>
      <c r="J407" s="7">
        <v>273</v>
      </c>
      <c r="K407" s="13">
        <f t="shared" si="229"/>
        <v>0.25726563383467149</v>
      </c>
      <c r="L407" s="7">
        <v>29407</v>
      </c>
      <c r="M407" s="12">
        <f t="shared" si="230"/>
        <v>27.712126352293716</v>
      </c>
      <c r="N407" s="7">
        <v>32687</v>
      </c>
      <c r="O407" s="12">
        <f t="shared" si="231"/>
        <v>30.803083418146183</v>
      </c>
      <c r="P407" s="7">
        <v>49161</v>
      </c>
      <c r="Q407" s="7">
        <v>3390</v>
      </c>
      <c r="R407" s="7">
        <v>30237</v>
      </c>
      <c r="S407" s="12">
        <f t="shared" si="232"/>
        <v>6.4508762916024436</v>
      </c>
      <c r="T407" s="12">
        <f t="shared" si="233"/>
        <v>63.476590810262358</v>
      </c>
      <c r="U407" s="7">
        <v>387</v>
      </c>
      <c r="V407" s="7">
        <v>175</v>
      </c>
      <c r="W407" s="7">
        <v>63</v>
      </c>
      <c r="X407" s="7">
        <v>1169</v>
      </c>
      <c r="Y407" s="7">
        <v>738</v>
      </c>
      <c r="Z407" s="7">
        <v>59</v>
      </c>
      <c r="AA407" s="7">
        <v>480</v>
      </c>
      <c r="AB407" s="7">
        <v>474</v>
      </c>
      <c r="AC407" s="7">
        <v>274</v>
      </c>
      <c r="AD407" s="7">
        <v>2377</v>
      </c>
      <c r="AE407" s="7">
        <v>376</v>
      </c>
      <c r="AF407" s="7">
        <v>3039</v>
      </c>
      <c r="AG407" s="7">
        <v>2849</v>
      </c>
      <c r="AH407" s="7">
        <v>61</v>
      </c>
      <c r="AI407" s="7">
        <v>13652</v>
      </c>
      <c r="AJ407" s="7">
        <v>5360</v>
      </c>
      <c r="AK407" s="7">
        <v>13084</v>
      </c>
      <c r="AL407" s="14">
        <f t="shared" si="234"/>
        <v>12.329903124882206</v>
      </c>
      <c r="AM407" s="7">
        <v>8.1399046104928452</v>
      </c>
      <c r="AN407" s="7">
        <v>11744</v>
      </c>
      <c r="AO407" s="7">
        <v>2773</v>
      </c>
      <c r="AP407" s="14">
        <f t="shared" si="235"/>
        <v>11.06713407968638</v>
      </c>
      <c r="AQ407" s="14">
        <f t="shared" si="236"/>
        <v>2.6131780315880735</v>
      </c>
      <c r="AR407" s="7">
        <v>8824</v>
      </c>
      <c r="AS407" s="7">
        <v>30033</v>
      </c>
      <c r="AT407" s="7">
        <v>5496</v>
      </c>
      <c r="AU407" s="7">
        <v>45036</v>
      </c>
      <c r="AV407" s="12">
        <f t="shared" si="237"/>
        <v>19.593214317434938</v>
      </c>
      <c r="AW407" s="12">
        <f t="shared" si="237"/>
        <v>66.686650679456434</v>
      </c>
      <c r="AX407" s="12">
        <f t="shared" si="237"/>
        <v>12.203570476951771</v>
      </c>
      <c r="AY407" s="7">
        <v>11127</v>
      </c>
      <c r="AZ407" s="7">
        <v>2858</v>
      </c>
      <c r="BA407" s="7">
        <v>41931</v>
      </c>
      <c r="BB407" s="12">
        <f t="shared" si="238"/>
        <v>26.536452743793376</v>
      </c>
      <c r="BC407" s="12">
        <f t="shared" si="238"/>
        <v>6.8159595525983168</v>
      </c>
      <c r="BD407" s="8" t="s">
        <v>46</v>
      </c>
      <c r="BE407" s="5">
        <v>8929</v>
      </c>
      <c r="BF407" s="5">
        <v>13008</v>
      </c>
      <c r="BG407" s="5">
        <v>3844</v>
      </c>
      <c r="BH407" s="5">
        <v>759</v>
      </c>
      <c r="BI407" s="5">
        <v>26540</v>
      </c>
      <c r="BJ407" s="5">
        <v>9955</v>
      </c>
      <c r="BK407" s="5">
        <v>1648</v>
      </c>
      <c r="BL407" s="5">
        <v>1614</v>
      </c>
      <c r="BM407" s="5">
        <v>39757</v>
      </c>
      <c r="BN407" s="12">
        <f t="shared" ref="BN407:BU409" si="239">BE407/$BM407*100</f>
        <v>22.458938048645521</v>
      </c>
      <c r="BO407" s="12">
        <f t="shared" si="239"/>
        <v>32.718766506527153</v>
      </c>
      <c r="BP407" s="12">
        <f t="shared" si="239"/>
        <v>9.6687375808033806</v>
      </c>
      <c r="BQ407" s="12">
        <f t="shared" si="239"/>
        <v>1.9090977689463491</v>
      </c>
      <c r="BR407" s="12">
        <f t="shared" si="239"/>
        <v>66.755539904922401</v>
      </c>
      <c r="BS407" s="12">
        <f t="shared" si="239"/>
        <v>25.039615665165883</v>
      </c>
      <c r="BT407" s="12">
        <f t="shared" si="239"/>
        <v>4.1451819805317296</v>
      </c>
      <c r="BU407" s="12">
        <f t="shared" si="239"/>
        <v>4.0596624493799833</v>
      </c>
    </row>
    <row r="408" spans="1:73" x14ac:dyDescent="0.35">
      <c r="A408" s="11">
        <v>405</v>
      </c>
      <c r="B408" s="2">
        <v>2006</v>
      </c>
      <c r="C408" s="7">
        <v>101311</v>
      </c>
      <c r="D408" s="7">
        <v>17463</v>
      </c>
      <c r="E408" s="7">
        <v>13407</v>
      </c>
      <c r="F408" s="7">
        <v>15557</v>
      </c>
      <c r="G408" s="12">
        <f t="shared" si="228"/>
        <v>17.237022633277729</v>
      </c>
      <c r="H408" s="12">
        <f t="shared" si="228"/>
        <v>13.233508700930797</v>
      </c>
      <c r="I408" s="12">
        <f t="shared" si="228"/>
        <v>15.355686944162036</v>
      </c>
      <c r="J408" s="7">
        <v>299</v>
      </c>
      <c r="K408" s="13">
        <f t="shared" si="229"/>
        <v>0.29513083475634433</v>
      </c>
      <c r="L408" s="7">
        <v>26592</v>
      </c>
      <c r="M408" s="12">
        <f t="shared" si="230"/>
        <v>26.247890160002367</v>
      </c>
      <c r="N408" s="7">
        <v>29186</v>
      </c>
      <c r="O408" s="12">
        <f t="shared" si="231"/>
        <v>28.808322886952059</v>
      </c>
      <c r="P408" s="7">
        <v>47885</v>
      </c>
      <c r="Q408" s="7">
        <v>2509</v>
      </c>
      <c r="R408" s="7">
        <v>27710</v>
      </c>
      <c r="S408" s="12">
        <f t="shared" si="232"/>
        <v>4.9787673135690751</v>
      </c>
      <c r="T408" s="12">
        <f t="shared" si="233"/>
        <v>64.521663423128146</v>
      </c>
      <c r="U408" s="7">
        <v>255</v>
      </c>
      <c r="V408" s="7">
        <v>123</v>
      </c>
      <c r="W408" s="7">
        <v>45</v>
      </c>
      <c r="X408" s="7">
        <v>1246</v>
      </c>
      <c r="Y408" s="7">
        <v>1266</v>
      </c>
      <c r="Z408" s="7">
        <v>43</v>
      </c>
      <c r="AA408" s="7">
        <v>433</v>
      </c>
      <c r="AB408" s="7">
        <v>487</v>
      </c>
      <c r="AC408" s="7">
        <v>237</v>
      </c>
      <c r="AD408" s="7">
        <v>1784</v>
      </c>
      <c r="AE408" s="7">
        <v>829</v>
      </c>
      <c r="AF408" s="7">
        <v>2634</v>
      </c>
      <c r="AG408" s="7">
        <v>2364</v>
      </c>
      <c r="AH408" s="7">
        <v>64</v>
      </c>
      <c r="AI408" s="7">
        <v>15188</v>
      </c>
      <c r="AJ408" s="7">
        <v>5010</v>
      </c>
      <c r="AK408" s="7">
        <v>15760</v>
      </c>
      <c r="AL408" s="14">
        <f t="shared" si="234"/>
        <v>15.556060052708986</v>
      </c>
      <c r="AM408" s="7">
        <v>6.9021916912005237</v>
      </c>
      <c r="AN408" s="7">
        <v>12295</v>
      </c>
      <c r="AO408" s="7">
        <v>3136</v>
      </c>
      <c r="AP408" s="14">
        <f t="shared" si="235"/>
        <v>12.135898372338641</v>
      </c>
      <c r="AQ408" s="14">
        <f t="shared" si="236"/>
        <v>3.0954190561735646</v>
      </c>
      <c r="AR408" s="7">
        <v>8096</v>
      </c>
      <c r="AS408" s="7">
        <v>27352</v>
      </c>
      <c r="AT408" s="7">
        <v>5026</v>
      </c>
      <c r="AU408" s="7">
        <v>40630</v>
      </c>
      <c r="AV408" s="12">
        <f t="shared" si="237"/>
        <v>19.926162933792764</v>
      </c>
      <c r="AW408" s="12">
        <f t="shared" si="237"/>
        <v>67.319714496677335</v>
      </c>
      <c r="AX408" s="12">
        <f t="shared" si="237"/>
        <v>12.370169825252276</v>
      </c>
      <c r="AY408" s="7">
        <v>10738</v>
      </c>
      <c r="AZ408" s="7">
        <v>2247</v>
      </c>
      <c r="BA408" s="7">
        <v>40629</v>
      </c>
      <c r="BB408" s="12">
        <f t="shared" si="238"/>
        <v>26.429397720839791</v>
      </c>
      <c r="BC408" s="12">
        <f t="shared" si="238"/>
        <v>5.5305323783504399</v>
      </c>
      <c r="BD408" s="8">
        <v>37</v>
      </c>
      <c r="BE408" s="5">
        <v>9178</v>
      </c>
      <c r="BF408" s="5">
        <v>12583</v>
      </c>
      <c r="BG408" s="5">
        <v>3930</v>
      </c>
      <c r="BH408" s="5">
        <v>712</v>
      </c>
      <c r="BI408" s="5">
        <v>26403</v>
      </c>
      <c r="BJ408" s="5">
        <v>10358</v>
      </c>
      <c r="BK408" s="5">
        <v>1708</v>
      </c>
      <c r="BL408" s="5">
        <v>2161</v>
      </c>
      <c r="BM408" s="5">
        <v>40630</v>
      </c>
      <c r="BN408" s="12">
        <f t="shared" si="239"/>
        <v>22.589219788333743</v>
      </c>
      <c r="BO408" s="12">
        <f t="shared" si="239"/>
        <v>30.969726802855035</v>
      </c>
      <c r="BP408" s="12">
        <f t="shared" si="239"/>
        <v>9.6726556731479203</v>
      </c>
      <c r="BQ408" s="12">
        <f t="shared" si="239"/>
        <v>1.7523997046517352</v>
      </c>
      <c r="BR408" s="12">
        <f t="shared" si="239"/>
        <v>64.984001968988437</v>
      </c>
      <c r="BS408" s="12">
        <f t="shared" si="239"/>
        <v>25.493477725818359</v>
      </c>
      <c r="BT408" s="12">
        <f t="shared" si="239"/>
        <v>4.2037903027319716</v>
      </c>
      <c r="BU408" s="12">
        <f t="shared" si="239"/>
        <v>5.3187300024612352</v>
      </c>
    </row>
    <row r="409" spans="1:73" x14ac:dyDescent="0.35">
      <c r="A409" s="11">
        <v>406</v>
      </c>
      <c r="B409" s="2">
        <v>2011</v>
      </c>
      <c r="C409" s="7">
        <v>106773</v>
      </c>
      <c r="D409" s="7">
        <v>18171</v>
      </c>
      <c r="E409" s="7">
        <v>13821</v>
      </c>
      <c r="F409" s="7">
        <v>16330</v>
      </c>
      <c r="G409" s="12">
        <f t="shared" si="228"/>
        <v>17.018347335000421</v>
      </c>
      <c r="H409" s="12">
        <f t="shared" si="228"/>
        <v>12.944283667219242</v>
      </c>
      <c r="I409" s="12">
        <f t="shared" si="228"/>
        <v>15.294128665486593</v>
      </c>
      <c r="J409" s="7">
        <v>312</v>
      </c>
      <c r="K409" s="13">
        <f t="shared" si="229"/>
        <v>0.29220870444775365</v>
      </c>
      <c r="L409" s="7">
        <v>29271</v>
      </c>
      <c r="M409" s="12">
        <f t="shared" si="230"/>
        <v>27.4142339355455</v>
      </c>
      <c r="N409" s="7">
        <v>31655</v>
      </c>
      <c r="O409" s="12">
        <f t="shared" si="231"/>
        <v>29.64700813876167</v>
      </c>
      <c r="P409" s="7">
        <v>52715</v>
      </c>
      <c r="Q409" s="7">
        <v>2644</v>
      </c>
      <c r="R409" s="7">
        <v>28020</v>
      </c>
      <c r="S409" s="12">
        <f t="shared" si="232"/>
        <v>4.7760978341371771</v>
      </c>
      <c r="T409" s="12">
        <f t="shared" si="233"/>
        <v>66.394415860108651</v>
      </c>
      <c r="U409" s="7">
        <v>318</v>
      </c>
      <c r="V409" s="7">
        <v>129</v>
      </c>
      <c r="W409" s="7">
        <v>53</v>
      </c>
      <c r="X409" s="7">
        <v>1467</v>
      </c>
      <c r="Y409" s="7">
        <v>2430</v>
      </c>
      <c r="Z409" s="7">
        <v>74</v>
      </c>
      <c r="AA409" s="7">
        <v>543</v>
      </c>
      <c r="AB409" s="7">
        <v>478</v>
      </c>
      <c r="AC409" s="7">
        <v>275</v>
      </c>
      <c r="AD409" s="7">
        <v>1986</v>
      </c>
      <c r="AE409" s="7">
        <v>1770</v>
      </c>
      <c r="AF409" s="7">
        <v>2884</v>
      </c>
      <c r="AG409" s="7">
        <v>3042</v>
      </c>
      <c r="AH409" s="7">
        <v>71</v>
      </c>
      <c r="AI409" s="7">
        <v>19877</v>
      </c>
      <c r="AJ409" s="7">
        <v>5902</v>
      </c>
      <c r="AK409" s="7">
        <v>20712</v>
      </c>
      <c r="AL409" s="14">
        <f t="shared" si="234"/>
        <v>19.398162456800875</v>
      </c>
      <c r="AM409" s="7">
        <v>5.1442704039571314</v>
      </c>
      <c r="AN409" s="7">
        <v>14564</v>
      </c>
      <c r="AO409" s="7">
        <v>3124</v>
      </c>
      <c r="AP409" s="14">
        <f t="shared" si="235"/>
        <v>13.640152473003475</v>
      </c>
      <c r="AQ409" s="14">
        <f t="shared" si="236"/>
        <v>2.9258333099191742</v>
      </c>
      <c r="AR409" s="7">
        <v>9402</v>
      </c>
      <c r="AS409" s="7">
        <v>27813</v>
      </c>
      <c r="AT409" s="7">
        <v>5063</v>
      </c>
      <c r="AU409" s="7">
        <v>42428</v>
      </c>
      <c r="AV409" s="12">
        <f t="shared" si="237"/>
        <v>22.159894409352315</v>
      </c>
      <c r="AW409" s="12">
        <f t="shared" si="237"/>
        <v>65.553408126708774</v>
      </c>
      <c r="AX409" s="12">
        <f t="shared" si="237"/>
        <v>11.933157348920524</v>
      </c>
      <c r="AY409" s="7">
        <v>12152</v>
      </c>
      <c r="AZ409" s="7">
        <v>2163</v>
      </c>
      <c r="BA409" s="7">
        <v>42428</v>
      </c>
      <c r="BB409" s="12">
        <f t="shared" si="238"/>
        <v>28.641463184689357</v>
      </c>
      <c r="BC409" s="12">
        <f t="shared" si="238"/>
        <v>5.0980484585650983</v>
      </c>
      <c r="BD409" s="8">
        <v>38</v>
      </c>
      <c r="BE409" s="5">
        <v>9898</v>
      </c>
      <c r="BF409" s="5">
        <v>13259</v>
      </c>
      <c r="BG409" s="5">
        <v>4090</v>
      </c>
      <c r="BH409" s="5">
        <v>732</v>
      </c>
      <c r="BI409" s="5">
        <v>27979</v>
      </c>
      <c r="BJ409" s="5">
        <v>10614</v>
      </c>
      <c r="BK409" s="5">
        <v>1965</v>
      </c>
      <c r="BL409" s="5">
        <v>1870</v>
      </c>
      <c r="BM409" s="5">
        <v>42428</v>
      </c>
      <c r="BN409" s="12">
        <f t="shared" si="239"/>
        <v>23.328933723013105</v>
      </c>
      <c r="BO409" s="12">
        <f t="shared" si="239"/>
        <v>31.250589233525027</v>
      </c>
      <c r="BP409" s="12">
        <f t="shared" si="239"/>
        <v>9.6398604695012722</v>
      </c>
      <c r="BQ409" s="12">
        <f t="shared" si="239"/>
        <v>1.7252757612897143</v>
      </c>
      <c r="BR409" s="12">
        <f t="shared" si="239"/>
        <v>65.944659187329123</v>
      </c>
      <c r="BS409" s="12">
        <f t="shared" si="239"/>
        <v>25.016498538700858</v>
      </c>
      <c r="BT409" s="12">
        <f t="shared" si="239"/>
        <v>4.6313755067408309</v>
      </c>
      <c r="BU409" s="12">
        <f t="shared" si="239"/>
        <v>4.4074667672291881</v>
      </c>
    </row>
    <row r="410" spans="1:73" x14ac:dyDescent="0.35">
      <c r="A410" s="11">
        <v>407</v>
      </c>
      <c r="B410"/>
      <c r="C410"/>
      <c r="D410"/>
      <c r="E410"/>
      <c r="F410"/>
      <c r="G410"/>
      <c r="H410"/>
      <c r="I410"/>
      <c r="J410"/>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s="23"/>
      <c r="BF410" s="23"/>
      <c r="BG410" s="23"/>
      <c r="BH410" s="23"/>
      <c r="BI410" s="23"/>
      <c r="BJ410" s="23"/>
      <c r="BK410" s="23"/>
      <c r="BL410" s="23"/>
      <c r="BM410" s="23"/>
      <c r="BN410" s="23"/>
    </row>
    <row r="411" spans="1:73" x14ac:dyDescent="0.35">
      <c r="A411" s="11">
        <v>408</v>
      </c>
      <c r="B411"/>
      <c r="C411"/>
      <c r="D411"/>
      <c r="E411"/>
      <c r="F411"/>
      <c r="G411"/>
      <c r="H411"/>
      <c r="I411"/>
      <c r="J411"/>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s="23"/>
      <c r="BF411" s="23"/>
      <c r="BG411" s="23"/>
      <c r="BH411" s="23"/>
      <c r="BI411" s="23"/>
      <c r="BJ411" s="23"/>
      <c r="BK411" s="23"/>
      <c r="BL411" s="23"/>
      <c r="BM411" s="23"/>
      <c r="BN411" s="23"/>
    </row>
    <row r="412" spans="1:73" x14ac:dyDescent="0.35">
      <c r="A412" s="11">
        <v>409</v>
      </c>
      <c r="B412"/>
      <c r="C412"/>
      <c r="D412"/>
      <c r="E412"/>
      <c r="F412"/>
      <c r="G412"/>
      <c r="H412"/>
      <c r="I412"/>
      <c r="J412"/>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s="23"/>
      <c r="BF412" s="23"/>
      <c r="BG412" s="23"/>
      <c r="BH412" s="23"/>
      <c r="BI412" s="23"/>
      <c r="BJ412" s="23"/>
      <c r="BK412" s="23"/>
      <c r="BL412" s="23"/>
      <c r="BM412" s="23"/>
      <c r="BN412" s="23"/>
    </row>
    <row r="413" spans="1:73" x14ac:dyDescent="0.35">
      <c r="A413" s="11">
        <v>410</v>
      </c>
      <c r="B413"/>
      <c r="C413"/>
      <c r="D413"/>
      <c r="E413"/>
      <c r="F413"/>
      <c r="G413"/>
      <c r="H413"/>
      <c r="I413"/>
      <c r="J413"/>
      <c r="K413"/>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s="23"/>
      <c r="BF413" s="23"/>
      <c r="BG413" s="23"/>
      <c r="BH413" s="23"/>
      <c r="BI413" s="23"/>
      <c r="BJ413" s="23"/>
      <c r="BK413" s="23"/>
      <c r="BL413" s="23"/>
      <c r="BM413" s="23"/>
      <c r="BN413" s="23"/>
    </row>
    <row r="414" spans="1:73" x14ac:dyDescent="0.35">
      <c r="A414" s="11">
        <v>411</v>
      </c>
      <c r="B414"/>
      <c r="C414"/>
      <c r="D414"/>
      <c r="E414"/>
      <c r="F414"/>
      <c r="G414"/>
      <c r="H414"/>
      <c r="I414"/>
      <c r="J414"/>
      <c r="K414"/>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s="23"/>
      <c r="BF414" s="23"/>
      <c r="BG414" s="23"/>
      <c r="BH414" s="23"/>
      <c r="BI414" s="23"/>
      <c r="BJ414" s="23"/>
      <c r="BK414" s="23"/>
      <c r="BL414" s="23"/>
      <c r="BM414" s="23"/>
      <c r="BN414" s="23"/>
    </row>
    <row r="415" spans="1:73" x14ac:dyDescent="0.35">
      <c r="A415" s="11">
        <v>412</v>
      </c>
      <c r="B415"/>
      <c r="C415"/>
      <c r="D415"/>
      <c r="E415"/>
      <c r="F415"/>
      <c r="G415"/>
      <c r="H415"/>
      <c r="I415"/>
      <c r="J415"/>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s="23"/>
      <c r="BF415" s="23"/>
      <c r="BG415" s="23"/>
      <c r="BH415" s="23"/>
      <c r="BI415" s="23"/>
      <c r="BJ415" s="23"/>
      <c r="BK415" s="23"/>
      <c r="BL415" s="23"/>
      <c r="BM415" s="23"/>
      <c r="BN415" s="23"/>
    </row>
    <row r="416" spans="1:73" x14ac:dyDescent="0.35">
      <c r="A416" s="11">
        <v>413</v>
      </c>
      <c r="B416"/>
      <c r="C416"/>
      <c r="D416"/>
      <c r="E416"/>
      <c r="F416"/>
      <c r="G416"/>
      <c r="H416"/>
      <c r="I416"/>
      <c r="J416"/>
      <c r="K416"/>
      <c r="L416"/>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s="23"/>
      <c r="BF416" s="23"/>
      <c r="BG416" s="23"/>
      <c r="BH416" s="23"/>
      <c r="BI416" s="23"/>
      <c r="BJ416" s="23"/>
      <c r="BK416" s="23"/>
      <c r="BL416" s="23"/>
      <c r="BM416" s="23"/>
      <c r="BN416" s="23"/>
    </row>
    <row r="417" spans="1:73" x14ac:dyDescent="0.35">
      <c r="A417" s="11">
        <v>414</v>
      </c>
      <c r="B417"/>
      <c r="C417"/>
      <c r="D417"/>
      <c r="E417"/>
      <c r="F417"/>
      <c r="G417"/>
      <c r="H417"/>
      <c r="I417"/>
      <c r="J417"/>
      <c r="K417"/>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s="23"/>
      <c r="BF417" s="23"/>
      <c r="BG417" s="23"/>
      <c r="BH417" s="23"/>
      <c r="BI417" s="23"/>
      <c r="BJ417" s="23"/>
      <c r="BK417" s="23"/>
      <c r="BL417" s="23"/>
      <c r="BM417" s="23"/>
      <c r="BN417" s="23"/>
    </row>
    <row r="418" spans="1:73" x14ac:dyDescent="0.35">
      <c r="A418" s="11">
        <v>415</v>
      </c>
      <c r="B418"/>
      <c r="C418"/>
      <c r="D418"/>
      <c r="E418"/>
      <c r="F418"/>
      <c r="G418"/>
      <c r="H418"/>
      <c r="I418"/>
      <c r="J418"/>
      <c r="K418"/>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s="23"/>
      <c r="BF418" s="23"/>
      <c r="BG418" s="23"/>
      <c r="BH418" s="23"/>
      <c r="BI418" s="23"/>
      <c r="BJ418" s="23"/>
      <c r="BK418" s="23"/>
      <c r="BL418" s="23"/>
      <c r="BM418" s="23"/>
      <c r="BN418" s="23"/>
    </row>
    <row r="419" spans="1:73" x14ac:dyDescent="0.35">
      <c r="A419" s="11">
        <v>416</v>
      </c>
      <c r="B419"/>
      <c r="C419"/>
      <c r="D419"/>
      <c r="E419"/>
      <c r="F419"/>
      <c r="G419"/>
      <c r="H419"/>
      <c r="I419"/>
      <c r="J419"/>
      <c r="K419"/>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s="23"/>
      <c r="BF419" s="23"/>
      <c r="BG419" s="23"/>
      <c r="BH419" s="23"/>
      <c r="BI419" s="23"/>
      <c r="BJ419" s="23"/>
      <c r="BK419" s="23"/>
      <c r="BL419" s="23"/>
      <c r="BM419" s="23"/>
      <c r="BN419" s="23"/>
    </row>
    <row r="420" spans="1:73" x14ac:dyDescent="0.35">
      <c r="A420" s="11">
        <v>417</v>
      </c>
      <c r="B420"/>
      <c r="C420"/>
      <c r="D420"/>
      <c r="E420"/>
      <c r="F420"/>
      <c r="G420"/>
      <c r="H420"/>
      <c r="I420"/>
      <c r="J420"/>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s="23"/>
      <c r="BF420" s="23"/>
      <c r="BG420" s="23"/>
      <c r="BH420" s="23"/>
      <c r="BI420" s="23"/>
      <c r="BJ420" s="23"/>
      <c r="BK420" s="23"/>
      <c r="BL420" s="23"/>
      <c r="BM420" s="23"/>
      <c r="BN420" s="23"/>
    </row>
    <row r="421" spans="1:73" x14ac:dyDescent="0.35">
      <c r="A421" s="11">
        <v>418</v>
      </c>
      <c r="B421"/>
      <c r="C421"/>
      <c r="D421"/>
      <c r="E421"/>
      <c r="F421"/>
      <c r="G421"/>
      <c r="H421"/>
      <c r="I421"/>
      <c r="J421"/>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s="23"/>
      <c r="BF421" s="23"/>
      <c r="BG421" s="23"/>
      <c r="BH421" s="23"/>
      <c r="BI421" s="23"/>
      <c r="BJ421" s="23"/>
      <c r="BK421" s="23"/>
      <c r="BL421" s="23"/>
      <c r="BM421" s="23"/>
      <c r="BN421" s="23"/>
    </row>
    <row r="422" spans="1:73" x14ac:dyDescent="0.35">
      <c r="A422" s="11">
        <v>419</v>
      </c>
      <c r="B422"/>
      <c r="C422"/>
      <c r="D422"/>
      <c r="E422"/>
      <c r="F422"/>
      <c r="G422"/>
      <c r="H422"/>
      <c r="I422"/>
      <c r="J422"/>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s="23"/>
      <c r="BF422" s="23"/>
      <c r="BG422" s="23"/>
      <c r="BH422" s="23"/>
      <c r="BI422" s="23"/>
      <c r="BJ422" s="23"/>
      <c r="BK422" s="23"/>
      <c r="BL422" s="23"/>
      <c r="BM422" s="23"/>
      <c r="BN422" s="23"/>
    </row>
    <row r="423" spans="1:73" x14ac:dyDescent="0.35">
      <c r="A423" s="11">
        <v>420</v>
      </c>
      <c r="B423"/>
      <c r="C423"/>
      <c r="D423"/>
      <c r="E423"/>
      <c r="F423"/>
      <c r="G423"/>
      <c r="H423"/>
      <c r="I423"/>
      <c r="J423"/>
      <c r="K423"/>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s="23"/>
      <c r="BF423" s="23"/>
      <c r="BG423" s="23"/>
      <c r="BH423" s="23"/>
      <c r="BI423" s="23"/>
      <c r="BJ423" s="23"/>
      <c r="BK423" s="23"/>
      <c r="BL423" s="23"/>
      <c r="BM423" s="23"/>
      <c r="BN423" s="23"/>
    </row>
    <row r="424" spans="1:73" x14ac:dyDescent="0.35">
      <c r="A424" s="11">
        <v>421</v>
      </c>
      <c r="B424" s="2" t="s">
        <v>73</v>
      </c>
      <c r="C424" s="7" t="s">
        <v>0</v>
      </c>
      <c r="D424" s="7" t="s">
        <v>1</v>
      </c>
      <c r="E424" s="7" t="s">
        <v>2</v>
      </c>
      <c r="F424" s="7" t="s">
        <v>3</v>
      </c>
      <c r="G424" s="12" t="e">
        <f t="shared" ref="G424:I429" si="240">D424/$C424*100</f>
        <v>#VALUE!</v>
      </c>
      <c r="H424" s="12" t="e">
        <f t="shared" si="240"/>
        <v>#VALUE!</v>
      </c>
      <c r="I424" s="12" t="e">
        <f t="shared" si="240"/>
        <v>#VALUE!</v>
      </c>
      <c r="J424" s="7" t="s">
        <v>4</v>
      </c>
      <c r="K424" s="13" t="e">
        <f t="shared" ref="K424:K429" si="241">J424/$C424*100</f>
        <v>#VALUE!</v>
      </c>
      <c r="L424" s="7" t="s">
        <v>5</v>
      </c>
      <c r="M424" s="12" t="e">
        <f t="shared" ref="M424:M429" si="242">L424/$C424*100</f>
        <v>#VALUE!</v>
      </c>
      <c r="N424" s="7" t="s">
        <v>6</v>
      </c>
      <c r="O424" s="12" t="e">
        <f t="shared" ref="O424:O429" si="243">N424/$C424*100</f>
        <v>#VALUE!</v>
      </c>
      <c r="P424" s="7" t="s">
        <v>7</v>
      </c>
      <c r="Q424" s="7" t="s">
        <v>8</v>
      </c>
      <c r="R424" s="7" t="s">
        <v>9</v>
      </c>
      <c r="S424" s="12" t="e">
        <f t="shared" ref="S424:S429" si="244">Q424/SUM(P424,Q424)*100</f>
        <v>#VALUE!</v>
      </c>
      <c r="T424" s="12" t="e">
        <f t="shared" ref="T424:T429" si="245">SUM(P424:Q424)/SUM(P424:R424)*100</f>
        <v>#DIV/0!</v>
      </c>
      <c r="U424" s="7" t="s">
        <v>10</v>
      </c>
      <c r="V424" s="7" t="s">
        <v>11</v>
      </c>
      <c r="W424" s="7" t="s">
        <v>12</v>
      </c>
      <c r="X424" s="7" t="s">
        <v>13</v>
      </c>
      <c r="Y424" s="7" t="s">
        <v>14</v>
      </c>
      <c r="Z424" s="7" t="s">
        <v>15</v>
      </c>
      <c r="AA424" s="7" t="s">
        <v>16</v>
      </c>
      <c r="AB424" s="7" t="s">
        <v>17</v>
      </c>
      <c r="AC424" s="7" t="s">
        <v>18</v>
      </c>
      <c r="AD424" s="7" t="s">
        <v>19</v>
      </c>
      <c r="AE424" s="7" t="s">
        <v>20</v>
      </c>
      <c r="AF424" s="7" t="s">
        <v>21</v>
      </c>
      <c r="AG424" s="7" t="s">
        <v>22</v>
      </c>
      <c r="AH424" s="7" t="s">
        <v>23</v>
      </c>
      <c r="AI424" s="7" t="s">
        <v>24</v>
      </c>
      <c r="AJ424" s="7" t="s">
        <v>25</v>
      </c>
      <c r="AK424" s="7" t="s">
        <v>26</v>
      </c>
      <c r="AL424" s="14" t="e">
        <f t="shared" ref="AL424:AL429" si="246">AK424/C424*100</f>
        <v>#VALUE!</v>
      </c>
      <c r="AM424" s="7" t="s">
        <v>27</v>
      </c>
      <c r="AN424" s="7" t="s">
        <v>28</v>
      </c>
      <c r="AO424" s="7" t="s">
        <v>29</v>
      </c>
      <c r="AP424" s="14" t="e">
        <f t="shared" ref="AP424:AP429" si="247">AN424/C424*100</f>
        <v>#VALUE!</v>
      </c>
      <c r="AQ424" s="14" t="e">
        <f t="shared" ref="AQ424:AQ429" si="248">AO424/C424*100</f>
        <v>#VALUE!</v>
      </c>
      <c r="AR424" s="7" t="s">
        <v>30</v>
      </c>
      <c r="AS424" s="7" t="s">
        <v>31</v>
      </c>
      <c r="AT424" s="7" t="s">
        <v>32</v>
      </c>
      <c r="AU424" s="7" t="s">
        <v>33</v>
      </c>
      <c r="AV424" s="12" t="e">
        <f t="shared" ref="AV424:AX429" si="249">AR424/$AU424*100</f>
        <v>#VALUE!</v>
      </c>
      <c r="AW424" s="12" t="e">
        <f t="shared" si="249"/>
        <v>#VALUE!</v>
      </c>
      <c r="AX424" s="12" t="e">
        <f t="shared" si="249"/>
        <v>#VALUE!</v>
      </c>
      <c r="AY424" s="7" t="s">
        <v>34</v>
      </c>
      <c r="AZ424" s="7" t="s">
        <v>35</v>
      </c>
      <c r="BA424" s="7" t="s">
        <v>36</v>
      </c>
      <c r="BB424" s="12" t="e">
        <f t="shared" ref="BB424:BC429" si="250">AY424/$BA424*100</f>
        <v>#VALUE!</v>
      </c>
      <c r="BC424" s="12" t="e">
        <f t="shared" si="250"/>
        <v>#VALUE!</v>
      </c>
      <c r="BD424" s="8" t="s">
        <v>37</v>
      </c>
      <c r="BN424" s="12"/>
      <c r="BO424" s="12"/>
      <c r="BP424" s="12"/>
      <c r="BQ424" s="12"/>
      <c r="BR424" s="12"/>
      <c r="BS424" s="12"/>
      <c r="BT424" s="12"/>
      <c r="BU424" s="12"/>
    </row>
    <row r="425" spans="1:73" x14ac:dyDescent="0.35">
      <c r="A425" s="11">
        <v>422</v>
      </c>
      <c r="B425" s="2">
        <v>1991</v>
      </c>
      <c r="C425" s="7">
        <v>133207</v>
      </c>
      <c r="D425" s="7">
        <v>22978</v>
      </c>
      <c r="E425" s="7">
        <v>22625</v>
      </c>
      <c r="F425" s="7">
        <v>18277</v>
      </c>
      <c r="G425" s="12">
        <f t="shared" si="240"/>
        <v>17.249844227405468</v>
      </c>
      <c r="H425" s="12">
        <f t="shared" si="240"/>
        <v>16.984843138874083</v>
      </c>
      <c r="I425" s="12">
        <f t="shared" si="240"/>
        <v>13.720750411014437</v>
      </c>
      <c r="J425" s="7">
        <v>342</v>
      </c>
      <c r="K425" s="13">
        <f t="shared" si="241"/>
        <v>0.25674326424287008</v>
      </c>
      <c r="L425" s="7">
        <v>48131</v>
      </c>
      <c r="M425" s="12">
        <f t="shared" si="242"/>
        <v>36.132485530039716</v>
      </c>
      <c r="N425" s="7">
        <v>61152</v>
      </c>
      <c r="O425" s="12">
        <f t="shared" si="243"/>
        <v>45.90749735374267</v>
      </c>
      <c r="P425" s="7">
        <v>53409</v>
      </c>
      <c r="Q425" s="7">
        <v>9505</v>
      </c>
      <c r="R425" s="7">
        <v>43711</v>
      </c>
      <c r="S425" s="12">
        <f t="shared" si="244"/>
        <v>15.107925104110373</v>
      </c>
      <c r="T425" s="12">
        <f t="shared" si="245"/>
        <v>59.004923798358732</v>
      </c>
      <c r="U425" s="7">
        <v>2831</v>
      </c>
      <c r="W425" s="7">
        <v>40</v>
      </c>
      <c r="X425" s="7">
        <v>1213</v>
      </c>
      <c r="Y425" s="7">
        <v>524</v>
      </c>
      <c r="Z425" s="7">
        <v>202</v>
      </c>
      <c r="AA425" s="7">
        <v>939</v>
      </c>
      <c r="AB425" s="7">
        <v>622</v>
      </c>
      <c r="AC425" s="7">
        <v>2214</v>
      </c>
      <c r="AD425" s="7">
        <v>939</v>
      </c>
      <c r="AE425" s="7">
        <v>402</v>
      </c>
      <c r="AF425" s="7">
        <v>989</v>
      </c>
      <c r="AG425" s="7">
        <v>7080</v>
      </c>
      <c r="AH425" s="7">
        <v>83</v>
      </c>
      <c r="AI425" s="7">
        <v>14046</v>
      </c>
      <c r="AJ425" s="7">
        <v>5931</v>
      </c>
      <c r="AK425" s="7">
        <v>7382</v>
      </c>
      <c r="AL425" s="14">
        <f t="shared" si="246"/>
        <v>5.5417508088914245</v>
      </c>
      <c r="AM425" s="7">
        <v>14.490463830267464</v>
      </c>
      <c r="AN425" s="7">
        <v>8039</v>
      </c>
      <c r="AO425" s="7">
        <v>5703</v>
      </c>
      <c r="AP425" s="14">
        <f t="shared" si="247"/>
        <v>6.0349681323053597</v>
      </c>
      <c r="AQ425" s="14">
        <f t="shared" si="248"/>
        <v>4.2813065379447028</v>
      </c>
      <c r="AR425" s="7">
        <v>8444</v>
      </c>
      <c r="AS425" s="7">
        <v>39305</v>
      </c>
      <c r="AT425" s="7">
        <v>4564</v>
      </c>
      <c r="AU425" s="7">
        <v>53153</v>
      </c>
      <c r="AV425" s="12">
        <f t="shared" si="249"/>
        <v>15.886215265366019</v>
      </c>
      <c r="AW425" s="12">
        <f t="shared" si="249"/>
        <v>73.94690798261621</v>
      </c>
      <c r="AX425" s="12">
        <f t="shared" si="249"/>
        <v>8.5865332154346881</v>
      </c>
      <c r="AY425" s="7">
        <v>13250</v>
      </c>
      <c r="AZ425" s="7">
        <v>1416</v>
      </c>
      <c r="BA425" s="7">
        <v>49314</v>
      </c>
      <c r="BB425" s="12">
        <f t="shared" si="250"/>
        <v>26.868637709372589</v>
      </c>
      <c r="BC425" s="12">
        <f t="shared" si="250"/>
        <v>2.8713955469035159</v>
      </c>
      <c r="BD425" s="8" t="s">
        <v>38</v>
      </c>
      <c r="BN425" s="12"/>
      <c r="BO425" s="12"/>
      <c r="BP425" s="12"/>
      <c r="BQ425" s="12"/>
      <c r="BR425" s="12"/>
      <c r="BS425" s="12"/>
      <c r="BT425" s="12"/>
      <c r="BU425" s="12"/>
    </row>
    <row r="426" spans="1:73" x14ac:dyDescent="0.35">
      <c r="A426" s="11">
        <v>423</v>
      </c>
      <c r="B426" s="2">
        <v>1996</v>
      </c>
      <c r="C426" s="7">
        <v>130093</v>
      </c>
      <c r="D426" s="7">
        <v>22152</v>
      </c>
      <c r="E426" s="7">
        <v>18791</v>
      </c>
      <c r="F426" s="7">
        <v>20189</v>
      </c>
      <c r="G426" s="12">
        <f t="shared" si="240"/>
        <v>17.027818560568207</v>
      </c>
      <c r="H426" s="12">
        <f t="shared" si="240"/>
        <v>14.444282167372572</v>
      </c>
      <c r="I426" s="12">
        <f t="shared" si="240"/>
        <v>15.518898019109406</v>
      </c>
      <c r="J426" s="7">
        <v>538</v>
      </c>
      <c r="K426" s="13">
        <f t="shared" si="241"/>
        <v>0.41355030631932538</v>
      </c>
      <c r="L426" s="7">
        <v>46304</v>
      </c>
      <c r="M426" s="12">
        <f t="shared" si="242"/>
        <v>35.59299885466551</v>
      </c>
      <c r="N426" s="7">
        <v>57919</v>
      </c>
      <c r="O426" s="12">
        <f t="shared" si="243"/>
        <v>44.521227122135706</v>
      </c>
      <c r="P426" s="7">
        <v>50401</v>
      </c>
      <c r="Q426" s="7">
        <v>7749</v>
      </c>
      <c r="R426" s="7">
        <v>46023</v>
      </c>
      <c r="S426" s="12">
        <f t="shared" si="244"/>
        <v>13.325881341358556</v>
      </c>
      <c r="T426" s="12">
        <f t="shared" si="245"/>
        <v>55.820606107148684</v>
      </c>
      <c r="U426" s="7">
        <v>1484</v>
      </c>
      <c r="V426" s="7">
        <v>143</v>
      </c>
      <c r="W426" s="7">
        <v>32</v>
      </c>
      <c r="X426" s="7">
        <v>1363</v>
      </c>
      <c r="Y426" s="7">
        <v>541</v>
      </c>
      <c r="Z426" s="7">
        <v>1160</v>
      </c>
      <c r="AA426" s="7">
        <v>854</v>
      </c>
      <c r="AB426" s="7">
        <v>852</v>
      </c>
      <c r="AC426" s="7">
        <v>2006</v>
      </c>
      <c r="AD426" s="7">
        <v>1053</v>
      </c>
      <c r="AE426" s="7">
        <v>428</v>
      </c>
      <c r="AF426" s="7">
        <v>1590</v>
      </c>
      <c r="AG426" s="7">
        <v>8033</v>
      </c>
      <c r="AH426" s="7">
        <v>109</v>
      </c>
      <c r="AI426" s="7">
        <v>17787</v>
      </c>
      <c r="AJ426" s="7">
        <v>6262</v>
      </c>
      <c r="AK426" s="7">
        <v>10539</v>
      </c>
      <c r="AL426" s="14">
        <f t="shared" si="246"/>
        <v>8.1011276548315436</v>
      </c>
      <c r="AM426" s="7">
        <v>10.156039817056767</v>
      </c>
      <c r="AN426" s="7">
        <v>2525</v>
      </c>
      <c r="AO426" s="7">
        <v>4657</v>
      </c>
      <c r="AP426" s="14">
        <f t="shared" si="247"/>
        <v>1.9409191885804769</v>
      </c>
      <c r="AQ426" s="14">
        <f t="shared" si="248"/>
        <v>3.5797467965224881</v>
      </c>
      <c r="AR426" s="7">
        <v>9366</v>
      </c>
      <c r="AS426" s="7">
        <v>38199</v>
      </c>
      <c r="AT426" s="7">
        <v>4830</v>
      </c>
      <c r="AU426" s="7">
        <v>54014</v>
      </c>
      <c r="AV426" s="12">
        <f t="shared" si="249"/>
        <v>17.339948902136484</v>
      </c>
      <c r="AW426" s="12">
        <f t="shared" si="249"/>
        <v>70.720553930462472</v>
      </c>
      <c r="AX426" s="12">
        <f t="shared" si="249"/>
        <v>8.9421261154515506</v>
      </c>
      <c r="AY426" s="7">
        <v>13750</v>
      </c>
      <c r="AZ426" s="7">
        <v>1244</v>
      </c>
      <c r="BA426" s="7">
        <v>50272</v>
      </c>
      <c r="BB426" s="12">
        <f t="shared" si="250"/>
        <v>27.351209420751115</v>
      </c>
      <c r="BC426" s="12">
        <f t="shared" si="250"/>
        <v>2.4745385105028643</v>
      </c>
      <c r="BD426" s="8" t="s">
        <v>54</v>
      </c>
      <c r="BN426" s="12"/>
      <c r="BO426" s="12"/>
      <c r="BP426" s="12"/>
      <c r="BQ426" s="12"/>
      <c r="BR426" s="12"/>
      <c r="BS426" s="12"/>
      <c r="BT426" s="12"/>
      <c r="BU426" s="12"/>
    </row>
    <row r="427" spans="1:73" x14ac:dyDescent="0.35">
      <c r="A427" s="11">
        <v>424</v>
      </c>
      <c r="B427" s="2">
        <v>2001</v>
      </c>
      <c r="C427" s="7">
        <v>131359</v>
      </c>
      <c r="D427" s="7">
        <v>22092</v>
      </c>
      <c r="E427" s="7">
        <v>17816</v>
      </c>
      <c r="F427" s="7">
        <v>21594</v>
      </c>
      <c r="G427" s="12">
        <f t="shared" si="240"/>
        <v>16.818033024002922</v>
      </c>
      <c r="H427" s="12">
        <f t="shared" si="240"/>
        <v>13.562831629351624</v>
      </c>
      <c r="I427" s="12">
        <f t="shared" si="240"/>
        <v>16.438919297497698</v>
      </c>
      <c r="J427" s="7">
        <v>487</v>
      </c>
      <c r="K427" s="13">
        <f t="shared" si="241"/>
        <v>0.37073972853021114</v>
      </c>
      <c r="L427" s="7">
        <v>43746</v>
      </c>
      <c r="M427" s="12">
        <f t="shared" si="242"/>
        <v>33.302628674091608</v>
      </c>
      <c r="N427" s="7">
        <v>54841</v>
      </c>
      <c r="O427" s="12">
        <f t="shared" si="243"/>
        <v>41.748947540709047</v>
      </c>
      <c r="P427" s="7">
        <v>54722</v>
      </c>
      <c r="Q427" s="7">
        <v>5229</v>
      </c>
      <c r="R427" s="7">
        <v>43490</v>
      </c>
      <c r="S427" s="12">
        <f t="shared" si="244"/>
        <v>8.7221230671715233</v>
      </c>
      <c r="T427" s="12">
        <f t="shared" si="245"/>
        <v>57.956709621910072</v>
      </c>
      <c r="U427" s="7">
        <v>961</v>
      </c>
      <c r="V427" s="7">
        <v>216</v>
      </c>
      <c r="W427" s="7">
        <v>30</v>
      </c>
      <c r="X427" s="7">
        <v>1445</v>
      </c>
      <c r="Y427" s="7">
        <v>822</v>
      </c>
      <c r="Z427" s="7">
        <v>1064</v>
      </c>
      <c r="AA427" s="7">
        <v>755</v>
      </c>
      <c r="AB427" s="7">
        <v>731</v>
      </c>
      <c r="AC427" s="7">
        <v>1850</v>
      </c>
      <c r="AD427" s="7">
        <v>916</v>
      </c>
      <c r="AE427" s="7">
        <v>802</v>
      </c>
      <c r="AF427" s="7">
        <v>2309</v>
      </c>
      <c r="AG427" s="7">
        <v>9403</v>
      </c>
      <c r="AH427" s="7">
        <v>127</v>
      </c>
      <c r="AI427" s="7">
        <v>17723</v>
      </c>
      <c r="AJ427" s="7">
        <v>7459</v>
      </c>
      <c r="AK427" s="7">
        <v>15118</v>
      </c>
      <c r="AL427" s="14">
        <f t="shared" si="246"/>
        <v>11.508918307843391</v>
      </c>
      <c r="AM427" s="7">
        <v>9.0324384787472045</v>
      </c>
      <c r="AN427" s="7">
        <v>12402</v>
      </c>
      <c r="AO427" s="7">
        <v>4289</v>
      </c>
      <c r="AP427" s="14">
        <f t="shared" si="247"/>
        <v>9.4413020805578611</v>
      </c>
      <c r="AQ427" s="14">
        <f t="shared" si="248"/>
        <v>3.2650979377126808</v>
      </c>
      <c r="AR427" s="7">
        <v>9693</v>
      </c>
      <c r="AS427" s="7">
        <v>39518</v>
      </c>
      <c r="AT427" s="7">
        <v>6231</v>
      </c>
      <c r="AU427" s="7">
        <v>56367</v>
      </c>
      <c r="AV427" s="12">
        <f t="shared" si="249"/>
        <v>17.196231837777422</v>
      </c>
      <c r="AW427" s="12">
        <f t="shared" si="249"/>
        <v>70.108396756967721</v>
      </c>
      <c r="AX427" s="12">
        <f t="shared" si="249"/>
        <v>11.054340305497897</v>
      </c>
      <c r="AY427" s="7">
        <v>14477</v>
      </c>
      <c r="AZ427" s="7">
        <v>1501</v>
      </c>
      <c r="BA427" s="7">
        <v>52391</v>
      </c>
      <c r="BB427" s="12">
        <f t="shared" si="250"/>
        <v>27.632608654158158</v>
      </c>
      <c r="BC427" s="12">
        <f t="shared" si="250"/>
        <v>2.8649958962417208</v>
      </c>
      <c r="BD427" s="8" t="s">
        <v>39</v>
      </c>
      <c r="BE427" s="5">
        <v>11946</v>
      </c>
      <c r="BF427" s="5">
        <v>14950</v>
      </c>
      <c r="BG427" s="5">
        <v>5421</v>
      </c>
      <c r="BH427" s="5">
        <v>1162</v>
      </c>
      <c r="BI427" s="5">
        <v>33479</v>
      </c>
      <c r="BJ427" s="5">
        <v>13883</v>
      </c>
      <c r="BK427" s="5">
        <v>3150</v>
      </c>
      <c r="BL427" s="5">
        <v>1881</v>
      </c>
      <c r="BM427" s="5">
        <v>52393</v>
      </c>
      <c r="BN427" s="12">
        <f t="shared" ref="BN427:BU429" si="251">BE427/$BM427*100</f>
        <v>22.800755826159982</v>
      </c>
      <c r="BO427" s="12">
        <f t="shared" si="251"/>
        <v>28.534346191285092</v>
      </c>
      <c r="BP427" s="12">
        <f t="shared" si="251"/>
        <v>10.346802053709466</v>
      </c>
      <c r="BQ427" s="12">
        <f t="shared" si="251"/>
        <v>2.2178535300517246</v>
      </c>
      <c r="BR427" s="12">
        <f t="shared" si="251"/>
        <v>63.899757601206261</v>
      </c>
      <c r="BS427" s="12">
        <f t="shared" si="251"/>
        <v>26.497814593552572</v>
      </c>
      <c r="BT427" s="12">
        <f t="shared" si="251"/>
        <v>6.0122535453209398</v>
      </c>
      <c r="BU427" s="12">
        <f t="shared" si="251"/>
        <v>3.590174259920218</v>
      </c>
    </row>
    <row r="428" spans="1:73" x14ac:dyDescent="0.35">
      <c r="A428" s="11">
        <v>425</v>
      </c>
      <c r="B428" s="2">
        <v>2006</v>
      </c>
      <c r="C428" s="7">
        <v>135205</v>
      </c>
      <c r="D428" s="7">
        <v>22267</v>
      </c>
      <c r="E428" s="7">
        <v>17936</v>
      </c>
      <c r="F428" s="7">
        <v>22146</v>
      </c>
      <c r="G428" s="12">
        <f t="shared" si="240"/>
        <v>16.469065493140047</v>
      </c>
      <c r="H428" s="12">
        <f t="shared" si="240"/>
        <v>13.265781590917497</v>
      </c>
      <c r="I428" s="12">
        <f t="shared" si="240"/>
        <v>16.379571761399355</v>
      </c>
      <c r="J428" s="7">
        <v>628</v>
      </c>
      <c r="K428" s="13">
        <f t="shared" si="241"/>
        <v>0.46447986391035839</v>
      </c>
      <c r="L428" s="7">
        <v>43450</v>
      </c>
      <c r="M428" s="12">
        <f t="shared" si="242"/>
        <v>32.136385488702338</v>
      </c>
      <c r="N428" s="7">
        <v>53279</v>
      </c>
      <c r="O428" s="12">
        <f t="shared" si="243"/>
        <v>39.406087052993605</v>
      </c>
      <c r="P428" s="7">
        <v>59227</v>
      </c>
      <c r="Q428" s="7">
        <v>3806</v>
      </c>
      <c r="R428" s="7">
        <v>41263</v>
      </c>
      <c r="S428" s="12">
        <f t="shared" si="244"/>
        <v>6.038107023305253</v>
      </c>
      <c r="T428" s="12">
        <f t="shared" si="245"/>
        <v>60.436641865459848</v>
      </c>
      <c r="U428" s="7">
        <v>852</v>
      </c>
      <c r="V428" s="7">
        <v>158</v>
      </c>
      <c r="W428" s="7">
        <v>25</v>
      </c>
      <c r="X428" s="7">
        <v>1931</v>
      </c>
      <c r="Y428" s="7">
        <v>1852</v>
      </c>
      <c r="Z428" s="7">
        <v>747</v>
      </c>
      <c r="AA428" s="7">
        <v>757</v>
      </c>
      <c r="AB428" s="7">
        <v>744</v>
      </c>
      <c r="AC428" s="7">
        <v>1632</v>
      </c>
      <c r="AD428" s="7">
        <v>936</v>
      </c>
      <c r="AE428" s="7">
        <v>1577</v>
      </c>
      <c r="AF428" s="7">
        <v>2654</v>
      </c>
      <c r="AG428" s="7">
        <v>10602</v>
      </c>
      <c r="AH428" s="7">
        <v>139</v>
      </c>
      <c r="AI428" s="7">
        <v>23000</v>
      </c>
      <c r="AJ428" s="7">
        <v>7927</v>
      </c>
      <c r="AK428" s="7">
        <v>21224</v>
      </c>
      <c r="AL428" s="14">
        <f t="shared" si="246"/>
        <v>15.697644317887653</v>
      </c>
      <c r="AM428" s="7">
        <v>7.9088094567970728</v>
      </c>
      <c r="AN428" s="7">
        <v>15370</v>
      </c>
      <c r="AO428" s="7">
        <v>4842</v>
      </c>
      <c r="AP428" s="14">
        <f t="shared" si="247"/>
        <v>11.367922783920713</v>
      </c>
      <c r="AQ428" s="14">
        <f t="shared" si="248"/>
        <v>3.5812285048629855</v>
      </c>
      <c r="AR428" s="7">
        <v>10166</v>
      </c>
      <c r="AS428" s="7">
        <v>36909</v>
      </c>
      <c r="AT428" s="7">
        <v>7502</v>
      </c>
      <c r="AU428" s="7">
        <v>54961</v>
      </c>
      <c r="AV428" s="12">
        <f t="shared" si="249"/>
        <v>18.496752242499227</v>
      </c>
      <c r="AW428" s="12">
        <f t="shared" si="249"/>
        <v>67.154891650443034</v>
      </c>
      <c r="AX428" s="12">
        <f t="shared" si="249"/>
        <v>13.6496788631939</v>
      </c>
      <c r="AY428" s="7">
        <v>16156</v>
      </c>
      <c r="AZ428" s="7">
        <v>1608</v>
      </c>
      <c r="BA428" s="7">
        <v>54964</v>
      </c>
      <c r="BB428" s="12">
        <f t="shared" si="250"/>
        <v>29.393785022924096</v>
      </c>
      <c r="BC428" s="12">
        <f t="shared" si="250"/>
        <v>2.9255512699221309</v>
      </c>
      <c r="BD428" s="8">
        <v>36</v>
      </c>
      <c r="BE428" s="5">
        <v>12376</v>
      </c>
      <c r="BF428" s="5">
        <v>14874</v>
      </c>
      <c r="BG428" s="5">
        <v>5605</v>
      </c>
      <c r="BH428" s="5">
        <v>1058</v>
      </c>
      <c r="BI428" s="5">
        <v>33913</v>
      </c>
      <c r="BJ428" s="5">
        <v>14606</v>
      </c>
      <c r="BK428" s="5">
        <v>3635</v>
      </c>
      <c r="BL428" s="5">
        <v>2807</v>
      </c>
      <c r="BM428" s="5">
        <v>54961</v>
      </c>
      <c r="BN428" s="12">
        <f t="shared" si="251"/>
        <v>22.517785338694711</v>
      </c>
      <c r="BO428" s="12">
        <f t="shared" si="251"/>
        <v>27.062826367788066</v>
      </c>
      <c r="BP428" s="12">
        <f t="shared" si="251"/>
        <v>10.198140499627009</v>
      </c>
      <c r="BQ428" s="12">
        <f t="shared" si="251"/>
        <v>1.9250013646039918</v>
      </c>
      <c r="BR428" s="12">
        <f t="shared" si="251"/>
        <v>61.703753570713779</v>
      </c>
      <c r="BS428" s="12">
        <f t="shared" si="251"/>
        <v>26.575207874674767</v>
      </c>
      <c r="BT428" s="12">
        <f t="shared" si="251"/>
        <v>6.6137806808464177</v>
      </c>
      <c r="BU428" s="12">
        <f t="shared" si="251"/>
        <v>5.1072578737650334</v>
      </c>
    </row>
    <row r="429" spans="1:73" x14ac:dyDescent="0.35">
      <c r="A429" s="11">
        <v>426</v>
      </c>
      <c r="B429" s="2">
        <v>2011</v>
      </c>
      <c r="C429" s="7">
        <v>147115</v>
      </c>
      <c r="D429" s="7">
        <v>23822</v>
      </c>
      <c r="E429" s="7">
        <v>19205</v>
      </c>
      <c r="F429" s="7">
        <v>21808</v>
      </c>
      <c r="G429" s="12">
        <f t="shared" si="240"/>
        <v>16.192774360194406</v>
      </c>
      <c r="H429" s="12">
        <f t="shared" si="240"/>
        <v>13.054413214152195</v>
      </c>
      <c r="I429" s="12">
        <f t="shared" si="240"/>
        <v>14.823777317064883</v>
      </c>
      <c r="J429" s="7">
        <v>688</v>
      </c>
      <c r="K429" s="13">
        <f t="shared" si="241"/>
        <v>0.46766135336301534</v>
      </c>
      <c r="L429" s="7">
        <v>49417</v>
      </c>
      <c r="M429" s="12">
        <f t="shared" si="242"/>
        <v>33.590728341773442</v>
      </c>
      <c r="N429" s="7">
        <v>57781</v>
      </c>
      <c r="O429" s="12">
        <f t="shared" si="243"/>
        <v>39.276076538762197</v>
      </c>
      <c r="P429" s="7">
        <v>69239</v>
      </c>
      <c r="Q429" s="7">
        <v>4298</v>
      </c>
      <c r="R429" s="7">
        <v>41010</v>
      </c>
      <c r="S429" s="12">
        <f t="shared" si="244"/>
        <v>5.8446768293512106</v>
      </c>
      <c r="T429" s="12">
        <f t="shared" si="245"/>
        <v>64.198102089098796</v>
      </c>
      <c r="U429" s="7">
        <v>1017</v>
      </c>
      <c r="V429" s="7">
        <v>150</v>
      </c>
      <c r="W429" s="7">
        <v>35</v>
      </c>
      <c r="X429" s="7">
        <v>2228</v>
      </c>
      <c r="Y429" s="7">
        <v>3892</v>
      </c>
      <c r="Z429" s="7">
        <v>752</v>
      </c>
      <c r="AA429" s="7">
        <v>892</v>
      </c>
      <c r="AB429" s="7">
        <v>1000</v>
      </c>
      <c r="AC429" s="7">
        <v>1829</v>
      </c>
      <c r="AD429" s="7">
        <v>972</v>
      </c>
      <c r="AE429" s="7">
        <v>3477</v>
      </c>
      <c r="AF429" s="7">
        <v>3352</v>
      </c>
      <c r="AG429" s="7">
        <v>13690</v>
      </c>
      <c r="AH429" s="7">
        <v>212</v>
      </c>
      <c r="AI429" s="7">
        <v>33171</v>
      </c>
      <c r="AJ429" s="7">
        <v>9860</v>
      </c>
      <c r="AK429" s="7">
        <v>29643</v>
      </c>
      <c r="AL429" s="14">
        <f t="shared" si="246"/>
        <v>20.149542874621893</v>
      </c>
      <c r="AM429" s="7">
        <v>6.0937050876688703</v>
      </c>
      <c r="AN429" s="7">
        <v>19976</v>
      </c>
      <c r="AO429" s="7">
        <v>5017</v>
      </c>
      <c r="AP429" s="14">
        <f t="shared" si="247"/>
        <v>13.578493015668014</v>
      </c>
      <c r="AQ429" s="14">
        <f t="shared" si="248"/>
        <v>3.4102572817183838</v>
      </c>
      <c r="AR429" s="7">
        <v>10801</v>
      </c>
      <c r="AS429" s="7">
        <v>37471</v>
      </c>
      <c r="AT429" s="7">
        <v>9959</v>
      </c>
      <c r="AU429" s="7">
        <v>58582</v>
      </c>
      <c r="AV429" s="12">
        <f t="shared" si="249"/>
        <v>18.437403980744939</v>
      </c>
      <c r="AW429" s="12">
        <f t="shared" si="249"/>
        <v>63.963333447133927</v>
      </c>
      <c r="AX429" s="12">
        <f t="shared" si="249"/>
        <v>17.000102420538731</v>
      </c>
      <c r="AY429" s="7">
        <v>18968</v>
      </c>
      <c r="AZ429" s="7">
        <v>1653</v>
      </c>
      <c r="BA429" s="7">
        <v>58583</v>
      </c>
      <c r="BB429" s="12">
        <f t="shared" si="250"/>
        <v>32.377993615895392</v>
      </c>
      <c r="BC429" s="12">
        <f t="shared" si="250"/>
        <v>2.8216376764590412</v>
      </c>
      <c r="BD429" s="8">
        <v>35</v>
      </c>
      <c r="BE429" s="5">
        <v>13637</v>
      </c>
      <c r="BF429" s="5">
        <v>16007</v>
      </c>
      <c r="BG429" s="5">
        <v>5483</v>
      </c>
      <c r="BH429" s="5">
        <v>1076</v>
      </c>
      <c r="BI429" s="5">
        <v>36203</v>
      </c>
      <c r="BJ429" s="5">
        <v>15093</v>
      </c>
      <c r="BK429" s="5">
        <v>4550</v>
      </c>
      <c r="BL429" s="5">
        <v>2736</v>
      </c>
      <c r="BM429" s="5">
        <v>58582</v>
      </c>
      <c r="BN429" s="12">
        <f t="shared" si="251"/>
        <v>23.2784814448124</v>
      </c>
      <c r="BO429" s="12">
        <f t="shared" si="251"/>
        <v>27.324092724727734</v>
      </c>
      <c r="BP429" s="12">
        <f t="shared" si="251"/>
        <v>9.3595302311290158</v>
      </c>
      <c r="BQ429" s="12">
        <f t="shared" si="251"/>
        <v>1.8367416612611382</v>
      </c>
      <c r="BR429" s="12">
        <f t="shared" si="251"/>
        <v>61.798846061930291</v>
      </c>
      <c r="BS429" s="12">
        <f t="shared" si="251"/>
        <v>25.763886518043083</v>
      </c>
      <c r="BT429" s="12">
        <f t="shared" si="251"/>
        <v>7.766890853845891</v>
      </c>
      <c r="BU429" s="12">
        <f t="shared" si="251"/>
        <v>4.6703765661807379</v>
      </c>
    </row>
    <row r="430" spans="1:73" x14ac:dyDescent="0.35">
      <c r="A430" s="11">
        <v>427</v>
      </c>
      <c r="B430"/>
      <c r="C430"/>
      <c r="D430"/>
      <c r="E430"/>
      <c r="F430"/>
      <c r="G430"/>
      <c r="H430"/>
      <c r="I430"/>
      <c r="J430"/>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s="23"/>
      <c r="BF430" s="23"/>
      <c r="BG430" s="23"/>
      <c r="BH430" s="23"/>
      <c r="BI430" s="23"/>
      <c r="BJ430" s="23"/>
      <c r="BK430" s="23"/>
      <c r="BL430" s="23"/>
      <c r="BM430" s="23"/>
      <c r="BN430" s="23"/>
    </row>
    <row r="431" spans="1:73" x14ac:dyDescent="0.35">
      <c r="A431" s="11">
        <v>428</v>
      </c>
      <c r="B431"/>
      <c r="C431"/>
      <c r="D431"/>
      <c r="E431"/>
      <c r="F431"/>
      <c r="G431"/>
      <c r="H431"/>
      <c r="I431"/>
      <c r="J431"/>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s="23"/>
      <c r="BF431" s="23"/>
      <c r="BG431" s="23"/>
      <c r="BH431" s="23"/>
      <c r="BI431" s="23"/>
      <c r="BJ431" s="23"/>
      <c r="BK431" s="23"/>
      <c r="BL431" s="23"/>
      <c r="BM431" s="23"/>
      <c r="BN431" s="23"/>
    </row>
    <row r="432" spans="1:73" x14ac:dyDescent="0.35">
      <c r="A432" s="11">
        <v>429</v>
      </c>
      <c r="B432"/>
      <c r="C432"/>
      <c r="D432"/>
      <c r="E432"/>
      <c r="F432"/>
      <c r="G432"/>
      <c r="H432"/>
      <c r="I432"/>
      <c r="J432"/>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s="23"/>
      <c r="BF432" s="23"/>
      <c r="BG432" s="23"/>
      <c r="BH432" s="23"/>
      <c r="BI432" s="23"/>
      <c r="BJ432" s="23"/>
      <c r="BK432" s="23"/>
      <c r="BL432" s="23"/>
      <c r="BM432" s="23"/>
      <c r="BN432" s="23"/>
    </row>
    <row r="433" spans="1:73" x14ac:dyDescent="0.35">
      <c r="A433" s="11">
        <v>430</v>
      </c>
      <c r="B433"/>
      <c r="C433"/>
      <c r="D433"/>
      <c r="E433"/>
      <c r="F433"/>
      <c r="G433"/>
      <c r="H433"/>
      <c r="I433"/>
      <c r="J433"/>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s="23"/>
      <c r="BF433" s="23"/>
      <c r="BG433" s="23"/>
      <c r="BH433" s="23"/>
      <c r="BI433" s="23"/>
      <c r="BJ433" s="23"/>
      <c r="BK433" s="23"/>
      <c r="BL433" s="23"/>
      <c r="BM433" s="23"/>
      <c r="BN433" s="23"/>
    </row>
    <row r="434" spans="1:73" x14ac:dyDescent="0.35">
      <c r="A434" s="11">
        <v>431</v>
      </c>
      <c r="B434"/>
      <c r="C434"/>
      <c r="D434"/>
      <c r="E434"/>
      <c r="F434"/>
      <c r="G434"/>
      <c r="H434"/>
      <c r="I434"/>
      <c r="J434"/>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s="23"/>
      <c r="BF434" s="23"/>
      <c r="BG434" s="23"/>
      <c r="BH434" s="23"/>
      <c r="BI434" s="23"/>
      <c r="BJ434" s="23"/>
      <c r="BK434" s="23"/>
      <c r="BL434" s="23"/>
      <c r="BM434" s="23"/>
      <c r="BN434" s="23"/>
    </row>
    <row r="435" spans="1:73" x14ac:dyDescent="0.35">
      <c r="A435" s="11">
        <v>432</v>
      </c>
      <c r="B435"/>
      <c r="C435"/>
      <c r="D435"/>
      <c r="E435"/>
      <c r="F435"/>
      <c r="G435"/>
      <c r="H435"/>
      <c r="I435"/>
      <c r="J435"/>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s="23"/>
      <c r="BF435" s="23"/>
      <c r="BG435" s="23"/>
      <c r="BH435" s="23"/>
      <c r="BI435" s="23"/>
      <c r="BJ435" s="23"/>
      <c r="BK435" s="23"/>
      <c r="BL435" s="23"/>
      <c r="BM435" s="23"/>
      <c r="BN435" s="23"/>
    </row>
    <row r="436" spans="1:73" x14ac:dyDescent="0.35">
      <c r="A436" s="11">
        <v>433</v>
      </c>
      <c r="B436"/>
      <c r="C436"/>
      <c r="D436"/>
      <c r="E436"/>
      <c r="F436"/>
      <c r="G436"/>
      <c r="H436"/>
      <c r="I436"/>
      <c r="J436"/>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s="23"/>
      <c r="BF436" s="23"/>
      <c r="BG436" s="23"/>
      <c r="BH436" s="23"/>
      <c r="BI436" s="23"/>
      <c r="BJ436" s="23"/>
      <c r="BK436" s="23"/>
      <c r="BL436" s="23"/>
      <c r="BM436" s="23"/>
      <c r="BN436" s="23"/>
    </row>
    <row r="437" spans="1:73" x14ac:dyDescent="0.35">
      <c r="A437" s="11">
        <v>434</v>
      </c>
      <c r="B437"/>
      <c r="C437"/>
      <c r="D437"/>
      <c r="E437"/>
      <c r="F437"/>
      <c r="G437"/>
      <c r="H437"/>
      <c r="I437"/>
      <c r="J437"/>
      <c r="K437"/>
      <c r="L437"/>
      <c r="M437"/>
      <c r="N437"/>
      <c r="O437"/>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s="23"/>
      <c r="BF437" s="23"/>
      <c r="BG437" s="23"/>
      <c r="BH437" s="23"/>
      <c r="BI437" s="23"/>
      <c r="BJ437" s="23"/>
      <c r="BK437" s="23"/>
      <c r="BL437" s="23"/>
      <c r="BM437" s="23"/>
      <c r="BN437" s="23"/>
    </row>
    <row r="438" spans="1:73" x14ac:dyDescent="0.35">
      <c r="A438" s="11">
        <v>435</v>
      </c>
      <c r="B438"/>
      <c r="C438"/>
      <c r="D438"/>
      <c r="E438"/>
      <c r="F438"/>
      <c r="G438"/>
      <c r="H438"/>
      <c r="I438"/>
      <c r="J438"/>
      <c r="K438"/>
      <c r="L438"/>
      <c r="M438"/>
      <c r="N438"/>
      <c r="O438"/>
      <c r="P438"/>
      <c r="Q438"/>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s="23"/>
      <c r="BF438" s="23"/>
      <c r="BG438" s="23"/>
      <c r="BH438" s="23"/>
      <c r="BI438" s="23"/>
      <c r="BJ438" s="23"/>
      <c r="BK438" s="23"/>
      <c r="BL438" s="23"/>
      <c r="BM438" s="23"/>
      <c r="BN438" s="23"/>
    </row>
    <row r="439" spans="1:73" x14ac:dyDescent="0.35">
      <c r="A439" s="11">
        <v>436</v>
      </c>
      <c r="B439"/>
      <c r="C439"/>
      <c r="D439"/>
      <c r="E439"/>
      <c r="F439"/>
      <c r="G439"/>
      <c r="H439"/>
      <c r="I439"/>
      <c r="J439"/>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s="23"/>
      <c r="BF439" s="23"/>
      <c r="BG439" s="23"/>
      <c r="BH439" s="23"/>
      <c r="BI439" s="23"/>
      <c r="BJ439" s="23"/>
      <c r="BK439" s="23"/>
      <c r="BL439" s="23"/>
      <c r="BM439" s="23"/>
      <c r="BN439" s="23"/>
    </row>
    <row r="440" spans="1:73" x14ac:dyDescent="0.35">
      <c r="A440" s="11">
        <v>437</v>
      </c>
      <c r="B440"/>
      <c r="C440"/>
      <c r="D440"/>
      <c r="E440"/>
      <c r="F440"/>
      <c r="G440"/>
      <c r="H440"/>
      <c r="I440"/>
      <c r="J440"/>
      <c r="K440"/>
      <c r="L440"/>
      <c r="M440"/>
      <c r="N440"/>
      <c r="O440"/>
      <c r="P440"/>
      <c r="Q440"/>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s="23"/>
      <c r="BF440" s="23"/>
      <c r="BG440" s="23"/>
      <c r="BH440" s="23"/>
      <c r="BI440" s="23"/>
      <c r="BJ440" s="23"/>
      <c r="BK440" s="23"/>
      <c r="BL440" s="23"/>
      <c r="BM440" s="23"/>
      <c r="BN440" s="23"/>
    </row>
    <row r="441" spans="1:73" x14ac:dyDescent="0.35">
      <c r="A441" s="11">
        <v>438</v>
      </c>
      <c r="B441"/>
      <c r="C441"/>
      <c r="D441"/>
      <c r="E441"/>
      <c r="F441"/>
      <c r="G441"/>
      <c r="H441"/>
      <c r="I441"/>
      <c r="J441"/>
      <c r="K441"/>
      <c r="L441"/>
      <c r="M441"/>
      <c r="N441"/>
      <c r="O441"/>
      <c r="P441"/>
      <c r="Q441"/>
      <c r="R441"/>
      <c r="S441"/>
      <c r="T441"/>
      <c r="U441"/>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s="23"/>
      <c r="BF441" s="23"/>
      <c r="BG441" s="23"/>
      <c r="BH441" s="23"/>
      <c r="BI441" s="23"/>
      <c r="BJ441" s="23"/>
      <c r="BK441" s="23"/>
      <c r="BL441" s="23"/>
      <c r="BM441" s="23"/>
      <c r="BN441" s="23"/>
    </row>
    <row r="442" spans="1:73" x14ac:dyDescent="0.35">
      <c r="A442" s="11">
        <v>439</v>
      </c>
      <c r="B442"/>
      <c r="C442"/>
      <c r="D442"/>
      <c r="E442"/>
      <c r="F442"/>
      <c r="G442"/>
      <c r="H442"/>
      <c r="I442"/>
      <c r="J442"/>
      <c r="K442"/>
      <c r="L442"/>
      <c r="M442"/>
      <c r="N442"/>
      <c r="O442"/>
      <c r="P442"/>
      <c r="Q442"/>
      <c r="R442"/>
      <c r="S442"/>
      <c r="T442"/>
      <c r="U442"/>
      <c r="V442"/>
      <c r="W442"/>
      <c r="X442"/>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s="23"/>
      <c r="BF442" s="23"/>
      <c r="BG442" s="23"/>
      <c r="BH442" s="23"/>
      <c r="BI442" s="23"/>
      <c r="BJ442" s="23"/>
      <c r="BK442" s="23"/>
      <c r="BL442" s="23"/>
      <c r="BM442" s="23"/>
      <c r="BN442" s="23"/>
    </row>
    <row r="443" spans="1:73" x14ac:dyDescent="0.35">
      <c r="A443" s="11">
        <v>440</v>
      </c>
      <c r="B443"/>
      <c r="C443"/>
      <c r="D443"/>
      <c r="E443"/>
      <c r="F443"/>
      <c r="G443"/>
      <c r="H443"/>
      <c r="I443"/>
      <c r="J443"/>
      <c r="K443"/>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s="23"/>
      <c r="BF443" s="23"/>
      <c r="BG443" s="23"/>
      <c r="BH443" s="23"/>
      <c r="BI443" s="23"/>
      <c r="BJ443" s="23"/>
      <c r="BK443" s="23"/>
      <c r="BL443" s="23"/>
      <c r="BM443" s="23"/>
      <c r="BN443" s="23"/>
    </row>
    <row r="444" spans="1:73" x14ac:dyDescent="0.35">
      <c r="A444" s="11">
        <v>441</v>
      </c>
      <c r="B444" s="2" t="s">
        <v>74</v>
      </c>
      <c r="C444" s="7" t="s">
        <v>0</v>
      </c>
      <c r="D444" s="7" t="s">
        <v>1</v>
      </c>
      <c r="E444" s="7" t="s">
        <v>2</v>
      </c>
      <c r="F444" s="7" t="s">
        <v>3</v>
      </c>
      <c r="G444" s="12" t="e">
        <f t="shared" ref="G444:I449" si="252">D444/$C444*100</f>
        <v>#VALUE!</v>
      </c>
      <c r="H444" s="12" t="e">
        <f t="shared" si="252"/>
        <v>#VALUE!</v>
      </c>
      <c r="I444" s="12" t="e">
        <f t="shared" si="252"/>
        <v>#VALUE!</v>
      </c>
      <c r="J444" s="7" t="s">
        <v>4</v>
      </c>
      <c r="K444" s="13" t="e">
        <f t="shared" ref="K444:K449" si="253">J444/$C444*100</f>
        <v>#VALUE!</v>
      </c>
      <c r="L444" s="7" t="s">
        <v>5</v>
      </c>
      <c r="M444" s="12" t="e">
        <f t="shared" ref="M444:M449" si="254">L444/$C444*100</f>
        <v>#VALUE!</v>
      </c>
      <c r="N444" s="7" t="s">
        <v>6</v>
      </c>
      <c r="O444" s="12" t="e">
        <f t="shared" ref="O444:O449" si="255">N444/$C444*100</f>
        <v>#VALUE!</v>
      </c>
      <c r="P444" s="7" t="s">
        <v>7</v>
      </c>
      <c r="Q444" s="7" t="s">
        <v>8</v>
      </c>
      <c r="R444" s="7" t="s">
        <v>9</v>
      </c>
      <c r="S444" s="12" t="e">
        <f t="shared" ref="S444:S449" si="256">Q444/SUM(P444,Q444)*100</f>
        <v>#VALUE!</v>
      </c>
      <c r="T444" s="12" t="e">
        <f t="shared" ref="T444:T449" si="257">SUM(P444:Q444)/SUM(P444:R444)*100</f>
        <v>#DIV/0!</v>
      </c>
      <c r="U444" s="7" t="s">
        <v>10</v>
      </c>
      <c r="V444" s="7" t="s">
        <v>11</v>
      </c>
      <c r="W444" s="7" t="s">
        <v>12</v>
      </c>
      <c r="X444" s="7" t="s">
        <v>13</v>
      </c>
      <c r="Y444" s="7" t="s">
        <v>14</v>
      </c>
      <c r="Z444" s="7" t="s">
        <v>15</v>
      </c>
      <c r="AA444" s="7" t="s">
        <v>16</v>
      </c>
      <c r="AB444" s="7" t="s">
        <v>17</v>
      </c>
      <c r="AC444" s="7" t="s">
        <v>18</v>
      </c>
      <c r="AD444" s="7" t="s">
        <v>19</v>
      </c>
      <c r="AE444" s="7" t="s">
        <v>20</v>
      </c>
      <c r="AF444" s="7" t="s">
        <v>21</v>
      </c>
      <c r="AG444" s="7" t="s">
        <v>22</v>
      </c>
      <c r="AH444" s="7" t="s">
        <v>23</v>
      </c>
      <c r="AI444" s="7" t="s">
        <v>24</v>
      </c>
      <c r="AJ444" s="7" t="s">
        <v>25</v>
      </c>
      <c r="AK444" s="7" t="s">
        <v>26</v>
      </c>
      <c r="AL444" s="14" t="e">
        <f t="shared" ref="AL444:AL449" si="258">AK444/C444*100</f>
        <v>#VALUE!</v>
      </c>
      <c r="AM444" s="7" t="s">
        <v>27</v>
      </c>
      <c r="AN444" s="7" t="s">
        <v>28</v>
      </c>
      <c r="AO444" s="7" t="s">
        <v>29</v>
      </c>
      <c r="AP444" s="14" t="e">
        <f t="shared" ref="AP444:AP449" si="259">AN444/C444*100</f>
        <v>#VALUE!</v>
      </c>
      <c r="AQ444" s="14" t="e">
        <f t="shared" ref="AQ444:AQ449" si="260">AO444/C444*100</f>
        <v>#VALUE!</v>
      </c>
      <c r="AR444" s="7" t="s">
        <v>30</v>
      </c>
      <c r="AS444" s="7" t="s">
        <v>31</v>
      </c>
      <c r="AT444" s="7" t="s">
        <v>32</v>
      </c>
      <c r="AU444" s="7" t="s">
        <v>33</v>
      </c>
      <c r="AV444" s="12" t="e">
        <f t="shared" ref="AV444:AX449" si="261">AR444/$AU444*100</f>
        <v>#VALUE!</v>
      </c>
      <c r="AW444" s="12" t="e">
        <f t="shared" si="261"/>
        <v>#VALUE!</v>
      </c>
      <c r="AX444" s="12" t="e">
        <f t="shared" si="261"/>
        <v>#VALUE!</v>
      </c>
      <c r="AY444" s="7" t="s">
        <v>34</v>
      </c>
      <c r="AZ444" s="7" t="s">
        <v>35</v>
      </c>
      <c r="BA444" s="7" t="s">
        <v>36</v>
      </c>
      <c r="BB444" s="12" t="e">
        <f t="shared" ref="BB444:BC449" si="262">AY444/$BA444*100</f>
        <v>#VALUE!</v>
      </c>
      <c r="BC444" s="12" t="e">
        <f t="shared" si="262"/>
        <v>#VALUE!</v>
      </c>
      <c r="BD444" s="8" t="s">
        <v>37</v>
      </c>
      <c r="BN444" s="12"/>
      <c r="BO444" s="12"/>
      <c r="BP444" s="12"/>
      <c r="BQ444" s="12"/>
      <c r="BR444" s="12"/>
      <c r="BS444" s="12"/>
      <c r="BT444" s="12"/>
      <c r="BU444" s="12"/>
    </row>
    <row r="445" spans="1:73" x14ac:dyDescent="0.35">
      <c r="A445" s="11">
        <v>442</v>
      </c>
      <c r="B445" s="2">
        <v>1991</v>
      </c>
      <c r="C445" s="7">
        <v>103451</v>
      </c>
      <c r="D445" s="7">
        <v>23849</v>
      </c>
      <c r="E445" s="7">
        <v>13936</v>
      </c>
      <c r="F445" s="7">
        <v>16286</v>
      </c>
      <c r="G445" s="12">
        <f t="shared" si="252"/>
        <v>23.053426259775158</v>
      </c>
      <c r="H445" s="12">
        <f t="shared" si="252"/>
        <v>13.471111927385913</v>
      </c>
      <c r="I445" s="12">
        <f t="shared" si="252"/>
        <v>15.742718775072257</v>
      </c>
      <c r="J445" s="7">
        <v>307</v>
      </c>
      <c r="K445" s="13">
        <f t="shared" si="253"/>
        <v>0.29675885201689689</v>
      </c>
      <c r="L445" s="7">
        <v>19029</v>
      </c>
      <c r="M445" s="12">
        <f t="shared" si="254"/>
        <v>18.394215618988699</v>
      </c>
      <c r="N445" s="7">
        <v>4603</v>
      </c>
      <c r="O445" s="12">
        <f t="shared" si="255"/>
        <v>4.4494494978298906</v>
      </c>
      <c r="P445" s="7">
        <v>39261</v>
      </c>
      <c r="Q445" s="7">
        <v>5490</v>
      </c>
      <c r="R445" s="7">
        <v>32957</v>
      </c>
      <c r="S445" s="12">
        <f t="shared" si="256"/>
        <v>12.26788228196018</v>
      </c>
      <c r="T445" s="12">
        <f t="shared" si="257"/>
        <v>57.588665259690117</v>
      </c>
      <c r="U445" s="7">
        <v>1285</v>
      </c>
      <c r="W445" s="7">
        <v>0</v>
      </c>
      <c r="X445" s="7">
        <v>54</v>
      </c>
      <c r="Y445" s="7">
        <v>144</v>
      </c>
      <c r="Z445" s="7">
        <v>0</v>
      </c>
      <c r="AA445" s="7">
        <v>145</v>
      </c>
      <c r="AB445" s="7">
        <v>103</v>
      </c>
      <c r="AC445" s="7">
        <v>22</v>
      </c>
      <c r="AD445" s="7">
        <v>17</v>
      </c>
      <c r="AE445" s="7">
        <v>22</v>
      </c>
      <c r="AF445" s="7">
        <v>93</v>
      </c>
      <c r="AG445" s="7">
        <v>94</v>
      </c>
      <c r="AH445" s="7">
        <v>109</v>
      </c>
      <c r="AI445" s="7">
        <v>19018</v>
      </c>
      <c r="AJ445" s="7">
        <v>1732</v>
      </c>
      <c r="AK445" s="7">
        <v>4242</v>
      </c>
      <c r="AL445" s="14">
        <f t="shared" si="258"/>
        <v>4.1004920203767972</v>
      </c>
      <c r="AM445" s="7">
        <v>19.048246770366465</v>
      </c>
      <c r="AN445" s="7">
        <v>5590</v>
      </c>
      <c r="AO445" s="7">
        <v>3344</v>
      </c>
      <c r="AP445" s="14">
        <f t="shared" si="259"/>
        <v>5.4035243738581551</v>
      </c>
      <c r="AQ445" s="14">
        <f t="shared" si="260"/>
        <v>3.2324482121970788</v>
      </c>
      <c r="AR445" s="7">
        <v>1589</v>
      </c>
      <c r="AS445" s="7">
        <v>54012</v>
      </c>
      <c r="AT445" s="7">
        <v>2576</v>
      </c>
      <c r="AU445" s="7">
        <v>59200</v>
      </c>
      <c r="AV445" s="12">
        <f t="shared" si="261"/>
        <v>2.6841216216216215</v>
      </c>
      <c r="AW445" s="12">
        <f t="shared" si="261"/>
        <v>91.236486486486484</v>
      </c>
      <c r="AX445" s="12">
        <f t="shared" si="261"/>
        <v>4.3513513513513509</v>
      </c>
      <c r="AY445" s="7">
        <v>6764</v>
      </c>
      <c r="AZ445" s="7">
        <v>958</v>
      </c>
      <c r="BA445" s="7">
        <v>37293</v>
      </c>
      <c r="BB445" s="12">
        <f t="shared" si="262"/>
        <v>18.13745206875285</v>
      </c>
      <c r="BC445" s="12">
        <f t="shared" si="262"/>
        <v>2.5688467004531681</v>
      </c>
      <c r="BD445" s="8" t="s">
        <v>54</v>
      </c>
      <c r="BN445" s="12"/>
      <c r="BO445" s="12"/>
      <c r="BP445" s="12"/>
      <c r="BQ445" s="12"/>
      <c r="BR445" s="12"/>
      <c r="BS445" s="12"/>
      <c r="BT445" s="12"/>
      <c r="BU445" s="12"/>
    </row>
    <row r="446" spans="1:73" x14ac:dyDescent="0.35">
      <c r="A446" s="11">
        <v>443</v>
      </c>
      <c r="B446" s="2">
        <v>1996</v>
      </c>
      <c r="C446" s="7">
        <v>110409</v>
      </c>
      <c r="D446" s="7">
        <v>24620</v>
      </c>
      <c r="E446" s="7">
        <v>13654</v>
      </c>
      <c r="F446" s="7">
        <v>18771</v>
      </c>
      <c r="G446" s="12">
        <f t="shared" si="252"/>
        <v>22.298906792018766</v>
      </c>
      <c r="H446" s="12">
        <f t="shared" si="252"/>
        <v>12.36674546459075</v>
      </c>
      <c r="I446" s="12">
        <f t="shared" si="252"/>
        <v>17.00133141320001</v>
      </c>
      <c r="J446" s="7">
        <v>411</v>
      </c>
      <c r="K446" s="13">
        <f t="shared" si="253"/>
        <v>0.37225226204385509</v>
      </c>
      <c r="L446" s="7">
        <v>19432</v>
      </c>
      <c r="M446" s="12">
        <f t="shared" si="254"/>
        <v>17.600014491572242</v>
      </c>
      <c r="N446" s="7">
        <v>4875</v>
      </c>
      <c r="O446" s="12">
        <f t="shared" si="255"/>
        <v>4.4154009184033907</v>
      </c>
      <c r="P446" s="7">
        <v>43035</v>
      </c>
      <c r="Q446" s="7">
        <v>4596</v>
      </c>
      <c r="R446" s="7">
        <v>35917</v>
      </c>
      <c r="S446" s="12">
        <f t="shared" si="256"/>
        <v>9.649178056307866</v>
      </c>
      <c r="T446" s="12">
        <f t="shared" si="257"/>
        <v>57.010341360654948</v>
      </c>
      <c r="U446" s="7">
        <v>639</v>
      </c>
      <c r="V446" s="7">
        <v>7</v>
      </c>
      <c r="W446" s="7">
        <v>0</v>
      </c>
      <c r="X446" s="7">
        <v>61</v>
      </c>
      <c r="Y446" s="7">
        <v>132</v>
      </c>
      <c r="Z446" s="7">
        <v>0</v>
      </c>
      <c r="AA446" s="7">
        <v>189</v>
      </c>
      <c r="AB446" s="7">
        <v>107</v>
      </c>
      <c r="AC446" s="7">
        <v>16</v>
      </c>
      <c r="AD446" s="7">
        <v>23</v>
      </c>
      <c r="AE446" s="7">
        <v>49</v>
      </c>
      <c r="AF446" s="7">
        <v>169</v>
      </c>
      <c r="AG446" s="7">
        <v>84</v>
      </c>
      <c r="AH446" s="7">
        <v>97</v>
      </c>
      <c r="AI446" s="7">
        <v>25915</v>
      </c>
      <c r="AJ446" s="7">
        <v>2008</v>
      </c>
      <c r="AK446" s="7">
        <v>5733</v>
      </c>
      <c r="AL446" s="14">
        <f t="shared" si="258"/>
        <v>5.1925114800423877</v>
      </c>
      <c r="AM446" s="7">
        <v>19.331050829602319</v>
      </c>
      <c r="AN446" s="7">
        <v>3902</v>
      </c>
      <c r="AO446" s="7">
        <v>3454</v>
      </c>
      <c r="AP446" s="14">
        <f t="shared" si="259"/>
        <v>3.5341321812533395</v>
      </c>
      <c r="AQ446" s="14">
        <f t="shared" si="260"/>
        <v>3.1283681583928842</v>
      </c>
      <c r="AR446" s="7">
        <v>3129</v>
      </c>
      <c r="AS446" s="7">
        <v>57386</v>
      </c>
      <c r="AT446" s="7">
        <v>1885</v>
      </c>
      <c r="AU446" s="7">
        <v>64691</v>
      </c>
      <c r="AV446" s="12">
        <f t="shared" si="261"/>
        <v>4.836839745868823</v>
      </c>
      <c r="AW446" s="12">
        <f t="shared" si="261"/>
        <v>88.707857352645661</v>
      </c>
      <c r="AX446" s="12">
        <f t="shared" si="261"/>
        <v>2.9138520041427709</v>
      </c>
      <c r="AY446" s="7">
        <v>7788</v>
      </c>
      <c r="AZ446" s="7">
        <v>868</v>
      </c>
      <c r="BA446" s="7">
        <v>42116</v>
      </c>
      <c r="BB446" s="12">
        <f t="shared" si="262"/>
        <v>18.491784594928294</v>
      </c>
      <c r="BC446" s="12">
        <f t="shared" si="262"/>
        <v>2.060974451514864</v>
      </c>
      <c r="BD446" s="8" t="s">
        <v>46</v>
      </c>
      <c r="BN446" s="12"/>
      <c r="BO446" s="12"/>
      <c r="BP446" s="12"/>
      <c r="BQ446" s="12"/>
      <c r="BR446" s="12"/>
      <c r="BS446" s="12"/>
      <c r="BT446" s="12"/>
      <c r="BU446" s="12"/>
    </row>
    <row r="447" spans="1:73" x14ac:dyDescent="0.35">
      <c r="A447" s="11">
        <v>444</v>
      </c>
      <c r="B447" s="2">
        <v>2001</v>
      </c>
      <c r="C447" s="7">
        <v>125378</v>
      </c>
      <c r="D447" s="7">
        <v>25877</v>
      </c>
      <c r="E447" s="7">
        <v>14538</v>
      </c>
      <c r="F447" s="7">
        <v>21962</v>
      </c>
      <c r="G447" s="12">
        <f t="shared" si="252"/>
        <v>20.639187098214997</v>
      </c>
      <c r="H447" s="12">
        <f t="shared" si="252"/>
        <v>11.595335704828598</v>
      </c>
      <c r="I447" s="12">
        <f t="shared" si="252"/>
        <v>17.516629711751662</v>
      </c>
      <c r="J447" s="7">
        <v>578</v>
      </c>
      <c r="K447" s="13">
        <f t="shared" si="253"/>
        <v>0.46100591810365454</v>
      </c>
      <c r="L447" s="7">
        <v>21593</v>
      </c>
      <c r="M447" s="12">
        <f t="shared" si="254"/>
        <v>17.22231970521144</v>
      </c>
      <c r="N447" s="7">
        <v>5537</v>
      </c>
      <c r="O447" s="12">
        <f t="shared" si="255"/>
        <v>4.4162452742905458</v>
      </c>
      <c r="P447" s="7">
        <v>52345</v>
      </c>
      <c r="Q447" s="7">
        <v>3324</v>
      </c>
      <c r="R447" s="7">
        <v>38073</v>
      </c>
      <c r="S447" s="12">
        <f t="shared" si="256"/>
        <v>5.9710072032908803</v>
      </c>
      <c r="T447" s="12">
        <f t="shared" si="257"/>
        <v>59.385334215186361</v>
      </c>
      <c r="U447" s="7">
        <v>461</v>
      </c>
      <c r="V447" s="7">
        <v>18</v>
      </c>
      <c r="W447" s="7">
        <v>0</v>
      </c>
      <c r="X447" s="7">
        <v>112</v>
      </c>
      <c r="Y447" s="7">
        <v>173</v>
      </c>
      <c r="Z447" s="7">
        <v>3</v>
      </c>
      <c r="AA447" s="7">
        <v>187</v>
      </c>
      <c r="AB447" s="7">
        <v>137</v>
      </c>
      <c r="AC447" s="7">
        <v>23</v>
      </c>
      <c r="AD447" s="7">
        <v>30</v>
      </c>
      <c r="AE447" s="7">
        <v>110</v>
      </c>
      <c r="AF447" s="7">
        <v>529</v>
      </c>
      <c r="AG447" s="7">
        <v>154</v>
      </c>
      <c r="AH447" s="7">
        <v>129</v>
      </c>
      <c r="AI447" s="7">
        <v>27064</v>
      </c>
      <c r="AJ447" s="7">
        <v>2059</v>
      </c>
      <c r="AK447" s="7">
        <v>8656</v>
      </c>
      <c r="AL447" s="14">
        <f t="shared" si="258"/>
        <v>6.9039225382443492</v>
      </c>
      <c r="AM447" s="7">
        <v>16.904962153069807</v>
      </c>
      <c r="AN447" s="7">
        <v>8278</v>
      </c>
      <c r="AO447" s="7">
        <v>4289</v>
      </c>
      <c r="AP447" s="14">
        <f t="shared" si="259"/>
        <v>6.6024342388616821</v>
      </c>
      <c r="AQ447" s="14">
        <f t="shared" si="260"/>
        <v>3.4208553334715819</v>
      </c>
      <c r="AR447" s="7">
        <v>2933</v>
      </c>
      <c r="AS447" s="7">
        <v>64209</v>
      </c>
      <c r="AT447" s="7">
        <v>3119</v>
      </c>
      <c r="AU447" s="7">
        <v>71535</v>
      </c>
      <c r="AV447" s="12">
        <f t="shared" si="261"/>
        <v>4.1000908646117287</v>
      </c>
      <c r="AW447" s="12">
        <f t="shared" si="261"/>
        <v>89.758859299643532</v>
      </c>
      <c r="AX447" s="12">
        <f t="shared" si="261"/>
        <v>4.3601034458656605</v>
      </c>
      <c r="AY447" s="7">
        <v>8136</v>
      </c>
      <c r="AZ447" s="7">
        <v>919</v>
      </c>
      <c r="BA447" s="7">
        <v>49413</v>
      </c>
      <c r="BB447" s="12">
        <f t="shared" si="262"/>
        <v>16.465302653147955</v>
      </c>
      <c r="BC447" s="12">
        <f t="shared" si="262"/>
        <v>1.8598344565195393</v>
      </c>
      <c r="BD447" s="8" t="s">
        <v>43</v>
      </c>
      <c r="BE447" s="5">
        <v>14393</v>
      </c>
      <c r="BF447" s="5">
        <v>14722</v>
      </c>
      <c r="BG447" s="5">
        <v>4874</v>
      </c>
      <c r="BH447" s="5">
        <v>332</v>
      </c>
      <c r="BI447" s="5">
        <v>34321</v>
      </c>
      <c r="BJ447" s="5">
        <v>11759</v>
      </c>
      <c r="BK447" s="5">
        <v>1055</v>
      </c>
      <c r="BL447" s="5">
        <v>2272</v>
      </c>
      <c r="BM447" s="5">
        <v>49407</v>
      </c>
      <c r="BN447" s="12">
        <f t="shared" ref="BN447:BU449" si="263">BE447/$BM447*100</f>
        <v>29.131499585079034</v>
      </c>
      <c r="BO447" s="12">
        <f t="shared" si="263"/>
        <v>29.79739712996134</v>
      </c>
      <c r="BP447" s="12">
        <f t="shared" si="263"/>
        <v>9.8649988867974177</v>
      </c>
      <c r="BQ447" s="12">
        <f t="shared" si="263"/>
        <v>0.67196955896937682</v>
      </c>
      <c r="BR447" s="12">
        <f t="shared" si="263"/>
        <v>69.465865160807169</v>
      </c>
      <c r="BS447" s="12">
        <f t="shared" si="263"/>
        <v>23.800271216629223</v>
      </c>
      <c r="BT447" s="12">
        <f t="shared" si="263"/>
        <v>2.1353249539538934</v>
      </c>
      <c r="BU447" s="12">
        <f t="shared" si="263"/>
        <v>4.5985386686097112</v>
      </c>
    </row>
    <row r="448" spans="1:73" x14ac:dyDescent="0.35">
      <c r="A448" s="11">
        <v>445</v>
      </c>
      <c r="B448" s="2">
        <v>2006</v>
      </c>
      <c r="C448" s="7">
        <v>132061</v>
      </c>
      <c r="D448" s="7">
        <v>25565</v>
      </c>
      <c r="E448" s="7">
        <v>15717</v>
      </c>
      <c r="F448" s="7">
        <v>24800</v>
      </c>
      <c r="G448" s="12">
        <f t="shared" si="252"/>
        <v>19.358478278977138</v>
      </c>
      <c r="H448" s="12">
        <f t="shared" si="252"/>
        <v>11.901318330165605</v>
      </c>
      <c r="I448" s="12">
        <f t="shared" si="252"/>
        <v>18.779200520971369</v>
      </c>
      <c r="J448" s="7">
        <v>635</v>
      </c>
      <c r="K448" s="13">
        <f t="shared" si="253"/>
        <v>0.48083840043616211</v>
      </c>
      <c r="L448" s="7">
        <v>22496</v>
      </c>
      <c r="M448" s="12">
        <f t="shared" si="254"/>
        <v>17.034552214506931</v>
      </c>
      <c r="N448" s="7">
        <v>5908</v>
      </c>
      <c r="O448" s="12">
        <f t="shared" si="255"/>
        <v>4.4736901886249534</v>
      </c>
      <c r="P448" s="7">
        <v>56627</v>
      </c>
      <c r="Q448" s="7">
        <v>2785</v>
      </c>
      <c r="R448" s="7">
        <v>38604</v>
      </c>
      <c r="S448" s="12">
        <f t="shared" si="256"/>
        <v>4.6876051976031778</v>
      </c>
      <c r="T448" s="12">
        <f t="shared" si="257"/>
        <v>60.614593535749265</v>
      </c>
      <c r="U448" s="7">
        <v>300</v>
      </c>
      <c r="V448" s="7">
        <v>14</v>
      </c>
      <c r="W448" s="7">
        <v>7</v>
      </c>
      <c r="X448" s="7">
        <v>183</v>
      </c>
      <c r="Y448" s="7">
        <v>200</v>
      </c>
      <c r="Z448" s="7">
        <v>8</v>
      </c>
      <c r="AA448" s="7">
        <v>219</v>
      </c>
      <c r="AB448" s="7">
        <v>131</v>
      </c>
      <c r="AC448" s="7">
        <v>24</v>
      </c>
      <c r="AD448" s="7">
        <v>39</v>
      </c>
      <c r="AE448" s="7">
        <v>175</v>
      </c>
      <c r="AF448" s="7">
        <v>726</v>
      </c>
      <c r="AG448" s="7">
        <v>167</v>
      </c>
      <c r="AH448" s="7">
        <v>140</v>
      </c>
      <c r="AI448" s="7">
        <v>33271</v>
      </c>
      <c r="AJ448" s="7">
        <v>2047</v>
      </c>
      <c r="AK448" s="7">
        <v>11165</v>
      </c>
      <c r="AL448" s="14">
        <f t="shared" si="258"/>
        <v>8.4544263635744095</v>
      </c>
      <c r="AM448" s="7">
        <v>15.662130049686757</v>
      </c>
      <c r="AN448" s="7">
        <v>9636</v>
      </c>
      <c r="AO448" s="7">
        <v>5667</v>
      </c>
      <c r="AP448" s="14">
        <f t="shared" si="259"/>
        <v>7.2966280733903268</v>
      </c>
      <c r="AQ448" s="14">
        <f t="shared" si="260"/>
        <v>4.2911987642074498</v>
      </c>
      <c r="AR448" s="7">
        <v>2231</v>
      </c>
      <c r="AS448" s="7">
        <v>46859</v>
      </c>
      <c r="AT448" s="7">
        <v>3112</v>
      </c>
      <c r="AU448" s="7">
        <v>52810</v>
      </c>
      <c r="AV448" s="12">
        <f t="shared" si="261"/>
        <v>4.2245786782806283</v>
      </c>
      <c r="AW448" s="12">
        <f t="shared" si="261"/>
        <v>88.731300889982961</v>
      </c>
      <c r="AX448" s="12">
        <f t="shared" si="261"/>
        <v>5.8928233289149787</v>
      </c>
      <c r="AY448" s="7">
        <v>9665</v>
      </c>
      <c r="AZ448" s="7">
        <v>1003</v>
      </c>
      <c r="BA448" s="7">
        <v>52811</v>
      </c>
      <c r="BB448" s="12">
        <f t="shared" si="262"/>
        <v>18.301111510859482</v>
      </c>
      <c r="BC448" s="12">
        <f t="shared" si="262"/>
        <v>1.8992255401336842</v>
      </c>
      <c r="BD448" s="8">
        <v>41</v>
      </c>
      <c r="BE448" s="5">
        <v>15374</v>
      </c>
      <c r="BF448" s="5">
        <v>14833</v>
      </c>
      <c r="BG448" s="5">
        <v>5287</v>
      </c>
      <c r="BH448" s="5">
        <v>315</v>
      </c>
      <c r="BI448" s="5">
        <v>35809</v>
      </c>
      <c r="BJ448" s="5">
        <v>12924</v>
      </c>
      <c r="BK448" s="5">
        <v>1138</v>
      </c>
      <c r="BL448" s="5">
        <v>2939</v>
      </c>
      <c r="BM448" s="5">
        <v>52810</v>
      </c>
      <c r="BN448" s="12">
        <f t="shared" si="263"/>
        <v>29.11191062298807</v>
      </c>
      <c r="BO448" s="12">
        <f t="shared" si="263"/>
        <v>28.087483431168341</v>
      </c>
      <c r="BP448" s="12">
        <f t="shared" si="263"/>
        <v>10.011361484567317</v>
      </c>
      <c r="BQ448" s="12">
        <f t="shared" si="263"/>
        <v>0.59647793978413177</v>
      </c>
      <c r="BR448" s="12">
        <f t="shared" si="263"/>
        <v>67.807233478507854</v>
      </c>
      <c r="BS448" s="12">
        <f t="shared" si="263"/>
        <v>24.472637758000378</v>
      </c>
      <c r="BT448" s="12">
        <f t="shared" si="263"/>
        <v>2.1548949062677525</v>
      </c>
      <c r="BU448" s="12">
        <f t="shared" si="263"/>
        <v>5.5652338572240101</v>
      </c>
    </row>
    <row r="449" spans="1:73" x14ac:dyDescent="0.35">
      <c r="A449" s="11">
        <v>446</v>
      </c>
      <c r="B449" s="2">
        <v>2011</v>
      </c>
      <c r="C449" s="7">
        <v>140646</v>
      </c>
      <c r="D449" s="7">
        <v>26543</v>
      </c>
      <c r="E449" s="7">
        <v>16226</v>
      </c>
      <c r="F449" s="7">
        <v>28739</v>
      </c>
      <c r="G449" s="12">
        <f t="shared" si="252"/>
        <v>18.872203973095573</v>
      </c>
      <c r="H449" s="12">
        <f t="shared" si="252"/>
        <v>11.536766065156492</v>
      </c>
      <c r="I449" s="12">
        <f t="shared" si="252"/>
        <v>20.433570808981415</v>
      </c>
      <c r="J449" s="7">
        <v>961</v>
      </c>
      <c r="K449" s="13">
        <f t="shared" si="253"/>
        <v>0.68327574193364904</v>
      </c>
      <c r="L449" s="7">
        <v>25432</v>
      </c>
      <c r="M449" s="12">
        <f t="shared" si="254"/>
        <v>18.082277491005787</v>
      </c>
      <c r="N449" s="7">
        <v>6982</v>
      </c>
      <c r="O449" s="12">
        <f t="shared" si="255"/>
        <v>4.9642364518009758</v>
      </c>
      <c r="P449" s="7">
        <v>62433</v>
      </c>
      <c r="Q449" s="7">
        <v>2988</v>
      </c>
      <c r="R449" s="7">
        <v>42196</v>
      </c>
      <c r="S449" s="12">
        <f t="shared" si="256"/>
        <v>4.5673407621405966</v>
      </c>
      <c r="T449" s="12">
        <f t="shared" si="257"/>
        <v>60.790581413717163</v>
      </c>
      <c r="U449" s="7">
        <v>230</v>
      </c>
      <c r="V449" s="7">
        <v>21</v>
      </c>
      <c r="W449" s="7">
        <v>36</v>
      </c>
      <c r="X449" s="7">
        <v>285</v>
      </c>
      <c r="Y449" s="7">
        <v>279</v>
      </c>
      <c r="Z449" s="7">
        <v>20</v>
      </c>
      <c r="AA449" s="7">
        <v>280</v>
      </c>
      <c r="AB449" s="7">
        <v>153</v>
      </c>
      <c r="AC449" s="7">
        <v>39</v>
      </c>
      <c r="AD449" s="7">
        <v>64</v>
      </c>
      <c r="AE449" s="7">
        <v>245</v>
      </c>
      <c r="AF449" s="7">
        <v>1152</v>
      </c>
      <c r="AG449" s="7">
        <v>217</v>
      </c>
      <c r="AH449" s="7">
        <v>237</v>
      </c>
      <c r="AI449" s="7">
        <v>40853</v>
      </c>
      <c r="AJ449" s="7">
        <v>2891</v>
      </c>
      <c r="AK449" s="7">
        <v>14540</v>
      </c>
      <c r="AL449" s="14">
        <f t="shared" si="258"/>
        <v>10.338011745801516</v>
      </c>
      <c r="AM449" s="7">
        <v>14.082787703917434</v>
      </c>
      <c r="AN449" s="7">
        <v>11258</v>
      </c>
      <c r="AO449" s="7">
        <v>5743</v>
      </c>
      <c r="AP449" s="14">
        <f t="shared" si="259"/>
        <v>8.0044935511852451</v>
      </c>
      <c r="AQ449" s="14">
        <f t="shared" si="260"/>
        <v>4.0833013381112861</v>
      </c>
      <c r="AR449" s="7">
        <v>2670</v>
      </c>
      <c r="AS449" s="7">
        <v>48020</v>
      </c>
      <c r="AT449" s="7">
        <v>5171</v>
      </c>
      <c r="AU449" s="7">
        <v>56504</v>
      </c>
      <c r="AV449" s="12">
        <f t="shared" si="261"/>
        <v>4.7253291802350281</v>
      </c>
      <c r="AW449" s="12">
        <f t="shared" si="261"/>
        <v>84.98513379583747</v>
      </c>
      <c r="AX449" s="12">
        <f t="shared" si="261"/>
        <v>9.151564491009486</v>
      </c>
      <c r="AY449" s="7">
        <v>11353</v>
      </c>
      <c r="AZ449" s="7">
        <v>1107</v>
      </c>
      <c r="BA449" s="7">
        <v>56502</v>
      </c>
      <c r="BB449" s="12">
        <f t="shared" si="262"/>
        <v>20.093094049768151</v>
      </c>
      <c r="BC449" s="12">
        <f t="shared" si="262"/>
        <v>1.9592226823829244</v>
      </c>
      <c r="BD449" s="8">
        <v>43</v>
      </c>
      <c r="BE449" s="5">
        <v>16370</v>
      </c>
      <c r="BF449" s="5">
        <v>16010</v>
      </c>
      <c r="BG449" s="5">
        <v>5916</v>
      </c>
      <c r="BH449" s="5">
        <v>362</v>
      </c>
      <c r="BI449" s="5">
        <v>38658</v>
      </c>
      <c r="BJ449" s="5">
        <v>14204</v>
      </c>
      <c r="BK449" s="5">
        <v>1289</v>
      </c>
      <c r="BL449" s="5">
        <v>2353</v>
      </c>
      <c r="BM449" s="5">
        <v>56504</v>
      </c>
      <c r="BN449" s="12">
        <f t="shared" si="263"/>
        <v>28.971400254849218</v>
      </c>
      <c r="BO449" s="12">
        <f t="shared" si="263"/>
        <v>28.334277219311911</v>
      </c>
      <c r="BP449" s="12">
        <f t="shared" si="263"/>
        <v>10.470055217329746</v>
      </c>
      <c r="BQ449" s="12">
        <f t="shared" si="263"/>
        <v>0.64066260795695884</v>
      </c>
      <c r="BR449" s="12">
        <f t="shared" si="263"/>
        <v>68.416395299447828</v>
      </c>
      <c r="BS449" s="12">
        <f t="shared" si="263"/>
        <v>25.138043324366414</v>
      </c>
      <c r="BT449" s="12">
        <f t="shared" si="263"/>
        <v>2.2812544244655246</v>
      </c>
      <c r="BU449" s="12">
        <f t="shared" si="263"/>
        <v>4.1643069517202322</v>
      </c>
    </row>
    <row r="450" spans="1:73" x14ac:dyDescent="0.35">
      <c r="A450" s="11">
        <v>447</v>
      </c>
      <c r="B450"/>
      <c r="C450"/>
      <c r="D450"/>
      <c r="E450"/>
      <c r="F450"/>
      <c r="G450"/>
      <c r="H450"/>
      <c r="I450"/>
      <c r="J450"/>
      <c r="K450"/>
      <c r="L450"/>
      <c r="M450"/>
      <c r="N450"/>
      <c r="O450"/>
      <c r="P450"/>
      <c r="Q450"/>
      <c r="R450"/>
      <c r="S450"/>
      <c r="T450"/>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s="23"/>
      <c r="BF450" s="23"/>
      <c r="BG450" s="23"/>
      <c r="BH450" s="23"/>
      <c r="BI450" s="23"/>
      <c r="BJ450" s="23"/>
      <c r="BK450" s="23"/>
      <c r="BL450" s="23"/>
      <c r="BM450" s="23"/>
      <c r="BN450" s="23"/>
    </row>
    <row r="451" spans="1:73" x14ac:dyDescent="0.35">
      <c r="A451" s="11">
        <v>448</v>
      </c>
      <c r="B451"/>
      <c r="C451"/>
      <c r="D451"/>
      <c r="E451"/>
      <c r="F451"/>
      <c r="G451"/>
      <c r="H451"/>
      <c r="I451"/>
      <c r="J451"/>
      <c r="K451"/>
      <c r="L451"/>
      <c r="M451"/>
      <c r="N451"/>
      <c r="O451"/>
      <c r="P451"/>
      <c r="Q451"/>
      <c r="R451"/>
      <c r="S451"/>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s="23"/>
      <c r="BF451" s="23"/>
      <c r="BG451" s="23"/>
      <c r="BH451" s="23"/>
      <c r="BI451" s="23"/>
      <c r="BJ451" s="23"/>
      <c r="BK451" s="23"/>
      <c r="BL451" s="23"/>
      <c r="BM451" s="23"/>
      <c r="BN451" s="23"/>
    </row>
    <row r="452" spans="1:73" x14ac:dyDescent="0.35">
      <c r="A452" s="11">
        <v>449</v>
      </c>
      <c r="B452"/>
      <c r="C452"/>
      <c r="D452"/>
      <c r="E452"/>
      <c r="F452"/>
      <c r="G452"/>
      <c r="H452"/>
      <c r="I452"/>
      <c r="J452"/>
      <c r="K452"/>
      <c r="L452"/>
      <c r="M452"/>
      <c r="N452"/>
      <c r="O452"/>
      <c r="P452"/>
      <c r="Q452"/>
      <c r="R452"/>
      <c r="S452"/>
      <c r="T452"/>
      <c r="U452"/>
      <c r="V452"/>
      <c r="W452"/>
      <c r="X452"/>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s="23"/>
      <c r="BF452" s="23"/>
      <c r="BG452" s="23"/>
      <c r="BH452" s="23"/>
      <c r="BI452" s="23"/>
      <c r="BJ452" s="23"/>
      <c r="BK452" s="23"/>
      <c r="BL452" s="23"/>
      <c r="BM452" s="23"/>
      <c r="BN452" s="23"/>
    </row>
    <row r="453" spans="1:73" x14ac:dyDescent="0.35">
      <c r="A453" s="11">
        <v>450</v>
      </c>
      <c r="B453"/>
      <c r="C453"/>
      <c r="D453"/>
      <c r="E453"/>
      <c r="F453"/>
      <c r="G453"/>
      <c r="H453"/>
      <c r="I453"/>
      <c r="J453"/>
      <c r="K453"/>
      <c r="L453"/>
      <c r="M453"/>
      <c r="N453"/>
      <c r="O453"/>
      <c r="P453"/>
      <c r="Q453"/>
      <c r="R453"/>
      <c r="S453"/>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s="23"/>
      <c r="BF453" s="23"/>
      <c r="BG453" s="23"/>
      <c r="BH453" s="23"/>
      <c r="BI453" s="23"/>
      <c r="BJ453" s="23"/>
      <c r="BK453" s="23"/>
      <c r="BL453" s="23"/>
      <c r="BM453" s="23"/>
      <c r="BN453" s="23"/>
    </row>
    <row r="454" spans="1:73" x14ac:dyDescent="0.35">
      <c r="A454" s="11">
        <v>451</v>
      </c>
      <c r="B454"/>
      <c r="C454"/>
      <c r="D454"/>
      <c r="E454"/>
      <c r="F454"/>
      <c r="G454"/>
      <c r="H454"/>
      <c r="I454"/>
      <c r="J454"/>
      <c r="K454"/>
      <c r="L454"/>
      <c r="M454"/>
      <c r="N454"/>
      <c r="O454"/>
      <c r="P454"/>
      <c r="Q454"/>
      <c r="R454"/>
      <c r="S454"/>
      <c r="T454"/>
      <c r="U454"/>
      <c r="V454"/>
      <c r="W454"/>
      <c r="X454"/>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s="23"/>
      <c r="BF454" s="23"/>
      <c r="BG454" s="23"/>
      <c r="BH454" s="23"/>
      <c r="BI454" s="23"/>
      <c r="BJ454" s="23"/>
      <c r="BK454" s="23"/>
      <c r="BL454" s="23"/>
      <c r="BM454" s="23"/>
      <c r="BN454" s="23"/>
    </row>
    <row r="455" spans="1:73" x14ac:dyDescent="0.35">
      <c r="A455" s="11">
        <v>452</v>
      </c>
      <c r="B455"/>
      <c r="C455"/>
      <c r="D455"/>
      <c r="E455"/>
      <c r="F455"/>
      <c r="G455"/>
      <c r="H455"/>
      <c r="I455"/>
      <c r="J455"/>
      <c r="K455"/>
      <c r="L455"/>
      <c r="M455"/>
      <c r="N455"/>
      <c r="O455"/>
      <c r="P455"/>
      <c r="Q455"/>
      <c r="R455"/>
      <c r="S455"/>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s="23"/>
      <c r="BF455" s="23"/>
      <c r="BG455" s="23"/>
      <c r="BH455" s="23"/>
      <c r="BI455" s="23"/>
      <c r="BJ455" s="23"/>
      <c r="BK455" s="23"/>
      <c r="BL455" s="23"/>
      <c r="BM455" s="23"/>
      <c r="BN455" s="23"/>
    </row>
    <row r="456" spans="1:73" x14ac:dyDescent="0.35">
      <c r="A456" s="11">
        <v>453</v>
      </c>
      <c r="B456"/>
      <c r="C456"/>
      <c r="D456"/>
      <c r="E456"/>
      <c r="F456"/>
      <c r="G456"/>
      <c r="H456"/>
      <c r="I456"/>
      <c r="J456"/>
      <c r="K456"/>
      <c r="L456"/>
      <c r="M456"/>
      <c r="N456"/>
      <c r="O456"/>
      <c r="P456"/>
      <c r="Q456"/>
      <c r="R456"/>
      <c r="S456"/>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s="23"/>
      <c r="BF456" s="23"/>
      <c r="BG456" s="23"/>
      <c r="BH456" s="23"/>
      <c r="BI456" s="23"/>
      <c r="BJ456" s="23"/>
      <c r="BK456" s="23"/>
      <c r="BL456" s="23"/>
      <c r="BM456" s="23"/>
      <c r="BN456" s="23"/>
    </row>
    <row r="457" spans="1:73" x14ac:dyDescent="0.35">
      <c r="A457" s="11">
        <v>454</v>
      </c>
      <c r="B457"/>
      <c r="C457"/>
      <c r="D457"/>
      <c r="E457"/>
      <c r="F457"/>
      <c r="G457"/>
      <c r="H457"/>
      <c r="I457"/>
      <c r="J457"/>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s="23"/>
      <c r="BF457" s="23"/>
      <c r="BG457" s="23"/>
      <c r="BH457" s="23"/>
      <c r="BI457" s="23"/>
      <c r="BJ457" s="23"/>
      <c r="BK457" s="23"/>
      <c r="BL457" s="23"/>
      <c r="BM457" s="23"/>
      <c r="BN457" s="23"/>
    </row>
    <row r="458" spans="1:73" x14ac:dyDescent="0.35">
      <c r="A458" s="11">
        <v>455</v>
      </c>
      <c r="B458"/>
      <c r="C458"/>
      <c r="D458"/>
      <c r="E458"/>
      <c r="F458"/>
      <c r="G458"/>
      <c r="H458"/>
      <c r="I458"/>
      <c r="J458"/>
      <c r="K458"/>
      <c r="L458"/>
      <c r="M458"/>
      <c r="N458"/>
      <c r="O458"/>
      <c r="P458"/>
      <c r="Q458"/>
      <c r="R458"/>
      <c r="S458"/>
      <c r="T458"/>
      <c r="U458"/>
      <c r="V458"/>
      <c r="W458"/>
      <c r="X458"/>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s="23"/>
      <c r="BF458" s="23"/>
      <c r="BG458" s="23"/>
      <c r="BH458" s="23"/>
      <c r="BI458" s="23"/>
      <c r="BJ458" s="23"/>
      <c r="BK458" s="23"/>
      <c r="BL458" s="23"/>
      <c r="BM458" s="23"/>
      <c r="BN458" s="23"/>
    </row>
    <row r="459" spans="1:73" x14ac:dyDescent="0.35">
      <c r="A459" s="11">
        <v>456</v>
      </c>
      <c r="B459"/>
      <c r="C459"/>
      <c r="D459"/>
      <c r="E459"/>
      <c r="F459"/>
      <c r="G459"/>
      <c r="H459"/>
      <c r="I459"/>
      <c r="J459"/>
      <c r="K459"/>
      <c r="L459"/>
      <c r="M459"/>
      <c r="N459"/>
      <c r="O459"/>
      <c r="P459"/>
      <c r="Q459"/>
      <c r="R459"/>
      <c r="S459"/>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s="23"/>
      <c r="BF459" s="23"/>
      <c r="BG459" s="23"/>
      <c r="BH459" s="23"/>
      <c r="BI459" s="23"/>
      <c r="BJ459" s="23"/>
      <c r="BK459" s="23"/>
      <c r="BL459" s="23"/>
      <c r="BM459" s="23"/>
      <c r="BN459" s="23"/>
    </row>
    <row r="460" spans="1:73" x14ac:dyDescent="0.35">
      <c r="A460" s="11">
        <v>457</v>
      </c>
      <c r="B460"/>
      <c r="C460"/>
      <c r="D460"/>
      <c r="E460"/>
      <c r="F460"/>
      <c r="G460"/>
      <c r="H460"/>
      <c r="I460"/>
      <c r="J460"/>
      <c r="K460"/>
      <c r="L460"/>
      <c r="M460"/>
      <c r="N460"/>
      <c r="O460"/>
      <c r="P460"/>
      <c r="Q460"/>
      <c r="R460"/>
      <c r="S460"/>
      <c r="T460"/>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s="23"/>
      <c r="BF460" s="23"/>
      <c r="BG460" s="23"/>
      <c r="BH460" s="23"/>
      <c r="BI460" s="23"/>
      <c r="BJ460" s="23"/>
      <c r="BK460" s="23"/>
      <c r="BL460" s="23"/>
      <c r="BM460" s="23"/>
      <c r="BN460" s="23"/>
    </row>
    <row r="461" spans="1:73" x14ac:dyDescent="0.35">
      <c r="A461" s="11">
        <v>458</v>
      </c>
      <c r="B461"/>
      <c r="C461"/>
      <c r="D461"/>
      <c r="E461"/>
      <c r="F461"/>
      <c r="G461"/>
      <c r="H461"/>
      <c r="I461"/>
      <c r="J461"/>
      <c r="K461"/>
      <c r="L461"/>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s="23"/>
      <c r="BF461" s="23"/>
      <c r="BG461" s="23"/>
      <c r="BH461" s="23"/>
      <c r="BI461" s="23"/>
      <c r="BJ461" s="23"/>
      <c r="BK461" s="23"/>
      <c r="BL461" s="23"/>
      <c r="BM461" s="23"/>
      <c r="BN461" s="23"/>
    </row>
    <row r="462" spans="1:73" x14ac:dyDescent="0.35">
      <c r="A462" s="11">
        <v>459</v>
      </c>
      <c r="B462"/>
      <c r="C462"/>
      <c r="D462"/>
      <c r="E462"/>
      <c r="F462"/>
      <c r="G462"/>
      <c r="H462"/>
      <c r="I462"/>
      <c r="J462"/>
      <c r="K462"/>
      <c r="L462"/>
      <c r="M462"/>
      <c r="N462"/>
      <c r="O462"/>
      <c r="P462"/>
      <c r="Q462"/>
      <c r="R462"/>
      <c r="S462"/>
      <c r="T462"/>
      <c r="U462"/>
      <c r="V462"/>
      <c r="W462"/>
      <c r="X462"/>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s="23"/>
      <c r="BF462" s="23"/>
      <c r="BG462" s="23"/>
      <c r="BH462" s="23"/>
      <c r="BI462" s="23"/>
      <c r="BJ462" s="23"/>
      <c r="BK462" s="23"/>
      <c r="BL462" s="23"/>
      <c r="BM462" s="23"/>
      <c r="BN462" s="23"/>
    </row>
    <row r="463" spans="1:73" x14ac:dyDescent="0.35">
      <c r="A463" s="11">
        <v>460</v>
      </c>
      <c r="B463"/>
      <c r="C463"/>
      <c r="D463"/>
      <c r="E463"/>
      <c r="F463"/>
      <c r="G463"/>
      <c r="H463"/>
      <c r="I463"/>
      <c r="J463"/>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s="23"/>
      <c r="BF463" s="23"/>
      <c r="BG463" s="23"/>
      <c r="BH463" s="23"/>
      <c r="BI463" s="23"/>
      <c r="BJ463" s="23"/>
      <c r="BK463" s="23"/>
      <c r="BL463" s="23"/>
      <c r="BM463" s="23"/>
      <c r="BN463" s="23"/>
    </row>
    <row r="464" spans="1:73" x14ac:dyDescent="0.35">
      <c r="A464" s="11">
        <v>461</v>
      </c>
      <c r="B464" s="2" t="s">
        <v>75</v>
      </c>
      <c r="C464" s="7" t="s">
        <v>0</v>
      </c>
      <c r="D464" s="7" t="s">
        <v>1</v>
      </c>
      <c r="E464" s="7" t="s">
        <v>2</v>
      </c>
      <c r="F464" s="7" t="s">
        <v>3</v>
      </c>
      <c r="G464" s="12" t="e">
        <f t="shared" ref="G464:I469" si="264">D464/$C464*100</f>
        <v>#VALUE!</v>
      </c>
      <c r="H464" s="12" t="e">
        <f t="shared" si="264"/>
        <v>#VALUE!</v>
      </c>
      <c r="I464" s="12" t="e">
        <f t="shared" si="264"/>
        <v>#VALUE!</v>
      </c>
      <c r="J464" s="7" t="s">
        <v>4</v>
      </c>
      <c r="K464" s="13" t="e">
        <f t="shared" ref="K464:K469" si="265">J464/$C464*100</f>
        <v>#VALUE!</v>
      </c>
      <c r="L464" s="7" t="s">
        <v>5</v>
      </c>
      <c r="M464" s="12" t="e">
        <f t="shared" ref="M464:M469" si="266">L464/$C464*100</f>
        <v>#VALUE!</v>
      </c>
      <c r="N464" s="7" t="s">
        <v>6</v>
      </c>
      <c r="O464" s="12" t="e">
        <f t="shared" ref="O464:O469" si="267">N464/$C464*100</f>
        <v>#VALUE!</v>
      </c>
      <c r="P464" s="7" t="s">
        <v>7</v>
      </c>
      <c r="Q464" s="7" t="s">
        <v>8</v>
      </c>
      <c r="R464" s="7" t="s">
        <v>9</v>
      </c>
      <c r="S464" s="12" t="e">
        <f t="shared" ref="S464:S469" si="268">Q464/SUM(P464,Q464)*100</f>
        <v>#VALUE!</v>
      </c>
      <c r="T464" s="12" t="e">
        <f t="shared" ref="T464:T469" si="269">SUM(P464:Q464)/SUM(P464:R464)*100</f>
        <v>#DIV/0!</v>
      </c>
      <c r="U464" s="7" t="s">
        <v>10</v>
      </c>
      <c r="V464" s="7" t="s">
        <v>11</v>
      </c>
      <c r="W464" s="7" t="s">
        <v>12</v>
      </c>
      <c r="X464" s="7" t="s">
        <v>13</v>
      </c>
      <c r="Y464" s="7" t="s">
        <v>14</v>
      </c>
      <c r="Z464" s="7" t="s">
        <v>15</v>
      </c>
      <c r="AA464" s="7" t="s">
        <v>16</v>
      </c>
      <c r="AB464" s="7" t="s">
        <v>17</v>
      </c>
      <c r="AC464" s="7" t="s">
        <v>18</v>
      </c>
      <c r="AD464" s="7" t="s">
        <v>19</v>
      </c>
      <c r="AE464" s="7" t="s">
        <v>20</v>
      </c>
      <c r="AF464" s="7" t="s">
        <v>21</v>
      </c>
      <c r="AG464" s="7" t="s">
        <v>22</v>
      </c>
      <c r="AH464" s="7" t="s">
        <v>23</v>
      </c>
      <c r="AI464" s="7" t="s">
        <v>24</v>
      </c>
      <c r="AJ464" s="7" t="s">
        <v>25</v>
      </c>
      <c r="AK464" s="7" t="s">
        <v>26</v>
      </c>
      <c r="AL464" s="14" t="e">
        <f t="shared" ref="AL464:AL469" si="270">AK464/C464*100</f>
        <v>#VALUE!</v>
      </c>
      <c r="AM464" s="7" t="s">
        <v>27</v>
      </c>
      <c r="AN464" s="7" t="s">
        <v>28</v>
      </c>
      <c r="AO464" s="7" t="s">
        <v>29</v>
      </c>
      <c r="AP464" s="14" t="e">
        <f t="shared" ref="AP464:AP469" si="271">AN464/C464*100</f>
        <v>#VALUE!</v>
      </c>
      <c r="AQ464" s="14" t="e">
        <f t="shared" ref="AQ464:AQ469" si="272">AO464/C464*100</f>
        <v>#VALUE!</v>
      </c>
      <c r="AR464" s="7" t="s">
        <v>30</v>
      </c>
      <c r="AS464" s="7" t="s">
        <v>31</v>
      </c>
      <c r="AT464" s="7" t="s">
        <v>32</v>
      </c>
      <c r="AU464" s="7" t="s">
        <v>33</v>
      </c>
      <c r="AV464" s="12" t="e">
        <f t="shared" ref="AV464:AX469" si="273">AR464/$AU464*100</f>
        <v>#VALUE!</v>
      </c>
      <c r="AW464" s="12" t="e">
        <f t="shared" si="273"/>
        <v>#VALUE!</v>
      </c>
      <c r="AX464" s="12" t="e">
        <f t="shared" si="273"/>
        <v>#VALUE!</v>
      </c>
      <c r="AY464" s="7" t="s">
        <v>34</v>
      </c>
      <c r="AZ464" s="7" t="s">
        <v>35</v>
      </c>
      <c r="BA464" s="7" t="s">
        <v>36</v>
      </c>
      <c r="BB464" s="12" t="e">
        <f t="shared" ref="BB464:BC469" si="274">AY464/$BA464*100</f>
        <v>#VALUE!</v>
      </c>
      <c r="BC464" s="12" t="e">
        <f t="shared" si="274"/>
        <v>#VALUE!</v>
      </c>
      <c r="BD464" s="8" t="s">
        <v>37</v>
      </c>
      <c r="BN464" s="12"/>
      <c r="BO464" s="12"/>
      <c r="BP464" s="12"/>
      <c r="BQ464" s="12"/>
      <c r="BR464" s="12"/>
      <c r="BS464" s="12"/>
      <c r="BT464" s="12"/>
      <c r="BU464" s="12"/>
    </row>
    <row r="465" spans="1:73" x14ac:dyDescent="0.35">
      <c r="A465" s="11">
        <v>462</v>
      </c>
      <c r="B465" s="2">
        <v>1991</v>
      </c>
      <c r="C465" s="7">
        <v>51855</v>
      </c>
      <c r="D465" s="7">
        <v>14923</v>
      </c>
      <c r="E465" s="7">
        <v>7800</v>
      </c>
      <c r="F465" s="7">
        <v>2346</v>
      </c>
      <c r="G465" s="12">
        <f t="shared" si="264"/>
        <v>28.7783241731752</v>
      </c>
      <c r="H465" s="12">
        <f t="shared" si="264"/>
        <v>15.041943881978595</v>
      </c>
      <c r="I465" s="12">
        <f t="shared" si="264"/>
        <v>4.5241538906566392</v>
      </c>
      <c r="J465" s="7">
        <v>82</v>
      </c>
      <c r="K465" s="13">
        <f t="shared" si="265"/>
        <v>0.15813325619515958</v>
      </c>
      <c r="L465" s="7">
        <v>7947</v>
      </c>
      <c r="M465" s="12">
        <f t="shared" si="266"/>
        <v>15.325426670523576</v>
      </c>
      <c r="N465" s="7">
        <v>4283</v>
      </c>
      <c r="O465" s="12">
        <f t="shared" si="267"/>
        <v>8.2595699546813233</v>
      </c>
      <c r="P465" s="7">
        <v>24401</v>
      </c>
      <c r="Q465" s="7">
        <v>1877</v>
      </c>
      <c r="R465" s="7">
        <v>9548</v>
      </c>
      <c r="S465" s="12">
        <f t="shared" si="268"/>
        <v>7.1428571428571423</v>
      </c>
      <c r="T465" s="12">
        <f t="shared" si="269"/>
        <v>73.348964439234081</v>
      </c>
      <c r="U465" s="7">
        <v>497</v>
      </c>
      <c r="W465" s="7">
        <v>0</v>
      </c>
      <c r="X465" s="7">
        <v>33</v>
      </c>
      <c r="Y465" s="7">
        <v>98</v>
      </c>
      <c r="Z465" s="7">
        <v>0</v>
      </c>
      <c r="AA465" s="7">
        <v>70</v>
      </c>
      <c r="AB465" s="7">
        <v>100</v>
      </c>
      <c r="AC465" s="7">
        <v>18</v>
      </c>
      <c r="AD465" s="7">
        <v>9</v>
      </c>
      <c r="AE465" s="7">
        <v>66</v>
      </c>
      <c r="AF465" s="7">
        <v>108</v>
      </c>
      <c r="AG465" s="7">
        <v>71</v>
      </c>
      <c r="AH465" s="7">
        <v>69</v>
      </c>
      <c r="AI465" s="7">
        <v>11047</v>
      </c>
      <c r="AJ465" s="7">
        <v>1975</v>
      </c>
      <c r="AK465" s="7">
        <v>3954</v>
      </c>
      <c r="AL465" s="14">
        <f t="shared" si="270"/>
        <v>7.625108475556841</v>
      </c>
      <c r="AM465" s="7">
        <v>14.094401756311745</v>
      </c>
      <c r="AN465" s="7">
        <v>5152</v>
      </c>
      <c r="AO465" s="7">
        <v>1192</v>
      </c>
      <c r="AP465" s="14">
        <f t="shared" si="271"/>
        <v>9.9353967794812448</v>
      </c>
      <c r="AQ465" s="14">
        <f t="shared" si="272"/>
        <v>2.298717577861344</v>
      </c>
      <c r="AR465" s="7">
        <v>110</v>
      </c>
      <c r="AS465" s="7">
        <v>15620</v>
      </c>
      <c r="AT465" s="7">
        <v>280</v>
      </c>
      <c r="AU465" s="7">
        <v>16233</v>
      </c>
      <c r="AV465" s="12">
        <f t="shared" si="273"/>
        <v>0.67763198422965565</v>
      </c>
      <c r="AW465" s="12">
        <f t="shared" si="273"/>
        <v>96.223741760611105</v>
      </c>
      <c r="AX465" s="12">
        <f t="shared" si="273"/>
        <v>1.7248814144027595</v>
      </c>
      <c r="AY465" s="7">
        <v>1485</v>
      </c>
      <c r="AZ465" s="7">
        <v>84</v>
      </c>
      <c r="BA465" s="7">
        <v>15411</v>
      </c>
      <c r="BB465" s="12">
        <f t="shared" si="274"/>
        <v>9.6359743040685224</v>
      </c>
      <c r="BC465" s="12">
        <f t="shared" si="274"/>
        <v>0.54506521315943157</v>
      </c>
      <c r="BD465" s="8" t="s">
        <v>52</v>
      </c>
      <c r="BN465" s="12"/>
      <c r="BO465" s="12"/>
      <c r="BP465" s="12"/>
      <c r="BQ465" s="12"/>
      <c r="BR465" s="12"/>
      <c r="BS465" s="12"/>
      <c r="BT465" s="12"/>
      <c r="BU465" s="12"/>
    </row>
    <row r="466" spans="1:73" x14ac:dyDescent="0.35">
      <c r="A466" s="11">
        <v>463</v>
      </c>
      <c r="B466" s="2">
        <v>1996</v>
      </c>
      <c r="C466" s="7">
        <v>54417</v>
      </c>
      <c r="D466" s="7">
        <v>14468</v>
      </c>
      <c r="E466" s="7">
        <v>8146</v>
      </c>
      <c r="F466" s="7">
        <v>2739</v>
      </c>
      <c r="G466" s="12">
        <f t="shared" si="264"/>
        <v>26.587279710384621</v>
      </c>
      <c r="H466" s="12">
        <f t="shared" si="264"/>
        <v>14.969586710035468</v>
      </c>
      <c r="I466" s="12">
        <f t="shared" si="264"/>
        <v>5.0333535476046087</v>
      </c>
      <c r="J466" s="7">
        <v>114</v>
      </c>
      <c r="K466" s="13">
        <f t="shared" si="265"/>
        <v>0.20949335685539447</v>
      </c>
      <c r="L466" s="7">
        <v>7971</v>
      </c>
      <c r="M466" s="12">
        <f t="shared" si="266"/>
        <v>14.647996030652186</v>
      </c>
      <c r="N466" s="7">
        <v>4220</v>
      </c>
      <c r="O466" s="12">
        <f t="shared" si="267"/>
        <v>7.7549295256996897</v>
      </c>
      <c r="P466" s="7">
        <v>27405</v>
      </c>
      <c r="Q466" s="7">
        <v>1465</v>
      </c>
      <c r="R466" s="7">
        <v>10223</v>
      </c>
      <c r="S466" s="12">
        <f t="shared" si="268"/>
        <v>5.0744717700034636</v>
      </c>
      <c r="T466" s="12">
        <f t="shared" si="269"/>
        <v>73.849538280510572</v>
      </c>
      <c r="U466" s="7">
        <v>218</v>
      </c>
      <c r="V466" s="7">
        <v>0</v>
      </c>
      <c r="W466" s="7">
        <v>0</v>
      </c>
      <c r="X466" s="7">
        <v>40</v>
      </c>
      <c r="Y466" s="7">
        <v>107</v>
      </c>
      <c r="Z466" s="7">
        <v>0</v>
      </c>
      <c r="AA466" s="7">
        <v>76</v>
      </c>
      <c r="AB466" s="7">
        <v>87</v>
      </c>
      <c r="AC466" s="7">
        <v>14</v>
      </c>
      <c r="AD466" s="7">
        <v>7</v>
      </c>
      <c r="AE466" s="7">
        <v>71</v>
      </c>
      <c r="AF466" s="7">
        <v>139</v>
      </c>
      <c r="AG466" s="7">
        <v>115</v>
      </c>
      <c r="AH466" s="7">
        <v>56</v>
      </c>
      <c r="AI466" s="7">
        <v>13631</v>
      </c>
      <c r="AJ466" s="7">
        <v>2276</v>
      </c>
      <c r="AK466" s="7">
        <v>5333</v>
      </c>
      <c r="AL466" s="14">
        <f t="shared" si="270"/>
        <v>9.8002462465773554</v>
      </c>
      <c r="AM466" s="7">
        <v>10.678579025739204</v>
      </c>
      <c r="AN466" s="7">
        <v>3028</v>
      </c>
      <c r="AO466" s="7">
        <v>1249</v>
      </c>
      <c r="AP466" s="14">
        <f t="shared" si="271"/>
        <v>5.5644375838432838</v>
      </c>
      <c r="AQ466" s="14">
        <f t="shared" si="272"/>
        <v>2.2952386202841022</v>
      </c>
      <c r="AR466" s="7">
        <v>453</v>
      </c>
      <c r="AS466" s="7">
        <v>16502</v>
      </c>
      <c r="AT466" s="7">
        <v>284</v>
      </c>
      <c r="AU466" s="7">
        <v>17696</v>
      </c>
      <c r="AV466" s="12">
        <f t="shared" si="273"/>
        <v>2.559900542495479</v>
      </c>
      <c r="AW466" s="12">
        <f t="shared" si="273"/>
        <v>93.252712477396031</v>
      </c>
      <c r="AX466" s="12">
        <f t="shared" si="273"/>
        <v>1.604882459312839</v>
      </c>
      <c r="AY466" s="7">
        <v>1680</v>
      </c>
      <c r="AZ466" s="7">
        <v>71</v>
      </c>
      <c r="BA466" s="7">
        <v>16898</v>
      </c>
      <c r="BB466" s="12">
        <f t="shared" si="274"/>
        <v>9.9420049710024863</v>
      </c>
      <c r="BC466" s="12">
        <f t="shared" si="274"/>
        <v>0.42016806722689076</v>
      </c>
      <c r="BD466" s="8" t="s">
        <v>49</v>
      </c>
      <c r="BN466" s="12"/>
      <c r="BO466" s="12"/>
      <c r="BP466" s="12"/>
      <c r="BQ466" s="12"/>
      <c r="BR466" s="12"/>
      <c r="BS466" s="12"/>
      <c r="BT466" s="12"/>
      <c r="BU466" s="12"/>
    </row>
    <row r="467" spans="1:73" x14ac:dyDescent="0.35">
      <c r="A467" s="11">
        <v>464</v>
      </c>
      <c r="B467" s="2">
        <v>2001</v>
      </c>
      <c r="C467" s="7">
        <v>58161</v>
      </c>
      <c r="D467" s="7">
        <v>14485</v>
      </c>
      <c r="E467" s="7">
        <v>8669</v>
      </c>
      <c r="F467" s="7">
        <v>3273</v>
      </c>
      <c r="G467" s="12">
        <f t="shared" si="264"/>
        <v>24.90500507212737</v>
      </c>
      <c r="H467" s="12">
        <f t="shared" si="264"/>
        <v>14.905177008648407</v>
      </c>
      <c r="I467" s="12">
        <f t="shared" si="264"/>
        <v>5.6274823335224635</v>
      </c>
      <c r="J467" s="7">
        <v>133</v>
      </c>
      <c r="K467" s="13">
        <f t="shared" si="265"/>
        <v>0.22867557297845637</v>
      </c>
      <c r="L467" s="7">
        <v>8162</v>
      </c>
      <c r="M467" s="12">
        <f t="shared" si="266"/>
        <v>14.033458846993691</v>
      </c>
      <c r="N467" s="7">
        <v>4344</v>
      </c>
      <c r="O467" s="12">
        <f t="shared" si="267"/>
        <v>7.4689224738226647</v>
      </c>
      <c r="P467" s="7">
        <v>30778</v>
      </c>
      <c r="Q467" s="7">
        <v>1214</v>
      </c>
      <c r="R467" s="7">
        <v>10585</v>
      </c>
      <c r="S467" s="12">
        <f t="shared" si="268"/>
        <v>3.7946986746686671</v>
      </c>
      <c r="T467" s="12">
        <f t="shared" si="269"/>
        <v>75.139159640181319</v>
      </c>
      <c r="U467" s="7">
        <v>128</v>
      </c>
      <c r="V467" s="7">
        <v>13</v>
      </c>
      <c r="W467" s="7">
        <v>0</v>
      </c>
      <c r="X467" s="7">
        <v>54</v>
      </c>
      <c r="Y467" s="7">
        <v>143</v>
      </c>
      <c r="Z467" s="7">
        <v>0</v>
      </c>
      <c r="AA467" s="7">
        <v>69</v>
      </c>
      <c r="AB467" s="7">
        <v>100</v>
      </c>
      <c r="AC467" s="7">
        <v>21</v>
      </c>
      <c r="AD467" s="7">
        <v>8</v>
      </c>
      <c r="AE467" s="7">
        <v>94</v>
      </c>
      <c r="AF467" s="7">
        <v>297</v>
      </c>
      <c r="AG467" s="7">
        <v>151</v>
      </c>
      <c r="AH467" s="7">
        <v>61</v>
      </c>
      <c r="AI467" s="7">
        <v>13729</v>
      </c>
      <c r="AJ467" s="7">
        <v>2582</v>
      </c>
      <c r="AK467" s="7">
        <v>6964</v>
      </c>
      <c r="AL467" s="14">
        <f t="shared" si="270"/>
        <v>11.973659324977218</v>
      </c>
      <c r="AM467" s="7">
        <v>9.9527930763178603</v>
      </c>
      <c r="AN467" s="7">
        <v>6983</v>
      </c>
      <c r="AO467" s="7">
        <v>1388</v>
      </c>
      <c r="AP467" s="14">
        <f t="shared" si="271"/>
        <v>12.006327263974141</v>
      </c>
      <c r="AQ467" s="14">
        <f t="shared" si="272"/>
        <v>2.3864789119856948</v>
      </c>
      <c r="AR467" s="7">
        <v>907</v>
      </c>
      <c r="AS467" s="7">
        <v>17901</v>
      </c>
      <c r="AT467" s="7">
        <v>278</v>
      </c>
      <c r="AU467" s="7">
        <v>19254</v>
      </c>
      <c r="AV467" s="12">
        <f t="shared" si="273"/>
        <v>4.7107094629687341</v>
      </c>
      <c r="AW467" s="12">
        <f t="shared" si="273"/>
        <v>92.972888750389529</v>
      </c>
      <c r="AX467" s="12">
        <f t="shared" si="273"/>
        <v>1.4438558221668225</v>
      </c>
      <c r="AY467" s="7">
        <v>1689</v>
      </c>
      <c r="AZ467" s="7">
        <v>103</v>
      </c>
      <c r="BA467" s="7">
        <v>18499</v>
      </c>
      <c r="BB467" s="12">
        <f t="shared" si="274"/>
        <v>9.1302232553110976</v>
      </c>
      <c r="BC467" s="12">
        <f t="shared" si="274"/>
        <v>0.55678685334342393</v>
      </c>
      <c r="BD467" s="8" t="s">
        <v>38</v>
      </c>
      <c r="BE467" s="5">
        <v>3727</v>
      </c>
      <c r="BF467" s="5">
        <v>10242</v>
      </c>
      <c r="BG467" s="5">
        <v>1581</v>
      </c>
      <c r="BH467" s="5">
        <v>102</v>
      </c>
      <c r="BI467" s="5">
        <v>15652</v>
      </c>
      <c r="BJ467" s="5">
        <v>2225</v>
      </c>
      <c r="BK467" s="5">
        <v>264</v>
      </c>
      <c r="BL467" s="5">
        <v>356</v>
      </c>
      <c r="BM467" s="5">
        <v>18497</v>
      </c>
      <c r="BN467" s="12">
        <f t="shared" ref="BN467:BU469" si="275">BE467/$BM467*100</f>
        <v>20.149213385954479</v>
      </c>
      <c r="BO467" s="12">
        <f t="shared" si="275"/>
        <v>55.37114126615127</v>
      </c>
      <c r="BP467" s="12">
        <f t="shared" si="275"/>
        <v>8.5473319997837489</v>
      </c>
      <c r="BQ467" s="12">
        <f t="shared" si="275"/>
        <v>0.55144077417959669</v>
      </c>
      <c r="BR467" s="12">
        <f t="shared" si="275"/>
        <v>84.619127426069099</v>
      </c>
      <c r="BS467" s="12">
        <f t="shared" si="275"/>
        <v>12.028977672054927</v>
      </c>
      <c r="BT467" s="12">
        <f t="shared" si="275"/>
        <v>1.4272584743471914</v>
      </c>
      <c r="BU467" s="12">
        <f t="shared" si="275"/>
        <v>1.9246364275287884</v>
      </c>
    </row>
    <row r="468" spans="1:73" x14ac:dyDescent="0.35">
      <c r="A468" s="11">
        <v>465</v>
      </c>
      <c r="B468" s="2">
        <v>2006</v>
      </c>
      <c r="C468" s="7">
        <v>58600</v>
      </c>
      <c r="D468" s="7">
        <v>13332</v>
      </c>
      <c r="E468" s="7">
        <v>9179</v>
      </c>
      <c r="F468" s="7">
        <v>4035</v>
      </c>
      <c r="G468" s="12">
        <f t="shared" si="264"/>
        <v>22.750853242320819</v>
      </c>
      <c r="H468" s="12">
        <f t="shared" si="264"/>
        <v>15.66382252559727</v>
      </c>
      <c r="I468" s="12">
        <f t="shared" si="264"/>
        <v>6.8856655290102387</v>
      </c>
      <c r="J468" s="7">
        <v>155</v>
      </c>
      <c r="K468" s="13">
        <f t="shared" si="265"/>
        <v>0.26450511945392491</v>
      </c>
      <c r="L468" s="7">
        <v>8330</v>
      </c>
      <c r="M468" s="12">
        <f t="shared" si="266"/>
        <v>14.215017064846416</v>
      </c>
      <c r="N468" s="7">
        <v>4383</v>
      </c>
      <c r="O468" s="12">
        <f t="shared" si="267"/>
        <v>7.4795221843003414</v>
      </c>
      <c r="P468" s="7">
        <v>31729</v>
      </c>
      <c r="Q468" s="7">
        <v>1000</v>
      </c>
      <c r="R468" s="7">
        <v>10883</v>
      </c>
      <c r="S468" s="12">
        <f t="shared" si="268"/>
        <v>3.0553942986342388</v>
      </c>
      <c r="T468" s="12">
        <f t="shared" si="269"/>
        <v>75.045858937906999</v>
      </c>
      <c r="U468" s="7">
        <v>68</v>
      </c>
      <c r="V468" s="7">
        <v>15</v>
      </c>
      <c r="W468" s="7">
        <v>6</v>
      </c>
      <c r="X468" s="7">
        <v>81</v>
      </c>
      <c r="Y468" s="7">
        <v>157</v>
      </c>
      <c r="Z468" s="7">
        <v>3</v>
      </c>
      <c r="AA468" s="7">
        <v>65</v>
      </c>
      <c r="AB468" s="7">
        <v>102</v>
      </c>
      <c r="AC468" s="7">
        <v>38</v>
      </c>
      <c r="AD468" s="7">
        <v>22</v>
      </c>
      <c r="AE468" s="7">
        <v>100</v>
      </c>
      <c r="AF468" s="7">
        <v>392</v>
      </c>
      <c r="AG468" s="7">
        <v>182</v>
      </c>
      <c r="AH468" s="7">
        <v>64</v>
      </c>
      <c r="AI468" s="7">
        <v>15870</v>
      </c>
      <c r="AJ468" s="7">
        <v>2387</v>
      </c>
      <c r="AK468" s="7">
        <v>8429</v>
      </c>
      <c r="AL468" s="14">
        <f t="shared" si="270"/>
        <v>14.383959044368599</v>
      </c>
      <c r="AM468" s="7">
        <v>9.2818301143821493</v>
      </c>
      <c r="AN468" s="7">
        <v>7615</v>
      </c>
      <c r="AO468" s="7">
        <v>1867</v>
      </c>
      <c r="AP468" s="14">
        <f t="shared" si="271"/>
        <v>12.994880546075086</v>
      </c>
      <c r="AQ468" s="14">
        <f t="shared" si="272"/>
        <v>3.1860068259385663</v>
      </c>
      <c r="AR468" s="7">
        <v>395</v>
      </c>
      <c r="AS468" s="7">
        <v>18011</v>
      </c>
      <c r="AT468" s="7">
        <v>662</v>
      </c>
      <c r="AU468" s="7">
        <v>19123</v>
      </c>
      <c r="AV468" s="12">
        <f t="shared" si="273"/>
        <v>2.0655754850180412</v>
      </c>
      <c r="AW468" s="12">
        <f t="shared" si="273"/>
        <v>94.185012811797307</v>
      </c>
      <c r="AX468" s="12">
        <f t="shared" si="273"/>
        <v>3.4617999267897299</v>
      </c>
      <c r="AY468" s="7">
        <v>1785</v>
      </c>
      <c r="AZ468" s="7">
        <v>180</v>
      </c>
      <c r="BA468" s="7">
        <v>19124</v>
      </c>
      <c r="BB468" s="12">
        <f t="shared" si="274"/>
        <v>9.3338213762811115</v>
      </c>
      <c r="BC468" s="12">
        <f t="shared" si="274"/>
        <v>0.94122568500313741</v>
      </c>
      <c r="BD468" s="8">
        <v>36</v>
      </c>
      <c r="BE468" s="5">
        <v>4143</v>
      </c>
      <c r="BF468" s="5">
        <v>10023</v>
      </c>
      <c r="BG468" s="5">
        <v>1752</v>
      </c>
      <c r="BH468" s="5">
        <v>127</v>
      </c>
      <c r="BI468" s="5">
        <v>16045</v>
      </c>
      <c r="BJ468" s="5">
        <v>2330</v>
      </c>
      <c r="BK468" s="5">
        <v>239</v>
      </c>
      <c r="BL468" s="5">
        <v>509</v>
      </c>
      <c r="BM468" s="5">
        <v>19123</v>
      </c>
      <c r="BN468" s="12">
        <f t="shared" si="275"/>
        <v>21.665010720075305</v>
      </c>
      <c r="BO468" s="12">
        <f t="shared" si="275"/>
        <v>52.413324269204622</v>
      </c>
      <c r="BP468" s="12">
        <f t="shared" si="275"/>
        <v>9.1617424044344506</v>
      </c>
      <c r="BQ468" s="12">
        <f t="shared" si="275"/>
        <v>0.66412173822099041</v>
      </c>
      <c r="BR468" s="12">
        <f t="shared" si="275"/>
        <v>83.904199131935371</v>
      </c>
      <c r="BS468" s="12">
        <f t="shared" si="275"/>
        <v>12.184280709093761</v>
      </c>
      <c r="BT468" s="12">
        <f t="shared" si="275"/>
        <v>1.2498039010615489</v>
      </c>
      <c r="BU468" s="12">
        <f t="shared" si="275"/>
        <v>2.6617162579093239</v>
      </c>
    </row>
    <row r="469" spans="1:73" x14ac:dyDescent="0.35">
      <c r="A469" s="11">
        <v>466</v>
      </c>
      <c r="B469" s="2">
        <v>2011</v>
      </c>
      <c r="C469" s="7">
        <v>59313</v>
      </c>
      <c r="D469" s="7">
        <v>12428</v>
      </c>
      <c r="E469" s="7">
        <v>9188</v>
      </c>
      <c r="F469" s="7">
        <v>5534</v>
      </c>
      <c r="G469" s="12">
        <f t="shared" si="264"/>
        <v>20.953248023198963</v>
      </c>
      <c r="H469" s="12">
        <f t="shared" si="264"/>
        <v>15.490701869741876</v>
      </c>
      <c r="I469" s="12">
        <f t="shared" si="264"/>
        <v>9.3301637077875004</v>
      </c>
      <c r="J469" s="7">
        <v>180</v>
      </c>
      <c r="K469" s="13">
        <f t="shared" si="265"/>
        <v>0.30347478630317126</v>
      </c>
      <c r="L469" s="7">
        <v>8838</v>
      </c>
      <c r="M469" s="12">
        <f t="shared" si="266"/>
        <v>14.90061200748571</v>
      </c>
      <c r="N469" s="7">
        <v>4843</v>
      </c>
      <c r="O469" s="12">
        <f t="shared" si="267"/>
        <v>8.165157722590326</v>
      </c>
      <c r="P469" s="7">
        <v>32500</v>
      </c>
      <c r="Q469" s="7">
        <v>1201</v>
      </c>
      <c r="R469" s="7">
        <v>11833</v>
      </c>
      <c r="S469" s="12">
        <f t="shared" si="268"/>
        <v>3.5636924720334711</v>
      </c>
      <c r="T469" s="12">
        <f t="shared" si="269"/>
        <v>74.012825580884609</v>
      </c>
      <c r="U469" s="7">
        <v>59</v>
      </c>
      <c r="V469" s="7">
        <v>14</v>
      </c>
      <c r="W469" s="7">
        <v>10</v>
      </c>
      <c r="X469" s="7">
        <v>140</v>
      </c>
      <c r="Y469" s="7">
        <v>172</v>
      </c>
      <c r="Z469" s="7">
        <v>10</v>
      </c>
      <c r="AA469" s="7">
        <v>71</v>
      </c>
      <c r="AB469" s="7">
        <v>127</v>
      </c>
      <c r="AC469" s="7">
        <v>33</v>
      </c>
      <c r="AD469" s="7">
        <v>41</v>
      </c>
      <c r="AE469" s="7">
        <v>136</v>
      </c>
      <c r="AF469" s="7">
        <v>587</v>
      </c>
      <c r="AG469" s="7">
        <v>262</v>
      </c>
      <c r="AH469" s="7">
        <v>75</v>
      </c>
      <c r="AI469" s="7">
        <v>18740</v>
      </c>
      <c r="AJ469" s="7">
        <v>2755</v>
      </c>
      <c r="AK469" s="7">
        <v>9968</v>
      </c>
      <c r="AL469" s="14">
        <f t="shared" si="270"/>
        <v>16.805759277055621</v>
      </c>
      <c r="AM469" s="7">
        <v>8.6869495596477186</v>
      </c>
      <c r="AN469" s="7">
        <v>8098</v>
      </c>
      <c r="AO469" s="7">
        <v>1709</v>
      </c>
      <c r="AP469" s="14">
        <f t="shared" si="271"/>
        <v>13.652993441572676</v>
      </c>
      <c r="AQ469" s="14">
        <f t="shared" si="272"/>
        <v>2.8813244988451099</v>
      </c>
      <c r="AR469" s="7">
        <v>376</v>
      </c>
      <c r="AS469" s="7">
        <v>18798</v>
      </c>
      <c r="AT469" s="7">
        <v>590</v>
      </c>
      <c r="AU469" s="7">
        <v>19806</v>
      </c>
      <c r="AV469" s="12">
        <f t="shared" si="273"/>
        <v>1.8984146218317681</v>
      </c>
      <c r="AW469" s="12">
        <f t="shared" si="273"/>
        <v>94.910633141472275</v>
      </c>
      <c r="AX469" s="12">
        <f t="shared" si="273"/>
        <v>2.9788952842572956</v>
      </c>
      <c r="AY469" s="7">
        <v>1911</v>
      </c>
      <c r="AZ469" s="7">
        <v>173</v>
      </c>
      <c r="BA469" s="7">
        <v>19804</v>
      </c>
      <c r="BB469" s="12">
        <f t="shared" si="274"/>
        <v>9.6495657442940814</v>
      </c>
      <c r="BC469" s="12">
        <f t="shared" si="274"/>
        <v>0.87356089678852755</v>
      </c>
      <c r="BD469" s="8">
        <v>38</v>
      </c>
      <c r="BE469" s="5">
        <v>4652</v>
      </c>
      <c r="BF469" s="5">
        <v>9777</v>
      </c>
      <c r="BG469" s="5">
        <v>1893</v>
      </c>
      <c r="BH469" s="5">
        <v>126</v>
      </c>
      <c r="BI469" s="5">
        <v>16448</v>
      </c>
      <c r="BJ469" s="5">
        <v>2652</v>
      </c>
      <c r="BK469" s="5">
        <v>262</v>
      </c>
      <c r="BL469" s="5">
        <v>444</v>
      </c>
      <c r="BM469" s="5">
        <v>19806</v>
      </c>
      <c r="BN469" s="12">
        <f t="shared" si="275"/>
        <v>23.487831970110069</v>
      </c>
      <c r="BO469" s="12">
        <f t="shared" si="275"/>
        <v>49.363829142684033</v>
      </c>
      <c r="BP469" s="12">
        <f t="shared" si="275"/>
        <v>9.5577097849136621</v>
      </c>
      <c r="BQ469" s="12">
        <f t="shared" si="275"/>
        <v>0.6361708573159649</v>
      </c>
      <c r="BR469" s="12">
        <f t="shared" si="275"/>
        <v>83.045541755023734</v>
      </c>
      <c r="BS469" s="12">
        <f t="shared" si="275"/>
        <v>13.38988185398364</v>
      </c>
      <c r="BT469" s="12">
        <f t="shared" si="275"/>
        <v>1.3228314652125619</v>
      </c>
      <c r="BU469" s="12">
        <f t="shared" si="275"/>
        <v>2.2417449257800666</v>
      </c>
    </row>
    <row r="470" spans="1:73" x14ac:dyDescent="0.35">
      <c r="A470" s="11">
        <v>467</v>
      </c>
      <c r="B470"/>
      <c r="C470"/>
      <c r="D470"/>
      <c r="E470"/>
      <c r="F470"/>
      <c r="G470"/>
      <c r="H470"/>
      <c r="I470"/>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s="23"/>
      <c r="BF470" s="23"/>
      <c r="BG470" s="23"/>
      <c r="BH470" s="23"/>
      <c r="BI470" s="23"/>
      <c r="BJ470" s="23"/>
      <c r="BK470" s="23"/>
      <c r="BL470" s="23"/>
      <c r="BM470" s="23"/>
      <c r="BN470" s="23"/>
    </row>
    <row r="471" spans="1:73" x14ac:dyDescent="0.35">
      <c r="A471" s="11">
        <v>468</v>
      </c>
      <c r="B471"/>
      <c r="C471"/>
      <c r="D471"/>
      <c r="E471"/>
      <c r="F471"/>
      <c r="G471"/>
      <c r="H471"/>
      <c r="I471"/>
      <c r="J471"/>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s="23"/>
      <c r="BF471" s="23"/>
      <c r="BG471" s="23"/>
      <c r="BH471" s="23"/>
      <c r="BI471" s="23"/>
      <c r="BJ471" s="23"/>
      <c r="BK471" s="23"/>
      <c r="BL471" s="23"/>
      <c r="BM471" s="23"/>
      <c r="BN471" s="23"/>
    </row>
    <row r="472" spans="1:73" x14ac:dyDescent="0.35">
      <c r="A472" s="11">
        <v>469</v>
      </c>
      <c r="B472"/>
      <c r="C472"/>
      <c r="D472"/>
      <c r="E472"/>
      <c r="F472"/>
      <c r="G472"/>
      <c r="H472"/>
      <c r="I472"/>
      <c r="J472"/>
      <c r="K472"/>
      <c r="L472"/>
      <c r="M472"/>
      <c r="N472"/>
      <c r="O472"/>
      <c r="P472"/>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s="23"/>
      <c r="BF472" s="23"/>
      <c r="BG472" s="23"/>
      <c r="BH472" s="23"/>
      <c r="BI472" s="23"/>
      <c r="BJ472" s="23"/>
      <c r="BK472" s="23"/>
      <c r="BL472" s="23"/>
      <c r="BM472" s="23"/>
      <c r="BN472" s="23"/>
    </row>
    <row r="473" spans="1:73" x14ac:dyDescent="0.35">
      <c r="A473" s="11">
        <v>470</v>
      </c>
      <c r="B473"/>
      <c r="C473"/>
      <c r="D473"/>
      <c r="E473"/>
      <c r="F473"/>
      <c r="G473"/>
      <c r="H473"/>
      <c r="I473"/>
      <c r="J473"/>
      <c r="K473"/>
      <c r="L473"/>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s="23"/>
      <c r="BF473" s="23"/>
      <c r="BG473" s="23"/>
      <c r="BH473" s="23"/>
      <c r="BI473" s="23"/>
      <c r="BJ473" s="23"/>
      <c r="BK473" s="23"/>
      <c r="BL473" s="23"/>
      <c r="BM473" s="23"/>
      <c r="BN473" s="23"/>
    </row>
    <row r="474" spans="1:73" x14ac:dyDescent="0.35">
      <c r="A474" s="11">
        <v>471</v>
      </c>
      <c r="B474"/>
      <c r="C474"/>
      <c r="D474"/>
      <c r="E474"/>
      <c r="F474"/>
      <c r="G474"/>
      <c r="H474"/>
      <c r="I474"/>
      <c r="J474"/>
      <c r="K474"/>
      <c r="L474"/>
      <c r="M474"/>
      <c r="N474"/>
      <c r="O474"/>
      <c r="P474"/>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s="23"/>
      <c r="BF474" s="23"/>
      <c r="BG474" s="23"/>
      <c r="BH474" s="23"/>
      <c r="BI474" s="23"/>
      <c r="BJ474" s="23"/>
      <c r="BK474" s="23"/>
      <c r="BL474" s="23"/>
      <c r="BM474" s="23"/>
      <c r="BN474" s="23"/>
    </row>
    <row r="475" spans="1:73" x14ac:dyDescent="0.35">
      <c r="A475" s="11">
        <v>472</v>
      </c>
      <c r="B475"/>
      <c r="C475"/>
      <c r="D475"/>
      <c r="E475"/>
      <c r="F475"/>
      <c r="G475"/>
      <c r="H475"/>
      <c r="I475"/>
      <c r="J475"/>
      <c r="K475"/>
      <c r="L475"/>
      <c r="M475"/>
      <c r="N475"/>
      <c r="O475"/>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s="23"/>
      <c r="BF475" s="23"/>
      <c r="BG475" s="23"/>
      <c r="BH475" s="23"/>
      <c r="BI475" s="23"/>
      <c r="BJ475" s="23"/>
      <c r="BK475" s="23"/>
      <c r="BL475" s="23"/>
      <c r="BM475" s="23"/>
      <c r="BN475" s="23"/>
    </row>
    <row r="476" spans="1:73" x14ac:dyDescent="0.35">
      <c r="A476" s="11">
        <v>473</v>
      </c>
      <c r="B476"/>
      <c r="C476"/>
      <c r="D476"/>
      <c r="E476"/>
      <c r="F476"/>
      <c r="G476"/>
      <c r="H476"/>
      <c r="I476"/>
      <c r="J476"/>
      <c r="K476"/>
      <c r="L476"/>
      <c r="M476"/>
      <c r="N476"/>
      <c r="O476"/>
      <c r="P476"/>
      <c r="Q476"/>
      <c r="R476"/>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s="23"/>
      <c r="BF476" s="23"/>
      <c r="BG476" s="23"/>
      <c r="BH476" s="23"/>
      <c r="BI476" s="23"/>
      <c r="BJ476" s="23"/>
      <c r="BK476" s="23"/>
      <c r="BL476" s="23"/>
      <c r="BM476" s="23"/>
      <c r="BN476" s="23"/>
    </row>
    <row r="477" spans="1:73" x14ac:dyDescent="0.35">
      <c r="A477" s="11">
        <v>474</v>
      </c>
      <c r="B477"/>
      <c r="C477"/>
      <c r="D477"/>
      <c r="E477"/>
      <c r="F477"/>
      <c r="G477"/>
      <c r="H477"/>
      <c r="I477"/>
      <c r="J477"/>
      <c r="K477"/>
      <c r="L477"/>
      <c r="M477"/>
      <c r="N477"/>
      <c r="O477"/>
      <c r="P477"/>
      <c r="Q477"/>
      <c r="R477"/>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c r="BE477" s="23"/>
      <c r="BF477" s="23"/>
      <c r="BG477" s="23"/>
      <c r="BH477" s="23"/>
      <c r="BI477" s="23"/>
      <c r="BJ477" s="23"/>
      <c r="BK477" s="23"/>
      <c r="BL477" s="23"/>
      <c r="BM477" s="23"/>
      <c r="BN477" s="23"/>
    </row>
    <row r="478" spans="1:73" x14ac:dyDescent="0.35">
      <c r="A478" s="11">
        <v>475</v>
      </c>
      <c r="B478"/>
      <c r="C478"/>
      <c r="D478"/>
      <c r="E478"/>
      <c r="F478"/>
      <c r="G478"/>
      <c r="H478"/>
      <c r="I478"/>
      <c r="J478"/>
      <c r="K478"/>
      <c r="L478"/>
      <c r="M478"/>
      <c r="N478"/>
      <c r="O478"/>
      <c r="P478"/>
      <c r="Q478"/>
      <c r="R478"/>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c r="BC478"/>
      <c r="BD478"/>
      <c r="BE478" s="23"/>
      <c r="BF478" s="23"/>
      <c r="BG478" s="23"/>
      <c r="BH478" s="23"/>
      <c r="BI478" s="23"/>
      <c r="BJ478" s="23"/>
      <c r="BK478" s="23"/>
      <c r="BL478" s="23"/>
      <c r="BM478" s="23"/>
      <c r="BN478" s="23"/>
    </row>
    <row r="479" spans="1:73" x14ac:dyDescent="0.35">
      <c r="A479" s="11">
        <v>476</v>
      </c>
      <c r="B479"/>
      <c r="C479"/>
      <c r="D479"/>
      <c r="E479"/>
      <c r="F479"/>
      <c r="G479"/>
      <c r="H479"/>
      <c r="I479"/>
      <c r="J479"/>
      <c r="K479"/>
      <c r="L479"/>
      <c r="M479"/>
      <c r="N479"/>
      <c r="O479"/>
      <c r="P479"/>
      <c r="Q479"/>
      <c r="R479"/>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c r="BC479"/>
      <c r="BD479"/>
      <c r="BE479" s="23"/>
      <c r="BF479" s="23"/>
      <c r="BG479" s="23"/>
      <c r="BH479" s="23"/>
      <c r="BI479" s="23"/>
      <c r="BJ479" s="23"/>
      <c r="BK479" s="23"/>
      <c r="BL479" s="23"/>
      <c r="BM479" s="23"/>
      <c r="BN479" s="23"/>
    </row>
    <row r="480" spans="1:73" x14ac:dyDescent="0.35">
      <c r="A480" s="11">
        <v>477</v>
      </c>
      <c r="B480"/>
      <c r="C480"/>
      <c r="D480"/>
      <c r="E480"/>
      <c r="F480"/>
      <c r="G480"/>
      <c r="H480"/>
      <c r="I480"/>
      <c r="J480"/>
      <c r="K480"/>
      <c r="L480"/>
      <c r="M480"/>
      <c r="N480"/>
      <c r="O480"/>
      <c r="P480"/>
      <c r="Q480"/>
      <c r="R480"/>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c r="BC480"/>
      <c r="BD480"/>
      <c r="BE480" s="23"/>
      <c r="BF480" s="23"/>
      <c r="BG480" s="23"/>
      <c r="BH480" s="23"/>
      <c r="BI480" s="23"/>
      <c r="BJ480" s="23"/>
      <c r="BK480" s="23"/>
      <c r="BL480" s="23"/>
      <c r="BM480" s="23"/>
      <c r="BN480" s="23"/>
    </row>
    <row r="481" spans="1:73" x14ac:dyDescent="0.35">
      <c r="A481" s="11">
        <v>478</v>
      </c>
      <c r="B481"/>
      <c r="C481"/>
      <c r="D481"/>
      <c r="E481"/>
      <c r="F481"/>
      <c r="G481"/>
      <c r="H481"/>
      <c r="I481"/>
      <c r="J481"/>
      <c r="K481"/>
      <c r="L481"/>
      <c r="M481"/>
      <c r="N481"/>
      <c r="O481"/>
      <c r="P481"/>
      <c r="Q481"/>
      <c r="R481"/>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c r="BC481"/>
      <c r="BD481"/>
      <c r="BE481" s="23"/>
      <c r="BF481" s="23"/>
      <c r="BG481" s="23"/>
      <c r="BH481" s="23"/>
      <c r="BI481" s="23"/>
      <c r="BJ481" s="23"/>
      <c r="BK481" s="23"/>
      <c r="BL481" s="23"/>
      <c r="BM481" s="23"/>
      <c r="BN481" s="23"/>
    </row>
    <row r="482" spans="1:73" x14ac:dyDescent="0.35">
      <c r="A482" s="11">
        <v>479</v>
      </c>
      <c r="B482"/>
      <c r="C482"/>
      <c r="D482"/>
      <c r="E482"/>
      <c r="F482"/>
      <c r="G482"/>
      <c r="H482"/>
      <c r="I482"/>
      <c r="J482"/>
      <c r="K482"/>
      <c r="L482"/>
      <c r="M482"/>
      <c r="N482"/>
      <c r="O482"/>
      <c r="P482"/>
      <c r="Q482"/>
      <c r="R482"/>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c r="BC482"/>
      <c r="BD482"/>
      <c r="BE482" s="23"/>
      <c r="BF482" s="23"/>
      <c r="BG482" s="23"/>
      <c r="BH482" s="23"/>
      <c r="BI482" s="23"/>
      <c r="BJ482" s="23"/>
      <c r="BK482" s="23"/>
      <c r="BL482" s="23"/>
      <c r="BM482" s="23"/>
      <c r="BN482" s="23"/>
    </row>
    <row r="483" spans="1:73" x14ac:dyDescent="0.35">
      <c r="A483" s="11">
        <v>480</v>
      </c>
      <c r="B483"/>
      <c r="C483"/>
      <c r="D483"/>
      <c r="E483"/>
      <c r="F483"/>
      <c r="G483"/>
      <c r="H483"/>
      <c r="I483"/>
      <c r="J483"/>
      <c r="K483"/>
      <c r="L483"/>
      <c r="M483"/>
      <c r="N483"/>
      <c r="O483"/>
      <c r="P483"/>
      <c r="Q483"/>
      <c r="R483"/>
      <c r="S483"/>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c r="BC483"/>
      <c r="BD483"/>
      <c r="BE483" s="23"/>
      <c r="BF483" s="23"/>
      <c r="BG483" s="23"/>
      <c r="BH483" s="23"/>
      <c r="BI483" s="23"/>
      <c r="BJ483" s="23"/>
      <c r="BK483" s="23"/>
      <c r="BL483" s="23"/>
      <c r="BM483" s="23"/>
      <c r="BN483" s="23"/>
    </row>
    <row r="484" spans="1:73" x14ac:dyDescent="0.35">
      <c r="A484" s="11">
        <v>481</v>
      </c>
      <c r="B484" s="2" t="s">
        <v>76</v>
      </c>
      <c r="C484" s="7" t="s">
        <v>0</v>
      </c>
      <c r="D484" s="7" t="s">
        <v>1</v>
      </c>
      <c r="E484" s="7" t="s">
        <v>2</v>
      </c>
      <c r="F484" s="7" t="s">
        <v>3</v>
      </c>
      <c r="G484" s="12" t="e">
        <f t="shared" ref="G484:I489" si="276">D484/$C484*100</f>
        <v>#VALUE!</v>
      </c>
      <c r="H484" s="12" t="e">
        <f t="shared" si="276"/>
        <v>#VALUE!</v>
      </c>
      <c r="I484" s="12" t="e">
        <f t="shared" si="276"/>
        <v>#VALUE!</v>
      </c>
      <c r="J484" s="7" t="s">
        <v>4</v>
      </c>
      <c r="K484" s="13" t="e">
        <f t="shared" ref="K484:K489" si="277">J484/$C484*100</f>
        <v>#VALUE!</v>
      </c>
      <c r="L484" s="7" t="s">
        <v>5</v>
      </c>
      <c r="M484" s="12" t="e">
        <f t="shared" ref="M484:M489" si="278">L484/$C484*100</f>
        <v>#VALUE!</v>
      </c>
      <c r="N484" s="7" t="s">
        <v>6</v>
      </c>
      <c r="O484" s="12" t="e">
        <f t="shared" ref="O484:O489" si="279">N484/$C484*100</f>
        <v>#VALUE!</v>
      </c>
      <c r="P484" s="7" t="s">
        <v>7</v>
      </c>
      <c r="Q484" s="7" t="s">
        <v>8</v>
      </c>
      <c r="R484" s="7" t="s">
        <v>9</v>
      </c>
      <c r="S484" s="12" t="e">
        <f t="shared" ref="S484:S489" si="280">Q484/SUM(P484,Q484)*100</f>
        <v>#VALUE!</v>
      </c>
      <c r="T484" s="12" t="e">
        <f t="shared" ref="T484:T489" si="281">SUM(P484:Q484)/SUM(P484:R484)*100</f>
        <v>#DIV/0!</v>
      </c>
      <c r="U484" s="7" t="s">
        <v>10</v>
      </c>
      <c r="V484" s="7" t="s">
        <v>11</v>
      </c>
      <c r="W484" s="7" t="s">
        <v>12</v>
      </c>
      <c r="X484" s="7" t="s">
        <v>13</v>
      </c>
      <c r="Y484" s="7" t="s">
        <v>14</v>
      </c>
      <c r="Z484" s="7" t="s">
        <v>15</v>
      </c>
      <c r="AA484" s="7" t="s">
        <v>16</v>
      </c>
      <c r="AB484" s="7" t="s">
        <v>17</v>
      </c>
      <c r="AC484" s="7" t="s">
        <v>18</v>
      </c>
      <c r="AD484" s="7" t="s">
        <v>19</v>
      </c>
      <c r="AE484" s="7" t="s">
        <v>20</v>
      </c>
      <c r="AF484" s="7" t="s">
        <v>21</v>
      </c>
      <c r="AG484" s="7" t="s">
        <v>22</v>
      </c>
      <c r="AH484" s="7" t="s">
        <v>23</v>
      </c>
      <c r="AI484" s="7" t="s">
        <v>24</v>
      </c>
      <c r="AJ484" s="7" t="s">
        <v>25</v>
      </c>
      <c r="AK484" s="7" t="s">
        <v>26</v>
      </c>
      <c r="AL484" s="14" t="e">
        <f t="shared" ref="AL484:AL489" si="282">AK484/C484*100</f>
        <v>#VALUE!</v>
      </c>
      <c r="AM484" s="7" t="s">
        <v>27</v>
      </c>
      <c r="AN484" s="7" t="s">
        <v>28</v>
      </c>
      <c r="AO484" s="7" t="s">
        <v>29</v>
      </c>
      <c r="AP484" s="14" t="e">
        <f t="shared" ref="AP484:AP489" si="283">AN484/C484*100</f>
        <v>#VALUE!</v>
      </c>
      <c r="AQ484" s="14" t="e">
        <f t="shared" ref="AQ484:AQ489" si="284">AO484/C484*100</f>
        <v>#VALUE!</v>
      </c>
      <c r="AR484" s="7" t="s">
        <v>30</v>
      </c>
      <c r="AS484" s="7" t="s">
        <v>31</v>
      </c>
      <c r="AT484" s="7" t="s">
        <v>32</v>
      </c>
      <c r="AU484" s="7" t="s">
        <v>33</v>
      </c>
      <c r="AV484" s="12" t="e">
        <f t="shared" ref="AV484:AX489" si="285">AR484/$AU484*100</f>
        <v>#VALUE!</v>
      </c>
      <c r="AW484" s="12" t="e">
        <f t="shared" si="285"/>
        <v>#VALUE!</v>
      </c>
      <c r="AX484" s="12" t="e">
        <f t="shared" si="285"/>
        <v>#VALUE!</v>
      </c>
      <c r="AY484" s="7" t="s">
        <v>34</v>
      </c>
      <c r="AZ484" s="7" t="s">
        <v>35</v>
      </c>
      <c r="BA484" s="7" t="s">
        <v>36</v>
      </c>
      <c r="BB484" s="12" t="e">
        <f t="shared" ref="BB484:BC489" si="286">AY484/$BA484*100</f>
        <v>#VALUE!</v>
      </c>
      <c r="BC484" s="12" t="e">
        <f t="shared" si="286"/>
        <v>#VALUE!</v>
      </c>
      <c r="BD484" s="8" t="s">
        <v>37</v>
      </c>
      <c r="BN484" s="12"/>
      <c r="BO484" s="12"/>
      <c r="BP484" s="12"/>
      <c r="BQ484" s="12"/>
      <c r="BR484" s="12"/>
      <c r="BS484" s="12"/>
      <c r="BT484" s="12"/>
      <c r="BU484" s="12"/>
    </row>
    <row r="485" spans="1:73" x14ac:dyDescent="0.35">
      <c r="A485" s="11">
        <v>482</v>
      </c>
      <c r="B485" s="2">
        <v>1991</v>
      </c>
      <c r="C485" s="7">
        <v>70557</v>
      </c>
      <c r="D485" s="7">
        <v>7972</v>
      </c>
      <c r="E485" s="7">
        <v>10793</v>
      </c>
      <c r="F485" s="7">
        <v>9742</v>
      </c>
      <c r="G485" s="12">
        <f t="shared" si="276"/>
        <v>11.29866632651615</v>
      </c>
      <c r="H485" s="12">
        <f t="shared" si="276"/>
        <v>15.296852190427598</v>
      </c>
      <c r="I485" s="12">
        <f t="shared" si="276"/>
        <v>13.807276386467679</v>
      </c>
      <c r="J485" s="7">
        <v>190</v>
      </c>
      <c r="K485" s="13">
        <f t="shared" si="277"/>
        <v>0.26928582564451436</v>
      </c>
      <c r="L485" s="7">
        <v>23696</v>
      </c>
      <c r="M485" s="12">
        <f t="shared" si="278"/>
        <v>33.584194339328491</v>
      </c>
      <c r="N485" s="7">
        <v>17725</v>
      </c>
      <c r="O485" s="12">
        <f t="shared" si="279"/>
        <v>25.121532944994829</v>
      </c>
      <c r="P485" s="7">
        <v>33474</v>
      </c>
      <c r="Q485" s="7">
        <v>5980</v>
      </c>
      <c r="R485" s="7">
        <v>19714</v>
      </c>
      <c r="S485" s="12">
        <f t="shared" si="280"/>
        <v>15.156891569929536</v>
      </c>
      <c r="T485" s="12">
        <f t="shared" si="281"/>
        <v>66.681314223904806</v>
      </c>
      <c r="U485" s="7">
        <v>1106</v>
      </c>
      <c r="W485" s="7">
        <v>35</v>
      </c>
      <c r="X485" s="7">
        <v>897</v>
      </c>
      <c r="Y485" s="7">
        <v>567</v>
      </c>
      <c r="Z485" s="7">
        <v>18</v>
      </c>
      <c r="AA485" s="7">
        <v>359</v>
      </c>
      <c r="AB485" s="7">
        <v>190</v>
      </c>
      <c r="AC485" s="7">
        <v>234</v>
      </c>
      <c r="AD485" s="7">
        <v>234</v>
      </c>
      <c r="AE485" s="7">
        <v>351</v>
      </c>
      <c r="AF485" s="7">
        <v>741</v>
      </c>
      <c r="AG485" s="7">
        <v>764</v>
      </c>
      <c r="AH485" s="7">
        <v>3896</v>
      </c>
      <c r="AI485" s="7">
        <v>15068</v>
      </c>
      <c r="AJ485" s="7">
        <v>4205</v>
      </c>
      <c r="AK485" s="7">
        <v>8903</v>
      </c>
      <c r="AL485" s="14">
        <f t="shared" si="282"/>
        <v>12.618166872174271</v>
      </c>
      <c r="AM485" s="7">
        <v>11.878535278356654</v>
      </c>
      <c r="AN485" s="7">
        <v>8666</v>
      </c>
      <c r="AO485" s="7">
        <v>2148</v>
      </c>
      <c r="AP485" s="14">
        <f t="shared" si="283"/>
        <v>12.282268237028218</v>
      </c>
      <c r="AQ485" s="14">
        <f t="shared" si="284"/>
        <v>3.0443471236021939</v>
      </c>
      <c r="AR485" s="7">
        <v>21960</v>
      </c>
      <c r="AS485" s="7">
        <v>6434</v>
      </c>
      <c r="AT485" s="7">
        <v>8785</v>
      </c>
      <c r="AU485" s="7">
        <v>37920</v>
      </c>
      <c r="AV485" s="12">
        <f t="shared" si="285"/>
        <v>57.911392405063289</v>
      </c>
      <c r="AW485" s="12">
        <f t="shared" si="285"/>
        <v>16.967299578059073</v>
      </c>
      <c r="AX485" s="12">
        <f t="shared" si="285"/>
        <v>23.167194092827003</v>
      </c>
      <c r="AY485" s="7">
        <v>17905</v>
      </c>
      <c r="AZ485" s="7">
        <v>2016</v>
      </c>
      <c r="BA485" s="7">
        <v>33610</v>
      </c>
      <c r="BB485" s="12">
        <f t="shared" si="286"/>
        <v>53.272835465635225</v>
      </c>
      <c r="BC485" s="12">
        <f t="shared" si="286"/>
        <v>5.998214817018745</v>
      </c>
      <c r="BD485" s="8" t="s">
        <v>54</v>
      </c>
      <c r="BN485" s="12"/>
      <c r="BO485" s="12"/>
      <c r="BP485" s="12"/>
      <c r="BQ485" s="12"/>
      <c r="BR485" s="12"/>
      <c r="BS485" s="12"/>
      <c r="BT485" s="12"/>
      <c r="BU485" s="12"/>
    </row>
    <row r="486" spans="1:73" x14ac:dyDescent="0.35">
      <c r="A486" s="11">
        <v>483</v>
      </c>
      <c r="B486" s="2">
        <v>1996</v>
      </c>
      <c r="C486" s="7">
        <v>73092</v>
      </c>
      <c r="D486" s="7">
        <v>7509</v>
      </c>
      <c r="E486" s="7">
        <v>9672</v>
      </c>
      <c r="F486" s="7">
        <v>9382</v>
      </c>
      <c r="G486" s="12">
        <f t="shared" si="276"/>
        <v>10.273354129042851</v>
      </c>
      <c r="H486" s="12">
        <f t="shared" si="276"/>
        <v>13.232638318831061</v>
      </c>
      <c r="I486" s="12">
        <f t="shared" si="276"/>
        <v>12.835878071471571</v>
      </c>
      <c r="J486" s="7">
        <v>235</v>
      </c>
      <c r="K486" s="13">
        <f t="shared" si="277"/>
        <v>0.32151261423958843</v>
      </c>
      <c r="L486" s="7">
        <v>22458</v>
      </c>
      <c r="M486" s="12">
        <f t="shared" si="278"/>
        <v>30.725660811032675</v>
      </c>
      <c r="N486" s="7">
        <v>16312</v>
      </c>
      <c r="O486" s="12">
        <f t="shared" si="279"/>
        <v>22.317079844579435</v>
      </c>
      <c r="P486" s="7">
        <v>37517</v>
      </c>
      <c r="Q486" s="7">
        <v>4561</v>
      </c>
      <c r="R486" s="7">
        <v>19491</v>
      </c>
      <c r="S486" s="12">
        <f t="shared" si="280"/>
        <v>10.839393507295975</v>
      </c>
      <c r="T486" s="12">
        <f t="shared" si="281"/>
        <v>68.342834868196661</v>
      </c>
      <c r="U486" s="7">
        <v>395</v>
      </c>
      <c r="V486" s="7">
        <v>74</v>
      </c>
      <c r="W486" s="7">
        <v>28</v>
      </c>
      <c r="X486" s="7">
        <v>788</v>
      </c>
      <c r="Y486" s="7">
        <v>547</v>
      </c>
      <c r="Z486" s="7">
        <v>11</v>
      </c>
      <c r="AA486" s="7">
        <v>293</v>
      </c>
      <c r="AB486" s="7">
        <v>180</v>
      </c>
      <c r="AC486" s="7">
        <v>131</v>
      </c>
      <c r="AD486" s="7">
        <v>179</v>
      </c>
      <c r="AE486" s="7">
        <v>373</v>
      </c>
      <c r="AF486" s="7">
        <v>810</v>
      </c>
      <c r="AG486" s="7">
        <v>800</v>
      </c>
      <c r="AH486" s="7">
        <v>4196</v>
      </c>
      <c r="AI486" s="7">
        <v>19682</v>
      </c>
      <c r="AJ486" s="7">
        <v>5031</v>
      </c>
      <c r="AK486" s="7">
        <v>13844</v>
      </c>
      <c r="AL486" s="14">
        <f t="shared" si="282"/>
        <v>18.940513325671755</v>
      </c>
      <c r="AM486" s="7">
        <v>7.8829604130808946</v>
      </c>
      <c r="AN486" s="7">
        <v>3991</v>
      </c>
      <c r="AO486" s="7">
        <v>1604</v>
      </c>
      <c r="AP486" s="14">
        <f t="shared" si="283"/>
        <v>5.4602418869370108</v>
      </c>
      <c r="AQ486" s="14">
        <f t="shared" si="284"/>
        <v>2.1944946095331908</v>
      </c>
      <c r="AR486" s="7">
        <v>22261</v>
      </c>
      <c r="AS486" s="7">
        <v>6707</v>
      </c>
      <c r="AT486" s="7">
        <v>8748</v>
      </c>
      <c r="AU486" s="7">
        <v>39653</v>
      </c>
      <c r="AV486" s="12">
        <f t="shared" si="285"/>
        <v>56.139510251431169</v>
      </c>
      <c r="AW486" s="12">
        <f t="shared" si="285"/>
        <v>16.914230953521802</v>
      </c>
      <c r="AX486" s="12">
        <f t="shared" si="285"/>
        <v>22.061382493127883</v>
      </c>
      <c r="AY486" s="7">
        <v>18065</v>
      </c>
      <c r="AZ486" s="7">
        <v>1892</v>
      </c>
      <c r="BA486" s="7">
        <v>35799</v>
      </c>
      <c r="BB486" s="12">
        <f t="shared" si="286"/>
        <v>50.46230341629655</v>
      </c>
      <c r="BC486" s="12">
        <f t="shared" si="286"/>
        <v>5.2850638285985641</v>
      </c>
      <c r="BD486" s="8" t="s">
        <v>54</v>
      </c>
      <c r="BE486" s="6">
        <v>35</v>
      </c>
      <c r="BN486" s="12"/>
      <c r="BO486" s="12"/>
      <c r="BP486" s="12"/>
      <c r="BQ486" s="12"/>
      <c r="BR486" s="12"/>
      <c r="BS486" s="12"/>
      <c r="BT486" s="12"/>
      <c r="BU486" s="12"/>
    </row>
    <row r="487" spans="1:73" x14ac:dyDescent="0.35">
      <c r="A487" s="11">
        <v>484</v>
      </c>
      <c r="B487" s="2">
        <v>2001</v>
      </c>
      <c r="C487" s="7">
        <v>80157</v>
      </c>
      <c r="D487" s="7">
        <v>8201</v>
      </c>
      <c r="E487" s="7">
        <v>9630</v>
      </c>
      <c r="F487" s="7">
        <v>8757</v>
      </c>
      <c r="G487" s="12">
        <f t="shared" si="276"/>
        <v>10.231171326272191</v>
      </c>
      <c r="H487" s="12">
        <f t="shared" si="276"/>
        <v>12.013922676746883</v>
      </c>
      <c r="I487" s="12">
        <f t="shared" si="276"/>
        <v>10.924810060256746</v>
      </c>
      <c r="J487" s="7">
        <v>259</v>
      </c>
      <c r="K487" s="13">
        <f t="shared" si="277"/>
        <v>0.32311588507553923</v>
      </c>
      <c r="L487" s="7">
        <v>22331</v>
      </c>
      <c r="M487" s="12">
        <f t="shared" si="278"/>
        <v>27.859076562246592</v>
      </c>
      <c r="N487" s="7">
        <v>15252</v>
      </c>
      <c r="O487" s="12">
        <f t="shared" si="279"/>
        <v>19.027658220741795</v>
      </c>
      <c r="P487" s="7">
        <v>43991</v>
      </c>
      <c r="Q487" s="7">
        <v>2895</v>
      </c>
      <c r="R487" s="7">
        <v>17116</v>
      </c>
      <c r="S487" s="12">
        <f t="shared" si="280"/>
        <v>6.1745510386895877</v>
      </c>
      <c r="T487" s="12">
        <f t="shared" si="281"/>
        <v>73.257085716071373</v>
      </c>
      <c r="U487" s="7">
        <v>313</v>
      </c>
      <c r="V487" s="7">
        <v>96</v>
      </c>
      <c r="W487" s="7">
        <v>18</v>
      </c>
      <c r="X487" s="7">
        <v>719</v>
      </c>
      <c r="Y487" s="7">
        <v>557</v>
      </c>
      <c r="Z487" s="7">
        <v>24</v>
      </c>
      <c r="AA487" s="7">
        <v>237</v>
      </c>
      <c r="AB487" s="7">
        <v>151</v>
      </c>
      <c r="AC487" s="7">
        <v>137</v>
      </c>
      <c r="AD487" s="7">
        <v>194</v>
      </c>
      <c r="AE487" s="7">
        <v>470</v>
      </c>
      <c r="AF487" s="7">
        <v>1643</v>
      </c>
      <c r="AG487" s="7">
        <v>892</v>
      </c>
      <c r="AH487" s="7">
        <v>3926</v>
      </c>
      <c r="AI487" s="7">
        <v>18464</v>
      </c>
      <c r="AJ487" s="7">
        <v>5774</v>
      </c>
      <c r="AK487" s="7">
        <v>18960</v>
      </c>
      <c r="AL487" s="14">
        <f t="shared" si="282"/>
        <v>23.653579849545267</v>
      </c>
      <c r="AM487" s="7">
        <v>6.854838709677419</v>
      </c>
      <c r="AN487" s="7">
        <v>15059</v>
      </c>
      <c r="AO487" s="7">
        <v>1337</v>
      </c>
      <c r="AP487" s="14">
        <f t="shared" si="283"/>
        <v>18.786880746534926</v>
      </c>
      <c r="AQ487" s="14">
        <f t="shared" si="284"/>
        <v>1.6679765959304864</v>
      </c>
      <c r="AR487" s="7">
        <v>26584</v>
      </c>
      <c r="AS487" s="7">
        <v>6772</v>
      </c>
      <c r="AT487" s="7">
        <v>10191</v>
      </c>
      <c r="AU487" s="7">
        <v>44470</v>
      </c>
      <c r="AV487" s="12">
        <f t="shared" si="285"/>
        <v>59.779626714639079</v>
      </c>
      <c r="AW487" s="12">
        <f t="shared" si="285"/>
        <v>15.228243759838092</v>
      </c>
      <c r="AX487" s="12">
        <f t="shared" si="285"/>
        <v>22.916572970541939</v>
      </c>
      <c r="AY487" s="7">
        <v>19045</v>
      </c>
      <c r="AZ487" s="7">
        <v>1899</v>
      </c>
      <c r="BA487" s="7">
        <v>39755</v>
      </c>
      <c r="BB487" s="12">
        <f t="shared" si="286"/>
        <v>47.905923783171929</v>
      </c>
      <c r="BC487" s="12">
        <f t="shared" si="286"/>
        <v>4.7767576405483592</v>
      </c>
      <c r="BD487" s="8" t="s">
        <v>54</v>
      </c>
      <c r="BE487" s="6">
        <v>35</v>
      </c>
      <c r="BF487" s="5">
        <v>4779</v>
      </c>
      <c r="BG487" s="5">
        <v>2328</v>
      </c>
      <c r="BH487" s="5">
        <v>803</v>
      </c>
      <c r="BI487" s="5">
        <v>16655</v>
      </c>
      <c r="BJ487" s="5">
        <v>15001</v>
      </c>
      <c r="BK487" s="5">
        <v>4000</v>
      </c>
      <c r="BL487" s="5">
        <v>4095</v>
      </c>
      <c r="BM487" s="5">
        <v>39751</v>
      </c>
      <c r="BN487" s="12">
        <f t="shared" ref="BN487:BU489" si="287">BE487/$BM487*100</f>
        <v>8.8048099418882544E-2</v>
      </c>
      <c r="BO487" s="12">
        <f t="shared" si="287"/>
        <v>12.022339060652563</v>
      </c>
      <c r="BP487" s="12">
        <f t="shared" si="287"/>
        <v>5.8564564413473876</v>
      </c>
      <c r="BQ487" s="12">
        <f t="shared" si="287"/>
        <v>2.0200749666675053</v>
      </c>
      <c r="BR487" s="12">
        <f t="shared" si="287"/>
        <v>41.898317023471108</v>
      </c>
      <c r="BS487" s="12">
        <f t="shared" si="287"/>
        <v>37.737415410933053</v>
      </c>
      <c r="BT487" s="12">
        <f t="shared" si="287"/>
        <v>10.062639933586578</v>
      </c>
      <c r="BU487" s="12">
        <f t="shared" si="287"/>
        <v>10.301627632009257</v>
      </c>
    </row>
    <row r="488" spans="1:73" x14ac:dyDescent="0.35">
      <c r="A488" s="11">
        <v>485</v>
      </c>
      <c r="C488" s="7">
        <v>86883</v>
      </c>
      <c r="D488" s="7">
        <v>8419</v>
      </c>
      <c r="E488" s="7">
        <v>10130</v>
      </c>
      <c r="F488" s="7">
        <v>8807</v>
      </c>
      <c r="G488" s="12">
        <f t="shared" si="276"/>
        <v>9.6900429312984127</v>
      </c>
      <c r="H488" s="12">
        <f t="shared" si="276"/>
        <v>11.65935798717816</v>
      </c>
      <c r="I488" s="12">
        <f t="shared" si="276"/>
        <v>10.136620512643441</v>
      </c>
      <c r="J488" s="7">
        <v>235</v>
      </c>
      <c r="K488" s="13">
        <f t="shared" si="277"/>
        <v>0.27047868973216854</v>
      </c>
      <c r="L488" s="7">
        <v>23059</v>
      </c>
      <c r="M488" s="12">
        <f t="shared" si="278"/>
        <v>26.540289815038616</v>
      </c>
      <c r="N488" s="7">
        <v>14956</v>
      </c>
      <c r="O488" s="12">
        <f t="shared" si="279"/>
        <v>17.213954398443885</v>
      </c>
      <c r="P488" s="7">
        <v>14956</v>
      </c>
      <c r="Q488" s="7">
        <v>47841</v>
      </c>
      <c r="R488" s="7">
        <v>2208</v>
      </c>
      <c r="S488" s="12">
        <f t="shared" si="280"/>
        <v>76.183575648518243</v>
      </c>
      <c r="T488" s="12">
        <f t="shared" si="281"/>
        <v>96.60333820475347</v>
      </c>
      <c r="U488" s="7">
        <v>16058</v>
      </c>
      <c r="V488" s="7">
        <v>267</v>
      </c>
      <c r="W488" s="7">
        <v>88</v>
      </c>
      <c r="X488" s="7">
        <v>19</v>
      </c>
      <c r="Y488" s="7">
        <v>817</v>
      </c>
      <c r="AB488" s="7">
        <v>221</v>
      </c>
      <c r="AC488" s="7">
        <v>174</v>
      </c>
      <c r="AD488" s="7">
        <v>116</v>
      </c>
      <c r="AE488" s="7">
        <v>168</v>
      </c>
      <c r="AF488" s="7">
        <v>782</v>
      </c>
      <c r="AG488" s="7">
        <v>1634</v>
      </c>
      <c r="AH488" s="7">
        <v>854</v>
      </c>
      <c r="AI488" s="7">
        <v>3875</v>
      </c>
      <c r="AJ488" s="7">
        <v>22204</v>
      </c>
      <c r="AK488" s="7">
        <v>5563</v>
      </c>
      <c r="AL488" s="14">
        <f t="shared" si="282"/>
        <v>6.4028636211917176</v>
      </c>
      <c r="AM488" s="7">
        <v>24269</v>
      </c>
      <c r="AN488" s="7">
        <v>6.0158910329171391</v>
      </c>
      <c r="AO488" s="7">
        <v>17826</v>
      </c>
      <c r="AP488" s="14">
        <f t="shared" si="283"/>
        <v>6.9241290389571494E-3</v>
      </c>
      <c r="AQ488" s="14">
        <f t="shared" si="284"/>
        <v>20.517247332619732</v>
      </c>
      <c r="AR488" s="7">
        <v>1606</v>
      </c>
      <c r="AS488" s="7">
        <v>27421</v>
      </c>
      <c r="AT488" s="7">
        <v>6067</v>
      </c>
      <c r="AU488" s="7">
        <v>10042</v>
      </c>
      <c r="AV488" s="12">
        <f t="shared" si="285"/>
        <v>15.992830113523201</v>
      </c>
      <c r="AW488" s="12">
        <f t="shared" si="285"/>
        <v>273.06313483369848</v>
      </c>
      <c r="AX488" s="12">
        <f t="shared" si="285"/>
        <v>60.416251742680736</v>
      </c>
      <c r="AY488" s="7">
        <v>43732</v>
      </c>
      <c r="AZ488" s="7">
        <v>20544</v>
      </c>
      <c r="BA488" s="7">
        <v>2178</v>
      </c>
      <c r="BB488" s="12">
        <f t="shared" si="286"/>
        <v>2007.8971533516988</v>
      </c>
      <c r="BC488" s="12">
        <f t="shared" si="286"/>
        <v>943.2506887052341</v>
      </c>
      <c r="BD488" s="7">
        <v>43733</v>
      </c>
      <c r="BE488" s="5">
        <v>9897</v>
      </c>
      <c r="BF488" s="5">
        <v>5288</v>
      </c>
      <c r="BG488" s="5">
        <v>2248</v>
      </c>
      <c r="BH488" s="5">
        <v>744</v>
      </c>
      <c r="BI488" s="5">
        <v>18177</v>
      </c>
      <c r="BJ488" s="5">
        <v>15469</v>
      </c>
      <c r="BK488" s="5">
        <v>4188</v>
      </c>
      <c r="BL488" s="5">
        <v>5898</v>
      </c>
      <c r="BM488" s="5">
        <v>43732</v>
      </c>
      <c r="BN488" s="12">
        <f t="shared" si="287"/>
        <v>22.631025336138297</v>
      </c>
      <c r="BO488" s="12">
        <f t="shared" si="287"/>
        <v>12.091832068050854</v>
      </c>
      <c r="BP488" s="12">
        <f t="shared" si="287"/>
        <v>5.1404006219701825</v>
      </c>
      <c r="BQ488" s="12">
        <f t="shared" si="287"/>
        <v>1.7012713802250068</v>
      </c>
      <c r="BR488" s="12">
        <f t="shared" si="287"/>
        <v>41.564529406384345</v>
      </c>
      <c r="BS488" s="12">
        <f t="shared" si="287"/>
        <v>35.372267447178267</v>
      </c>
      <c r="BT488" s="12">
        <f t="shared" si="287"/>
        <v>9.5765114790085057</v>
      </c>
      <c r="BU488" s="12">
        <f t="shared" si="287"/>
        <v>13.486691667428886</v>
      </c>
    </row>
    <row r="489" spans="1:73" x14ac:dyDescent="0.35">
      <c r="A489" s="11">
        <v>486</v>
      </c>
      <c r="B489" s="2">
        <v>2001</v>
      </c>
      <c r="C489" s="7">
        <v>93701</v>
      </c>
      <c r="D489" s="7">
        <v>10016</v>
      </c>
      <c r="E489" s="7">
        <v>9795</v>
      </c>
      <c r="F489" s="7">
        <v>9195</v>
      </c>
      <c r="G489" s="12">
        <f t="shared" si="276"/>
        <v>10.689320284735489</v>
      </c>
      <c r="H489" s="12">
        <f t="shared" si="276"/>
        <v>10.453463677015186</v>
      </c>
      <c r="I489" s="12">
        <f t="shared" si="276"/>
        <v>9.8131289954216072</v>
      </c>
      <c r="J489" s="7">
        <v>323</v>
      </c>
      <c r="K489" s="13">
        <f t="shared" si="277"/>
        <v>0.34471350359121034</v>
      </c>
      <c r="L489" s="7">
        <v>28472</v>
      </c>
      <c r="M489" s="12">
        <f t="shared" si="278"/>
        <v>30.386015090553997</v>
      </c>
      <c r="N489" s="7">
        <v>17974</v>
      </c>
      <c r="O489" s="12">
        <f t="shared" si="279"/>
        <v>19.182292611604996</v>
      </c>
      <c r="P489" s="7">
        <v>17974</v>
      </c>
      <c r="Q489" s="7">
        <v>55015</v>
      </c>
      <c r="R489" s="7">
        <v>2486</v>
      </c>
      <c r="S489" s="12">
        <f t="shared" si="280"/>
        <v>75.374371480634068</v>
      </c>
      <c r="T489" s="12">
        <f t="shared" si="281"/>
        <v>96.706194104007949</v>
      </c>
      <c r="U489" s="7">
        <v>16989</v>
      </c>
      <c r="V489" s="7">
        <v>281</v>
      </c>
      <c r="W489" s="7">
        <v>111</v>
      </c>
      <c r="X489" s="7">
        <v>16</v>
      </c>
      <c r="Y489" s="7">
        <v>1170</v>
      </c>
      <c r="AB489" s="7">
        <v>315</v>
      </c>
      <c r="AC489" s="7">
        <v>219</v>
      </c>
      <c r="AD489" s="7">
        <v>164</v>
      </c>
      <c r="AE489" s="7">
        <v>271</v>
      </c>
      <c r="AF489" s="7">
        <v>1693</v>
      </c>
      <c r="AG489" s="7">
        <v>2034</v>
      </c>
      <c r="AH489" s="7">
        <v>1020</v>
      </c>
      <c r="AI489" s="7">
        <v>3792</v>
      </c>
      <c r="AJ489" s="7">
        <v>30437</v>
      </c>
      <c r="AK489" s="7">
        <v>5950</v>
      </c>
      <c r="AL489" s="14">
        <f t="shared" si="282"/>
        <v>6.3499855924696647</v>
      </c>
      <c r="AM489" s="7">
        <v>31052</v>
      </c>
      <c r="AN489" s="7">
        <v>5.7337610264635126</v>
      </c>
      <c r="AO489" s="7">
        <v>21071</v>
      </c>
      <c r="AP489" s="14">
        <f t="shared" si="283"/>
        <v>6.1192100686903155E-3</v>
      </c>
      <c r="AQ489" s="14">
        <f t="shared" si="284"/>
        <v>22.48748679309719</v>
      </c>
      <c r="AR489" s="7">
        <v>1616</v>
      </c>
      <c r="AS489" s="7">
        <v>29615</v>
      </c>
      <c r="AT489" s="7">
        <v>6860</v>
      </c>
      <c r="AU489" s="7">
        <v>9128</v>
      </c>
      <c r="AV489" s="12">
        <f t="shared" si="285"/>
        <v>17.703768624014025</v>
      </c>
      <c r="AW489" s="12">
        <f t="shared" si="285"/>
        <v>324.44127957931642</v>
      </c>
      <c r="AX489" s="12">
        <f t="shared" si="285"/>
        <v>75.153374233128829</v>
      </c>
      <c r="AY489" s="7">
        <v>46010</v>
      </c>
      <c r="AZ489" s="7">
        <v>23027</v>
      </c>
      <c r="BA489" s="7">
        <v>2210</v>
      </c>
      <c r="BB489" s="12">
        <f t="shared" si="286"/>
        <v>2081.9004524886877</v>
      </c>
      <c r="BC489" s="12">
        <f t="shared" si="286"/>
        <v>1041.9457013574661</v>
      </c>
      <c r="BD489" s="7">
        <v>46008</v>
      </c>
      <c r="BE489" s="5">
        <v>11604</v>
      </c>
      <c r="BF489" s="5">
        <v>6306</v>
      </c>
      <c r="BG489" s="5">
        <v>2455</v>
      </c>
      <c r="BH489" s="5">
        <v>707</v>
      </c>
      <c r="BI489" s="5">
        <v>21072</v>
      </c>
      <c r="BJ489" s="5">
        <v>16597</v>
      </c>
      <c r="BK489" s="5">
        <v>4401</v>
      </c>
      <c r="BL489" s="5">
        <v>3940</v>
      </c>
      <c r="BM489" s="5">
        <v>46010</v>
      </c>
      <c r="BN489" s="12">
        <f t="shared" si="287"/>
        <v>25.22060421647468</v>
      </c>
      <c r="BO489" s="12">
        <f t="shared" si="287"/>
        <v>13.705716148663333</v>
      </c>
      <c r="BP489" s="12">
        <f t="shared" si="287"/>
        <v>5.3357965659639213</v>
      </c>
      <c r="BQ489" s="12">
        <f t="shared" si="287"/>
        <v>1.5366224733753531</v>
      </c>
      <c r="BR489" s="12">
        <f t="shared" si="287"/>
        <v>45.798739404477288</v>
      </c>
      <c r="BS489" s="12">
        <f t="shared" si="287"/>
        <v>36.072592914583787</v>
      </c>
      <c r="BT489" s="12">
        <f t="shared" si="287"/>
        <v>9.5653118887198438</v>
      </c>
      <c r="BU489" s="12">
        <f t="shared" si="287"/>
        <v>8.5633557922190828</v>
      </c>
    </row>
    <row r="490" spans="1:73" x14ac:dyDescent="0.35">
      <c r="A490" s="11">
        <v>487</v>
      </c>
      <c r="B490"/>
      <c r="C490"/>
      <c r="D490"/>
      <c r="E490"/>
      <c r="F490"/>
      <c r="G490"/>
      <c r="H490"/>
      <c r="I490"/>
      <c r="J490"/>
      <c r="K490"/>
      <c r="L490"/>
      <c r="M490"/>
      <c r="N490"/>
      <c r="O490"/>
      <c r="P490"/>
      <c r="Q490"/>
      <c r="R490"/>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c r="BC490"/>
      <c r="BD490"/>
      <c r="BE490" s="23"/>
      <c r="BF490" s="23"/>
      <c r="BG490" s="23"/>
      <c r="BH490" s="23"/>
      <c r="BI490" s="23"/>
      <c r="BJ490" s="23"/>
      <c r="BK490" s="23"/>
      <c r="BL490" s="23"/>
      <c r="BM490" s="23"/>
      <c r="BN490" s="23"/>
    </row>
    <row r="491" spans="1:73" x14ac:dyDescent="0.35">
      <c r="A491" s="11">
        <v>488</v>
      </c>
      <c r="B491"/>
      <c r="C491"/>
      <c r="D491"/>
      <c r="E491"/>
      <c r="F491"/>
      <c r="G491"/>
      <c r="H491"/>
      <c r="I491"/>
      <c r="J491"/>
      <c r="K491"/>
      <c r="L491"/>
      <c r="M491"/>
      <c r="N491"/>
      <c r="O491"/>
      <c r="P491"/>
      <c r="Q491"/>
      <c r="R49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c r="BC491"/>
      <c r="BD491"/>
      <c r="BE491" s="23"/>
      <c r="BF491" s="23"/>
      <c r="BG491" s="23"/>
      <c r="BH491" s="23"/>
      <c r="BI491" s="23"/>
      <c r="BJ491" s="23"/>
      <c r="BK491" s="23"/>
      <c r="BL491" s="23"/>
      <c r="BM491" s="23"/>
      <c r="BN491" s="23"/>
    </row>
    <row r="492" spans="1:73" x14ac:dyDescent="0.35">
      <c r="A492" s="11">
        <v>489</v>
      </c>
      <c r="B492"/>
      <c r="C492"/>
      <c r="D492"/>
      <c r="E492"/>
      <c r="F492"/>
      <c r="G492"/>
      <c r="H492"/>
      <c r="I492"/>
      <c r="J492"/>
      <c r="K492"/>
      <c r="L492"/>
      <c r="M492"/>
      <c r="N492"/>
      <c r="O492"/>
      <c r="P492"/>
      <c r="Q492"/>
      <c r="R492"/>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s="23"/>
      <c r="BF492" s="23"/>
      <c r="BG492" s="23"/>
      <c r="BH492" s="23"/>
      <c r="BI492" s="23"/>
      <c r="BJ492" s="23"/>
      <c r="BK492" s="23"/>
      <c r="BL492" s="23"/>
      <c r="BM492" s="23"/>
      <c r="BN492" s="23"/>
    </row>
    <row r="493" spans="1:73" x14ac:dyDescent="0.35">
      <c r="A493" s="11">
        <v>490</v>
      </c>
      <c r="B493"/>
      <c r="C493"/>
      <c r="D493"/>
      <c r="E493"/>
      <c r="F493"/>
      <c r="G493"/>
      <c r="H493"/>
      <c r="I493"/>
      <c r="J493"/>
      <c r="K493"/>
      <c r="L493"/>
      <c r="M493"/>
      <c r="N493"/>
      <c r="O493"/>
      <c r="P493"/>
      <c r="Q493"/>
      <c r="R493"/>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c r="BE493" s="23"/>
      <c r="BF493" s="23"/>
      <c r="BG493" s="23"/>
      <c r="BH493" s="23"/>
      <c r="BI493" s="23"/>
      <c r="BJ493" s="23"/>
      <c r="BK493" s="23"/>
      <c r="BL493" s="23"/>
      <c r="BM493" s="23"/>
      <c r="BN493" s="23"/>
    </row>
    <row r="494" spans="1:73" x14ac:dyDescent="0.35">
      <c r="A494" s="11">
        <v>491</v>
      </c>
      <c r="B494"/>
      <c r="C494"/>
      <c r="D494"/>
      <c r="E494"/>
      <c r="F494"/>
      <c r="G494"/>
      <c r="H494"/>
      <c r="I494"/>
      <c r="J494"/>
      <c r="K494"/>
      <c r="L494"/>
      <c r="M494"/>
      <c r="N494"/>
      <c r="O494"/>
      <c r="P494"/>
      <c r="Q494"/>
      <c r="R494"/>
      <c r="S494"/>
      <c r="T494"/>
      <c r="U494"/>
      <c r="V494"/>
      <c r="W494"/>
      <c r="X494"/>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s="23"/>
      <c r="BF494" s="23"/>
      <c r="BG494" s="23"/>
      <c r="BH494" s="23"/>
      <c r="BI494" s="23"/>
      <c r="BJ494" s="23"/>
      <c r="BK494" s="23"/>
      <c r="BL494" s="23"/>
      <c r="BM494" s="23"/>
      <c r="BN494" s="23"/>
    </row>
    <row r="495" spans="1:73" x14ac:dyDescent="0.35">
      <c r="A495" s="11">
        <v>492</v>
      </c>
      <c r="B495"/>
      <c r="C495"/>
      <c r="D495"/>
      <c r="E495"/>
      <c r="F495"/>
      <c r="G495"/>
      <c r="H495"/>
      <c r="I495"/>
      <c r="J495"/>
      <c r="K495"/>
      <c r="L495"/>
      <c r="M495"/>
      <c r="N495"/>
      <c r="O495"/>
      <c r="P495"/>
      <c r="Q495"/>
      <c r="R495"/>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s="23"/>
      <c r="BF495" s="23"/>
      <c r="BG495" s="23"/>
      <c r="BH495" s="23"/>
      <c r="BI495" s="23"/>
      <c r="BJ495" s="23"/>
      <c r="BK495" s="23"/>
      <c r="BL495" s="23"/>
      <c r="BM495" s="23"/>
      <c r="BN495" s="23"/>
    </row>
    <row r="496" spans="1:73" x14ac:dyDescent="0.35">
      <c r="A496" s="11">
        <v>493</v>
      </c>
      <c r="B496"/>
      <c r="C496"/>
      <c r="D496"/>
      <c r="E496"/>
      <c r="F496"/>
      <c r="G496"/>
      <c r="H496"/>
      <c r="I496"/>
      <c r="J496"/>
      <c r="K496"/>
      <c r="L496"/>
      <c r="M496"/>
      <c r="N496"/>
      <c r="O496"/>
      <c r="P496"/>
      <c r="Q496"/>
      <c r="R496"/>
      <c r="S496"/>
      <c r="T496"/>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s="23"/>
      <c r="BF496" s="23"/>
      <c r="BG496" s="23"/>
      <c r="BH496" s="23"/>
      <c r="BI496" s="23"/>
      <c r="BJ496" s="23"/>
      <c r="BK496" s="23"/>
      <c r="BL496" s="23"/>
      <c r="BM496" s="23"/>
      <c r="BN496" s="23"/>
    </row>
    <row r="497" spans="1:73" x14ac:dyDescent="0.35">
      <c r="A497" s="11">
        <v>494</v>
      </c>
      <c r="B497"/>
      <c r="C497"/>
      <c r="D497"/>
      <c r="E497"/>
      <c r="F497"/>
      <c r="G497"/>
      <c r="H497"/>
      <c r="I497"/>
      <c r="J497"/>
      <c r="K497"/>
      <c r="L497"/>
      <c r="M497"/>
      <c r="N497"/>
      <c r="O497"/>
      <c r="P497"/>
      <c r="Q497"/>
      <c r="R497"/>
      <c r="S497"/>
      <c r="T497"/>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s="23"/>
      <c r="BF497" s="23"/>
      <c r="BG497" s="23"/>
      <c r="BH497" s="23"/>
      <c r="BI497" s="23"/>
      <c r="BJ497" s="23"/>
      <c r="BK497" s="23"/>
      <c r="BL497" s="23"/>
      <c r="BM497" s="23"/>
      <c r="BN497" s="23"/>
    </row>
    <row r="498" spans="1:73" x14ac:dyDescent="0.35">
      <c r="A498" s="11">
        <v>495</v>
      </c>
      <c r="B498"/>
      <c r="C498"/>
      <c r="D498"/>
      <c r="E498"/>
      <c r="F498"/>
      <c r="G498"/>
      <c r="H498"/>
      <c r="I498"/>
      <c r="J498"/>
      <c r="K498"/>
      <c r="L498"/>
      <c r="M498"/>
      <c r="N498"/>
      <c r="O498"/>
      <c r="P498"/>
      <c r="Q498"/>
      <c r="R498"/>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s="23"/>
      <c r="BF498" s="23"/>
      <c r="BG498" s="23"/>
      <c r="BH498" s="23"/>
      <c r="BI498" s="23"/>
      <c r="BJ498" s="23"/>
      <c r="BK498" s="23"/>
      <c r="BL498" s="23"/>
      <c r="BM498" s="23"/>
      <c r="BN498" s="23"/>
    </row>
    <row r="499" spans="1:73" x14ac:dyDescent="0.35">
      <c r="A499" s="11">
        <v>496</v>
      </c>
      <c r="B499"/>
      <c r="C499"/>
      <c r="D499"/>
      <c r="E499"/>
      <c r="F499"/>
      <c r="G499"/>
      <c r="H499"/>
      <c r="I499"/>
      <c r="J499"/>
      <c r="K499"/>
      <c r="L499"/>
      <c r="M499"/>
      <c r="N499"/>
      <c r="O499"/>
      <c r="P499"/>
      <c r="Q499"/>
      <c r="R499"/>
      <c r="S499"/>
      <c r="T499"/>
      <c r="U499"/>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s="23"/>
      <c r="BF499" s="23"/>
      <c r="BG499" s="23"/>
      <c r="BH499" s="23"/>
      <c r="BI499" s="23"/>
      <c r="BJ499" s="23"/>
      <c r="BK499" s="23"/>
      <c r="BL499" s="23"/>
      <c r="BM499" s="23"/>
      <c r="BN499" s="23"/>
    </row>
    <row r="500" spans="1:73" x14ac:dyDescent="0.35">
      <c r="A500" s="11">
        <v>497</v>
      </c>
      <c r="B500"/>
      <c r="C500"/>
      <c r="D500"/>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s="23"/>
      <c r="BF500" s="23"/>
      <c r="BG500" s="23"/>
      <c r="BH500" s="23"/>
      <c r="BI500" s="23"/>
      <c r="BJ500" s="23"/>
      <c r="BK500" s="23"/>
      <c r="BL500" s="23"/>
      <c r="BM500" s="23"/>
      <c r="BN500" s="23"/>
    </row>
    <row r="501" spans="1:73" x14ac:dyDescent="0.35">
      <c r="A501" s="11">
        <v>498</v>
      </c>
      <c r="B501"/>
      <c r="C501"/>
      <c r="D501"/>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s="23"/>
      <c r="BF501" s="23"/>
      <c r="BG501" s="23"/>
      <c r="BH501" s="23"/>
      <c r="BI501" s="23"/>
      <c r="BJ501" s="23"/>
      <c r="BK501" s="23"/>
      <c r="BL501" s="23"/>
      <c r="BM501" s="23"/>
      <c r="BN501" s="23"/>
    </row>
    <row r="502" spans="1:73" x14ac:dyDescent="0.35">
      <c r="A502" s="11">
        <v>499</v>
      </c>
      <c r="B502"/>
      <c r="C502"/>
      <c r="D50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s="23"/>
      <c r="BF502" s="23"/>
      <c r="BG502" s="23"/>
      <c r="BH502" s="23"/>
      <c r="BI502" s="23"/>
      <c r="BJ502" s="23"/>
      <c r="BK502" s="23"/>
      <c r="BL502" s="23"/>
      <c r="BM502" s="23"/>
      <c r="BN502" s="23"/>
    </row>
    <row r="503" spans="1:73" x14ac:dyDescent="0.35">
      <c r="A503" s="11">
        <v>500</v>
      </c>
      <c r="B503"/>
      <c r="C503"/>
      <c r="D503"/>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s="23"/>
      <c r="BF503" s="23"/>
      <c r="BG503" s="23"/>
      <c r="BH503" s="23"/>
      <c r="BI503" s="23"/>
      <c r="BJ503" s="23"/>
      <c r="BK503" s="23"/>
      <c r="BL503" s="23"/>
      <c r="BM503" s="23"/>
      <c r="BN503" s="23"/>
    </row>
    <row r="504" spans="1:73" x14ac:dyDescent="0.35">
      <c r="A504" s="11">
        <v>501</v>
      </c>
      <c r="B504" s="2" t="s">
        <v>77</v>
      </c>
      <c r="C504" s="7" t="s">
        <v>0</v>
      </c>
      <c r="D504" s="7" t="s">
        <v>1</v>
      </c>
      <c r="E504" s="7" t="s">
        <v>2</v>
      </c>
      <c r="F504" s="7" t="s">
        <v>3</v>
      </c>
      <c r="G504" s="12" t="e">
        <f t="shared" ref="G504:I509" si="288">D504/$C504*100</f>
        <v>#VALUE!</v>
      </c>
      <c r="H504" s="12" t="e">
        <f t="shared" si="288"/>
        <v>#VALUE!</v>
      </c>
      <c r="I504" s="12" t="e">
        <f t="shared" si="288"/>
        <v>#VALUE!</v>
      </c>
      <c r="J504" s="7" t="s">
        <v>4</v>
      </c>
      <c r="K504" s="13" t="e">
        <f t="shared" ref="K504:K509" si="289">J504/$C504*100</f>
        <v>#VALUE!</v>
      </c>
      <c r="L504" s="7" t="s">
        <v>5</v>
      </c>
      <c r="M504" s="12" t="e">
        <f t="shared" ref="M504:M509" si="290">L504/$C504*100</f>
        <v>#VALUE!</v>
      </c>
      <c r="N504" s="7" t="s">
        <v>6</v>
      </c>
      <c r="O504" s="12" t="e">
        <f t="shared" ref="O504:O509" si="291">N504/$C504*100</f>
        <v>#VALUE!</v>
      </c>
      <c r="P504" s="7" t="s">
        <v>7</v>
      </c>
      <c r="Q504" s="7" t="s">
        <v>8</v>
      </c>
      <c r="R504" s="7" t="s">
        <v>9</v>
      </c>
      <c r="S504" s="12" t="e">
        <f t="shared" ref="S504:S509" si="292">Q504/SUM(P504,Q504)*100</f>
        <v>#VALUE!</v>
      </c>
      <c r="T504" s="12" t="e">
        <f t="shared" ref="T504:T509" si="293">SUM(P504:Q504)/SUM(P504:R504)*100</f>
        <v>#DIV/0!</v>
      </c>
      <c r="U504" s="7" t="s">
        <v>10</v>
      </c>
      <c r="V504" s="7" t="s">
        <v>11</v>
      </c>
      <c r="W504" s="7" t="s">
        <v>12</v>
      </c>
      <c r="X504" s="7" t="s">
        <v>13</v>
      </c>
      <c r="Y504" s="7" t="s">
        <v>14</v>
      </c>
      <c r="Z504" s="7" t="s">
        <v>15</v>
      </c>
      <c r="AA504" s="7" t="s">
        <v>16</v>
      </c>
      <c r="AB504" s="7" t="s">
        <v>17</v>
      </c>
      <c r="AC504" s="7" t="s">
        <v>18</v>
      </c>
      <c r="AD504" s="7" t="s">
        <v>19</v>
      </c>
      <c r="AE504" s="7" t="s">
        <v>20</v>
      </c>
      <c r="AF504" s="7" t="s">
        <v>21</v>
      </c>
      <c r="AG504" s="7" t="s">
        <v>22</v>
      </c>
      <c r="AH504" s="7" t="s">
        <v>23</v>
      </c>
      <c r="AI504" s="7" t="s">
        <v>24</v>
      </c>
      <c r="AJ504" s="7" t="s">
        <v>25</v>
      </c>
      <c r="AK504" s="7" t="s">
        <v>26</v>
      </c>
      <c r="AL504" s="14" t="e">
        <f t="shared" ref="AL504:AL509" si="294">AK504/C504*100</f>
        <v>#VALUE!</v>
      </c>
      <c r="AM504" s="7" t="s">
        <v>27</v>
      </c>
      <c r="AN504" s="7" t="s">
        <v>28</v>
      </c>
      <c r="AO504" s="7" t="s">
        <v>29</v>
      </c>
      <c r="AP504" s="14" t="e">
        <f t="shared" ref="AP504:AP509" si="295">AN504/C504*100</f>
        <v>#VALUE!</v>
      </c>
      <c r="AQ504" s="14" t="e">
        <f t="shared" ref="AQ504:AQ509" si="296">AO504/C504*100</f>
        <v>#VALUE!</v>
      </c>
      <c r="AR504" s="7" t="s">
        <v>30</v>
      </c>
      <c r="AS504" s="7" t="s">
        <v>31</v>
      </c>
      <c r="AT504" s="7" t="s">
        <v>32</v>
      </c>
      <c r="AU504" s="7" t="s">
        <v>33</v>
      </c>
      <c r="AV504" s="12" t="e">
        <f t="shared" ref="AV504:AX509" si="297">AR504/$AU504*100</f>
        <v>#VALUE!</v>
      </c>
      <c r="AW504" s="12" t="e">
        <f t="shared" si="297"/>
        <v>#VALUE!</v>
      </c>
      <c r="AX504" s="12" t="e">
        <f t="shared" si="297"/>
        <v>#VALUE!</v>
      </c>
      <c r="AY504" s="7" t="s">
        <v>34</v>
      </c>
      <c r="AZ504" s="7" t="s">
        <v>35</v>
      </c>
      <c r="BA504" s="7" t="s">
        <v>36</v>
      </c>
      <c r="BB504" s="12" t="e">
        <f t="shared" ref="BB504:BC509" si="298">AY504/$BA504*100</f>
        <v>#VALUE!</v>
      </c>
      <c r="BC504" s="12" t="e">
        <f t="shared" si="298"/>
        <v>#VALUE!</v>
      </c>
      <c r="BD504" s="8" t="s">
        <v>37</v>
      </c>
      <c r="BN504" s="12"/>
      <c r="BO504" s="12"/>
      <c r="BP504" s="12"/>
      <c r="BQ504" s="12"/>
      <c r="BR504" s="12"/>
      <c r="BS504" s="12"/>
      <c r="BT504" s="12"/>
      <c r="BU504" s="12"/>
    </row>
    <row r="505" spans="1:73" x14ac:dyDescent="0.35">
      <c r="A505" s="11">
        <v>502</v>
      </c>
      <c r="B505" s="2">
        <v>1991</v>
      </c>
      <c r="C505" s="7">
        <v>83533</v>
      </c>
      <c r="D505" s="7">
        <v>11421</v>
      </c>
      <c r="E505" s="7">
        <v>15278</v>
      </c>
      <c r="F505" s="7">
        <v>11839</v>
      </c>
      <c r="G505" s="12">
        <f t="shared" si="288"/>
        <v>13.672440831767085</v>
      </c>
      <c r="H505" s="12">
        <f t="shared" si="288"/>
        <v>18.289777692648414</v>
      </c>
      <c r="I505" s="12">
        <f t="shared" si="288"/>
        <v>14.172841870877379</v>
      </c>
      <c r="J505" s="7">
        <v>131</v>
      </c>
      <c r="K505" s="13">
        <f t="shared" si="289"/>
        <v>0.15682424909915843</v>
      </c>
      <c r="L505" s="7">
        <v>23277</v>
      </c>
      <c r="M505" s="12">
        <f t="shared" si="290"/>
        <v>27.865633941077178</v>
      </c>
      <c r="N505" s="7">
        <v>16965</v>
      </c>
      <c r="O505" s="12">
        <f t="shared" si="291"/>
        <v>20.309338824177271</v>
      </c>
      <c r="P505" s="7">
        <v>40688</v>
      </c>
      <c r="Q505" s="7">
        <v>4629</v>
      </c>
      <c r="R505" s="7">
        <v>23645</v>
      </c>
      <c r="S505" s="12">
        <f t="shared" si="292"/>
        <v>10.214709711587263</v>
      </c>
      <c r="T505" s="12">
        <f t="shared" si="293"/>
        <v>65.713001363069509</v>
      </c>
      <c r="U505" s="7">
        <v>1100</v>
      </c>
      <c r="W505" s="7">
        <v>75</v>
      </c>
      <c r="X505" s="7">
        <v>981</v>
      </c>
      <c r="Y505" s="7">
        <v>604</v>
      </c>
      <c r="Z505" s="7">
        <v>7</v>
      </c>
      <c r="AA505" s="7">
        <v>309</v>
      </c>
      <c r="AB505" s="7">
        <v>373</v>
      </c>
      <c r="AC505" s="7">
        <v>119</v>
      </c>
      <c r="AD505" s="7">
        <v>626</v>
      </c>
      <c r="AE505" s="7">
        <v>363</v>
      </c>
      <c r="AF505" s="7">
        <v>1094</v>
      </c>
      <c r="AG505" s="7">
        <v>608</v>
      </c>
      <c r="AH505" s="7">
        <v>3555</v>
      </c>
      <c r="AI505" s="7">
        <v>13572</v>
      </c>
      <c r="AJ505" s="7">
        <v>6399</v>
      </c>
      <c r="AK505" s="7">
        <v>13256</v>
      </c>
      <c r="AL505" s="14">
        <f t="shared" si="294"/>
        <v>15.869177450827818</v>
      </c>
      <c r="AM505" s="7">
        <v>9.7207303974221269</v>
      </c>
      <c r="AN505" s="7">
        <v>11470</v>
      </c>
      <c r="AO505" s="7">
        <v>1844</v>
      </c>
      <c r="AP505" s="14">
        <f t="shared" si="295"/>
        <v>13.731100283720208</v>
      </c>
      <c r="AQ505" s="14">
        <f t="shared" si="296"/>
        <v>2.2075108041133444</v>
      </c>
      <c r="AR505" s="7">
        <v>17497</v>
      </c>
      <c r="AS505" s="7">
        <v>16436</v>
      </c>
      <c r="AT505" s="7">
        <v>6119</v>
      </c>
      <c r="AU505" s="7">
        <v>40972</v>
      </c>
      <c r="AV505" s="12">
        <f t="shared" si="297"/>
        <v>42.704773991994536</v>
      </c>
      <c r="AW505" s="12">
        <f t="shared" si="297"/>
        <v>40.11520062481695</v>
      </c>
      <c r="AX505" s="12">
        <f t="shared" si="297"/>
        <v>14.934589475739529</v>
      </c>
      <c r="AY505" s="7">
        <v>15255</v>
      </c>
      <c r="AZ505" s="7">
        <v>1495</v>
      </c>
      <c r="BA505" s="7">
        <v>36461</v>
      </c>
      <c r="BB505" s="12">
        <f t="shared" si="298"/>
        <v>41.839225473793917</v>
      </c>
      <c r="BC505" s="12">
        <f t="shared" si="298"/>
        <v>4.1002715229971756</v>
      </c>
      <c r="BD505" s="8" t="s">
        <v>38</v>
      </c>
      <c r="BN505" s="12"/>
      <c r="BO505" s="12"/>
      <c r="BP505" s="12"/>
      <c r="BQ505" s="12"/>
      <c r="BR505" s="12"/>
      <c r="BS505" s="12"/>
      <c r="BT505" s="12"/>
      <c r="BU505" s="12"/>
    </row>
    <row r="506" spans="1:73" x14ac:dyDescent="0.35">
      <c r="A506" s="11">
        <v>503</v>
      </c>
      <c r="B506" s="2">
        <v>1996</v>
      </c>
      <c r="C506" s="7">
        <v>84300</v>
      </c>
      <c r="D506" s="7">
        <v>10934</v>
      </c>
      <c r="E506" s="7">
        <v>13911</v>
      </c>
      <c r="F506" s="7">
        <v>11940</v>
      </c>
      <c r="G506" s="12">
        <f t="shared" si="288"/>
        <v>12.970344009489917</v>
      </c>
      <c r="H506" s="12">
        <f t="shared" si="288"/>
        <v>16.501779359430603</v>
      </c>
      <c r="I506" s="12">
        <f t="shared" si="288"/>
        <v>14.163701067615659</v>
      </c>
      <c r="J506" s="7">
        <v>138</v>
      </c>
      <c r="K506" s="13">
        <f t="shared" si="289"/>
        <v>0.16370106761565836</v>
      </c>
      <c r="L506" s="7">
        <v>23093</v>
      </c>
      <c r="M506" s="12">
        <f t="shared" si="290"/>
        <v>27.393831553973904</v>
      </c>
      <c r="N506" s="7">
        <v>16692</v>
      </c>
      <c r="O506" s="12">
        <f t="shared" si="291"/>
        <v>19.800711743772244</v>
      </c>
      <c r="P506" s="7">
        <v>43296</v>
      </c>
      <c r="Q506" s="7">
        <v>3275</v>
      </c>
      <c r="R506" s="7">
        <v>23675</v>
      </c>
      <c r="S506" s="12">
        <f t="shared" si="292"/>
        <v>7.0322733031285569</v>
      </c>
      <c r="T506" s="12">
        <f t="shared" si="293"/>
        <v>66.297013353073481</v>
      </c>
      <c r="U506" s="7">
        <v>344</v>
      </c>
      <c r="V506" s="7">
        <v>71</v>
      </c>
      <c r="W506" s="7">
        <v>75</v>
      </c>
      <c r="X506" s="7">
        <v>931</v>
      </c>
      <c r="Y506" s="7">
        <v>609</v>
      </c>
      <c r="Z506" s="7">
        <v>10</v>
      </c>
      <c r="AA506" s="7">
        <v>260</v>
      </c>
      <c r="AB506" s="7">
        <v>386</v>
      </c>
      <c r="AC506" s="7">
        <v>133</v>
      </c>
      <c r="AD506" s="7">
        <v>538</v>
      </c>
      <c r="AE506" s="7">
        <v>421</v>
      </c>
      <c r="AF506" s="7">
        <v>1451</v>
      </c>
      <c r="AG506" s="7">
        <v>905</v>
      </c>
      <c r="AH506" s="7">
        <v>4040</v>
      </c>
      <c r="AI506" s="7">
        <v>16956</v>
      </c>
      <c r="AJ506" s="7">
        <v>7357</v>
      </c>
      <c r="AK506" s="7">
        <v>17799</v>
      </c>
      <c r="AL506" s="14">
        <f t="shared" si="294"/>
        <v>21.113879003558718</v>
      </c>
      <c r="AM506" s="7">
        <v>6.0915867944621933</v>
      </c>
      <c r="AN506" s="7">
        <v>5415</v>
      </c>
      <c r="AO506" s="7">
        <v>1416</v>
      </c>
      <c r="AP506" s="14">
        <f t="shared" si="295"/>
        <v>6.4234875444839856</v>
      </c>
      <c r="AQ506" s="14">
        <f t="shared" si="296"/>
        <v>1.6797153024911033</v>
      </c>
      <c r="AR506" s="7">
        <v>18156</v>
      </c>
      <c r="AS506" s="7">
        <v>15924</v>
      </c>
      <c r="AT506" s="7">
        <v>6073</v>
      </c>
      <c r="AU506" s="7">
        <v>41960</v>
      </c>
      <c r="AV506" s="12">
        <f t="shared" si="297"/>
        <v>43.269780743565299</v>
      </c>
      <c r="AW506" s="12">
        <f t="shared" si="297"/>
        <v>37.950428979980934</v>
      </c>
      <c r="AX506" s="12">
        <f t="shared" si="297"/>
        <v>14.473307912297425</v>
      </c>
      <c r="AY506" s="7">
        <v>15772</v>
      </c>
      <c r="AZ506" s="7">
        <v>1163</v>
      </c>
      <c r="BA506" s="7">
        <v>37821</v>
      </c>
      <c r="BB506" s="12">
        <f t="shared" si="298"/>
        <v>41.701700113693448</v>
      </c>
      <c r="BC506" s="12">
        <f t="shared" si="298"/>
        <v>3.0750112371433858</v>
      </c>
      <c r="BD506" s="8" t="s">
        <v>54</v>
      </c>
      <c r="BN506" s="12"/>
      <c r="BO506" s="12"/>
      <c r="BP506" s="12"/>
      <c r="BQ506" s="12"/>
      <c r="BR506" s="12"/>
      <c r="BS506" s="12"/>
      <c r="BT506" s="12"/>
      <c r="BU506" s="12"/>
    </row>
    <row r="507" spans="1:73" x14ac:dyDescent="0.35">
      <c r="A507" s="11">
        <v>504</v>
      </c>
      <c r="B507" s="2">
        <v>2001</v>
      </c>
      <c r="C507" s="7">
        <v>87412</v>
      </c>
      <c r="D507" s="7">
        <v>11792</v>
      </c>
      <c r="E507" s="7">
        <v>12893</v>
      </c>
      <c r="F507" s="7">
        <v>11931</v>
      </c>
      <c r="G507" s="12">
        <f t="shared" si="288"/>
        <v>13.490138653731753</v>
      </c>
      <c r="H507" s="12">
        <f t="shared" si="288"/>
        <v>14.749691117924312</v>
      </c>
      <c r="I507" s="12">
        <f t="shared" si="288"/>
        <v>13.649155722326453</v>
      </c>
      <c r="J507" s="7">
        <v>145</v>
      </c>
      <c r="K507" s="13">
        <f t="shared" si="289"/>
        <v>0.16588111472109093</v>
      </c>
      <c r="L507" s="7">
        <v>22992</v>
      </c>
      <c r="M507" s="12">
        <f t="shared" si="290"/>
        <v>26.303024756326366</v>
      </c>
      <c r="N507" s="7">
        <v>16454</v>
      </c>
      <c r="O507" s="12">
        <f t="shared" si="291"/>
        <v>18.823502493936758</v>
      </c>
      <c r="P507" s="7">
        <v>45446</v>
      </c>
      <c r="Q507" s="7">
        <v>2422</v>
      </c>
      <c r="R507" s="7">
        <v>21802</v>
      </c>
      <c r="S507" s="12">
        <f t="shared" si="292"/>
        <v>5.0597476393415226</v>
      </c>
      <c r="T507" s="12">
        <f t="shared" si="293"/>
        <v>68.706760442084118</v>
      </c>
      <c r="U507" s="7">
        <v>222</v>
      </c>
      <c r="V507" s="7">
        <v>87</v>
      </c>
      <c r="W507" s="7">
        <v>53</v>
      </c>
      <c r="X507" s="7">
        <v>885</v>
      </c>
      <c r="Y507" s="7">
        <v>750</v>
      </c>
      <c r="Z507" s="7">
        <v>10</v>
      </c>
      <c r="AA507" s="7">
        <v>225</v>
      </c>
      <c r="AB507" s="7">
        <v>371</v>
      </c>
      <c r="AC507" s="7">
        <v>119</v>
      </c>
      <c r="AD507" s="7">
        <v>437</v>
      </c>
      <c r="AE507" s="7">
        <v>562</v>
      </c>
      <c r="AF507" s="7">
        <v>2123</v>
      </c>
      <c r="AG507" s="7">
        <v>996</v>
      </c>
      <c r="AH507" s="7">
        <v>4548</v>
      </c>
      <c r="AI507" s="7">
        <v>15539</v>
      </c>
      <c r="AJ507" s="7">
        <v>7810</v>
      </c>
      <c r="AK507" s="7">
        <v>21724</v>
      </c>
      <c r="AL507" s="14">
        <f t="shared" si="294"/>
        <v>24.852423008282614</v>
      </c>
      <c r="AM507" s="7">
        <v>4.1953663118346904</v>
      </c>
      <c r="AN507" s="7">
        <v>15593</v>
      </c>
      <c r="AO507" s="7">
        <v>1220</v>
      </c>
      <c r="AP507" s="14">
        <f t="shared" si="295"/>
        <v>17.838511874799799</v>
      </c>
      <c r="AQ507" s="14">
        <f t="shared" si="296"/>
        <v>1.395689379032627</v>
      </c>
      <c r="AR507" s="7">
        <v>19219</v>
      </c>
      <c r="AS507" s="7">
        <v>16015</v>
      </c>
      <c r="AT507" s="7">
        <v>7977</v>
      </c>
      <c r="AU507" s="7">
        <v>43969</v>
      </c>
      <c r="AV507" s="12">
        <f t="shared" si="297"/>
        <v>43.710341376879164</v>
      </c>
      <c r="AW507" s="12">
        <f t="shared" si="297"/>
        <v>36.423389206031523</v>
      </c>
      <c r="AX507" s="12">
        <f t="shared" si="297"/>
        <v>18.142327548954945</v>
      </c>
      <c r="AY507" s="7">
        <v>15210</v>
      </c>
      <c r="AZ507" s="7">
        <v>1264</v>
      </c>
      <c r="BA507" s="7">
        <v>39790</v>
      </c>
      <c r="BB507" s="12">
        <f t="shared" si="298"/>
        <v>38.22568484543855</v>
      </c>
      <c r="BC507" s="12">
        <f t="shared" si="298"/>
        <v>3.1766775571751698</v>
      </c>
      <c r="BD507" s="8" t="s">
        <v>39</v>
      </c>
      <c r="BE507" s="5">
        <v>8763</v>
      </c>
      <c r="BF507" s="5">
        <v>8052</v>
      </c>
      <c r="BG507" s="5">
        <v>2383</v>
      </c>
      <c r="BH507" s="5">
        <v>923</v>
      </c>
      <c r="BI507" s="5">
        <v>20121</v>
      </c>
      <c r="BJ507" s="5">
        <v>13152</v>
      </c>
      <c r="BK507" s="5">
        <v>3259</v>
      </c>
      <c r="BL507" s="5">
        <v>3261</v>
      </c>
      <c r="BM507" s="5">
        <v>39793</v>
      </c>
      <c r="BN507" s="12">
        <f t="shared" ref="BN507:BU509" si="299">BE507/$BM507*100</f>
        <v>22.021461060990628</v>
      </c>
      <c r="BO507" s="12">
        <f t="shared" si="299"/>
        <v>20.234714648304976</v>
      </c>
      <c r="BP507" s="12">
        <f t="shared" si="299"/>
        <v>5.9884904380167363</v>
      </c>
      <c r="BQ507" s="12">
        <f t="shared" si="299"/>
        <v>2.3195034302515518</v>
      </c>
      <c r="BR507" s="12">
        <f t="shared" si="299"/>
        <v>50.564169577563888</v>
      </c>
      <c r="BS507" s="12">
        <f t="shared" si="299"/>
        <v>33.051039127484735</v>
      </c>
      <c r="BT507" s="12">
        <f t="shared" si="299"/>
        <v>8.1898826426758475</v>
      </c>
      <c r="BU507" s="12">
        <f t="shared" si="299"/>
        <v>8.1949086522755259</v>
      </c>
    </row>
    <row r="508" spans="1:73" x14ac:dyDescent="0.35">
      <c r="A508" s="11">
        <v>505</v>
      </c>
      <c r="B508" s="2">
        <v>2006</v>
      </c>
      <c r="C508" s="7">
        <v>90153</v>
      </c>
      <c r="D508" s="7">
        <v>11884</v>
      </c>
      <c r="E508" s="7">
        <v>13334</v>
      </c>
      <c r="F508" s="7">
        <v>12579</v>
      </c>
      <c r="G508" s="12">
        <f t="shared" si="288"/>
        <v>13.182034984969995</v>
      </c>
      <c r="H508" s="12">
        <f t="shared" si="288"/>
        <v>14.790411855401372</v>
      </c>
      <c r="I508" s="12">
        <f t="shared" si="288"/>
        <v>13.952946657349171</v>
      </c>
      <c r="J508" s="7">
        <v>167</v>
      </c>
      <c r="K508" s="13">
        <f t="shared" si="289"/>
        <v>0.18524064645657937</v>
      </c>
      <c r="L508" s="7">
        <v>24257</v>
      </c>
      <c r="M508" s="12">
        <f t="shared" si="290"/>
        <v>26.906481204175126</v>
      </c>
      <c r="N508" s="7">
        <v>17506</v>
      </c>
      <c r="O508" s="12">
        <f t="shared" si="291"/>
        <v>19.418100340532206</v>
      </c>
      <c r="P508" s="7">
        <v>46796</v>
      </c>
      <c r="Q508" s="7">
        <v>2025</v>
      </c>
      <c r="R508" s="7">
        <v>21142</v>
      </c>
      <c r="S508" s="12">
        <f t="shared" si="292"/>
        <v>4.1478052477417506</v>
      </c>
      <c r="T508" s="12">
        <f t="shared" si="293"/>
        <v>69.781170047024858</v>
      </c>
      <c r="U508" s="7">
        <v>271</v>
      </c>
      <c r="V508" s="7">
        <v>81</v>
      </c>
      <c r="W508" s="7">
        <v>49</v>
      </c>
      <c r="X508" s="7">
        <v>1725</v>
      </c>
      <c r="Y508" s="7">
        <v>1539</v>
      </c>
      <c r="Z508" s="7">
        <v>10</v>
      </c>
      <c r="AA508" s="7">
        <v>252</v>
      </c>
      <c r="AB508" s="7">
        <v>439</v>
      </c>
      <c r="AC508" s="7">
        <v>104</v>
      </c>
      <c r="AD508" s="7">
        <v>477</v>
      </c>
      <c r="AE508" s="7">
        <v>1329</v>
      </c>
      <c r="AF508" s="7">
        <v>2275</v>
      </c>
      <c r="AG508" s="7">
        <v>955</v>
      </c>
      <c r="AH508" s="7">
        <v>4449</v>
      </c>
      <c r="AI508" s="7">
        <v>18669</v>
      </c>
      <c r="AJ508" s="7">
        <v>7435</v>
      </c>
      <c r="AK508" s="7">
        <v>26316</v>
      </c>
      <c r="AL508" s="14">
        <f t="shared" si="294"/>
        <v>29.190376360187681</v>
      </c>
      <c r="AM508" s="7">
        <v>3.9401276689412281</v>
      </c>
      <c r="AN508" s="7">
        <v>17483</v>
      </c>
      <c r="AO508" s="7">
        <v>1533</v>
      </c>
      <c r="AP508" s="14">
        <f t="shared" si="295"/>
        <v>19.392588155690881</v>
      </c>
      <c r="AQ508" s="14">
        <f t="shared" si="296"/>
        <v>1.7004425809457255</v>
      </c>
      <c r="AR508" s="7">
        <v>18397</v>
      </c>
      <c r="AS508" s="7">
        <v>15361</v>
      </c>
      <c r="AT508" s="7">
        <v>6717</v>
      </c>
      <c r="AU508" s="7">
        <v>40661</v>
      </c>
      <c r="AV508" s="12">
        <f t="shared" si="297"/>
        <v>45.24482919751113</v>
      </c>
      <c r="AW508" s="12">
        <f t="shared" si="297"/>
        <v>37.778214997171737</v>
      </c>
      <c r="AX508" s="12">
        <f t="shared" si="297"/>
        <v>16.519515014387252</v>
      </c>
      <c r="AY508" s="7">
        <v>15635</v>
      </c>
      <c r="AZ508" s="7">
        <v>1442</v>
      </c>
      <c r="BA508" s="7">
        <v>40661</v>
      </c>
      <c r="BB508" s="12">
        <f t="shared" si="298"/>
        <v>38.452079388111457</v>
      </c>
      <c r="BC508" s="12">
        <f t="shared" si="298"/>
        <v>3.5463958092521093</v>
      </c>
      <c r="BD508" s="8">
        <v>36</v>
      </c>
      <c r="BE508" s="5">
        <v>9271</v>
      </c>
      <c r="BF508" s="5">
        <v>8321</v>
      </c>
      <c r="BG508" s="5">
        <v>2318</v>
      </c>
      <c r="BH508" s="5">
        <v>798</v>
      </c>
      <c r="BI508" s="5">
        <v>20708</v>
      </c>
      <c r="BJ508" s="5">
        <v>12821</v>
      </c>
      <c r="BK508" s="5">
        <v>3462</v>
      </c>
      <c r="BL508" s="5">
        <v>3670</v>
      </c>
      <c r="BM508" s="5">
        <v>40661</v>
      </c>
      <c r="BN508" s="12">
        <f t="shared" si="299"/>
        <v>22.800718132854577</v>
      </c>
      <c r="BO508" s="12">
        <f t="shared" si="299"/>
        <v>20.464326996384745</v>
      </c>
      <c r="BP508" s="12">
        <f t="shared" si="299"/>
        <v>5.7007943729863992</v>
      </c>
      <c r="BQ508" s="12">
        <f t="shared" si="299"/>
        <v>1.9625685546346621</v>
      </c>
      <c r="BR508" s="12">
        <f t="shared" si="299"/>
        <v>50.928408056860384</v>
      </c>
      <c r="BS508" s="12">
        <f t="shared" si="299"/>
        <v>31.5314429059787</v>
      </c>
      <c r="BT508" s="12">
        <f t="shared" si="299"/>
        <v>8.5143011731142852</v>
      </c>
      <c r="BU508" s="12">
        <f t="shared" si="299"/>
        <v>9.0258478640466286</v>
      </c>
    </row>
    <row r="509" spans="1:73" x14ac:dyDescent="0.35">
      <c r="A509" s="11">
        <v>506</v>
      </c>
      <c r="B509" s="2">
        <v>2011</v>
      </c>
      <c r="C509" s="7">
        <v>94160</v>
      </c>
      <c r="D509" s="7">
        <v>12104</v>
      </c>
      <c r="E509" s="7">
        <v>13208</v>
      </c>
      <c r="F509" s="7">
        <v>13419</v>
      </c>
      <c r="G509" s="12">
        <f t="shared" si="288"/>
        <v>12.854715378079865</v>
      </c>
      <c r="H509" s="12">
        <f t="shared" si="288"/>
        <v>14.027187765505522</v>
      </c>
      <c r="I509" s="12">
        <f t="shared" si="288"/>
        <v>14.25127442650807</v>
      </c>
      <c r="J509" s="7">
        <v>184</v>
      </c>
      <c r="K509" s="13">
        <f t="shared" si="289"/>
        <v>0.19541206457094309</v>
      </c>
      <c r="L509" s="7">
        <v>27323</v>
      </c>
      <c r="M509" s="12">
        <f t="shared" si="290"/>
        <v>29.017629566694985</v>
      </c>
      <c r="N509" s="7">
        <v>19860</v>
      </c>
      <c r="O509" s="12">
        <f t="shared" si="291"/>
        <v>21.091758708581139</v>
      </c>
      <c r="P509" s="7">
        <v>50694</v>
      </c>
      <c r="Q509" s="7">
        <v>2334</v>
      </c>
      <c r="R509" s="7">
        <v>21931</v>
      </c>
      <c r="S509" s="12">
        <f t="shared" si="292"/>
        <v>4.4014482914686583</v>
      </c>
      <c r="T509" s="12">
        <f t="shared" si="293"/>
        <v>70.742672661054712</v>
      </c>
      <c r="U509" s="7">
        <v>236</v>
      </c>
      <c r="V509" s="7">
        <v>65</v>
      </c>
      <c r="W509" s="7">
        <v>53</v>
      </c>
      <c r="X509" s="7">
        <v>2387</v>
      </c>
      <c r="Y509" s="7">
        <v>2435</v>
      </c>
      <c r="Z509" s="7">
        <v>21</v>
      </c>
      <c r="AA509" s="7">
        <v>338</v>
      </c>
      <c r="AB509" s="7">
        <v>511</v>
      </c>
      <c r="AC509" s="7">
        <v>104</v>
      </c>
      <c r="AD509" s="7">
        <v>503</v>
      </c>
      <c r="AE509" s="7">
        <v>2138</v>
      </c>
      <c r="AF509" s="7">
        <v>2558</v>
      </c>
      <c r="AG509" s="7">
        <v>1098</v>
      </c>
      <c r="AH509" s="7">
        <v>4469</v>
      </c>
      <c r="AI509" s="7">
        <v>25119</v>
      </c>
      <c r="AJ509" s="7">
        <v>7996</v>
      </c>
      <c r="AK509" s="7">
        <v>31691</v>
      </c>
      <c r="AL509" s="14">
        <f t="shared" si="294"/>
        <v>33.65654205607477</v>
      </c>
      <c r="AM509" s="7">
        <v>3.3061811212266408</v>
      </c>
      <c r="AN509" s="7">
        <v>19691</v>
      </c>
      <c r="AO509" s="7">
        <v>1514</v>
      </c>
      <c r="AP509" s="14">
        <f t="shared" si="295"/>
        <v>20.912276975361088</v>
      </c>
      <c r="AQ509" s="14">
        <f t="shared" si="296"/>
        <v>1.6079014443500426</v>
      </c>
      <c r="AR509" s="7">
        <v>19401</v>
      </c>
      <c r="AS509" s="7">
        <v>15183</v>
      </c>
      <c r="AT509" s="7">
        <v>7360</v>
      </c>
      <c r="AU509" s="7">
        <v>42148</v>
      </c>
      <c r="AV509" s="12">
        <f t="shared" si="297"/>
        <v>46.030653886305402</v>
      </c>
      <c r="AW509" s="12">
        <f t="shared" si="297"/>
        <v>36.023061592483629</v>
      </c>
      <c r="AX509" s="12">
        <f t="shared" si="297"/>
        <v>17.462275790073075</v>
      </c>
      <c r="AY509" s="7">
        <v>17367</v>
      </c>
      <c r="AZ509" s="7">
        <v>1305</v>
      </c>
      <c r="BA509" s="7">
        <v>42148</v>
      </c>
      <c r="BB509" s="12">
        <f t="shared" si="298"/>
        <v>41.204802125842271</v>
      </c>
      <c r="BC509" s="12">
        <f t="shared" si="298"/>
        <v>3.0962323241909462</v>
      </c>
      <c r="BD509" s="8">
        <v>35</v>
      </c>
      <c r="BE509" s="5">
        <v>10210</v>
      </c>
      <c r="BF509" s="5">
        <v>8682</v>
      </c>
      <c r="BG509" s="5">
        <v>2381</v>
      </c>
      <c r="BH509" s="5">
        <v>770</v>
      </c>
      <c r="BI509" s="5">
        <v>22043</v>
      </c>
      <c r="BJ509" s="5">
        <v>13198</v>
      </c>
      <c r="BK509" s="5">
        <v>3866</v>
      </c>
      <c r="BL509" s="5">
        <v>3041</v>
      </c>
      <c r="BM509" s="5">
        <v>42148</v>
      </c>
      <c r="BN509" s="12">
        <f t="shared" si="299"/>
        <v>24.224162475087784</v>
      </c>
      <c r="BO509" s="12">
        <f t="shared" si="299"/>
        <v>20.598842175192182</v>
      </c>
      <c r="BP509" s="12">
        <f t="shared" si="299"/>
        <v>5.6491411217614118</v>
      </c>
      <c r="BQ509" s="12">
        <f t="shared" si="299"/>
        <v>1.8268957008636233</v>
      </c>
      <c r="BR509" s="12">
        <f t="shared" si="299"/>
        <v>52.299041472905003</v>
      </c>
      <c r="BS509" s="12">
        <f t="shared" si="299"/>
        <v>31.313466831166366</v>
      </c>
      <c r="BT509" s="12">
        <f t="shared" si="299"/>
        <v>9.1724399734269717</v>
      </c>
      <c r="BU509" s="12">
        <f t="shared" si="299"/>
        <v>7.215051722501661</v>
      </c>
    </row>
    <row r="510" spans="1:73" x14ac:dyDescent="0.35">
      <c r="A510" s="11">
        <v>507</v>
      </c>
      <c r="B510"/>
      <c r="C510"/>
      <c r="D510"/>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s="23"/>
      <c r="BF510" s="23"/>
      <c r="BG510" s="23"/>
      <c r="BH510" s="23"/>
      <c r="BI510" s="23"/>
      <c r="BJ510" s="23"/>
      <c r="BK510" s="23"/>
      <c r="BL510" s="23"/>
      <c r="BM510" s="23"/>
      <c r="BN510" s="23"/>
    </row>
    <row r="511" spans="1:73" x14ac:dyDescent="0.35">
      <c r="A511" s="11">
        <v>508</v>
      </c>
      <c r="B511"/>
      <c r="C511"/>
      <c r="D511"/>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s="23"/>
      <c r="BF511" s="23"/>
      <c r="BG511" s="23"/>
      <c r="BH511" s="23"/>
      <c r="BI511" s="23"/>
      <c r="BJ511" s="23"/>
      <c r="BK511" s="23"/>
      <c r="BL511" s="23"/>
      <c r="BM511" s="23"/>
      <c r="BN511" s="23"/>
    </row>
    <row r="512" spans="1:73" x14ac:dyDescent="0.35">
      <c r="A512" s="11">
        <v>509</v>
      </c>
      <c r="B512"/>
      <c r="C512"/>
      <c r="D51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s="23"/>
      <c r="BF512" s="23"/>
      <c r="BG512" s="23"/>
      <c r="BH512" s="23"/>
      <c r="BI512" s="23"/>
      <c r="BJ512" s="23"/>
      <c r="BK512" s="23"/>
      <c r="BL512" s="23"/>
      <c r="BM512" s="23"/>
      <c r="BN512" s="23"/>
    </row>
    <row r="513" spans="1:73" x14ac:dyDescent="0.35">
      <c r="A513" s="11">
        <v>510</v>
      </c>
      <c r="B513"/>
      <c r="C513"/>
      <c r="D513"/>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s="23"/>
      <c r="BF513" s="23"/>
      <c r="BG513" s="23"/>
      <c r="BH513" s="23"/>
      <c r="BI513" s="23"/>
      <c r="BJ513" s="23"/>
      <c r="BK513" s="23"/>
      <c r="BL513" s="23"/>
      <c r="BM513" s="23"/>
      <c r="BN513" s="23"/>
    </row>
    <row r="514" spans="1:73" x14ac:dyDescent="0.35">
      <c r="A514" s="11">
        <v>511</v>
      </c>
      <c r="B514"/>
      <c r="C514"/>
      <c r="D514"/>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s="23"/>
      <c r="BF514" s="23"/>
      <c r="BG514" s="23"/>
      <c r="BH514" s="23"/>
      <c r="BI514" s="23"/>
      <c r="BJ514" s="23"/>
      <c r="BK514" s="23"/>
      <c r="BL514" s="23"/>
      <c r="BM514" s="23"/>
      <c r="BN514" s="23"/>
    </row>
    <row r="515" spans="1:73" x14ac:dyDescent="0.35">
      <c r="A515" s="11">
        <v>512</v>
      </c>
      <c r="B515"/>
      <c r="C515"/>
      <c r="D51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s="23"/>
      <c r="BF515" s="23"/>
      <c r="BG515" s="23"/>
      <c r="BH515" s="23"/>
      <c r="BI515" s="23"/>
      <c r="BJ515" s="23"/>
      <c r="BK515" s="23"/>
      <c r="BL515" s="23"/>
      <c r="BM515" s="23"/>
      <c r="BN515" s="23"/>
    </row>
    <row r="516" spans="1:73" x14ac:dyDescent="0.35">
      <c r="A516" s="11">
        <v>513</v>
      </c>
      <c r="B516"/>
      <c r="C516"/>
      <c r="D51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s="23"/>
      <c r="BF516" s="23"/>
      <c r="BG516" s="23"/>
      <c r="BH516" s="23"/>
      <c r="BI516" s="23"/>
      <c r="BJ516" s="23"/>
      <c r="BK516" s="23"/>
      <c r="BL516" s="23"/>
      <c r="BM516" s="23"/>
      <c r="BN516" s="23"/>
    </row>
    <row r="517" spans="1:73" x14ac:dyDescent="0.35">
      <c r="A517" s="11">
        <v>514</v>
      </c>
      <c r="B517"/>
      <c r="C517"/>
      <c r="D517"/>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s="23"/>
      <c r="BF517" s="23"/>
      <c r="BG517" s="23"/>
      <c r="BH517" s="23"/>
      <c r="BI517" s="23"/>
      <c r="BJ517" s="23"/>
      <c r="BK517" s="23"/>
      <c r="BL517" s="23"/>
      <c r="BM517" s="23"/>
      <c r="BN517" s="23"/>
    </row>
    <row r="518" spans="1:73" x14ac:dyDescent="0.35">
      <c r="A518" s="11">
        <v>515</v>
      </c>
      <c r="B518"/>
      <c r="C518"/>
      <c r="D518"/>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s="23"/>
      <c r="BF518" s="23"/>
      <c r="BG518" s="23"/>
      <c r="BH518" s="23"/>
      <c r="BI518" s="23"/>
      <c r="BJ518" s="23"/>
      <c r="BK518" s="23"/>
      <c r="BL518" s="23"/>
      <c r="BM518" s="23"/>
      <c r="BN518" s="23"/>
    </row>
    <row r="519" spans="1:73" x14ac:dyDescent="0.35">
      <c r="A519" s="11">
        <v>516</v>
      </c>
      <c r="B519"/>
      <c r="C519"/>
      <c r="D519"/>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s="23"/>
      <c r="BF519" s="23"/>
      <c r="BG519" s="23"/>
      <c r="BH519" s="23"/>
      <c r="BI519" s="23"/>
      <c r="BJ519" s="23"/>
      <c r="BK519" s="23"/>
      <c r="BL519" s="23"/>
      <c r="BM519" s="23"/>
      <c r="BN519" s="23"/>
    </row>
    <row r="520" spans="1:73" x14ac:dyDescent="0.35">
      <c r="A520" s="11">
        <v>517</v>
      </c>
      <c r="B520"/>
      <c r="C520"/>
      <c r="D520"/>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s="23"/>
      <c r="BF520" s="23"/>
      <c r="BG520" s="23"/>
      <c r="BH520" s="23"/>
      <c r="BI520" s="23"/>
      <c r="BJ520" s="23"/>
      <c r="BK520" s="23"/>
      <c r="BL520" s="23"/>
      <c r="BM520" s="23"/>
      <c r="BN520" s="23"/>
    </row>
    <row r="521" spans="1:73" x14ac:dyDescent="0.35">
      <c r="A521" s="11">
        <v>518</v>
      </c>
      <c r="B521"/>
      <c r="C521"/>
      <c r="D521"/>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s="23"/>
      <c r="BF521" s="23"/>
      <c r="BG521" s="23"/>
      <c r="BH521" s="23"/>
      <c r="BI521" s="23"/>
      <c r="BJ521" s="23"/>
      <c r="BK521" s="23"/>
      <c r="BL521" s="23"/>
      <c r="BM521" s="23"/>
      <c r="BN521" s="23"/>
    </row>
    <row r="522" spans="1:73" x14ac:dyDescent="0.35">
      <c r="A522" s="11">
        <v>519</v>
      </c>
      <c r="B522"/>
      <c r="C522"/>
      <c r="D52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s="23"/>
      <c r="BF522" s="23"/>
      <c r="BG522" s="23"/>
      <c r="BH522" s="23"/>
      <c r="BI522" s="23"/>
      <c r="BJ522" s="23"/>
      <c r="BK522" s="23"/>
      <c r="BL522" s="23"/>
      <c r="BM522" s="23"/>
      <c r="BN522" s="23"/>
    </row>
    <row r="523" spans="1:73" x14ac:dyDescent="0.35">
      <c r="A523" s="11">
        <v>520</v>
      </c>
      <c r="B523"/>
      <c r="C523"/>
      <c r="D523"/>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s="23"/>
      <c r="BF523" s="23"/>
      <c r="BG523" s="23"/>
      <c r="BH523" s="23"/>
      <c r="BI523" s="23"/>
      <c r="BJ523" s="23"/>
      <c r="BK523" s="23"/>
      <c r="BL523" s="23"/>
      <c r="BM523" s="23"/>
      <c r="BN523" s="23"/>
    </row>
    <row r="524" spans="1:73" x14ac:dyDescent="0.35">
      <c r="A524" s="11">
        <v>521</v>
      </c>
      <c r="B524" s="2" t="s">
        <v>78</v>
      </c>
      <c r="C524" s="7" t="s">
        <v>0</v>
      </c>
      <c r="D524" s="7" t="s">
        <v>1</v>
      </c>
      <c r="E524" s="7" t="s">
        <v>2</v>
      </c>
      <c r="F524" s="7" t="s">
        <v>3</v>
      </c>
      <c r="G524" s="12" t="e">
        <f t="shared" ref="G524:I529" si="300">D524/$C524*100</f>
        <v>#VALUE!</v>
      </c>
      <c r="H524" s="12" t="e">
        <f t="shared" si="300"/>
        <v>#VALUE!</v>
      </c>
      <c r="I524" s="12" t="e">
        <f t="shared" si="300"/>
        <v>#VALUE!</v>
      </c>
      <c r="J524" s="7" t="s">
        <v>4</v>
      </c>
      <c r="K524" s="13" t="e">
        <f t="shared" ref="K524:K529" si="301">J524/$C524*100</f>
        <v>#VALUE!</v>
      </c>
      <c r="L524" s="7" t="s">
        <v>5</v>
      </c>
      <c r="M524" s="12" t="e">
        <f t="shared" ref="M524:M529" si="302">L524/$C524*100</f>
        <v>#VALUE!</v>
      </c>
      <c r="N524" s="7" t="s">
        <v>6</v>
      </c>
      <c r="O524" s="12" t="e">
        <f t="shared" ref="O524:O529" si="303">N524/$C524*100</f>
        <v>#VALUE!</v>
      </c>
      <c r="P524" s="7" t="s">
        <v>7</v>
      </c>
      <c r="Q524" s="7" t="s">
        <v>8</v>
      </c>
      <c r="R524" s="7" t="s">
        <v>9</v>
      </c>
      <c r="S524" s="12" t="e">
        <f t="shared" ref="S524:S529" si="304">Q524/SUM(P524,Q524)*100</f>
        <v>#VALUE!</v>
      </c>
      <c r="T524" s="12" t="e">
        <f t="shared" ref="T524:T529" si="305">SUM(P524:Q524)/SUM(P524:R524)*100</f>
        <v>#DIV/0!</v>
      </c>
      <c r="U524" s="7" t="s">
        <v>10</v>
      </c>
      <c r="V524" s="7" t="s">
        <v>11</v>
      </c>
      <c r="W524" s="7" t="s">
        <v>12</v>
      </c>
      <c r="X524" s="7" t="s">
        <v>13</v>
      </c>
      <c r="Y524" s="7" t="s">
        <v>14</v>
      </c>
      <c r="Z524" s="7" t="s">
        <v>15</v>
      </c>
      <c r="AA524" s="7" t="s">
        <v>16</v>
      </c>
      <c r="AB524" s="7" t="s">
        <v>17</v>
      </c>
      <c r="AC524" s="7" t="s">
        <v>18</v>
      </c>
      <c r="AD524" s="7" t="s">
        <v>19</v>
      </c>
      <c r="AE524" s="7" t="s">
        <v>20</v>
      </c>
      <c r="AF524" s="7" t="s">
        <v>21</v>
      </c>
      <c r="AG524" s="7" t="s">
        <v>22</v>
      </c>
      <c r="AH524" s="7" t="s">
        <v>23</v>
      </c>
      <c r="AI524" s="7" t="s">
        <v>24</v>
      </c>
      <c r="AJ524" s="7" t="s">
        <v>25</v>
      </c>
      <c r="AK524" s="7" t="s">
        <v>26</v>
      </c>
      <c r="AL524" s="14" t="e">
        <f t="shared" ref="AL524:AL529" si="306">AK524/C524*100</f>
        <v>#VALUE!</v>
      </c>
      <c r="AM524" s="7" t="s">
        <v>27</v>
      </c>
      <c r="AN524" s="7" t="s">
        <v>28</v>
      </c>
      <c r="AO524" s="7" t="s">
        <v>29</v>
      </c>
      <c r="AP524" s="14" t="e">
        <f t="shared" ref="AP524:AP529" si="307">AN524/C524*100</f>
        <v>#VALUE!</v>
      </c>
      <c r="AQ524" s="14" t="e">
        <f t="shared" ref="AQ524:AQ529" si="308">AO524/C524*100</f>
        <v>#VALUE!</v>
      </c>
      <c r="AR524" s="7" t="s">
        <v>30</v>
      </c>
      <c r="AS524" s="7" t="s">
        <v>31</v>
      </c>
      <c r="AT524" s="7" t="s">
        <v>32</v>
      </c>
      <c r="AU524" s="7" t="s">
        <v>33</v>
      </c>
      <c r="AV524" s="12" t="e">
        <f t="shared" ref="AV524:AX529" si="309">AR524/$AU524*100</f>
        <v>#VALUE!</v>
      </c>
      <c r="AW524" s="12" t="e">
        <f t="shared" si="309"/>
        <v>#VALUE!</v>
      </c>
      <c r="AX524" s="12" t="e">
        <f t="shared" si="309"/>
        <v>#VALUE!</v>
      </c>
      <c r="AY524" s="7" t="s">
        <v>34</v>
      </c>
      <c r="AZ524" s="7" t="s">
        <v>35</v>
      </c>
      <c r="BA524" s="7" t="s">
        <v>36</v>
      </c>
      <c r="BB524" s="12" t="e">
        <f t="shared" ref="BB524:BC529" si="310">AY524/$BA524*100</f>
        <v>#VALUE!</v>
      </c>
      <c r="BC524" s="12" t="e">
        <f t="shared" si="310"/>
        <v>#VALUE!</v>
      </c>
      <c r="BD524" s="8" t="s">
        <v>37</v>
      </c>
      <c r="BN524" s="12"/>
      <c r="BO524" s="12"/>
      <c r="BP524" s="12"/>
      <c r="BQ524" s="12"/>
      <c r="BR524" s="12"/>
      <c r="BS524" s="12"/>
      <c r="BT524" s="12"/>
      <c r="BU524" s="12"/>
    </row>
    <row r="525" spans="1:73" x14ac:dyDescent="0.35">
      <c r="A525" s="11">
        <v>522</v>
      </c>
      <c r="B525" s="2">
        <v>1991</v>
      </c>
      <c r="C525" s="7">
        <v>136607</v>
      </c>
      <c r="D525" s="7">
        <v>24638</v>
      </c>
      <c r="E525" s="7">
        <v>22989</v>
      </c>
      <c r="F525" s="7">
        <v>18423</v>
      </c>
      <c r="G525" s="12">
        <f t="shared" si="300"/>
        <v>18.035678991559731</v>
      </c>
      <c r="H525" s="12">
        <f t="shared" si="300"/>
        <v>16.82856661810888</v>
      </c>
      <c r="I525" s="12">
        <f t="shared" si="300"/>
        <v>13.486131750203137</v>
      </c>
      <c r="J525" s="7">
        <v>216</v>
      </c>
      <c r="K525" s="13">
        <f t="shared" si="301"/>
        <v>0.15811781241078421</v>
      </c>
      <c r="L525" s="7">
        <v>35862</v>
      </c>
      <c r="M525" s="12">
        <f t="shared" si="302"/>
        <v>26.251949021646038</v>
      </c>
      <c r="N525" s="7">
        <v>27386</v>
      </c>
      <c r="O525" s="12">
        <f t="shared" si="303"/>
        <v>20.047288938341374</v>
      </c>
      <c r="P525" s="7">
        <v>63580</v>
      </c>
      <c r="Q525" s="7">
        <v>6585</v>
      </c>
      <c r="R525" s="7">
        <v>39851</v>
      </c>
      <c r="S525" s="12">
        <f t="shared" si="304"/>
        <v>9.3850210218770052</v>
      </c>
      <c r="T525" s="12">
        <f t="shared" si="305"/>
        <v>63.777086969168117</v>
      </c>
      <c r="U525" s="7">
        <v>1450</v>
      </c>
      <c r="W525" s="7">
        <v>684</v>
      </c>
      <c r="X525" s="7">
        <v>1029</v>
      </c>
      <c r="Y525" s="7">
        <v>785</v>
      </c>
      <c r="Z525" s="7">
        <v>7</v>
      </c>
      <c r="AA525" s="7">
        <v>519</v>
      </c>
      <c r="AB525" s="7">
        <v>950</v>
      </c>
      <c r="AC525" s="7">
        <v>114</v>
      </c>
      <c r="AD525" s="7">
        <v>1979</v>
      </c>
      <c r="AE525" s="7">
        <v>635</v>
      </c>
      <c r="AF525" s="7">
        <v>2132</v>
      </c>
      <c r="AG525" s="7">
        <v>516</v>
      </c>
      <c r="AH525" s="7">
        <v>383</v>
      </c>
      <c r="AI525" s="7">
        <v>20696</v>
      </c>
      <c r="AJ525" s="7">
        <v>6624</v>
      </c>
      <c r="AK525" s="7">
        <v>12134</v>
      </c>
      <c r="AL525" s="14">
        <f t="shared" si="306"/>
        <v>8.882414517557665</v>
      </c>
      <c r="AM525" s="7">
        <v>13.430616228274003</v>
      </c>
      <c r="AN525" s="7">
        <v>13383</v>
      </c>
      <c r="AO525" s="7">
        <v>4093</v>
      </c>
      <c r="AP525" s="14">
        <f t="shared" si="307"/>
        <v>9.7967161272848386</v>
      </c>
      <c r="AQ525" s="14">
        <f t="shared" si="308"/>
        <v>2.9961861398024991</v>
      </c>
      <c r="AR525" s="7">
        <v>2812</v>
      </c>
      <c r="AS525" s="7">
        <v>43290</v>
      </c>
      <c r="AT525" s="7">
        <v>5821</v>
      </c>
      <c r="AU525" s="7">
        <v>52356</v>
      </c>
      <c r="AV525" s="12">
        <f t="shared" si="309"/>
        <v>5.3709221483688587</v>
      </c>
      <c r="AW525" s="12">
        <f t="shared" si="309"/>
        <v>82.683933073573229</v>
      </c>
      <c r="AX525" s="12">
        <f t="shared" si="309"/>
        <v>11.118114447245778</v>
      </c>
      <c r="AY525" s="7">
        <v>9285</v>
      </c>
      <c r="AZ525" s="7">
        <v>873</v>
      </c>
      <c r="BA525" s="7">
        <v>49030</v>
      </c>
      <c r="BB525" s="12">
        <f t="shared" si="310"/>
        <v>18.937385274321844</v>
      </c>
      <c r="BC525" s="12">
        <f t="shared" si="310"/>
        <v>1.7805425249847031</v>
      </c>
      <c r="BD525" s="8" t="s">
        <v>54</v>
      </c>
      <c r="BN525" s="12"/>
      <c r="BO525" s="12"/>
      <c r="BP525" s="12"/>
      <c r="BQ525" s="12"/>
      <c r="BR525" s="12"/>
      <c r="BS525" s="12"/>
      <c r="BT525" s="12"/>
      <c r="BU525" s="12"/>
    </row>
    <row r="526" spans="1:73" x14ac:dyDescent="0.35">
      <c r="A526" s="11">
        <v>523</v>
      </c>
      <c r="B526" s="2">
        <v>1996</v>
      </c>
      <c r="C526" s="7">
        <v>135472</v>
      </c>
      <c r="D526" s="7">
        <v>23566</v>
      </c>
      <c r="E526" s="7">
        <v>19238</v>
      </c>
      <c r="F526" s="7">
        <v>20883</v>
      </c>
      <c r="G526" s="12">
        <f t="shared" si="300"/>
        <v>17.3954765560411</v>
      </c>
      <c r="H526" s="12">
        <f t="shared" si="300"/>
        <v>14.200720444077005</v>
      </c>
      <c r="I526" s="12">
        <f t="shared" si="300"/>
        <v>15.414993504192747</v>
      </c>
      <c r="J526" s="7">
        <v>253</v>
      </c>
      <c r="K526" s="13">
        <f t="shared" si="301"/>
        <v>0.1867544584858864</v>
      </c>
      <c r="L526" s="7">
        <v>36256</v>
      </c>
      <c r="M526" s="12">
        <f t="shared" si="302"/>
        <v>26.762725876933978</v>
      </c>
      <c r="N526" s="7">
        <v>28616</v>
      </c>
      <c r="O526" s="12">
        <f t="shared" si="303"/>
        <v>21.123184126609189</v>
      </c>
      <c r="P526" s="7">
        <v>62852</v>
      </c>
      <c r="Q526" s="7">
        <v>4590</v>
      </c>
      <c r="R526" s="7">
        <v>42273</v>
      </c>
      <c r="S526" s="12">
        <f t="shared" si="304"/>
        <v>6.805847987900715</v>
      </c>
      <c r="T526" s="12">
        <f t="shared" si="305"/>
        <v>61.470172720229691</v>
      </c>
      <c r="U526" s="7">
        <v>859</v>
      </c>
      <c r="V526" s="7">
        <v>111</v>
      </c>
      <c r="W526" s="7">
        <v>730</v>
      </c>
      <c r="X526" s="7">
        <v>1789</v>
      </c>
      <c r="Y526" s="7">
        <v>1028</v>
      </c>
      <c r="Z526" s="7">
        <v>11</v>
      </c>
      <c r="AA526" s="7">
        <v>521</v>
      </c>
      <c r="AB526" s="7">
        <v>1046</v>
      </c>
      <c r="AC526" s="7">
        <v>105</v>
      </c>
      <c r="AD526" s="7">
        <v>2028</v>
      </c>
      <c r="AE526" s="7">
        <v>898</v>
      </c>
      <c r="AF526" s="7">
        <v>2948</v>
      </c>
      <c r="AG526" s="7">
        <v>734</v>
      </c>
      <c r="AH526" s="7">
        <v>323</v>
      </c>
      <c r="AI526" s="7">
        <v>26029</v>
      </c>
      <c r="AJ526" s="7">
        <v>7321</v>
      </c>
      <c r="AK526" s="7">
        <v>16090</v>
      </c>
      <c r="AL526" s="14">
        <f t="shared" si="306"/>
        <v>11.876993031770402</v>
      </c>
      <c r="AM526" s="7">
        <v>8.5584562996594791</v>
      </c>
      <c r="AN526" s="7">
        <v>5074</v>
      </c>
      <c r="AO526" s="7">
        <v>3419</v>
      </c>
      <c r="AP526" s="14">
        <f t="shared" si="307"/>
        <v>3.7454234085272238</v>
      </c>
      <c r="AQ526" s="14">
        <f t="shared" si="308"/>
        <v>2.5237687492618397</v>
      </c>
      <c r="AR526" s="7">
        <v>5696</v>
      </c>
      <c r="AS526" s="7">
        <v>43405</v>
      </c>
      <c r="AT526" s="7">
        <v>4640</v>
      </c>
      <c r="AU526" s="7">
        <v>54955</v>
      </c>
      <c r="AV526" s="12">
        <f t="shared" si="309"/>
        <v>10.364843963242654</v>
      </c>
      <c r="AW526" s="12">
        <f t="shared" si="309"/>
        <v>78.982804112455639</v>
      </c>
      <c r="AX526" s="12">
        <f t="shared" si="309"/>
        <v>8.4432717678100264</v>
      </c>
      <c r="AY526" s="7">
        <v>10274</v>
      </c>
      <c r="AZ526" s="7">
        <v>952</v>
      </c>
      <c r="BA526" s="7">
        <v>51501</v>
      </c>
      <c r="BB526" s="12">
        <f t="shared" si="310"/>
        <v>19.949127201413564</v>
      </c>
      <c r="BC526" s="12">
        <f t="shared" si="310"/>
        <v>1.8485077959651268</v>
      </c>
      <c r="BD526" s="8" t="s">
        <v>46</v>
      </c>
      <c r="BN526" s="12"/>
      <c r="BO526" s="12"/>
      <c r="BP526" s="12"/>
      <c r="BQ526" s="12"/>
      <c r="BR526" s="12"/>
      <c r="BS526" s="12"/>
      <c r="BT526" s="12"/>
      <c r="BU526" s="12"/>
    </row>
    <row r="527" spans="1:73" x14ac:dyDescent="0.35">
      <c r="A527" s="11">
        <v>524</v>
      </c>
      <c r="B527" s="2">
        <v>2001</v>
      </c>
      <c r="C527" s="7">
        <v>140751</v>
      </c>
      <c r="D527" s="7">
        <v>24426</v>
      </c>
      <c r="E527" s="7">
        <v>18394</v>
      </c>
      <c r="F527" s="7">
        <v>22883</v>
      </c>
      <c r="G527" s="12">
        <f t="shared" si="300"/>
        <v>17.354050770509623</v>
      </c>
      <c r="H527" s="12">
        <f t="shared" si="300"/>
        <v>13.068468430064438</v>
      </c>
      <c r="I527" s="12">
        <f t="shared" si="300"/>
        <v>16.257788576990574</v>
      </c>
      <c r="J527" s="7">
        <v>243</v>
      </c>
      <c r="K527" s="13">
        <f t="shared" si="301"/>
        <v>0.17264530980241705</v>
      </c>
      <c r="L527" s="7">
        <v>37905</v>
      </c>
      <c r="M527" s="12">
        <f t="shared" si="302"/>
        <v>26.930536905599251</v>
      </c>
      <c r="N527" s="7">
        <v>31552</v>
      </c>
      <c r="O527" s="12">
        <f t="shared" si="303"/>
        <v>22.41689224232865</v>
      </c>
      <c r="P527" s="7">
        <v>66233</v>
      </c>
      <c r="Q527" s="7">
        <v>3518</v>
      </c>
      <c r="R527" s="7">
        <v>41681</v>
      </c>
      <c r="S527" s="12">
        <f t="shared" si="304"/>
        <v>5.043655288096228</v>
      </c>
      <c r="T527" s="12">
        <f t="shared" si="305"/>
        <v>62.595125278196576</v>
      </c>
      <c r="U527" s="7">
        <v>474</v>
      </c>
      <c r="V527" s="7">
        <v>111</v>
      </c>
      <c r="W527" s="7">
        <v>561</v>
      </c>
      <c r="X527" s="7">
        <v>3464</v>
      </c>
      <c r="Y527" s="7">
        <v>1295</v>
      </c>
      <c r="Z527" s="7">
        <v>30</v>
      </c>
      <c r="AA527" s="7">
        <v>510</v>
      </c>
      <c r="AB527" s="7">
        <v>1211</v>
      </c>
      <c r="AC527" s="7">
        <v>113</v>
      </c>
      <c r="AD527" s="7">
        <v>2006</v>
      </c>
      <c r="AE527" s="7">
        <v>1212</v>
      </c>
      <c r="AF527" s="7">
        <v>5160</v>
      </c>
      <c r="AG527" s="7">
        <v>1033</v>
      </c>
      <c r="AH527" s="7">
        <v>342</v>
      </c>
      <c r="AI527" s="7">
        <v>25345</v>
      </c>
      <c r="AJ527" s="7">
        <v>8208</v>
      </c>
      <c r="AK527" s="7">
        <v>21420</v>
      </c>
      <c r="AL527" s="14">
        <f t="shared" si="306"/>
        <v>15.218364345546389</v>
      </c>
      <c r="AM527" s="7">
        <v>6.6703601108033235</v>
      </c>
      <c r="AN527" s="7">
        <v>17606</v>
      </c>
      <c r="AO527" s="7">
        <v>3426</v>
      </c>
      <c r="AP527" s="14">
        <f t="shared" si="307"/>
        <v>12.508614503626973</v>
      </c>
      <c r="AQ527" s="14">
        <f t="shared" si="308"/>
        <v>2.4340857258562996</v>
      </c>
      <c r="AR527" s="7">
        <v>3885</v>
      </c>
      <c r="AS527" s="7">
        <v>44809</v>
      </c>
      <c r="AT527" s="7">
        <v>8880</v>
      </c>
      <c r="AU527" s="7">
        <v>57901</v>
      </c>
      <c r="AV527" s="12">
        <f t="shared" si="309"/>
        <v>6.7097286748069989</v>
      </c>
      <c r="AW527" s="12">
        <f t="shared" si="309"/>
        <v>77.388991554550017</v>
      </c>
      <c r="AX527" s="12">
        <f t="shared" si="309"/>
        <v>15.336522685273138</v>
      </c>
      <c r="AY527" s="7">
        <v>10440</v>
      </c>
      <c r="AZ527" s="7">
        <v>1041</v>
      </c>
      <c r="BA527" s="7">
        <v>54529</v>
      </c>
      <c r="BB527" s="12">
        <f t="shared" si="310"/>
        <v>19.145775642318767</v>
      </c>
      <c r="BC527" s="12">
        <f t="shared" si="310"/>
        <v>1.9090759045645438</v>
      </c>
      <c r="BD527" s="8" t="s">
        <v>40</v>
      </c>
      <c r="BE527" s="5">
        <v>13684</v>
      </c>
      <c r="BF527" s="5">
        <v>18091</v>
      </c>
      <c r="BG527" s="5">
        <v>5218</v>
      </c>
      <c r="BH527" s="5">
        <v>876</v>
      </c>
      <c r="BI527" s="5">
        <v>37869</v>
      </c>
      <c r="BJ527" s="5">
        <v>13359</v>
      </c>
      <c r="BK527" s="5">
        <v>1976</v>
      </c>
      <c r="BL527" s="5">
        <v>1327</v>
      </c>
      <c r="BM527" s="5">
        <v>54531</v>
      </c>
      <c r="BN527" s="12">
        <f t="shared" ref="BN527:BU529" si="311">BE527/$BM527*100</f>
        <v>25.093983238891639</v>
      </c>
      <c r="BO527" s="12">
        <f t="shared" si="311"/>
        <v>33.175624873924924</v>
      </c>
      <c r="BP527" s="12">
        <f t="shared" si="311"/>
        <v>9.5688690836404984</v>
      </c>
      <c r="BQ527" s="12">
        <f t="shared" si="311"/>
        <v>1.6064257028112447</v>
      </c>
      <c r="BR527" s="12">
        <f t="shared" si="311"/>
        <v>69.4449028992683</v>
      </c>
      <c r="BS527" s="12">
        <f t="shared" si="311"/>
        <v>24.497991967871485</v>
      </c>
      <c r="BT527" s="12">
        <f t="shared" si="311"/>
        <v>3.6236269278025341</v>
      </c>
      <c r="BU527" s="12">
        <f t="shared" si="311"/>
        <v>2.4334782050576735</v>
      </c>
    </row>
    <row r="528" spans="1:73" x14ac:dyDescent="0.35">
      <c r="A528" s="11">
        <v>525</v>
      </c>
      <c r="B528" s="2">
        <v>2006</v>
      </c>
      <c r="C528" s="7">
        <v>144073</v>
      </c>
      <c r="D528" s="7">
        <v>25244</v>
      </c>
      <c r="E528" s="7">
        <v>19417</v>
      </c>
      <c r="F528" s="7">
        <v>24269</v>
      </c>
      <c r="G528" s="12">
        <f t="shared" si="300"/>
        <v>17.521673040750173</v>
      </c>
      <c r="H528" s="12">
        <f t="shared" si="300"/>
        <v>13.477195588347573</v>
      </c>
      <c r="I528" s="12">
        <f t="shared" si="300"/>
        <v>16.844932777133813</v>
      </c>
      <c r="J528" s="7">
        <v>285</v>
      </c>
      <c r="K528" s="13">
        <f t="shared" si="301"/>
        <v>0.19781638474939789</v>
      </c>
      <c r="L528" s="7">
        <v>41925</v>
      </c>
      <c r="M528" s="12">
        <f t="shared" si="302"/>
        <v>29.099831335503527</v>
      </c>
      <c r="N528" s="7">
        <v>36362</v>
      </c>
      <c r="O528" s="12">
        <f t="shared" si="303"/>
        <v>25.238594323710895</v>
      </c>
      <c r="P528" s="7">
        <v>68066</v>
      </c>
      <c r="Q528" s="7">
        <v>3284</v>
      </c>
      <c r="R528" s="7">
        <v>41223</v>
      </c>
      <c r="S528" s="12">
        <f t="shared" si="304"/>
        <v>4.6026629292221442</v>
      </c>
      <c r="T528" s="12">
        <f t="shared" si="305"/>
        <v>63.38109493395396</v>
      </c>
      <c r="U528" s="7">
        <v>388</v>
      </c>
      <c r="V528" s="7">
        <v>102</v>
      </c>
      <c r="W528" s="7">
        <v>500</v>
      </c>
      <c r="X528" s="7">
        <v>5781</v>
      </c>
      <c r="Y528" s="7">
        <v>2088</v>
      </c>
      <c r="Z528" s="7">
        <v>37</v>
      </c>
      <c r="AA528" s="7">
        <v>569</v>
      </c>
      <c r="AB528" s="7">
        <v>1457</v>
      </c>
      <c r="AC528" s="7">
        <v>108</v>
      </c>
      <c r="AD528" s="7">
        <v>2002</v>
      </c>
      <c r="AE528" s="7">
        <v>1892</v>
      </c>
      <c r="AF528" s="7">
        <v>6110</v>
      </c>
      <c r="AG528" s="7">
        <v>1139</v>
      </c>
      <c r="AH528" s="7">
        <v>322</v>
      </c>
      <c r="AI528" s="7">
        <v>31564</v>
      </c>
      <c r="AJ528" s="7">
        <v>8627</v>
      </c>
      <c r="AK528" s="7">
        <v>27269</v>
      </c>
      <c r="AL528" s="14">
        <f t="shared" si="306"/>
        <v>18.927210511338004</v>
      </c>
      <c r="AM528" s="7">
        <v>5.4635020152261529</v>
      </c>
      <c r="AN528" s="7">
        <v>19681</v>
      </c>
      <c r="AO528" s="7">
        <v>4536</v>
      </c>
      <c r="AP528" s="14">
        <f t="shared" si="307"/>
        <v>13.660436028957543</v>
      </c>
      <c r="AQ528" s="14">
        <f t="shared" si="308"/>
        <v>3.148403934116732</v>
      </c>
      <c r="AR528" s="7">
        <v>5470</v>
      </c>
      <c r="AS528" s="7">
        <v>42411</v>
      </c>
      <c r="AT528" s="7">
        <v>7573</v>
      </c>
      <c r="AU528" s="7">
        <v>55545</v>
      </c>
      <c r="AV528" s="12">
        <f t="shared" si="309"/>
        <v>9.8478710955081468</v>
      </c>
      <c r="AW528" s="12">
        <f t="shared" si="309"/>
        <v>76.354307318390497</v>
      </c>
      <c r="AX528" s="12">
        <f t="shared" si="309"/>
        <v>13.633990458187057</v>
      </c>
      <c r="AY528" s="7">
        <v>11872</v>
      </c>
      <c r="AZ528" s="7">
        <v>1502</v>
      </c>
      <c r="BA528" s="7">
        <v>55545</v>
      </c>
      <c r="BB528" s="12">
        <f t="shared" si="310"/>
        <v>21.373660995589162</v>
      </c>
      <c r="BC528" s="12">
        <f t="shared" si="310"/>
        <v>2.7041137816185072</v>
      </c>
      <c r="BD528" s="8">
        <v>38</v>
      </c>
      <c r="BE528" s="5">
        <v>13579</v>
      </c>
      <c r="BF528" s="5">
        <v>18508</v>
      </c>
      <c r="BG528" s="5">
        <v>5288</v>
      </c>
      <c r="BH528" s="5">
        <v>872</v>
      </c>
      <c r="BI528" s="5">
        <v>38247</v>
      </c>
      <c r="BJ528" s="5">
        <v>13519</v>
      </c>
      <c r="BK528" s="5">
        <v>2171</v>
      </c>
      <c r="BL528" s="5">
        <v>1608</v>
      </c>
      <c r="BM528" s="5">
        <v>55545</v>
      </c>
      <c r="BN528" s="12">
        <f t="shared" si="311"/>
        <v>24.446844900531101</v>
      </c>
      <c r="BO528" s="12">
        <f t="shared" si="311"/>
        <v>33.320730938878384</v>
      </c>
      <c r="BP528" s="12">
        <f t="shared" si="311"/>
        <v>9.5202088396795386</v>
      </c>
      <c r="BQ528" s="12">
        <f t="shared" si="311"/>
        <v>1.5698982806733277</v>
      </c>
      <c r="BR528" s="12">
        <f t="shared" si="311"/>
        <v>68.857682959762357</v>
      </c>
      <c r="BS528" s="12">
        <f t="shared" si="311"/>
        <v>24.33882437663156</v>
      </c>
      <c r="BT528" s="12">
        <f t="shared" si="311"/>
        <v>3.9085426230983886</v>
      </c>
      <c r="BU528" s="12">
        <f t="shared" si="311"/>
        <v>2.8949500405076964</v>
      </c>
    </row>
    <row r="529" spans="1:73" x14ac:dyDescent="0.35">
      <c r="A529" s="11">
        <v>526</v>
      </c>
      <c r="B529" s="2">
        <v>2011</v>
      </c>
      <c r="C529" s="7">
        <v>151445</v>
      </c>
      <c r="D529" s="7">
        <v>26215</v>
      </c>
      <c r="E529" s="7">
        <v>21586</v>
      </c>
      <c r="F529" s="7">
        <v>25658</v>
      </c>
      <c r="G529" s="12">
        <f t="shared" si="300"/>
        <v>17.30991449040906</v>
      </c>
      <c r="H529" s="12">
        <f t="shared" si="300"/>
        <v>14.253359305358382</v>
      </c>
      <c r="I529" s="12">
        <f t="shared" si="300"/>
        <v>16.942124203506221</v>
      </c>
      <c r="J529" s="7">
        <v>320</v>
      </c>
      <c r="K529" s="13">
        <f t="shared" si="301"/>
        <v>0.21129783089570472</v>
      </c>
      <c r="L529" s="7">
        <v>50299</v>
      </c>
      <c r="M529" s="12">
        <f t="shared" si="302"/>
        <v>33.212717488197036</v>
      </c>
      <c r="N529" s="7">
        <v>45640</v>
      </c>
      <c r="O529" s="12">
        <f t="shared" si="303"/>
        <v>30.136353131499881</v>
      </c>
      <c r="P529" s="7">
        <v>70702</v>
      </c>
      <c r="Q529" s="7">
        <v>4016</v>
      </c>
      <c r="R529" s="7">
        <v>43547</v>
      </c>
      <c r="S529" s="12">
        <f t="shared" si="304"/>
        <v>5.374876201183115</v>
      </c>
      <c r="T529" s="12">
        <f t="shared" si="305"/>
        <v>63.178455164249783</v>
      </c>
      <c r="U529" s="7">
        <v>518</v>
      </c>
      <c r="V529" s="7">
        <v>94</v>
      </c>
      <c r="W529" s="7">
        <v>460</v>
      </c>
      <c r="X529" s="7">
        <v>11039</v>
      </c>
      <c r="Y529" s="7">
        <v>3496</v>
      </c>
      <c r="Z529" s="7">
        <v>35</v>
      </c>
      <c r="AA529" s="7">
        <v>766</v>
      </c>
      <c r="AB529" s="7">
        <v>1788</v>
      </c>
      <c r="AC529" s="7">
        <v>105</v>
      </c>
      <c r="AD529" s="7">
        <v>2157</v>
      </c>
      <c r="AE529" s="7">
        <v>3000</v>
      </c>
      <c r="AF529" s="7">
        <v>7551</v>
      </c>
      <c r="AG529" s="7">
        <v>1589</v>
      </c>
      <c r="AH529" s="7">
        <v>301</v>
      </c>
      <c r="AI529" s="7">
        <v>41143</v>
      </c>
      <c r="AJ529" s="7">
        <v>11447</v>
      </c>
      <c r="AK529" s="7">
        <v>34257</v>
      </c>
      <c r="AL529" s="14">
        <f t="shared" si="306"/>
        <v>22.62009310310674</v>
      </c>
      <c r="AM529" s="7">
        <v>3.8857267950963226</v>
      </c>
      <c r="AN529" s="7">
        <v>21727</v>
      </c>
      <c r="AO529" s="7">
        <v>4306</v>
      </c>
      <c r="AP529" s="14">
        <f t="shared" si="307"/>
        <v>14.3464624120968</v>
      </c>
      <c r="AQ529" s="14">
        <f t="shared" si="308"/>
        <v>2.8432764369903265</v>
      </c>
      <c r="AR529" s="7">
        <v>5687</v>
      </c>
      <c r="AS529" s="7">
        <v>42789</v>
      </c>
      <c r="AT529" s="7">
        <v>8643</v>
      </c>
      <c r="AU529" s="7">
        <v>57208</v>
      </c>
      <c r="AV529" s="12">
        <f t="shared" si="309"/>
        <v>9.940917354216193</v>
      </c>
      <c r="AW529" s="12">
        <f t="shared" si="309"/>
        <v>74.7954831492099</v>
      </c>
      <c r="AX529" s="12">
        <f t="shared" si="309"/>
        <v>15.108026849391692</v>
      </c>
      <c r="AY529" s="7">
        <v>13552</v>
      </c>
      <c r="AZ529" s="7">
        <v>1487</v>
      </c>
      <c r="BA529" s="7">
        <v>57208</v>
      </c>
      <c r="BB529" s="12">
        <f t="shared" si="310"/>
        <v>23.688994546217312</v>
      </c>
      <c r="BC529" s="12">
        <f t="shared" si="310"/>
        <v>2.5992868130331424</v>
      </c>
      <c r="BD529" s="8">
        <v>38</v>
      </c>
      <c r="BE529" s="5">
        <v>13724</v>
      </c>
      <c r="BF529" s="5">
        <v>19269</v>
      </c>
      <c r="BG529" s="5">
        <v>5550</v>
      </c>
      <c r="BH529" s="5">
        <v>854</v>
      </c>
      <c r="BI529" s="5">
        <v>39397</v>
      </c>
      <c r="BJ529" s="5">
        <v>13569</v>
      </c>
      <c r="BK529" s="5">
        <v>2505</v>
      </c>
      <c r="BL529" s="5">
        <v>1737</v>
      </c>
      <c r="BM529" s="5">
        <v>57208</v>
      </c>
      <c r="BN529" s="12">
        <f t="shared" si="311"/>
        <v>23.989651796951474</v>
      </c>
      <c r="BO529" s="12">
        <f t="shared" si="311"/>
        <v>33.682352118584816</v>
      </c>
      <c r="BP529" s="12">
        <f t="shared" si="311"/>
        <v>9.7014403579918884</v>
      </c>
      <c r="BQ529" s="12">
        <f t="shared" si="311"/>
        <v>1.4927982100405537</v>
      </c>
      <c r="BR529" s="12">
        <f t="shared" si="311"/>
        <v>68.866242483568726</v>
      </c>
      <c r="BS529" s="12">
        <f t="shared" si="311"/>
        <v>23.718710669836387</v>
      </c>
      <c r="BT529" s="12">
        <f t="shared" si="311"/>
        <v>4.3787582156341776</v>
      </c>
      <c r="BU529" s="12">
        <f t="shared" si="311"/>
        <v>3.0362886309607049</v>
      </c>
    </row>
    <row r="530" spans="1:73" x14ac:dyDescent="0.35">
      <c r="A530" s="11">
        <v>527</v>
      </c>
      <c r="B530"/>
      <c r="C530"/>
      <c r="D530"/>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s="23"/>
      <c r="BF530" s="23"/>
      <c r="BG530" s="23"/>
      <c r="BH530" s="23"/>
      <c r="BI530" s="23"/>
      <c r="BJ530" s="23"/>
      <c r="BK530" s="23"/>
      <c r="BL530" s="23"/>
      <c r="BM530" s="23"/>
      <c r="BN530" s="23"/>
    </row>
    <row r="531" spans="1:73" x14ac:dyDescent="0.35">
      <c r="A531" s="11">
        <v>528</v>
      </c>
      <c r="B531"/>
      <c r="C531"/>
      <c r="D531"/>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s="23"/>
      <c r="BF531" s="23"/>
      <c r="BG531" s="23"/>
      <c r="BH531" s="23"/>
      <c r="BI531" s="23"/>
      <c r="BJ531" s="23"/>
      <c r="BK531" s="23"/>
      <c r="BL531" s="23"/>
      <c r="BM531" s="23"/>
      <c r="BN531" s="23"/>
    </row>
    <row r="532" spans="1:73" x14ac:dyDescent="0.35">
      <c r="A532" s="11">
        <v>529</v>
      </c>
      <c r="B532"/>
      <c r="C532"/>
      <c r="D5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s="23"/>
      <c r="BF532" s="23"/>
      <c r="BG532" s="23"/>
      <c r="BH532" s="23"/>
      <c r="BI532" s="23"/>
      <c r="BJ532" s="23"/>
      <c r="BK532" s="23"/>
      <c r="BL532" s="23"/>
      <c r="BM532" s="23"/>
      <c r="BN532" s="23"/>
    </row>
    <row r="533" spans="1:73" x14ac:dyDescent="0.35">
      <c r="A533" s="11">
        <v>530</v>
      </c>
      <c r="B533"/>
      <c r="C533"/>
      <c r="D533"/>
      <c r="E533"/>
      <c r="F533"/>
      <c r="G533"/>
      <c r="H533"/>
      <c r="I533"/>
      <c r="J533"/>
      <c r="K533"/>
      <c r="L533"/>
      <c r="M533"/>
      <c r="N533"/>
      <c r="O533"/>
      <c r="P533"/>
      <c r="Q533"/>
      <c r="R533"/>
      <c r="S533"/>
      <c r="T533"/>
      <c r="U533"/>
      <c r="V533"/>
      <c r="W533"/>
      <c r="X533"/>
      <c r="Y533"/>
      <c r="Z533"/>
      <c r="AA533"/>
      <c r="AB533"/>
      <c r="AC533"/>
      <c r="AD533"/>
      <c r="AE533"/>
      <c r="AF533"/>
      <c r="AG533"/>
      <c r="AH533"/>
      <c r="AI533"/>
      <c r="AJ533"/>
      <c r="AK533"/>
      <c r="AL533"/>
      <c r="AM533"/>
      <c r="AN533"/>
      <c r="AO533"/>
      <c r="AP533"/>
      <c r="AQ533"/>
      <c r="AR533"/>
      <c r="AS533"/>
      <c r="AT533"/>
      <c r="AU533"/>
      <c r="AV533"/>
      <c r="AW533"/>
      <c r="AX533"/>
      <c r="AY533"/>
      <c r="AZ533"/>
      <c r="BA533"/>
      <c r="BB533"/>
      <c r="BC533"/>
      <c r="BD533"/>
      <c r="BE533" s="23"/>
      <c r="BF533" s="23"/>
      <c r="BG533" s="23"/>
      <c r="BH533" s="23"/>
      <c r="BI533" s="23"/>
      <c r="BJ533" s="23"/>
      <c r="BK533" s="23"/>
      <c r="BL533" s="23"/>
      <c r="BM533" s="23"/>
      <c r="BN533" s="23"/>
    </row>
    <row r="534" spans="1:73" x14ac:dyDescent="0.35">
      <c r="A534" s="11">
        <v>531</v>
      </c>
      <c r="B534"/>
      <c r="C534"/>
      <c r="D534"/>
      <c r="E534"/>
      <c r="F534"/>
      <c r="G534"/>
      <c r="H534"/>
      <c r="I534"/>
      <c r="J534"/>
      <c r="K534"/>
      <c r="L534"/>
      <c r="M534"/>
      <c r="N534"/>
      <c r="O534"/>
      <c r="P534"/>
      <c r="Q534"/>
      <c r="R534"/>
      <c r="S534"/>
      <c r="T534"/>
      <c r="U534"/>
      <c r="V534"/>
      <c r="W534"/>
      <c r="X534"/>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c r="BE534" s="23"/>
      <c r="BF534" s="23"/>
      <c r="BG534" s="23"/>
      <c r="BH534" s="23"/>
      <c r="BI534" s="23"/>
      <c r="BJ534" s="23"/>
      <c r="BK534" s="23"/>
      <c r="BL534" s="23"/>
      <c r="BM534" s="23"/>
      <c r="BN534" s="23"/>
    </row>
    <row r="535" spans="1:73" x14ac:dyDescent="0.35">
      <c r="A535" s="11">
        <v>532</v>
      </c>
      <c r="B535"/>
      <c r="C535"/>
      <c r="D535"/>
      <c r="E535"/>
      <c r="F535"/>
      <c r="G535"/>
      <c r="H535"/>
      <c r="I535"/>
      <c r="J535"/>
      <c r="K535"/>
      <c r="L535"/>
      <c r="M535"/>
      <c r="N535"/>
      <c r="O535"/>
      <c r="P535"/>
      <c r="Q535"/>
      <c r="R535"/>
      <c r="S535"/>
      <c r="T535"/>
      <c r="U535"/>
      <c r="V535"/>
      <c r="W535"/>
      <c r="X535"/>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c r="BE535" s="23"/>
      <c r="BF535" s="23"/>
      <c r="BG535" s="23"/>
      <c r="BH535" s="23"/>
      <c r="BI535" s="23"/>
      <c r="BJ535" s="23"/>
      <c r="BK535" s="23"/>
      <c r="BL535" s="23"/>
      <c r="BM535" s="23"/>
      <c r="BN535" s="23"/>
    </row>
    <row r="536" spans="1:73" x14ac:dyDescent="0.35">
      <c r="A536" s="11">
        <v>533</v>
      </c>
      <c r="B536"/>
      <c r="C536"/>
      <c r="D536"/>
      <c r="E536"/>
      <c r="F536"/>
      <c r="G536"/>
      <c r="H536"/>
      <c r="I536"/>
      <c r="J536"/>
      <c r="K536"/>
      <c r="L536"/>
      <c r="M536"/>
      <c r="N536"/>
      <c r="O536"/>
      <c r="P536"/>
      <c r="Q536"/>
      <c r="R536"/>
      <c r="S536"/>
      <c r="T536"/>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s="23"/>
      <c r="BF536" s="23"/>
      <c r="BG536" s="23"/>
      <c r="BH536" s="23"/>
      <c r="BI536" s="23"/>
      <c r="BJ536" s="23"/>
      <c r="BK536" s="23"/>
      <c r="BL536" s="23"/>
      <c r="BM536" s="23"/>
      <c r="BN536" s="23"/>
    </row>
    <row r="537" spans="1:73" x14ac:dyDescent="0.35">
      <c r="A537" s="11">
        <v>534</v>
      </c>
      <c r="B537"/>
      <c r="C537"/>
      <c r="D537"/>
      <c r="E537"/>
      <c r="F537"/>
      <c r="G537"/>
      <c r="H537"/>
      <c r="I537"/>
      <c r="J537"/>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s="23"/>
      <c r="BF537" s="23"/>
      <c r="BG537" s="23"/>
      <c r="BH537" s="23"/>
      <c r="BI537" s="23"/>
      <c r="BJ537" s="23"/>
      <c r="BK537" s="23"/>
      <c r="BL537" s="23"/>
      <c r="BM537" s="23"/>
      <c r="BN537" s="23"/>
    </row>
    <row r="538" spans="1:73" x14ac:dyDescent="0.35">
      <c r="A538" s="11">
        <v>535</v>
      </c>
      <c r="B538"/>
      <c r="C538"/>
      <c r="D538"/>
      <c r="E538"/>
      <c r="F538"/>
      <c r="G538"/>
      <c r="H538"/>
      <c r="I538"/>
      <c r="J538"/>
      <c r="K538"/>
      <c r="L538"/>
      <c r="M538"/>
      <c r="N538"/>
      <c r="O538"/>
      <c r="P538"/>
      <c r="Q538"/>
      <c r="R538"/>
      <c r="S538"/>
      <c r="T538"/>
      <c r="U538"/>
      <c r="V538"/>
      <c r="W538"/>
      <c r="X538"/>
      <c r="Y538"/>
      <c r="Z538"/>
      <c r="AA538"/>
      <c r="AB538"/>
      <c r="AC538"/>
      <c r="AD538"/>
      <c r="AE538"/>
      <c r="AF538"/>
      <c r="AG538"/>
      <c r="AH538"/>
      <c r="AI538"/>
      <c r="AJ538"/>
      <c r="AK538"/>
      <c r="AL538"/>
      <c r="AM538"/>
      <c r="AN538"/>
      <c r="AO538"/>
      <c r="AP538"/>
      <c r="AQ538"/>
      <c r="AR538"/>
      <c r="AS538"/>
      <c r="AT538"/>
      <c r="AU538"/>
      <c r="AV538"/>
      <c r="AW538"/>
      <c r="AX538"/>
      <c r="AY538"/>
      <c r="AZ538"/>
      <c r="BA538"/>
      <c r="BB538"/>
      <c r="BC538"/>
      <c r="BD538"/>
      <c r="BE538" s="23"/>
      <c r="BF538" s="23"/>
      <c r="BG538" s="23"/>
      <c r="BH538" s="23"/>
      <c r="BI538" s="23"/>
      <c r="BJ538" s="23"/>
      <c r="BK538" s="23"/>
      <c r="BL538" s="23"/>
      <c r="BM538" s="23"/>
      <c r="BN538" s="23"/>
    </row>
    <row r="539" spans="1:73" x14ac:dyDescent="0.35">
      <c r="A539" s="11">
        <v>536</v>
      </c>
      <c r="B539"/>
      <c r="C539"/>
      <c r="D539"/>
      <c r="E539"/>
      <c r="F539"/>
      <c r="G539"/>
      <c r="H539"/>
      <c r="I539"/>
      <c r="J539"/>
      <c r="K539"/>
      <c r="L539"/>
      <c r="M539"/>
      <c r="N539"/>
      <c r="O539"/>
      <c r="P539"/>
      <c r="Q539"/>
      <c r="R539"/>
      <c r="S539"/>
      <c r="T539"/>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s="23"/>
      <c r="BF539" s="23"/>
      <c r="BG539" s="23"/>
      <c r="BH539" s="23"/>
      <c r="BI539" s="23"/>
      <c r="BJ539" s="23"/>
      <c r="BK539" s="23"/>
      <c r="BL539" s="23"/>
      <c r="BM539" s="23"/>
      <c r="BN539" s="23"/>
    </row>
    <row r="540" spans="1:73" x14ac:dyDescent="0.35">
      <c r="A540" s="11">
        <v>537</v>
      </c>
      <c r="B540"/>
      <c r="C540"/>
      <c r="D540"/>
      <c r="E540"/>
      <c r="F540"/>
      <c r="G540"/>
      <c r="H540"/>
      <c r="I540"/>
      <c r="J540"/>
      <c r="K540"/>
      <c r="L540"/>
      <c r="M540"/>
      <c r="N540"/>
      <c r="O540"/>
      <c r="P540"/>
      <c r="Q540"/>
      <c r="R540"/>
      <c r="S540"/>
      <c r="T540"/>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s="23"/>
      <c r="BF540" s="23"/>
      <c r="BG540" s="23"/>
      <c r="BH540" s="23"/>
      <c r="BI540" s="23"/>
      <c r="BJ540" s="23"/>
      <c r="BK540" s="23"/>
      <c r="BL540" s="23"/>
      <c r="BM540" s="23"/>
      <c r="BN540" s="23"/>
    </row>
    <row r="541" spans="1:73" x14ac:dyDescent="0.35">
      <c r="A541" s="11">
        <v>538</v>
      </c>
      <c r="B541"/>
      <c r="C541"/>
      <c r="D541"/>
      <c r="E541"/>
      <c r="F541"/>
      <c r="G541"/>
      <c r="H541"/>
      <c r="I541"/>
      <c r="J541"/>
      <c r="K541"/>
      <c r="L541"/>
      <c r="M541"/>
      <c r="N541"/>
      <c r="O541"/>
      <c r="P541"/>
      <c r="Q541"/>
      <c r="R541"/>
      <c r="S541"/>
      <c r="T541"/>
      <c r="U541"/>
      <c r="V541"/>
      <c r="W541"/>
      <c r="X541"/>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c r="BE541" s="23"/>
      <c r="BF541" s="23"/>
      <c r="BG541" s="23"/>
      <c r="BH541" s="23"/>
      <c r="BI541" s="23"/>
      <c r="BJ541" s="23"/>
      <c r="BK541" s="23"/>
      <c r="BL541" s="23"/>
      <c r="BM541" s="23"/>
      <c r="BN541" s="23"/>
    </row>
    <row r="542" spans="1:73" x14ac:dyDescent="0.35">
      <c r="A542" s="11">
        <v>539</v>
      </c>
      <c r="B542"/>
      <c r="C542"/>
      <c r="D542"/>
      <c r="E542"/>
      <c r="F542"/>
      <c r="G542"/>
      <c r="H542"/>
      <c r="I542"/>
      <c r="J542"/>
      <c r="K542"/>
      <c r="L542"/>
      <c r="M542"/>
      <c r="N542"/>
      <c r="O542"/>
      <c r="P542"/>
      <c r="Q542"/>
      <c r="R542"/>
      <c r="S542"/>
      <c r="T542"/>
      <c r="U542"/>
      <c r="V542"/>
      <c r="W542"/>
      <c r="X542"/>
      <c r="Y542"/>
      <c r="Z542"/>
      <c r="AA542"/>
      <c r="AB542"/>
      <c r="AC542"/>
      <c r="AD542"/>
      <c r="AE542"/>
      <c r="AF542"/>
      <c r="AG542"/>
      <c r="AH542"/>
      <c r="AI542"/>
      <c r="AJ542"/>
      <c r="AK542"/>
      <c r="AL542"/>
      <c r="AM542"/>
      <c r="AN542"/>
      <c r="AO542"/>
      <c r="AP542"/>
      <c r="AQ542"/>
      <c r="AR542"/>
      <c r="AS542"/>
      <c r="AT542"/>
      <c r="AU542"/>
      <c r="AV542"/>
      <c r="AW542"/>
      <c r="AX542"/>
      <c r="AY542"/>
      <c r="AZ542"/>
      <c r="BA542"/>
      <c r="BB542"/>
      <c r="BC542"/>
      <c r="BD542"/>
      <c r="BE542" s="23"/>
      <c r="BF542" s="23"/>
      <c r="BG542" s="23"/>
      <c r="BH542" s="23"/>
      <c r="BI542" s="23"/>
      <c r="BJ542" s="23"/>
      <c r="BK542" s="23"/>
      <c r="BL542" s="23"/>
      <c r="BM542" s="23"/>
      <c r="BN542" s="23"/>
    </row>
    <row r="543" spans="1:73" x14ac:dyDescent="0.35">
      <c r="A543" s="11">
        <v>540</v>
      </c>
      <c r="B543"/>
      <c r="C543"/>
      <c r="D543"/>
      <c r="E543"/>
      <c r="F543"/>
      <c r="G543"/>
      <c r="H543"/>
      <c r="I543"/>
      <c r="J543"/>
      <c r="K543"/>
      <c r="L543"/>
      <c r="M543"/>
      <c r="N543"/>
      <c r="O543"/>
      <c r="P543"/>
      <c r="Q543"/>
      <c r="R543"/>
      <c r="S543"/>
      <c r="T543"/>
      <c r="U543"/>
      <c r="V543"/>
      <c r="W543"/>
      <c r="X543"/>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c r="BE543" s="23"/>
      <c r="BF543" s="23"/>
      <c r="BG543" s="23"/>
      <c r="BH543" s="23"/>
      <c r="BI543" s="23"/>
      <c r="BJ543" s="23"/>
      <c r="BK543" s="23"/>
      <c r="BL543" s="23"/>
      <c r="BM543" s="23"/>
      <c r="BN543" s="23"/>
    </row>
    <row r="544" spans="1:73" x14ac:dyDescent="0.35">
      <c r="A544" s="11">
        <v>541</v>
      </c>
      <c r="B544" s="2" t="s">
        <v>79</v>
      </c>
      <c r="C544" s="7" t="s">
        <v>0</v>
      </c>
      <c r="D544" s="7" t="s">
        <v>1</v>
      </c>
      <c r="E544" s="7" t="s">
        <v>2</v>
      </c>
      <c r="F544" s="7" t="s">
        <v>3</v>
      </c>
      <c r="G544" s="12" t="e">
        <f t="shared" ref="G544:I549" si="312">D544/$C544*100</f>
        <v>#VALUE!</v>
      </c>
      <c r="H544" s="12" t="e">
        <f t="shared" si="312"/>
        <v>#VALUE!</v>
      </c>
      <c r="I544" s="12" t="e">
        <f t="shared" si="312"/>
        <v>#VALUE!</v>
      </c>
      <c r="J544" s="7" t="s">
        <v>4</v>
      </c>
      <c r="K544" s="13" t="e">
        <f t="shared" ref="K544:K549" si="313">J544/$C544*100</f>
        <v>#VALUE!</v>
      </c>
      <c r="L544" s="7" t="s">
        <v>5</v>
      </c>
      <c r="M544" s="12" t="e">
        <f t="shared" ref="M544:M549" si="314">L544/$C544*100</f>
        <v>#VALUE!</v>
      </c>
      <c r="N544" s="7" t="s">
        <v>6</v>
      </c>
      <c r="O544" s="12" t="e">
        <f t="shared" ref="O544:O549" si="315">N544/$C544*100</f>
        <v>#VALUE!</v>
      </c>
      <c r="P544" s="7" t="s">
        <v>7</v>
      </c>
      <c r="Q544" s="7" t="s">
        <v>8</v>
      </c>
      <c r="R544" s="7" t="s">
        <v>9</v>
      </c>
      <c r="S544" s="12" t="e">
        <f t="shared" ref="S544:S549" si="316">Q544/SUM(P544,Q544)*100</f>
        <v>#VALUE!</v>
      </c>
      <c r="T544" s="12" t="e">
        <f t="shared" ref="T544:T549" si="317">SUM(P544:Q544)/SUM(P544:R544)*100</f>
        <v>#DIV/0!</v>
      </c>
      <c r="U544" s="7" t="s">
        <v>10</v>
      </c>
      <c r="V544" s="7" t="s">
        <v>11</v>
      </c>
      <c r="W544" s="7" t="s">
        <v>12</v>
      </c>
      <c r="X544" s="7" t="s">
        <v>13</v>
      </c>
      <c r="Y544" s="7" t="s">
        <v>14</v>
      </c>
      <c r="Z544" s="7" t="s">
        <v>15</v>
      </c>
      <c r="AA544" s="7" t="s">
        <v>16</v>
      </c>
      <c r="AB544" s="7" t="s">
        <v>17</v>
      </c>
      <c r="AC544" s="7" t="s">
        <v>18</v>
      </c>
      <c r="AD544" s="7" t="s">
        <v>19</v>
      </c>
      <c r="AE544" s="7" t="s">
        <v>20</v>
      </c>
      <c r="AF544" s="7" t="s">
        <v>21</v>
      </c>
      <c r="AG544" s="7" t="s">
        <v>22</v>
      </c>
      <c r="AH544" s="7" t="s">
        <v>23</v>
      </c>
      <c r="AI544" s="7" t="s">
        <v>24</v>
      </c>
      <c r="AJ544" s="7" t="s">
        <v>25</v>
      </c>
      <c r="AK544" s="7" t="s">
        <v>26</v>
      </c>
      <c r="AL544" s="14" t="e">
        <f t="shared" ref="AL544:AL549" si="318">AK544/C544*100</f>
        <v>#VALUE!</v>
      </c>
      <c r="AM544" s="7" t="s">
        <v>27</v>
      </c>
      <c r="AN544" s="7" t="s">
        <v>28</v>
      </c>
      <c r="AO544" s="7" t="s">
        <v>29</v>
      </c>
      <c r="AP544" s="14" t="e">
        <f t="shared" ref="AP544:AP549" si="319">AN544/C544*100</f>
        <v>#VALUE!</v>
      </c>
      <c r="AQ544" s="14" t="e">
        <f t="shared" ref="AQ544:AQ549" si="320">AO544/C544*100</f>
        <v>#VALUE!</v>
      </c>
      <c r="AR544" s="7" t="s">
        <v>30</v>
      </c>
      <c r="AS544" s="7" t="s">
        <v>31</v>
      </c>
      <c r="AT544" s="7" t="s">
        <v>32</v>
      </c>
      <c r="AU544" s="7" t="s">
        <v>33</v>
      </c>
      <c r="AV544" s="12" t="e">
        <f t="shared" ref="AV544:AX549" si="321">AR544/$AU544*100</f>
        <v>#VALUE!</v>
      </c>
      <c r="AW544" s="12" t="e">
        <f t="shared" si="321"/>
        <v>#VALUE!</v>
      </c>
      <c r="AX544" s="12" t="e">
        <f t="shared" si="321"/>
        <v>#VALUE!</v>
      </c>
      <c r="AY544" s="7" t="s">
        <v>34</v>
      </c>
      <c r="AZ544" s="7" t="s">
        <v>35</v>
      </c>
      <c r="BA544" s="7" t="s">
        <v>36</v>
      </c>
      <c r="BB544" s="12" t="e">
        <f t="shared" ref="BB544:BC549" si="322">AY544/$BA544*100</f>
        <v>#VALUE!</v>
      </c>
      <c r="BC544" s="12" t="e">
        <f t="shared" si="322"/>
        <v>#VALUE!</v>
      </c>
      <c r="BD544" s="8" t="s">
        <v>37</v>
      </c>
      <c r="BN544" s="12"/>
      <c r="BO544" s="12"/>
      <c r="BP544" s="12"/>
      <c r="BQ544" s="12"/>
      <c r="BR544" s="12"/>
      <c r="BS544" s="12"/>
      <c r="BT544" s="12"/>
      <c r="BU544" s="12"/>
    </row>
    <row r="545" spans="1:73" x14ac:dyDescent="0.35">
      <c r="A545" s="11">
        <v>542</v>
      </c>
      <c r="B545" s="2">
        <v>1991</v>
      </c>
      <c r="C545" s="7">
        <v>93053</v>
      </c>
      <c r="D545" s="7">
        <v>24209</v>
      </c>
      <c r="E545" s="7">
        <v>16733</v>
      </c>
      <c r="F545" s="7">
        <v>4247</v>
      </c>
      <c r="G545" s="12">
        <f t="shared" si="312"/>
        <v>26.016356270082643</v>
      </c>
      <c r="H545" s="12">
        <f t="shared" si="312"/>
        <v>17.982225183497576</v>
      </c>
      <c r="I545" s="12">
        <f t="shared" si="312"/>
        <v>4.5640656400116058</v>
      </c>
      <c r="J545" s="7">
        <v>283</v>
      </c>
      <c r="K545" s="13">
        <f t="shared" si="313"/>
        <v>0.30412775515029067</v>
      </c>
      <c r="L545" s="7">
        <v>33518</v>
      </c>
      <c r="M545" s="12">
        <f t="shared" si="314"/>
        <v>36.020332498683544</v>
      </c>
      <c r="N545" s="7">
        <v>45622</v>
      </c>
      <c r="O545" s="12">
        <f t="shared" si="315"/>
        <v>49.027973305535554</v>
      </c>
      <c r="P545" s="7">
        <v>39922</v>
      </c>
      <c r="Q545" s="7">
        <v>6079</v>
      </c>
      <c r="R545" s="7">
        <v>20707</v>
      </c>
      <c r="S545" s="12">
        <f t="shared" si="316"/>
        <v>13.214930110214995</v>
      </c>
      <c r="T545" s="12">
        <f t="shared" si="317"/>
        <v>68.958745577741794</v>
      </c>
      <c r="U545" s="7">
        <v>2268</v>
      </c>
      <c r="W545" s="7">
        <v>96</v>
      </c>
      <c r="X545" s="7">
        <v>219</v>
      </c>
      <c r="Y545" s="7">
        <v>489</v>
      </c>
      <c r="Z545" s="7">
        <v>24</v>
      </c>
      <c r="AA545" s="7">
        <v>530</v>
      </c>
      <c r="AB545" s="7">
        <v>455</v>
      </c>
      <c r="AC545" s="7">
        <v>698</v>
      </c>
      <c r="AD545" s="7">
        <v>1187</v>
      </c>
      <c r="AE545" s="7">
        <v>389</v>
      </c>
      <c r="AF545" s="7">
        <v>946</v>
      </c>
      <c r="AG545" s="7">
        <v>2572</v>
      </c>
      <c r="AH545" s="7">
        <v>17</v>
      </c>
      <c r="AI545" s="7">
        <v>8265</v>
      </c>
      <c r="AJ545" s="7">
        <v>2125</v>
      </c>
      <c r="AK545" s="7">
        <v>2056</v>
      </c>
      <c r="AL545" s="14">
        <f t="shared" si="318"/>
        <v>2.2094935144487549</v>
      </c>
      <c r="AM545" s="7">
        <v>15.886594158621534</v>
      </c>
      <c r="AN545" s="7">
        <v>3194</v>
      </c>
      <c r="AO545" s="7">
        <v>5100</v>
      </c>
      <c r="AP545" s="14">
        <f t="shared" si="319"/>
        <v>3.4324524733216553</v>
      </c>
      <c r="AQ545" s="14">
        <f t="shared" si="320"/>
        <v>5.48074753097697</v>
      </c>
      <c r="AR545" s="7">
        <v>688</v>
      </c>
      <c r="AS545" s="7">
        <v>26551</v>
      </c>
      <c r="AT545" s="7">
        <v>502</v>
      </c>
      <c r="AU545" s="7">
        <v>27964</v>
      </c>
      <c r="AV545" s="12">
        <f t="shared" si="321"/>
        <v>2.4603061078529538</v>
      </c>
      <c r="AW545" s="12">
        <f t="shared" si="321"/>
        <v>94.947074810470596</v>
      </c>
      <c r="AX545" s="12">
        <f t="shared" si="321"/>
        <v>1.7951652124159632</v>
      </c>
      <c r="AY545" s="7">
        <v>3766</v>
      </c>
      <c r="AZ545" s="7">
        <v>353</v>
      </c>
      <c r="BA545" s="7">
        <v>27003</v>
      </c>
      <c r="BB545" s="12">
        <f t="shared" si="322"/>
        <v>13.946598526089693</v>
      </c>
      <c r="BC545" s="12">
        <f t="shared" si="322"/>
        <v>1.3072621560567343</v>
      </c>
      <c r="BD545" s="8" t="s">
        <v>51</v>
      </c>
      <c r="BN545" s="12"/>
      <c r="BO545" s="12"/>
      <c r="BP545" s="12"/>
      <c r="BQ545" s="12"/>
      <c r="BR545" s="12"/>
      <c r="BS545" s="12"/>
      <c r="BT545" s="12"/>
      <c r="BU545" s="12"/>
    </row>
    <row r="546" spans="1:73" x14ac:dyDescent="0.35">
      <c r="A546" s="11">
        <v>543</v>
      </c>
      <c r="B546" s="2">
        <v>1996</v>
      </c>
      <c r="C546" s="7">
        <v>101894</v>
      </c>
      <c r="D546" s="7">
        <v>24654</v>
      </c>
      <c r="E546" s="7">
        <v>16718</v>
      </c>
      <c r="F546" s="7">
        <v>6073</v>
      </c>
      <c r="G546" s="12">
        <f t="shared" si="312"/>
        <v>24.195732820381966</v>
      </c>
      <c r="H546" s="12">
        <f t="shared" si="312"/>
        <v>16.407246746619037</v>
      </c>
      <c r="I546" s="12">
        <f t="shared" si="312"/>
        <v>5.9601154140577464</v>
      </c>
      <c r="J546" s="7">
        <v>512</v>
      </c>
      <c r="K546" s="13">
        <f t="shared" si="313"/>
        <v>0.50248297250083418</v>
      </c>
      <c r="L546" s="7">
        <v>35842</v>
      </c>
      <c r="M546" s="12">
        <f t="shared" si="314"/>
        <v>35.17577089916972</v>
      </c>
      <c r="N546" s="7">
        <v>48388</v>
      </c>
      <c r="O546" s="12">
        <f t="shared" si="315"/>
        <v>47.488566549551493</v>
      </c>
      <c r="P546" s="7">
        <v>43817</v>
      </c>
      <c r="Q546" s="7">
        <v>4968</v>
      </c>
      <c r="R546" s="7">
        <v>26819</v>
      </c>
      <c r="S546" s="12">
        <f t="shared" si="316"/>
        <v>10.183458030132213</v>
      </c>
      <c r="T546" s="12">
        <f t="shared" si="317"/>
        <v>64.527009152954875</v>
      </c>
      <c r="U546" s="7">
        <v>1389</v>
      </c>
      <c r="V546" s="7">
        <v>111</v>
      </c>
      <c r="W546" s="7">
        <v>115</v>
      </c>
      <c r="X546" s="7">
        <v>505</v>
      </c>
      <c r="Y546" s="7">
        <v>696</v>
      </c>
      <c r="Z546" s="7">
        <v>111</v>
      </c>
      <c r="AA546" s="7">
        <v>759</v>
      </c>
      <c r="AB546" s="7">
        <v>725</v>
      </c>
      <c r="AC546" s="7">
        <v>755</v>
      </c>
      <c r="AD546" s="7">
        <v>1695</v>
      </c>
      <c r="AE546" s="7">
        <v>780</v>
      </c>
      <c r="AF546" s="7">
        <v>1620</v>
      </c>
      <c r="AG546" s="7">
        <v>3634</v>
      </c>
      <c r="AH546" s="7">
        <v>37</v>
      </c>
      <c r="AI546" s="7">
        <v>11531</v>
      </c>
      <c r="AJ546" s="7">
        <v>2713</v>
      </c>
      <c r="AK546" s="7">
        <v>3639</v>
      </c>
      <c r="AL546" s="14">
        <f t="shared" si="318"/>
        <v>3.5713584705674526</v>
      </c>
      <c r="AM546" s="7">
        <v>12.567482736974261</v>
      </c>
      <c r="AN546" s="7">
        <v>1928</v>
      </c>
      <c r="AO546" s="7">
        <v>5386</v>
      </c>
      <c r="AP546" s="14">
        <f t="shared" si="319"/>
        <v>1.8921624433234536</v>
      </c>
      <c r="AQ546" s="14">
        <f t="shared" si="320"/>
        <v>5.2858853318154164</v>
      </c>
      <c r="AR546" s="7">
        <v>1214</v>
      </c>
      <c r="AS546" s="7">
        <v>29734</v>
      </c>
      <c r="AT546" s="7">
        <v>494</v>
      </c>
      <c r="AU546" s="7">
        <v>32218</v>
      </c>
      <c r="AV546" s="12">
        <f t="shared" si="321"/>
        <v>3.7680799553044881</v>
      </c>
      <c r="AW546" s="12">
        <f t="shared" si="321"/>
        <v>92.290024210068907</v>
      </c>
      <c r="AX546" s="12">
        <f t="shared" si="321"/>
        <v>1.5333043640201129</v>
      </c>
      <c r="AY546" s="7">
        <v>4767</v>
      </c>
      <c r="AZ546" s="7">
        <v>346</v>
      </c>
      <c r="BA546" s="7">
        <v>31008</v>
      </c>
      <c r="BB546" s="12">
        <f t="shared" si="322"/>
        <v>15.3734520123839</v>
      </c>
      <c r="BC546" s="12">
        <f t="shared" si="322"/>
        <v>1.1158410732714139</v>
      </c>
      <c r="BD546" s="8" t="s">
        <v>48</v>
      </c>
      <c r="BN546" s="12"/>
      <c r="BO546" s="12"/>
      <c r="BP546" s="12"/>
      <c r="BQ546" s="12"/>
      <c r="BR546" s="12"/>
      <c r="BS546" s="12"/>
      <c r="BT546" s="12"/>
      <c r="BU546" s="12"/>
    </row>
    <row r="547" spans="1:73" x14ac:dyDescent="0.35">
      <c r="A547" s="11">
        <v>544</v>
      </c>
      <c r="B547" s="2">
        <v>2001</v>
      </c>
      <c r="C547" s="7">
        <v>114082</v>
      </c>
      <c r="D547" s="7">
        <v>26236</v>
      </c>
      <c r="E547" s="7">
        <v>17189</v>
      </c>
      <c r="F547" s="7">
        <v>9075</v>
      </c>
      <c r="G547" s="12">
        <f t="shared" si="312"/>
        <v>22.997493031328343</v>
      </c>
      <c r="H547" s="12">
        <f t="shared" si="312"/>
        <v>15.067232341648989</v>
      </c>
      <c r="I547" s="12">
        <f t="shared" si="312"/>
        <v>7.9548044389123609</v>
      </c>
      <c r="J547" s="7">
        <v>689</v>
      </c>
      <c r="K547" s="13">
        <f t="shared" si="313"/>
        <v>0.60395154362651426</v>
      </c>
      <c r="L547" s="7">
        <v>38277</v>
      </c>
      <c r="M547" s="12">
        <f t="shared" si="314"/>
        <v>33.552181763994319</v>
      </c>
      <c r="N547" s="7">
        <v>52099</v>
      </c>
      <c r="O547" s="12">
        <f t="shared" si="315"/>
        <v>45.668028260374115</v>
      </c>
      <c r="P547" s="7">
        <v>49685</v>
      </c>
      <c r="Q547" s="7">
        <v>4074</v>
      </c>
      <c r="R547" s="7">
        <v>30996</v>
      </c>
      <c r="S547" s="12">
        <f t="shared" si="316"/>
        <v>7.578265964768689</v>
      </c>
      <c r="T547" s="12">
        <f t="shared" si="317"/>
        <v>63.428706271016452</v>
      </c>
      <c r="U547" s="7">
        <v>937</v>
      </c>
      <c r="V547" s="7">
        <v>297</v>
      </c>
      <c r="W547" s="7">
        <v>169</v>
      </c>
      <c r="X547" s="7">
        <v>584</v>
      </c>
      <c r="Y547" s="7">
        <v>969</v>
      </c>
      <c r="Z547" s="7">
        <v>510</v>
      </c>
      <c r="AA547" s="7">
        <v>846</v>
      </c>
      <c r="AB547" s="7">
        <v>929</v>
      </c>
      <c r="AC547" s="7">
        <v>792</v>
      </c>
      <c r="AD547" s="7">
        <v>2003</v>
      </c>
      <c r="AE547" s="7">
        <v>1094</v>
      </c>
      <c r="AF547" s="7">
        <v>3378</v>
      </c>
      <c r="AG547" s="7">
        <v>5733</v>
      </c>
      <c r="AH547" s="7">
        <v>32</v>
      </c>
      <c r="AI547" s="7">
        <v>10768</v>
      </c>
      <c r="AJ547" s="7">
        <v>3333</v>
      </c>
      <c r="AK547" s="7">
        <v>5480</v>
      </c>
      <c r="AL547" s="14">
        <f t="shared" si="318"/>
        <v>4.8035623498886766</v>
      </c>
      <c r="AM547" s="7">
        <v>12.126417038818275</v>
      </c>
      <c r="AN547" s="7">
        <v>5173</v>
      </c>
      <c r="AO547" s="7">
        <v>5780</v>
      </c>
      <c r="AP547" s="14">
        <f t="shared" si="319"/>
        <v>4.5344576707981972</v>
      </c>
      <c r="AQ547" s="14">
        <f t="shared" si="320"/>
        <v>5.0665310916709032</v>
      </c>
      <c r="AR547" s="7">
        <v>1273</v>
      </c>
      <c r="AS547" s="7">
        <v>33841</v>
      </c>
      <c r="AT547" s="7">
        <v>1545</v>
      </c>
      <c r="AU547" s="7">
        <v>36906</v>
      </c>
      <c r="AV547" s="12">
        <f t="shared" si="321"/>
        <v>3.4493036362651059</v>
      </c>
      <c r="AW547" s="12">
        <f t="shared" si="321"/>
        <v>91.695117325096192</v>
      </c>
      <c r="AX547" s="12">
        <f t="shared" si="321"/>
        <v>4.1863111689156236</v>
      </c>
      <c r="AY547" s="7">
        <v>5446</v>
      </c>
      <c r="AZ547" s="7">
        <v>505</v>
      </c>
      <c r="BA547" s="7">
        <v>35607</v>
      </c>
      <c r="BB547" s="12">
        <f t="shared" si="322"/>
        <v>15.294745415227343</v>
      </c>
      <c r="BC547" s="12">
        <f t="shared" si="322"/>
        <v>1.4182604544050328</v>
      </c>
      <c r="BD547" s="8" t="s">
        <v>56</v>
      </c>
      <c r="BE547" s="5">
        <v>7161</v>
      </c>
      <c r="BF547" s="5">
        <v>18537</v>
      </c>
      <c r="BG547" s="5">
        <v>4137</v>
      </c>
      <c r="BH547" s="5">
        <v>412</v>
      </c>
      <c r="BI547" s="5">
        <v>30247</v>
      </c>
      <c r="BJ547" s="5">
        <v>4028</v>
      </c>
      <c r="BK547" s="5">
        <v>630</v>
      </c>
      <c r="BL547" s="5">
        <v>701</v>
      </c>
      <c r="BM547" s="5">
        <v>35606</v>
      </c>
      <c r="BN547" s="12">
        <f t="shared" ref="BN547:BU549" si="323">BE547/$BM547*100</f>
        <v>20.111778913666235</v>
      </c>
      <c r="BO547" s="12">
        <f t="shared" si="323"/>
        <v>52.061450317362244</v>
      </c>
      <c r="BP547" s="12">
        <f t="shared" si="323"/>
        <v>11.618828287367297</v>
      </c>
      <c r="BQ547" s="12">
        <f t="shared" si="323"/>
        <v>1.1571083525248553</v>
      </c>
      <c r="BR547" s="12">
        <f t="shared" si="323"/>
        <v>84.949165870920623</v>
      </c>
      <c r="BS547" s="12">
        <f t="shared" si="323"/>
        <v>11.312700106723586</v>
      </c>
      <c r="BT547" s="12">
        <f t="shared" si="323"/>
        <v>1.7693647138122788</v>
      </c>
      <c r="BU547" s="12">
        <f t="shared" si="323"/>
        <v>1.9687693085435041</v>
      </c>
    </row>
    <row r="548" spans="1:73" x14ac:dyDescent="0.35">
      <c r="A548" s="11">
        <v>545</v>
      </c>
      <c r="B548" s="2">
        <v>2006</v>
      </c>
      <c r="C548" s="7">
        <v>124334</v>
      </c>
      <c r="D548" s="7">
        <v>27022</v>
      </c>
      <c r="E548" s="7">
        <v>18204</v>
      </c>
      <c r="F548" s="7">
        <v>12004</v>
      </c>
      <c r="G548" s="12">
        <f t="shared" si="312"/>
        <v>21.733395531391253</v>
      </c>
      <c r="H548" s="12">
        <f t="shared" si="312"/>
        <v>14.641208358132127</v>
      </c>
      <c r="I548" s="12">
        <f t="shared" si="312"/>
        <v>9.6546399215017615</v>
      </c>
      <c r="J548" s="7">
        <v>849</v>
      </c>
      <c r="K548" s="13">
        <f t="shared" si="313"/>
        <v>0.68283816172567435</v>
      </c>
      <c r="L548" s="7">
        <v>40642</v>
      </c>
      <c r="M548" s="12">
        <f t="shared" si="314"/>
        <v>32.687760387343765</v>
      </c>
      <c r="N548" s="7">
        <v>53495</v>
      </c>
      <c r="O548" s="12">
        <f t="shared" si="315"/>
        <v>43.025238470571203</v>
      </c>
      <c r="P548" s="7">
        <v>54936</v>
      </c>
      <c r="Q548" s="7">
        <v>3425</v>
      </c>
      <c r="R548" s="7">
        <v>33911</v>
      </c>
      <c r="S548" s="12">
        <f t="shared" si="316"/>
        <v>5.8686451568684568</v>
      </c>
      <c r="T548" s="12">
        <f t="shared" si="317"/>
        <v>63.248872897520371</v>
      </c>
      <c r="U548" s="7">
        <v>756</v>
      </c>
      <c r="V548" s="7">
        <v>407</v>
      </c>
      <c r="W548" s="7">
        <v>213</v>
      </c>
      <c r="X548" s="7">
        <v>805</v>
      </c>
      <c r="Y548" s="7">
        <v>1738</v>
      </c>
      <c r="Z548" s="7">
        <v>936</v>
      </c>
      <c r="AA548" s="7">
        <v>1016</v>
      </c>
      <c r="AB548" s="7">
        <v>1237</v>
      </c>
      <c r="AC548" s="7">
        <v>701</v>
      </c>
      <c r="AD548" s="7">
        <v>2235</v>
      </c>
      <c r="AE548" s="7">
        <v>1619</v>
      </c>
      <c r="AF548" s="7">
        <v>3933</v>
      </c>
      <c r="AG548" s="7">
        <v>6785</v>
      </c>
      <c r="AH548" s="7">
        <v>35</v>
      </c>
      <c r="AI548" s="7">
        <v>14318</v>
      </c>
      <c r="AJ548" s="7">
        <v>3482</v>
      </c>
      <c r="AK548" s="7">
        <v>8287</v>
      </c>
      <c r="AL548" s="14">
        <f t="shared" si="318"/>
        <v>6.6651117152186856</v>
      </c>
      <c r="AM548" s="7">
        <v>10.106324673901129</v>
      </c>
      <c r="AN548" s="7">
        <v>6555</v>
      </c>
      <c r="AO548" s="7">
        <v>7165</v>
      </c>
      <c r="AP548" s="14">
        <f t="shared" si="319"/>
        <v>5.2720896938890407</v>
      </c>
      <c r="AQ548" s="14">
        <f t="shared" si="320"/>
        <v>5.7627036852349312</v>
      </c>
      <c r="AR548" s="7">
        <v>1847</v>
      </c>
      <c r="AS548" s="7">
        <v>36975</v>
      </c>
      <c r="AT548" s="7">
        <v>1765</v>
      </c>
      <c r="AU548" s="7">
        <v>40686</v>
      </c>
      <c r="AV548" s="12">
        <f t="shared" si="321"/>
        <v>4.5396450867620315</v>
      </c>
      <c r="AW548" s="12">
        <f t="shared" si="321"/>
        <v>90.878926412033621</v>
      </c>
      <c r="AX548" s="12">
        <f t="shared" si="321"/>
        <v>4.3381015582755742</v>
      </c>
      <c r="AY548" s="7">
        <v>7021</v>
      </c>
      <c r="AZ548" s="7">
        <v>632</v>
      </c>
      <c r="BA548" s="7">
        <v>40687</v>
      </c>
      <c r="BB548" s="12">
        <f t="shared" si="322"/>
        <v>17.256126035342984</v>
      </c>
      <c r="BC548" s="12">
        <f t="shared" si="322"/>
        <v>1.5533216998058348</v>
      </c>
      <c r="BD548" s="8">
        <v>34</v>
      </c>
      <c r="BE548" s="5">
        <v>8687</v>
      </c>
      <c r="BF548" s="5">
        <v>18939</v>
      </c>
      <c r="BG548" s="5">
        <v>5246</v>
      </c>
      <c r="BH548" s="5">
        <v>452</v>
      </c>
      <c r="BI548" s="5">
        <v>33324</v>
      </c>
      <c r="BJ548" s="5">
        <v>5463</v>
      </c>
      <c r="BK548" s="5">
        <v>725</v>
      </c>
      <c r="BL548" s="5">
        <v>1174</v>
      </c>
      <c r="BM548" s="5">
        <v>40686</v>
      </c>
      <c r="BN548" s="12">
        <f t="shared" si="323"/>
        <v>21.351324780022612</v>
      </c>
      <c r="BO548" s="12">
        <f t="shared" si="323"/>
        <v>46.549181536646515</v>
      </c>
      <c r="BP548" s="12">
        <f t="shared" si="323"/>
        <v>12.893870127316523</v>
      </c>
      <c r="BQ548" s="12">
        <f t="shared" si="323"/>
        <v>1.1109472545838863</v>
      </c>
      <c r="BR548" s="12">
        <f t="shared" si="323"/>
        <v>81.905323698569532</v>
      </c>
      <c r="BS548" s="12">
        <f t="shared" si="323"/>
        <v>13.427223123433121</v>
      </c>
      <c r="BT548" s="12">
        <f t="shared" si="323"/>
        <v>1.7819397335692866</v>
      </c>
      <c r="BU548" s="12">
        <f t="shared" si="323"/>
        <v>2.8855134444280588</v>
      </c>
    </row>
    <row r="549" spans="1:73" x14ac:dyDescent="0.35">
      <c r="A549" s="11">
        <v>546</v>
      </c>
      <c r="B549" s="2">
        <v>2011</v>
      </c>
      <c r="C549" s="7">
        <v>154804</v>
      </c>
      <c r="D549" s="7">
        <v>32207</v>
      </c>
      <c r="E549" s="7">
        <v>21498</v>
      </c>
      <c r="F549" s="7">
        <v>16406</v>
      </c>
      <c r="G549" s="12">
        <f t="shared" si="312"/>
        <v>20.805017958192295</v>
      </c>
      <c r="H549" s="12">
        <f t="shared" si="312"/>
        <v>13.88723805586419</v>
      </c>
      <c r="I549" s="12">
        <f t="shared" si="312"/>
        <v>10.597917366476318</v>
      </c>
      <c r="J549" s="7">
        <v>1125</v>
      </c>
      <c r="K549" s="13">
        <f t="shared" si="313"/>
        <v>0.72672540761220639</v>
      </c>
      <c r="L549" s="7">
        <v>51804</v>
      </c>
      <c r="M549" s="12">
        <f t="shared" si="314"/>
        <v>33.464251569726883</v>
      </c>
      <c r="N549" s="7">
        <v>65992</v>
      </c>
      <c r="O549" s="12">
        <f t="shared" si="315"/>
        <v>42.62938942146198</v>
      </c>
      <c r="P549" s="7">
        <v>71104</v>
      </c>
      <c r="Q549" s="7">
        <v>4259</v>
      </c>
      <c r="R549" s="7">
        <v>40616</v>
      </c>
      <c r="S549" s="12">
        <f t="shared" si="316"/>
        <v>5.651314305428393</v>
      </c>
      <c r="T549" s="12">
        <f t="shared" si="317"/>
        <v>64.979867044896054</v>
      </c>
      <c r="U549" s="7">
        <v>943</v>
      </c>
      <c r="V549" s="7">
        <v>416</v>
      </c>
      <c r="W549" s="7">
        <v>256</v>
      </c>
      <c r="X549" s="7">
        <v>1966</v>
      </c>
      <c r="Y549" s="7">
        <v>5240</v>
      </c>
      <c r="Z549" s="7">
        <v>1434</v>
      </c>
      <c r="AA549" s="7">
        <v>1560</v>
      </c>
      <c r="AB549" s="7">
        <v>1918</v>
      </c>
      <c r="AC549" s="7">
        <v>810</v>
      </c>
      <c r="AD549" s="7">
        <v>2694</v>
      </c>
      <c r="AE549" s="7">
        <v>3706</v>
      </c>
      <c r="AF549" s="7">
        <v>5350</v>
      </c>
      <c r="AG549" s="7">
        <v>10229</v>
      </c>
      <c r="AH549" s="7">
        <v>78</v>
      </c>
      <c r="AI549" s="7">
        <v>21347</v>
      </c>
      <c r="AJ549" s="7">
        <v>5628</v>
      </c>
      <c r="AK549" s="7">
        <v>15097</v>
      </c>
      <c r="AL549" s="14">
        <f t="shared" si="318"/>
        <v>9.75233198108576</v>
      </c>
      <c r="AM549" s="7">
        <v>7.8031565532790905</v>
      </c>
      <c r="AN549" s="7">
        <v>10477</v>
      </c>
      <c r="AO549" s="7">
        <v>7969</v>
      </c>
      <c r="AP549" s="14">
        <f t="shared" si="319"/>
        <v>6.7679129738249664</v>
      </c>
      <c r="AQ549" s="14">
        <f t="shared" si="320"/>
        <v>5.1477997984548205</v>
      </c>
      <c r="AR549" s="7">
        <v>2112</v>
      </c>
      <c r="AS549" s="7">
        <v>46328</v>
      </c>
      <c r="AT549" s="7">
        <v>3224</v>
      </c>
      <c r="AU549" s="7">
        <v>51715</v>
      </c>
      <c r="AV549" s="12">
        <f t="shared" si="321"/>
        <v>4.0839214927970611</v>
      </c>
      <c r="AW549" s="12">
        <f t="shared" si="321"/>
        <v>89.583293048438563</v>
      </c>
      <c r="AX549" s="12">
        <f t="shared" si="321"/>
        <v>6.2341680363530889</v>
      </c>
      <c r="AY549" s="7">
        <v>9978</v>
      </c>
      <c r="AZ549" s="7">
        <v>780</v>
      </c>
      <c r="BA549" s="7">
        <v>51713</v>
      </c>
      <c r="BB549" s="12">
        <f t="shared" si="322"/>
        <v>19.29495484694371</v>
      </c>
      <c r="BC549" s="12">
        <f t="shared" si="322"/>
        <v>1.5083247926053411</v>
      </c>
      <c r="BD549" s="8">
        <v>34</v>
      </c>
      <c r="BE549" s="5">
        <v>11872</v>
      </c>
      <c r="BF549" s="5">
        <v>22378</v>
      </c>
      <c r="BG549" s="5">
        <v>6543</v>
      </c>
      <c r="BH549" s="5">
        <v>665</v>
      </c>
      <c r="BI549" s="5">
        <v>41458</v>
      </c>
      <c r="BJ549" s="5">
        <v>7629</v>
      </c>
      <c r="BK549" s="5">
        <v>1139</v>
      </c>
      <c r="BL549" s="5">
        <v>1489</v>
      </c>
      <c r="BM549" s="5">
        <v>51715</v>
      </c>
      <c r="BN549" s="12">
        <f t="shared" si="323"/>
        <v>22.956588997389538</v>
      </c>
      <c r="BO549" s="12">
        <f t="shared" si="323"/>
        <v>43.271778014115824</v>
      </c>
      <c r="BP549" s="12">
        <f t="shared" si="323"/>
        <v>12.652035192884076</v>
      </c>
      <c r="BQ549" s="12">
        <f t="shared" si="323"/>
        <v>1.2858938412452867</v>
      </c>
      <c r="BR549" s="12">
        <f t="shared" si="323"/>
        <v>80.166296045634738</v>
      </c>
      <c r="BS549" s="12">
        <f t="shared" si="323"/>
        <v>14.752006187759836</v>
      </c>
      <c r="BT549" s="12">
        <f t="shared" si="323"/>
        <v>2.202455767185536</v>
      </c>
      <c r="BU549" s="12">
        <f t="shared" si="323"/>
        <v>2.8792419994198974</v>
      </c>
    </row>
    <row r="550" spans="1:73" x14ac:dyDescent="0.35">
      <c r="A550" s="11">
        <v>547</v>
      </c>
      <c r="B550"/>
      <c r="C550"/>
      <c r="D550"/>
      <c r="E550"/>
      <c r="F550"/>
      <c r="G550"/>
      <c r="H550"/>
      <c r="I550"/>
      <c r="J550"/>
      <c r="K550"/>
      <c r="L550"/>
      <c r="M550"/>
      <c r="N550"/>
      <c r="O550"/>
      <c r="P550"/>
      <c r="Q550"/>
      <c r="R550"/>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s="23"/>
      <c r="BF550" s="23"/>
      <c r="BG550" s="23"/>
      <c r="BH550" s="23"/>
      <c r="BI550" s="23"/>
      <c r="BJ550" s="23"/>
      <c r="BK550" s="23"/>
      <c r="BL550" s="23"/>
      <c r="BM550" s="23"/>
      <c r="BN550" s="23"/>
    </row>
    <row r="551" spans="1:73" x14ac:dyDescent="0.35">
      <c r="A551" s="11">
        <v>548</v>
      </c>
      <c r="B551"/>
      <c r="C551"/>
      <c r="D551"/>
      <c r="E551"/>
      <c r="F551"/>
      <c r="G551"/>
      <c r="H551"/>
      <c r="I551"/>
      <c r="J551"/>
      <c r="K551"/>
      <c r="L551"/>
      <c r="M551"/>
      <c r="N551"/>
      <c r="O551"/>
      <c r="P551"/>
      <c r="Q551"/>
      <c r="R551"/>
      <c r="S551"/>
      <c r="T551"/>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s="23"/>
      <c r="BF551" s="23"/>
      <c r="BG551" s="23"/>
      <c r="BH551" s="23"/>
      <c r="BI551" s="23"/>
      <c r="BJ551" s="23"/>
      <c r="BK551" s="23"/>
      <c r="BL551" s="23"/>
      <c r="BM551" s="23"/>
      <c r="BN551" s="23"/>
    </row>
    <row r="552" spans="1:73" x14ac:dyDescent="0.35">
      <c r="A552" s="11">
        <v>549</v>
      </c>
      <c r="B552"/>
      <c r="C552"/>
      <c r="D552"/>
      <c r="E552"/>
      <c r="F552"/>
      <c r="G552"/>
      <c r="H552"/>
      <c r="I552"/>
      <c r="J552"/>
      <c r="K552"/>
      <c r="L552"/>
      <c r="M552"/>
      <c r="N552"/>
      <c r="O552"/>
      <c r="P552"/>
      <c r="Q552"/>
      <c r="R552"/>
      <c r="S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s="23"/>
      <c r="BF552" s="23"/>
      <c r="BG552" s="23"/>
      <c r="BH552" s="23"/>
      <c r="BI552" s="23"/>
      <c r="BJ552" s="23"/>
      <c r="BK552" s="23"/>
      <c r="BL552" s="23"/>
      <c r="BM552" s="23"/>
      <c r="BN552" s="23"/>
    </row>
    <row r="553" spans="1:73" x14ac:dyDescent="0.35">
      <c r="A553" s="11">
        <v>550</v>
      </c>
      <c r="B553"/>
      <c r="C553"/>
      <c r="D553"/>
      <c r="E553"/>
      <c r="F553"/>
      <c r="G553"/>
      <c r="H553"/>
      <c r="I553"/>
      <c r="J553"/>
      <c r="K553"/>
      <c r="L553"/>
      <c r="M553"/>
      <c r="N553"/>
      <c r="O553"/>
      <c r="P553"/>
      <c r="Q553"/>
      <c r="R553"/>
      <c r="S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s="23"/>
      <c r="BF553" s="23"/>
      <c r="BG553" s="23"/>
      <c r="BH553" s="23"/>
      <c r="BI553" s="23"/>
      <c r="BJ553" s="23"/>
      <c r="BK553" s="23"/>
      <c r="BL553" s="23"/>
      <c r="BM553" s="23"/>
      <c r="BN553" s="23"/>
    </row>
    <row r="554" spans="1:73" x14ac:dyDescent="0.35">
      <c r="A554" s="11">
        <v>551</v>
      </c>
      <c r="B554"/>
      <c r="C554"/>
      <c r="D554"/>
      <c r="E554"/>
      <c r="F554"/>
      <c r="G554"/>
      <c r="H554"/>
      <c r="I554"/>
      <c r="J554"/>
      <c r="K554"/>
      <c r="L554"/>
      <c r="M554"/>
      <c r="N554"/>
      <c r="O554"/>
      <c r="P554"/>
      <c r="Q554"/>
      <c r="R554"/>
      <c r="S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s="23"/>
      <c r="BF554" s="23"/>
      <c r="BG554" s="23"/>
      <c r="BH554" s="23"/>
      <c r="BI554" s="23"/>
      <c r="BJ554" s="23"/>
      <c r="BK554" s="23"/>
      <c r="BL554" s="23"/>
      <c r="BM554" s="23"/>
      <c r="BN554" s="23"/>
    </row>
    <row r="555" spans="1:73" x14ac:dyDescent="0.35">
      <c r="A555" s="11">
        <v>552</v>
      </c>
      <c r="B555"/>
      <c r="C555"/>
      <c r="D555"/>
      <c r="E555"/>
      <c r="F555"/>
      <c r="G555"/>
      <c r="H555"/>
      <c r="I555"/>
      <c r="J555"/>
      <c r="K555"/>
      <c r="L555"/>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s="23"/>
      <c r="BF555" s="23"/>
      <c r="BG555" s="23"/>
      <c r="BH555" s="23"/>
      <c r="BI555" s="23"/>
      <c r="BJ555" s="23"/>
      <c r="BK555" s="23"/>
      <c r="BL555" s="23"/>
      <c r="BM555" s="23"/>
      <c r="BN555" s="23"/>
    </row>
    <row r="556" spans="1:73" x14ac:dyDescent="0.35">
      <c r="A556" s="11">
        <v>553</v>
      </c>
      <c r="B556"/>
      <c r="C556"/>
      <c r="D556"/>
      <c r="E556"/>
      <c r="F556"/>
      <c r="G556"/>
      <c r="H556"/>
      <c r="I556"/>
      <c r="J556"/>
      <c r="K556"/>
      <c r="L556"/>
      <c r="M556"/>
      <c r="N556"/>
      <c r="O556"/>
      <c r="P556"/>
      <c r="Q556"/>
      <c r="R556"/>
      <c r="S556"/>
      <c r="T556"/>
      <c r="U556"/>
      <c r="V556"/>
      <c r="W556"/>
      <c r="X556"/>
      <c r="Y556"/>
      <c r="Z556"/>
      <c r="AA556"/>
      <c r="AB556"/>
      <c r="AC556"/>
      <c r="AD556"/>
      <c r="AE556"/>
      <c r="AF556"/>
      <c r="AG556"/>
      <c r="AH556"/>
      <c r="AI556"/>
      <c r="AJ556"/>
      <c r="AK556"/>
      <c r="AL556"/>
      <c r="AM556"/>
      <c r="AN556"/>
      <c r="AO556"/>
      <c r="AP556"/>
      <c r="AQ556"/>
      <c r="AR556"/>
      <c r="AS556"/>
      <c r="AT556"/>
      <c r="AU556"/>
      <c r="AV556"/>
      <c r="AW556"/>
      <c r="AX556"/>
      <c r="AY556"/>
      <c r="AZ556"/>
      <c r="BA556"/>
      <c r="BB556"/>
      <c r="BC556"/>
      <c r="BD556"/>
      <c r="BE556" s="23"/>
      <c r="BF556" s="23"/>
      <c r="BG556" s="23"/>
      <c r="BH556" s="23"/>
      <c r="BI556" s="23"/>
      <c r="BJ556" s="23"/>
      <c r="BK556" s="23"/>
      <c r="BL556" s="23"/>
      <c r="BM556" s="23"/>
      <c r="BN556" s="23"/>
    </row>
    <row r="557" spans="1:73" x14ac:dyDescent="0.35">
      <c r="A557" s="11">
        <v>554</v>
      </c>
      <c r="B557"/>
      <c r="C557"/>
      <c r="D557"/>
      <c r="E557"/>
      <c r="F557"/>
      <c r="G557"/>
      <c r="H557"/>
      <c r="I557"/>
      <c r="J557"/>
      <c r="K557"/>
      <c r="L557"/>
      <c r="M557"/>
      <c r="N557"/>
      <c r="O557"/>
      <c r="P557"/>
      <c r="Q557"/>
      <c r="R557"/>
      <c r="S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s="23"/>
      <c r="BF557" s="23"/>
      <c r="BG557" s="23"/>
      <c r="BH557" s="23"/>
      <c r="BI557" s="23"/>
      <c r="BJ557" s="23"/>
      <c r="BK557" s="23"/>
      <c r="BL557" s="23"/>
      <c r="BM557" s="23"/>
      <c r="BN557" s="23"/>
    </row>
    <row r="558" spans="1:73" x14ac:dyDescent="0.35">
      <c r="A558" s="11">
        <v>555</v>
      </c>
      <c r="B558"/>
      <c r="C558"/>
      <c r="D558"/>
      <c r="E558"/>
      <c r="F558"/>
      <c r="G558"/>
      <c r="H558"/>
      <c r="I558"/>
      <c r="J558"/>
      <c r="K558"/>
      <c r="L558"/>
      <c r="M558"/>
      <c r="N558"/>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s="23"/>
      <c r="BF558" s="23"/>
      <c r="BG558" s="23"/>
      <c r="BH558" s="23"/>
      <c r="BI558" s="23"/>
      <c r="BJ558" s="23"/>
      <c r="BK558" s="23"/>
      <c r="BL558" s="23"/>
      <c r="BM558" s="23"/>
      <c r="BN558" s="23"/>
    </row>
    <row r="559" spans="1:73" x14ac:dyDescent="0.35">
      <c r="A559" s="11">
        <v>556</v>
      </c>
      <c r="B559"/>
      <c r="C559"/>
      <c r="D559"/>
      <c r="E559"/>
      <c r="F559"/>
      <c r="G559"/>
      <c r="H559"/>
      <c r="I559"/>
      <c r="J559"/>
      <c r="K559"/>
      <c r="L559"/>
      <c r="M559"/>
      <c r="N559"/>
      <c r="O559"/>
      <c r="P559"/>
      <c r="Q559"/>
      <c r="R559"/>
      <c r="S559"/>
      <c r="T559"/>
      <c r="U559"/>
      <c r="V559"/>
      <c r="W559"/>
      <c r="X559"/>
      <c r="Y559"/>
      <c r="Z559"/>
      <c r="AA559"/>
      <c r="AB559"/>
      <c r="AC559"/>
      <c r="AD559"/>
      <c r="AE559"/>
      <c r="AF559"/>
      <c r="AG559"/>
      <c r="AH559"/>
      <c r="AI559"/>
      <c r="AJ559"/>
      <c r="AK559"/>
      <c r="AL559"/>
      <c r="AM559"/>
      <c r="AN559"/>
      <c r="AO559"/>
      <c r="AP559"/>
      <c r="AQ559"/>
      <c r="AR559"/>
      <c r="AS559"/>
      <c r="AT559"/>
      <c r="AU559"/>
      <c r="AV559"/>
      <c r="AW559"/>
      <c r="AX559"/>
      <c r="AY559"/>
      <c r="AZ559"/>
      <c r="BA559"/>
      <c r="BB559"/>
      <c r="BC559"/>
      <c r="BD559"/>
      <c r="BE559" s="23"/>
      <c r="BF559" s="23"/>
      <c r="BG559" s="23"/>
      <c r="BH559" s="23"/>
      <c r="BI559" s="23"/>
      <c r="BJ559" s="23"/>
      <c r="BK559" s="23"/>
      <c r="BL559" s="23"/>
      <c r="BM559" s="23"/>
      <c r="BN559" s="23"/>
    </row>
    <row r="560" spans="1:73" x14ac:dyDescent="0.35">
      <c r="A560" s="11">
        <v>557</v>
      </c>
      <c r="B560"/>
      <c r="C560"/>
      <c r="D560"/>
      <c r="E560"/>
      <c r="F560"/>
      <c r="G560"/>
      <c r="H560"/>
      <c r="I560"/>
      <c r="J560"/>
      <c r="K560"/>
      <c r="L560"/>
      <c r="M560"/>
      <c r="N560"/>
      <c r="O560"/>
      <c r="P560"/>
      <c r="Q560"/>
      <c r="R560"/>
      <c r="S560"/>
      <c r="T560"/>
      <c r="U560"/>
      <c r="V560"/>
      <c r="W560"/>
      <c r="X560"/>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c r="BE560" s="23"/>
      <c r="BF560" s="23"/>
      <c r="BG560" s="23"/>
      <c r="BH560" s="23"/>
      <c r="BI560" s="23"/>
      <c r="BJ560" s="23"/>
      <c r="BK560" s="23"/>
      <c r="BL560" s="23"/>
      <c r="BM560" s="23"/>
      <c r="BN560" s="23"/>
    </row>
    <row r="561" spans="1:73" x14ac:dyDescent="0.35">
      <c r="A561" s="11">
        <v>558</v>
      </c>
      <c r="B561"/>
      <c r="C561"/>
      <c r="D561"/>
      <c r="E561"/>
      <c r="F561"/>
      <c r="G561"/>
      <c r="H561"/>
      <c r="I561"/>
      <c r="J561"/>
      <c r="K561"/>
      <c r="L561"/>
      <c r="M561"/>
      <c r="N561"/>
      <c r="O561"/>
      <c r="P561"/>
      <c r="Q561"/>
      <c r="R561"/>
      <c r="S561"/>
      <c r="T561"/>
      <c r="U561"/>
      <c r="V561"/>
      <c r="W561"/>
      <c r="X561"/>
      <c r="Y561"/>
      <c r="Z561"/>
      <c r="AA561"/>
      <c r="AB561"/>
      <c r="AC561"/>
      <c r="AD561"/>
      <c r="AE561"/>
      <c r="AF561"/>
      <c r="AG561"/>
      <c r="AH561"/>
      <c r="AI561"/>
      <c r="AJ561"/>
      <c r="AK561"/>
      <c r="AL561"/>
      <c r="AM561"/>
      <c r="AN561"/>
      <c r="AO561"/>
      <c r="AP561"/>
      <c r="AQ561"/>
      <c r="AR561"/>
      <c r="AS561"/>
      <c r="AT561"/>
      <c r="AU561"/>
      <c r="AV561"/>
      <c r="AW561"/>
      <c r="AX561"/>
      <c r="AY561"/>
      <c r="AZ561"/>
      <c r="BA561"/>
      <c r="BB561"/>
      <c r="BC561"/>
      <c r="BD561"/>
      <c r="BE561" s="23"/>
      <c r="BF561" s="23"/>
      <c r="BG561" s="23"/>
      <c r="BH561" s="23"/>
      <c r="BI561" s="23"/>
      <c r="BJ561" s="23"/>
      <c r="BK561" s="23"/>
      <c r="BL561" s="23"/>
      <c r="BM561" s="23"/>
      <c r="BN561" s="23"/>
    </row>
    <row r="562" spans="1:73" x14ac:dyDescent="0.35">
      <c r="A562" s="11">
        <v>559</v>
      </c>
      <c r="B562"/>
      <c r="C562"/>
      <c r="D562"/>
      <c r="E562"/>
      <c r="F562"/>
      <c r="G562"/>
      <c r="H562"/>
      <c r="I562"/>
      <c r="J562"/>
      <c r="K562"/>
      <c r="L562"/>
      <c r="M562"/>
      <c r="N562"/>
      <c r="O562"/>
      <c r="P562"/>
      <c r="Q562"/>
      <c r="R562"/>
      <c r="S562"/>
      <c r="T562"/>
      <c r="U562"/>
      <c r="V562"/>
      <c r="W562"/>
      <c r="X562"/>
      <c r="Y562"/>
      <c r="Z562"/>
      <c r="AA562"/>
      <c r="AB562"/>
      <c r="AC562"/>
      <c r="AD562"/>
      <c r="AE562"/>
      <c r="AF562"/>
      <c r="AG562"/>
      <c r="AH562"/>
      <c r="AI562"/>
      <c r="AJ562"/>
      <c r="AK562"/>
      <c r="AL562"/>
      <c r="AM562"/>
      <c r="AN562"/>
      <c r="AO562"/>
      <c r="AP562"/>
      <c r="AQ562"/>
      <c r="AR562"/>
      <c r="AS562"/>
      <c r="AT562"/>
      <c r="AU562"/>
      <c r="AV562"/>
      <c r="AW562"/>
      <c r="AX562"/>
      <c r="AY562"/>
      <c r="AZ562"/>
      <c r="BA562"/>
      <c r="BB562"/>
      <c r="BC562"/>
      <c r="BD562"/>
      <c r="BE562" s="23"/>
      <c r="BF562" s="23"/>
      <c r="BG562" s="23"/>
      <c r="BH562" s="23"/>
      <c r="BI562" s="23"/>
      <c r="BJ562" s="23"/>
      <c r="BK562" s="23"/>
      <c r="BL562" s="23"/>
      <c r="BM562" s="23"/>
      <c r="BN562" s="23"/>
    </row>
    <row r="563" spans="1:73" x14ac:dyDescent="0.35">
      <c r="A563" s="11">
        <v>560</v>
      </c>
      <c r="B563"/>
      <c r="C563"/>
      <c r="D563"/>
      <c r="E563"/>
      <c r="F563"/>
      <c r="G563"/>
      <c r="H563"/>
      <c r="I563"/>
      <c r="J563"/>
      <c r="K563"/>
      <c r="L563"/>
      <c r="M563"/>
      <c r="N563"/>
      <c r="O563"/>
      <c r="P563"/>
      <c r="Q563"/>
      <c r="R563"/>
      <c r="S563"/>
      <c r="T563"/>
      <c r="U563"/>
      <c r="V563"/>
      <c r="W563"/>
      <c r="X563"/>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c r="BE563" s="23"/>
      <c r="BF563" s="23"/>
      <c r="BG563" s="23"/>
      <c r="BH563" s="23"/>
      <c r="BI563" s="23"/>
      <c r="BJ563" s="23"/>
      <c r="BK563" s="23"/>
      <c r="BL563" s="23"/>
      <c r="BM563" s="23"/>
      <c r="BN563" s="23"/>
    </row>
    <row r="564" spans="1:73" x14ac:dyDescent="0.35">
      <c r="A564" s="11">
        <v>561</v>
      </c>
      <c r="B564" s="2" t="s">
        <v>80</v>
      </c>
      <c r="C564" s="7" t="s">
        <v>0</v>
      </c>
      <c r="D564" s="7" t="s">
        <v>1</v>
      </c>
      <c r="E564" s="7" t="s">
        <v>2</v>
      </c>
      <c r="F564" s="7" t="s">
        <v>3</v>
      </c>
      <c r="G564" s="12" t="e">
        <f t="shared" ref="G564:I569" si="324">D564/$C564*100</f>
        <v>#VALUE!</v>
      </c>
      <c r="H564" s="12" t="e">
        <f t="shared" si="324"/>
        <v>#VALUE!</v>
      </c>
      <c r="I564" s="12" t="e">
        <f t="shared" si="324"/>
        <v>#VALUE!</v>
      </c>
      <c r="J564" s="7" t="s">
        <v>4</v>
      </c>
      <c r="K564" s="13" t="e">
        <f t="shared" ref="K564:K569" si="325">J564/$C564*100</f>
        <v>#VALUE!</v>
      </c>
      <c r="L564" s="7" t="s">
        <v>5</v>
      </c>
      <c r="M564" s="12" t="e">
        <f t="shared" ref="M564:M569" si="326">L564/$C564*100</f>
        <v>#VALUE!</v>
      </c>
      <c r="N564" s="7" t="s">
        <v>6</v>
      </c>
      <c r="O564" s="12" t="e">
        <f t="shared" ref="O564:O569" si="327">N564/$C564*100</f>
        <v>#VALUE!</v>
      </c>
      <c r="P564" s="7" t="s">
        <v>7</v>
      </c>
      <c r="Q564" s="7" t="s">
        <v>8</v>
      </c>
      <c r="R564" s="7" t="s">
        <v>9</v>
      </c>
      <c r="S564" s="12" t="e">
        <f t="shared" ref="S564:S569" si="328">Q564/SUM(P564,Q564)*100</f>
        <v>#VALUE!</v>
      </c>
      <c r="T564" s="12" t="e">
        <f t="shared" ref="T564:T569" si="329">SUM(P564:Q564)/SUM(P564:R564)*100</f>
        <v>#DIV/0!</v>
      </c>
      <c r="U564" s="7" t="s">
        <v>10</v>
      </c>
      <c r="V564" s="7" t="s">
        <v>11</v>
      </c>
      <c r="W564" s="7" t="s">
        <v>12</v>
      </c>
      <c r="X564" s="7" t="s">
        <v>13</v>
      </c>
      <c r="Y564" s="7" t="s">
        <v>14</v>
      </c>
      <c r="Z564" s="7" t="s">
        <v>15</v>
      </c>
      <c r="AA564" s="7" t="s">
        <v>16</v>
      </c>
      <c r="AB564" s="7" t="s">
        <v>17</v>
      </c>
      <c r="AC564" s="7" t="s">
        <v>18</v>
      </c>
      <c r="AD564" s="7" t="s">
        <v>19</v>
      </c>
      <c r="AE564" s="7" t="s">
        <v>20</v>
      </c>
      <c r="AF564" s="7" t="s">
        <v>21</v>
      </c>
      <c r="AG564" s="7" t="s">
        <v>22</v>
      </c>
      <c r="AH564" s="7" t="s">
        <v>23</v>
      </c>
      <c r="AI564" s="7" t="s">
        <v>24</v>
      </c>
      <c r="AJ564" s="7" t="s">
        <v>25</v>
      </c>
      <c r="AK564" s="7" t="s">
        <v>26</v>
      </c>
      <c r="AL564" s="14" t="e">
        <f t="shared" ref="AL564:AL569" si="330">AK564/C564*100</f>
        <v>#VALUE!</v>
      </c>
      <c r="AM564" s="7" t="s">
        <v>27</v>
      </c>
      <c r="AN564" s="7" t="s">
        <v>28</v>
      </c>
      <c r="AO564" s="7" t="s">
        <v>29</v>
      </c>
      <c r="AP564" s="14" t="e">
        <f t="shared" ref="AP564:AP569" si="331">AN564/C564*100</f>
        <v>#VALUE!</v>
      </c>
      <c r="AQ564" s="14" t="e">
        <f t="shared" ref="AQ564:AQ569" si="332">AO564/C564*100</f>
        <v>#VALUE!</v>
      </c>
      <c r="AR564" s="7" t="s">
        <v>30</v>
      </c>
      <c r="AS564" s="7" t="s">
        <v>31</v>
      </c>
      <c r="AT564" s="7" t="s">
        <v>32</v>
      </c>
      <c r="AU564" s="7" t="s">
        <v>33</v>
      </c>
      <c r="AV564" s="12" t="e">
        <f t="shared" ref="AV564:AX569" si="333">AR564/$AU564*100</f>
        <v>#VALUE!</v>
      </c>
      <c r="AW564" s="12" t="e">
        <f t="shared" si="333"/>
        <v>#VALUE!</v>
      </c>
      <c r="AX564" s="12" t="e">
        <f t="shared" si="333"/>
        <v>#VALUE!</v>
      </c>
      <c r="AY564" s="7" t="s">
        <v>34</v>
      </c>
      <c r="AZ564" s="7" t="s">
        <v>35</v>
      </c>
      <c r="BA564" s="7" t="s">
        <v>36</v>
      </c>
      <c r="BB564" s="12" t="e">
        <f t="shared" ref="BB564:BC569" si="334">AY564/$BA564*100</f>
        <v>#VALUE!</v>
      </c>
      <c r="BC564" s="12" t="e">
        <f t="shared" si="334"/>
        <v>#VALUE!</v>
      </c>
      <c r="BD564" s="8" t="s">
        <v>37</v>
      </c>
      <c r="BN564" s="12"/>
      <c r="BO564" s="12"/>
      <c r="BP564" s="12"/>
      <c r="BQ564" s="12"/>
      <c r="BR564" s="12"/>
      <c r="BS564" s="12"/>
      <c r="BT564" s="12"/>
      <c r="BU564" s="12"/>
    </row>
    <row r="565" spans="1:73" x14ac:dyDescent="0.35">
      <c r="A565" s="11">
        <v>562</v>
      </c>
      <c r="B565" s="2">
        <v>1991</v>
      </c>
      <c r="C565" s="7">
        <v>60680</v>
      </c>
      <c r="D565" s="7">
        <v>17020</v>
      </c>
      <c r="E565" s="7">
        <v>10197</v>
      </c>
      <c r="F565" s="7">
        <v>2803</v>
      </c>
      <c r="G565" s="12">
        <f t="shared" si="324"/>
        <v>28.04878048780488</v>
      </c>
      <c r="H565" s="12">
        <f t="shared" si="324"/>
        <v>16.804548450889914</v>
      </c>
      <c r="I565" s="12">
        <f t="shared" si="324"/>
        <v>4.6193144363876071</v>
      </c>
      <c r="J565" s="7">
        <v>194</v>
      </c>
      <c r="K565" s="13">
        <f t="shared" si="325"/>
        <v>0.3197099538562953</v>
      </c>
      <c r="L565" s="7">
        <v>14358</v>
      </c>
      <c r="M565" s="12">
        <f t="shared" si="326"/>
        <v>23.661832564271592</v>
      </c>
      <c r="N565" s="7">
        <v>11079</v>
      </c>
      <c r="O565" s="12">
        <f t="shared" si="327"/>
        <v>18.258075148319051</v>
      </c>
      <c r="P565" s="7">
        <v>27638</v>
      </c>
      <c r="Q565" s="7">
        <v>2939</v>
      </c>
      <c r="R565" s="7">
        <v>11850</v>
      </c>
      <c r="S565" s="12">
        <f t="shared" si="328"/>
        <v>9.6117997187428461</v>
      </c>
      <c r="T565" s="12">
        <f t="shared" si="329"/>
        <v>72.069672614137232</v>
      </c>
      <c r="U565" s="7">
        <v>1461</v>
      </c>
      <c r="W565" s="7">
        <v>18</v>
      </c>
      <c r="X565" s="7">
        <v>76</v>
      </c>
      <c r="Y565" s="7">
        <v>294</v>
      </c>
      <c r="Z565" s="7">
        <v>8</v>
      </c>
      <c r="AA565" s="7">
        <v>650</v>
      </c>
      <c r="AB565" s="7">
        <v>135</v>
      </c>
      <c r="AC565" s="7">
        <v>38</v>
      </c>
      <c r="AD565" s="7">
        <v>176</v>
      </c>
      <c r="AE565" s="7">
        <v>139</v>
      </c>
      <c r="AF565" s="7">
        <v>207</v>
      </c>
      <c r="AG565" s="7">
        <v>558</v>
      </c>
      <c r="AH565" s="7">
        <v>10</v>
      </c>
      <c r="AI565" s="7">
        <v>7933</v>
      </c>
      <c r="AJ565" s="7">
        <v>1422</v>
      </c>
      <c r="AK565" s="7">
        <v>1856</v>
      </c>
      <c r="AL565" s="14">
        <f t="shared" si="330"/>
        <v>3.0586684245220828</v>
      </c>
      <c r="AM565" s="7">
        <v>21.622678396871944</v>
      </c>
      <c r="AN565" s="7">
        <v>2990</v>
      </c>
      <c r="AO565" s="7">
        <v>2112</v>
      </c>
      <c r="AP565" s="14">
        <f t="shared" si="331"/>
        <v>4.9274884640738303</v>
      </c>
      <c r="AQ565" s="14">
        <f t="shared" si="332"/>
        <v>3.4805537244561631</v>
      </c>
      <c r="AR565" s="7">
        <v>1012</v>
      </c>
      <c r="AS565" s="7">
        <v>17348</v>
      </c>
      <c r="AT565" s="7">
        <v>692</v>
      </c>
      <c r="AU565" s="7">
        <v>19570</v>
      </c>
      <c r="AV565" s="12">
        <f t="shared" si="333"/>
        <v>5.1711803781297903</v>
      </c>
      <c r="AW565" s="12">
        <f t="shared" si="333"/>
        <v>88.645886561062852</v>
      </c>
      <c r="AX565" s="12">
        <f t="shared" si="333"/>
        <v>3.5360245273377617</v>
      </c>
      <c r="AY565" s="7">
        <v>3406</v>
      </c>
      <c r="AZ565" s="7">
        <v>503</v>
      </c>
      <c r="BA565" s="7">
        <v>18423</v>
      </c>
      <c r="BB565" s="12">
        <f t="shared" si="334"/>
        <v>18.487759865385659</v>
      </c>
      <c r="BC565" s="12">
        <f t="shared" si="334"/>
        <v>2.7302827986755687</v>
      </c>
      <c r="BD565" s="8" t="s">
        <v>61</v>
      </c>
      <c r="BN565" s="12"/>
      <c r="BO565" s="12"/>
      <c r="BP565" s="12"/>
      <c r="BQ565" s="12"/>
      <c r="BR565" s="12"/>
      <c r="BS565" s="12"/>
      <c r="BT565" s="12"/>
      <c r="BU565" s="12"/>
    </row>
    <row r="566" spans="1:73" x14ac:dyDescent="0.35">
      <c r="A566" s="11">
        <v>563</v>
      </c>
      <c r="B566" s="2">
        <v>1996</v>
      </c>
      <c r="C566" s="7">
        <v>73897</v>
      </c>
      <c r="D566" s="7">
        <v>20186</v>
      </c>
      <c r="E566" s="7">
        <v>10918</v>
      </c>
      <c r="F566" s="7">
        <v>3929</v>
      </c>
      <c r="G566" s="12">
        <f t="shared" si="324"/>
        <v>27.31639985385063</v>
      </c>
      <c r="H566" s="12">
        <f t="shared" si="324"/>
        <v>14.774618726064659</v>
      </c>
      <c r="I566" s="12">
        <f t="shared" si="324"/>
        <v>5.3168599537193657</v>
      </c>
      <c r="J566" s="7">
        <v>365</v>
      </c>
      <c r="K566" s="13">
        <f t="shared" si="325"/>
        <v>0.49393074143740617</v>
      </c>
      <c r="L566" s="7">
        <v>17089</v>
      </c>
      <c r="M566" s="12">
        <f t="shared" si="326"/>
        <v>23.125431343626939</v>
      </c>
      <c r="N566" s="7">
        <v>13347</v>
      </c>
      <c r="O566" s="12">
        <f t="shared" si="327"/>
        <v>18.061626317712491</v>
      </c>
      <c r="P566" s="7">
        <v>32927</v>
      </c>
      <c r="Q566" s="7">
        <v>2972</v>
      </c>
      <c r="R566" s="7">
        <v>16051</v>
      </c>
      <c r="S566" s="12">
        <f t="shared" si="328"/>
        <v>8.2787821387782383</v>
      </c>
      <c r="T566" s="12">
        <f t="shared" si="329"/>
        <v>69.102983638113571</v>
      </c>
      <c r="U566" s="7">
        <v>855</v>
      </c>
      <c r="V566" s="7">
        <v>72</v>
      </c>
      <c r="W566" s="7">
        <v>25</v>
      </c>
      <c r="X566" s="7">
        <v>157</v>
      </c>
      <c r="Y566" s="7">
        <v>482</v>
      </c>
      <c r="Z566" s="7">
        <v>26</v>
      </c>
      <c r="AA566" s="7">
        <v>979</v>
      </c>
      <c r="AB566" s="7">
        <v>248</v>
      </c>
      <c r="AC566" s="7">
        <v>54</v>
      </c>
      <c r="AD566" s="7">
        <v>305</v>
      </c>
      <c r="AE566" s="7">
        <v>339</v>
      </c>
      <c r="AF566" s="7">
        <v>518</v>
      </c>
      <c r="AG566" s="7">
        <v>963</v>
      </c>
      <c r="AH566" s="7">
        <v>4</v>
      </c>
      <c r="AI566" s="7">
        <v>12644</v>
      </c>
      <c r="AJ566" s="7">
        <v>2095</v>
      </c>
      <c r="AK566" s="7">
        <v>3148</v>
      </c>
      <c r="AL566" s="14">
        <f t="shared" si="330"/>
        <v>4.2599834905341218</v>
      </c>
      <c r="AM566" s="7">
        <v>14.07749077490775</v>
      </c>
      <c r="AN566" s="7">
        <v>2218</v>
      </c>
      <c r="AO566" s="7">
        <v>2568</v>
      </c>
      <c r="AP566" s="14">
        <f t="shared" si="331"/>
        <v>3.0014750260497722</v>
      </c>
      <c r="AQ566" s="14">
        <f t="shared" si="332"/>
        <v>3.4751072438664625</v>
      </c>
      <c r="AR566" s="7">
        <v>1292</v>
      </c>
      <c r="AS566" s="7">
        <v>21889</v>
      </c>
      <c r="AT566" s="7">
        <v>687</v>
      </c>
      <c r="AU566" s="7">
        <v>24490</v>
      </c>
      <c r="AV566" s="12">
        <f t="shared" si="333"/>
        <v>5.2756227031441405</v>
      </c>
      <c r="AW566" s="12">
        <f t="shared" si="333"/>
        <v>89.37933850551245</v>
      </c>
      <c r="AX566" s="12">
        <f t="shared" si="333"/>
        <v>2.8052266231114742</v>
      </c>
      <c r="AY566" s="7">
        <v>4379</v>
      </c>
      <c r="AZ566" s="7">
        <v>502</v>
      </c>
      <c r="BA566" s="7">
        <v>23357</v>
      </c>
      <c r="BB566" s="12">
        <f t="shared" si="334"/>
        <v>18.748126899858715</v>
      </c>
      <c r="BC566" s="12">
        <f t="shared" si="334"/>
        <v>2.1492486192576101</v>
      </c>
      <c r="BD566" s="8" t="s">
        <v>52</v>
      </c>
      <c r="BN566" s="12"/>
      <c r="BO566" s="12"/>
      <c r="BP566" s="12"/>
      <c r="BQ566" s="12"/>
      <c r="BR566" s="12"/>
      <c r="BS566" s="12"/>
      <c r="BT566" s="12"/>
      <c r="BU566" s="12"/>
    </row>
    <row r="567" spans="1:73" x14ac:dyDescent="0.35">
      <c r="A567" s="11">
        <v>564</v>
      </c>
      <c r="B567" s="2">
        <v>2001</v>
      </c>
      <c r="C567" s="7">
        <v>85176</v>
      </c>
      <c r="D567" s="7">
        <v>21763</v>
      </c>
      <c r="E567" s="7">
        <v>12175</v>
      </c>
      <c r="F567" s="7">
        <v>5377</v>
      </c>
      <c r="G567" s="12">
        <f t="shared" si="324"/>
        <v>25.55062458908613</v>
      </c>
      <c r="H567" s="12">
        <f t="shared" si="324"/>
        <v>14.293932563163333</v>
      </c>
      <c r="I567" s="12">
        <f t="shared" si="324"/>
        <v>6.3128111205034285</v>
      </c>
      <c r="J567" s="7">
        <v>541</v>
      </c>
      <c r="K567" s="13">
        <f t="shared" si="325"/>
        <v>0.63515544284775061</v>
      </c>
      <c r="L567" s="7">
        <v>19176</v>
      </c>
      <c r="M567" s="12">
        <f t="shared" si="326"/>
        <v>22.513384051845588</v>
      </c>
      <c r="N567" s="7">
        <v>15300</v>
      </c>
      <c r="O567" s="12">
        <f t="shared" si="327"/>
        <v>17.962806424344883</v>
      </c>
      <c r="P567" s="7">
        <v>39058</v>
      </c>
      <c r="Q567" s="7">
        <v>2693</v>
      </c>
      <c r="R567" s="7">
        <v>19302</v>
      </c>
      <c r="S567" s="12">
        <f t="shared" si="328"/>
        <v>6.4501449067088217</v>
      </c>
      <c r="T567" s="12">
        <f t="shared" si="329"/>
        <v>68.384845953515793</v>
      </c>
      <c r="U567" s="7">
        <v>581</v>
      </c>
      <c r="V567" s="7">
        <v>174</v>
      </c>
      <c r="W567" s="7">
        <v>47</v>
      </c>
      <c r="X567" s="7">
        <v>229</v>
      </c>
      <c r="Y567" s="7">
        <v>618</v>
      </c>
      <c r="Z567" s="7">
        <v>10</v>
      </c>
      <c r="AA567" s="7">
        <v>1224</v>
      </c>
      <c r="AB567" s="7">
        <v>315</v>
      </c>
      <c r="AC567" s="7">
        <v>83</v>
      </c>
      <c r="AD567" s="7">
        <v>380</v>
      </c>
      <c r="AE567" s="7">
        <v>445</v>
      </c>
      <c r="AF567" s="7">
        <v>916</v>
      </c>
      <c r="AG567" s="7">
        <v>1855</v>
      </c>
      <c r="AH567" s="7">
        <v>14</v>
      </c>
      <c r="AI567" s="7">
        <v>13261</v>
      </c>
      <c r="AJ567" s="7">
        <v>2483</v>
      </c>
      <c r="AK567" s="7">
        <v>4592</v>
      </c>
      <c r="AL567" s="14">
        <f t="shared" si="330"/>
        <v>5.3911900065746217</v>
      </c>
      <c r="AM567" s="7">
        <v>12.656445556946183</v>
      </c>
      <c r="AN567" s="7">
        <v>4689</v>
      </c>
      <c r="AO567" s="7">
        <v>3400</v>
      </c>
      <c r="AP567" s="14">
        <f t="shared" si="331"/>
        <v>5.5050718512256971</v>
      </c>
      <c r="AQ567" s="14">
        <f t="shared" si="332"/>
        <v>3.9917347609655303</v>
      </c>
      <c r="AR567" s="7">
        <v>1532</v>
      </c>
      <c r="AS567" s="7">
        <v>26185</v>
      </c>
      <c r="AT567" s="7">
        <v>849</v>
      </c>
      <c r="AU567" s="7">
        <v>29150</v>
      </c>
      <c r="AV567" s="12">
        <f t="shared" si="333"/>
        <v>5.2555746140651802</v>
      </c>
      <c r="AW567" s="12">
        <f t="shared" si="333"/>
        <v>89.828473413379072</v>
      </c>
      <c r="AX567" s="12">
        <f t="shared" si="333"/>
        <v>2.9125214408233275</v>
      </c>
      <c r="AY567" s="7">
        <v>4665</v>
      </c>
      <c r="AZ567" s="7">
        <v>566</v>
      </c>
      <c r="BA567" s="7">
        <v>27808</v>
      </c>
      <c r="BB567" s="12">
        <f t="shared" si="334"/>
        <v>16.775747986191025</v>
      </c>
      <c r="BC567" s="12">
        <f t="shared" si="334"/>
        <v>2.0353855005753738</v>
      </c>
      <c r="BD567" s="8" t="s">
        <v>49</v>
      </c>
      <c r="BE567" s="5">
        <v>5680</v>
      </c>
      <c r="BF567" s="5">
        <v>12954</v>
      </c>
      <c r="BG567" s="5">
        <v>3412</v>
      </c>
      <c r="BH567" s="5">
        <v>309</v>
      </c>
      <c r="BI567" s="5">
        <v>22355</v>
      </c>
      <c r="BJ567" s="5">
        <v>4136</v>
      </c>
      <c r="BK567" s="5">
        <v>566</v>
      </c>
      <c r="BL567" s="5">
        <v>750</v>
      </c>
      <c r="BM567" s="5">
        <v>27807</v>
      </c>
      <c r="BN567" s="12">
        <f t="shared" ref="BN567:BU569" si="335">BE567/$BM567*100</f>
        <v>20.426511310101773</v>
      </c>
      <c r="BO567" s="12">
        <f t="shared" si="335"/>
        <v>46.585392167439856</v>
      </c>
      <c r="BP567" s="12">
        <f t="shared" si="335"/>
        <v>12.270291653180854</v>
      </c>
      <c r="BQ567" s="12">
        <f t="shared" si="335"/>
        <v>1.111230985003776</v>
      </c>
      <c r="BR567" s="12">
        <f t="shared" si="335"/>
        <v>80.393426115726257</v>
      </c>
      <c r="BS567" s="12">
        <f t="shared" si="335"/>
        <v>14.873952601862841</v>
      </c>
      <c r="BT567" s="12">
        <f t="shared" si="335"/>
        <v>2.0354586974502822</v>
      </c>
      <c r="BU567" s="12">
        <f t="shared" si="335"/>
        <v>2.6971625849606213</v>
      </c>
    </row>
    <row r="568" spans="1:73" x14ac:dyDescent="0.35">
      <c r="A568" s="11">
        <v>565</v>
      </c>
      <c r="B568" s="2">
        <v>2006</v>
      </c>
      <c r="C568" s="7">
        <v>112160</v>
      </c>
      <c r="D568" s="7">
        <v>27057</v>
      </c>
      <c r="E568" s="7">
        <v>15749</v>
      </c>
      <c r="F568" s="7">
        <v>7567</v>
      </c>
      <c r="G568" s="12">
        <f t="shared" si="324"/>
        <v>24.123573466476461</v>
      </c>
      <c r="H568" s="12">
        <f t="shared" si="324"/>
        <v>14.041547788873038</v>
      </c>
      <c r="I568" s="12">
        <f t="shared" si="324"/>
        <v>6.746611982881598</v>
      </c>
      <c r="J568" s="7">
        <v>696</v>
      </c>
      <c r="K568" s="13">
        <f t="shared" si="325"/>
        <v>0.6205420827389444</v>
      </c>
      <c r="L568" s="7">
        <v>28175</v>
      </c>
      <c r="M568" s="12">
        <f t="shared" si="326"/>
        <v>25.120363766048502</v>
      </c>
      <c r="N568" s="7">
        <v>23521</v>
      </c>
      <c r="O568" s="12">
        <f t="shared" si="327"/>
        <v>20.970934379457915</v>
      </c>
      <c r="P568" s="7">
        <v>53068</v>
      </c>
      <c r="Q568" s="7">
        <v>3074</v>
      </c>
      <c r="R568" s="7">
        <v>23906</v>
      </c>
      <c r="S568" s="12">
        <f t="shared" si="328"/>
        <v>5.4754016600762352</v>
      </c>
      <c r="T568" s="12">
        <f t="shared" si="329"/>
        <v>70.135418748750737</v>
      </c>
      <c r="U568" s="7">
        <v>573</v>
      </c>
      <c r="V568" s="7">
        <v>332</v>
      </c>
      <c r="W568" s="7">
        <v>85</v>
      </c>
      <c r="X568" s="7">
        <v>525</v>
      </c>
      <c r="Y568" s="7">
        <v>1565</v>
      </c>
      <c r="Z568" s="7">
        <v>59</v>
      </c>
      <c r="AA568" s="7">
        <v>2099</v>
      </c>
      <c r="AB568" s="7">
        <v>550</v>
      </c>
      <c r="AC568" s="7">
        <v>114</v>
      </c>
      <c r="AD568" s="7">
        <v>648</v>
      </c>
      <c r="AE568" s="7">
        <v>1379</v>
      </c>
      <c r="AF568" s="7">
        <v>1827</v>
      </c>
      <c r="AG568" s="7">
        <v>3654</v>
      </c>
      <c r="AH568" s="7">
        <v>34</v>
      </c>
      <c r="AI568" s="7">
        <v>20321</v>
      </c>
      <c r="AJ568" s="7">
        <v>3114</v>
      </c>
      <c r="AK568" s="7">
        <v>8945</v>
      </c>
      <c r="AL568" s="14">
        <f t="shared" si="330"/>
        <v>7.9752139800285313</v>
      </c>
      <c r="AM568" s="7">
        <v>10.652837095790115</v>
      </c>
      <c r="AN568" s="7">
        <v>7488</v>
      </c>
      <c r="AO568" s="7">
        <v>5528</v>
      </c>
      <c r="AP568" s="14">
        <f t="shared" si="331"/>
        <v>6.6761768901569196</v>
      </c>
      <c r="AQ568" s="14">
        <f t="shared" si="332"/>
        <v>4.9286733238231104</v>
      </c>
      <c r="AR568" s="7">
        <v>1855</v>
      </c>
      <c r="AS568" s="7">
        <v>34160</v>
      </c>
      <c r="AT568" s="7">
        <v>2105</v>
      </c>
      <c r="AU568" s="7">
        <v>38280</v>
      </c>
      <c r="AV568" s="12">
        <f t="shared" si="333"/>
        <v>4.8458725182863116</v>
      </c>
      <c r="AW568" s="12">
        <f t="shared" si="333"/>
        <v>89.237199582027174</v>
      </c>
      <c r="AX568" s="12">
        <f t="shared" si="333"/>
        <v>5.4989550679205852</v>
      </c>
      <c r="AY568" s="7">
        <v>7231</v>
      </c>
      <c r="AZ568" s="7">
        <v>634</v>
      </c>
      <c r="BA568" s="7">
        <v>38278</v>
      </c>
      <c r="BB568" s="12">
        <f t="shared" si="334"/>
        <v>18.890746642980304</v>
      </c>
      <c r="BC568" s="12">
        <f t="shared" si="334"/>
        <v>1.6563038821255027</v>
      </c>
      <c r="BD568" s="8">
        <v>32</v>
      </c>
      <c r="BE568" s="5">
        <v>8619</v>
      </c>
      <c r="BF568" s="5">
        <v>15993</v>
      </c>
      <c r="BG568" s="5">
        <v>4750</v>
      </c>
      <c r="BH568" s="5">
        <v>363</v>
      </c>
      <c r="BI568" s="5">
        <v>29725</v>
      </c>
      <c r="BJ568" s="5">
        <v>6125</v>
      </c>
      <c r="BK568" s="5">
        <v>853</v>
      </c>
      <c r="BL568" s="5">
        <v>1577</v>
      </c>
      <c r="BM568" s="5">
        <v>38280</v>
      </c>
      <c r="BN568" s="12">
        <f t="shared" si="335"/>
        <v>22.515673981191224</v>
      </c>
      <c r="BO568" s="12">
        <f t="shared" si="335"/>
        <v>41.778996865203759</v>
      </c>
      <c r="BP568" s="12">
        <f t="shared" si="335"/>
        <v>12.408568443051202</v>
      </c>
      <c r="BQ568" s="12">
        <f t="shared" si="335"/>
        <v>0.94827586206896552</v>
      </c>
      <c r="BR568" s="12">
        <f t="shared" si="335"/>
        <v>77.651515151515156</v>
      </c>
      <c r="BS568" s="12">
        <f t="shared" si="335"/>
        <v>16.000522466039708</v>
      </c>
      <c r="BT568" s="12">
        <f t="shared" si="335"/>
        <v>2.2283176593521423</v>
      </c>
      <c r="BU568" s="12">
        <f t="shared" si="335"/>
        <v>4.1196447230929989</v>
      </c>
    </row>
    <row r="569" spans="1:73" x14ac:dyDescent="0.35">
      <c r="A569" s="11">
        <v>566</v>
      </c>
      <c r="B569" s="2">
        <v>2011</v>
      </c>
      <c r="C569" s="7">
        <v>161454</v>
      </c>
      <c r="D569" s="7">
        <v>38147</v>
      </c>
      <c r="E569" s="7">
        <v>21772</v>
      </c>
      <c r="F569" s="7">
        <v>10935</v>
      </c>
      <c r="G569" s="12">
        <f t="shared" si="324"/>
        <v>23.627163154830477</v>
      </c>
      <c r="H569" s="12">
        <f t="shared" si="324"/>
        <v>13.484955467191895</v>
      </c>
      <c r="I569" s="12">
        <f t="shared" si="324"/>
        <v>6.7728269352261323</v>
      </c>
      <c r="J569" s="7">
        <v>1140</v>
      </c>
      <c r="K569" s="13">
        <f t="shared" si="325"/>
        <v>0.70608346649819764</v>
      </c>
      <c r="L569" s="7">
        <v>54117</v>
      </c>
      <c r="M569" s="12">
        <f t="shared" si="326"/>
        <v>33.518525400423648</v>
      </c>
      <c r="N569" s="7">
        <v>48832</v>
      </c>
      <c r="O569" s="12">
        <f t="shared" si="327"/>
        <v>30.245147224596479</v>
      </c>
      <c r="P569" s="7">
        <v>76701</v>
      </c>
      <c r="Q569" s="7">
        <v>5162</v>
      </c>
      <c r="R569" s="7">
        <v>34181</v>
      </c>
      <c r="S569" s="12">
        <f t="shared" si="328"/>
        <v>6.3056570123254705</v>
      </c>
      <c r="T569" s="12">
        <f t="shared" si="329"/>
        <v>70.544793354244945</v>
      </c>
      <c r="U569" s="7">
        <v>1021</v>
      </c>
      <c r="V569" s="7">
        <v>426</v>
      </c>
      <c r="W569" s="7">
        <v>153</v>
      </c>
      <c r="X569" s="7">
        <v>2497</v>
      </c>
      <c r="Y569" s="7">
        <v>8056</v>
      </c>
      <c r="Z569" s="7">
        <v>150</v>
      </c>
      <c r="AA569" s="7">
        <v>3908</v>
      </c>
      <c r="AB569" s="7">
        <v>1217</v>
      </c>
      <c r="AC569" s="7">
        <v>158</v>
      </c>
      <c r="AD569" s="7">
        <v>1209</v>
      </c>
      <c r="AE569" s="7">
        <v>6878</v>
      </c>
      <c r="AF569" s="7">
        <v>4150</v>
      </c>
      <c r="AG569" s="7">
        <v>8331</v>
      </c>
      <c r="AH569" s="7">
        <v>103</v>
      </c>
      <c r="AI569" s="7">
        <v>30944</v>
      </c>
      <c r="AJ569" s="7">
        <v>5551</v>
      </c>
      <c r="AK569" s="7">
        <v>20807</v>
      </c>
      <c r="AL569" s="14">
        <f t="shared" si="330"/>
        <v>12.887262006515787</v>
      </c>
      <c r="AM569" s="7">
        <v>8.738046127882992</v>
      </c>
      <c r="AN569" s="7">
        <v>13227</v>
      </c>
      <c r="AO569" s="7">
        <v>7149</v>
      </c>
      <c r="AP569" s="14">
        <f t="shared" si="331"/>
        <v>8.1924263257646146</v>
      </c>
      <c r="AQ569" s="14">
        <f t="shared" si="332"/>
        <v>4.4278865806979075</v>
      </c>
      <c r="AR569" s="7">
        <v>2311</v>
      </c>
      <c r="AS569" s="7">
        <v>49441</v>
      </c>
      <c r="AT569" s="7">
        <v>3068</v>
      </c>
      <c r="AU569" s="7">
        <v>55023</v>
      </c>
      <c r="AV569" s="12">
        <f t="shared" si="333"/>
        <v>4.2000617923413843</v>
      </c>
      <c r="AW569" s="12">
        <f t="shared" si="333"/>
        <v>89.855151482107487</v>
      </c>
      <c r="AX569" s="12">
        <f t="shared" si="333"/>
        <v>5.5758500990494886</v>
      </c>
      <c r="AY569" s="7">
        <v>13432</v>
      </c>
      <c r="AZ569" s="7">
        <v>758</v>
      </c>
      <c r="BA569" s="7">
        <v>55022</v>
      </c>
      <c r="BB569" s="12">
        <f t="shared" si="334"/>
        <v>24.412053360473994</v>
      </c>
      <c r="BC569" s="12">
        <f t="shared" si="334"/>
        <v>1.3776307658754681</v>
      </c>
      <c r="BD569" s="8">
        <v>31</v>
      </c>
      <c r="BE569" s="5">
        <v>12443</v>
      </c>
      <c r="BF569" s="5">
        <v>22636</v>
      </c>
      <c r="BG569" s="5">
        <v>6744</v>
      </c>
      <c r="BH569" s="5">
        <v>651</v>
      </c>
      <c r="BI569" s="5">
        <v>42474</v>
      </c>
      <c r="BJ569" s="5">
        <v>8831</v>
      </c>
      <c r="BK569" s="5">
        <v>1497</v>
      </c>
      <c r="BL569" s="5">
        <v>2221</v>
      </c>
      <c r="BM569" s="5">
        <v>55023</v>
      </c>
      <c r="BN569" s="12">
        <f t="shared" si="335"/>
        <v>22.614179524925941</v>
      </c>
      <c r="BO569" s="12">
        <f t="shared" si="335"/>
        <v>41.139159987641534</v>
      </c>
      <c r="BP569" s="12">
        <f t="shared" si="335"/>
        <v>12.256692655798485</v>
      </c>
      <c r="BQ569" s="12">
        <f t="shared" si="335"/>
        <v>1.1831415953328608</v>
      </c>
      <c r="BR569" s="12">
        <f t="shared" si="335"/>
        <v>77.193173763698823</v>
      </c>
      <c r="BS569" s="12">
        <f t="shared" si="335"/>
        <v>16.049651963724259</v>
      </c>
      <c r="BT569" s="12">
        <f t="shared" si="335"/>
        <v>2.7206804427239519</v>
      </c>
      <c r="BU569" s="12">
        <f t="shared" si="335"/>
        <v>4.0364938298529704</v>
      </c>
    </row>
    <row r="570" spans="1:73" x14ac:dyDescent="0.35">
      <c r="A570" s="11">
        <v>567</v>
      </c>
      <c r="B570"/>
      <c r="C570"/>
      <c r="D570"/>
      <c r="E570"/>
      <c r="F570"/>
      <c r="G570"/>
      <c r="H570"/>
      <c r="I570"/>
      <c r="J570"/>
      <c r="K570"/>
      <c r="L570"/>
      <c r="M570"/>
      <c r="N570"/>
      <c r="O570"/>
      <c r="P570"/>
      <c r="Q570"/>
      <c r="R570"/>
      <c r="S570"/>
      <c r="T570"/>
      <c r="U570"/>
      <c r="V570"/>
      <c r="W570"/>
      <c r="X570"/>
      <c r="Y570"/>
      <c r="Z570"/>
      <c r="AA570"/>
      <c r="AB570"/>
      <c r="AC570"/>
      <c r="AD570"/>
      <c r="AE570"/>
      <c r="AF570"/>
      <c r="AG570"/>
      <c r="AH570"/>
      <c r="AI570"/>
      <c r="AJ570"/>
      <c r="AK570"/>
      <c r="AL570"/>
      <c r="AM570"/>
      <c r="AN570"/>
      <c r="AO570"/>
      <c r="AP570"/>
      <c r="AQ570"/>
      <c r="AR570"/>
      <c r="AS570"/>
      <c r="AT570"/>
      <c r="AU570"/>
      <c r="AV570"/>
      <c r="AW570"/>
      <c r="AX570"/>
      <c r="AY570"/>
      <c r="AZ570"/>
      <c r="BA570"/>
      <c r="BB570"/>
      <c r="BC570"/>
      <c r="BD570"/>
      <c r="BE570" s="23"/>
      <c r="BF570" s="23"/>
      <c r="BG570" s="23"/>
      <c r="BH570" s="23"/>
      <c r="BI570" s="23"/>
      <c r="BJ570" s="23"/>
      <c r="BK570" s="23"/>
      <c r="BL570" s="23"/>
      <c r="BM570" s="23"/>
      <c r="BN570" s="23"/>
    </row>
    <row r="571" spans="1:73" x14ac:dyDescent="0.35">
      <c r="A571" s="11">
        <v>568</v>
      </c>
      <c r="B571"/>
      <c r="C571"/>
      <c r="D571"/>
      <c r="E571"/>
      <c r="F571"/>
      <c r="G571"/>
      <c r="H571"/>
      <c r="I571"/>
      <c r="J571"/>
      <c r="K571"/>
      <c r="L571"/>
      <c r="M571"/>
      <c r="N571"/>
      <c r="O571"/>
      <c r="P571"/>
      <c r="Q571"/>
      <c r="R571"/>
      <c r="S571"/>
      <c r="T571"/>
      <c r="U571"/>
      <c r="V571"/>
      <c r="W571"/>
      <c r="X571"/>
      <c r="Y571"/>
      <c r="Z571"/>
      <c r="AA571"/>
      <c r="AB571"/>
      <c r="AC571"/>
      <c r="AD571"/>
      <c r="AE571"/>
      <c r="AF571"/>
      <c r="AG571"/>
      <c r="AH571"/>
      <c r="AI571"/>
      <c r="AJ571"/>
      <c r="AK571"/>
      <c r="AL571"/>
      <c r="AM571"/>
      <c r="AN571"/>
      <c r="AO571"/>
      <c r="AP571"/>
      <c r="AQ571"/>
      <c r="AR571"/>
      <c r="AS571"/>
      <c r="AT571"/>
      <c r="AU571"/>
      <c r="AV571"/>
      <c r="AW571"/>
      <c r="AX571"/>
      <c r="AY571"/>
      <c r="AZ571"/>
      <c r="BA571"/>
      <c r="BB571"/>
      <c r="BC571"/>
      <c r="BD571"/>
      <c r="BE571" s="23"/>
      <c r="BF571" s="23"/>
      <c r="BG571" s="23"/>
      <c r="BH571" s="23"/>
      <c r="BI571" s="23"/>
      <c r="BJ571" s="23"/>
      <c r="BK571" s="23"/>
      <c r="BL571" s="23"/>
      <c r="BM571" s="23"/>
      <c r="BN571" s="23"/>
    </row>
    <row r="572" spans="1:73" x14ac:dyDescent="0.35">
      <c r="A572" s="11">
        <v>569</v>
      </c>
      <c r="B572"/>
      <c r="C572"/>
      <c r="D572"/>
      <c r="E572"/>
      <c r="F572"/>
      <c r="G572"/>
      <c r="H572"/>
      <c r="I572"/>
      <c r="J572"/>
      <c r="K572"/>
      <c r="L572"/>
      <c r="M572"/>
      <c r="N572"/>
      <c r="O572"/>
      <c r="P572"/>
      <c r="Q572"/>
      <c r="R572"/>
      <c r="S572"/>
      <c r="T572"/>
      <c r="U572"/>
      <c r="V572"/>
      <c r="W572"/>
      <c r="X572"/>
      <c r="Y572"/>
      <c r="Z572"/>
      <c r="AA572"/>
      <c r="AB572"/>
      <c r="AC572"/>
      <c r="AD572"/>
      <c r="AE572"/>
      <c r="AF572"/>
      <c r="AG572"/>
      <c r="AH572"/>
      <c r="AI572"/>
      <c r="AJ572"/>
      <c r="AK572"/>
      <c r="AL572"/>
      <c r="AM572"/>
      <c r="AN572"/>
      <c r="AO572"/>
      <c r="AP572"/>
      <c r="AQ572"/>
      <c r="AR572"/>
      <c r="AS572"/>
      <c r="AT572"/>
      <c r="AU572"/>
      <c r="AV572"/>
      <c r="AW572"/>
      <c r="AX572"/>
      <c r="AY572"/>
      <c r="AZ572"/>
      <c r="BA572"/>
      <c r="BB572"/>
      <c r="BC572"/>
      <c r="BD572"/>
      <c r="BE572" s="23"/>
      <c r="BF572" s="23"/>
      <c r="BG572" s="23"/>
      <c r="BH572" s="23"/>
      <c r="BI572" s="23"/>
      <c r="BJ572" s="23"/>
      <c r="BK572" s="23"/>
      <c r="BL572" s="23"/>
      <c r="BM572" s="23"/>
      <c r="BN572" s="23"/>
    </row>
    <row r="573" spans="1:73" x14ac:dyDescent="0.35">
      <c r="A573" s="11">
        <v>570</v>
      </c>
      <c r="B573"/>
      <c r="C573"/>
      <c r="D573"/>
      <c r="E573"/>
      <c r="F573"/>
      <c r="G573"/>
      <c r="H573"/>
      <c r="I573"/>
      <c r="J573"/>
      <c r="K573"/>
      <c r="L573"/>
      <c r="M573"/>
      <c r="N573"/>
      <c r="O573"/>
      <c r="P573"/>
      <c r="Q573"/>
      <c r="R573"/>
      <c r="S573"/>
      <c r="T573"/>
      <c r="U573"/>
      <c r="V573"/>
      <c r="W573"/>
      <c r="X573"/>
      <c r="Y573"/>
      <c r="Z573"/>
      <c r="AA573"/>
      <c r="AB573"/>
      <c r="AC573"/>
      <c r="AD573"/>
      <c r="AE573"/>
      <c r="AF573"/>
      <c r="AG573"/>
      <c r="AH573"/>
      <c r="AI573"/>
      <c r="AJ573"/>
      <c r="AK573"/>
      <c r="AL573"/>
      <c r="AM573"/>
      <c r="AN573"/>
      <c r="AO573"/>
      <c r="AP573"/>
      <c r="AQ573"/>
      <c r="AR573"/>
      <c r="AS573"/>
      <c r="AT573"/>
      <c r="AU573"/>
      <c r="AV573"/>
      <c r="AW573"/>
      <c r="AX573"/>
      <c r="AY573"/>
      <c r="AZ573"/>
      <c r="BA573"/>
      <c r="BB573"/>
      <c r="BC573"/>
      <c r="BD573"/>
      <c r="BE573" s="23"/>
      <c r="BF573" s="23"/>
      <c r="BG573" s="23"/>
      <c r="BH573" s="23"/>
      <c r="BI573" s="23"/>
      <c r="BJ573" s="23"/>
      <c r="BK573" s="23"/>
      <c r="BL573" s="23"/>
      <c r="BM573" s="23"/>
      <c r="BN573" s="23"/>
    </row>
    <row r="574" spans="1:73" x14ac:dyDescent="0.35">
      <c r="A574" s="11">
        <v>571</v>
      </c>
      <c r="B574"/>
      <c r="C574"/>
      <c r="D574"/>
      <c r="E574"/>
      <c r="F574"/>
      <c r="G574"/>
      <c r="H574"/>
      <c r="I574"/>
      <c r="J574"/>
      <c r="K574"/>
      <c r="L574"/>
      <c r="M574"/>
      <c r="N574"/>
      <c r="O574"/>
      <c r="P574"/>
      <c r="Q574"/>
      <c r="R574"/>
      <c r="S574"/>
      <c r="T574"/>
      <c r="U574"/>
      <c r="V574"/>
      <c r="W574"/>
      <c r="X574"/>
      <c r="Y574"/>
      <c r="Z574"/>
      <c r="AA574"/>
      <c r="AB574"/>
      <c r="AC574"/>
      <c r="AD574"/>
      <c r="AE574"/>
      <c r="AF574"/>
      <c r="AG574"/>
      <c r="AH574"/>
      <c r="AI574"/>
      <c r="AJ574"/>
      <c r="AK574"/>
      <c r="AL574"/>
      <c r="AM574"/>
      <c r="AN574"/>
      <c r="AO574"/>
      <c r="AP574"/>
      <c r="AQ574"/>
      <c r="AR574"/>
      <c r="AS574"/>
      <c r="AT574"/>
      <c r="AU574"/>
      <c r="AV574"/>
      <c r="AW574"/>
      <c r="AX574"/>
      <c r="AY574"/>
      <c r="AZ574"/>
      <c r="BA574"/>
      <c r="BB574"/>
      <c r="BC574"/>
      <c r="BD574"/>
      <c r="BE574" s="23"/>
      <c r="BF574" s="23"/>
      <c r="BG574" s="23"/>
      <c r="BH574" s="23"/>
      <c r="BI574" s="23"/>
      <c r="BJ574" s="23"/>
      <c r="BK574" s="23"/>
      <c r="BL574" s="23"/>
      <c r="BM574" s="23"/>
      <c r="BN574" s="23"/>
    </row>
    <row r="575" spans="1:73" x14ac:dyDescent="0.35">
      <c r="A575" s="11">
        <v>572</v>
      </c>
      <c r="B575"/>
      <c r="C575"/>
      <c r="D575"/>
      <c r="E575"/>
      <c r="F575"/>
      <c r="G575"/>
      <c r="H575"/>
      <c r="I575"/>
      <c r="J575"/>
      <c r="K575"/>
      <c r="L575"/>
      <c r="M575"/>
      <c r="N575"/>
      <c r="O575"/>
      <c r="P575"/>
      <c r="Q575"/>
      <c r="R575"/>
      <c r="S575"/>
      <c r="T575"/>
      <c r="U575"/>
      <c r="V575"/>
      <c r="W575"/>
      <c r="X575"/>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c r="BE575" s="23"/>
      <c r="BF575" s="23"/>
      <c r="BG575" s="23"/>
      <c r="BH575" s="23"/>
      <c r="BI575" s="23"/>
      <c r="BJ575" s="23"/>
      <c r="BK575" s="23"/>
      <c r="BL575" s="23"/>
      <c r="BM575" s="23"/>
      <c r="BN575" s="23"/>
    </row>
    <row r="576" spans="1:73" x14ac:dyDescent="0.35">
      <c r="A576" s="11">
        <v>573</v>
      </c>
      <c r="B576"/>
      <c r="C576"/>
      <c r="D576"/>
      <c r="E576"/>
      <c r="F576"/>
      <c r="G576"/>
      <c r="H576"/>
      <c r="I576"/>
      <c r="J576"/>
      <c r="K576"/>
      <c r="L576"/>
      <c r="M576"/>
      <c r="N576"/>
      <c r="O576"/>
      <c r="P576"/>
      <c r="Q576"/>
      <c r="R576"/>
      <c r="S576"/>
      <c r="T576"/>
      <c r="U576"/>
      <c r="V576"/>
      <c r="W576"/>
      <c r="X576"/>
      <c r="Y576"/>
      <c r="Z576"/>
      <c r="AA576"/>
      <c r="AB576"/>
      <c r="AC576"/>
      <c r="AD576"/>
      <c r="AE576"/>
      <c r="AF576"/>
      <c r="AG576"/>
      <c r="AH576"/>
      <c r="AI576"/>
      <c r="AJ576"/>
      <c r="AK576"/>
      <c r="AL576"/>
      <c r="AM576"/>
      <c r="AN576"/>
      <c r="AO576"/>
      <c r="AP576"/>
      <c r="AQ576"/>
      <c r="AR576"/>
      <c r="AS576"/>
      <c r="AT576"/>
      <c r="AU576"/>
      <c r="AV576"/>
      <c r="AW576"/>
      <c r="AX576"/>
      <c r="AY576"/>
      <c r="AZ576"/>
      <c r="BA576"/>
      <c r="BB576"/>
      <c r="BC576"/>
      <c r="BD576"/>
      <c r="BE576" s="23"/>
      <c r="BF576" s="23"/>
      <c r="BG576" s="23"/>
      <c r="BH576" s="23"/>
      <c r="BI576" s="23"/>
      <c r="BJ576" s="23"/>
      <c r="BK576" s="23"/>
      <c r="BL576" s="23"/>
      <c r="BM576" s="23"/>
      <c r="BN576" s="23"/>
    </row>
    <row r="577" spans="1:73" x14ac:dyDescent="0.35">
      <c r="A577" s="11">
        <v>574</v>
      </c>
      <c r="B577"/>
      <c r="C577"/>
      <c r="D577"/>
      <c r="E577"/>
      <c r="F577"/>
      <c r="G577"/>
      <c r="H577"/>
      <c r="I577"/>
      <c r="J577"/>
      <c r="K577"/>
      <c r="L577"/>
      <c r="M577"/>
      <c r="N577"/>
      <c r="O577"/>
      <c r="P577"/>
      <c r="Q577"/>
      <c r="R577"/>
      <c r="S577"/>
      <c r="T577"/>
      <c r="U577"/>
      <c r="V577"/>
      <c r="W577"/>
      <c r="X577"/>
      <c r="Y577"/>
      <c r="Z577"/>
      <c r="AA577"/>
      <c r="AB577"/>
      <c r="AC577"/>
      <c r="AD577"/>
      <c r="AE577"/>
      <c r="AF577"/>
      <c r="AG577"/>
      <c r="AH577"/>
      <c r="AI577"/>
      <c r="AJ577"/>
      <c r="AK577"/>
      <c r="AL577"/>
      <c r="AM577"/>
      <c r="AN577"/>
      <c r="AO577"/>
      <c r="AP577"/>
      <c r="AQ577"/>
      <c r="AR577"/>
      <c r="AS577"/>
      <c r="AT577"/>
      <c r="AU577"/>
      <c r="AV577"/>
      <c r="AW577"/>
      <c r="AX577"/>
      <c r="AY577"/>
      <c r="AZ577"/>
      <c r="BA577"/>
      <c r="BB577"/>
      <c r="BC577"/>
      <c r="BD577"/>
      <c r="BE577" s="23"/>
      <c r="BF577" s="23"/>
      <c r="BG577" s="23"/>
      <c r="BH577" s="23"/>
      <c r="BI577" s="23"/>
      <c r="BJ577" s="23"/>
      <c r="BK577" s="23"/>
      <c r="BL577" s="23"/>
      <c r="BM577" s="23"/>
      <c r="BN577" s="23"/>
    </row>
    <row r="578" spans="1:73" x14ac:dyDescent="0.35">
      <c r="A578" s="11">
        <v>575</v>
      </c>
      <c r="B578"/>
      <c r="C578"/>
      <c r="D578"/>
      <c r="E578"/>
      <c r="F578"/>
      <c r="G578"/>
      <c r="H578"/>
      <c r="I578"/>
      <c r="J578"/>
      <c r="K578"/>
      <c r="L578"/>
      <c r="M578"/>
      <c r="N578"/>
      <c r="O578"/>
      <c r="P578"/>
      <c r="Q578"/>
      <c r="R578"/>
      <c r="S578"/>
      <c r="T578"/>
      <c r="U578"/>
      <c r="V578"/>
      <c r="W578"/>
      <c r="X578"/>
      <c r="Y578"/>
      <c r="Z578"/>
      <c r="AA578"/>
      <c r="AB578"/>
      <c r="AC578"/>
      <c r="AD578"/>
      <c r="AE578"/>
      <c r="AF578"/>
      <c r="AG578"/>
      <c r="AH578"/>
      <c r="AI578"/>
      <c r="AJ578"/>
      <c r="AK578"/>
      <c r="AL578"/>
      <c r="AM578"/>
      <c r="AN578"/>
      <c r="AO578"/>
      <c r="AP578"/>
      <c r="AQ578"/>
      <c r="AR578"/>
      <c r="AS578"/>
      <c r="AT578"/>
      <c r="AU578"/>
      <c r="AV578"/>
      <c r="AW578"/>
      <c r="AX578"/>
      <c r="AY578"/>
      <c r="AZ578"/>
      <c r="BA578"/>
      <c r="BB578"/>
      <c r="BC578"/>
      <c r="BD578"/>
      <c r="BE578" s="23"/>
      <c r="BF578" s="23"/>
      <c r="BG578" s="23"/>
      <c r="BH578" s="23"/>
      <c r="BI578" s="23"/>
      <c r="BJ578" s="23"/>
      <c r="BK578" s="23"/>
      <c r="BL578" s="23"/>
      <c r="BM578" s="23"/>
      <c r="BN578" s="23"/>
    </row>
    <row r="579" spans="1:73" x14ac:dyDescent="0.35">
      <c r="A579" s="11">
        <v>576</v>
      </c>
      <c r="B579"/>
      <c r="C579"/>
      <c r="D579"/>
      <c r="E579"/>
      <c r="F579"/>
      <c r="G579"/>
      <c r="H579"/>
      <c r="I579"/>
      <c r="J579"/>
      <c r="K579"/>
      <c r="L579"/>
      <c r="M579"/>
      <c r="N579"/>
      <c r="O579"/>
      <c r="P579"/>
      <c r="Q579"/>
      <c r="R579"/>
      <c r="S579"/>
      <c r="T579"/>
      <c r="U579"/>
      <c r="V579"/>
      <c r="W579"/>
      <c r="X579"/>
      <c r="Y579"/>
      <c r="Z579"/>
      <c r="AA579"/>
      <c r="AB579"/>
      <c r="AC579"/>
      <c r="AD579"/>
      <c r="AE579"/>
      <c r="AF579"/>
      <c r="AG579"/>
      <c r="AH579"/>
      <c r="AI579"/>
      <c r="AJ579"/>
      <c r="AK579"/>
      <c r="AL579"/>
      <c r="AM579"/>
      <c r="AN579"/>
      <c r="AO579"/>
      <c r="AP579"/>
      <c r="AQ579"/>
      <c r="AR579"/>
      <c r="AS579"/>
      <c r="AT579"/>
      <c r="AU579"/>
      <c r="AV579"/>
      <c r="AW579"/>
      <c r="AX579"/>
      <c r="AY579"/>
      <c r="AZ579"/>
      <c r="BA579"/>
      <c r="BB579"/>
      <c r="BC579"/>
      <c r="BD579"/>
      <c r="BE579" s="23"/>
      <c r="BF579" s="23"/>
      <c r="BG579" s="23"/>
      <c r="BH579" s="23"/>
      <c r="BI579" s="23"/>
      <c r="BJ579" s="23"/>
      <c r="BK579" s="23"/>
      <c r="BL579" s="23"/>
      <c r="BM579" s="23"/>
      <c r="BN579" s="23"/>
    </row>
    <row r="580" spans="1:73" x14ac:dyDescent="0.35">
      <c r="A580" s="11">
        <v>577</v>
      </c>
      <c r="B580"/>
      <c r="C580"/>
      <c r="D580"/>
      <c r="E580"/>
      <c r="F580"/>
      <c r="G580"/>
      <c r="H580"/>
      <c r="I580"/>
      <c r="J580"/>
      <c r="K580"/>
      <c r="L580"/>
      <c r="M580"/>
      <c r="N580"/>
      <c r="O580"/>
      <c r="P580"/>
      <c r="Q580"/>
      <c r="R580"/>
      <c r="S580"/>
      <c r="T580"/>
      <c r="U580"/>
      <c r="V580"/>
      <c r="W580"/>
      <c r="X580"/>
      <c r="Y580"/>
      <c r="Z580"/>
      <c r="AA580"/>
      <c r="AB580"/>
      <c r="AC580"/>
      <c r="AD580"/>
      <c r="AE580"/>
      <c r="AF580"/>
      <c r="AG580"/>
      <c r="AH580"/>
      <c r="AI580"/>
      <c r="AJ580"/>
      <c r="AK580"/>
      <c r="AL580"/>
      <c r="AM580"/>
      <c r="AN580"/>
      <c r="AO580"/>
      <c r="AP580"/>
      <c r="AQ580"/>
      <c r="AR580"/>
      <c r="AS580"/>
      <c r="AT580"/>
      <c r="AU580"/>
      <c r="AV580"/>
      <c r="AW580"/>
      <c r="AX580"/>
      <c r="AY580"/>
      <c r="AZ580"/>
      <c r="BA580"/>
      <c r="BB580"/>
      <c r="BC580"/>
      <c r="BD580"/>
      <c r="BE580" s="23"/>
      <c r="BF580" s="23"/>
      <c r="BG580" s="23"/>
      <c r="BH580" s="23"/>
      <c r="BI580" s="23"/>
      <c r="BJ580" s="23"/>
      <c r="BK580" s="23"/>
      <c r="BL580" s="23"/>
      <c r="BM580" s="23"/>
      <c r="BN580" s="23"/>
    </row>
    <row r="581" spans="1:73" x14ac:dyDescent="0.35">
      <c r="A581" s="11">
        <v>578</v>
      </c>
      <c r="B581"/>
      <c r="C581"/>
      <c r="D581"/>
      <c r="E581"/>
      <c r="F581"/>
      <c r="G581"/>
      <c r="H581"/>
      <c r="I581"/>
      <c r="J581"/>
      <c r="K581"/>
      <c r="L581"/>
      <c r="M581"/>
      <c r="N581"/>
      <c r="O581"/>
      <c r="P581"/>
      <c r="Q581"/>
      <c r="R581"/>
      <c r="S581"/>
      <c r="T581"/>
      <c r="U581"/>
      <c r="V581"/>
      <c r="W581"/>
      <c r="X581"/>
      <c r="Y581"/>
      <c r="Z581"/>
      <c r="AA581"/>
      <c r="AB581"/>
      <c r="AC581"/>
      <c r="AD581"/>
      <c r="AE581"/>
      <c r="AF581"/>
      <c r="AG581"/>
      <c r="AH581"/>
      <c r="AI581"/>
      <c r="AJ581"/>
      <c r="AK581"/>
      <c r="AL581"/>
      <c r="AM581"/>
      <c r="AN581"/>
      <c r="AO581"/>
      <c r="AP581"/>
      <c r="AQ581"/>
      <c r="AR581"/>
      <c r="AS581"/>
      <c r="AT581"/>
      <c r="AU581"/>
      <c r="AV581"/>
      <c r="AW581"/>
      <c r="AX581"/>
      <c r="AY581"/>
      <c r="AZ581"/>
      <c r="BA581"/>
      <c r="BB581"/>
      <c r="BC581"/>
      <c r="BD581"/>
      <c r="BE581" s="23"/>
      <c r="BF581" s="23"/>
      <c r="BG581" s="23"/>
      <c r="BH581" s="23"/>
      <c r="BI581" s="23"/>
      <c r="BJ581" s="23"/>
      <c r="BK581" s="23"/>
      <c r="BL581" s="23"/>
      <c r="BM581" s="23"/>
      <c r="BN581" s="23"/>
    </row>
    <row r="582" spans="1:73" x14ac:dyDescent="0.35">
      <c r="A582" s="11">
        <v>579</v>
      </c>
      <c r="B582"/>
      <c r="C582"/>
      <c r="D582"/>
      <c r="E582"/>
      <c r="F582"/>
      <c r="G582"/>
      <c r="H582"/>
      <c r="I582"/>
      <c r="J582"/>
      <c r="K582"/>
      <c r="L582"/>
      <c r="M582"/>
      <c r="N582"/>
      <c r="O582"/>
      <c r="P582"/>
      <c r="Q582"/>
      <c r="R582"/>
      <c r="S582"/>
      <c r="T582"/>
      <c r="U582"/>
      <c r="V582"/>
      <c r="W582"/>
      <c r="X582"/>
      <c r="Y582"/>
      <c r="Z582"/>
      <c r="AA582"/>
      <c r="AB582"/>
      <c r="AC582"/>
      <c r="AD582"/>
      <c r="AE582"/>
      <c r="AF582"/>
      <c r="AG582"/>
      <c r="AH582"/>
      <c r="AI582"/>
      <c r="AJ582"/>
      <c r="AK582"/>
      <c r="AL582"/>
      <c r="AM582"/>
      <c r="AN582"/>
      <c r="AO582"/>
      <c r="AP582"/>
      <c r="AQ582"/>
      <c r="AR582"/>
      <c r="AS582"/>
      <c r="AT582"/>
      <c r="AU582"/>
      <c r="AV582"/>
      <c r="AW582"/>
      <c r="AX582"/>
      <c r="AY582"/>
      <c r="AZ582"/>
      <c r="BA582"/>
      <c r="BB582"/>
      <c r="BC582"/>
      <c r="BD582"/>
      <c r="BE582" s="23"/>
      <c r="BF582" s="23"/>
      <c r="BG582" s="23"/>
      <c r="BH582" s="23"/>
      <c r="BI582" s="23"/>
      <c r="BJ582" s="23"/>
      <c r="BK582" s="23"/>
      <c r="BL582" s="23"/>
      <c r="BM582" s="23"/>
      <c r="BN582" s="23"/>
    </row>
    <row r="583" spans="1:73" x14ac:dyDescent="0.35">
      <c r="A583" s="11">
        <v>580</v>
      </c>
      <c r="B583"/>
      <c r="C583"/>
      <c r="D583"/>
      <c r="E583"/>
      <c r="F583"/>
      <c r="G583"/>
      <c r="H583"/>
      <c r="I583"/>
      <c r="J583"/>
      <c r="K583"/>
      <c r="L583"/>
      <c r="M583"/>
      <c r="N583"/>
      <c r="O583"/>
      <c r="P583"/>
      <c r="Q583"/>
      <c r="R583"/>
      <c r="S583"/>
      <c r="T583"/>
      <c r="U583"/>
      <c r="V583"/>
      <c r="W583"/>
      <c r="X583"/>
      <c r="Y583"/>
      <c r="Z583"/>
      <c r="AA583"/>
      <c r="AB583"/>
      <c r="AC583"/>
      <c r="AD583"/>
      <c r="AE583"/>
      <c r="AF583"/>
      <c r="AG583"/>
      <c r="AH583"/>
      <c r="AI583"/>
      <c r="AJ583"/>
      <c r="AK583"/>
      <c r="AL583"/>
      <c r="AM583"/>
      <c r="AN583"/>
      <c r="AO583"/>
      <c r="AP583"/>
      <c r="AQ583"/>
      <c r="AR583"/>
      <c r="AS583"/>
      <c r="AT583"/>
      <c r="AU583"/>
      <c r="AV583"/>
      <c r="AW583"/>
      <c r="AX583"/>
      <c r="AY583"/>
      <c r="AZ583"/>
      <c r="BA583"/>
      <c r="BB583"/>
      <c r="BC583"/>
      <c r="BD583"/>
      <c r="BE583" s="23"/>
      <c r="BF583" s="23"/>
      <c r="BG583" s="23"/>
      <c r="BH583" s="23"/>
      <c r="BI583" s="23"/>
      <c r="BJ583" s="23"/>
      <c r="BK583" s="23"/>
      <c r="BL583" s="23"/>
      <c r="BM583" s="23"/>
      <c r="BN583" s="23"/>
    </row>
    <row r="584" spans="1:73" x14ac:dyDescent="0.35">
      <c r="A584" s="11">
        <v>581</v>
      </c>
      <c r="B584" s="2" t="s">
        <v>82</v>
      </c>
      <c r="C584" s="7" t="s">
        <v>0</v>
      </c>
      <c r="D584" s="7" t="s">
        <v>1</v>
      </c>
      <c r="E584" s="7" t="s">
        <v>2</v>
      </c>
      <c r="F584" s="7" t="s">
        <v>3</v>
      </c>
      <c r="G584" s="12" t="e">
        <f t="shared" ref="G584:I589" si="336">D584/$C584*100</f>
        <v>#VALUE!</v>
      </c>
      <c r="H584" s="12" t="e">
        <f t="shared" si="336"/>
        <v>#VALUE!</v>
      </c>
      <c r="I584" s="12" t="e">
        <f t="shared" si="336"/>
        <v>#VALUE!</v>
      </c>
      <c r="J584" s="7" t="s">
        <v>4</v>
      </c>
      <c r="K584" s="13" t="e">
        <f t="shared" ref="K584:K589" si="337">J584/$C584*100</f>
        <v>#VALUE!</v>
      </c>
      <c r="L584" s="7" t="s">
        <v>5</v>
      </c>
      <c r="M584" s="12" t="e">
        <f t="shared" ref="M584:M589" si="338">L584/$C584*100</f>
        <v>#VALUE!</v>
      </c>
      <c r="N584" s="7" t="s">
        <v>6</v>
      </c>
      <c r="O584" s="12" t="e">
        <f t="shared" ref="O584:O589" si="339">N584/$C584*100</f>
        <v>#VALUE!</v>
      </c>
      <c r="P584" s="7" t="s">
        <v>7</v>
      </c>
      <c r="Q584" s="7" t="s">
        <v>8</v>
      </c>
      <c r="R584" s="7" t="s">
        <v>9</v>
      </c>
      <c r="S584" s="12" t="e">
        <f t="shared" ref="S584:S589" si="340">Q584/SUM(P584,Q584)*100</f>
        <v>#VALUE!</v>
      </c>
      <c r="T584" s="12" t="e">
        <f t="shared" ref="T584:T589" si="341">SUM(P584:Q584)/SUM(P584:R584)*100</f>
        <v>#DIV/0!</v>
      </c>
      <c r="U584" s="7" t="s">
        <v>10</v>
      </c>
      <c r="V584" s="7" t="s">
        <v>11</v>
      </c>
      <c r="W584" s="7" t="s">
        <v>12</v>
      </c>
      <c r="X584" s="7" t="s">
        <v>13</v>
      </c>
      <c r="Y584" s="7" t="s">
        <v>14</v>
      </c>
      <c r="Z584" s="7" t="s">
        <v>15</v>
      </c>
      <c r="AA584" s="7" t="s">
        <v>16</v>
      </c>
      <c r="AB584" s="7" t="s">
        <v>17</v>
      </c>
      <c r="AC584" s="7" t="s">
        <v>18</v>
      </c>
      <c r="AD584" s="7" t="s">
        <v>19</v>
      </c>
      <c r="AE584" s="7" t="s">
        <v>20</v>
      </c>
      <c r="AF584" s="7" t="s">
        <v>21</v>
      </c>
      <c r="AG584" s="7" t="s">
        <v>22</v>
      </c>
      <c r="AH584" s="7" t="s">
        <v>23</v>
      </c>
      <c r="AI584" s="7" t="s">
        <v>24</v>
      </c>
      <c r="AJ584" s="7" t="s">
        <v>25</v>
      </c>
      <c r="AK584" s="7" t="s">
        <v>26</v>
      </c>
      <c r="AL584" s="14" t="e">
        <f t="shared" ref="AL584:AL589" si="342">AK584/C584*100</f>
        <v>#VALUE!</v>
      </c>
      <c r="AM584" s="7" t="s">
        <v>27</v>
      </c>
      <c r="AN584" s="7" t="s">
        <v>28</v>
      </c>
      <c r="AO584" s="7" t="s">
        <v>29</v>
      </c>
      <c r="AP584" s="14" t="e">
        <f t="shared" ref="AP584:AP589" si="343">AN584/C584*100</f>
        <v>#VALUE!</v>
      </c>
      <c r="AQ584" s="14" t="e">
        <f t="shared" ref="AQ584:AQ589" si="344">AO584/C584*100</f>
        <v>#VALUE!</v>
      </c>
      <c r="AR584" s="7" t="s">
        <v>30</v>
      </c>
      <c r="AS584" s="7" t="s">
        <v>31</v>
      </c>
      <c r="AT584" s="7" t="s">
        <v>32</v>
      </c>
      <c r="AU584" s="7" t="s">
        <v>33</v>
      </c>
      <c r="AV584" s="12" t="e">
        <f t="shared" ref="AV584:AX589" si="345">AR584/$AU584*100</f>
        <v>#VALUE!</v>
      </c>
      <c r="AW584" s="12" t="e">
        <f t="shared" si="345"/>
        <v>#VALUE!</v>
      </c>
      <c r="AX584" s="12" t="e">
        <f t="shared" si="345"/>
        <v>#VALUE!</v>
      </c>
      <c r="AY584" s="7" t="s">
        <v>34</v>
      </c>
      <c r="AZ584" s="7" t="s">
        <v>35</v>
      </c>
      <c r="BA584" s="7" t="s">
        <v>36</v>
      </c>
      <c r="BB584" s="12" t="e">
        <f t="shared" ref="BB584:BC589" si="346">AY584/$BA584*100</f>
        <v>#VALUE!</v>
      </c>
      <c r="BC584" s="12" t="e">
        <f t="shared" si="346"/>
        <v>#VALUE!</v>
      </c>
      <c r="BD584" s="8" t="s">
        <v>37</v>
      </c>
      <c r="BN584" s="12"/>
      <c r="BO584" s="12"/>
      <c r="BP584" s="12"/>
      <c r="BQ584" s="12"/>
      <c r="BR584" s="12"/>
      <c r="BS584" s="12"/>
      <c r="BT584" s="12"/>
      <c r="BU584" s="12"/>
    </row>
    <row r="585" spans="1:73" x14ac:dyDescent="0.35">
      <c r="A585" s="11">
        <v>582</v>
      </c>
      <c r="B585" s="2">
        <v>1991</v>
      </c>
      <c r="C585" s="7">
        <v>64334</v>
      </c>
      <c r="D585" s="7">
        <v>8832</v>
      </c>
      <c r="E585" s="7">
        <v>12293</v>
      </c>
      <c r="F585" s="7">
        <v>6356</v>
      </c>
      <c r="G585" s="12">
        <f t="shared" si="336"/>
        <v>13.728355146578791</v>
      </c>
      <c r="H585" s="12">
        <f t="shared" si="336"/>
        <v>19.10809214412286</v>
      </c>
      <c r="I585" s="12">
        <f t="shared" si="336"/>
        <v>9.8796903659029436</v>
      </c>
      <c r="J585" s="7">
        <v>290</v>
      </c>
      <c r="K585" s="13">
        <f t="shared" si="337"/>
        <v>0.4507725308546025</v>
      </c>
      <c r="L585" s="7">
        <v>23384</v>
      </c>
      <c r="M585" s="12">
        <f t="shared" si="338"/>
        <v>36.347809867255258</v>
      </c>
      <c r="N585" s="7">
        <v>23524</v>
      </c>
      <c r="O585" s="12">
        <f t="shared" si="339"/>
        <v>36.565424192495414</v>
      </c>
      <c r="P585" s="7">
        <v>29902</v>
      </c>
      <c r="Q585" s="7">
        <v>6232</v>
      </c>
      <c r="R585" s="7">
        <v>17076</v>
      </c>
      <c r="S585" s="12">
        <f t="shared" si="340"/>
        <v>17.246914263574471</v>
      </c>
      <c r="T585" s="12">
        <f t="shared" si="341"/>
        <v>67.908287915805303</v>
      </c>
      <c r="U585" s="7">
        <v>1199</v>
      </c>
      <c r="W585" s="7">
        <v>172</v>
      </c>
      <c r="X585" s="7">
        <v>1420</v>
      </c>
      <c r="Y585" s="7">
        <v>252</v>
      </c>
      <c r="Z585" s="7">
        <v>8</v>
      </c>
      <c r="AA585" s="7">
        <v>189</v>
      </c>
      <c r="AB585" s="7">
        <v>106</v>
      </c>
      <c r="AC585" s="7">
        <v>730</v>
      </c>
      <c r="AD585" s="7">
        <v>4898</v>
      </c>
      <c r="AE585" s="7">
        <v>237</v>
      </c>
      <c r="AF585" s="7">
        <v>3543</v>
      </c>
      <c r="AG585" s="7">
        <v>1708</v>
      </c>
      <c r="AH585" s="7">
        <v>244</v>
      </c>
      <c r="AI585" s="7">
        <v>15864</v>
      </c>
      <c r="AJ585" s="7">
        <v>5829</v>
      </c>
      <c r="AK585" s="7">
        <v>9456</v>
      </c>
      <c r="AL585" s="14">
        <f t="shared" si="342"/>
        <v>14.698293281934902</v>
      </c>
      <c r="AM585" s="7">
        <v>10.612135792568832</v>
      </c>
      <c r="AN585" s="7">
        <v>8707</v>
      </c>
      <c r="AO585" s="7">
        <v>2446</v>
      </c>
      <c r="AP585" s="14">
        <f t="shared" si="343"/>
        <v>13.534056641900083</v>
      </c>
      <c r="AQ585" s="14">
        <f t="shared" si="344"/>
        <v>3.8020331395529579</v>
      </c>
      <c r="AR585" s="7">
        <v>9178</v>
      </c>
      <c r="AS585" s="7">
        <v>7073</v>
      </c>
      <c r="AT585" s="7">
        <v>11776</v>
      </c>
      <c r="AU585" s="7">
        <v>29036</v>
      </c>
      <c r="AV585" s="12">
        <f t="shared" si="345"/>
        <v>31.609037057445928</v>
      </c>
      <c r="AW585" s="12">
        <f t="shared" si="345"/>
        <v>24.359415897506544</v>
      </c>
      <c r="AX585" s="12">
        <f t="shared" si="345"/>
        <v>40.556550489048078</v>
      </c>
      <c r="AY585" s="7">
        <v>13342</v>
      </c>
      <c r="AZ585" s="7">
        <v>3851</v>
      </c>
      <c r="BA585" s="7">
        <v>26402</v>
      </c>
      <c r="BB585" s="12">
        <f t="shared" si="346"/>
        <v>50.534050450723434</v>
      </c>
      <c r="BC585" s="12">
        <f t="shared" si="346"/>
        <v>14.586016210893114</v>
      </c>
      <c r="BD585" s="8" t="s">
        <v>49</v>
      </c>
      <c r="BN585" s="12"/>
      <c r="BO585" s="12"/>
      <c r="BP585" s="12"/>
      <c r="BQ585" s="12"/>
      <c r="BR585" s="12"/>
      <c r="BS585" s="12"/>
      <c r="BT585" s="12"/>
      <c r="BU585" s="12"/>
    </row>
    <row r="586" spans="1:73" x14ac:dyDescent="0.35">
      <c r="A586" s="11">
        <v>583</v>
      </c>
      <c r="B586" s="2">
        <v>1996</v>
      </c>
      <c r="C586" s="7">
        <v>65148</v>
      </c>
      <c r="D586" s="7">
        <v>8320</v>
      </c>
      <c r="E586" s="7">
        <v>11034</v>
      </c>
      <c r="F586" s="7">
        <v>6646</v>
      </c>
      <c r="G586" s="12">
        <f t="shared" si="336"/>
        <v>12.770921593909254</v>
      </c>
      <c r="H586" s="12">
        <f t="shared" si="336"/>
        <v>16.936820777307055</v>
      </c>
      <c r="I586" s="12">
        <f t="shared" si="336"/>
        <v>10.201387609750109</v>
      </c>
      <c r="J586" s="7">
        <v>307</v>
      </c>
      <c r="K586" s="13">
        <f t="shared" si="337"/>
        <v>0.47123472708294956</v>
      </c>
      <c r="L586" s="7">
        <v>21556</v>
      </c>
      <c r="M586" s="12">
        <f t="shared" si="338"/>
        <v>33.087738687296621</v>
      </c>
      <c r="N586" s="7">
        <v>20902</v>
      </c>
      <c r="O586" s="12">
        <f t="shared" si="339"/>
        <v>32.083870571621539</v>
      </c>
      <c r="P586" s="7">
        <v>31699</v>
      </c>
      <c r="Q586" s="7">
        <v>4599</v>
      </c>
      <c r="R586" s="7">
        <v>17800</v>
      </c>
      <c r="S586" s="12">
        <f t="shared" si="340"/>
        <v>12.670119565816298</v>
      </c>
      <c r="T586" s="12">
        <f t="shared" si="341"/>
        <v>67.096750341971983</v>
      </c>
      <c r="U586" s="7">
        <v>477</v>
      </c>
      <c r="V586" s="7">
        <v>57</v>
      </c>
      <c r="W586" s="7">
        <v>110</v>
      </c>
      <c r="X586" s="7">
        <v>938</v>
      </c>
      <c r="Y586" s="7">
        <v>268</v>
      </c>
      <c r="Z586" s="7">
        <v>11</v>
      </c>
      <c r="AA586" s="7">
        <v>175</v>
      </c>
      <c r="AB586" s="7">
        <v>150</v>
      </c>
      <c r="AC586" s="7">
        <v>417</v>
      </c>
      <c r="AD586" s="7">
        <v>4762</v>
      </c>
      <c r="AE586" s="7">
        <v>219</v>
      </c>
      <c r="AF586" s="7">
        <v>3742</v>
      </c>
      <c r="AG586" s="7">
        <v>1352</v>
      </c>
      <c r="AH586" s="7">
        <v>301</v>
      </c>
      <c r="AI586" s="7">
        <v>18740</v>
      </c>
      <c r="AJ586" s="7">
        <v>6613</v>
      </c>
      <c r="AK586" s="7">
        <v>13242</v>
      </c>
      <c r="AL586" s="14">
        <f t="shared" si="342"/>
        <v>20.32602689261374</v>
      </c>
      <c r="AM586" s="7">
        <v>7.1923457604750913</v>
      </c>
      <c r="AN586" s="7">
        <v>2680</v>
      </c>
      <c r="AO586" s="7">
        <v>1695</v>
      </c>
      <c r="AP586" s="14">
        <f t="shared" si="343"/>
        <v>4.1137103211149997</v>
      </c>
      <c r="AQ586" s="14">
        <f t="shared" si="344"/>
        <v>2.6017682814514642</v>
      </c>
      <c r="AR586" s="7">
        <v>9679</v>
      </c>
      <c r="AS586" s="7">
        <v>6478</v>
      </c>
      <c r="AT586" s="7">
        <v>12434</v>
      </c>
      <c r="AU586" s="7">
        <v>30313</v>
      </c>
      <c r="AV586" s="12">
        <f t="shared" si="345"/>
        <v>31.930194965856234</v>
      </c>
      <c r="AW586" s="12">
        <f t="shared" si="345"/>
        <v>21.370369148550129</v>
      </c>
      <c r="AX586" s="12">
        <f t="shared" si="345"/>
        <v>41.018704846105628</v>
      </c>
      <c r="AY586" s="7">
        <v>13889</v>
      </c>
      <c r="AZ586" s="7">
        <v>3299</v>
      </c>
      <c r="BA586" s="7">
        <v>27908</v>
      </c>
      <c r="BB586" s="12">
        <f t="shared" si="346"/>
        <v>49.767091873297979</v>
      </c>
      <c r="BC586" s="12">
        <f t="shared" si="346"/>
        <v>11.820983230614877</v>
      </c>
      <c r="BD586" s="8" t="s">
        <v>56</v>
      </c>
      <c r="BN586" s="12"/>
      <c r="BO586" s="12"/>
      <c r="BP586" s="12"/>
      <c r="BQ586" s="12"/>
      <c r="BR586" s="12"/>
      <c r="BS586" s="12"/>
      <c r="BT586" s="12"/>
      <c r="BU586" s="12"/>
    </row>
    <row r="587" spans="1:73" x14ac:dyDescent="0.35">
      <c r="A587" s="11">
        <v>584</v>
      </c>
      <c r="B587" s="2">
        <v>2001</v>
      </c>
      <c r="C587" s="7">
        <v>68018</v>
      </c>
      <c r="D587" s="7">
        <v>7870</v>
      </c>
      <c r="E587" s="7">
        <v>10027</v>
      </c>
      <c r="F587" s="7">
        <v>6963</v>
      </c>
      <c r="G587" s="12">
        <f t="shared" si="336"/>
        <v>11.570466641183216</v>
      </c>
      <c r="H587" s="12">
        <f t="shared" si="336"/>
        <v>14.74168602428769</v>
      </c>
      <c r="I587" s="12">
        <f t="shared" si="336"/>
        <v>10.236996089270487</v>
      </c>
      <c r="J587" s="7">
        <v>291</v>
      </c>
      <c r="K587" s="13">
        <f t="shared" si="337"/>
        <v>0.42782792790143787</v>
      </c>
      <c r="L587" s="7">
        <v>19570</v>
      </c>
      <c r="M587" s="12">
        <f t="shared" si="338"/>
        <v>28.771795701137936</v>
      </c>
      <c r="N587" s="7">
        <v>17316</v>
      </c>
      <c r="O587" s="12">
        <f t="shared" si="339"/>
        <v>25.457967008732986</v>
      </c>
      <c r="P587" s="7">
        <v>36079</v>
      </c>
      <c r="Q587" s="7">
        <v>3094</v>
      </c>
      <c r="R587" s="7">
        <v>15498</v>
      </c>
      <c r="S587" s="12">
        <f t="shared" si="340"/>
        <v>7.8982972966073568</v>
      </c>
      <c r="T587" s="12">
        <f t="shared" si="341"/>
        <v>71.652247077975531</v>
      </c>
      <c r="U587" s="7">
        <v>277</v>
      </c>
      <c r="V587" s="7">
        <v>68</v>
      </c>
      <c r="W587" s="7">
        <v>87</v>
      </c>
      <c r="X587" s="7">
        <v>806</v>
      </c>
      <c r="Y587" s="7">
        <v>314</v>
      </c>
      <c r="Z587" s="7">
        <v>25</v>
      </c>
      <c r="AA587" s="7">
        <v>158</v>
      </c>
      <c r="AB587" s="7">
        <v>136</v>
      </c>
      <c r="AC587" s="7">
        <v>279</v>
      </c>
      <c r="AD587" s="7">
        <v>3222</v>
      </c>
      <c r="AE587" s="7">
        <v>256</v>
      </c>
      <c r="AF587" s="7">
        <v>4725</v>
      </c>
      <c r="AG587" s="7">
        <v>1199</v>
      </c>
      <c r="AH587" s="7">
        <v>397</v>
      </c>
      <c r="AI587" s="7">
        <v>17549</v>
      </c>
      <c r="AJ587" s="7">
        <v>6769</v>
      </c>
      <c r="AK587" s="7">
        <v>17354</v>
      </c>
      <c r="AL587" s="14">
        <f t="shared" si="342"/>
        <v>25.513834573201212</v>
      </c>
      <c r="AM587" s="7">
        <v>7.2372999304105772</v>
      </c>
      <c r="AN587" s="7">
        <v>13680</v>
      </c>
      <c r="AO587" s="7">
        <v>1420</v>
      </c>
      <c r="AP587" s="14">
        <f t="shared" si="343"/>
        <v>20.112323208562437</v>
      </c>
      <c r="AQ587" s="14">
        <f t="shared" si="344"/>
        <v>2.0876826722338206</v>
      </c>
      <c r="AR587" s="7">
        <v>11353</v>
      </c>
      <c r="AS587" s="7">
        <v>6804</v>
      </c>
      <c r="AT587" s="7">
        <v>13625</v>
      </c>
      <c r="AU587" s="7">
        <v>32782</v>
      </c>
      <c r="AV587" s="12">
        <f t="shared" si="345"/>
        <v>34.631810139710815</v>
      </c>
      <c r="AW587" s="12">
        <f t="shared" si="345"/>
        <v>20.75529253858825</v>
      </c>
      <c r="AX587" s="12">
        <f t="shared" si="345"/>
        <v>41.562442803977795</v>
      </c>
      <c r="AY587" s="7">
        <v>14270</v>
      </c>
      <c r="AZ587" s="7">
        <v>3435</v>
      </c>
      <c r="BA587" s="7">
        <v>30088</v>
      </c>
      <c r="BB587" s="12">
        <f t="shared" si="346"/>
        <v>47.427545865461312</v>
      </c>
      <c r="BC587" s="12">
        <f t="shared" si="346"/>
        <v>11.416511566072852</v>
      </c>
      <c r="BD587" s="8" t="s">
        <v>56</v>
      </c>
      <c r="BE587" s="5">
        <v>6636</v>
      </c>
      <c r="BF587" s="5">
        <v>4528</v>
      </c>
      <c r="BG587" s="5">
        <v>2473</v>
      </c>
      <c r="BH587" s="5">
        <v>813</v>
      </c>
      <c r="BI587" s="5">
        <v>14450</v>
      </c>
      <c r="BJ587" s="5">
        <v>9292</v>
      </c>
      <c r="BK587" s="5">
        <v>3990</v>
      </c>
      <c r="BL587" s="5">
        <v>2356</v>
      </c>
      <c r="BM587" s="5">
        <v>30088</v>
      </c>
      <c r="BN587" s="12">
        <f t="shared" ref="BN587:BU589" si="347">BE587/$BM587*100</f>
        <v>22.055304440308429</v>
      </c>
      <c r="BO587" s="12">
        <f t="shared" si="347"/>
        <v>15.049189045466631</v>
      </c>
      <c r="BP587" s="12">
        <f t="shared" si="347"/>
        <v>8.2192236107418246</v>
      </c>
      <c r="BQ587" s="12">
        <f t="shared" si="347"/>
        <v>2.7020739165115657</v>
      </c>
      <c r="BR587" s="12">
        <f t="shared" si="347"/>
        <v>48.025791013028453</v>
      </c>
      <c r="BS587" s="12">
        <f t="shared" si="347"/>
        <v>30.88274395107684</v>
      </c>
      <c r="BT587" s="12">
        <f t="shared" si="347"/>
        <v>13.261100771071524</v>
      </c>
      <c r="BU587" s="12">
        <f t="shared" si="347"/>
        <v>7.830364264823185</v>
      </c>
    </row>
    <row r="588" spans="1:73" x14ac:dyDescent="0.35">
      <c r="A588" s="11">
        <v>585</v>
      </c>
      <c r="B588" s="2">
        <v>2006</v>
      </c>
      <c r="C588" s="7">
        <v>70175</v>
      </c>
      <c r="D588" s="7">
        <v>7741</v>
      </c>
      <c r="E588" s="7">
        <v>9778</v>
      </c>
      <c r="F588" s="7">
        <v>7057</v>
      </c>
      <c r="G588" s="12">
        <f t="shared" si="336"/>
        <v>11.030993943712149</v>
      </c>
      <c r="H588" s="12">
        <f t="shared" si="336"/>
        <v>13.933737085856787</v>
      </c>
      <c r="I588" s="12">
        <f t="shared" si="336"/>
        <v>10.056287851799075</v>
      </c>
      <c r="J588" s="7">
        <v>282</v>
      </c>
      <c r="K588" s="13">
        <f t="shared" si="337"/>
        <v>0.40185251157819735</v>
      </c>
      <c r="L588" s="7">
        <v>19263</v>
      </c>
      <c r="M588" s="12">
        <f t="shared" si="338"/>
        <v>27.449946562166012</v>
      </c>
      <c r="N588" s="7">
        <v>16218</v>
      </c>
      <c r="O588" s="12">
        <f t="shared" si="339"/>
        <v>23.110794442465266</v>
      </c>
      <c r="P588" s="7">
        <v>38056</v>
      </c>
      <c r="Q588" s="7">
        <v>2079</v>
      </c>
      <c r="R588" s="7">
        <v>15026</v>
      </c>
      <c r="S588" s="12">
        <f t="shared" si="340"/>
        <v>5.1800174411361661</v>
      </c>
      <c r="T588" s="12">
        <f t="shared" si="341"/>
        <v>72.759739671144459</v>
      </c>
      <c r="U588" s="7">
        <v>151</v>
      </c>
      <c r="V588" s="7">
        <v>46</v>
      </c>
      <c r="W588" s="7">
        <v>72</v>
      </c>
      <c r="X588" s="7">
        <v>1156</v>
      </c>
      <c r="Y588" s="7">
        <v>394</v>
      </c>
      <c r="Z588" s="7">
        <v>30</v>
      </c>
      <c r="AA588" s="7">
        <v>213</v>
      </c>
      <c r="AB588" s="7">
        <v>114</v>
      </c>
      <c r="AC588" s="7">
        <v>194</v>
      </c>
      <c r="AD588" s="7">
        <v>2697</v>
      </c>
      <c r="AE588" s="7">
        <v>313</v>
      </c>
      <c r="AF588" s="7">
        <v>4051</v>
      </c>
      <c r="AG588" s="7">
        <v>1230</v>
      </c>
      <c r="AH588" s="7">
        <v>400</v>
      </c>
      <c r="AI588" s="7">
        <v>21155</v>
      </c>
      <c r="AJ588" s="7">
        <v>6320</v>
      </c>
      <c r="AK588" s="7">
        <v>20932</v>
      </c>
      <c r="AL588" s="14">
        <f t="shared" si="342"/>
        <v>29.828286426790168</v>
      </c>
      <c r="AM588" s="7">
        <v>5.0727487219819105</v>
      </c>
      <c r="AN588" s="7">
        <v>15599</v>
      </c>
      <c r="AO588" s="7">
        <v>1532</v>
      </c>
      <c r="AP588" s="14">
        <f t="shared" si="343"/>
        <v>22.22871392946206</v>
      </c>
      <c r="AQ588" s="14">
        <f t="shared" si="344"/>
        <v>2.1831136444602781</v>
      </c>
      <c r="AR588" s="7">
        <v>11751</v>
      </c>
      <c r="AS588" s="7">
        <v>6055</v>
      </c>
      <c r="AT588" s="7">
        <v>13352</v>
      </c>
      <c r="AU588" s="7">
        <v>31623</v>
      </c>
      <c r="AV588" s="12">
        <f t="shared" si="345"/>
        <v>37.159662271131772</v>
      </c>
      <c r="AW588" s="12">
        <f t="shared" si="345"/>
        <v>19.147455965594663</v>
      </c>
      <c r="AX588" s="12">
        <f t="shared" si="345"/>
        <v>42.22243303924359</v>
      </c>
      <c r="AY588" s="7">
        <v>15077</v>
      </c>
      <c r="AZ588" s="7">
        <v>3541</v>
      </c>
      <c r="BA588" s="7">
        <v>31622</v>
      </c>
      <c r="BB588" s="12">
        <f t="shared" si="346"/>
        <v>47.678831193472895</v>
      </c>
      <c r="BC588" s="12">
        <f t="shared" si="346"/>
        <v>11.19790019606603</v>
      </c>
      <c r="BD588" s="8">
        <v>33</v>
      </c>
      <c r="BE588" s="5">
        <v>7268</v>
      </c>
      <c r="BF588" s="5">
        <v>4721</v>
      </c>
      <c r="BG588" s="5">
        <v>2334</v>
      </c>
      <c r="BH588" s="5">
        <v>702</v>
      </c>
      <c r="BI588" s="5">
        <v>15025</v>
      </c>
      <c r="BJ588" s="5">
        <v>9273</v>
      </c>
      <c r="BK588" s="5">
        <v>4300</v>
      </c>
      <c r="BL588" s="5">
        <v>3025</v>
      </c>
      <c r="BM588" s="5">
        <v>31623</v>
      </c>
      <c r="BN588" s="12">
        <f t="shared" si="347"/>
        <v>22.983271669354583</v>
      </c>
      <c r="BO588" s="12">
        <f t="shared" si="347"/>
        <v>14.929007368054897</v>
      </c>
      <c r="BP588" s="12">
        <f t="shared" si="347"/>
        <v>7.3807039180343423</v>
      </c>
      <c r="BQ588" s="12">
        <f t="shared" si="347"/>
        <v>2.2199032349871928</v>
      </c>
      <c r="BR588" s="12">
        <f t="shared" si="347"/>
        <v>47.512886190431011</v>
      </c>
      <c r="BS588" s="12">
        <f t="shared" si="347"/>
        <v>29.323593586946213</v>
      </c>
      <c r="BT588" s="12">
        <f t="shared" si="347"/>
        <v>13.597697878126681</v>
      </c>
      <c r="BU588" s="12">
        <f t="shared" si="347"/>
        <v>9.5658223444960946</v>
      </c>
    </row>
    <row r="589" spans="1:73" x14ac:dyDescent="0.35">
      <c r="A589" s="11">
        <v>586</v>
      </c>
      <c r="B589" s="2">
        <v>2011</v>
      </c>
      <c r="C589" s="7">
        <v>75108</v>
      </c>
      <c r="D589" s="7">
        <v>8704</v>
      </c>
      <c r="E589" s="7">
        <v>9047</v>
      </c>
      <c r="F589" s="7">
        <v>7754</v>
      </c>
      <c r="G589" s="12">
        <f t="shared" si="336"/>
        <v>11.588645683549023</v>
      </c>
      <c r="H589" s="12">
        <f t="shared" si="336"/>
        <v>12.045321403845129</v>
      </c>
      <c r="I589" s="12">
        <f t="shared" si="336"/>
        <v>10.323800394099164</v>
      </c>
      <c r="J589" s="7">
        <v>329</v>
      </c>
      <c r="K589" s="13">
        <f t="shared" si="337"/>
        <v>0.43803589497789847</v>
      </c>
      <c r="L589" s="7">
        <v>21608</v>
      </c>
      <c r="M589" s="12">
        <f t="shared" si="338"/>
        <v>28.769238962560578</v>
      </c>
      <c r="N589" s="7">
        <v>17352</v>
      </c>
      <c r="O589" s="12">
        <f t="shared" si="339"/>
        <v>23.102732065825212</v>
      </c>
      <c r="P589" s="7">
        <v>42733</v>
      </c>
      <c r="Q589" s="7">
        <v>2197</v>
      </c>
      <c r="R589" s="7">
        <v>15414</v>
      </c>
      <c r="S589" s="12">
        <f t="shared" si="340"/>
        <v>4.8898286223013576</v>
      </c>
      <c r="T589" s="12">
        <f t="shared" si="341"/>
        <v>74.456449688452878</v>
      </c>
      <c r="U589" s="7">
        <v>178</v>
      </c>
      <c r="V589" s="7">
        <v>44</v>
      </c>
      <c r="W589" s="7">
        <v>65</v>
      </c>
      <c r="X589" s="7">
        <v>1198</v>
      </c>
      <c r="Y589" s="7">
        <v>524</v>
      </c>
      <c r="Z589" s="7">
        <v>29</v>
      </c>
      <c r="AA589" s="7">
        <v>238</v>
      </c>
      <c r="AB589" s="7">
        <v>153</v>
      </c>
      <c r="AC589" s="7">
        <v>168</v>
      </c>
      <c r="AD589" s="7">
        <v>2631</v>
      </c>
      <c r="AE589" s="7">
        <v>473</v>
      </c>
      <c r="AF589" s="7">
        <v>3912</v>
      </c>
      <c r="AG589" s="7">
        <v>1618</v>
      </c>
      <c r="AH589" s="7">
        <v>451</v>
      </c>
      <c r="AI589" s="7">
        <v>29127</v>
      </c>
      <c r="AJ589" s="7">
        <v>6835</v>
      </c>
      <c r="AK589" s="7">
        <v>25830</v>
      </c>
      <c r="AL589" s="14">
        <f t="shared" si="342"/>
        <v>34.390477712094587</v>
      </c>
      <c r="AM589" s="7">
        <v>3.8600723763570564</v>
      </c>
      <c r="AN589" s="7">
        <v>18209</v>
      </c>
      <c r="AO589" s="7">
        <v>1522</v>
      </c>
      <c r="AP589" s="14">
        <f t="shared" si="343"/>
        <v>24.243755658518403</v>
      </c>
      <c r="AQ589" s="14">
        <f t="shared" si="344"/>
        <v>2.0264152953080896</v>
      </c>
      <c r="AR589" s="7">
        <v>12573</v>
      </c>
      <c r="AS589" s="7">
        <v>6963</v>
      </c>
      <c r="AT589" s="7">
        <v>13628</v>
      </c>
      <c r="AU589" s="7">
        <v>33525</v>
      </c>
      <c r="AV589" s="12">
        <f t="shared" si="345"/>
        <v>37.503355704697988</v>
      </c>
      <c r="AW589" s="12">
        <f t="shared" si="345"/>
        <v>20.769574944071589</v>
      </c>
      <c r="AX589" s="12">
        <f t="shared" si="345"/>
        <v>40.650260999254293</v>
      </c>
      <c r="AY589" s="7">
        <v>16323</v>
      </c>
      <c r="AZ589" s="7">
        <v>3616</v>
      </c>
      <c r="BA589" s="7">
        <v>33524</v>
      </c>
      <c r="BB589" s="12">
        <f t="shared" si="346"/>
        <v>48.690490394940937</v>
      </c>
      <c r="BC589" s="12">
        <f t="shared" si="346"/>
        <v>10.786302350554825</v>
      </c>
      <c r="BD589" s="8">
        <v>34</v>
      </c>
      <c r="BE589" s="5">
        <v>8274</v>
      </c>
      <c r="BF589" s="5">
        <v>5302</v>
      </c>
      <c r="BG589" s="5">
        <v>2462</v>
      </c>
      <c r="BH589" s="5">
        <v>647</v>
      </c>
      <c r="BI589" s="5">
        <v>16685</v>
      </c>
      <c r="BJ589" s="5">
        <v>9680</v>
      </c>
      <c r="BK589" s="5">
        <v>4593</v>
      </c>
      <c r="BL589" s="5">
        <v>2567</v>
      </c>
      <c r="BM589" s="5">
        <v>33525</v>
      </c>
      <c r="BN589" s="12">
        <f t="shared" si="347"/>
        <v>24.680089485458613</v>
      </c>
      <c r="BO589" s="12">
        <f t="shared" si="347"/>
        <v>15.815063385533184</v>
      </c>
      <c r="BP589" s="12">
        <f t="shared" si="347"/>
        <v>7.3437733035048467</v>
      </c>
      <c r="BQ589" s="12">
        <f t="shared" si="347"/>
        <v>1.9299030574198361</v>
      </c>
      <c r="BR589" s="12">
        <f t="shared" si="347"/>
        <v>49.768829231916477</v>
      </c>
      <c r="BS589" s="12">
        <f t="shared" si="347"/>
        <v>28.873974645786728</v>
      </c>
      <c r="BT589" s="12">
        <f t="shared" si="347"/>
        <v>13.700223713646533</v>
      </c>
      <c r="BU589" s="12">
        <f t="shared" si="347"/>
        <v>7.6569724086502617</v>
      </c>
    </row>
    <row r="590" spans="1:73" x14ac:dyDescent="0.35">
      <c r="A590" s="11">
        <v>587</v>
      </c>
      <c r="B590"/>
      <c r="C590"/>
      <c r="D590"/>
      <c r="E590"/>
      <c r="F590"/>
      <c r="G590"/>
      <c r="H590"/>
      <c r="I590"/>
      <c r="J590"/>
      <c r="K590"/>
      <c r="L590"/>
      <c r="M590"/>
      <c r="N590"/>
      <c r="O590"/>
      <c r="P590"/>
      <c r="Q590"/>
      <c r="R590"/>
      <c r="S590"/>
      <c r="T590"/>
      <c r="U590"/>
      <c r="V590"/>
      <c r="W590"/>
      <c r="X590"/>
      <c r="Y590"/>
      <c r="Z590"/>
      <c r="AA590"/>
      <c r="AB590"/>
      <c r="AC590"/>
      <c r="AD590"/>
      <c r="AE590"/>
      <c r="AF590"/>
      <c r="AG590"/>
      <c r="AH590"/>
      <c r="AI590"/>
      <c r="AJ590"/>
      <c r="AK590"/>
      <c r="AL590"/>
      <c r="AM590"/>
      <c r="AN590"/>
      <c r="AO590"/>
      <c r="AP590"/>
      <c r="AQ590"/>
      <c r="AR590"/>
      <c r="AS590"/>
      <c r="AT590"/>
      <c r="AU590"/>
      <c r="AV590"/>
      <c r="AW590"/>
      <c r="AX590"/>
      <c r="AY590"/>
      <c r="AZ590"/>
      <c r="BA590"/>
      <c r="BB590"/>
      <c r="BC590"/>
      <c r="BD590"/>
      <c r="BE590" s="23"/>
      <c r="BF590" s="23"/>
      <c r="BG590" s="23"/>
      <c r="BH590" s="23"/>
      <c r="BI590" s="23"/>
      <c r="BJ590" s="23"/>
      <c r="BK590" s="23"/>
      <c r="BL590" s="23"/>
      <c r="BM590" s="23"/>
      <c r="BN590" s="23"/>
    </row>
    <row r="591" spans="1:73" x14ac:dyDescent="0.35">
      <c r="A591" s="11">
        <v>588</v>
      </c>
      <c r="B591"/>
      <c r="C591"/>
      <c r="D591"/>
      <c r="E591"/>
      <c r="F591"/>
      <c r="G591"/>
      <c r="H591"/>
      <c r="I591"/>
      <c r="J591"/>
      <c r="K591"/>
      <c r="L591"/>
      <c r="M591"/>
      <c r="N591"/>
      <c r="O591"/>
      <c r="P591"/>
      <c r="Q591"/>
      <c r="R591"/>
      <c r="S591"/>
      <c r="T591"/>
      <c r="U591"/>
      <c r="V591"/>
      <c r="W591"/>
      <c r="X591"/>
      <c r="Y591"/>
      <c r="Z591"/>
      <c r="AA591"/>
      <c r="AB591"/>
      <c r="AC591"/>
      <c r="AD591"/>
      <c r="AE591"/>
      <c r="AF591"/>
      <c r="AG591"/>
      <c r="AH591"/>
      <c r="AI591"/>
      <c r="AJ591"/>
      <c r="AK591"/>
      <c r="AL591"/>
      <c r="AM591"/>
      <c r="AN591"/>
      <c r="AO591"/>
      <c r="AP591"/>
      <c r="AQ591"/>
      <c r="AR591"/>
      <c r="AS591"/>
      <c r="AT591"/>
      <c r="AU591"/>
      <c r="AV591"/>
      <c r="AW591"/>
      <c r="AX591"/>
      <c r="AY591"/>
      <c r="AZ591"/>
      <c r="BA591"/>
      <c r="BB591"/>
      <c r="BC591"/>
      <c r="BD591"/>
      <c r="BE591" s="23"/>
      <c r="BF591" s="23"/>
      <c r="BG591" s="23"/>
      <c r="BH591" s="23"/>
      <c r="BI591" s="23"/>
      <c r="BJ591" s="23"/>
      <c r="BK591" s="23"/>
      <c r="BL591" s="23"/>
      <c r="BM591" s="23"/>
      <c r="BN591" s="23"/>
    </row>
    <row r="592" spans="1:73" x14ac:dyDescent="0.35">
      <c r="A592" s="11">
        <v>589</v>
      </c>
      <c r="B592"/>
      <c r="C592"/>
      <c r="D592"/>
      <c r="E592"/>
      <c r="F592"/>
      <c r="G592"/>
      <c r="H592"/>
      <c r="I592"/>
      <c r="J592"/>
      <c r="K592"/>
      <c r="L592"/>
      <c r="M592"/>
      <c r="N592"/>
      <c r="O592"/>
      <c r="P592"/>
      <c r="Q592"/>
      <c r="R592"/>
      <c r="S592"/>
      <c r="T592"/>
      <c r="U592"/>
      <c r="V592"/>
      <c r="W592"/>
      <c r="X592"/>
      <c r="Y592"/>
      <c r="Z592"/>
      <c r="AA592"/>
      <c r="AB592"/>
      <c r="AC592"/>
      <c r="AD592"/>
      <c r="AE592"/>
      <c r="AF592"/>
      <c r="AG592"/>
      <c r="AH592"/>
      <c r="AI592"/>
      <c r="AJ592"/>
      <c r="AK592"/>
      <c r="AL592"/>
      <c r="AM592"/>
      <c r="AN592"/>
      <c r="AO592"/>
      <c r="AP592"/>
      <c r="AQ592"/>
      <c r="AR592"/>
      <c r="AS592"/>
      <c r="AT592"/>
      <c r="AU592"/>
      <c r="AV592"/>
      <c r="AW592"/>
      <c r="AX592"/>
      <c r="AY592"/>
      <c r="AZ592"/>
      <c r="BA592"/>
      <c r="BB592"/>
      <c r="BC592"/>
      <c r="BD592"/>
      <c r="BE592" s="23"/>
      <c r="BF592" s="23"/>
      <c r="BG592" s="23"/>
      <c r="BH592" s="23"/>
      <c r="BI592" s="23"/>
      <c r="BJ592" s="23"/>
      <c r="BK592" s="23"/>
      <c r="BL592" s="23"/>
      <c r="BM592" s="23"/>
      <c r="BN592" s="23"/>
    </row>
    <row r="593" spans="1:73" x14ac:dyDescent="0.35">
      <c r="A593" s="11">
        <v>590</v>
      </c>
      <c r="B593"/>
      <c r="C593"/>
      <c r="D593"/>
      <c r="E593"/>
      <c r="F593"/>
      <c r="G593"/>
      <c r="H593"/>
      <c r="I593"/>
      <c r="J593"/>
      <c r="K593"/>
      <c r="L593"/>
      <c r="M593"/>
      <c r="N593"/>
      <c r="O593"/>
      <c r="P593"/>
      <c r="Q593"/>
      <c r="R593"/>
      <c r="S593"/>
      <c r="T593"/>
      <c r="U593"/>
      <c r="V593"/>
      <c r="W593"/>
      <c r="X593"/>
      <c r="Y593"/>
      <c r="Z593"/>
      <c r="AA593"/>
      <c r="AB593"/>
      <c r="AC593"/>
      <c r="AD593"/>
      <c r="AE593"/>
      <c r="AF593"/>
      <c r="AG593"/>
      <c r="AH593"/>
      <c r="AI593"/>
      <c r="AJ593"/>
      <c r="AK593"/>
      <c r="AL593"/>
      <c r="AM593"/>
      <c r="AN593"/>
      <c r="AO593"/>
      <c r="AP593"/>
      <c r="AQ593"/>
      <c r="AR593"/>
      <c r="AS593"/>
      <c r="AT593"/>
      <c r="AU593"/>
      <c r="AV593"/>
      <c r="AW593"/>
      <c r="AX593"/>
      <c r="AY593"/>
      <c r="AZ593"/>
      <c r="BA593"/>
      <c r="BB593"/>
      <c r="BC593"/>
      <c r="BD593"/>
      <c r="BE593" s="23"/>
      <c r="BF593" s="23"/>
      <c r="BG593" s="23"/>
      <c r="BH593" s="23"/>
      <c r="BI593" s="23"/>
      <c r="BJ593" s="23"/>
      <c r="BK593" s="23"/>
      <c r="BL593" s="23"/>
      <c r="BM593" s="23"/>
      <c r="BN593" s="23"/>
    </row>
    <row r="594" spans="1:73" x14ac:dyDescent="0.35">
      <c r="A594" s="11">
        <v>591</v>
      </c>
      <c r="B594"/>
      <c r="C594"/>
      <c r="D594"/>
      <c r="E594"/>
      <c r="F594"/>
      <c r="G594"/>
      <c r="H594"/>
      <c r="I594"/>
      <c r="J594"/>
      <c r="K594"/>
      <c r="L594"/>
      <c r="M594"/>
      <c r="N594"/>
      <c r="O594"/>
      <c r="P594"/>
      <c r="Q594"/>
      <c r="R594"/>
      <c r="S594"/>
      <c r="T594"/>
      <c r="U594"/>
      <c r="V594"/>
      <c r="W594"/>
      <c r="X594"/>
      <c r="Y594"/>
      <c r="Z594"/>
      <c r="AA594"/>
      <c r="AB594"/>
      <c r="AC594"/>
      <c r="AD594"/>
      <c r="AE594"/>
      <c r="AF594"/>
      <c r="AG594"/>
      <c r="AH594"/>
      <c r="AI594"/>
      <c r="AJ594"/>
      <c r="AK594"/>
      <c r="AL594"/>
      <c r="AM594"/>
      <c r="AN594"/>
      <c r="AO594"/>
      <c r="AP594"/>
      <c r="AQ594"/>
      <c r="AR594"/>
      <c r="AS594"/>
      <c r="AT594"/>
      <c r="AU594"/>
      <c r="AV594"/>
      <c r="AW594"/>
      <c r="AX594"/>
      <c r="AY594"/>
      <c r="AZ594"/>
      <c r="BA594"/>
      <c r="BB594"/>
      <c r="BC594"/>
      <c r="BD594"/>
      <c r="BE594" s="23"/>
      <c r="BF594" s="23"/>
      <c r="BG594" s="23"/>
      <c r="BH594" s="23"/>
      <c r="BI594" s="23"/>
      <c r="BJ594" s="23"/>
      <c r="BK594" s="23"/>
      <c r="BL594" s="23"/>
      <c r="BM594" s="23"/>
      <c r="BN594" s="23"/>
    </row>
    <row r="595" spans="1:73" x14ac:dyDescent="0.35">
      <c r="A595" s="11">
        <v>592</v>
      </c>
      <c r="B595"/>
      <c r="C595"/>
      <c r="D595"/>
      <c r="E595"/>
      <c r="F595"/>
      <c r="G595"/>
      <c r="H595"/>
      <c r="I595"/>
      <c r="J595"/>
      <c r="K595"/>
      <c r="L595"/>
      <c r="M595"/>
      <c r="N595"/>
      <c r="O595"/>
      <c r="P595"/>
      <c r="Q595"/>
      <c r="R595"/>
      <c r="S595"/>
      <c r="T595"/>
      <c r="U595"/>
      <c r="V595"/>
      <c r="W595"/>
      <c r="X595"/>
      <c r="Y595"/>
      <c r="Z595"/>
      <c r="AA595"/>
      <c r="AB595"/>
      <c r="AC595"/>
      <c r="AD595"/>
      <c r="AE595"/>
      <c r="AF595"/>
      <c r="AG595"/>
      <c r="AH595"/>
      <c r="AI595"/>
      <c r="AJ595"/>
      <c r="AK595"/>
      <c r="AL595"/>
      <c r="AM595"/>
      <c r="AN595"/>
      <c r="AO595"/>
      <c r="AP595"/>
      <c r="AQ595"/>
      <c r="AR595"/>
      <c r="AS595"/>
      <c r="AT595"/>
      <c r="AU595"/>
      <c r="AV595"/>
      <c r="AW595"/>
      <c r="AX595"/>
      <c r="AY595"/>
      <c r="AZ595"/>
      <c r="BA595"/>
      <c r="BB595"/>
      <c r="BC595"/>
      <c r="BD595"/>
      <c r="BE595" s="23"/>
      <c r="BF595" s="23"/>
      <c r="BG595" s="23"/>
      <c r="BH595" s="23"/>
      <c r="BI595" s="23"/>
      <c r="BJ595" s="23"/>
      <c r="BK595" s="23"/>
      <c r="BL595" s="23"/>
      <c r="BM595" s="23"/>
      <c r="BN595" s="23"/>
    </row>
    <row r="596" spans="1:73" x14ac:dyDescent="0.35">
      <c r="A596" s="11">
        <v>593</v>
      </c>
      <c r="B596"/>
      <c r="C596"/>
      <c r="D596"/>
      <c r="E596"/>
      <c r="F596"/>
      <c r="G596"/>
      <c r="H596"/>
      <c r="I596"/>
      <c r="J596"/>
      <c r="K596"/>
      <c r="L596"/>
      <c r="M596"/>
      <c r="N596"/>
      <c r="O596"/>
      <c r="P596"/>
      <c r="Q596"/>
      <c r="R596"/>
      <c r="S596"/>
      <c r="T596"/>
      <c r="U596"/>
      <c r="V596"/>
      <c r="W596"/>
      <c r="X596"/>
      <c r="Y596"/>
      <c r="Z596"/>
      <c r="AA596"/>
      <c r="AB596"/>
      <c r="AC596"/>
      <c r="AD596"/>
      <c r="AE596"/>
      <c r="AF596"/>
      <c r="AG596"/>
      <c r="AH596"/>
      <c r="AI596"/>
      <c r="AJ596"/>
      <c r="AK596"/>
      <c r="AL596"/>
      <c r="AM596"/>
      <c r="AN596"/>
      <c r="AO596"/>
      <c r="AP596"/>
      <c r="AQ596"/>
      <c r="AR596"/>
      <c r="AS596"/>
      <c r="AT596"/>
      <c r="AU596"/>
      <c r="AV596"/>
      <c r="AW596"/>
      <c r="AX596"/>
      <c r="AY596"/>
      <c r="AZ596"/>
      <c r="BA596"/>
      <c r="BB596"/>
      <c r="BC596"/>
      <c r="BD596"/>
      <c r="BE596" s="23"/>
      <c r="BF596" s="23"/>
      <c r="BG596" s="23"/>
      <c r="BH596" s="23"/>
      <c r="BI596" s="23"/>
      <c r="BJ596" s="23"/>
      <c r="BK596" s="23"/>
      <c r="BL596" s="23"/>
      <c r="BM596" s="23"/>
      <c r="BN596" s="23"/>
    </row>
    <row r="597" spans="1:73" x14ac:dyDescent="0.35">
      <c r="A597" s="11">
        <v>594</v>
      </c>
      <c r="B597"/>
      <c r="C597"/>
      <c r="D597"/>
      <c r="E597"/>
      <c r="F597"/>
      <c r="G597"/>
      <c r="H597"/>
      <c r="I597"/>
      <c r="J597"/>
      <c r="K597"/>
      <c r="L597"/>
      <c r="M597"/>
      <c r="N597"/>
      <c r="O597"/>
      <c r="P597"/>
      <c r="Q597"/>
      <c r="R597"/>
      <c r="S597"/>
      <c r="T597"/>
      <c r="U597"/>
      <c r="V597"/>
      <c r="W597"/>
      <c r="X597"/>
      <c r="Y597"/>
      <c r="Z597"/>
      <c r="AA597"/>
      <c r="AB597"/>
      <c r="AC597"/>
      <c r="AD597"/>
      <c r="AE597"/>
      <c r="AF597"/>
      <c r="AG597"/>
      <c r="AH597"/>
      <c r="AI597"/>
      <c r="AJ597"/>
      <c r="AK597"/>
      <c r="AL597"/>
      <c r="AM597"/>
      <c r="AN597"/>
      <c r="AO597"/>
      <c r="AP597"/>
      <c r="AQ597"/>
      <c r="AR597"/>
      <c r="AS597"/>
      <c r="AT597"/>
      <c r="AU597"/>
      <c r="AV597"/>
      <c r="AW597"/>
      <c r="AX597"/>
      <c r="AY597"/>
      <c r="AZ597"/>
      <c r="BA597"/>
      <c r="BB597"/>
      <c r="BC597"/>
      <c r="BD597"/>
      <c r="BE597" s="23"/>
      <c r="BF597" s="23"/>
      <c r="BG597" s="23"/>
      <c r="BH597" s="23"/>
      <c r="BI597" s="23"/>
      <c r="BJ597" s="23"/>
      <c r="BK597" s="23"/>
      <c r="BL597" s="23"/>
      <c r="BM597" s="23"/>
      <c r="BN597" s="23"/>
    </row>
    <row r="598" spans="1:73" x14ac:dyDescent="0.35">
      <c r="A598" s="11">
        <v>595</v>
      </c>
      <c r="B598"/>
      <c r="C598"/>
      <c r="D598"/>
      <c r="E598"/>
      <c r="F598"/>
      <c r="G598"/>
      <c r="H598"/>
      <c r="I598"/>
      <c r="J598"/>
      <c r="K598"/>
      <c r="L598"/>
      <c r="M598"/>
      <c r="N598"/>
      <c r="O598"/>
      <c r="P598"/>
      <c r="Q598"/>
      <c r="R598"/>
      <c r="S598"/>
      <c r="T598"/>
      <c r="U598"/>
      <c r="V598"/>
      <c r="W598"/>
      <c r="X598"/>
      <c r="Y598"/>
      <c r="Z598"/>
      <c r="AA598"/>
      <c r="AB598"/>
      <c r="AC598"/>
      <c r="AD598"/>
      <c r="AE598"/>
      <c r="AF598"/>
      <c r="AG598"/>
      <c r="AH598"/>
      <c r="AI598"/>
      <c r="AJ598"/>
      <c r="AK598"/>
      <c r="AL598"/>
      <c r="AM598"/>
      <c r="AN598"/>
      <c r="AO598"/>
      <c r="AP598"/>
      <c r="AQ598"/>
      <c r="AR598"/>
      <c r="AS598"/>
      <c r="AT598"/>
      <c r="AU598"/>
      <c r="AV598"/>
      <c r="AW598"/>
      <c r="AX598"/>
      <c r="AY598"/>
      <c r="AZ598"/>
      <c r="BA598"/>
      <c r="BB598"/>
      <c r="BC598"/>
      <c r="BD598"/>
      <c r="BE598" s="23"/>
      <c r="BF598" s="23"/>
      <c r="BG598" s="23"/>
      <c r="BH598" s="23"/>
      <c r="BI598" s="23"/>
      <c r="BJ598" s="23"/>
      <c r="BK598" s="23"/>
      <c r="BL598" s="23"/>
      <c r="BM598" s="23"/>
      <c r="BN598" s="23"/>
    </row>
    <row r="599" spans="1:73" x14ac:dyDescent="0.35">
      <c r="A599" s="11">
        <v>596</v>
      </c>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c r="AN599"/>
      <c r="AO599"/>
      <c r="AP599"/>
      <c r="AQ599"/>
      <c r="AR599"/>
      <c r="AS599"/>
      <c r="AT599"/>
      <c r="AU599"/>
      <c r="AV599"/>
      <c r="AW599"/>
      <c r="AX599"/>
      <c r="AY599"/>
      <c r="AZ599"/>
      <c r="BA599"/>
      <c r="BB599"/>
      <c r="BC599"/>
      <c r="BD599"/>
      <c r="BE599" s="23"/>
      <c r="BF599" s="23"/>
      <c r="BG599" s="23"/>
      <c r="BH599" s="23"/>
      <c r="BI599" s="23"/>
      <c r="BJ599" s="23"/>
      <c r="BK599" s="23"/>
      <c r="BL599" s="23"/>
      <c r="BM599" s="23"/>
      <c r="BN599" s="23"/>
    </row>
    <row r="600" spans="1:73" x14ac:dyDescent="0.35">
      <c r="A600" s="11">
        <v>597</v>
      </c>
      <c r="B600"/>
      <c r="C600"/>
      <c r="D600"/>
      <c r="E600"/>
      <c r="F600"/>
      <c r="G600"/>
      <c r="H600"/>
      <c r="I600"/>
      <c r="J600"/>
      <c r="K600"/>
      <c r="L600"/>
      <c r="M600"/>
      <c r="N600"/>
      <c r="O600"/>
      <c r="P600"/>
      <c r="Q600"/>
      <c r="R600"/>
      <c r="S600"/>
      <c r="T600"/>
      <c r="U600"/>
      <c r="V600"/>
      <c r="W600"/>
      <c r="X600"/>
      <c r="Y600"/>
      <c r="Z600"/>
      <c r="AA600"/>
      <c r="AB600"/>
      <c r="AC600"/>
      <c r="AD600"/>
      <c r="AE600"/>
      <c r="AF600"/>
      <c r="AG600"/>
      <c r="AH600"/>
      <c r="AI600"/>
      <c r="AJ600"/>
      <c r="AK600"/>
      <c r="AL600"/>
      <c r="AM600"/>
      <c r="AN600"/>
      <c r="AO600"/>
      <c r="AP600"/>
      <c r="AQ600"/>
      <c r="AR600"/>
      <c r="AS600"/>
      <c r="AT600"/>
      <c r="AU600"/>
      <c r="AV600"/>
      <c r="AW600"/>
      <c r="AX600"/>
      <c r="AY600"/>
      <c r="AZ600"/>
      <c r="BA600"/>
      <c r="BB600"/>
      <c r="BC600"/>
      <c r="BD600"/>
      <c r="BE600" s="23"/>
      <c r="BF600" s="23"/>
      <c r="BG600" s="23"/>
      <c r="BH600" s="23"/>
      <c r="BI600" s="23"/>
      <c r="BJ600" s="23"/>
      <c r="BK600" s="23"/>
      <c r="BL600" s="23"/>
      <c r="BM600" s="23"/>
      <c r="BN600" s="23"/>
    </row>
    <row r="601" spans="1:73" x14ac:dyDescent="0.35">
      <c r="A601" s="11">
        <v>598</v>
      </c>
      <c r="B601"/>
      <c r="C601"/>
      <c r="D601"/>
      <c r="E601"/>
      <c r="F601"/>
      <c r="G601"/>
      <c r="H601"/>
      <c r="I601"/>
      <c r="J601"/>
      <c r="K601"/>
      <c r="L601"/>
      <c r="M601"/>
      <c r="N601"/>
      <c r="O601"/>
      <c r="P601"/>
      <c r="Q601"/>
      <c r="R601"/>
      <c r="S601"/>
      <c r="T601"/>
      <c r="U601"/>
      <c r="V601"/>
      <c r="W601"/>
      <c r="X601"/>
      <c r="Y601"/>
      <c r="Z601"/>
      <c r="AA601"/>
      <c r="AB601"/>
      <c r="AC601"/>
      <c r="AD601"/>
      <c r="AE601"/>
      <c r="AF601"/>
      <c r="AG601"/>
      <c r="AH601"/>
      <c r="AI601"/>
      <c r="AJ601"/>
      <c r="AK601"/>
      <c r="AL601"/>
      <c r="AM601"/>
      <c r="AN601"/>
      <c r="AO601"/>
      <c r="AP601"/>
      <c r="AQ601"/>
      <c r="AR601"/>
      <c r="AS601"/>
      <c r="AT601"/>
      <c r="AU601"/>
      <c r="AV601"/>
      <c r="AW601"/>
      <c r="AX601"/>
      <c r="AY601"/>
      <c r="AZ601"/>
      <c r="BA601"/>
      <c r="BB601"/>
      <c r="BC601"/>
      <c r="BD601"/>
      <c r="BE601" s="23"/>
      <c r="BF601" s="23"/>
      <c r="BG601" s="23"/>
      <c r="BH601" s="23"/>
      <c r="BI601" s="23"/>
      <c r="BJ601" s="23"/>
      <c r="BK601" s="23"/>
      <c r="BL601" s="23"/>
      <c r="BM601" s="23"/>
      <c r="BN601" s="23"/>
    </row>
    <row r="602" spans="1:73" x14ac:dyDescent="0.35">
      <c r="A602" s="11">
        <v>599</v>
      </c>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c r="AN602"/>
      <c r="AO602"/>
      <c r="AP602"/>
      <c r="AQ602"/>
      <c r="AR602"/>
      <c r="AS602"/>
      <c r="AT602"/>
      <c r="AU602"/>
      <c r="AV602"/>
      <c r="AW602"/>
      <c r="AX602"/>
      <c r="AY602"/>
      <c r="AZ602"/>
      <c r="BA602"/>
      <c r="BB602"/>
      <c r="BC602"/>
      <c r="BD602"/>
      <c r="BE602" s="23"/>
      <c r="BF602" s="23"/>
      <c r="BG602" s="23"/>
      <c r="BH602" s="23"/>
      <c r="BI602" s="23"/>
      <c r="BJ602" s="23"/>
      <c r="BK602" s="23"/>
      <c r="BL602" s="23"/>
      <c r="BM602" s="23"/>
      <c r="BN602" s="23"/>
    </row>
    <row r="603" spans="1:73" x14ac:dyDescent="0.35">
      <c r="A603" s="11">
        <v>600</v>
      </c>
      <c r="B603"/>
      <c r="C603"/>
      <c r="D603"/>
      <c r="E603"/>
      <c r="F603"/>
      <c r="G603"/>
      <c r="H603"/>
      <c r="I603"/>
      <c r="J603"/>
      <c r="K603"/>
      <c r="L603"/>
      <c r="M603"/>
      <c r="N603"/>
      <c r="O603"/>
      <c r="P603"/>
      <c r="Q603"/>
      <c r="R603"/>
      <c r="S603"/>
      <c r="T603"/>
      <c r="U603"/>
      <c r="V603"/>
      <c r="W603"/>
      <c r="X603"/>
      <c r="Y603"/>
      <c r="Z603"/>
      <c r="AA603"/>
      <c r="AB603"/>
      <c r="AC603"/>
      <c r="AD603"/>
      <c r="AE603"/>
      <c r="AF603"/>
      <c r="AG603"/>
      <c r="AH603"/>
      <c r="AI603"/>
      <c r="AJ603"/>
      <c r="AK603"/>
      <c r="AL603"/>
      <c r="AM603"/>
      <c r="AN603"/>
      <c r="AO603"/>
      <c r="AP603"/>
      <c r="AQ603"/>
      <c r="AR603"/>
      <c r="AS603"/>
      <c r="AT603"/>
      <c r="AU603"/>
      <c r="AV603"/>
      <c r="AW603"/>
      <c r="AX603"/>
      <c r="AY603"/>
      <c r="AZ603"/>
      <c r="BA603"/>
      <c r="BB603"/>
      <c r="BC603"/>
      <c r="BD603"/>
      <c r="BE603" s="23"/>
      <c r="BF603" s="23"/>
      <c r="BG603" s="23"/>
      <c r="BH603" s="23"/>
      <c r="BI603" s="23"/>
      <c r="BJ603" s="23"/>
      <c r="BK603" s="23"/>
      <c r="BL603" s="23"/>
      <c r="BM603" s="23"/>
      <c r="BN603" s="23"/>
    </row>
    <row r="604" spans="1:73" x14ac:dyDescent="0.35">
      <c r="A604" s="11">
        <v>601</v>
      </c>
      <c r="B604" s="2" t="s">
        <v>81</v>
      </c>
      <c r="C604" s="7" t="s">
        <v>0</v>
      </c>
      <c r="D604" s="7" t="s">
        <v>1</v>
      </c>
      <c r="E604" s="7" t="s">
        <v>2</v>
      </c>
      <c r="F604" s="7" t="s">
        <v>3</v>
      </c>
      <c r="G604" s="12" t="e">
        <f t="shared" ref="G604:I609" si="348">D604/$C604*100</f>
        <v>#VALUE!</v>
      </c>
      <c r="H604" s="12" t="e">
        <f t="shared" si="348"/>
        <v>#VALUE!</v>
      </c>
      <c r="I604" s="12" t="e">
        <f t="shared" si="348"/>
        <v>#VALUE!</v>
      </c>
      <c r="J604" s="7" t="s">
        <v>4</v>
      </c>
      <c r="K604" s="13" t="e">
        <f t="shared" ref="K604:K609" si="349">J604/$C604*100</f>
        <v>#VALUE!</v>
      </c>
      <c r="L604" s="7" t="s">
        <v>5</v>
      </c>
      <c r="M604" s="12" t="e">
        <f t="shared" ref="M604:M609" si="350">L604/$C604*100</f>
        <v>#VALUE!</v>
      </c>
      <c r="N604" s="7" t="s">
        <v>6</v>
      </c>
      <c r="O604" s="12" t="e">
        <f t="shared" ref="O604:O609" si="351">N604/$C604*100</f>
        <v>#VALUE!</v>
      </c>
      <c r="P604" s="7" t="s">
        <v>7</v>
      </c>
      <c r="Q604" s="7" t="s">
        <v>8</v>
      </c>
      <c r="R604" s="7" t="s">
        <v>9</v>
      </c>
      <c r="S604" s="12" t="e">
        <f t="shared" ref="S604:S609" si="352">Q604/SUM(P604,Q604)*100</f>
        <v>#VALUE!</v>
      </c>
      <c r="T604" s="12" t="e">
        <f t="shared" ref="T604:T609" si="353">SUM(P604:Q604)/SUM(P604:R604)*100</f>
        <v>#DIV/0!</v>
      </c>
      <c r="U604" s="7" t="s">
        <v>10</v>
      </c>
      <c r="V604" s="7" t="s">
        <v>11</v>
      </c>
      <c r="W604" s="7" t="s">
        <v>12</v>
      </c>
      <c r="X604" s="7" t="s">
        <v>13</v>
      </c>
      <c r="Y604" s="7" t="s">
        <v>14</v>
      </c>
      <c r="Z604" s="7" t="s">
        <v>15</v>
      </c>
      <c r="AA604" s="7" t="s">
        <v>16</v>
      </c>
      <c r="AB604" s="7" t="s">
        <v>17</v>
      </c>
      <c r="AC604" s="7" t="s">
        <v>18</v>
      </c>
      <c r="AD604" s="7" t="s">
        <v>19</v>
      </c>
      <c r="AE604" s="7" t="s">
        <v>20</v>
      </c>
      <c r="AF604" s="7" t="s">
        <v>21</v>
      </c>
      <c r="AG604" s="7" t="s">
        <v>22</v>
      </c>
      <c r="AH604" s="7" t="s">
        <v>23</v>
      </c>
      <c r="AI604" s="7" t="s">
        <v>24</v>
      </c>
      <c r="AJ604" s="7" t="s">
        <v>25</v>
      </c>
      <c r="AK604" s="7" t="s">
        <v>26</v>
      </c>
      <c r="AL604" s="14" t="e">
        <f t="shared" ref="AL604:AL609" si="354">AK604/C604*100</f>
        <v>#VALUE!</v>
      </c>
      <c r="AM604" s="7" t="s">
        <v>27</v>
      </c>
      <c r="AN604" s="7" t="s">
        <v>28</v>
      </c>
      <c r="AO604" s="7" t="s">
        <v>29</v>
      </c>
      <c r="AP604" s="14" t="e">
        <f t="shared" ref="AP604:AP609" si="355">AN604/C604*100</f>
        <v>#VALUE!</v>
      </c>
      <c r="AQ604" s="14" t="e">
        <f t="shared" ref="AQ604:AQ609" si="356">AO604/C604*100</f>
        <v>#VALUE!</v>
      </c>
      <c r="AR604" s="7" t="s">
        <v>30</v>
      </c>
      <c r="AS604" s="7" t="s">
        <v>31</v>
      </c>
      <c r="AT604" s="7" t="s">
        <v>32</v>
      </c>
      <c r="AU604" s="7" t="s">
        <v>33</v>
      </c>
      <c r="AV604" s="12" t="e">
        <f t="shared" ref="AV604:AX609" si="357">AR604/$AU604*100</f>
        <v>#VALUE!</v>
      </c>
      <c r="AW604" s="12" t="e">
        <f t="shared" si="357"/>
        <v>#VALUE!</v>
      </c>
      <c r="AX604" s="12" t="e">
        <f t="shared" si="357"/>
        <v>#VALUE!</v>
      </c>
      <c r="AY604" s="7" t="s">
        <v>34</v>
      </c>
      <c r="AZ604" s="7" t="s">
        <v>35</v>
      </c>
      <c r="BA604" s="7" t="s">
        <v>36</v>
      </c>
      <c r="BB604" s="12" t="e">
        <f t="shared" ref="BB604:BC609" si="358">AY604/$BA604*100</f>
        <v>#VALUE!</v>
      </c>
      <c r="BC604" s="12" t="e">
        <f t="shared" si="358"/>
        <v>#VALUE!</v>
      </c>
      <c r="BD604" s="8" t="s">
        <v>37</v>
      </c>
      <c r="BN604" s="12"/>
      <c r="BO604" s="12"/>
      <c r="BP604" s="12"/>
      <c r="BQ604" s="12"/>
      <c r="BR604" s="12"/>
      <c r="BS604" s="12"/>
      <c r="BT604" s="12"/>
      <c r="BU604" s="12"/>
    </row>
    <row r="605" spans="1:73" x14ac:dyDescent="0.35">
      <c r="A605" s="11">
        <v>602</v>
      </c>
      <c r="B605" s="2">
        <v>1991</v>
      </c>
      <c r="C605" s="7">
        <v>129860</v>
      </c>
      <c r="D605" s="7">
        <v>35289</v>
      </c>
      <c r="E605" s="7">
        <v>19477</v>
      </c>
      <c r="F605" s="7">
        <v>9197</v>
      </c>
      <c r="G605" s="12">
        <f t="shared" si="348"/>
        <v>27.174649622670564</v>
      </c>
      <c r="H605" s="12">
        <f t="shared" si="348"/>
        <v>14.99845987987063</v>
      </c>
      <c r="I605" s="12">
        <f t="shared" si="348"/>
        <v>7.0822424149083627</v>
      </c>
      <c r="J605" s="7">
        <v>480</v>
      </c>
      <c r="K605" s="13">
        <f t="shared" si="349"/>
        <v>0.36962883104882177</v>
      </c>
      <c r="L605" s="7">
        <v>25078</v>
      </c>
      <c r="M605" s="12">
        <f t="shared" si="350"/>
        <v>19.31156630217157</v>
      </c>
      <c r="N605" s="7">
        <v>8643</v>
      </c>
      <c r="O605" s="12">
        <f t="shared" si="351"/>
        <v>6.6556291390728477</v>
      </c>
      <c r="P605" s="7">
        <v>56814</v>
      </c>
      <c r="Q605" s="7">
        <v>6515</v>
      </c>
      <c r="R605" s="7">
        <v>28759</v>
      </c>
      <c r="S605" s="12">
        <f t="shared" si="352"/>
        <v>10.287545989988789</v>
      </c>
      <c r="T605" s="12">
        <f t="shared" si="353"/>
        <v>68.770089479628183</v>
      </c>
      <c r="U605" s="7">
        <v>1909</v>
      </c>
      <c r="W605" s="7">
        <v>21</v>
      </c>
      <c r="X605" s="7">
        <v>96</v>
      </c>
      <c r="Y605" s="7">
        <v>292</v>
      </c>
      <c r="Z605" s="7">
        <v>7</v>
      </c>
      <c r="AA605" s="7">
        <v>128</v>
      </c>
      <c r="AB605" s="7">
        <v>188</v>
      </c>
      <c r="AC605" s="7">
        <v>33</v>
      </c>
      <c r="AD605" s="7">
        <v>49</v>
      </c>
      <c r="AE605" s="7">
        <v>84</v>
      </c>
      <c r="AF605" s="7">
        <v>203</v>
      </c>
      <c r="AG605" s="7">
        <v>206</v>
      </c>
      <c r="AH605" s="7">
        <v>66</v>
      </c>
      <c r="AI605" s="7">
        <v>28056</v>
      </c>
      <c r="AJ605" s="7">
        <v>2790</v>
      </c>
      <c r="AK605" s="7">
        <v>5300</v>
      </c>
      <c r="AL605" s="14">
        <f t="shared" si="354"/>
        <v>4.0813183428307402</v>
      </c>
      <c r="AM605" s="7">
        <v>17.788954084008569</v>
      </c>
      <c r="AN605" s="7">
        <v>7916</v>
      </c>
      <c r="AO605" s="7">
        <v>4678</v>
      </c>
      <c r="AP605" s="14">
        <f t="shared" si="355"/>
        <v>6.0957954720468193</v>
      </c>
      <c r="AQ605" s="14">
        <f t="shared" si="356"/>
        <v>3.6023409825966426</v>
      </c>
      <c r="AR605" s="7">
        <v>801</v>
      </c>
      <c r="AS605" s="7">
        <v>42744</v>
      </c>
      <c r="AT605" s="7">
        <v>955</v>
      </c>
      <c r="AU605" s="7">
        <v>45390</v>
      </c>
      <c r="AV605" s="12">
        <f t="shared" si="357"/>
        <v>1.7647058823529411</v>
      </c>
      <c r="AW605" s="12">
        <f t="shared" si="357"/>
        <v>94.170522141440856</v>
      </c>
      <c r="AX605" s="12">
        <f t="shared" si="357"/>
        <v>2.1039876624807228</v>
      </c>
      <c r="AY605" s="7">
        <v>5154</v>
      </c>
      <c r="AZ605" s="7">
        <v>458</v>
      </c>
      <c r="BA605" s="7">
        <v>41953</v>
      </c>
      <c r="BB605" s="12">
        <f t="shared" si="358"/>
        <v>12.285176268681621</v>
      </c>
      <c r="BC605" s="12">
        <f t="shared" si="358"/>
        <v>1.0916978523585916</v>
      </c>
      <c r="BD605" s="8" t="s">
        <v>48</v>
      </c>
      <c r="BN605" s="12"/>
      <c r="BO605" s="12"/>
      <c r="BP605" s="12"/>
      <c r="BQ605" s="12"/>
      <c r="BR605" s="12"/>
      <c r="BS605" s="12"/>
      <c r="BT605" s="12"/>
      <c r="BU605" s="12"/>
    </row>
    <row r="606" spans="1:73" x14ac:dyDescent="0.35">
      <c r="A606" s="11">
        <v>603</v>
      </c>
      <c r="B606" s="2">
        <v>1996</v>
      </c>
      <c r="C606" s="7">
        <v>130805</v>
      </c>
      <c r="D606" s="7">
        <v>33087</v>
      </c>
      <c r="E606" s="7">
        <v>18725</v>
      </c>
      <c r="F606" s="7">
        <v>10673</v>
      </c>
      <c r="G606" s="12">
        <f t="shared" si="348"/>
        <v>25.294904629027943</v>
      </c>
      <c r="H606" s="12">
        <f t="shared" si="348"/>
        <v>14.315202018271473</v>
      </c>
      <c r="I606" s="12">
        <f t="shared" si="348"/>
        <v>8.1594740262222398</v>
      </c>
      <c r="J606" s="7">
        <v>720</v>
      </c>
      <c r="K606" s="13">
        <f t="shared" si="349"/>
        <v>0.55043767440082569</v>
      </c>
      <c r="L606" s="7">
        <v>23545</v>
      </c>
      <c r="M606" s="12">
        <f t="shared" si="350"/>
        <v>18.000076449677</v>
      </c>
      <c r="N606" s="7">
        <v>7850</v>
      </c>
      <c r="O606" s="12">
        <f t="shared" si="351"/>
        <v>6.0012996445090021</v>
      </c>
      <c r="P606" s="7">
        <v>59541</v>
      </c>
      <c r="Q606" s="7">
        <v>4599</v>
      </c>
      <c r="R606" s="7">
        <v>31201</v>
      </c>
      <c r="S606" s="12">
        <f t="shared" si="352"/>
        <v>7.1702525724976613</v>
      </c>
      <c r="T606" s="12">
        <f t="shared" si="353"/>
        <v>67.274310107928386</v>
      </c>
      <c r="U606" s="7">
        <v>915</v>
      </c>
      <c r="V606" s="7">
        <v>13</v>
      </c>
      <c r="W606" s="7">
        <v>18</v>
      </c>
      <c r="X606" s="7">
        <v>98</v>
      </c>
      <c r="Y606" s="7">
        <v>297</v>
      </c>
      <c r="Z606" s="7">
        <v>6</v>
      </c>
      <c r="AA606" s="7">
        <v>170</v>
      </c>
      <c r="AB606" s="7">
        <v>155</v>
      </c>
      <c r="AC606" s="7">
        <v>34</v>
      </c>
      <c r="AD606" s="7">
        <v>43</v>
      </c>
      <c r="AE606" s="7">
        <v>124</v>
      </c>
      <c r="AF606" s="7">
        <v>281</v>
      </c>
      <c r="AG606" s="7">
        <v>243</v>
      </c>
      <c r="AH606" s="7">
        <v>116</v>
      </c>
      <c r="AI606" s="7">
        <v>36486</v>
      </c>
      <c r="AJ606" s="7">
        <v>3261</v>
      </c>
      <c r="AK606" s="7">
        <v>6805</v>
      </c>
      <c r="AL606" s="14">
        <f t="shared" si="354"/>
        <v>5.2024005198578038</v>
      </c>
      <c r="AM606" s="7">
        <v>14.687199230028874</v>
      </c>
      <c r="AN606" s="7">
        <v>5288</v>
      </c>
      <c r="AO606" s="7">
        <v>5060</v>
      </c>
      <c r="AP606" s="14">
        <f t="shared" si="355"/>
        <v>4.0426589197660636</v>
      </c>
      <c r="AQ606" s="14">
        <f t="shared" si="356"/>
        <v>3.8683536562058021</v>
      </c>
      <c r="AR606" s="7">
        <v>1252</v>
      </c>
      <c r="AS606" s="7">
        <v>44082</v>
      </c>
      <c r="AT606" s="7">
        <v>894</v>
      </c>
      <c r="AU606" s="7">
        <v>47788</v>
      </c>
      <c r="AV606" s="12">
        <f t="shared" si="357"/>
        <v>2.6199045785552859</v>
      </c>
      <c r="AW606" s="12">
        <f t="shared" si="357"/>
        <v>92.244915041432989</v>
      </c>
      <c r="AX606" s="12">
        <f t="shared" si="357"/>
        <v>1.8707625345274963</v>
      </c>
      <c r="AY606" s="7">
        <v>5926</v>
      </c>
      <c r="AZ606" s="7">
        <v>372</v>
      </c>
      <c r="BA606" s="7">
        <v>44381</v>
      </c>
      <c r="BB606" s="12">
        <f t="shared" si="358"/>
        <v>13.352560780514183</v>
      </c>
      <c r="BC606" s="12">
        <f t="shared" si="358"/>
        <v>0.83819652554020863</v>
      </c>
      <c r="BD606" s="8" t="s">
        <v>56</v>
      </c>
      <c r="BN606" s="12"/>
      <c r="BO606" s="12"/>
      <c r="BP606" s="12"/>
      <c r="BQ606" s="12"/>
      <c r="BR606" s="12"/>
      <c r="BS606" s="12"/>
      <c r="BT606" s="12"/>
      <c r="BU606" s="12"/>
    </row>
    <row r="607" spans="1:73" x14ac:dyDescent="0.35">
      <c r="A607" s="11">
        <v>604</v>
      </c>
      <c r="B607" s="2">
        <v>2001</v>
      </c>
      <c r="C607" s="7">
        <v>137539</v>
      </c>
      <c r="D607" s="7">
        <v>32079</v>
      </c>
      <c r="E607" s="7">
        <v>19390</v>
      </c>
      <c r="F607" s="7">
        <v>12298</v>
      </c>
      <c r="G607" s="12">
        <f t="shared" si="348"/>
        <v>23.323566406619214</v>
      </c>
      <c r="H607" s="12">
        <f t="shared" si="348"/>
        <v>14.097819527552186</v>
      </c>
      <c r="I607" s="12">
        <f t="shared" si="348"/>
        <v>8.9414638757007108</v>
      </c>
      <c r="J607" s="7">
        <v>748</v>
      </c>
      <c r="K607" s="13">
        <f t="shared" si="349"/>
        <v>0.54384574557034726</v>
      </c>
      <c r="L607" s="7">
        <v>23118</v>
      </c>
      <c r="M607" s="12">
        <f t="shared" si="350"/>
        <v>16.808323457346646</v>
      </c>
      <c r="N607" s="7">
        <v>7720</v>
      </c>
      <c r="O607" s="12">
        <f t="shared" si="351"/>
        <v>5.6129534168490389</v>
      </c>
      <c r="P607" s="7">
        <v>66667</v>
      </c>
      <c r="Q607" s="7">
        <v>3604</v>
      </c>
      <c r="R607" s="7">
        <v>31574</v>
      </c>
      <c r="S607" s="12">
        <f t="shared" si="352"/>
        <v>5.1287159710264545</v>
      </c>
      <c r="T607" s="12">
        <f t="shared" si="353"/>
        <v>68.997987137316514</v>
      </c>
      <c r="U607" s="7">
        <v>584</v>
      </c>
      <c r="V607" s="7">
        <v>16</v>
      </c>
      <c r="W607" s="7">
        <v>23</v>
      </c>
      <c r="X607" s="7">
        <v>182</v>
      </c>
      <c r="Y607" s="7">
        <v>303</v>
      </c>
      <c r="Z607" s="7">
        <v>9</v>
      </c>
      <c r="AA607" s="7">
        <v>214</v>
      </c>
      <c r="AB607" s="7">
        <v>183</v>
      </c>
      <c r="AC607" s="7">
        <v>37</v>
      </c>
      <c r="AD607" s="7">
        <v>54</v>
      </c>
      <c r="AE607" s="7">
        <v>139</v>
      </c>
      <c r="AF607" s="7">
        <v>763</v>
      </c>
      <c r="AG607" s="7">
        <v>278</v>
      </c>
      <c r="AH607" s="7">
        <v>184</v>
      </c>
      <c r="AI607" s="7">
        <v>36278</v>
      </c>
      <c r="AJ607" s="7">
        <v>3701</v>
      </c>
      <c r="AK607" s="7">
        <v>9483</v>
      </c>
      <c r="AL607" s="14">
        <f t="shared" si="354"/>
        <v>6.8947716647641766</v>
      </c>
      <c r="AM607" s="7">
        <v>14.155703730401875</v>
      </c>
      <c r="AN607" s="7">
        <v>10182</v>
      </c>
      <c r="AO607" s="7">
        <v>5925</v>
      </c>
      <c r="AP607" s="14">
        <f t="shared" si="355"/>
        <v>7.402991151600637</v>
      </c>
      <c r="AQ607" s="14">
        <f t="shared" si="356"/>
        <v>4.30786904078116</v>
      </c>
      <c r="AR607" s="7">
        <v>1366</v>
      </c>
      <c r="AS607" s="7">
        <v>47708</v>
      </c>
      <c r="AT607" s="7">
        <v>1058</v>
      </c>
      <c r="AU607" s="7">
        <v>50982</v>
      </c>
      <c r="AV607" s="12">
        <f t="shared" si="357"/>
        <v>2.6793770350319721</v>
      </c>
      <c r="AW607" s="12">
        <f t="shared" si="357"/>
        <v>93.578125612961443</v>
      </c>
      <c r="AX607" s="12">
        <f t="shared" si="357"/>
        <v>2.0752422423600487</v>
      </c>
      <c r="AY607" s="7">
        <v>5987</v>
      </c>
      <c r="AZ607" s="7">
        <v>425</v>
      </c>
      <c r="BA607" s="7">
        <v>47887</v>
      </c>
      <c r="BB607" s="12">
        <f t="shared" si="358"/>
        <v>12.502349280598073</v>
      </c>
      <c r="BC607" s="12">
        <f t="shared" si="358"/>
        <v>0.88750600371708399</v>
      </c>
      <c r="BD607" s="8" t="s">
        <v>54</v>
      </c>
      <c r="BE607" s="5">
        <v>11445</v>
      </c>
      <c r="BF607" s="5">
        <v>20061</v>
      </c>
      <c r="BG607" s="5">
        <v>5252</v>
      </c>
      <c r="BH607" s="5">
        <v>364</v>
      </c>
      <c r="BI607" s="5">
        <v>37122</v>
      </c>
      <c r="BJ607" s="5">
        <v>8548</v>
      </c>
      <c r="BK607" s="5">
        <v>1037</v>
      </c>
      <c r="BL607" s="5">
        <v>1180</v>
      </c>
      <c r="BM607" s="5">
        <v>47887</v>
      </c>
      <c r="BN607" s="12">
        <f t="shared" ref="BN607:BU609" si="359">BE607/$BM607*100</f>
        <v>23.900014617745942</v>
      </c>
      <c r="BO607" s="12">
        <f t="shared" si="359"/>
        <v>41.892371624866875</v>
      </c>
      <c r="BP607" s="12">
        <f t="shared" si="359"/>
        <v>10.967485956522648</v>
      </c>
      <c r="BQ607" s="12">
        <f t="shared" si="359"/>
        <v>0.76012278906592601</v>
      </c>
      <c r="BR607" s="12">
        <f t="shared" si="359"/>
        <v>77.51999498820139</v>
      </c>
      <c r="BS607" s="12">
        <f t="shared" si="359"/>
        <v>17.850356046526198</v>
      </c>
      <c r="BT607" s="12">
        <f t="shared" si="359"/>
        <v>2.1655146490696846</v>
      </c>
      <c r="BU607" s="12">
        <f t="shared" si="359"/>
        <v>2.4641343162027272</v>
      </c>
    </row>
    <row r="608" spans="1:73" x14ac:dyDescent="0.35">
      <c r="A608" s="11">
        <v>605</v>
      </c>
      <c r="B608" s="2">
        <v>2006</v>
      </c>
      <c r="C608" s="7">
        <v>138041</v>
      </c>
      <c r="D608" s="7">
        <v>29866</v>
      </c>
      <c r="E608" s="7">
        <v>19324</v>
      </c>
      <c r="F608" s="7">
        <v>13881</v>
      </c>
      <c r="G608" s="12">
        <f t="shared" si="348"/>
        <v>21.635601017089126</v>
      </c>
      <c r="H608" s="12">
        <f t="shared" si="348"/>
        <v>13.998739504929695</v>
      </c>
      <c r="I608" s="12">
        <f t="shared" si="348"/>
        <v>10.055708086727856</v>
      </c>
      <c r="J608" s="7">
        <v>875</v>
      </c>
      <c r="K608" s="13">
        <f t="shared" si="349"/>
        <v>0.63386964742359153</v>
      </c>
      <c r="L608" s="7">
        <v>22324</v>
      </c>
      <c r="M608" s="12">
        <f t="shared" si="350"/>
        <v>16.172006867524864</v>
      </c>
      <c r="N608" s="7">
        <v>7272</v>
      </c>
      <c r="O608" s="12">
        <f t="shared" si="351"/>
        <v>5.2680000869306944</v>
      </c>
      <c r="P608" s="7">
        <v>68606</v>
      </c>
      <c r="Q608" s="7">
        <v>2982</v>
      </c>
      <c r="R608" s="7">
        <v>31388</v>
      </c>
      <c r="S608" s="12">
        <f t="shared" si="352"/>
        <v>4.165502598200816</v>
      </c>
      <c r="T608" s="12">
        <f t="shared" si="353"/>
        <v>69.519111249223116</v>
      </c>
      <c r="U608" s="7">
        <v>413</v>
      </c>
      <c r="V608" s="7">
        <v>14</v>
      </c>
      <c r="W608" s="7">
        <v>33</v>
      </c>
      <c r="X608" s="7">
        <v>221</v>
      </c>
      <c r="Y608" s="7">
        <v>316</v>
      </c>
      <c r="Z608" s="7">
        <v>12</v>
      </c>
      <c r="AA608" s="7">
        <v>269</v>
      </c>
      <c r="AB608" s="7">
        <v>200</v>
      </c>
      <c r="AC608" s="7">
        <v>31</v>
      </c>
      <c r="AD608" s="7">
        <v>49</v>
      </c>
      <c r="AE608" s="7">
        <v>168</v>
      </c>
      <c r="AF608" s="7">
        <v>919</v>
      </c>
      <c r="AG608" s="7">
        <v>242</v>
      </c>
      <c r="AH608" s="7">
        <v>121</v>
      </c>
      <c r="AI608" s="7">
        <v>42165</v>
      </c>
      <c r="AJ608" s="7">
        <v>3412</v>
      </c>
      <c r="AK608" s="7">
        <v>11615</v>
      </c>
      <c r="AL608" s="14">
        <f t="shared" si="354"/>
        <v>8.414166805514304</v>
      </c>
      <c r="AM608" s="7">
        <v>13.702650646611026</v>
      </c>
      <c r="AN608" s="7">
        <v>11200</v>
      </c>
      <c r="AO608" s="7">
        <v>7266</v>
      </c>
      <c r="AP608" s="14">
        <f t="shared" si="355"/>
        <v>8.1135314870219712</v>
      </c>
      <c r="AQ608" s="14">
        <f t="shared" si="356"/>
        <v>5.2636535522055041</v>
      </c>
      <c r="AR608" s="7">
        <v>1252</v>
      </c>
      <c r="AS608" s="7">
        <v>46742</v>
      </c>
      <c r="AT608" s="7">
        <v>1409</v>
      </c>
      <c r="AU608" s="7">
        <v>49794</v>
      </c>
      <c r="AV608" s="12">
        <f t="shared" si="357"/>
        <v>2.5143591597381212</v>
      </c>
      <c r="AW608" s="12">
        <f t="shared" si="357"/>
        <v>93.870747479616028</v>
      </c>
      <c r="AX608" s="12">
        <f t="shared" si="357"/>
        <v>2.8296581917500103</v>
      </c>
      <c r="AY608" s="7">
        <v>6751</v>
      </c>
      <c r="AZ608" s="7">
        <v>636</v>
      </c>
      <c r="BA608" s="7">
        <v>49794</v>
      </c>
      <c r="BB608" s="12">
        <f t="shared" si="358"/>
        <v>13.557858376511225</v>
      </c>
      <c r="BC608" s="12">
        <f t="shared" si="358"/>
        <v>1.2772623207615375</v>
      </c>
      <c r="BD608" s="8">
        <v>36</v>
      </c>
      <c r="BE608" s="5">
        <v>12493</v>
      </c>
      <c r="BF608" s="5">
        <v>19299</v>
      </c>
      <c r="BG608" s="5">
        <v>5581</v>
      </c>
      <c r="BH608" s="5">
        <v>360</v>
      </c>
      <c r="BI608" s="5">
        <v>37733</v>
      </c>
      <c r="BJ608" s="5">
        <v>9252</v>
      </c>
      <c r="BK608" s="5">
        <v>1000</v>
      </c>
      <c r="BL608" s="5">
        <v>1809</v>
      </c>
      <c r="BM608" s="5">
        <v>49794</v>
      </c>
      <c r="BN608" s="12">
        <f t="shared" si="359"/>
        <v>25.089368196971524</v>
      </c>
      <c r="BO608" s="12">
        <f t="shared" si="359"/>
        <v>38.757681648391376</v>
      </c>
      <c r="BP608" s="12">
        <f t="shared" si="359"/>
        <v>11.208177692091418</v>
      </c>
      <c r="BQ608" s="12">
        <f t="shared" si="359"/>
        <v>0.72297867212917222</v>
      </c>
      <c r="BR608" s="12">
        <f t="shared" si="359"/>
        <v>75.778206209583487</v>
      </c>
      <c r="BS608" s="12">
        <f t="shared" si="359"/>
        <v>18.580551873719724</v>
      </c>
      <c r="BT608" s="12">
        <f t="shared" si="359"/>
        <v>2.0082740892477005</v>
      </c>
      <c r="BU608" s="12">
        <f t="shared" si="359"/>
        <v>3.63296782744909</v>
      </c>
    </row>
    <row r="609" spans="1:73" x14ac:dyDescent="0.35">
      <c r="A609" s="11">
        <v>606</v>
      </c>
      <c r="B609" s="2">
        <v>2011</v>
      </c>
      <c r="C609" s="7">
        <v>142258</v>
      </c>
      <c r="D609" s="7">
        <v>28895</v>
      </c>
      <c r="E609" s="7">
        <v>19619</v>
      </c>
      <c r="F609" s="7">
        <v>17134</v>
      </c>
      <c r="G609" s="12">
        <f t="shared" si="348"/>
        <v>20.31168721618468</v>
      </c>
      <c r="H609" s="12">
        <f t="shared" si="348"/>
        <v>13.791140041333353</v>
      </c>
      <c r="I609" s="12">
        <f t="shared" si="348"/>
        <v>12.044313852296531</v>
      </c>
      <c r="J609" s="7">
        <v>1029</v>
      </c>
      <c r="K609" s="13">
        <f t="shared" si="349"/>
        <v>0.72333366137581012</v>
      </c>
      <c r="L609" s="7">
        <v>23178</v>
      </c>
      <c r="M609" s="12">
        <f t="shared" si="350"/>
        <v>16.29293255915309</v>
      </c>
      <c r="N609" s="7">
        <v>8702</v>
      </c>
      <c r="O609" s="12">
        <f t="shared" si="351"/>
        <v>6.1170549283695825</v>
      </c>
      <c r="P609" s="7">
        <v>72414</v>
      </c>
      <c r="Q609" s="7">
        <v>3049</v>
      </c>
      <c r="R609" s="7">
        <v>33353</v>
      </c>
      <c r="S609" s="12">
        <f t="shared" si="352"/>
        <v>4.0403906550229918</v>
      </c>
      <c r="T609" s="12">
        <f t="shared" si="353"/>
        <v>69.34917659167769</v>
      </c>
      <c r="U609" s="7">
        <v>423</v>
      </c>
      <c r="V609" s="7">
        <v>20</v>
      </c>
      <c r="W609" s="7">
        <v>33</v>
      </c>
      <c r="X609" s="7">
        <v>373</v>
      </c>
      <c r="Y609" s="7">
        <v>487</v>
      </c>
      <c r="Z609" s="7">
        <v>12</v>
      </c>
      <c r="AA609" s="7">
        <v>369</v>
      </c>
      <c r="AB609" s="7">
        <v>228</v>
      </c>
      <c r="AC609" s="7">
        <v>31</v>
      </c>
      <c r="AD609" s="7">
        <v>83</v>
      </c>
      <c r="AE609" s="7">
        <v>268</v>
      </c>
      <c r="AF609" s="7">
        <v>1451</v>
      </c>
      <c r="AG609" s="7">
        <v>321</v>
      </c>
      <c r="AH609" s="7">
        <v>187</v>
      </c>
      <c r="AI609" s="7">
        <v>48154</v>
      </c>
      <c r="AJ609" s="7">
        <v>4240</v>
      </c>
      <c r="AK609" s="7">
        <v>14385</v>
      </c>
      <c r="AL609" s="14">
        <f t="shared" si="354"/>
        <v>10.111909347804692</v>
      </c>
      <c r="AM609" s="7">
        <v>11.91849288735102</v>
      </c>
      <c r="AN609" s="7">
        <v>12421</v>
      </c>
      <c r="AO609" s="7">
        <v>6949</v>
      </c>
      <c r="AP609" s="14">
        <f t="shared" si="355"/>
        <v>8.7313191525256926</v>
      </c>
      <c r="AQ609" s="14">
        <f t="shared" si="356"/>
        <v>4.8847867958216762</v>
      </c>
      <c r="AR609" s="7">
        <v>1861</v>
      </c>
      <c r="AS609" s="7">
        <v>48170</v>
      </c>
      <c r="AT609" s="7">
        <v>1893</v>
      </c>
      <c r="AU609" s="7">
        <v>52274</v>
      </c>
      <c r="AV609" s="12">
        <f t="shared" si="357"/>
        <v>3.5600872326586832</v>
      </c>
      <c r="AW609" s="12">
        <f t="shared" si="357"/>
        <v>92.149060718521639</v>
      </c>
      <c r="AX609" s="12">
        <f t="shared" si="357"/>
        <v>3.6213031334889232</v>
      </c>
      <c r="AY609" s="7">
        <v>7517</v>
      </c>
      <c r="AZ609" s="7">
        <v>660</v>
      </c>
      <c r="BA609" s="7">
        <v>52273</v>
      </c>
      <c r="BB609" s="12">
        <f t="shared" si="358"/>
        <v>14.380272798576705</v>
      </c>
      <c r="BC609" s="12">
        <f t="shared" si="358"/>
        <v>1.262602108162914</v>
      </c>
      <c r="BD609" s="8">
        <v>38</v>
      </c>
      <c r="BE609" s="5">
        <v>13493</v>
      </c>
      <c r="BF609" s="5">
        <v>19359</v>
      </c>
      <c r="BG609" s="5">
        <v>5930</v>
      </c>
      <c r="BH609" s="5">
        <v>433</v>
      </c>
      <c r="BI609" s="5">
        <v>39215</v>
      </c>
      <c r="BJ609" s="5">
        <v>10309</v>
      </c>
      <c r="BK609" s="5">
        <v>1157</v>
      </c>
      <c r="BL609" s="5">
        <v>1593</v>
      </c>
      <c r="BM609" s="5">
        <v>52274</v>
      </c>
      <c r="BN609" s="12">
        <f t="shared" si="359"/>
        <v>25.812067184451159</v>
      </c>
      <c r="BO609" s="12">
        <f t="shared" si="359"/>
        <v>37.033707005394653</v>
      </c>
      <c r="BP609" s="12">
        <f t="shared" si="359"/>
        <v>11.344071622603972</v>
      </c>
      <c r="BQ609" s="12">
        <f t="shared" si="359"/>
        <v>0.82832765810919395</v>
      </c>
      <c r="BR609" s="12">
        <f t="shared" si="359"/>
        <v>75.018173470558978</v>
      </c>
      <c r="BS609" s="12">
        <f t="shared" si="359"/>
        <v>19.721085051842216</v>
      </c>
      <c r="BT609" s="12">
        <f t="shared" si="359"/>
        <v>2.2133374143933886</v>
      </c>
      <c r="BU609" s="12">
        <f t="shared" si="359"/>
        <v>3.0474040632054176</v>
      </c>
    </row>
    <row r="610" spans="1:73" x14ac:dyDescent="0.35">
      <c r="A610" s="11">
        <v>607</v>
      </c>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s="23"/>
      <c r="BF610" s="23"/>
      <c r="BG610" s="23"/>
      <c r="BH610" s="23"/>
      <c r="BI610" s="23"/>
      <c r="BJ610" s="23"/>
      <c r="BK610" s="23"/>
      <c r="BL610" s="23"/>
      <c r="BM610" s="23"/>
      <c r="BN610" s="23"/>
    </row>
    <row r="611" spans="1:73" x14ac:dyDescent="0.35">
      <c r="A611" s="11">
        <v>608</v>
      </c>
      <c r="B611"/>
      <c r="C611"/>
      <c r="D611"/>
      <c r="E611"/>
      <c r="F611"/>
      <c r="G611"/>
      <c r="H611"/>
      <c r="I611"/>
      <c r="J611"/>
      <c r="K611"/>
      <c r="L611"/>
      <c r="M611"/>
      <c r="N611"/>
      <c r="O611"/>
      <c r="P611"/>
      <c r="Q611"/>
      <c r="R611"/>
      <c r="S611"/>
      <c r="T611"/>
      <c r="U611"/>
      <c r="V611"/>
      <c r="W611"/>
      <c r="X611"/>
      <c r="Y611"/>
      <c r="Z611"/>
      <c r="AA611"/>
      <c r="AB611"/>
      <c r="AC611"/>
      <c r="AD611"/>
      <c r="AE611"/>
      <c r="AF611"/>
      <c r="AG611"/>
      <c r="AH611"/>
      <c r="AI611"/>
      <c r="AJ611"/>
      <c r="AK611"/>
      <c r="AL611"/>
      <c r="AM611"/>
      <c r="AN611"/>
      <c r="AO611"/>
      <c r="AP611"/>
      <c r="AQ611"/>
      <c r="AR611"/>
      <c r="AS611"/>
      <c r="AT611"/>
      <c r="AU611"/>
      <c r="AV611"/>
      <c r="AW611"/>
      <c r="AX611"/>
      <c r="AY611"/>
      <c r="AZ611"/>
      <c r="BA611"/>
      <c r="BB611"/>
      <c r="BC611"/>
      <c r="BD611"/>
      <c r="BE611" s="23"/>
      <c r="BF611" s="23"/>
      <c r="BG611" s="23"/>
      <c r="BH611" s="23"/>
      <c r="BI611" s="23"/>
      <c r="BJ611" s="23"/>
      <c r="BK611" s="23"/>
      <c r="BL611" s="23"/>
      <c r="BM611" s="23"/>
      <c r="BN611" s="23"/>
    </row>
    <row r="612" spans="1:73" x14ac:dyDescent="0.35">
      <c r="A612" s="11">
        <v>609</v>
      </c>
      <c r="B612"/>
      <c r="C612"/>
      <c r="D612"/>
      <c r="E612"/>
      <c r="F612"/>
      <c r="G612"/>
      <c r="H612"/>
      <c r="I612"/>
      <c r="J612"/>
      <c r="K612"/>
      <c r="L612"/>
      <c r="M612"/>
      <c r="N612"/>
      <c r="O612"/>
      <c r="P612"/>
      <c r="Q612"/>
      <c r="R612"/>
      <c r="S612"/>
      <c r="T612"/>
      <c r="U612"/>
      <c r="V612"/>
      <c r="W612"/>
      <c r="X612"/>
      <c r="Y612"/>
      <c r="Z612"/>
      <c r="AA612"/>
      <c r="AB612"/>
      <c r="AC612"/>
      <c r="AD612"/>
      <c r="AE612"/>
      <c r="AF612"/>
      <c r="AG612"/>
      <c r="AH612"/>
      <c r="AI612"/>
      <c r="AJ612"/>
      <c r="AK612"/>
      <c r="AL612"/>
      <c r="AM612"/>
      <c r="AN612"/>
      <c r="AO612"/>
      <c r="AP612"/>
      <c r="AQ612"/>
      <c r="AR612"/>
      <c r="AS612"/>
      <c r="AT612"/>
      <c r="AU612"/>
      <c r="AV612"/>
      <c r="AW612"/>
      <c r="AX612"/>
      <c r="AY612"/>
      <c r="AZ612"/>
      <c r="BA612"/>
      <c r="BB612"/>
      <c r="BC612"/>
      <c r="BD612"/>
      <c r="BE612" s="23"/>
      <c r="BF612" s="23"/>
      <c r="BG612" s="23"/>
      <c r="BH612" s="23"/>
      <c r="BI612" s="23"/>
      <c r="BJ612" s="23"/>
      <c r="BK612" s="23"/>
      <c r="BL612" s="23"/>
      <c r="BM612" s="23"/>
      <c r="BN612" s="23"/>
    </row>
    <row r="613" spans="1:73" x14ac:dyDescent="0.35">
      <c r="A613" s="11">
        <v>610</v>
      </c>
      <c r="B613"/>
      <c r="C613"/>
      <c r="D613"/>
      <c r="E613"/>
      <c r="F613"/>
      <c r="G613"/>
      <c r="H613"/>
      <c r="I613"/>
      <c r="J613"/>
      <c r="K613"/>
      <c r="L613"/>
      <c r="M613"/>
      <c r="N613"/>
      <c r="O613"/>
      <c r="P613"/>
      <c r="Q613"/>
      <c r="R613"/>
      <c r="S613"/>
      <c r="T613"/>
      <c r="U613"/>
      <c r="V613"/>
      <c r="W613"/>
      <c r="X613"/>
      <c r="Y613"/>
      <c r="Z613"/>
      <c r="AA613"/>
      <c r="AB613"/>
      <c r="AC613"/>
      <c r="AD613"/>
      <c r="AE613"/>
      <c r="AF613"/>
      <c r="AG613"/>
      <c r="AH613"/>
      <c r="AI613"/>
      <c r="AJ613"/>
      <c r="AK613"/>
      <c r="AL613"/>
      <c r="AM613"/>
      <c r="AN613"/>
      <c r="AO613"/>
      <c r="AP613"/>
      <c r="AQ613"/>
      <c r="AR613"/>
      <c r="AS613"/>
      <c r="AT613"/>
      <c r="AU613"/>
      <c r="AV613"/>
      <c r="AW613"/>
      <c r="AX613"/>
      <c r="AY613"/>
      <c r="AZ613"/>
      <c r="BA613"/>
      <c r="BB613"/>
      <c r="BC613"/>
      <c r="BD613"/>
      <c r="BE613" s="23"/>
      <c r="BF613" s="23"/>
      <c r="BG613" s="23"/>
      <c r="BH613" s="23"/>
      <c r="BI613" s="23"/>
      <c r="BJ613" s="23"/>
      <c r="BK613" s="23"/>
      <c r="BL613" s="23"/>
      <c r="BM613" s="23"/>
      <c r="BN613" s="23"/>
    </row>
    <row r="614" spans="1:73" x14ac:dyDescent="0.35">
      <c r="A614" s="11">
        <v>611</v>
      </c>
      <c r="B614"/>
      <c r="C614"/>
      <c r="D614"/>
      <c r="E614"/>
      <c r="F614"/>
      <c r="G614"/>
      <c r="H614"/>
      <c r="I614"/>
      <c r="J614"/>
      <c r="K614"/>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c r="AT614"/>
      <c r="AU614"/>
      <c r="AV614"/>
      <c r="AW614"/>
      <c r="AX614"/>
      <c r="AY614"/>
      <c r="AZ614"/>
      <c r="BA614"/>
      <c r="BB614"/>
      <c r="BC614"/>
      <c r="BD614"/>
      <c r="BE614" s="23"/>
      <c r="BF614" s="23"/>
      <c r="BG614" s="23"/>
      <c r="BH614" s="23"/>
      <c r="BI614" s="23"/>
      <c r="BJ614" s="23"/>
      <c r="BK614" s="23"/>
      <c r="BL614" s="23"/>
      <c r="BM614" s="23"/>
      <c r="BN614" s="23"/>
    </row>
    <row r="615" spans="1:73" x14ac:dyDescent="0.35">
      <c r="A615" s="11">
        <v>612</v>
      </c>
      <c r="B615"/>
      <c r="C615"/>
      <c r="D615"/>
      <c r="E615"/>
      <c r="F615"/>
      <c r="G615"/>
      <c r="H615"/>
      <c r="I615"/>
      <c r="J615"/>
      <c r="K615"/>
      <c r="L615"/>
      <c r="M615"/>
      <c r="N615"/>
      <c r="O615"/>
      <c r="P615"/>
      <c r="Q615"/>
      <c r="R615"/>
      <c r="S615"/>
      <c r="T615"/>
      <c r="U615"/>
      <c r="V615"/>
      <c r="W615"/>
      <c r="X615"/>
      <c r="Y615"/>
      <c r="Z615"/>
      <c r="AA615"/>
      <c r="AB615"/>
      <c r="AC615"/>
      <c r="AD615"/>
      <c r="AE615"/>
      <c r="AF615"/>
      <c r="AG615"/>
      <c r="AH615"/>
      <c r="AI615"/>
      <c r="AJ615"/>
      <c r="AK615"/>
      <c r="AL615"/>
      <c r="AM615"/>
      <c r="AN615"/>
      <c r="AO615"/>
      <c r="AP615"/>
      <c r="AQ615"/>
      <c r="AR615"/>
      <c r="AS615"/>
      <c r="AT615"/>
      <c r="AU615"/>
      <c r="AV615"/>
      <c r="AW615"/>
      <c r="AX615"/>
      <c r="AY615"/>
      <c r="AZ615"/>
      <c r="BA615"/>
      <c r="BB615"/>
      <c r="BC615"/>
      <c r="BD615"/>
      <c r="BE615" s="23"/>
      <c r="BF615" s="23"/>
      <c r="BG615" s="23"/>
      <c r="BH615" s="23"/>
      <c r="BI615" s="23"/>
      <c r="BJ615" s="23"/>
      <c r="BK615" s="23"/>
      <c r="BL615" s="23"/>
      <c r="BM615" s="23"/>
      <c r="BN615" s="23"/>
    </row>
    <row r="616" spans="1:73" x14ac:dyDescent="0.35">
      <c r="A616" s="11">
        <v>613</v>
      </c>
      <c r="B616"/>
      <c r="C616"/>
      <c r="D616"/>
      <c r="E616"/>
      <c r="F616"/>
      <c r="G616"/>
      <c r="H616"/>
      <c r="I616"/>
      <c r="J616"/>
      <c r="K616"/>
      <c r="L616"/>
      <c r="M616"/>
      <c r="N616"/>
      <c r="O616"/>
      <c r="P616"/>
      <c r="Q616"/>
      <c r="R616"/>
      <c r="S616"/>
      <c r="T616"/>
      <c r="U616"/>
      <c r="V616"/>
      <c r="W616"/>
      <c r="X616"/>
      <c r="Y616"/>
      <c r="Z616"/>
      <c r="AA616"/>
      <c r="AB616"/>
      <c r="AC616"/>
      <c r="AD616"/>
      <c r="AE616"/>
      <c r="AF616"/>
      <c r="AG616"/>
      <c r="AH616"/>
      <c r="AI616"/>
      <c r="AJ616"/>
      <c r="AK616"/>
      <c r="AL616"/>
      <c r="AM616"/>
      <c r="AN616"/>
      <c r="AO616"/>
      <c r="AP616"/>
      <c r="AQ616"/>
      <c r="AR616"/>
      <c r="AS616"/>
      <c r="AT616"/>
      <c r="AU616"/>
      <c r="AV616"/>
      <c r="AW616"/>
      <c r="AX616"/>
      <c r="AY616"/>
      <c r="AZ616"/>
      <c r="BA616"/>
      <c r="BB616"/>
      <c r="BC616"/>
      <c r="BD616"/>
      <c r="BE616" s="23"/>
      <c r="BF616" s="23"/>
      <c r="BG616" s="23"/>
      <c r="BH616" s="23"/>
      <c r="BI616" s="23"/>
      <c r="BJ616" s="23"/>
      <c r="BK616" s="23"/>
      <c r="BL616" s="23"/>
      <c r="BM616" s="23"/>
      <c r="BN616" s="23"/>
    </row>
    <row r="617" spans="1:73" x14ac:dyDescent="0.35">
      <c r="A617" s="11">
        <v>614</v>
      </c>
      <c r="B617"/>
      <c r="C617"/>
      <c r="D617"/>
      <c r="E617"/>
      <c r="F617"/>
      <c r="G617"/>
      <c r="H617"/>
      <c r="I617"/>
      <c r="J617"/>
      <c r="K617"/>
      <c r="L617"/>
      <c r="M617"/>
      <c r="N617"/>
      <c r="O617"/>
      <c r="P617"/>
      <c r="Q617"/>
      <c r="R617"/>
      <c r="S617"/>
      <c r="T617"/>
      <c r="U617"/>
      <c r="V617"/>
      <c r="W617"/>
      <c r="X617"/>
      <c r="Y617"/>
      <c r="Z617"/>
      <c r="AA617"/>
      <c r="AB617"/>
      <c r="AC617"/>
      <c r="AD617"/>
      <c r="AE617"/>
      <c r="AF617"/>
      <c r="AG617"/>
      <c r="AH617"/>
      <c r="AI617"/>
      <c r="AJ617"/>
      <c r="AK617"/>
      <c r="AL617"/>
      <c r="AM617"/>
      <c r="AN617"/>
      <c r="AO617"/>
      <c r="AP617"/>
      <c r="AQ617"/>
      <c r="AR617"/>
      <c r="AS617"/>
      <c r="AT617"/>
      <c r="AU617"/>
      <c r="AV617"/>
      <c r="AW617"/>
      <c r="AX617"/>
      <c r="AY617"/>
      <c r="AZ617"/>
      <c r="BA617"/>
      <c r="BB617"/>
      <c r="BC617"/>
      <c r="BD617"/>
      <c r="BE617" s="23"/>
      <c r="BF617" s="23"/>
      <c r="BG617" s="23"/>
      <c r="BH617" s="23"/>
      <c r="BI617" s="23"/>
      <c r="BJ617" s="23"/>
      <c r="BK617" s="23"/>
      <c r="BL617" s="23"/>
      <c r="BM617" s="23"/>
      <c r="BN617" s="23"/>
    </row>
    <row r="618" spans="1:73" x14ac:dyDescent="0.35">
      <c r="A618" s="11">
        <v>615</v>
      </c>
      <c r="B618"/>
      <c r="C618"/>
      <c r="D618"/>
      <c r="E618"/>
      <c r="F618"/>
      <c r="G618"/>
      <c r="H618"/>
      <c r="I618"/>
      <c r="J618"/>
      <c r="K618"/>
      <c r="L618"/>
      <c r="M618"/>
      <c r="N618"/>
      <c r="O618"/>
      <c r="P618"/>
      <c r="Q618"/>
      <c r="R618"/>
      <c r="S618"/>
      <c r="T618"/>
      <c r="U618"/>
      <c r="V618"/>
      <c r="W618"/>
      <c r="X618"/>
      <c r="Y618"/>
      <c r="Z618"/>
      <c r="AA618"/>
      <c r="AB618"/>
      <c r="AC618"/>
      <c r="AD618"/>
      <c r="AE618"/>
      <c r="AF618"/>
      <c r="AG618"/>
      <c r="AH618"/>
      <c r="AI618"/>
      <c r="AJ618"/>
      <c r="AK618"/>
      <c r="AL618"/>
      <c r="AM618"/>
      <c r="AN618"/>
      <c r="AO618"/>
      <c r="AP618"/>
      <c r="AQ618"/>
      <c r="AR618"/>
      <c r="AS618"/>
      <c r="AT618"/>
      <c r="AU618"/>
      <c r="AV618"/>
      <c r="AW618"/>
      <c r="AX618"/>
      <c r="AY618"/>
      <c r="AZ618"/>
      <c r="BA618"/>
      <c r="BB618"/>
      <c r="BC618"/>
      <c r="BD618"/>
      <c r="BE618" s="23"/>
      <c r="BF618" s="23"/>
      <c r="BG618" s="23"/>
      <c r="BH618" s="23"/>
      <c r="BI618" s="23"/>
      <c r="BJ618" s="23"/>
      <c r="BK618" s="23"/>
      <c r="BL618" s="23"/>
      <c r="BM618" s="23"/>
      <c r="BN618" s="23"/>
    </row>
    <row r="619" spans="1:73" x14ac:dyDescent="0.35">
      <c r="A619" s="11">
        <v>616</v>
      </c>
      <c r="B619"/>
      <c r="C619"/>
      <c r="D619"/>
      <c r="E619"/>
      <c r="F619"/>
      <c r="G619"/>
      <c r="H619"/>
      <c r="I619"/>
      <c r="J619"/>
      <c r="K619"/>
      <c r="L619"/>
      <c r="M619"/>
      <c r="N619"/>
      <c r="O619"/>
      <c r="P619"/>
      <c r="Q619"/>
      <c r="R619"/>
      <c r="S619"/>
      <c r="T619"/>
      <c r="U619"/>
      <c r="V619"/>
      <c r="W619"/>
      <c r="X619"/>
      <c r="Y619"/>
      <c r="Z619"/>
      <c r="AA619"/>
      <c r="AB619"/>
      <c r="AC619"/>
      <c r="AD619"/>
      <c r="AE619"/>
      <c r="AF619"/>
      <c r="AG619"/>
      <c r="AH619"/>
      <c r="AI619"/>
      <c r="AJ619"/>
      <c r="AK619"/>
      <c r="AL619"/>
      <c r="AM619"/>
      <c r="AN619"/>
      <c r="AO619"/>
      <c r="AP619"/>
      <c r="AQ619"/>
      <c r="AR619"/>
      <c r="AS619"/>
      <c r="AT619"/>
      <c r="AU619"/>
      <c r="AV619"/>
      <c r="AW619"/>
      <c r="AX619"/>
      <c r="AY619"/>
      <c r="AZ619"/>
      <c r="BA619"/>
      <c r="BB619"/>
      <c r="BC619"/>
      <c r="BD619"/>
      <c r="BE619" s="23"/>
      <c r="BF619" s="23"/>
      <c r="BG619" s="23"/>
      <c r="BH619" s="23"/>
      <c r="BI619" s="23"/>
      <c r="BJ619" s="23"/>
      <c r="BK619" s="23"/>
      <c r="BL619" s="23"/>
      <c r="BM619" s="23"/>
      <c r="BN619" s="23"/>
    </row>
    <row r="620" spans="1:73" x14ac:dyDescent="0.35">
      <c r="A620" s="11">
        <v>617</v>
      </c>
      <c r="B620"/>
      <c r="C620"/>
      <c r="D620"/>
      <c r="E620"/>
      <c r="F620"/>
      <c r="G620"/>
      <c r="H620"/>
      <c r="I620"/>
      <c r="J620"/>
      <c r="K620"/>
      <c r="L620"/>
      <c r="M620"/>
      <c r="N620"/>
      <c r="O620"/>
      <c r="P620"/>
      <c r="Q620"/>
      <c r="R620"/>
      <c r="S620"/>
      <c r="T620"/>
      <c r="U620"/>
      <c r="V620"/>
      <c r="W620"/>
      <c r="X620"/>
      <c r="Y620"/>
      <c r="Z620"/>
      <c r="AA620"/>
      <c r="AB620"/>
      <c r="AC620"/>
      <c r="AD620"/>
      <c r="AE620"/>
      <c r="AF620"/>
      <c r="AG620"/>
      <c r="AH620"/>
      <c r="AI620"/>
      <c r="AJ620"/>
      <c r="AK620"/>
      <c r="AL620"/>
      <c r="AM620"/>
      <c r="AN620"/>
      <c r="AO620"/>
      <c r="AP620"/>
      <c r="AQ620"/>
      <c r="AR620"/>
      <c r="AS620"/>
      <c r="AT620"/>
      <c r="AU620"/>
      <c r="AV620"/>
      <c r="AW620"/>
      <c r="AX620"/>
      <c r="AY620"/>
      <c r="AZ620"/>
      <c r="BA620"/>
      <c r="BB620"/>
      <c r="BC620"/>
      <c r="BD620"/>
      <c r="BE620" s="23"/>
      <c r="BF620" s="23"/>
      <c r="BG620" s="23"/>
      <c r="BH620" s="23"/>
      <c r="BI620" s="23"/>
      <c r="BJ620" s="23"/>
      <c r="BK620" s="23"/>
      <c r="BL620" s="23"/>
      <c r="BM620" s="23"/>
      <c r="BN620" s="23"/>
    </row>
    <row r="621" spans="1:73" x14ac:dyDescent="0.35">
      <c r="A621" s="11">
        <v>618</v>
      </c>
      <c r="B621"/>
      <c r="C621"/>
      <c r="D621"/>
      <c r="E621"/>
      <c r="F621"/>
      <c r="G621"/>
      <c r="H621"/>
      <c r="I621"/>
      <c r="J621"/>
      <c r="K621"/>
      <c r="L621"/>
      <c r="M621"/>
      <c r="N621"/>
      <c r="O621"/>
      <c r="P621"/>
      <c r="Q621"/>
      <c r="R621"/>
      <c r="S621"/>
      <c r="T621"/>
      <c r="U621"/>
      <c r="V621"/>
      <c r="W621"/>
      <c r="X621"/>
      <c r="Y621"/>
      <c r="Z621"/>
      <c r="AA621"/>
      <c r="AB621"/>
      <c r="AC621"/>
      <c r="AD621"/>
      <c r="AE621"/>
      <c r="AF621"/>
      <c r="AG621"/>
      <c r="AH621"/>
      <c r="AI621"/>
      <c r="AJ621"/>
      <c r="AK621"/>
      <c r="AL621"/>
      <c r="AM621"/>
      <c r="AN621"/>
      <c r="AO621"/>
      <c r="AP621"/>
      <c r="AQ621"/>
      <c r="AR621"/>
      <c r="AS621"/>
      <c r="AT621"/>
      <c r="AU621"/>
      <c r="AV621"/>
      <c r="AW621"/>
      <c r="AX621"/>
      <c r="AY621"/>
      <c r="AZ621"/>
      <c r="BA621"/>
      <c r="BB621"/>
      <c r="BC621"/>
      <c r="BD621"/>
      <c r="BE621" s="23"/>
      <c r="BF621" s="23"/>
      <c r="BG621" s="23"/>
      <c r="BH621" s="23"/>
      <c r="BI621" s="23"/>
      <c r="BJ621" s="23"/>
      <c r="BK621" s="23"/>
      <c r="BL621" s="23"/>
      <c r="BM621" s="23"/>
      <c r="BN621" s="23"/>
    </row>
    <row r="622" spans="1:73" x14ac:dyDescent="0.35">
      <c r="A622" s="11">
        <v>619</v>
      </c>
      <c r="B622"/>
      <c r="C622"/>
      <c r="D622"/>
      <c r="E622"/>
      <c r="F622"/>
      <c r="G622"/>
      <c r="H622"/>
      <c r="I622"/>
      <c r="J622"/>
      <c r="K622"/>
      <c r="L622"/>
      <c r="M622"/>
      <c r="N622"/>
      <c r="O622"/>
      <c r="P622"/>
      <c r="Q622"/>
      <c r="R622"/>
      <c r="S622"/>
      <c r="T622"/>
      <c r="U622"/>
      <c r="V622"/>
      <c r="W622"/>
      <c r="X622"/>
      <c r="Y622"/>
      <c r="Z622"/>
      <c r="AA622"/>
      <c r="AB622"/>
      <c r="AC622"/>
      <c r="AD622"/>
      <c r="AE622"/>
      <c r="AF622"/>
      <c r="AG622"/>
      <c r="AH622"/>
      <c r="AI622"/>
      <c r="AJ622"/>
      <c r="AK622"/>
      <c r="AL622"/>
      <c r="AM622"/>
      <c r="AN622"/>
      <c r="AO622"/>
      <c r="AP622"/>
      <c r="AQ622"/>
      <c r="AR622"/>
      <c r="AS622"/>
      <c r="AT622"/>
      <c r="AU622"/>
      <c r="AV622"/>
      <c r="AW622"/>
      <c r="AX622"/>
      <c r="AY622"/>
      <c r="AZ622"/>
      <c r="BA622"/>
      <c r="BB622"/>
      <c r="BC622"/>
      <c r="BD622"/>
      <c r="BE622" s="23"/>
      <c r="BF622" s="23"/>
      <c r="BG622" s="23"/>
      <c r="BH622" s="23"/>
      <c r="BI622" s="23"/>
      <c r="BJ622" s="23"/>
      <c r="BK622" s="23"/>
      <c r="BL622" s="23"/>
      <c r="BM622" s="23"/>
      <c r="BN622" s="23"/>
    </row>
    <row r="623" spans="1:73" x14ac:dyDescent="0.35">
      <c r="A623" s="11">
        <v>620</v>
      </c>
      <c r="B623"/>
      <c r="C623"/>
      <c r="D623"/>
      <c r="E623"/>
      <c r="F623"/>
      <c r="G623"/>
      <c r="H623"/>
      <c r="I623"/>
      <c r="J623"/>
      <c r="K623"/>
      <c r="L623"/>
      <c r="M623"/>
      <c r="N623"/>
      <c r="O623"/>
      <c r="P623"/>
      <c r="Q623"/>
      <c r="R623"/>
      <c r="S623"/>
      <c r="T623"/>
      <c r="U623"/>
      <c r="V623"/>
      <c r="W623"/>
      <c r="X623"/>
      <c r="Y623"/>
      <c r="Z623"/>
      <c r="AA623"/>
      <c r="AB623"/>
      <c r="AC623"/>
      <c r="AD623"/>
      <c r="AE623"/>
      <c r="AF623"/>
      <c r="AG623"/>
      <c r="AH623"/>
      <c r="AI623"/>
      <c r="AJ623"/>
      <c r="AK623"/>
      <c r="AL623"/>
      <c r="AM623"/>
      <c r="AN623"/>
      <c r="AO623"/>
      <c r="AP623"/>
      <c r="AQ623"/>
      <c r="AR623"/>
      <c r="AS623"/>
      <c r="AT623"/>
      <c r="AU623"/>
      <c r="AV623"/>
      <c r="AW623"/>
      <c r="AX623"/>
      <c r="AY623"/>
      <c r="AZ623"/>
      <c r="BA623"/>
      <c r="BB623"/>
      <c r="BC623"/>
      <c r="BD623"/>
      <c r="BE623" s="23"/>
      <c r="BF623" s="23"/>
      <c r="BG623" s="23"/>
      <c r="BH623" s="23"/>
      <c r="BI623" s="23"/>
      <c r="BJ623" s="23"/>
      <c r="BK623" s="23"/>
      <c r="BL623" s="23"/>
      <c r="BM623" s="23"/>
      <c r="BN623" s="23"/>
    </row>
    <row r="624" spans="1:73" x14ac:dyDescent="0.35">
      <c r="A624" s="11">
        <v>621</v>
      </c>
      <c r="B624" s="2" t="s">
        <v>83</v>
      </c>
      <c r="C624" s="7" t="s">
        <v>0</v>
      </c>
      <c r="D624" s="7" t="s">
        <v>1</v>
      </c>
      <c r="E624" s="7" t="s">
        <v>2</v>
      </c>
      <c r="F624" s="7" t="s">
        <v>3</v>
      </c>
      <c r="G624" s="12" t="e">
        <f t="shared" ref="G624:I629" si="360">D624/$C624*100</f>
        <v>#VALUE!</v>
      </c>
      <c r="H624" s="12" t="e">
        <f t="shared" si="360"/>
        <v>#VALUE!</v>
      </c>
      <c r="I624" s="12" t="e">
        <f t="shared" si="360"/>
        <v>#VALUE!</v>
      </c>
      <c r="J624" s="7" t="s">
        <v>4</v>
      </c>
      <c r="K624" s="13" t="e">
        <f t="shared" ref="K624:K629" si="361">J624/$C624*100</f>
        <v>#VALUE!</v>
      </c>
      <c r="L624" s="7" t="s">
        <v>5</v>
      </c>
      <c r="M624" s="12" t="e">
        <f t="shared" ref="M624:M629" si="362">L624/$C624*100</f>
        <v>#VALUE!</v>
      </c>
      <c r="N624" s="7" t="s">
        <v>6</v>
      </c>
      <c r="O624" s="12" t="e">
        <f t="shared" ref="O624:O629" si="363">N624/$C624*100</f>
        <v>#VALUE!</v>
      </c>
      <c r="P624" s="7" t="s">
        <v>7</v>
      </c>
      <c r="Q624" s="7" t="s">
        <v>8</v>
      </c>
      <c r="R624" s="7" t="s">
        <v>9</v>
      </c>
      <c r="S624" s="12" t="e">
        <f t="shared" ref="S624:S629" si="364">Q624/SUM(P624,Q624)*100</f>
        <v>#VALUE!</v>
      </c>
      <c r="T624" s="12" t="e">
        <f t="shared" ref="T624:T629" si="365">SUM(P624:Q624)/SUM(P624:R624)*100</f>
        <v>#DIV/0!</v>
      </c>
      <c r="U624" s="7" t="s">
        <v>10</v>
      </c>
      <c r="V624" s="7" t="s">
        <v>11</v>
      </c>
      <c r="W624" s="7" t="s">
        <v>12</v>
      </c>
      <c r="X624" s="7" t="s">
        <v>13</v>
      </c>
      <c r="Y624" s="7" t="s">
        <v>14</v>
      </c>
      <c r="Z624" s="7" t="s">
        <v>15</v>
      </c>
      <c r="AA624" s="7" t="s">
        <v>16</v>
      </c>
      <c r="AB624" s="7" t="s">
        <v>17</v>
      </c>
      <c r="AC624" s="7" t="s">
        <v>18</v>
      </c>
      <c r="AD624" s="7" t="s">
        <v>19</v>
      </c>
      <c r="AE624" s="7" t="s">
        <v>20</v>
      </c>
      <c r="AF624" s="7" t="s">
        <v>21</v>
      </c>
      <c r="AG624" s="7" t="s">
        <v>22</v>
      </c>
      <c r="AH624" s="7" t="s">
        <v>23</v>
      </c>
      <c r="AI624" s="7" t="s">
        <v>24</v>
      </c>
      <c r="AJ624" s="7" t="s">
        <v>25</v>
      </c>
      <c r="AK624" s="7" t="s">
        <v>26</v>
      </c>
      <c r="AL624" s="14" t="e">
        <f t="shared" ref="AL624:AL629" si="366">AK624/C624*100</f>
        <v>#VALUE!</v>
      </c>
      <c r="AM624" s="7" t="s">
        <v>27</v>
      </c>
      <c r="AN624" s="7" t="s">
        <v>28</v>
      </c>
      <c r="AO624" s="7" t="s">
        <v>29</v>
      </c>
      <c r="AP624" s="14" t="e">
        <f t="shared" ref="AP624:AP629" si="367">AN624/C624*100</f>
        <v>#VALUE!</v>
      </c>
      <c r="AQ624" s="14" t="e">
        <f t="shared" ref="AQ624:AQ629" si="368">AO624/C624*100</f>
        <v>#VALUE!</v>
      </c>
      <c r="AR624" s="7" t="s">
        <v>30</v>
      </c>
      <c r="AS624" s="7" t="s">
        <v>31</v>
      </c>
      <c r="AT624" s="7" t="s">
        <v>32</v>
      </c>
      <c r="AU624" s="7" t="s">
        <v>33</v>
      </c>
      <c r="AV624" s="12" t="e">
        <f t="shared" ref="AV624:AX629" si="369">AR624/$AU624*100</f>
        <v>#VALUE!</v>
      </c>
      <c r="AW624" s="12" t="e">
        <f t="shared" si="369"/>
        <v>#VALUE!</v>
      </c>
      <c r="AX624" s="12" t="e">
        <f t="shared" si="369"/>
        <v>#VALUE!</v>
      </c>
      <c r="AY624" s="7" t="s">
        <v>34</v>
      </c>
      <c r="AZ624" s="7" t="s">
        <v>35</v>
      </c>
      <c r="BA624" s="7" t="s">
        <v>36</v>
      </c>
      <c r="BB624" s="12" t="e">
        <f t="shared" ref="BB624:BC629" si="370">AY624/$BA624*100</f>
        <v>#VALUE!</v>
      </c>
      <c r="BC624" s="12" t="e">
        <f t="shared" si="370"/>
        <v>#VALUE!</v>
      </c>
      <c r="BD624" s="8" t="s">
        <v>37</v>
      </c>
      <c r="BN624" s="12"/>
      <c r="BO624" s="12"/>
      <c r="BP624" s="12"/>
      <c r="BQ624" s="12"/>
      <c r="BR624" s="12"/>
      <c r="BS624" s="12"/>
      <c r="BT624" s="12"/>
      <c r="BU624" s="12"/>
    </row>
    <row r="625" spans="1:73" x14ac:dyDescent="0.35">
      <c r="A625" s="11">
        <v>622</v>
      </c>
      <c r="B625" s="2">
        <v>1991</v>
      </c>
      <c r="C625" s="7">
        <v>3022439</v>
      </c>
      <c r="D625" s="7">
        <v>635441</v>
      </c>
      <c r="E625" s="7">
        <v>508378</v>
      </c>
      <c r="F625" s="7">
        <v>321308</v>
      </c>
      <c r="G625" s="12">
        <f t="shared" si="360"/>
        <v>21.024113307166829</v>
      </c>
      <c r="H625" s="12">
        <f t="shared" si="360"/>
        <v>16.820124409458721</v>
      </c>
      <c r="I625" s="12">
        <f t="shared" si="360"/>
        <v>10.630752183915043</v>
      </c>
      <c r="J625" s="7">
        <v>7950</v>
      </c>
      <c r="K625" s="13">
        <f t="shared" si="361"/>
        <v>0.26303260380110238</v>
      </c>
      <c r="L625" s="7">
        <v>885247</v>
      </c>
      <c r="M625" s="12">
        <f t="shared" si="362"/>
        <v>29.289160178253393</v>
      </c>
      <c r="N625" s="7">
        <v>771070</v>
      </c>
      <c r="O625" s="12">
        <f t="shared" si="363"/>
        <v>25.511515699737863</v>
      </c>
      <c r="P625" s="7">
        <v>1320996</v>
      </c>
      <c r="Q625" s="7">
        <v>180213</v>
      </c>
      <c r="R625" s="7">
        <v>816482</v>
      </c>
      <c r="S625" s="12">
        <f t="shared" si="364"/>
        <v>12.004524353371183</v>
      </c>
      <c r="T625" s="12">
        <f t="shared" si="365"/>
        <v>64.771749124451887</v>
      </c>
      <c r="U625" s="7">
        <v>47607</v>
      </c>
      <c r="W625" s="7">
        <v>6642</v>
      </c>
      <c r="X625" s="7">
        <v>19286</v>
      </c>
      <c r="Y625" s="7">
        <v>18595</v>
      </c>
      <c r="Z625" s="7">
        <v>767</v>
      </c>
      <c r="AA625" s="7">
        <v>14882</v>
      </c>
      <c r="AB625" s="7">
        <v>18384</v>
      </c>
      <c r="AC625" s="7">
        <v>13622</v>
      </c>
      <c r="AD625" s="7">
        <v>43777</v>
      </c>
      <c r="AE625" s="7">
        <v>10380</v>
      </c>
      <c r="AF625" s="7">
        <v>40382</v>
      </c>
      <c r="AG625" s="7">
        <v>47008</v>
      </c>
      <c r="AH625" s="7">
        <v>33146</v>
      </c>
      <c r="AI625" s="7">
        <v>450936</v>
      </c>
      <c r="AJ625" s="7">
        <v>124806</v>
      </c>
      <c r="AK625" s="7">
        <v>196624</v>
      </c>
      <c r="AL625" s="14">
        <f t="shared" si="366"/>
        <v>6.5054745521745856</v>
      </c>
      <c r="AM625" s="7">
        <v>14.637024469930163</v>
      </c>
      <c r="AN625" s="7">
        <v>218965</v>
      </c>
      <c r="AO625" s="7">
        <v>110400</v>
      </c>
      <c r="AP625" s="14">
        <f t="shared" si="367"/>
        <v>7.2446457976488521</v>
      </c>
      <c r="AQ625" s="14">
        <f t="shared" si="368"/>
        <v>3.6526791773134213</v>
      </c>
      <c r="AR625" s="7">
        <v>143490</v>
      </c>
      <c r="AS625" s="7">
        <v>870033</v>
      </c>
      <c r="AT625" s="7">
        <v>110258</v>
      </c>
      <c r="AU625" s="7">
        <v>1144094</v>
      </c>
      <c r="AV625" s="12">
        <f t="shared" si="369"/>
        <v>12.541801635180327</v>
      </c>
      <c r="AW625" s="12">
        <f t="shared" si="369"/>
        <v>76.045587163292524</v>
      </c>
      <c r="AX625" s="12">
        <f t="shared" si="369"/>
        <v>9.6371451996077244</v>
      </c>
      <c r="AY625" s="7">
        <v>247814</v>
      </c>
      <c r="AZ625" s="7">
        <v>36259</v>
      </c>
      <c r="BA625" s="7">
        <v>1049047</v>
      </c>
      <c r="BB625" s="12">
        <f t="shared" si="370"/>
        <v>23.62277381280343</v>
      </c>
      <c r="BC625" s="12">
        <f t="shared" si="370"/>
        <v>3.4563751671755414</v>
      </c>
      <c r="BD625" s="8" t="s">
        <v>56</v>
      </c>
      <c r="BN625" s="12"/>
      <c r="BO625" s="12"/>
      <c r="BP625" s="12"/>
      <c r="BQ625" s="12"/>
      <c r="BR625" s="12"/>
      <c r="BS625" s="12"/>
      <c r="BT625" s="12"/>
      <c r="BU625" s="12"/>
    </row>
    <row r="626" spans="1:73" x14ac:dyDescent="0.35">
      <c r="A626" s="11">
        <v>623</v>
      </c>
      <c r="B626" s="2">
        <v>1996</v>
      </c>
      <c r="C626" s="7">
        <v>3138147</v>
      </c>
      <c r="D626" s="7">
        <v>635524</v>
      </c>
      <c r="E626" s="7">
        <v>471832</v>
      </c>
      <c r="F626" s="7">
        <v>362195</v>
      </c>
      <c r="G626" s="12">
        <f t="shared" si="360"/>
        <v>20.251568839828092</v>
      </c>
      <c r="H626" s="12">
        <f t="shared" si="360"/>
        <v>15.035369598683554</v>
      </c>
      <c r="I626" s="12">
        <f t="shared" si="360"/>
        <v>11.541683675111459</v>
      </c>
      <c r="J626" s="7">
        <v>10725</v>
      </c>
      <c r="K626" s="13">
        <f t="shared" si="361"/>
        <v>0.34176219278446807</v>
      </c>
      <c r="L626" s="7">
        <v>915445</v>
      </c>
      <c r="M626" s="12">
        <f t="shared" si="362"/>
        <v>29.171514272594624</v>
      </c>
      <c r="N626" s="7">
        <v>807960</v>
      </c>
      <c r="O626" s="12">
        <f t="shared" si="363"/>
        <v>25.746403849150468</v>
      </c>
      <c r="P626" s="7">
        <v>1391637</v>
      </c>
      <c r="Q626" s="7">
        <v>139625</v>
      </c>
      <c r="R626" s="7">
        <v>896466</v>
      </c>
      <c r="S626" s="12">
        <f t="shared" si="364"/>
        <v>9.1182958892730319</v>
      </c>
      <c r="T626" s="12">
        <f t="shared" si="365"/>
        <v>63.073869889872334</v>
      </c>
      <c r="U626" s="7">
        <v>25563</v>
      </c>
      <c r="V626" s="7">
        <v>4347</v>
      </c>
      <c r="W626" s="7">
        <v>8134</v>
      </c>
      <c r="X626" s="7">
        <v>27352</v>
      </c>
      <c r="Y626" s="7">
        <v>23044</v>
      </c>
      <c r="Z626" s="7">
        <v>3457</v>
      </c>
      <c r="AA626" s="7">
        <v>18095</v>
      </c>
      <c r="AB626" s="7">
        <v>22772</v>
      </c>
      <c r="AC626" s="7">
        <v>13752</v>
      </c>
      <c r="AD626" s="7">
        <v>54617</v>
      </c>
      <c r="AE626" s="7">
        <v>15751</v>
      </c>
      <c r="AF626" s="7">
        <v>60780</v>
      </c>
      <c r="AG626" s="7">
        <v>63770</v>
      </c>
      <c r="AH626" s="7">
        <v>35383</v>
      </c>
      <c r="AI626" s="7">
        <v>593479</v>
      </c>
      <c r="AJ626" s="7">
        <v>143298</v>
      </c>
      <c r="AK626" s="7">
        <v>281114</v>
      </c>
      <c r="AL626" s="14">
        <f t="shared" si="366"/>
        <v>8.9579614976608806</v>
      </c>
      <c r="AM626" s="7">
        <v>11.076579442417806</v>
      </c>
      <c r="AN626" s="7">
        <v>109197</v>
      </c>
      <c r="AO626" s="7">
        <v>106158</v>
      </c>
      <c r="AP626" s="14">
        <f t="shared" si="367"/>
        <v>3.4796649105347841</v>
      </c>
      <c r="AQ626" s="14">
        <f t="shared" si="368"/>
        <v>3.382824322761171</v>
      </c>
      <c r="AR626" s="7">
        <v>183249</v>
      </c>
      <c r="AS626" s="7">
        <v>914953</v>
      </c>
      <c r="AT626" s="7">
        <v>97988</v>
      </c>
      <c r="AU626" s="7">
        <v>1234302</v>
      </c>
      <c r="AV626" s="12">
        <f t="shared" si="369"/>
        <v>14.846366610440556</v>
      </c>
      <c r="AW626" s="12">
        <f t="shared" si="369"/>
        <v>74.127158507399329</v>
      </c>
      <c r="AX626" s="12">
        <f t="shared" si="369"/>
        <v>7.9387378453571324</v>
      </c>
      <c r="AY626" s="7">
        <v>270712</v>
      </c>
      <c r="AZ626" s="7">
        <v>33201</v>
      </c>
      <c r="BA626" s="7">
        <v>1137336</v>
      </c>
      <c r="BB626" s="12">
        <f t="shared" si="370"/>
        <v>23.802288857470437</v>
      </c>
      <c r="BC626" s="12">
        <f t="shared" si="370"/>
        <v>2.9191901074088924</v>
      </c>
      <c r="BD626" s="8" t="s">
        <v>38</v>
      </c>
      <c r="BN626" s="12"/>
      <c r="BO626" s="12"/>
      <c r="BP626" s="12"/>
      <c r="BQ626" s="12"/>
      <c r="BR626" s="12"/>
      <c r="BS626" s="12"/>
      <c r="BT626" s="12"/>
      <c r="BU626" s="12"/>
    </row>
    <row r="627" spans="1:73" x14ac:dyDescent="0.35">
      <c r="A627" s="11">
        <v>624</v>
      </c>
      <c r="B627" s="2">
        <v>2001</v>
      </c>
      <c r="C627" s="7">
        <v>3366542</v>
      </c>
      <c r="D627" s="7">
        <v>660378</v>
      </c>
      <c r="E627" s="7">
        <v>472935</v>
      </c>
      <c r="F627" s="7">
        <v>405833</v>
      </c>
      <c r="G627" s="12">
        <f t="shared" si="360"/>
        <v>19.615914490298948</v>
      </c>
      <c r="H627" s="12">
        <f t="shared" si="360"/>
        <v>14.048094454190679</v>
      </c>
      <c r="I627" s="12">
        <f t="shared" si="360"/>
        <v>12.054891933622097</v>
      </c>
      <c r="J627" s="7">
        <v>12015</v>
      </c>
      <c r="K627" s="13">
        <f t="shared" si="361"/>
        <v>0.35689440381257681</v>
      </c>
      <c r="L627" s="7">
        <v>954037</v>
      </c>
      <c r="M627" s="12">
        <f t="shared" si="362"/>
        <v>28.338782049949174</v>
      </c>
      <c r="N627" s="7">
        <v>861048</v>
      </c>
      <c r="O627" s="12">
        <f t="shared" si="363"/>
        <v>25.576630263338462</v>
      </c>
      <c r="P627" s="7">
        <v>1544301</v>
      </c>
      <c r="Q627" s="7">
        <v>108894</v>
      </c>
      <c r="R627" s="7">
        <v>907753</v>
      </c>
      <c r="S627" s="12">
        <f t="shared" si="364"/>
        <v>6.5868817653089922</v>
      </c>
      <c r="T627" s="12">
        <f t="shared" si="365"/>
        <v>64.554024525292974</v>
      </c>
      <c r="U627" s="7">
        <v>17317</v>
      </c>
      <c r="V627" s="7">
        <v>7892</v>
      </c>
      <c r="W627" s="7">
        <v>8827</v>
      </c>
      <c r="X627" s="7">
        <v>35844</v>
      </c>
      <c r="Y627" s="7">
        <v>29403</v>
      </c>
      <c r="Z627" s="7">
        <v>5592</v>
      </c>
      <c r="AA627" s="7">
        <v>20207</v>
      </c>
      <c r="AB627" s="7">
        <v>25876</v>
      </c>
      <c r="AC627" s="7">
        <v>14020</v>
      </c>
      <c r="AD627" s="7">
        <v>55811</v>
      </c>
      <c r="AE627" s="7">
        <v>23334</v>
      </c>
      <c r="AF627" s="7">
        <v>106570</v>
      </c>
      <c r="AG627" s="7">
        <v>87755</v>
      </c>
      <c r="AH627" s="7">
        <v>37779</v>
      </c>
      <c r="AI627" s="7">
        <v>571863</v>
      </c>
      <c r="AJ627" s="7">
        <v>162833</v>
      </c>
      <c r="AK627" s="7">
        <v>380900</v>
      </c>
      <c r="AL627" s="14">
        <f t="shared" si="366"/>
        <v>11.314280350579319</v>
      </c>
      <c r="AM627" s="7">
        <v>9.7638172358997792</v>
      </c>
      <c r="AN627" s="7">
        <v>318791</v>
      </c>
      <c r="AO627" s="7">
        <v>113755</v>
      </c>
      <c r="AP627" s="14">
        <f t="shared" si="367"/>
        <v>9.4693902526687612</v>
      </c>
      <c r="AQ627" s="14">
        <f t="shared" si="368"/>
        <v>3.378986509005383</v>
      </c>
      <c r="AR627" s="7">
        <v>197205</v>
      </c>
      <c r="AS627" s="7">
        <v>986846</v>
      </c>
      <c r="AT627" s="7">
        <v>139583</v>
      </c>
      <c r="AU627" s="7">
        <v>1344624</v>
      </c>
      <c r="AV627" s="12">
        <f t="shared" si="369"/>
        <v>14.666181772748367</v>
      </c>
      <c r="AW627" s="12">
        <f t="shared" si="369"/>
        <v>73.391966824926527</v>
      </c>
      <c r="AX627" s="12">
        <f t="shared" si="369"/>
        <v>10.380820214424254</v>
      </c>
      <c r="AY627" s="7">
        <v>283161</v>
      </c>
      <c r="AZ627" s="7">
        <v>35953</v>
      </c>
      <c r="BA627" s="7">
        <v>1243373</v>
      </c>
      <c r="BB627" s="12">
        <f t="shared" si="370"/>
        <v>22.773616605797294</v>
      </c>
      <c r="BC627" s="12">
        <f t="shared" si="370"/>
        <v>2.8915699472322465</v>
      </c>
      <c r="BD627" s="8" t="s">
        <v>39</v>
      </c>
      <c r="BE627" s="1">
        <v>284354</v>
      </c>
      <c r="BF627" s="1">
        <v>447558</v>
      </c>
      <c r="BG627" s="1">
        <v>128994</v>
      </c>
      <c r="BH627" s="1">
        <v>19405</v>
      </c>
      <c r="BI627" s="1">
        <v>880311</v>
      </c>
      <c r="BJ627" s="1">
        <v>280139</v>
      </c>
      <c r="BK627" s="1">
        <v>50841</v>
      </c>
      <c r="BL627" s="1">
        <v>47681</v>
      </c>
      <c r="BM627" s="1">
        <v>1258972</v>
      </c>
      <c r="BN627" s="12">
        <f t="shared" ref="BN627:BU629" si="371">BE627/$BM627*100</f>
        <v>22.586205253174814</v>
      </c>
      <c r="BO627" s="12">
        <f t="shared" si="371"/>
        <v>35.549480051978918</v>
      </c>
      <c r="BP627" s="12">
        <f t="shared" si="371"/>
        <v>10.245978464969832</v>
      </c>
      <c r="BQ627" s="12">
        <f t="shared" si="371"/>
        <v>1.5413369002646604</v>
      </c>
      <c r="BR627" s="12">
        <f t="shared" si="371"/>
        <v>69.92300067038822</v>
      </c>
      <c r="BS627" s="12">
        <f t="shared" si="371"/>
        <v>22.251408291844456</v>
      </c>
      <c r="BT627" s="12">
        <f t="shared" si="371"/>
        <v>4.0382947357050041</v>
      </c>
      <c r="BU627" s="12">
        <f t="shared" si="371"/>
        <v>3.7872963020623174</v>
      </c>
    </row>
    <row r="628" spans="1:73" x14ac:dyDescent="0.35">
      <c r="A628" s="11">
        <v>625</v>
      </c>
      <c r="B628" s="3">
        <v>2006</v>
      </c>
      <c r="C628" s="1">
        <v>3646146</v>
      </c>
      <c r="D628" s="1">
        <v>690419</v>
      </c>
      <c r="E628" s="1">
        <v>521275</v>
      </c>
      <c r="F628" s="1">
        <v>454315</v>
      </c>
      <c r="G628" s="12">
        <f t="shared" si="360"/>
        <v>18.935582941549789</v>
      </c>
      <c r="H628" s="12">
        <f t="shared" si="360"/>
        <v>14.296602494798618</v>
      </c>
      <c r="I628" s="12">
        <f t="shared" si="360"/>
        <v>12.460142846720894</v>
      </c>
      <c r="J628" s="1">
        <v>14581</v>
      </c>
      <c r="K628" s="13">
        <f t="shared" si="361"/>
        <v>0.39990170442982809</v>
      </c>
      <c r="L628" s="1">
        <v>1038886</v>
      </c>
      <c r="M628" s="12">
        <f t="shared" si="362"/>
        <v>28.492715321876855</v>
      </c>
      <c r="N628" s="1">
        <v>944891</v>
      </c>
      <c r="O628" s="12">
        <f t="shared" si="363"/>
        <v>25.914787833509685</v>
      </c>
      <c r="P628" s="1">
        <v>1703112</v>
      </c>
      <c r="Q628" s="1">
        <v>95958</v>
      </c>
      <c r="R628" s="1">
        <v>940389</v>
      </c>
      <c r="S628" s="12">
        <f t="shared" si="364"/>
        <v>5.3337557738164714</v>
      </c>
      <c r="T628" s="12">
        <f t="shared" si="365"/>
        <v>65.672455765901233</v>
      </c>
      <c r="U628" s="1">
        <v>15821</v>
      </c>
      <c r="V628" s="1">
        <v>8285</v>
      </c>
      <c r="W628" s="1">
        <v>9596</v>
      </c>
      <c r="X628" s="1">
        <v>54831</v>
      </c>
      <c r="Y628" s="1">
        <v>50717</v>
      </c>
      <c r="Z628" s="1">
        <v>7974</v>
      </c>
      <c r="AA628" s="1">
        <v>24597</v>
      </c>
      <c r="AB628" s="1">
        <v>30513</v>
      </c>
      <c r="AC628" s="1">
        <v>14156</v>
      </c>
      <c r="AD628" s="1">
        <v>57859</v>
      </c>
      <c r="AE628" s="1">
        <v>40627</v>
      </c>
      <c r="AF628" s="1">
        <v>126180</v>
      </c>
      <c r="AG628" s="1">
        <v>103398</v>
      </c>
      <c r="AH628" s="1">
        <v>39851</v>
      </c>
      <c r="AI628" s="1">
        <v>725707</v>
      </c>
      <c r="AJ628" s="1">
        <v>172005</v>
      </c>
      <c r="AK628" s="1">
        <v>513219</v>
      </c>
      <c r="AL628" s="14">
        <f t="shared" si="366"/>
        <v>14.075656871666686</v>
      </c>
      <c r="AM628" s="1">
        <v>8.5821611579527577</v>
      </c>
      <c r="AN628" s="1">
        <v>381121</v>
      </c>
      <c r="AO628" s="1">
        <v>149229</v>
      </c>
      <c r="AP628" s="14">
        <f t="shared" si="367"/>
        <v>10.452708147177869</v>
      </c>
      <c r="AQ628" s="14">
        <f t="shared" si="368"/>
        <v>4.0927872882764431</v>
      </c>
      <c r="AR628" s="1">
        <v>218382</v>
      </c>
      <c r="AS628" s="1">
        <v>989395</v>
      </c>
      <c r="AT628" s="1">
        <v>154384</v>
      </c>
      <c r="AU628" s="1">
        <v>1370069</v>
      </c>
      <c r="AV628" s="12">
        <f t="shared" si="369"/>
        <v>15.939489179012151</v>
      </c>
      <c r="AW628" s="12">
        <f t="shared" si="369"/>
        <v>72.214976034053763</v>
      </c>
      <c r="AX628" s="12">
        <f t="shared" si="369"/>
        <v>11.268337580078084</v>
      </c>
      <c r="AY628" s="1">
        <v>333284</v>
      </c>
      <c r="AZ628" s="1">
        <v>41523</v>
      </c>
      <c r="BA628" s="1">
        <v>1370066</v>
      </c>
      <c r="BB628" s="12">
        <f t="shared" si="370"/>
        <v>24.326127354448619</v>
      </c>
      <c r="BC628" s="12">
        <f t="shared" si="370"/>
        <v>3.0307299064424633</v>
      </c>
      <c r="BD628" s="1">
        <v>36</v>
      </c>
      <c r="BE628" s="1">
        <v>313867</v>
      </c>
      <c r="BF628" s="1">
        <v>459417</v>
      </c>
      <c r="BG628" s="1">
        <v>142521</v>
      </c>
      <c r="BH628" s="1">
        <v>19652</v>
      </c>
      <c r="BI628" s="1">
        <v>935457</v>
      </c>
      <c r="BJ628" s="1">
        <v>308117</v>
      </c>
      <c r="BK628" s="1">
        <v>57566</v>
      </c>
      <c r="BL628" s="1">
        <v>68929</v>
      </c>
      <c r="BM628" s="1">
        <v>1370069</v>
      </c>
      <c r="BN628" s="12">
        <f t="shared" si="371"/>
        <v>22.908846196797388</v>
      </c>
      <c r="BO628" s="12">
        <f t="shared" si="371"/>
        <v>33.532398733202491</v>
      </c>
      <c r="BP628" s="12">
        <f t="shared" si="371"/>
        <v>10.402468780769436</v>
      </c>
      <c r="BQ628" s="12">
        <f t="shared" si="371"/>
        <v>1.4343803122324497</v>
      </c>
      <c r="BR628" s="12">
        <f t="shared" si="371"/>
        <v>68.278094023001756</v>
      </c>
      <c r="BS628" s="12">
        <f t="shared" si="371"/>
        <v>22.48915930511529</v>
      </c>
      <c r="BT628" s="12">
        <f t="shared" si="371"/>
        <v>4.2016861924472417</v>
      </c>
      <c r="BU628" s="12">
        <f t="shared" si="371"/>
        <v>5.0310604794357072</v>
      </c>
    </row>
    <row r="629" spans="1:73" x14ac:dyDescent="0.35">
      <c r="A629" s="11">
        <v>626</v>
      </c>
      <c r="B629" s="3">
        <v>2011</v>
      </c>
      <c r="C629" s="1">
        <v>4014518</v>
      </c>
      <c r="D629" s="1">
        <v>739276</v>
      </c>
      <c r="E629" s="1">
        <v>562716</v>
      </c>
      <c r="F629" s="1">
        <v>515507</v>
      </c>
      <c r="G629" s="12">
        <f t="shared" si="360"/>
        <v>18.415062530545388</v>
      </c>
      <c r="H629" s="12">
        <f t="shared" si="360"/>
        <v>14.017025207011152</v>
      </c>
      <c r="I629" s="12">
        <f t="shared" si="360"/>
        <v>12.841068342451074</v>
      </c>
      <c r="J629" s="1">
        <v>18314</v>
      </c>
      <c r="K629" s="13">
        <f t="shared" si="361"/>
        <v>0.45619424299504946</v>
      </c>
      <c r="L629" s="1">
        <v>1254893</v>
      </c>
      <c r="M629" s="12">
        <f t="shared" si="362"/>
        <v>31.258870927966942</v>
      </c>
      <c r="N629" s="1">
        <v>1160574</v>
      </c>
      <c r="O629" s="12">
        <f t="shared" si="363"/>
        <v>28.90942324832022</v>
      </c>
      <c r="P629" s="1">
        <v>1920947</v>
      </c>
      <c r="Q629" s="1">
        <v>111743</v>
      </c>
      <c r="R629" s="1">
        <v>1035039</v>
      </c>
      <c r="S629" s="12">
        <f t="shared" si="364"/>
        <v>5.4972966856726799</v>
      </c>
      <c r="T629" s="12">
        <f t="shared" si="365"/>
        <v>66.260416092816541</v>
      </c>
      <c r="U629" s="1">
        <v>18248</v>
      </c>
      <c r="V629" s="1">
        <v>8502</v>
      </c>
      <c r="W629" s="1">
        <v>11034</v>
      </c>
      <c r="X629" s="1">
        <v>90965</v>
      </c>
      <c r="Y629" s="1">
        <v>106405</v>
      </c>
      <c r="Z629" s="1">
        <v>12036</v>
      </c>
      <c r="AA629" s="1">
        <v>33871</v>
      </c>
      <c r="AB629" s="1">
        <v>42538</v>
      </c>
      <c r="AC629" s="1">
        <v>15490</v>
      </c>
      <c r="AD629" s="1">
        <v>67044</v>
      </c>
      <c r="AE629" s="1">
        <v>79642</v>
      </c>
      <c r="AF629" s="1">
        <v>158477</v>
      </c>
      <c r="AG629" s="1">
        <v>144754</v>
      </c>
      <c r="AH629" s="1">
        <v>43985</v>
      </c>
      <c r="AI629" s="1">
        <v>933480</v>
      </c>
      <c r="AJ629" s="1">
        <v>213352</v>
      </c>
      <c r="AK629" s="1">
        <v>688478</v>
      </c>
      <c r="AL629" s="14">
        <f t="shared" si="366"/>
        <v>17.149705145175584</v>
      </c>
      <c r="AM629" s="1">
        <v>7.019345867127039</v>
      </c>
      <c r="AN629" s="1">
        <v>460274</v>
      </c>
      <c r="AO629" s="1">
        <v>152896</v>
      </c>
      <c r="AP629" s="14">
        <f t="shared" si="367"/>
        <v>11.465236922589462</v>
      </c>
      <c r="AQ629" s="14">
        <f t="shared" si="368"/>
        <v>3.8085767706110669</v>
      </c>
      <c r="AR629" s="1">
        <v>240695</v>
      </c>
      <c r="AS629" s="1">
        <v>1071682</v>
      </c>
      <c r="AT629" s="1">
        <v>173925</v>
      </c>
      <c r="AU629" s="1">
        <v>1494663</v>
      </c>
      <c r="AV629" s="12">
        <f t="shared" si="369"/>
        <v>16.103630049047844</v>
      </c>
      <c r="AW629" s="12">
        <f t="shared" si="369"/>
        <v>71.700577320773988</v>
      </c>
      <c r="AX629" s="12">
        <f t="shared" si="369"/>
        <v>11.636402319452612</v>
      </c>
      <c r="AY629" s="1">
        <v>396049</v>
      </c>
      <c r="AZ629" s="1">
        <v>43010</v>
      </c>
      <c r="BA629" s="1">
        <v>1494664</v>
      </c>
      <c r="BB629" s="12">
        <f t="shared" si="370"/>
        <v>26.497527203438366</v>
      </c>
      <c r="BC629" s="12">
        <f t="shared" si="370"/>
        <v>2.8775698083315047</v>
      </c>
      <c r="BD629" s="1">
        <v>36</v>
      </c>
      <c r="BE629" s="1">
        <v>351307</v>
      </c>
      <c r="BF629" s="1">
        <v>501709</v>
      </c>
      <c r="BG629" s="1">
        <v>155809</v>
      </c>
      <c r="BH629" s="1">
        <v>21583</v>
      </c>
      <c r="BI629" s="1">
        <v>1030408</v>
      </c>
      <c r="BJ629" s="1">
        <v>333282</v>
      </c>
      <c r="BK629" s="1">
        <v>66975</v>
      </c>
      <c r="BL629" s="1">
        <v>63998</v>
      </c>
      <c r="BM629" s="1">
        <v>1494663</v>
      </c>
      <c r="BN629" s="12">
        <f t="shared" si="371"/>
        <v>23.504094233951065</v>
      </c>
      <c r="BO629" s="12">
        <f t="shared" si="371"/>
        <v>33.566696974501944</v>
      </c>
      <c r="BP629" s="12">
        <f t="shared" si="371"/>
        <v>10.42435652719041</v>
      </c>
      <c r="BQ629" s="12">
        <f t="shared" si="371"/>
        <v>1.4440044344444201</v>
      </c>
      <c r="BR629" s="12">
        <f t="shared" si="371"/>
        <v>68.939152170087837</v>
      </c>
      <c r="BS629" s="12">
        <f t="shared" si="371"/>
        <v>22.298136770629899</v>
      </c>
      <c r="BT629" s="12">
        <f t="shared" si="371"/>
        <v>4.4809431958909807</v>
      </c>
      <c r="BU629" s="12">
        <f t="shared" si="371"/>
        <v>4.2817678633912797</v>
      </c>
    </row>
    <row r="630" spans="1:73" x14ac:dyDescent="0.35">
      <c r="A630" s="11">
        <v>627</v>
      </c>
      <c r="B630"/>
      <c r="C630"/>
      <c r="D630"/>
      <c r="E630"/>
      <c r="F630"/>
      <c r="G630"/>
      <c r="H630"/>
      <c r="I630"/>
      <c r="J630"/>
      <c r="K630"/>
      <c r="L630"/>
      <c r="M630"/>
      <c r="N630"/>
      <c r="O630"/>
      <c r="P630"/>
      <c r="Q630"/>
      <c r="R630"/>
      <c r="S630"/>
      <c r="T630"/>
      <c r="U630"/>
      <c r="V630"/>
      <c r="W630"/>
      <c r="X630"/>
      <c r="Y630"/>
      <c r="Z630"/>
      <c r="AA630"/>
      <c r="AB630"/>
      <c r="AC630"/>
      <c r="AD630"/>
      <c r="AE630"/>
      <c r="AF630"/>
      <c r="AG630"/>
      <c r="AH630"/>
      <c r="AI630"/>
      <c r="AJ630"/>
      <c r="AK630"/>
      <c r="AL630"/>
      <c r="AM630"/>
      <c r="AN630"/>
      <c r="AO630"/>
      <c r="AP630"/>
      <c r="AQ630"/>
      <c r="AR630"/>
      <c r="AS630"/>
      <c r="AT630"/>
      <c r="AU630"/>
      <c r="AV630"/>
      <c r="AW630"/>
      <c r="AX630"/>
      <c r="AY630"/>
      <c r="AZ630"/>
      <c r="BA630"/>
      <c r="BB630"/>
      <c r="BC630"/>
      <c r="BD630"/>
      <c r="BE630" s="23"/>
      <c r="BF630" s="23"/>
      <c r="BG630" s="23"/>
      <c r="BH630" s="23"/>
      <c r="BI630" s="23"/>
      <c r="BJ630" s="23"/>
      <c r="BK630" s="23"/>
      <c r="BL630" s="23"/>
      <c r="BM630" s="23"/>
      <c r="BN630" s="23"/>
    </row>
    <row r="631" spans="1:73" x14ac:dyDescent="0.35">
      <c r="A631" s="11">
        <v>628</v>
      </c>
      <c r="B631"/>
      <c r="C631"/>
      <c r="D631"/>
      <c r="E631"/>
      <c r="F631"/>
      <c r="G631"/>
      <c r="H631"/>
      <c r="I631"/>
      <c r="J631"/>
      <c r="K631"/>
      <c r="L631"/>
      <c r="M631"/>
      <c r="N631"/>
      <c r="O631"/>
      <c r="P631"/>
      <c r="Q631"/>
      <c r="R631"/>
      <c r="S631"/>
      <c r="T631"/>
      <c r="U631"/>
      <c r="V631"/>
      <c r="W631"/>
      <c r="X631"/>
      <c r="Y631"/>
      <c r="Z631"/>
      <c r="AA631"/>
      <c r="AB631"/>
      <c r="AC631"/>
      <c r="AD631"/>
      <c r="AE631"/>
      <c r="AF631"/>
      <c r="AG631"/>
      <c r="AH631"/>
      <c r="AI631"/>
      <c r="AJ631"/>
      <c r="AK631"/>
      <c r="AL631"/>
      <c r="AM631"/>
      <c r="AN631"/>
      <c r="AO631"/>
      <c r="AP631"/>
      <c r="AQ631"/>
      <c r="AR631"/>
      <c r="AS631"/>
      <c r="AT631"/>
      <c r="AU631"/>
      <c r="AV631"/>
      <c r="AW631"/>
      <c r="AX631"/>
      <c r="AY631"/>
      <c r="AZ631"/>
      <c r="BA631"/>
      <c r="BB631"/>
      <c r="BC631"/>
      <c r="BD631"/>
      <c r="BE631" s="23"/>
      <c r="BF631" s="23"/>
      <c r="BG631" s="23"/>
      <c r="BH631" s="23"/>
      <c r="BI631" s="23"/>
      <c r="BJ631" s="23"/>
      <c r="BK631" s="23"/>
      <c r="BL631" s="23"/>
      <c r="BM631" s="23"/>
      <c r="BN631" s="23"/>
    </row>
    <row r="632" spans="1:73" x14ac:dyDescent="0.35">
      <c r="A632" s="11">
        <v>629</v>
      </c>
      <c r="B632"/>
      <c r="C632"/>
      <c r="D632"/>
      <c r="E632"/>
      <c r="F632"/>
      <c r="G632"/>
      <c r="H632"/>
      <c r="I632"/>
      <c r="J632"/>
      <c r="K632"/>
      <c r="L632"/>
      <c r="M632"/>
      <c r="N632"/>
      <c r="O632"/>
      <c r="P632"/>
      <c r="Q632"/>
      <c r="R632"/>
      <c r="S632"/>
      <c r="T632"/>
      <c r="U632"/>
      <c r="V632"/>
      <c r="W632"/>
      <c r="X632"/>
      <c r="Y632"/>
      <c r="Z632"/>
      <c r="AA632"/>
      <c r="AB632"/>
      <c r="AC632"/>
      <c r="AD632"/>
      <c r="AE632"/>
      <c r="AF632"/>
      <c r="AG632"/>
      <c r="AH632"/>
      <c r="AI632"/>
      <c r="AJ632"/>
      <c r="AK632"/>
      <c r="AL632"/>
      <c r="AM632"/>
      <c r="AN632"/>
      <c r="AO632"/>
      <c r="AP632"/>
      <c r="AQ632"/>
      <c r="AR632"/>
      <c r="AS632"/>
      <c r="AT632"/>
      <c r="AU632"/>
      <c r="AV632"/>
      <c r="AW632"/>
      <c r="AX632"/>
      <c r="AY632"/>
      <c r="AZ632"/>
      <c r="BA632"/>
      <c r="BB632"/>
      <c r="BC632"/>
      <c r="BD632"/>
      <c r="BE632" s="23"/>
      <c r="BF632" s="23"/>
      <c r="BG632" s="23"/>
      <c r="BH632" s="23"/>
      <c r="BI632" s="23"/>
      <c r="BJ632" s="23"/>
      <c r="BK632" s="23"/>
      <c r="BL632" s="23"/>
      <c r="BM632" s="23"/>
      <c r="BN632" s="23"/>
    </row>
    <row r="633" spans="1:73" x14ac:dyDescent="0.35">
      <c r="A633" s="11">
        <v>630</v>
      </c>
      <c r="B633"/>
      <c r="C633"/>
      <c r="D633"/>
      <c r="E633"/>
      <c r="F633"/>
      <c r="G633"/>
      <c r="H633"/>
      <c r="I633"/>
      <c r="J633"/>
      <c r="K633"/>
      <c r="L633"/>
      <c r="M633"/>
      <c r="N633"/>
      <c r="O633"/>
      <c r="P633"/>
      <c r="Q633"/>
      <c r="R633"/>
      <c r="S633"/>
      <c r="T633"/>
      <c r="U633"/>
      <c r="V633"/>
      <c r="W633"/>
      <c r="X633"/>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s="23"/>
      <c r="BF633" s="23"/>
      <c r="BG633" s="23"/>
      <c r="BH633" s="23"/>
      <c r="BI633" s="23"/>
      <c r="BJ633" s="23"/>
      <c r="BK633" s="23"/>
      <c r="BL633" s="23"/>
      <c r="BM633" s="23"/>
      <c r="BN633" s="23"/>
    </row>
    <row r="634" spans="1:73" x14ac:dyDescent="0.35">
      <c r="A634" s="11">
        <v>631</v>
      </c>
      <c r="B634"/>
      <c r="C634"/>
      <c r="D634"/>
      <c r="E634"/>
      <c r="F634"/>
      <c r="G634"/>
      <c r="H634"/>
      <c r="I634"/>
      <c r="J634"/>
      <c r="K634"/>
      <c r="L634"/>
      <c r="M634"/>
      <c r="N634"/>
      <c r="O634"/>
      <c r="P634"/>
      <c r="Q634"/>
      <c r="R634"/>
      <c r="S634"/>
      <c r="T634"/>
      <c r="U634"/>
      <c r="V634"/>
      <c r="W634"/>
      <c r="X634"/>
      <c r="Y634"/>
      <c r="Z634"/>
      <c r="AA634"/>
      <c r="AB634"/>
      <c r="AC634"/>
      <c r="AD634"/>
      <c r="AE634"/>
      <c r="AF634"/>
      <c r="AG634"/>
      <c r="AH634"/>
      <c r="AI634"/>
      <c r="AJ634"/>
      <c r="AK634"/>
      <c r="AL634"/>
      <c r="AM634"/>
      <c r="AN634"/>
      <c r="AO634"/>
      <c r="AP634"/>
      <c r="AQ634"/>
      <c r="AR634"/>
      <c r="AS634"/>
      <c r="AT634"/>
      <c r="AU634"/>
      <c r="AV634"/>
      <c r="AW634"/>
      <c r="AX634"/>
      <c r="AY634"/>
      <c r="AZ634"/>
      <c r="BA634"/>
      <c r="BB634"/>
      <c r="BC634"/>
      <c r="BD634"/>
      <c r="BE634" s="23"/>
      <c r="BF634" s="23"/>
      <c r="BG634" s="23"/>
      <c r="BH634" s="23"/>
      <c r="BI634" s="23"/>
      <c r="BJ634" s="23"/>
      <c r="BK634" s="23"/>
      <c r="BL634" s="23"/>
      <c r="BM634" s="23"/>
      <c r="BN634" s="23"/>
    </row>
    <row r="635" spans="1:73" x14ac:dyDescent="0.35">
      <c r="A635" s="11">
        <v>632</v>
      </c>
      <c r="B635"/>
      <c r="C635"/>
      <c r="D635"/>
      <c r="E635"/>
      <c r="F635"/>
      <c r="G635"/>
      <c r="H635"/>
      <c r="I635"/>
      <c r="J635"/>
      <c r="K635"/>
      <c r="L635"/>
      <c r="M635"/>
      <c r="N635"/>
      <c r="O635"/>
      <c r="P635"/>
      <c r="Q635"/>
      <c r="R635"/>
      <c r="S635"/>
      <c r="T635"/>
      <c r="U635"/>
      <c r="V635"/>
      <c r="W635"/>
      <c r="X635"/>
      <c r="Y635"/>
      <c r="Z635"/>
      <c r="AA635"/>
      <c r="AB635"/>
      <c r="AC635"/>
      <c r="AD635"/>
      <c r="AE635"/>
      <c r="AF635"/>
      <c r="AG635"/>
      <c r="AH635"/>
      <c r="AI635"/>
      <c r="AJ635"/>
      <c r="AK635"/>
      <c r="AL635"/>
      <c r="AM635"/>
      <c r="AN635"/>
      <c r="AO635"/>
      <c r="AP635"/>
      <c r="AQ635"/>
      <c r="AR635"/>
      <c r="AS635"/>
      <c r="AT635"/>
      <c r="AU635"/>
      <c r="AV635"/>
      <c r="AW635"/>
      <c r="AX635"/>
      <c r="AY635"/>
      <c r="AZ635"/>
      <c r="BA635"/>
      <c r="BB635"/>
      <c r="BC635"/>
      <c r="BD635"/>
      <c r="BE635" s="23"/>
      <c r="BF635" s="23"/>
      <c r="BG635" s="23"/>
      <c r="BH635" s="23"/>
      <c r="BI635" s="23"/>
      <c r="BJ635" s="23"/>
      <c r="BK635" s="23"/>
      <c r="BL635" s="23"/>
      <c r="BM635" s="23"/>
      <c r="BN635" s="23"/>
    </row>
    <row r="636" spans="1:73" x14ac:dyDescent="0.35">
      <c r="A636" s="11">
        <v>633</v>
      </c>
      <c r="B636"/>
      <c r="C636"/>
      <c r="D636"/>
      <c r="E636"/>
      <c r="F636"/>
      <c r="G636"/>
      <c r="H636"/>
      <c r="I636"/>
      <c r="J636"/>
      <c r="K636"/>
      <c r="L636"/>
      <c r="M636"/>
      <c r="N636"/>
      <c r="O636"/>
      <c r="P636"/>
      <c r="Q636"/>
      <c r="R636"/>
      <c r="S636"/>
      <c r="T636"/>
      <c r="U636"/>
      <c r="V636"/>
      <c r="W636"/>
      <c r="X636"/>
      <c r="Y636"/>
      <c r="Z636"/>
      <c r="AA636"/>
      <c r="AB636"/>
      <c r="AC636"/>
      <c r="AD636"/>
      <c r="AE636"/>
      <c r="AF636"/>
      <c r="AG636"/>
      <c r="AH636"/>
      <c r="AI636"/>
      <c r="AJ636"/>
      <c r="AK636"/>
      <c r="AL636"/>
      <c r="AM636"/>
      <c r="AN636"/>
      <c r="AO636"/>
      <c r="AP636"/>
      <c r="AQ636"/>
      <c r="AR636"/>
      <c r="AS636"/>
      <c r="AT636"/>
      <c r="AU636"/>
      <c r="AV636"/>
      <c r="AW636"/>
      <c r="AX636"/>
      <c r="AY636"/>
      <c r="AZ636"/>
      <c r="BA636"/>
      <c r="BB636"/>
      <c r="BC636"/>
      <c r="BD636"/>
      <c r="BE636" s="23"/>
      <c r="BF636" s="23"/>
      <c r="BG636" s="23"/>
      <c r="BH636" s="23"/>
      <c r="BI636" s="23"/>
      <c r="BJ636" s="23"/>
      <c r="BK636" s="23"/>
      <c r="BL636" s="23"/>
      <c r="BM636" s="23"/>
      <c r="BN636" s="23"/>
    </row>
    <row r="637" spans="1:73" x14ac:dyDescent="0.35">
      <c r="A637" s="11">
        <v>634</v>
      </c>
      <c r="B637"/>
      <c r="C637"/>
      <c r="D637"/>
      <c r="E637"/>
      <c r="F637"/>
      <c r="G637"/>
      <c r="H637"/>
      <c r="I637"/>
      <c r="J637"/>
      <c r="K637"/>
      <c r="L637"/>
      <c r="M637"/>
      <c r="N637"/>
      <c r="O637"/>
      <c r="P637"/>
      <c r="Q637"/>
      <c r="R637"/>
      <c r="S637"/>
      <c r="T637"/>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s="23"/>
      <c r="BF637" s="23"/>
      <c r="BG637" s="23"/>
      <c r="BH637" s="23"/>
      <c r="BI637" s="23"/>
      <c r="BJ637" s="23"/>
      <c r="BK637" s="23"/>
      <c r="BL637" s="23"/>
      <c r="BM637" s="23"/>
      <c r="BN637" s="23"/>
    </row>
    <row r="638" spans="1:73" x14ac:dyDescent="0.35">
      <c r="A638" s="11">
        <v>635</v>
      </c>
      <c r="B638"/>
      <c r="C638"/>
      <c r="D638"/>
      <c r="E638"/>
      <c r="F638"/>
      <c r="G638"/>
      <c r="H638"/>
      <c r="I638"/>
      <c r="J638"/>
      <c r="K638"/>
      <c r="L638"/>
      <c r="M638"/>
      <c r="N638"/>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s="23"/>
      <c r="BF638" s="23"/>
      <c r="BG638" s="23"/>
      <c r="BH638" s="23"/>
      <c r="BI638" s="23"/>
      <c r="BJ638" s="23"/>
      <c r="BK638" s="23"/>
      <c r="BL638" s="23"/>
      <c r="BM638" s="23"/>
      <c r="BN638" s="23"/>
    </row>
    <row r="639" spans="1:73" x14ac:dyDescent="0.35">
      <c r="A639" s="11">
        <v>636</v>
      </c>
      <c r="B639"/>
      <c r="C639"/>
      <c r="D639"/>
      <c r="E639"/>
      <c r="F639"/>
      <c r="G639"/>
      <c r="H639"/>
      <c r="I639"/>
      <c r="J639"/>
      <c r="K639"/>
      <c r="L639"/>
      <c r="M639"/>
      <c r="N639"/>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s="23"/>
      <c r="BF639" s="23"/>
      <c r="BG639" s="23"/>
      <c r="BH639" s="23"/>
      <c r="BI639" s="23"/>
      <c r="BJ639" s="23"/>
      <c r="BK639" s="23"/>
      <c r="BL639" s="23"/>
      <c r="BM639" s="23"/>
      <c r="BN639" s="23"/>
    </row>
    <row r="640" spans="1:73" x14ac:dyDescent="0.35">
      <c r="A640" s="11">
        <v>637</v>
      </c>
      <c r="B640"/>
      <c r="C640"/>
      <c r="D640"/>
      <c r="E640"/>
      <c r="F640"/>
      <c r="G640"/>
      <c r="H640"/>
      <c r="I640"/>
      <c r="J640"/>
      <c r="K640"/>
      <c r="L640"/>
      <c r="M640"/>
      <c r="N640"/>
      <c r="O640"/>
      <c r="P640"/>
      <c r="Q640"/>
      <c r="R640"/>
      <c r="S640"/>
      <c r="T640"/>
      <c r="U640"/>
      <c r="V640"/>
      <c r="W640"/>
      <c r="X640"/>
      <c r="Y640"/>
      <c r="Z640"/>
      <c r="AA640"/>
      <c r="AB640"/>
      <c r="AC640"/>
      <c r="AD640"/>
      <c r="AE640"/>
      <c r="AF640"/>
      <c r="AG640"/>
      <c r="AH640"/>
      <c r="AI640"/>
      <c r="AJ640"/>
      <c r="AK640"/>
      <c r="AL640"/>
      <c r="AM640"/>
      <c r="AN640"/>
      <c r="AO640"/>
      <c r="AP640"/>
      <c r="AQ640"/>
      <c r="AR640"/>
      <c r="AS640"/>
      <c r="AT640"/>
      <c r="AU640"/>
      <c r="AV640"/>
      <c r="AW640"/>
      <c r="AX640"/>
      <c r="AY640"/>
      <c r="AZ640"/>
      <c r="BA640"/>
      <c r="BB640"/>
      <c r="BC640"/>
      <c r="BD640"/>
      <c r="BE640" s="23"/>
      <c r="BF640" s="23"/>
      <c r="BG640" s="23"/>
      <c r="BH640" s="23"/>
      <c r="BI640" s="23"/>
      <c r="BJ640" s="23"/>
      <c r="BK640" s="23"/>
      <c r="BL640" s="23"/>
      <c r="BM640" s="23"/>
      <c r="BN640" s="23"/>
    </row>
    <row r="641" spans="1:73" x14ac:dyDescent="0.35">
      <c r="A641" s="11">
        <v>638</v>
      </c>
      <c r="B641"/>
      <c r="C641"/>
      <c r="D641"/>
      <c r="E641"/>
      <c r="F641"/>
      <c r="G641"/>
      <c r="H641"/>
      <c r="I641"/>
      <c r="J641"/>
      <c r="K641"/>
      <c r="L641"/>
      <c r="M641"/>
      <c r="N641"/>
      <c r="O641"/>
      <c r="P641"/>
      <c r="Q641"/>
      <c r="R641"/>
      <c r="S641"/>
      <c r="T641"/>
      <c r="U641"/>
      <c r="V641"/>
      <c r="W641"/>
      <c r="X641"/>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s="23"/>
      <c r="BF641" s="23"/>
      <c r="BG641" s="23"/>
      <c r="BH641" s="23"/>
      <c r="BI641" s="23"/>
      <c r="BJ641" s="23"/>
      <c r="BK641" s="23"/>
      <c r="BL641" s="23"/>
      <c r="BM641" s="23"/>
      <c r="BN641" s="23"/>
    </row>
    <row r="642" spans="1:73" x14ac:dyDescent="0.35">
      <c r="A642" s="11">
        <v>639</v>
      </c>
      <c r="B642"/>
      <c r="C642"/>
      <c r="D642"/>
      <c r="E642"/>
      <c r="F642"/>
      <c r="G642"/>
      <c r="H642"/>
      <c r="I642"/>
      <c r="J642"/>
      <c r="K642"/>
      <c r="L642"/>
      <c r="M642"/>
      <c r="N642"/>
      <c r="O642"/>
      <c r="P642"/>
      <c r="Q642"/>
      <c r="R642"/>
      <c r="S642"/>
      <c r="T642"/>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s="23"/>
      <c r="BF642" s="23"/>
      <c r="BG642" s="23"/>
      <c r="BH642" s="23"/>
      <c r="BI642" s="23"/>
      <c r="BJ642" s="23"/>
      <c r="BK642" s="23"/>
      <c r="BL642" s="23"/>
      <c r="BM642" s="23"/>
      <c r="BN642" s="23"/>
    </row>
    <row r="643" spans="1:73" x14ac:dyDescent="0.35">
      <c r="A643" s="11">
        <v>640</v>
      </c>
      <c r="B643"/>
      <c r="C643"/>
      <c r="D643"/>
      <c r="E643"/>
      <c r="F643"/>
      <c r="G643"/>
      <c r="H643"/>
      <c r="I643"/>
      <c r="J643"/>
      <c r="K643"/>
      <c r="L643"/>
      <c r="M643"/>
      <c r="N643"/>
      <c r="O643"/>
      <c r="P643"/>
      <c r="Q643"/>
      <c r="R643"/>
      <c r="S643"/>
      <c r="T643"/>
      <c r="U643"/>
      <c r="V643"/>
      <c r="W643"/>
      <c r="X643"/>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s="23"/>
      <c r="BF643" s="23"/>
      <c r="BG643" s="23"/>
      <c r="BH643" s="23"/>
      <c r="BI643" s="23"/>
      <c r="BJ643" s="23"/>
      <c r="BK643" s="23"/>
      <c r="BL643" s="23"/>
      <c r="BM643" s="23"/>
      <c r="BN643" s="23"/>
    </row>
    <row r="644" spans="1:73" x14ac:dyDescent="0.35">
      <c r="A644" s="11">
        <v>641</v>
      </c>
      <c r="B644" s="2" t="s">
        <v>84</v>
      </c>
      <c r="C644" s="7" t="s">
        <v>0</v>
      </c>
      <c r="D644" s="7" t="s">
        <v>1</v>
      </c>
      <c r="E644" s="7" t="s">
        <v>2</v>
      </c>
      <c r="F644" s="7" t="s">
        <v>3</v>
      </c>
      <c r="G644" s="12" t="e">
        <f t="shared" ref="G644:I649" si="372">D644/$C644*100</f>
        <v>#VALUE!</v>
      </c>
      <c r="H644" s="12" t="e">
        <f t="shared" si="372"/>
        <v>#VALUE!</v>
      </c>
      <c r="I644" s="12" t="e">
        <f t="shared" si="372"/>
        <v>#VALUE!</v>
      </c>
      <c r="J644" s="7" t="s">
        <v>4</v>
      </c>
      <c r="K644" s="13" t="e">
        <f t="shared" ref="K644:K649" si="373">J644/$C644*100</f>
        <v>#VALUE!</v>
      </c>
      <c r="L644" s="7" t="s">
        <v>5</v>
      </c>
      <c r="M644" s="12" t="e">
        <f t="shared" ref="M644:M649" si="374">L644/$C644*100</f>
        <v>#VALUE!</v>
      </c>
      <c r="N644" s="7" t="s">
        <v>6</v>
      </c>
      <c r="O644" s="12" t="e">
        <f t="shared" ref="O644:O649" si="375">N644/$C644*100</f>
        <v>#VALUE!</v>
      </c>
      <c r="P644" s="7" t="s">
        <v>7</v>
      </c>
      <c r="Q644" s="7" t="s">
        <v>8</v>
      </c>
      <c r="R644" s="7" t="s">
        <v>9</v>
      </c>
      <c r="S644" s="12" t="e">
        <f t="shared" ref="S644:S649" si="376">Q644/SUM(P644,Q644)*100</f>
        <v>#VALUE!</v>
      </c>
      <c r="T644" s="12" t="e">
        <f t="shared" ref="T644:T649" si="377">SUM(P644:Q644)/SUM(P644:R644)*100</f>
        <v>#DIV/0!</v>
      </c>
      <c r="U644" s="7" t="s">
        <v>10</v>
      </c>
      <c r="V644" s="7" t="s">
        <v>11</v>
      </c>
      <c r="W644" s="7" t="s">
        <v>12</v>
      </c>
      <c r="X644" s="7" t="s">
        <v>13</v>
      </c>
      <c r="Y644" s="7" t="s">
        <v>14</v>
      </c>
      <c r="Z644" s="7" t="s">
        <v>15</v>
      </c>
      <c r="AA644" s="7" t="s">
        <v>16</v>
      </c>
      <c r="AB644" s="7" t="s">
        <v>17</v>
      </c>
      <c r="AC644" s="7" t="s">
        <v>18</v>
      </c>
      <c r="AD644" s="7" t="s">
        <v>19</v>
      </c>
      <c r="AE644" s="7" t="s">
        <v>20</v>
      </c>
      <c r="AF644" s="7" t="s">
        <v>21</v>
      </c>
      <c r="AG644" s="7" t="s">
        <v>22</v>
      </c>
      <c r="AH644" s="7" t="s">
        <v>23</v>
      </c>
      <c r="AI644" s="7" t="s">
        <v>24</v>
      </c>
      <c r="AJ644" s="7" t="s">
        <v>25</v>
      </c>
      <c r="AK644" s="7" t="s">
        <v>26</v>
      </c>
      <c r="AL644" s="14" t="e">
        <f t="shared" ref="AL644:AL649" si="378">AK644/C644*100</f>
        <v>#VALUE!</v>
      </c>
      <c r="AM644" s="7" t="s">
        <v>27</v>
      </c>
      <c r="AN644" s="7" t="s">
        <v>28</v>
      </c>
      <c r="AO644" s="7" t="s">
        <v>29</v>
      </c>
      <c r="AP644" s="14" t="e">
        <f t="shared" ref="AP644:AP649" si="379">AN644/C644*100</f>
        <v>#VALUE!</v>
      </c>
      <c r="AQ644" s="14" t="e">
        <f t="shared" ref="AQ644:AQ649" si="380">AO644/C644*100</f>
        <v>#VALUE!</v>
      </c>
      <c r="AR644" s="7" t="s">
        <v>30</v>
      </c>
      <c r="AS644" s="7" t="s">
        <v>31</v>
      </c>
      <c r="AT644" s="7" t="s">
        <v>32</v>
      </c>
      <c r="AU644" s="7" t="s">
        <v>33</v>
      </c>
      <c r="AV644" s="12" t="e">
        <f t="shared" ref="AV644:AX649" si="381">AR644/$AU644*100</f>
        <v>#VALUE!</v>
      </c>
      <c r="AW644" s="12" t="e">
        <f t="shared" si="381"/>
        <v>#VALUE!</v>
      </c>
      <c r="AX644" s="12" t="e">
        <f t="shared" si="381"/>
        <v>#VALUE!</v>
      </c>
      <c r="AY644" s="7" t="s">
        <v>34</v>
      </c>
      <c r="AZ644" s="7" t="s">
        <v>35</v>
      </c>
      <c r="BA644" s="7" t="s">
        <v>36</v>
      </c>
      <c r="BB644" s="12" t="e">
        <f t="shared" ref="BB644:BC649" si="382">AY644/$BA644*100</f>
        <v>#VALUE!</v>
      </c>
      <c r="BC644" s="12" t="e">
        <f t="shared" si="382"/>
        <v>#VALUE!</v>
      </c>
      <c r="BD644" s="8" t="s">
        <v>37</v>
      </c>
      <c r="BN644" s="12"/>
      <c r="BO644" s="12"/>
      <c r="BP644" s="12"/>
      <c r="BQ644" s="12"/>
      <c r="BR644" s="12"/>
      <c r="BS644" s="12"/>
      <c r="BT644" s="12"/>
      <c r="BU644" s="12"/>
    </row>
    <row r="645" spans="1:73" x14ac:dyDescent="0.35">
      <c r="A645" s="11">
        <v>642</v>
      </c>
      <c r="B645" s="2">
        <v>1991</v>
      </c>
      <c r="C645" s="7">
        <v>4244221</v>
      </c>
      <c r="D645" s="7">
        <v>933502</v>
      </c>
      <c r="E645" s="7">
        <v>685811</v>
      </c>
      <c r="F645" s="7">
        <v>469523</v>
      </c>
      <c r="G645" s="12">
        <f t="shared" si="372"/>
        <v>21.994660504248014</v>
      </c>
      <c r="H645" s="12">
        <f t="shared" si="372"/>
        <v>16.158701443680712</v>
      </c>
      <c r="I645" s="12">
        <f t="shared" si="372"/>
        <v>11.062642590948963</v>
      </c>
      <c r="J645" s="7">
        <v>16729</v>
      </c>
      <c r="K645" s="13">
        <f t="shared" si="373"/>
        <v>0.39415949357962277</v>
      </c>
      <c r="L645" s="7">
        <v>1013377</v>
      </c>
      <c r="M645" s="12">
        <f t="shared" si="374"/>
        <v>23.876631306428202</v>
      </c>
      <c r="N645" s="7">
        <v>836188</v>
      </c>
      <c r="O645" s="12">
        <f t="shared" si="375"/>
        <v>19.701801579135488</v>
      </c>
      <c r="P645" s="7">
        <v>1806561</v>
      </c>
      <c r="Q645" s="7">
        <v>246680</v>
      </c>
      <c r="R645" s="7">
        <v>1168129</v>
      </c>
      <c r="S645" s="12">
        <f t="shared" si="376"/>
        <v>12.014176611513212</v>
      </c>
      <c r="T645" s="12">
        <f t="shared" si="377"/>
        <v>63.738130050258121</v>
      </c>
      <c r="U645" s="7">
        <v>64909</v>
      </c>
      <c r="W645" s="7">
        <v>6736</v>
      </c>
      <c r="X645" s="7">
        <v>19981</v>
      </c>
      <c r="Y645" s="7">
        <v>19500</v>
      </c>
      <c r="Z645" s="7">
        <v>776</v>
      </c>
      <c r="AA645" s="7">
        <v>16499</v>
      </c>
      <c r="AB645" s="7">
        <v>19049</v>
      </c>
      <c r="AC645" s="7">
        <v>14435</v>
      </c>
      <c r="AD645" s="7">
        <v>44226</v>
      </c>
      <c r="AE645" s="7">
        <v>11217</v>
      </c>
      <c r="AF645" s="7">
        <v>41851</v>
      </c>
      <c r="AG645" s="7">
        <v>49413</v>
      </c>
      <c r="AH645" s="7">
        <v>33637</v>
      </c>
      <c r="AI645" s="7">
        <v>609959</v>
      </c>
      <c r="AJ645" s="7">
        <v>150042</v>
      </c>
      <c r="AK645" s="7">
        <v>236536</v>
      </c>
      <c r="AL645" s="14">
        <f t="shared" si="378"/>
        <v>5.5731310881313672</v>
      </c>
      <c r="AM645" s="7">
        <v>14.974743457760194</v>
      </c>
      <c r="AN645" s="7">
        <v>281703</v>
      </c>
      <c r="AO645" s="7">
        <v>158871</v>
      </c>
      <c r="AP645" s="14">
        <f t="shared" si="379"/>
        <v>6.6373310909116192</v>
      </c>
      <c r="AQ645" s="14">
        <f t="shared" si="380"/>
        <v>3.7432310899927219</v>
      </c>
      <c r="AR645" s="7">
        <v>166040</v>
      </c>
      <c r="AS645" s="7">
        <v>1308552</v>
      </c>
      <c r="AT645" s="7">
        <v>130027</v>
      </c>
      <c r="AU645" s="7">
        <v>1640147</v>
      </c>
      <c r="AV645" s="12">
        <f t="shared" si="381"/>
        <v>10.123482834160596</v>
      </c>
      <c r="AW645" s="12">
        <f t="shared" si="381"/>
        <v>79.782604851882184</v>
      </c>
      <c r="AX645" s="12">
        <f t="shared" si="381"/>
        <v>7.9277650113069127</v>
      </c>
      <c r="AY645" s="7">
        <v>340913</v>
      </c>
      <c r="AZ645" s="7">
        <v>57232</v>
      </c>
      <c r="BA645" s="7">
        <v>1475393</v>
      </c>
      <c r="BB645" s="12">
        <f t="shared" si="382"/>
        <v>23.106589227412627</v>
      </c>
      <c r="BC645" s="12">
        <f t="shared" si="382"/>
        <v>3.8791020426421978</v>
      </c>
      <c r="BD645" s="8" t="s">
        <v>56</v>
      </c>
      <c r="BN645" s="12"/>
      <c r="BO645" s="12"/>
      <c r="BP645" s="12"/>
      <c r="BQ645" s="12"/>
      <c r="BR645" s="12"/>
      <c r="BS645" s="12"/>
      <c r="BT645" s="12"/>
      <c r="BU645" s="12"/>
    </row>
    <row r="646" spans="1:73" x14ac:dyDescent="0.35">
      <c r="A646" s="11">
        <v>643</v>
      </c>
      <c r="B646" s="2">
        <v>1996</v>
      </c>
      <c r="C646" s="7">
        <v>4373520</v>
      </c>
      <c r="D646" s="7">
        <v>925351</v>
      </c>
      <c r="E646" s="7">
        <v>635207</v>
      </c>
      <c r="F646" s="7">
        <v>526901</v>
      </c>
      <c r="G646" s="12">
        <f t="shared" si="372"/>
        <v>21.158037461815653</v>
      </c>
      <c r="H646" s="12">
        <f t="shared" si="372"/>
        <v>14.523930381020323</v>
      </c>
      <c r="I646" s="12">
        <f t="shared" si="372"/>
        <v>12.047526934825953</v>
      </c>
      <c r="J646" s="7">
        <v>21474</v>
      </c>
      <c r="K646" s="13">
        <f t="shared" si="373"/>
        <v>0.49100038412994568</v>
      </c>
      <c r="L646" s="7">
        <v>1040081</v>
      </c>
      <c r="M646" s="12">
        <f t="shared" si="374"/>
        <v>23.781324882474529</v>
      </c>
      <c r="N646" s="7">
        <v>868475</v>
      </c>
      <c r="O646" s="12">
        <f t="shared" si="375"/>
        <v>19.857574676690628</v>
      </c>
      <c r="P646" s="7">
        <v>1884880</v>
      </c>
      <c r="Q646" s="7">
        <v>196189</v>
      </c>
      <c r="R646" s="7">
        <v>1269348</v>
      </c>
      <c r="S646" s="12">
        <f t="shared" si="376"/>
        <v>9.427318363783229</v>
      </c>
      <c r="T646" s="12">
        <f t="shared" si="377"/>
        <v>62.113730917673827</v>
      </c>
      <c r="U646" s="7">
        <v>34693</v>
      </c>
      <c r="V646" s="7">
        <v>4762</v>
      </c>
      <c r="W646" s="7">
        <v>8256</v>
      </c>
      <c r="X646" s="7">
        <v>28101</v>
      </c>
      <c r="Y646" s="7">
        <v>24170</v>
      </c>
      <c r="Z646" s="7">
        <v>3494</v>
      </c>
      <c r="AA646" s="7">
        <v>20101</v>
      </c>
      <c r="AB646" s="7">
        <v>23458</v>
      </c>
      <c r="AC646" s="7">
        <v>14765</v>
      </c>
      <c r="AD646" s="7">
        <v>55141</v>
      </c>
      <c r="AE646" s="7">
        <v>16708</v>
      </c>
      <c r="AF646" s="7">
        <v>62784</v>
      </c>
      <c r="AG646" s="7">
        <v>67047</v>
      </c>
      <c r="AH646" s="7">
        <v>35963</v>
      </c>
      <c r="AI646" s="7">
        <v>815014</v>
      </c>
      <c r="AJ646" s="7">
        <v>170729</v>
      </c>
      <c r="AK646" s="7">
        <v>335029</v>
      </c>
      <c r="AL646" s="14">
        <f t="shared" si="378"/>
        <v>7.6603971171962177</v>
      </c>
      <c r="AM646" s="7">
        <v>11.56913593922058</v>
      </c>
      <c r="AN646" s="7">
        <v>178421</v>
      </c>
      <c r="AO646" s="7">
        <v>155616</v>
      </c>
      <c r="AP646" s="14">
        <f t="shared" si="379"/>
        <v>4.0795743474363899</v>
      </c>
      <c r="AQ646" s="14">
        <f t="shared" si="380"/>
        <v>3.5581408110629424</v>
      </c>
      <c r="AR646" s="7">
        <v>216082</v>
      </c>
      <c r="AS646" s="7">
        <v>1381564</v>
      </c>
      <c r="AT646" s="7">
        <v>112810</v>
      </c>
      <c r="AU646" s="7">
        <v>1768720</v>
      </c>
      <c r="AV646" s="12">
        <f t="shared" si="381"/>
        <v>12.216857388393866</v>
      </c>
      <c r="AW646" s="12">
        <f t="shared" si="381"/>
        <v>78.110950291736387</v>
      </c>
      <c r="AX646" s="12">
        <f t="shared" si="381"/>
        <v>6.3780587091229819</v>
      </c>
      <c r="AY646" s="7">
        <v>369113</v>
      </c>
      <c r="AZ646" s="7">
        <v>51646</v>
      </c>
      <c r="BA646" s="7">
        <v>1591657</v>
      </c>
      <c r="BB646" s="12">
        <f t="shared" si="382"/>
        <v>23.190486392482804</v>
      </c>
      <c r="BC646" s="12">
        <f t="shared" si="382"/>
        <v>3.2447945757157481</v>
      </c>
      <c r="BD646" s="8" t="s">
        <v>38</v>
      </c>
      <c r="BN646" s="12"/>
      <c r="BO646" s="12"/>
      <c r="BP646" s="12"/>
      <c r="BQ646" s="12"/>
      <c r="BR646" s="12"/>
      <c r="BS646" s="12"/>
      <c r="BT646" s="12"/>
      <c r="BU646" s="12"/>
    </row>
    <row r="647" spans="1:73" x14ac:dyDescent="0.35">
      <c r="A647" s="11">
        <v>644</v>
      </c>
      <c r="B647" s="2">
        <v>2001</v>
      </c>
      <c r="C647" s="7">
        <v>4644950</v>
      </c>
      <c r="D647" s="7">
        <v>943713</v>
      </c>
      <c r="E647" s="7">
        <v>633143</v>
      </c>
      <c r="F647" s="7">
        <v>588002</v>
      </c>
      <c r="G647" s="12">
        <f t="shared" si="372"/>
        <v>20.316967889858876</v>
      </c>
      <c r="H647" s="12">
        <f t="shared" si="372"/>
        <v>13.630781816811806</v>
      </c>
      <c r="I647" s="12">
        <f t="shared" si="372"/>
        <v>12.658952195394999</v>
      </c>
      <c r="J647" s="7">
        <v>25078</v>
      </c>
      <c r="K647" s="13">
        <f t="shared" si="373"/>
        <v>0.53989816897921394</v>
      </c>
      <c r="L647" s="7">
        <v>1080344</v>
      </c>
      <c r="M647" s="12">
        <f t="shared" si="374"/>
        <v>23.258463492610254</v>
      </c>
      <c r="N647" s="7">
        <v>920820</v>
      </c>
      <c r="O647" s="12">
        <f t="shared" si="375"/>
        <v>19.824110055005974</v>
      </c>
      <c r="P647" s="7">
        <v>2082216</v>
      </c>
      <c r="Q647" s="7">
        <v>151859</v>
      </c>
      <c r="R647" s="7">
        <v>1277942</v>
      </c>
      <c r="S647" s="12">
        <f t="shared" si="376"/>
        <v>6.7973993711043716</v>
      </c>
      <c r="T647" s="12">
        <f t="shared" si="377"/>
        <v>63.612305976878815</v>
      </c>
      <c r="U647" s="7">
        <v>23176</v>
      </c>
      <c r="V647" s="7">
        <v>8545</v>
      </c>
      <c r="W647" s="7">
        <v>8985</v>
      </c>
      <c r="X647" s="7">
        <v>36791</v>
      </c>
      <c r="Y647" s="7">
        <v>30628</v>
      </c>
      <c r="Z647" s="7">
        <v>6090</v>
      </c>
      <c r="AA647" s="7">
        <v>22474</v>
      </c>
      <c r="AB647" s="7">
        <v>26556</v>
      </c>
      <c r="AC647" s="7">
        <v>15182</v>
      </c>
      <c r="AD647" s="7">
        <v>56563</v>
      </c>
      <c r="AE647" s="7">
        <v>24328</v>
      </c>
      <c r="AF647" s="7">
        <v>111498</v>
      </c>
      <c r="AG647" s="7">
        <v>92742</v>
      </c>
      <c r="AH647" s="7">
        <v>38374</v>
      </c>
      <c r="AI647" s="7">
        <v>798393</v>
      </c>
      <c r="AJ647" s="7">
        <v>191269</v>
      </c>
      <c r="AK647" s="7">
        <v>456068</v>
      </c>
      <c r="AL647" s="14">
        <f t="shared" si="378"/>
        <v>9.8185771644474098</v>
      </c>
      <c r="AM647" s="7">
        <v>10.575945845985535</v>
      </c>
      <c r="AN647" s="7">
        <v>399158</v>
      </c>
      <c r="AO647" s="7">
        <v>171732</v>
      </c>
      <c r="AP647" s="14">
        <f t="shared" si="379"/>
        <v>8.5933756014596483</v>
      </c>
      <c r="AQ647" s="14">
        <f t="shared" si="380"/>
        <v>3.6971765035145694</v>
      </c>
      <c r="AR647" s="7">
        <v>231475</v>
      </c>
      <c r="AS647" s="7">
        <v>1488155</v>
      </c>
      <c r="AT647" s="7">
        <v>158446</v>
      </c>
      <c r="AU647" s="7">
        <v>1914211</v>
      </c>
      <c r="AV647" s="12">
        <f t="shared" si="381"/>
        <v>12.092449578442501</v>
      </c>
      <c r="AW647" s="12">
        <f t="shared" si="381"/>
        <v>77.742474575686799</v>
      </c>
      <c r="AX647" s="12">
        <f t="shared" si="381"/>
        <v>8.2773529145951006</v>
      </c>
      <c r="AY647" s="7">
        <v>382981</v>
      </c>
      <c r="AZ647" s="7">
        <v>54805</v>
      </c>
      <c r="BA647" s="7">
        <v>1731343</v>
      </c>
      <c r="BB647" s="12">
        <f t="shared" si="382"/>
        <v>22.120457933523284</v>
      </c>
      <c r="BC647" s="12">
        <f t="shared" si="382"/>
        <v>3.165461725377352</v>
      </c>
      <c r="BD647" s="8" t="s">
        <v>39</v>
      </c>
      <c r="BE647" s="5">
        <v>410978</v>
      </c>
      <c r="BF647" s="5">
        <v>594552</v>
      </c>
      <c r="BG647" s="5">
        <v>177025</v>
      </c>
      <c r="BH647" s="5">
        <v>23671</v>
      </c>
      <c r="BI647" s="5">
        <v>1206226</v>
      </c>
      <c r="BJ647" s="5">
        <v>397415</v>
      </c>
      <c r="BK647" s="5">
        <v>64046</v>
      </c>
      <c r="BL647" s="5">
        <v>63656</v>
      </c>
      <c r="BM647" s="5">
        <v>1731343</v>
      </c>
      <c r="BN647" s="12">
        <f t="shared" ref="BN647:BU649" si="383">BE647/$BM647*100</f>
        <v>23.737526301836205</v>
      </c>
      <c r="BO647" s="12">
        <f t="shared" si="383"/>
        <v>34.340509073014417</v>
      </c>
      <c r="BP647" s="12">
        <f t="shared" si="383"/>
        <v>10.224721502325075</v>
      </c>
      <c r="BQ647" s="12">
        <f t="shared" si="383"/>
        <v>1.3672045342835013</v>
      </c>
      <c r="BR647" s="12">
        <f t="shared" si="383"/>
        <v>69.669961411459198</v>
      </c>
      <c r="BS647" s="12">
        <f t="shared" si="383"/>
        <v>22.954146001110121</v>
      </c>
      <c r="BT647" s="12">
        <f t="shared" si="383"/>
        <v>3.6992092265946144</v>
      </c>
      <c r="BU647" s="12">
        <f t="shared" si="383"/>
        <v>3.6766833608360678</v>
      </c>
    </row>
    <row r="648" spans="1:73" x14ac:dyDescent="0.35">
      <c r="A648" s="11">
        <v>645</v>
      </c>
      <c r="B648" s="2">
        <v>2006</v>
      </c>
      <c r="C648" s="7">
        <v>4915346</v>
      </c>
      <c r="D648" s="7">
        <v>950844</v>
      </c>
      <c r="E648" s="7">
        <v>683108</v>
      </c>
      <c r="F648" s="7">
        <v>651964</v>
      </c>
      <c r="G648" s="12">
        <f t="shared" si="372"/>
        <v>19.344396101515539</v>
      </c>
      <c r="H648" s="12">
        <f t="shared" si="372"/>
        <v>13.897455031649859</v>
      </c>
      <c r="I648" s="12">
        <f t="shared" si="372"/>
        <v>13.263847550101254</v>
      </c>
      <c r="J648" s="7">
        <v>30152</v>
      </c>
      <c r="K648" s="13">
        <f t="shared" si="373"/>
        <v>0.61342578935440151</v>
      </c>
      <c r="L648" s="7">
        <v>1165114</v>
      </c>
      <c r="M648" s="12">
        <f t="shared" si="374"/>
        <v>23.703600926567532</v>
      </c>
      <c r="N648" s="7">
        <v>1004369</v>
      </c>
      <c r="O648" s="12">
        <f t="shared" si="375"/>
        <v>20.43333266874804</v>
      </c>
      <c r="P648" s="7">
        <v>2263139</v>
      </c>
      <c r="Q648" s="7">
        <v>129718</v>
      </c>
      <c r="R648" s="7">
        <v>1299276</v>
      </c>
      <c r="S648" s="12">
        <f t="shared" si="376"/>
        <v>5.4210510699134966</v>
      </c>
      <c r="T648" s="12">
        <f t="shared" si="377"/>
        <v>64.809610054675716</v>
      </c>
      <c r="U648" s="7">
        <v>20053</v>
      </c>
      <c r="V648" s="7">
        <v>8901</v>
      </c>
      <c r="W648" s="7">
        <v>9746</v>
      </c>
      <c r="X648" s="7">
        <v>56582</v>
      </c>
      <c r="Y648" s="7">
        <v>52730</v>
      </c>
      <c r="Z648" s="7">
        <v>8611</v>
      </c>
      <c r="AA648" s="7">
        <v>27297</v>
      </c>
      <c r="AB648" s="7">
        <v>31348</v>
      </c>
      <c r="AC648" s="7">
        <v>15256</v>
      </c>
      <c r="AD648" s="7">
        <v>58761</v>
      </c>
      <c r="AE648" s="7">
        <v>42251</v>
      </c>
      <c r="AF648" s="7">
        <v>132422</v>
      </c>
      <c r="AG648" s="7">
        <v>109281</v>
      </c>
      <c r="AH648" s="7">
        <v>40530</v>
      </c>
      <c r="AI648" s="7">
        <v>1000007</v>
      </c>
      <c r="AJ648" s="7">
        <v>198622</v>
      </c>
      <c r="AK648" s="7">
        <v>605292</v>
      </c>
      <c r="AL648" s="14">
        <f t="shared" si="378"/>
        <v>12.314331483480512</v>
      </c>
      <c r="AM648" s="7">
        <v>9.8068160129783379</v>
      </c>
      <c r="AN648" s="7">
        <v>468979</v>
      </c>
      <c r="AO648" s="7">
        <v>223472</v>
      </c>
      <c r="AP648" s="14">
        <f t="shared" si="379"/>
        <v>9.5411187737343415</v>
      </c>
      <c r="AQ648" s="14">
        <f t="shared" si="380"/>
        <v>4.5464144334905416</v>
      </c>
      <c r="AR648" s="7">
        <v>251247</v>
      </c>
      <c r="AS648" s="7">
        <v>1429126</v>
      </c>
      <c r="AT648" s="7">
        <v>172684</v>
      </c>
      <c r="AU648" s="7">
        <v>1869387</v>
      </c>
      <c r="AV648" s="12">
        <f t="shared" si="381"/>
        <v>13.440074206143512</v>
      </c>
      <c r="AW648" s="12">
        <f t="shared" si="381"/>
        <v>76.448910792682312</v>
      </c>
      <c r="AX648" s="12">
        <f t="shared" si="381"/>
        <v>9.2374666133871681</v>
      </c>
      <c r="AY648" s="7">
        <v>447071</v>
      </c>
      <c r="AZ648" s="7">
        <v>62604</v>
      </c>
      <c r="BA648" s="7">
        <v>1869387</v>
      </c>
      <c r="BB648" s="12">
        <f t="shared" si="382"/>
        <v>23.915379747478717</v>
      </c>
      <c r="BC648" s="12">
        <f t="shared" si="382"/>
        <v>3.3489052828547541</v>
      </c>
      <c r="BD648" s="8">
        <v>36</v>
      </c>
      <c r="BE648" s="5">
        <v>452125</v>
      </c>
      <c r="BF648" s="5">
        <v>602914</v>
      </c>
      <c r="BG648" s="5">
        <v>194482</v>
      </c>
      <c r="BH648" s="5">
        <v>23972</v>
      </c>
      <c r="BI648" s="5">
        <v>1273493</v>
      </c>
      <c r="BJ648" s="5">
        <v>436460</v>
      </c>
      <c r="BK648" s="5">
        <v>71712</v>
      </c>
      <c r="BL648" s="5">
        <v>87722</v>
      </c>
      <c r="BM648" s="5">
        <v>1869387</v>
      </c>
      <c r="BN648" s="12">
        <f t="shared" si="383"/>
        <v>24.185735751880159</v>
      </c>
      <c r="BO648" s="12">
        <f t="shared" si="383"/>
        <v>32.25196280919895</v>
      </c>
      <c r="BP648" s="12">
        <f t="shared" si="383"/>
        <v>10.403517302730789</v>
      </c>
      <c r="BQ648" s="12">
        <f t="shared" si="383"/>
        <v>1.2823454961439231</v>
      </c>
      <c r="BR648" s="12">
        <f t="shared" si="383"/>
        <v>68.123561359953825</v>
      </c>
      <c r="BS648" s="12">
        <f t="shared" si="383"/>
        <v>23.347760522567025</v>
      </c>
      <c r="BT648" s="12">
        <f t="shared" si="383"/>
        <v>3.8361238202683556</v>
      </c>
      <c r="BU648" s="12">
        <f t="shared" si="383"/>
        <v>4.6925542972107968</v>
      </c>
    </row>
    <row r="649" spans="1:73" x14ac:dyDescent="0.35">
      <c r="A649" s="11">
        <v>646</v>
      </c>
      <c r="B649" s="2">
        <v>2011</v>
      </c>
      <c r="C649" s="7">
        <v>5351226</v>
      </c>
      <c r="D649" s="7">
        <v>999669</v>
      </c>
      <c r="E649" s="7">
        <v>732299</v>
      </c>
      <c r="F649" s="7">
        <v>740966</v>
      </c>
      <c r="G649" s="12">
        <f t="shared" si="372"/>
        <v>18.681120924438623</v>
      </c>
      <c r="H649" s="12">
        <f t="shared" si="372"/>
        <v>13.684695806157318</v>
      </c>
      <c r="I649" s="12">
        <f t="shared" si="372"/>
        <v>13.846658690924285</v>
      </c>
      <c r="J649" s="7">
        <v>38060</v>
      </c>
      <c r="K649" s="13">
        <f t="shared" si="373"/>
        <v>0.7112388824542264</v>
      </c>
      <c r="L649" s="7">
        <v>1397854</v>
      </c>
      <c r="M649" s="12">
        <f t="shared" si="374"/>
        <v>26.122126032426962</v>
      </c>
      <c r="N649" s="7">
        <v>1232855</v>
      </c>
      <c r="O649" s="12">
        <f t="shared" si="375"/>
        <v>23.038739159960727</v>
      </c>
      <c r="P649" s="7">
        <v>2519993</v>
      </c>
      <c r="Q649" s="7">
        <v>144537</v>
      </c>
      <c r="R649" s="7">
        <v>1422713</v>
      </c>
      <c r="S649" s="12">
        <f t="shared" si="376"/>
        <v>5.4244838676989939</v>
      </c>
      <c r="T649" s="12">
        <f t="shared" si="377"/>
        <v>65.191377170381116</v>
      </c>
      <c r="U649" s="7">
        <v>22181</v>
      </c>
      <c r="V649" s="7">
        <v>9142</v>
      </c>
      <c r="W649" s="7">
        <v>11286</v>
      </c>
      <c r="X649" s="7">
        <v>93925</v>
      </c>
      <c r="Y649" s="7">
        <v>111573</v>
      </c>
      <c r="Z649" s="7">
        <v>12788</v>
      </c>
      <c r="AA649" s="7">
        <v>37957</v>
      </c>
      <c r="AB649" s="7">
        <v>43868</v>
      </c>
      <c r="AC649" s="7">
        <v>16464</v>
      </c>
      <c r="AD649" s="7">
        <v>68246</v>
      </c>
      <c r="AE649" s="7">
        <v>83008</v>
      </c>
      <c r="AF649" s="7">
        <v>168435</v>
      </c>
      <c r="AG649" s="7">
        <v>152709</v>
      </c>
      <c r="AH649" s="7">
        <v>44697</v>
      </c>
      <c r="AI649" s="7">
        <v>1275456</v>
      </c>
      <c r="AJ649" s="7">
        <v>246141</v>
      </c>
      <c r="AK649" s="7">
        <v>805577</v>
      </c>
      <c r="AL649" s="14">
        <f t="shared" si="378"/>
        <v>15.05406424621199</v>
      </c>
      <c r="AM649" s="7">
        <v>8.2428052197397079</v>
      </c>
      <c r="AN649" s="7">
        <v>561281</v>
      </c>
      <c r="AO649" s="7">
        <v>226410</v>
      </c>
      <c r="AP649" s="14">
        <f t="shared" si="379"/>
        <v>10.488830036331862</v>
      </c>
      <c r="AQ649" s="14">
        <f t="shared" si="380"/>
        <v>4.230993047200772</v>
      </c>
      <c r="AR649" s="7">
        <v>274638</v>
      </c>
      <c r="AS649" s="7">
        <v>1544494</v>
      </c>
      <c r="AT649" s="7">
        <v>195413</v>
      </c>
      <c r="AU649" s="7">
        <v>2031227</v>
      </c>
      <c r="AV649" s="12">
        <f t="shared" si="381"/>
        <v>13.520793096980299</v>
      </c>
      <c r="AW649" s="12">
        <f t="shared" si="381"/>
        <v>76.037488670640954</v>
      </c>
      <c r="AX649" s="12">
        <f t="shared" si="381"/>
        <v>9.6204412406885105</v>
      </c>
      <c r="AY649" s="7">
        <v>525605</v>
      </c>
      <c r="AZ649" s="7">
        <v>64339</v>
      </c>
      <c r="BA649" s="7">
        <v>2031227</v>
      </c>
      <c r="BB649" s="12">
        <f t="shared" si="382"/>
        <v>25.876231460097763</v>
      </c>
      <c r="BC649" s="12">
        <f t="shared" si="382"/>
        <v>3.1674943273203833</v>
      </c>
      <c r="BD649" s="8">
        <v>37</v>
      </c>
      <c r="BE649" s="5">
        <v>500591</v>
      </c>
      <c r="BF649" s="5">
        <v>646264</v>
      </c>
      <c r="BG649" s="5">
        <v>212316</v>
      </c>
      <c r="BH649" s="5">
        <v>26018</v>
      </c>
      <c r="BI649" s="5">
        <v>1385189</v>
      </c>
      <c r="BJ649" s="5">
        <v>476869</v>
      </c>
      <c r="BK649" s="5">
        <v>82630</v>
      </c>
      <c r="BL649" s="5">
        <v>86539</v>
      </c>
      <c r="BM649" s="5">
        <v>2031227</v>
      </c>
      <c r="BN649" s="12">
        <f t="shared" si="383"/>
        <v>24.644759054502526</v>
      </c>
      <c r="BO649" s="12">
        <f t="shared" si="383"/>
        <v>31.816434106084646</v>
      </c>
      <c r="BP649" s="12">
        <f t="shared" si="383"/>
        <v>10.452598355575226</v>
      </c>
      <c r="BQ649" s="12">
        <f t="shared" si="383"/>
        <v>1.2809006575828306</v>
      </c>
      <c r="BR649" s="12">
        <f t="shared" si="383"/>
        <v>68.194692173745224</v>
      </c>
      <c r="BS649" s="12">
        <f t="shared" si="383"/>
        <v>23.476893522978965</v>
      </c>
      <c r="BT649" s="12">
        <f t="shared" si="383"/>
        <v>4.0679845236401446</v>
      </c>
      <c r="BU649" s="12">
        <f t="shared" si="383"/>
        <v>4.2604297796356585</v>
      </c>
    </row>
    <row r="650" spans="1:73" x14ac:dyDescent="0.35">
      <c r="A650" s="11"/>
    </row>
    <row r="651" spans="1:73" x14ac:dyDescent="0.35">
      <c r="A651" s="11"/>
    </row>
    <row r="652" spans="1:73" x14ac:dyDescent="0.35">
      <c r="A652" s="11"/>
    </row>
    <row r="653" spans="1:73" x14ac:dyDescent="0.35">
      <c r="A653" s="11"/>
    </row>
    <row r="654" spans="1:73" x14ac:dyDescent="0.35">
      <c r="A654" s="11"/>
    </row>
    <row r="655" spans="1:73" x14ac:dyDescent="0.35">
      <c r="A655" s="11"/>
    </row>
    <row r="656" spans="1:73" x14ac:dyDescent="0.35">
      <c r="A656" s="11"/>
    </row>
    <row r="657" spans="1:1" x14ac:dyDescent="0.35">
      <c r="A657" s="11"/>
    </row>
    <row r="658" spans="1:1" x14ac:dyDescent="0.35">
      <c r="A658" s="11"/>
    </row>
    <row r="659" spans="1:1" x14ac:dyDescent="0.35">
      <c r="A659" s="11"/>
    </row>
    <row r="660" spans="1:1" x14ac:dyDescent="0.35">
      <c r="A660" s="11"/>
    </row>
    <row r="661" spans="1:1" x14ac:dyDescent="0.35">
      <c r="A661" s="11"/>
    </row>
    <row r="662" spans="1:1" x14ac:dyDescent="0.35">
      <c r="A662" s="11"/>
    </row>
    <row r="663" spans="1:1" x14ac:dyDescent="0.35">
      <c r="A663" s="11"/>
    </row>
    <row r="664" spans="1:1" x14ac:dyDescent="0.35">
      <c r="A664" s="11"/>
    </row>
    <row r="665" spans="1:1" x14ac:dyDescent="0.35">
      <c r="A665" s="11"/>
    </row>
    <row r="666" spans="1:1" x14ac:dyDescent="0.35">
      <c r="A666" s="11"/>
    </row>
    <row r="667" spans="1:1" x14ac:dyDescent="0.35">
      <c r="A667" s="11"/>
    </row>
    <row r="668" spans="1:1" x14ac:dyDescent="0.35">
      <c r="A668" s="11"/>
    </row>
    <row r="669" spans="1:1" x14ac:dyDescent="0.35">
      <c r="A669" s="11"/>
    </row>
    <row r="670" spans="1:1" x14ac:dyDescent="0.35">
      <c r="A670" s="11"/>
    </row>
    <row r="671" spans="1:1" x14ac:dyDescent="0.35">
      <c r="A671" s="11"/>
    </row>
    <row r="672" spans="1:1" x14ac:dyDescent="0.35">
      <c r="A672" s="11"/>
    </row>
    <row r="673" spans="1:1" x14ac:dyDescent="0.35">
      <c r="A673" s="11"/>
    </row>
    <row r="674" spans="1:1" x14ac:dyDescent="0.35">
      <c r="A674" s="11"/>
    </row>
    <row r="675" spans="1:1" x14ac:dyDescent="0.35">
      <c r="A675" s="11"/>
    </row>
    <row r="676" spans="1:1" x14ac:dyDescent="0.35">
      <c r="A676" s="11"/>
    </row>
    <row r="677" spans="1:1" x14ac:dyDescent="0.35">
      <c r="A677" s="11"/>
    </row>
    <row r="678" spans="1:1" x14ac:dyDescent="0.35">
      <c r="A678" s="11"/>
    </row>
    <row r="679" spans="1:1" x14ac:dyDescent="0.35">
      <c r="A679" s="11"/>
    </row>
    <row r="680" spans="1:1" x14ac:dyDescent="0.35">
      <c r="A680" s="11"/>
    </row>
    <row r="681" spans="1:1" x14ac:dyDescent="0.35">
      <c r="A681" s="11"/>
    </row>
    <row r="682" spans="1:1" x14ac:dyDescent="0.35">
      <c r="A682" s="11"/>
    </row>
    <row r="683" spans="1:1" x14ac:dyDescent="0.35">
      <c r="A683" s="11"/>
    </row>
    <row r="684" spans="1:1" x14ac:dyDescent="0.35">
      <c r="A684" s="11"/>
    </row>
    <row r="685" spans="1:1" x14ac:dyDescent="0.35">
      <c r="A685" s="11"/>
    </row>
    <row r="686" spans="1:1" x14ac:dyDescent="0.35">
      <c r="A686" s="11"/>
    </row>
    <row r="687" spans="1:1" x14ac:dyDescent="0.35">
      <c r="A687" s="11"/>
    </row>
    <row r="688" spans="1:1" x14ac:dyDescent="0.35">
      <c r="A688" s="11"/>
    </row>
    <row r="689" spans="1:1" x14ac:dyDescent="0.35">
      <c r="A689" s="11"/>
    </row>
    <row r="690" spans="1:1" x14ac:dyDescent="0.35">
      <c r="A690" s="11"/>
    </row>
    <row r="691" spans="1:1" x14ac:dyDescent="0.35">
      <c r="A691" s="11"/>
    </row>
    <row r="692" spans="1:1" x14ac:dyDescent="0.35">
      <c r="A692" s="11"/>
    </row>
    <row r="693" spans="1:1" x14ac:dyDescent="0.35">
      <c r="A693" s="11"/>
    </row>
    <row r="694" spans="1:1" x14ac:dyDescent="0.35">
      <c r="A694" s="11"/>
    </row>
    <row r="695" spans="1:1" x14ac:dyDescent="0.35">
      <c r="A695" s="11"/>
    </row>
    <row r="696" spans="1:1" x14ac:dyDescent="0.35">
      <c r="A696" s="11"/>
    </row>
    <row r="697" spans="1:1" x14ac:dyDescent="0.35">
      <c r="A697" s="11"/>
    </row>
    <row r="698" spans="1:1" x14ac:dyDescent="0.35">
      <c r="A698" s="11"/>
    </row>
    <row r="699" spans="1:1" x14ac:dyDescent="0.35">
      <c r="A699" s="11"/>
    </row>
    <row r="700" spans="1:1" x14ac:dyDescent="0.35">
      <c r="A700" s="11"/>
    </row>
    <row r="701" spans="1:1" x14ac:dyDescent="0.35">
      <c r="A701" s="11"/>
    </row>
    <row r="702" spans="1:1" x14ac:dyDescent="0.35">
      <c r="A702" s="11"/>
    </row>
    <row r="703" spans="1:1" x14ac:dyDescent="0.35">
      <c r="A703" s="11"/>
    </row>
    <row r="704" spans="1:1" x14ac:dyDescent="0.35">
      <c r="A704" s="11"/>
    </row>
    <row r="705" spans="1:1" x14ac:dyDescent="0.35">
      <c r="A705" s="11"/>
    </row>
    <row r="706" spans="1:1" x14ac:dyDescent="0.35">
      <c r="A706" s="11"/>
    </row>
    <row r="707" spans="1:1" x14ac:dyDescent="0.35">
      <c r="A707" s="11"/>
    </row>
    <row r="708" spans="1:1" x14ac:dyDescent="0.35">
      <c r="A708" s="11"/>
    </row>
    <row r="709" spans="1:1" x14ac:dyDescent="0.35">
      <c r="A709" s="11"/>
    </row>
    <row r="710" spans="1:1" x14ac:dyDescent="0.35">
      <c r="A710" s="11"/>
    </row>
    <row r="711" spans="1:1" x14ac:dyDescent="0.35">
      <c r="A711" s="11"/>
    </row>
    <row r="712" spans="1:1" x14ac:dyDescent="0.35">
      <c r="A712" s="11"/>
    </row>
    <row r="713" spans="1:1" x14ac:dyDescent="0.35">
      <c r="A713" s="11"/>
    </row>
    <row r="714" spans="1:1" x14ac:dyDescent="0.35">
      <c r="A714" s="11"/>
    </row>
    <row r="715" spans="1:1" x14ac:dyDescent="0.35">
      <c r="A715" s="11"/>
    </row>
    <row r="716" spans="1:1" x14ac:dyDescent="0.35">
      <c r="A716" s="11"/>
    </row>
    <row r="717" spans="1:1" x14ac:dyDescent="0.35">
      <c r="A717" s="11"/>
    </row>
    <row r="718" spans="1:1" x14ac:dyDescent="0.35">
      <c r="A718" s="11"/>
    </row>
    <row r="719" spans="1:1" x14ac:dyDescent="0.35">
      <c r="A719" s="11"/>
    </row>
    <row r="720" spans="1:1" x14ac:dyDescent="0.35">
      <c r="A720" s="11"/>
    </row>
    <row r="721" spans="1:1" x14ac:dyDescent="0.35">
      <c r="A721" s="11"/>
    </row>
    <row r="722" spans="1:1" x14ac:dyDescent="0.35">
      <c r="A722" s="11"/>
    </row>
    <row r="723" spans="1:1" x14ac:dyDescent="0.35">
      <c r="A723" s="11"/>
    </row>
    <row r="724" spans="1:1" x14ac:dyDescent="0.35">
      <c r="A724" s="11"/>
    </row>
    <row r="725" spans="1:1" x14ac:dyDescent="0.35">
      <c r="A725" s="11"/>
    </row>
    <row r="726" spans="1:1" x14ac:dyDescent="0.35">
      <c r="A726" s="11"/>
    </row>
    <row r="727" spans="1:1" x14ac:dyDescent="0.35">
      <c r="A727" s="11"/>
    </row>
    <row r="728" spans="1:1" x14ac:dyDescent="0.35">
      <c r="A728" s="11"/>
    </row>
    <row r="729" spans="1:1" x14ac:dyDescent="0.35">
      <c r="A729" s="11"/>
    </row>
    <row r="730" spans="1:1" x14ac:dyDescent="0.35">
      <c r="A730" s="11"/>
    </row>
    <row r="731" spans="1:1" x14ac:dyDescent="0.35">
      <c r="A731" s="11"/>
    </row>
    <row r="732" spans="1:1" x14ac:dyDescent="0.35">
      <c r="A732" s="11"/>
    </row>
    <row r="733" spans="1:1" x14ac:dyDescent="0.35">
      <c r="A733" s="11"/>
    </row>
    <row r="734" spans="1:1" x14ac:dyDescent="0.35">
      <c r="A734" s="11"/>
    </row>
    <row r="735" spans="1:1" x14ac:dyDescent="0.35">
      <c r="A735" s="11"/>
    </row>
    <row r="736" spans="1:1" x14ac:dyDescent="0.35">
      <c r="A736" s="11"/>
    </row>
    <row r="737" spans="1:1" x14ac:dyDescent="0.35">
      <c r="A737" s="11"/>
    </row>
    <row r="738" spans="1:1" x14ac:dyDescent="0.35">
      <c r="A738" s="11"/>
    </row>
    <row r="739" spans="1:1" x14ac:dyDescent="0.35">
      <c r="A739" s="11"/>
    </row>
    <row r="740" spans="1:1" x14ac:dyDescent="0.35">
      <c r="A740" s="11"/>
    </row>
    <row r="741" spans="1:1" x14ac:dyDescent="0.35">
      <c r="A741" s="11"/>
    </row>
    <row r="742" spans="1:1" x14ac:dyDescent="0.35">
      <c r="A742" s="11"/>
    </row>
    <row r="743" spans="1:1" x14ac:dyDescent="0.35">
      <c r="A743" s="11"/>
    </row>
    <row r="744" spans="1:1" x14ac:dyDescent="0.35">
      <c r="A744" s="11"/>
    </row>
    <row r="745" spans="1:1" x14ac:dyDescent="0.35">
      <c r="A745" s="11"/>
    </row>
    <row r="746" spans="1:1" x14ac:dyDescent="0.35">
      <c r="A746" s="11"/>
    </row>
    <row r="747" spans="1:1" x14ac:dyDescent="0.35">
      <c r="A747" s="11"/>
    </row>
    <row r="748" spans="1:1" x14ac:dyDescent="0.35">
      <c r="A748" s="11"/>
    </row>
    <row r="749" spans="1:1" x14ac:dyDescent="0.35">
      <c r="A749" s="11"/>
    </row>
    <row r="750" spans="1:1" x14ac:dyDescent="0.35">
      <c r="A750" s="11"/>
    </row>
    <row r="751" spans="1:1" x14ac:dyDescent="0.35">
      <c r="A751" s="11"/>
    </row>
    <row r="752" spans="1:1" x14ac:dyDescent="0.35">
      <c r="A752" s="11"/>
    </row>
    <row r="753" spans="1:1" x14ac:dyDescent="0.35">
      <c r="A753" s="11"/>
    </row>
    <row r="754" spans="1:1" x14ac:dyDescent="0.35">
      <c r="A754" s="11"/>
    </row>
    <row r="755" spans="1:1" x14ac:dyDescent="0.35">
      <c r="A755" s="11"/>
    </row>
    <row r="756" spans="1:1" x14ac:dyDescent="0.35">
      <c r="A756" s="11"/>
    </row>
    <row r="757" spans="1:1" x14ac:dyDescent="0.35">
      <c r="A757" s="11"/>
    </row>
    <row r="758" spans="1:1" x14ac:dyDescent="0.35">
      <c r="A758" s="11"/>
    </row>
    <row r="759" spans="1:1" x14ac:dyDescent="0.35">
      <c r="A759" s="11"/>
    </row>
    <row r="760" spans="1:1" x14ac:dyDescent="0.35">
      <c r="A760" s="11"/>
    </row>
    <row r="761" spans="1:1" x14ac:dyDescent="0.35">
      <c r="A761" s="11"/>
    </row>
    <row r="762" spans="1:1" x14ac:dyDescent="0.35">
      <c r="A762" s="11"/>
    </row>
    <row r="763" spans="1:1" x14ac:dyDescent="0.35">
      <c r="A763" s="11"/>
    </row>
    <row r="764" spans="1:1" x14ac:dyDescent="0.35">
      <c r="A764" s="11"/>
    </row>
    <row r="765" spans="1:1" x14ac:dyDescent="0.35">
      <c r="A765" s="11"/>
    </row>
    <row r="766" spans="1:1" x14ac:dyDescent="0.35">
      <c r="A766" s="11"/>
    </row>
    <row r="767" spans="1:1" x14ac:dyDescent="0.35">
      <c r="A767" s="11"/>
    </row>
    <row r="768" spans="1:1" x14ac:dyDescent="0.35">
      <c r="A768" s="11"/>
    </row>
    <row r="769" spans="1:1" x14ac:dyDescent="0.35">
      <c r="A769" s="11"/>
    </row>
    <row r="770" spans="1:1" x14ac:dyDescent="0.35">
      <c r="A770" s="11"/>
    </row>
    <row r="771" spans="1:1" x14ac:dyDescent="0.35">
      <c r="A771" s="11"/>
    </row>
    <row r="772" spans="1:1" x14ac:dyDescent="0.35">
      <c r="A772" s="11"/>
    </row>
    <row r="773" spans="1:1" x14ac:dyDescent="0.35">
      <c r="A773" s="11"/>
    </row>
    <row r="774" spans="1:1" x14ac:dyDescent="0.35">
      <c r="A774" s="11"/>
    </row>
    <row r="775" spans="1:1" x14ac:dyDescent="0.35">
      <c r="A775" s="11"/>
    </row>
    <row r="776" spans="1:1" x14ac:dyDescent="0.35">
      <c r="A776" s="11"/>
    </row>
    <row r="777" spans="1:1" x14ac:dyDescent="0.35">
      <c r="A777" s="11"/>
    </row>
    <row r="778" spans="1:1" x14ac:dyDescent="0.35">
      <c r="A778" s="11"/>
    </row>
    <row r="779" spans="1:1" x14ac:dyDescent="0.35">
      <c r="A779" s="11"/>
    </row>
    <row r="780" spans="1:1" x14ac:dyDescent="0.35">
      <c r="A780" s="11"/>
    </row>
    <row r="781" spans="1:1" x14ac:dyDescent="0.35">
      <c r="A781" s="11"/>
    </row>
    <row r="782" spans="1:1" x14ac:dyDescent="0.35">
      <c r="A782" s="11"/>
    </row>
    <row r="783" spans="1:1" x14ac:dyDescent="0.35">
      <c r="A783" s="11"/>
    </row>
    <row r="784" spans="1:1" x14ac:dyDescent="0.35">
      <c r="A784" s="11"/>
    </row>
    <row r="785" spans="1:1" x14ac:dyDescent="0.35">
      <c r="A785" s="11"/>
    </row>
    <row r="786" spans="1:1" x14ac:dyDescent="0.35">
      <c r="A786" s="11"/>
    </row>
    <row r="787" spans="1:1" x14ac:dyDescent="0.35">
      <c r="A787" s="11"/>
    </row>
    <row r="788" spans="1:1" x14ac:dyDescent="0.35">
      <c r="A788" s="11"/>
    </row>
    <row r="789" spans="1:1" x14ac:dyDescent="0.35">
      <c r="A789" s="11"/>
    </row>
    <row r="790" spans="1:1" x14ac:dyDescent="0.35">
      <c r="A790" s="11"/>
    </row>
    <row r="791" spans="1:1" x14ac:dyDescent="0.35">
      <c r="A791" s="11"/>
    </row>
    <row r="792" spans="1:1" x14ac:dyDescent="0.35">
      <c r="A792" s="11"/>
    </row>
    <row r="793" spans="1:1" x14ac:dyDescent="0.35">
      <c r="A793" s="11"/>
    </row>
    <row r="794" spans="1:1" x14ac:dyDescent="0.35">
      <c r="A794" s="11"/>
    </row>
    <row r="795" spans="1:1" x14ac:dyDescent="0.35">
      <c r="A795" s="11"/>
    </row>
    <row r="796" spans="1:1" x14ac:dyDescent="0.35">
      <c r="A796" s="11"/>
    </row>
    <row r="797" spans="1:1" x14ac:dyDescent="0.35">
      <c r="A797" s="11"/>
    </row>
    <row r="798" spans="1:1" x14ac:dyDescent="0.35">
      <c r="A798" s="11"/>
    </row>
    <row r="799" spans="1:1" x14ac:dyDescent="0.35">
      <c r="A799" s="11"/>
    </row>
    <row r="800" spans="1:1" x14ac:dyDescent="0.35">
      <c r="A800" s="11"/>
    </row>
    <row r="801" spans="1:1" x14ac:dyDescent="0.35">
      <c r="A801" s="11"/>
    </row>
    <row r="802" spans="1:1" x14ac:dyDescent="0.35">
      <c r="A802" s="11"/>
    </row>
    <row r="803" spans="1:1" x14ac:dyDescent="0.35">
      <c r="A803" s="11"/>
    </row>
    <row r="804" spans="1:1" x14ac:dyDescent="0.35">
      <c r="A804" s="11"/>
    </row>
    <row r="805" spans="1:1" x14ac:dyDescent="0.35">
      <c r="A805" s="11"/>
    </row>
    <row r="806" spans="1:1" x14ac:dyDescent="0.35">
      <c r="A806" s="11"/>
    </row>
    <row r="807" spans="1:1" x14ac:dyDescent="0.35">
      <c r="A807" s="11"/>
    </row>
    <row r="808" spans="1:1" x14ac:dyDescent="0.35">
      <c r="A808" s="11"/>
    </row>
    <row r="809" spans="1:1" x14ac:dyDescent="0.35">
      <c r="A809" s="11"/>
    </row>
    <row r="810" spans="1:1" x14ac:dyDescent="0.35">
      <c r="A810" s="11"/>
    </row>
    <row r="811" spans="1:1" x14ac:dyDescent="0.35">
      <c r="A811" s="11"/>
    </row>
    <row r="812" spans="1:1" x14ac:dyDescent="0.35">
      <c r="A812" s="11"/>
    </row>
    <row r="813" spans="1:1" x14ac:dyDescent="0.35">
      <c r="A813" s="11"/>
    </row>
    <row r="814" spans="1:1" x14ac:dyDescent="0.35">
      <c r="A814" s="11"/>
    </row>
    <row r="815" spans="1:1" x14ac:dyDescent="0.35">
      <c r="A815" s="11"/>
    </row>
    <row r="816" spans="1:1" x14ac:dyDescent="0.35">
      <c r="A816" s="11"/>
    </row>
    <row r="817" spans="1:1" x14ac:dyDescent="0.35">
      <c r="A817" s="11"/>
    </row>
    <row r="818" spans="1:1" x14ac:dyDescent="0.35">
      <c r="A818" s="11"/>
    </row>
    <row r="819" spans="1:1" x14ac:dyDescent="0.35">
      <c r="A819" s="11"/>
    </row>
    <row r="820" spans="1:1" x14ac:dyDescent="0.35">
      <c r="A820" s="11"/>
    </row>
    <row r="821" spans="1:1" x14ac:dyDescent="0.35">
      <c r="A821" s="11"/>
    </row>
    <row r="822" spans="1:1" x14ac:dyDescent="0.35">
      <c r="A822" s="11"/>
    </row>
    <row r="823" spans="1:1" x14ac:dyDescent="0.35">
      <c r="A823" s="11"/>
    </row>
    <row r="824" spans="1:1" x14ac:dyDescent="0.35">
      <c r="A824" s="11"/>
    </row>
    <row r="825" spans="1:1" x14ac:dyDescent="0.35">
      <c r="A825" s="11"/>
    </row>
    <row r="826" spans="1:1" x14ac:dyDescent="0.35">
      <c r="A826" s="11"/>
    </row>
    <row r="827" spans="1:1" x14ac:dyDescent="0.35">
      <c r="A827" s="11"/>
    </row>
    <row r="828" spans="1:1" x14ac:dyDescent="0.35">
      <c r="A828" s="11"/>
    </row>
    <row r="829" spans="1:1" x14ac:dyDescent="0.35">
      <c r="A829" s="11"/>
    </row>
    <row r="830" spans="1:1" x14ac:dyDescent="0.35">
      <c r="A830" s="11"/>
    </row>
    <row r="831" spans="1:1" x14ac:dyDescent="0.35">
      <c r="A831" s="11"/>
    </row>
    <row r="832" spans="1:1" x14ac:dyDescent="0.35">
      <c r="A832" s="11"/>
    </row>
    <row r="833" spans="1:1" x14ac:dyDescent="0.35">
      <c r="A833" s="11"/>
    </row>
    <row r="834" spans="1:1" x14ac:dyDescent="0.35">
      <c r="A834" s="11"/>
    </row>
    <row r="835" spans="1:1" x14ac:dyDescent="0.35">
      <c r="A835" s="11"/>
    </row>
    <row r="836" spans="1:1" x14ac:dyDescent="0.35">
      <c r="A836" s="11"/>
    </row>
    <row r="837" spans="1:1" x14ac:dyDescent="0.35">
      <c r="A837" s="11"/>
    </row>
    <row r="838" spans="1:1" x14ac:dyDescent="0.35">
      <c r="A838" s="11"/>
    </row>
    <row r="839" spans="1:1" x14ac:dyDescent="0.35">
      <c r="A839" s="11"/>
    </row>
    <row r="840" spans="1:1" x14ac:dyDescent="0.35">
      <c r="A840" s="11"/>
    </row>
    <row r="841" spans="1:1" x14ac:dyDescent="0.35">
      <c r="A841" s="11"/>
    </row>
    <row r="842" spans="1:1" x14ac:dyDescent="0.35">
      <c r="A842" s="11"/>
    </row>
    <row r="843" spans="1:1" x14ac:dyDescent="0.35">
      <c r="A843" s="11"/>
    </row>
    <row r="844" spans="1:1" x14ac:dyDescent="0.35">
      <c r="A844" s="11"/>
    </row>
    <row r="845" spans="1:1" x14ac:dyDescent="0.35">
      <c r="A845" s="11"/>
    </row>
    <row r="846" spans="1:1" x14ac:dyDescent="0.35">
      <c r="A846" s="11"/>
    </row>
    <row r="847" spans="1:1" x14ac:dyDescent="0.35">
      <c r="A847" s="11"/>
    </row>
    <row r="848" spans="1:1" x14ac:dyDescent="0.35">
      <c r="A848" s="11"/>
    </row>
    <row r="849" spans="1:1" x14ac:dyDescent="0.35">
      <c r="A849" s="11"/>
    </row>
    <row r="850" spans="1:1" x14ac:dyDescent="0.35">
      <c r="A850" s="11"/>
    </row>
    <row r="851" spans="1:1" x14ac:dyDescent="0.35">
      <c r="A851" s="11"/>
    </row>
    <row r="852" spans="1:1" x14ac:dyDescent="0.35">
      <c r="A852" s="11"/>
    </row>
    <row r="853" spans="1:1" x14ac:dyDescent="0.35">
      <c r="A853" s="11"/>
    </row>
    <row r="854" spans="1:1" x14ac:dyDescent="0.35">
      <c r="A854" s="11"/>
    </row>
    <row r="855" spans="1:1" x14ac:dyDescent="0.35">
      <c r="A855" s="11"/>
    </row>
    <row r="856" spans="1:1" x14ac:dyDescent="0.35">
      <c r="A856" s="11"/>
    </row>
    <row r="857" spans="1:1" x14ac:dyDescent="0.35">
      <c r="A857" s="11"/>
    </row>
    <row r="858" spans="1:1" x14ac:dyDescent="0.35">
      <c r="A858" s="11"/>
    </row>
    <row r="859" spans="1:1" x14ac:dyDescent="0.35">
      <c r="A859" s="11"/>
    </row>
    <row r="860" spans="1:1" x14ac:dyDescent="0.35">
      <c r="A860" s="11"/>
    </row>
    <row r="861" spans="1:1" x14ac:dyDescent="0.35">
      <c r="A861" s="11"/>
    </row>
    <row r="862" spans="1:1" x14ac:dyDescent="0.35">
      <c r="A862" s="11"/>
    </row>
    <row r="863" spans="1:1" x14ac:dyDescent="0.35">
      <c r="A863" s="11"/>
    </row>
    <row r="864" spans="1:1" x14ac:dyDescent="0.35">
      <c r="A864" s="11"/>
    </row>
    <row r="865" spans="1:1" x14ac:dyDescent="0.35">
      <c r="A865" s="11"/>
    </row>
    <row r="866" spans="1:1" x14ac:dyDescent="0.35">
      <c r="A866" s="11"/>
    </row>
    <row r="867" spans="1:1" x14ac:dyDescent="0.35">
      <c r="A867" s="11"/>
    </row>
    <row r="868" spans="1:1" x14ac:dyDescent="0.35">
      <c r="A868" s="11"/>
    </row>
    <row r="869" spans="1:1" x14ac:dyDescent="0.35">
      <c r="A869" s="11"/>
    </row>
    <row r="870" spans="1:1" x14ac:dyDescent="0.35">
      <c r="A870" s="11"/>
    </row>
    <row r="871" spans="1:1" x14ac:dyDescent="0.35">
      <c r="A871" s="11"/>
    </row>
    <row r="872" spans="1:1" x14ac:dyDescent="0.35">
      <c r="A872" s="11"/>
    </row>
    <row r="873" spans="1:1" x14ac:dyDescent="0.35">
      <c r="A873" s="11"/>
    </row>
    <row r="874" spans="1:1" x14ac:dyDescent="0.35">
      <c r="A874" s="11"/>
    </row>
    <row r="875" spans="1:1" x14ac:dyDescent="0.35">
      <c r="A875" s="11"/>
    </row>
    <row r="876" spans="1:1" x14ac:dyDescent="0.35">
      <c r="A876" s="11"/>
    </row>
    <row r="877" spans="1:1" x14ac:dyDescent="0.35">
      <c r="A877" s="11"/>
    </row>
    <row r="878" spans="1:1" x14ac:dyDescent="0.35">
      <c r="A878" s="11"/>
    </row>
    <row r="879" spans="1:1" x14ac:dyDescent="0.35">
      <c r="A879" s="11"/>
    </row>
    <row r="880" spans="1:1" x14ac:dyDescent="0.35">
      <c r="A880" s="11"/>
    </row>
    <row r="881" spans="1:1" x14ac:dyDescent="0.35">
      <c r="A881" s="11"/>
    </row>
    <row r="882" spans="1:1" x14ac:dyDescent="0.35">
      <c r="A882" s="11"/>
    </row>
    <row r="883" spans="1:1" x14ac:dyDescent="0.35">
      <c r="A883" s="11"/>
    </row>
    <row r="884" spans="1:1" x14ac:dyDescent="0.35">
      <c r="A884" s="11"/>
    </row>
    <row r="885" spans="1:1" x14ac:dyDescent="0.35">
      <c r="A885" s="11"/>
    </row>
    <row r="886" spans="1:1" x14ac:dyDescent="0.35">
      <c r="A886" s="11"/>
    </row>
    <row r="887" spans="1:1" x14ac:dyDescent="0.35">
      <c r="A887" s="11"/>
    </row>
    <row r="888" spans="1:1" x14ac:dyDescent="0.35">
      <c r="A888" s="11"/>
    </row>
    <row r="889" spans="1:1" x14ac:dyDescent="0.35">
      <c r="A889" s="11"/>
    </row>
    <row r="890" spans="1:1" x14ac:dyDescent="0.35">
      <c r="A890" s="11"/>
    </row>
    <row r="891" spans="1:1" x14ac:dyDescent="0.35">
      <c r="A891" s="11"/>
    </row>
    <row r="892" spans="1:1" x14ac:dyDescent="0.35">
      <c r="A892" s="11"/>
    </row>
    <row r="893" spans="1:1" x14ac:dyDescent="0.35">
      <c r="A893" s="11"/>
    </row>
    <row r="894" spans="1:1" x14ac:dyDescent="0.35">
      <c r="A894" s="11"/>
    </row>
    <row r="895" spans="1:1" x14ac:dyDescent="0.35">
      <c r="A895" s="11"/>
    </row>
    <row r="896" spans="1:1" x14ac:dyDescent="0.35">
      <c r="A896" s="11"/>
    </row>
    <row r="897" spans="1:1" x14ac:dyDescent="0.35">
      <c r="A897" s="11"/>
    </row>
    <row r="898" spans="1:1" x14ac:dyDescent="0.35">
      <c r="A898" s="11"/>
    </row>
    <row r="899" spans="1:1" x14ac:dyDescent="0.35">
      <c r="A899" s="11"/>
    </row>
    <row r="900" spans="1:1" x14ac:dyDescent="0.35">
      <c r="A900" s="11"/>
    </row>
    <row r="901" spans="1:1" x14ac:dyDescent="0.35">
      <c r="A901" s="11"/>
    </row>
    <row r="902" spans="1:1" x14ac:dyDescent="0.35">
      <c r="A902" s="11"/>
    </row>
    <row r="903" spans="1:1" x14ac:dyDescent="0.35">
      <c r="A903" s="11"/>
    </row>
    <row r="904" spans="1:1" x14ac:dyDescent="0.35">
      <c r="A904" s="11"/>
    </row>
    <row r="905" spans="1:1" x14ac:dyDescent="0.35">
      <c r="A905" s="11"/>
    </row>
    <row r="906" spans="1:1" x14ac:dyDescent="0.35">
      <c r="A906" s="11"/>
    </row>
    <row r="907" spans="1:1" x14ac:dyDescent="0.35">
      <c r="A907" s="11"/>
    </row>
    <row r="908" spans="1:1" x14ac:dyDescent="0.35">
      <c r="A908" s="11"/>
    </row>
    <row r="909" spans="1:1" x14ac:dyDescent="0.35">
      <c r="A909" s="11"/>
    </row>
    <row r="910" spans="1:1" x14ac:dyDescent="0.35">
      <c r="A910" s="11"/>
    </row>
    <row r="911" spans="1:1" x14ac:dyDescent="0.35">
      <c r="A911" s="11"/>
    </row>
    <row r="912" spans="1:1" x14ac:dyDescent="0.35">
      <c r="A912" s="11"/>
    </row>
    <row r="913" spans="1:1" x14ac:dyDescent="0.35">
      <c r="A913" s="11"/>
    </row>
    <row r="914" spans="1:1" x14ac:dyDescent="0.35">
      <c r="A914" s="11"/>
    </row>
    <row r="915" spans="1:1" x14ac:dyDescent="0.35">
      <c r="A915" s="11"/>
    </row>
    <row r="916" spans="1:1" x14ac:dyDescent="0.35">
      <c r="A916" s="11"/>
    </row>
    <row r="917" spans="1:1" x14ac:dyDescent="0.35">
      <c r="A917" s="11"/>
    </row>
    <row r="918" spans="1:1" x14ac:dyDescent="0.35">
      <c r="A918" s="11"/>
    </row>
    <row r="919" spans="1:1" x14ac:dyDescent="0.35">
      <c r="A919" s="11"/>
    </row>
    <row r="920" spans="1:1" x14ac:dyDescent="0.35">
      <c r="A920" s="11"/>
    </row>
    <row r="921" spans="1:1" x14ac:dyDescent="0.35">
      <c r="A921" s="11"/>
    </row>
    <row r="922" spans="1:1" x14ac:dyDescent="0.35">
      <c r="A922" s="11"/>
    </row>
    <row r="923" spans="1:1" x14ac:dyDescent="0.35">
      <c r="A923" s="11"/>
    </row>
    <row r="924" spans="1:1" x14ac:dyDescent="0.35">
      <c r="A924" s="11"/>
    </row>
    <row r="925" spans="1:1" x14ac:dyDescent="0.35">
      <c r="A925" s="11"/>
    </row>
    <row r="926" spans="1:1" x14ac:dyDescent="0.35">
      <c r="A926" s="11"/>
    </row>
    <row r="927" spans="1:1" x14ac:dyDescent="0.35">
      <c r="A927" s="11"/>
    </row>
    <row r="928" spans="1:1" x14ac:dyDescent="0.35">
      <c r="A928" s="11"/>
    </row>
    <row r="929" spans="1:1" x14ac:dyDescent="0.35">
      <c r="A929" s="11"/>
    </row>
    <row r="930" spans="1:1" x14ac:dyDescent="0.35">
      <c r="A930" s="11"/>
    </row>
    <row r="931" spans="1:1" x14ac:dyDescent="0.35">
      <c r="A931" s="11"/>
    </row>
    <row r="932" spans="1:1" x14ac:dyDescent="0.35">
      <c r="A932" s="11"/>
    </row>
    <row r="933" spans="1:1" x14ac:dyDescent="0.35">
      <c r="A933" s="11"/>
    </row>
    <row r="934" spans="1:1" x14ac:dyDescent="0.35">
      <c r="A934" s="11"/>
    </row>
    <row r="935" spans="1:1" x14ac:dyDescent="0.35">
      <c r="A935" s="11"/>
    </row>
    <row r="936" spans="1:1" x14ac:dyDescent="0.35">
      <c r="A936" s="11"/>
    </row>
    <row r="937" spans="1:1" x14ac:dyDescent="0.35">
      <c r="A937" s="11"/>
    </row>
    <row r="938" spans="1:1" x14ac:dyDescent="0.35">
      <c r="A938" s="11"/>
    </row>
    <row r="939" spans="1:1" x14ac:dyDescent="0.35">
      <c r="A939" s="11"/>
    </row>
    <row r="940" spans="1:1" x14ac:dyDescent="0.35">
      <c r="A940" s="11"/>
    </row>
    <row r="941" spans="1:1" x14ac:dyDescent="0.35">
      <c r="A941" s="11"/>
    </row>
    <row r="942" spans="1:1" x14ac:dyDescent="0.35">
      <c r="A942" s="11"/>
    </row>
    <row r="943" spans="1:1" x14ac:dyDescent="0.35">
      <c r="A943" s="11"/>
    </row>
    <row r="944" spans="1:1" x14ac:dyDescent="0.35">
      <c r="A944" s="11"/>
    </row>
    <row r="945" spans="1:1" x14ac:dyDescent="0.35">
      <c r="A945" s="11"/>
    </row>
    <row r="946" spans="1:1" x14ac:dyDescent="0.35">
      <c r="A946" s="11"/>
    </row>
    <row r="947" spans="1:1" x14ac:dyDescent="0.35">
      <c r="A947" s="11"/>
    </row>
    <row r="948" spans="1:1" x14ac:dyDescent="0.35">
      <c r="A948" s="11"/>
    </row>
    <row r="949" spans="1:1" x14ac:dyDescent="0.35">
      <c r="A949" s="11"/>
    </row>
    <row r="950" spans="1:1" x14ac:dyDescent="0.35">
      <c r="A950" s="11"/>
    </row>
    <row r="951" spans="1:1" x14ac:dyDescent="0.35">
      <c r="A951" s="11"/>
    </row>
    <row r="952" spans="1:1" x14ac:dyDescent="0.35">
      <c r="A952" s="11"/>
    </row>
    <row r="953" spans="1:1" x14ac:dyDescent="0.35">
      <c r="A953" s="11"/>
    </row>
    <row r="954" spans="1:1" x14ac:dyDescent="0.35">
      <c r="A954" s="11"/>
    </row>
    <row r="955" spans="1:1" x14ac:dyDescent="0.35">
      <c r="A955" s="11"/>
    </row>
    <row r="956" spans="1:1" x14ac:dyDescent="0.35">
      <c r="A956" s="11"/>
    </row>
    <row r="957" spans="1:1" x14ac:dyDescent="0.35">
      <c r="A957" s="11"/>
    </row>
    <row r="958" spans="1:1" x14ac:dyDescent="0.35">
      <c r="A958" s="11"/>
    </row>
    <row r="959" spans="1:1" x14ac:dyDescent="0.35">
      <c r="A959" s="11"/>
    </row>
    <row r="960" spans="1:1" x14ac:dyDescent="0.35">
      <c r="A960" s="11"/>
    </row>
    <row r="961" spans="1:1" x14ac:dyDescent="0.35">
      <c r="A961" s="11"/>
    </row>
    <row r="962" spans="1:1" x14ac:dyDescent="0.35">
      <c r="A962" s="11"/>
    </row>
    <row r="963" spans="1:1" x14ac:dyDescent="0.35">
      <c r="A963" s="11"/>
    </row>
    <row r="964" spans="1:1" x14ac:dyDescent="0.35">
      <c r="A964" s="11"/>
    </row>
    <row r="965" spans="1:1" x14ac:dyDescent="0.35">
      <c r="A965" s="11"/>
    </row>
    <row r="966" spans="1:1" x14ac:dyDescent="0.35">
      <c r="A966" s="11"/>
    </row>
    <row r="967" spans="1:1" x14ac:dyDescent="0.35">
      <c r="A967" s="11"/>
    </row>
    <row r="968" spans="1:1" x14ac:dyDescent="0.35">
      <c r="A968" s="11"/>
    </row>
    <row r="969" spans="1:1" x14ac:dyDescent="0.35">
      <c r="A969" s="11"/>
    </row>
    <row r="970" spans="1:1" x14ac:dyDescent="0.35">
      <c r="A970" s="11"/>
    </row>
    <row r="971" spans="1:1" x14ac:dyDescent="0.35">
      <c r="A971" s="11"/>
    </row>
    <row r="972" spans="1:1" x14ac:dyDescent="0.35">
      <c r="A972" s="11"/>
    </row>
    <row r="973" spans="1:1" x14ac:dyDescent="0.35">
      <c r="A973" s="11"/>
    </row>
    <row r="974" spans="1:1" x14ac:dyDescent="0.35">
      <c r="A974" s="11"/>
    </row>
    <row r="975" spans="1:1" x14ac:dyDescent="0.35">
      <c r="A975" s="11"/>
    </row>
    <row r="976" spans="1:1" x14ac:dyDescent="0.35">
      <c r="A976" s="11"/>
    </row>
    <row r="977" spans="1:1" x14ac:dyDescent="0.35">
      <c r="A977" s="11"/>
    </row>
    <row r="978" spans="1:1" x14ac:dyDescent="0.35">
      <c r="A978" s="11"/>
    </row>
    <row r="979" spans="1:1" x14ac:dyDescent="0.35">
      <c r="A979" s="11"/>
    </row>
    <row r="980" spans="1:1" x14ac:dyDescent="0.35">
      <c r="A980" s="11"/>
    </row>
    <row r="981" spans="1:1" x14ac:dyDescent="0.35">
      <c r="A981" s="11"/>
    </row>
    <row r="982" spans="1:1" x14ac:dyDescent="0.35">
      <c r="A982" s="11"/>
    </row>
    <row r="983" spans="1:1" x14ac:dyDescent="0.35">
      <c r="A983" s="11"/>
    </row>
    <row r="984" spans="1:1" x14ac:dyDescent="0.35">
      <c r="A984" s="11"/>
    </row>
    <row r="985" spans="1:1" x14ac:dyDescent="0.35">
      <c r="A985" s="11"/>
    </row>
    <row r="986" spans="1:1" x14ac:dyDescent="0.35">
      <c r="A986" s="11"/>
    </row>
    <row r="987" spans="1:1" x14ac:dyDescent="0.35">
      <c r="A987" s="11"/>
    </row>
    <row r="988" spans="1:1" x14ac:dyDescent="0.35">
      <c r="A988" s="11"/>
    </row>
    <row r="989" spans="1:1" x14ac:dyDescent="0.35">
      <c r="A989" s="11"/>
    </row>
    <row r="990" spans="1:1" x14ac:dyDescent="0.35">
      <c r="A990" s="11"/>
    </row>
    <row r="991" spans="1:1" x14ac:dyDescent="0.35">
      <c r="A991" s="11"/>
    </row>
    <row r="992" spans="1:1" x14ac:dyDescent="0.35">
      <c r="A992" s="11"/>
    </row>
    <row r="993" spans="1:1" x14ac:dyDescent="0.35">
      <c r="A993" s="11"/>
    </row>
    <row r="994" spans="1:1" x14ac:dyDescent="0.35">
      <c r="A994" s="11"/>
    </row>
    <row r="995" spans="1:1" x14ac:dyDescent="0.35">
      <c r="A995" s="11"/>
    </row>
    <row r="996" spans="1:1" x14ac:dyDescent="0.35">
      <c r="A996" s="11"/>
    </row>
    <row r="997" spans="1:1" x14ac:dyDescent="0.35">
      <c r="A997" s="11"/>
    </row>
    <row r="998" spans="1:1" x14ac:dyDescent="0.35">
      <c r="A998" s="11"/>
    </row>
    <row r="999" spans="1:1" x14ac:dyDescent="0.35">
      <c r="A999" s="11"/>
    </row>
    <row r="1000" spans="1:1" x14ac:dyDescent="0.35">
      <c r="A1000" s="11"/>
    </row>
    <row r="1001" spans="1:1" x14ac:dyDescent="0.35">
      <c r="A1001" s="11"/>
    </row>
    <row r="1002" spans="1:1" x14ac:dyDescent="0.35">
      <c r="A1002" s="11"/>
    </row>
    <row r="1003" spans="1:1" x14ac:dyDescent="0.35">
      <c r="A1003" s="11"/>
    </row>
    <row r="1004" spans="1:1" x14ac:dyDescent="0.35">
      <c r="A1004" s="11"/>
    </row>
    <row r="1005" spans="1:1" x14ac:dyDescent="0.35">
      <c r="A1005" s="11"/>
    </row>
    <row r="1006" spans="1:1" x14ac:dyDescent="0.35">
      <c r="A1006" s="11"/>
    </row>
    <row r="1007" spans="1:1" x14ac:dyDescent="0.35">
      <c r="A1007" s="11"/>
    </row>
    <row r="1008" spans="1:1" x14ac:dyDescent="0.35">
      <c r="A1008" s="11"/>
    </row>
    <row r="1009" spans="1:1" x14ac:dyDescent="0.35">
      <c r="A1009" s="11"/>
    </row>
    <row r="1010" spans="1:1" x14ac:dyDescent="0.35">
      <c r="A1010" s="11"/>
    </row>
    <row r="1011" spans="1:1" x14ac:dyDescent="0.35">
      <c r="A1011" s="11"/>
    </row>
    <row r="1012" spans="1:1" x14ac:dyDescent="0.35">
      <c r="A1012" s="11"/>
    </row>
    <row r="1013" spans="1:1" x14ac:dyDescent="0.35">
      <c r="A1013" s="11"/>
    </row>
    <row r="1014" spans="1:1" x14ac:dyDescent="0.35">
      <c r="A1014" s="11"/>
    </row>
    <row r="1015" spans="1:1" x14ac:dyDescent="0.35">
      <c r="A1015" s="11"/>
    </row>
    <row r="1016" spans="1:1" x14ac:dyDescent="0.35">
      <c r="A1016" s="11"/>
    </row>
    <row r="1017" spans="1:1" x14ac:dyDescent="0.35">
      <c r="A1017" s="11"/>
    </row>
    <row r="1018" spans="1:1" x14ac:dyDescent="0.35">
      <c r="A1018" s="11"/>
    </row>
    <row r="1019" spans="1:1" x14ac:dyDescent="0.35">
      <c r="A1019" s="11"/>
    </row>
    <row r="1020" spans="1:1" x14ac:dyDescent="0.35">
      <c r="A1020" s="11"/>
    </row>
    <row r="1021" spans="1:1" x14ac:dyDescent="0.35">
      <c r="A1021" s="11"/>
    </row>
    <row r="1022" spans="1:1" x14ac:dyDescent="0.35">
      <c r="A1022" s="11"/>
    </row>
    <row r="1023" spans="1:1" x14ac:dyDescent="0.35">
      <c r="A1023" s="11"/>
    </row>
    <row r="1024" spans="1:1" x14ac:dyDescent="0.35">
      <c r="A1024" s="11"/>
    </row>
    <row r="1025" spans="1:1" x14ac:dyDescent="0.35">
      <c r="A1025" s="11"/>
    </row>
    <row r="1026" spans="1:1" x14ac:dyDescent="0.35">
      <c r="A1026" s="11"/>
    </row>
    <row r="1027" spans="1:1" x14ac:dyDescent="0.35">
      <c r="A1027" s="11"/>
    </row>
    <row r="1028" spans="1:1" x14ac:dyDescent="0.35">
      <c r="A1028" s="11"/>
    </row>
    <row r="1029" spans="1:1" x14ac:dyDescent="0.35">
      <c r="A1029" s="11"/>
    </row>
    <row r="1030" spans="1:1" x14ac:dyDescent="0.35">
      <c r="A1030" s="11"/>
    </row>
    <row r="1031" spans="1:1" x14ac:dyDescent="0.35">
      <c r="A1031" s="11"/>
    </row>
    <row r="1032" spans="1:1" x14ac:dyDescent="0.35">
      <c r="A1032" s="11"/>
    </row>
    <row r="1033" spans="1:1" x14ac:dyDescent="0.35">
      <c r="A1033" s="11"/>
    </row>
    <row r="1034" spans="1:1" x14ac:dyDescent="0.35">
      <c r="A1034" s="11"/>
    </row>
    <row r="1035" spans="1:1" x14ac:dyDescent="0.35">
      <c r="A1035" s="11"/>
    </row>
    <row r="1036" spans="1:1" x14ac:dyDescent="0.35">
      <c r="A1036" s="11"/>
    </row>
    <row r="1037" spans="1:1" x14ac:dyDescent="0.35">
      <c r="A1037" s="11"/>
    </row>
    <row r="1038" spans="1:1" x14ac:dyDescent="0.35">
      <c r="A1038" s="11"/>
    </row>
    <row r="1039" spans="1:1" x14ac:dyDescent="0.35">
      <c r="A1039" s="11"/>
    </row>
    <row r="1040" spans="1:1" x14ac:dyDescent="0.35">
      <c r="A1040" s="11"/>
    </row>
    <row r="1041" spans="1:1" x14ac:dyDescent="0.35">
      <c r="A1041" s="11"/>
    </row>
    <row r="1042" spans="1:1" x14ac:dyDescent="0.35">
      <c r="A1042" s="11"/>
    </row>
    <row r="1043" spans="1:1" x14ac:dyDescent="0.35">
      <c r="A1043" s="11"/>
    </row>
    <row r="1044" spans="1:1" x14ac:dyDescent="0.35">
      <c r="A1044" s="11"/>
    </row>
    <row r="1045" spans="1:1" x14ac:dyDescent="0.35">
      <c r="A1045" s="11"/>
    </row>
    <row r="1046" spans="1:1" x14ac:dyDescent="0.35">
      <c r="A1046" s="11"/>
    </row>
    <row r="1047" spans="1:1" x14ac:dyDescent="0.35">
      <c r="A1047" s="11"/>
    </row>
    <row r="1048" spans="1:1" x14ac:dyDescent="0.35">
      <c r="A1048" s="11"/>
    </row>
    <row r="1049" spans="1:1" x14ac:dyDescent="0.35">
      <c r="A1049" s="11"/>
    </row>
    <row r="1050" spans="1:1" x14ac:dyDescent="0.35">
      <c r="A1050" s="11"/>
    </row>
    <row r="1051" spans="1:1" x14ac:dyDescent="0.35">
      <c r="A1051" s="11"/>
    </row>
    <row r="1052" spans="1:1" x14ac:dyDescent="0.35">
      <c r="A1052" s="11"/>
    </row>
    <row r="1053" spans="1:1" x14ac:dyDescent="0.35">
      <c r="A1053" s="11"/>
    </row>
    <row r="1054" spans="1:1" x14ac:dyDescent="0.35">
      <c r="A1054" s="11"/>
    </row>
    <row r="1055" spans="1:1" x14ac:dyDescent="0.35">
      <c r="A1055" s="11"/>
    </row>
    <row r="1056" spans="1:1" x14ac:dyDescent="0.35">
      <c r="A1056" s="11"/>
    </row>
    <row r="1057" spans="1:1" x14ac:dyDescent="0.35">
      <c r="A1057" s="11"/>
    </row>
    <row r="1058" spans="1:1" x14ac:dyDescent="0.35">
      <c r="A1058" s="11"/>
    </row>
    <row r="1059" spans="1:1" x14ac:dyDescent="0.35">
      <c r="A1059" s="11"/>
    </row>
    <row r="1060" spans="1:1" x14ac:dyDescent="0.35">
      <c r="A1060" s="11"/>
    </row>
    <row r="1061" spans="1:1" x14ac:dyDescent="0.35">
      <c r="A1061" s="11"/>
    </row>
    <row r="1062" spans="1:1" x14ac:dyDescent="0.35">
      <c r="A1062" s="11"/>
    </row>
    <row r="1063" spans="1:1" x14ac:dyDescent="0.35">
      <c r="A1063" s="11"/>
    </row>
    <row r="1064" spans="1:1" x14ac:dyDescent="0.35">
      <c r="A1064" s="11"/>
    </row>
    <row r="1065" spans="1:1" x14ac:dyDescent="0.35">
      <c r="A1065" s="11"/>
    </row>
    <row r="1066" spans="1:1" x14ac:dyDescent="0.35">
      <c r="A1066" s="11"/>
    </row>
    <row r="1067" spans="1:1" x14ac:dyDescent="0.35">
      <c r="A1067" s="11"/>
    </row>
    <row r="1068" spans="1:1" x14ac:dyDescent="0.35">
      <c r="A1068" s="11"/>
    </row>
    <row r="1069" spans="1:1" x14ac:dyDescent="0.35">
      <c r="A1069" s="11"/>
    </row>
    <row r="1070" spans="1:1" x14ac:dyDescent="0.35">
      <c r="A1070" s="11"/>
    </row>
    <row r="1071" spans="1:1" x14ac:dyDescent="0.35">
      <c r="A1071" s="11"/>
    </row>
    <row r="1072" spans="1:1" x14ac:dyDescent="0.35">
      <c r="A1072" s="11"/>
    </row>
    <row r="1073" spans="1:1" x14ac:dyDescent="0.35">
      <c r="A1073" s="11"/>
    </row>
    <row r="1074" spans="1:1" x14ac:dyDescent="0.35">
      <c r="A1074" s="11"/>
    </row>
    <row r="1075" spans="1:1" x14ac:dyDescent="0.35">
      <c r="A1075" s="11"/>
    </row>
    <row r="1076" spans="1:1" x14ac:dyDescent="0.35">
      <c r="A1076" s="11"/>
    </row>
    <row r="1077" spans="1:1" x14ac:dyDescent="0.35">
      <c r="A1077" s="11"/>
    </row>
    <row r="1078" spans="1:1" x14ac:dyDescent="0.35">
      <c r="A1078" s="11"/>
    </row>
    <row r="1079" spans="1:1" x14ac:dyDescent="0.35">
      <c r="A1079" s="11"/>
    </row>
    <row r="1080" spans="1:1" x14ac:dyDescent="0.35">
      <c r="A1080" s="11"/>
    </row>
    <row r="1081" spans="1:1" x14ac:dyDescent="0.35">
      <c r="A1081" s="11"/>
    </row>
    <row r="1082" spans="1:1" x14ac:dyDescent="0.35">
      <c r="A1082" s="11"/>
    </row>
    <row r="1083" spans="1:1" x14ac:dyDescent="0.35">
      <c r="A1083" s="11"/>
    </row>
    <row r="1084" spans="1:1" x14ac:dyDescent="0.35">
      <c r="A1084" s="11"/>
    </row>
    <row r="1085" spans="1:1" x14ac:dyDescent="0.35">
      <c r="A1085" s="11"/>
    </row>
    <row r="1086" spans="1:1" x14ac:dyDescent="0.35">
      <c r="A1086" s="11"/>
    </row>
    <row r="1087" spans="1:1" x14ac:dyDescent="0.35">
      <c r="A1087" s="11"/>
    </row>
    <row r="1088" spans="1:1" x14ac:dyDescent="0.35">
      <c r="A1088" s="11"/>
    </row>
    <row r="1089" spans="1:1" x14ac:dyDescent="0.35">
      <c r="A1089" s="11"/>
    </row>
    <row r="1090" spans="1:1" x14ac:dyDescent="0.35">
      <c r="A1090" s="11"/>
    </row>
    <row r="1091" spans="1:1" x14ac:dyDescent="0.35">
      <c r="A1091" s="11"/>
    </row>
    <row r="1092" spans="1:1" x14ac:dyDescent="0.35">
      <c r="A1092" s="11"/>
    </row>
    <row r="1093" spans="1:1" x14ac:dyDescent="0.35">
      <c r="A1093" s="11"/>
    </row>
    <row r="1094" spans="1:1" x14ac:dyDescent="0.35">
      <c r="A1094" s="11"/>
    </row>
    <row r="1095" spans="1:1" x14ac:dyDescent="0.35">
      <c r="A1095" s="11"/>
    </row>
    <row r="1096" spans="1:1" x14ac:dyDescent="0.35">
      <c r="A1096" s="11"/>
    </row>
    <row r="1097" spans="1:1" x14ac:dyDescent="0.35">
      <c r="A1097" s="11"/>
    </row>
    <row r="1098" spans="1:1" x14ac:dyDescent="0.35">
      <c r="A1098" s="11"/>
    </row>
    <row r="1099" spans="1:1" x14ac:dyDescent="0.35">
      <c r="A1099" s="11"/>
    </row>
    <row r="1100" spans="1:1" x14ac:dyDescent="0.35">
      <c r="A1100" s="11"/>
    </row>
    <row r="1101" spans="1:1" x14ac:dyDescent="0.35">
      <c r="A1101" s="11"/>
    </row>
    <row r="1102" spans="1:1" x14ac:dyDescent="0.35">
      <c r="A1102" s="11"/>
    </row>
    <row r="1103" spans="1:1" x14ac:dyDescent="0.35">
      <c r="A1103" s="11"/>
    </row>
    <row r="1104" spans="1:1" x14ac:dyDescent="0.35">
      <c r="A1104" s="11"/>
    </row>
    <row r="1105" spans="1:1" x14ac:dyDescent="0.35">
      <c r="A1105" s="11"/>
    </row>
    <row r="1106" spans="1:1" x14ac:dyDescent="0.35">
      <c r="A1106" s="11"/>
    </row>
    <row r="1107" spans="1:1" x14ac:dyDescent="0.35">
      <c r="A1107" s="11"/>
    </row>
    <row r="1108" spans="1:1" x14ac:dyDescent="0.35">
      <c r="A1108" s="11"/>
    </row>
    <row r="1109" spans="1:1" x14ac:dyDescent="0.35">
      <c r="A1109" s="11"/>
    </row>
    <row r="1110" spans="1:1" x14ac:dyDescent="0.35">
      <c r="A1110" s="11"/>
    </row>
    <row r="1111" spans="1:1" x14ac:dyDescent="0.35">
      <c r="A1111" s="11"/>
    </row>
    <row r="1112" spans="1:1" x14ac:dyDescent="0.35">
      <c r="A1112" s="11"/>
    </row>
    <row r="1113" spans="1:1" x14ac:dyDescent="0.35">
      <c r="A1113" s="11"/>
    </row>
    <row r="1114" spans="1:1" x14ac:dyDescent="0.35">
      <c r="A1114" s="11"/>
    </row>
    <row r="1115" spans="1:1" x14ac:dyDescent="0.35">
      <c r="A1115" s="11"/>
    </row>
    <row r="1116" spans="1:1" x14ac:dyDescent="0.35">
      <c r="A1116" s="11"/>
    </row>
    <row r="1117" spans="1:1" x14ac:dyDescent="0.35">
      <c r="A1117" s="11"/>
    </row>
    <row r="1118" spans="1:1" x14ac:dyDescent="0.35">
      <c r="A1118" s="11"/>
    </row>
    <row r="1119" spans="1:1" x14ac:dyDescent="0.35">
      <c r="A1119" s="11"/>
    </row>
    <row r="1120" spans="1:1" x14ac:dyDescent="0.35">
      <c r="A1120" s="11"/>
    </row>
    <row r="1121" spans="1:1" x14ac:dyDescent="0.35">
      <c r="A1121" s="11"/>
    </row>
    <row r="1122" spans="1:1" x14ac:dyDescent="0.35">
      <c r="A1122" s="11"/>
    </row>
    <row r="1123" spans="1:1" x14ac:dyDescent="0.35">
      <c r="A1123" s="11"/>
    </row>
    <row r="1124" spans="1:1" x14ac:dyDescent="0.35">
      <c r="A1124" s="11"/>
    </row>
    <row r="1125" spans="1:1" x14ac:dyDescent="0.35">
      <c r="A1125" s="11"/>
    </row>
    <row r="1126" spans="1:1" x14ac:dyDescent="0.35">
      <c r="A1126" s="11"/>
    </row>
    <row r="1127" spans="1:1" x14ac:dyDescent="0.35">
      <c r="A1127" s="11"/>
    </row>
    <row r="1128" spans="1:1" x14ac:dyDescent="0.35">
      <c r="A1128" s="11"/>
    </row>
    <row r="1129" spans="1:1" x14ac:dyDescent="0.35">
      <c r="A1129" s="11"/>
    </row>
    <row r="1130" spans="1:1" x14ac:dyDescent="0.35">
      <c r="A1130" s="11"/>
    </row>
    <row r="1131" spans="1:1" x14ac:dyDescent="0.35">
      <c r="A1131" s="11"/>
    </row>
    <row r="1132" spans="1:1" x14ac:dyDescent="0.35">
      <c r="A1132" s="11"/>
    </row>
    <row r="1133" spans="1:1" x14ac:dyDescent="0.35">
      <c r="A1133" s="11"/>
    </row>
    <row r="1134" spans="1:1" x14ac:dyDescent="0.35">
      <c r="A1134" s="11"/>
    </row>
    <row r="1135" spans="1:1" x14ac:dyDescent="0.35">
      <c r="A1135" s="11"/>
    </row>
    <row r="1136" spans="1:1" x14ac:dyDescent="0.35">
      <c r="A1136" s="11"/>
    </row>
    <row r="1137" spans="1:1" x14ac:dyDescent="0.35">
      <c r="A1137" s="11"/>
    </row>
    <row r="1138" spans="1:1" x14ac:dyDescent="0.35">
      <c r="A1138" s="11"/>
    </row>
    <row r="1139" spans="1:1" x14ac:dyDescent="0.35">
      <c r="A1139" s="11"/>
    </row>
    <row r="1140" spans="1:1" x14ac:dyDescent="0.35">
      <c r="A1140" s="11"/>
    </row>
    <row r="1141" spans="1:1" x14ac:dyDescent="0.35">
      <c r="A1141" s="11"/>
    </row>
    <row r="1142" spans="1:1" x14ac:dyDescent="0.35">
      <c r="A1142" s="11"/>
    </row>
    <row r="1143" spans="1:1" x14ac:dyDescent="0.35">
      <c r="A1143" s="11"/>
    </row>
    <row r="1144" spans="1:1" x14ac:dyDescent="0.35">
      <c r="A1144" s="11"/>
    </row>
    <row r="1145" spans="1:1" x14ac:dyDescent="0.35">
      <c r="A1145" s="11"/>
    </row>
    <row r="1146" spans="1:1" x14ac:dyDescent="0.35">
      <c r="A1146" s="11"/>
    </row>
    <row r="1147" spans="1:1" x14ac:dyDescent="0.35">
      <c r="A1147" s="11"/>
    </row>
    <row r="1148" spans="1:1" x14ac:dyDescent="0.35">
      <c r="A1148" s="11"/>
    </row>
    <row r="1149" spans="1:1" x14ac:dyDescent="0.35">
      <c r="A1149" s="11"/>
    </row>
    <row r="1150" spans="1:1" x14ac:dyDescent="0.35">
      <c r="A1150" s="11"/>
    </row>
    <row r="1151" spans="1:1" x14ac:dyDescent="0.35">
      <c r="A1151" s="11"/>
    </row>
    <row r="1152" spans="1:1" x14ac:dyDescent="0.35">
      <c r="A1152" s="11"/>
    </row>
    <row r="1153" spans="1:1" x14ac:dyDescent="0.35">
      <c r="A1153" s="11"/>
    </row>
    <row r="1154" spans="1:1" x14ac:dyDescent="0.35">
      <c r="A1154" s="11"/>
    </row>
    <row r="1155" spans="1:1" x14ac:dyDescent="0.35">
      <c r="A1155" s="11"/>
    </row>
    <row r="1156" spans="1:1" x14ac:dyDescent="0.35">
      <c r="A1156" s="11"/>
    </row>
    <row r="1157" spans="1:1" x14ac:dyDescent="0.35">
      <c r="A1157" s="11"/>
    </row>
    <row r="1158" spans="1:1" x14ac:dyDescent="0.35">
      <c r="A1158" s="11"/>
    </row>
    <row r="1159" spans="1:1" x14ac:dyDescent="0.35">
      <c r="A1159" s="11"/>
    </row>
    <row r="1160" spans="1:1" x14ac:dyDescent="0.35">
      <c r="A1160" s="11"/>
    </row>
    <row r="1161" spans="1:1" x14ac:dyDescent="0.35">
      <c r="A1161" s="11"/>
    </row>
    <row r="1162" spans="1:1" x14ac:dyDescent="0.35">
      <c r="A1162" s="11"/>
    </row>
    <row r="1163" spans="1:1" x14ac:dyDescent="0.35">
      <c r="A1163" s="11"/>
    </row>
    <row r="1164" spans="1:1" x14ac:dyDescent="0.35">
      <c r="A1164" s="11"/>
    </row>
    <row r="1165" spans="1:1" x14ac:dyDescent="0.35">
      <c r="A1165" s="11"/>
    </row>
    <row r="1166" spans="1:1" x14ac:dyDescent="0.35">
      <c r="A1166" s="11"/>
    </row>
    <row r="1167" spans="1:1" x14ac:dyDescent="0.35">
      <c r="A1167" s="11"/>
    </row>
    <row r="1168" spans="1:1" x14ac:dyDescent="0.35">
      <c r="A1168" s="11"/>
    </row>
    <row r="1169" spans="1:1" x14ac:dyDescent="0.35">
      <c r="A1169" s="11"/>
    </row>
    <row r="1170" spans="1:1" x14ac:dyDescent="0.35">
      <c r="A1170" s="11"/>
    </row>
    <row r="1171" spans="1:1" x14ac:dyDescent="0.35">
      <c r="A1171" s="11"/>
    </row>
    <row r="1172" spans="1:1" x14ac:dyDescent="0.35">
      <c r="A1172" s="11"/>
    </row>
    <row r="1173" spans="1:1" x14ac:dyDescent="0.35">
      <c r="A1173" s="11"/>
    </row>
    <row r="1174" spans="1:1" x14ac:dyDescent="0.35">
      <c r="A1174" s="11"/>
    </row>
    <row r="1175" spans="1:1" x14ac:dyDescent="0.35">
      <c r="A1175" s="11"/>
    </row>
    <row r="1176" spans="1:1" x14ac:dyDescent="0.35">
      <c r="A1176" s="11"/>
    </row>
    <row r="1177" spans="1:1" x14ac:dyDescent="0.35">
      <c r="A1177" s="11"/>
    </row>
    <row r="1178" spans="1:1" x14ac:dyDescent="0.35">
      <c r="A1178" s="11"/>
    </row>
    <row r="1179" spans="1:1" x14ac:dyDescent="0.35">
      <c r="A1179" s="11"/>
    </row>
    <row r="1180" spans="1:1" x14ac:dyDescent="0.35">
      <c r="A1180" s="11"/>
    </row>
    <row r="1181" spans="1:1" x14ac:dyDescent="0.35">
      <c r="A1181" s="11"/>
    </row>
    <row r="1182" spans="1:1" x14ac:dyDescent="0.35">
      <c r="A1182" s="11"/>
    </row>
    <row r="1183" spans="1:1" x14ac:dyDescent="0.35">
      <c r="A1183" s="11"/>
    </row>
    <row r="1184" spans="1:1" x14ac:dyDescent="0.35">
      <c r="A1184" s="11"/>
    </row>
    <row r="1185" spans="1:1" x14ac:dyDescent="0.35">
      <c r="A1185" s="11"/>
    </row>
    <row r="1186" spans="1:1" x14ac:dyDescent="0.35">
      <c r="A1186" s="11"/>
    </row>
    <row r="1187" spans="1:1" x14ac:dyDescent="0.35">
      <c r="A1187" s="11"/>
    </row>
    <row r="1188" spans="1:1" x14ac:dyDescent="0.35">
      <c r="A1188" s="11"/>
    </row>
    <row r="1189" spans="1:1" x14ac:dyDescent="0.35">
      <c r="A1189" s="11"/>
    </row>
    <row r="1190" spans="1:1" x14ac:dyDescent="0.35">
      <c r="A1190" s="11"/>
    </row>
    <row r="1191" spans="1:1" x14ac:dyDescent="0.35">
      <c r="A1191" s="11"/>
    </row>
    <row r="1192" spans="1:1" x14ac:dyDescent="0.35">
      <c r="A1192" s="11"/>
    </row>
    <row r="1193" spans="1:1" x14ac:dyDescent="0.35">
      <c r="A1193" s="11"/>
    </row>
    <row r="1194" spans="1:1" x14ac:dyDescent="0.35">
      <c r="A1194" s="11"/>
    </row>
    <row r="1195" spans="1:1" x14ac:dyDescent="0.35">
      <c r="A1195" s="11"/>
    </row>
    <row r="1196" spans="1:1" x14ac:dyDescent="0.35">
      <c r="A1196" s="11"/>
    </row>
    <row r="1197" spans="1:1" x14ac:dyDescent="0.35">
      <c r="A1197" s="11"/>
    </row>
    <row r="1198" spans="1:1" x14ac:dyDescent="0.35">
      <c r="A1198" s="11"/>
    </row>
    <row r="1199" spans="1:1" x14ac:dyDescent="0.35">
      <c r="A1199" s="11"/>
    </row>
    <row r="1200" spans="1:1" x14ac:dyDescent="0.35">
      <c r="A1200" s="11"/>
    </row>
    <row r="1201" spans="1:1" x14ac:dyDescent="0.35">
      <c r="A1201" s="11"/>
    </row>
    <row r="1202" spans="1:1" x14ac:dyDescent="0.35">
      <c r="A1202" s="11"/>
    </row>
    <row r="1203" spans="1:1" x14ac:dyDescent="0.35">
      <c r="A1203" s="11"/>
    </row>
    <row r="1204" spans="1:1" x14ac:dyDescent="0.35">
      <c r="A1204" s="11"/>
    </row>
    <row r="1205" spans="1:1" x14ac:dyDescent="0.35">
      <c r="A1205" s="11"/>
    </row>
    <row r="1206" spans="1:1" x14ac:dyDescent="0.35">
      <c r="A1206" s="11"/>
    </row>
    <row r="1207" spans="1:1" x14ac:dyDescent="0.35">
      <c r="A1207" s="11"/>
    </row>
    <row r="1208" spans="1:1" x14ac:dyDescent="0.35">
      <c r="A1208" s="11"/>
    </row>
    <row r="1209" spans="1:1" x14ac:dyDescent="0.35">
      <c r="A1209" s="11"/>
    </row>
    <row r="1210" spans="1:1" x14ac:dyDescent="0.35">
      <c r="A1210" s="11"/>
    </row>
    <row r="1211" spans="1:1" x14ac:dyDescent="0.35">
      <c r="A1211" s="11"/>
    </row>
    <row r="1212" spans="1:1" x14ac:dyDescent="0.35">
      <c r="A1212" s="11"/>
    </row>
    <row r="1213" spans="1:1" x14ac:dyDescent="0.35">
      <c r="A1213" s="11"/>
    </row>
    <row r="1214" spans="1:1" x14ac:dyDescent="0.35">
      <c r="A1214" s="11"/>
    </row>
    <row r="1215" spans="1:1" x14ac:dyDescent="0.35">
      <c r="A1215" s="11"/>
    </row>
    <row r="1216" spans="1:1" x14ac:dyDescent="0.35">
      <c r="A1216" s="11"/>
    </row>
    <row r="1217" spans="1:1" x14ac:dyDescent="0.35">
      <c r="A1217" s="11"/>
    </row>
    <row r="1218" spans="1:1" x14ac:dyDescent="0.35">
      <c r="A1218" s="11"/>
    </row>
    <row r="1219" spans="1:1" x14ac:dyDescent="0.35">
      <c r="A1219" s="11"/>
    </row>
    <row r="1220" spans="1:1" x14ac:dyDescent="0.35">
      <c r="A1220" s="11"/>
    </row>
    <row r="1221" spans="1:1" x14ac:dyDescent="0.35">
      <c r="A1221" s="11"/>
    </row>
    <row r="1222" spans="1:1" x14ac:dyDescent="0.35">
      <c r="A1222" s="11"/>
    </row>
    <row r="1223" spans="1:1" x14ac:dyDescent="0.35">
      <c r="A1223" s="11"/>
    </row>
    <row r="1224" spans="1:1" x14ac:dyDescent="0.35">
      <c r="A1224" s="11"/>
    </row>
    <row r="1225" spans="1:1" x14ac:dyDescent="0.35">
      <c r="A1225" s="11"/>
    </row>
    <row r="1226" spans="1:1" x14ac:dyDescent="0.35">
      <c r="A1226" s="11"/>
    </row>
    <row r="1227" spans="1:1" x14ac:dyDescent="0.35">
      <c r="A1227" s="11"/>
    </row>
    <row r="1228" spans="1:1" x14ac:dyDescent="0.35">
      <c r="A1228" s="11"/>
    </row>
    <row r="1229" spans="1:1" x14ac:dyDescent="0.35">
      <c r="A1229" s="11"/>
    </row>
    <row r="1230" spans="1:1" x14ac:dyDescent="0.35">
      <c r="A1230" s="11"/>
    </row>
    <row r="1231" spans="1:1" x14ac:dyDescent="0.35">
      <c r="A1231" s="11"/>
    </row>
    <row r="1232" spans="1:1" x14ac:dyDescent="0.35">
      <c r="A1232" s="11"/>
    </row>
    <row r="1233" spans="1:1" x14ac:dyDescent="0.35">
      <c r="A1233" s="11"/>
    </row>
    <row r="1234" spans="1:1" x14ac:dyDescent="0.35">
      <c r="A1234" s="11"/>
    </row>
    <row r="1235" spans="1:1" x14ac:dyDescent="0.35">
      <c r="A1235" s="11"/>
    </row>
    <row r="1236" spans="1:1" x14ac:dyDescent="0.35">
      <c r="A1236" s="11"/>
    </row>
    <row r="1237" spans="1:1" x14ac:dyDescent="0.35">
      <c r="A1237" s="11"/>
    </row>
    <row r="1238" spans="1:1" x14ac:dyDescent="0.35">
      <c r="A1238" s="11"/>
    </row>
    <row r="1239" spans="1:1" x14ac:dyDescent="0.35">
      <c r="A1239" s="11"/>
    </row>
    <row r="1240" spans="1:1" x14ac:dyDescent="0.35">
      <c r="A1240" s="11"/>
    </row>
    <row r="1241" spans="1:1" x14ac:dyDescent="0.35">
      <c r="A1241" s="11"/>
    </row>
    <row r="1242" spans="1:1" x14ac:dyDescent="0.35">
      <c r="A1242" s="11"/>
    </row>
    <row r="1243" spans="1:1" x14ac:dyDescent="0.35">
      <c r="A1243" s="11"/>
    </row>
    <row r="1244" spans="1:1" x14ac:dyDescent="0.35">
      <c r="A1244" s="11"/>
    </row>
    <row r="1245" spans="1:1" x14ac:dyDescent="0.35">
      <c r="A1245" s="11"/>
    </row>
    <row r="1246" spans="1:1" x14ac:dyDescent="0.35">
      <c r="A1246" s="11"/>
    </row>
    <row r="1247" spans="1:1" x14ac:dyDescent="0.35">
      <c r="A1247" s="11"/>
    </row>
    <row r="1248" spans="1:1" x14ac:dyDescent="0.35">
      <c r="A1248" s="11"/>
    </row>
    <row r="1249" spans="1:1" x14ac:dyDescent="0.35">
      <c r="A1249" s="11"/>
    </row>
    <row r="1250" spans="1:1" x14ac:dyDescent="0.35">
      <c r="A1250" s="11"/>
    </row>
    <row r="1251" spans="1:1" x14ac:dyDescent="0.35">
      <c r="A1251" s="11"/>
    </row>
    <row r="1252" spans="1:1" x14ac:dyDescent="0.35">
      <c r="A1252" s="11"/>
    </row>
    <row r="1253" spans="1:1" x14ac:dyDescent="0.35">
      <c r="A1253" s="11"/>
    </row>
    <row r="1254" spans="1:1" x14ac:dyDescent="0.35">
      <c r="A1254" s="11"/>
    </row>
    <row r="1255" spans="1:1" x14ac:dyDescent="0.35">
      <c r="A1255" s="11"/>
    </row>
    <row r="1256" spans="1:1" x14ac:dyDescent="0.35">
      <c r="A1256" s="11"/>
    </row>
    <row r="1257" spans="1:1" x14ac:dyDescent="0.35">
      <c r="A1257" s="11"/>
    </row>
    <row r="1258" spans="1:1" x14ac:dyDescent="0.35">
      <c r="A1258" s="11"/>
    </row>
    <row r="1259" spans="1:1" x14ac:dyDescent="0.35">
      <c r="A1259" s="11"/>
    </row>
    <row r="1260" spans="1:1" x14ac:dyDescent="0.35">
      <c r="A1260" s="11"/>
    </row>
    <row r="1261" spans="1:1" x14ac:dyDescent="0.35">
      <c r="A1261" s="11"/>
    </row>
    <row r="1262" spans="1:1" x14ac:dyDescent="0.35">
      <c r="A1262" s="11"/>
    </row>
    <row r="1263" spans="1:1" x14ac:dyDescent="0.35">
      <c r="A1263" s="11"/>
    </row>
    <row r="1264" spans="1:1" x14ac:dyDescent="0.35">
      <c r="A1264" s="11"/>
    </row>
    <row r="1265" spans="1:1" x14ac:dyDescent="0.35">
      <c r="A1265" s="11"/>
    </row>
    <row r="1266" spans="1:1" x14ac:dyDescent="0.35">
      <c r="A1266" s="11"/>
    </row>
    <row r="1267" spans="1:1" x14ac:dyDescent="0.35">
      <c r="A1267" s="11"/>
    </row>
    <row r="1268" spans="1:1" x14ac:dyDescent="0.35">
      <c r="A1268" s="11"/>
    </row>
    <row r="1269" spans="1:1" x14ac:dyDescent="0.35">
      <c r="A1269" s="11"/>
    </row>
    <row r="1270" spans="1:1" x14ac:dyDescent="0.35">
      <c r="A1270" s="11"/>
    </row>
    <row r="1271" spans="1:1" x14ac:dyDescent="0.35">
      <c r="A1271" s="11"/>
    </row>
    <row r="1272" spans="1:1" x14ac:dyDescent="0.35">
      <c r="A1272" s="11"/>
    </row>
    <row r="1273" spans="1:1" x14ac:dyDescent="0.35">
      <c r="A1273" s="11"/>
    </row>
    <row r="1274" spans="1:1" x14ac:dyDescent="0.35">
      <c r="A1274" s="11"/>
    </row>
    <row r="1275" spans="1:1" x14ac:dyDescent="0.35">
      <c r="A1275" s="11"/>
    </row>
    <row r="1276" spans="1:1" x14ac:dyDescent="0.35">
      <c r="A1276" s="11"/>
    </row>
    <row r="1277" spans="1:1" x14ac:dyDescent="0.35">
      <c r="A1277" s="11"/>
    </row>
    <row r="1278" spans="1:1" x14ac:dyDescent="0.35">
      <c r="A1278" s="11"/>
    </row>
    <row r="1279" spans="1:1" x14ac:dyDescent="0.35">
      <c r="A1279" s="11"/>
    </row>
    <row r="1280" spans="1:1" x14ac:dyDescent="0.35">
      <c r="A1280" s="11"/>
    </row>
    <row r="1281" spans="1:1" x14ac:dyDescent="0.35">
      <c r="A1281" s="11"/>
    </row>
    <row r="1282" spans="1:1" x14ac:dyDescent="0.35">
      <c r="A1282" s="11"/>
    </row>
    <row r="1283" spans="1:1" x14ac:dyDescent="0.35">
      <c r="A1283" s="11"/>
    </row>
    <row r="1284" spans="1:1" x14ac:dyDescent="0.35">
      <c r="A1284" s="11"/>
    </row>
    <row r="1285" spans="1:1" x14ac:dyDescent="0.35">
      <c r="A1285" s="11"/>
    </row>
    <row r="1286" spans="1:1" x14ac:dyDescent="0.35">
      <c r="A1286" s="11"/>
    </row>
    <row r="1287" spans="1:1" x14ac:dyDescent="0.35">
      <c r="A1287" s="11"/>
    </row>
    <row r="1288" spans="1:1" x14ac:dyDescent="0.35">
      <c r="A1288" s="11"/>
    </row>
    <row r="1289" spans="1:1" x14ac:dyDescent="0.35">
      <c r="A1289" s="11"/>
    </row>
    <row r="1290" spans="1:1" x14ac:dyDescent="0.35">
      <c r="A1290" s="11"/>
    </row>
    <row r="1291" spans="1:1" x14ac:dyDescent="0.35">
      <c r="A1291" s="11"/>
    </row>
    <row r="1292" spans="1:1" x14ac:dyDescent="0.35">
      <c r="A1292" s="11"/>
    </row>
    <row r="1293" spans="1:1" x14ac:dyDescent="0.35">
      <c r="A1293" s="11"/>
    </row>
    <row r="1294" spans="1:1" x14ac:dyDescent="0.35">
      <c r="A1294" s="11"/>
    </row>
    <row r="1295" spans="1:1" x14ac:dyDescent="0.35">
      <c r="A1295" s="11"/>
    </row>
    <row r="1296" spans="1:1" x14ac:dyDescent="0.35">
      <c r="A1296" s="11"/>
    </row>
    <row r="1297" spans="1:1" x14ac:dyDescent="0.35">
      <c r="A1297" s="11"/>
    </row>
    <row r="1298" spans="1:1" x14ac:dyDescent="0.35">
      <c r="A1298" s="11"/>
    </row>
    <row r="1299" spans="1:1" x14ac:dyDescent="0.35">
      <c r="A1299" s="11"/>
    </row>
    <row r="1300" spans="1:1" x14ac:dyDescent="0.35">
      <c r="A1300" s="11"/>
    </row>
    <row r="1301" spans="1:1" x14ac:dyDescent="0.35">
      <c r="A1301" s="11"/>
    </row>
    <row r="1302" spans="1:1" x14ac:dyDescent="0.35">
      <c r="A1302" s="11"/>
    </row>
    <row r="1303" spans="1:1" x14ac:dyDescent="0.35">
      <c r="A1303" s="11"/>
    </row>
    <row r="1304" spans="1:1" x14ac:dyDescent="0.35">
      <c r="A1304" s="11"/>
    </row>
    <row r="1305" spans="1:1" x14ac:dyDescent="0.35">
      <c r="A1305" s="11"/>
    </row>
    <row r="1306" spans="1:1" x14ac:dyDescent="0.35">
      <c r="A1306" s="11"/>
    </row>
    <row r="1307" spans="1:1" x14ac:dyDescent="0.35">
      <c r="A1307" s="11"/>
    </row>
    <row r="1308" spans="1:1" x14ac:dyDescent="0.35">
      <c r="A1308" s="11"/>
    </row>
    <row r="1309" spans="1:1" x14ac:dyDescent="0.35">
      <c r="A1309" s="11"/>
    </row>
    <row r="1310" spans="1:1" x14ac:dyDescent="0.35">
      <c r="A1310" s="11"/>
    </row>
    <row r="1311" spans="1:1" x14ac:dyDescent="0.35">
      <c r="A1311" s="11"/>
    </row>
    <row r="1312" spans="1:1" x14ac:dyDescent="0.35">
      <c r="A1312" s="11"/>
    </row>
    <row r="1313" spans="1:1" x14ac:dyDescent="0.35">
      <c r="A1313" s="11"/>
    </row>
    <row r="1314" spans="1:1" x14ac:dyDescent="0.35">
      <c r="A1314" s="11"/>
    </row>
    <row r="1315" spans="1:1" x14ac:dyDescent="0.35">
      <c r="A1315" s="11"/>
    </row>
    <row r="1316" spans="1:1" x14ac:dyDescent="0.35">
      <c r="A1316" s="11"/>
    </row>
    <row r="1317" spans="1:1" x14ac:dyDescent="0.35">
      <c r="A1317" s="11"/>
    </row>
    <row r="1318" spans="1:1" x14ac:dyDescent="0.35">
      <c r="A1318" s="11"/>
    </row>
    <row r="1319" spans="1:1" x14ac:dyDescent="0.35">
      <c r="A1319" s="11"/>
    </row>
    <row r="1320" spans="1:1" x14ac:dyDescent="0.35">
      <c r="A1320" s="11"/>
    </row>
    <row r="1321" spans="1:1" x14ac:dyDescent="0.35">
      <c r="A1321" s="11"/>
    </row>
    <row r="1322" spans="1:1" x14ac:dyDescent="0.35">
      <c r="A1322" s="11"/>
    </row>
    <row r="1323" spans="1:1" x14ac:dyDescent="0.35">
      <c r="A1323" s="11"/>
    </row>
    <row r="1324" spans="1:1" x14ac:dyDescent="0.35">
      <c r="A1324" s="11"/>
    </row>
    <row r="1325" spans="1:1" x14ac:dyDescent="0.35">
      <c r="A1325" s="11"/>
    </row>
    <row r="1326" spans="1:1" x14ac:dyDescent="0.35">
      <c r="A1326" s="11"/>
    </row>
    <row r="1327" spans="1:1" x14ac:dyDescent="0.35">
      <c r="A1327" s="11"/>
    </row>
    <row r="1328" spans="1:1" x14ac:dyDescent="0.35">
      <c r="A1328" s="11"/>
    </row>
    <row r="1329" spans="1:1" x14ac:dyDescent="0.35">
      <c r="A1329" s="11"/>
    </row>
    <row r="1330" spans="1:1" x14ac:dyDescent="0.35">
      <c r="A1330" s="11"/>
    </row>
    <row r="1331" spans="1:1" x14ac:dyDescent="0.35">
      <c r="A1331" s="11"/>
    </row>
    <row r="1332" spans="1:1" x14ac:dyDescent="0.35">
      <c r="A1332" s="11"/>
    </row>
    <row r="1333" spans="1:1" x14ac:dyDescent="0.35">
      <c r="A1333" s="11"/>
    </row>
    <row r="1334" spans="1:1" x14ac:dyDescent="0.35">
      <c r="A1334" s="11"/>
    </row>
    <row r="1335" spans="1:1" x14ac:dyDescent="0.35">
      <c r="A1335" s="11"/>
    </row>
    <row r="1336" spans="1:1" x14ac:dyDescent="0.35">
      <c r="A1336" s="11"/>
    </row>
    <row r="1337" spans="1:1" x14ac:dyDescent="0.35">
      <c r="A1337" s="11"/>
    </row>
    <row r="1338" spans="1:1" x14ac:dyDescent="0.35">
      <c r="A1338" s="11"/>
    </row>
    <row r="1339" spans="1:1" x14ac:dyDescent="0.35">
      <c r="A1339" s="11"/>
    </row>
    <row r="1340" spans="1:1" x14ac:dyDescent="0.35">
      <c r="A1340" s="11"/>
    </row>
    <row r="1341" spans="1:1" x14ac:dyDescent="0.35">
      <c r="A1341" s="11"/>
    </row>
    <row r="1342" spans="1:1" x14ac:dyDescent="0.35">
      <c r="A1342" s="11"/>
    </row>
    <row r="1343" spans="1:1" x14ac:dyDescent="0.35">
      <c r="A1343" s="11"/>
    </row>
    <row r="1344" spans="1:1" x14ac:dyDescent="0.35">
      <c r="A1344" s="11"/>
    </row>
    <row r="1345" spans="1:1" x14ac:dyDescent="0.35">
      <c r="A1345" s="11"/>
    </row>
    <row r="1346" spans="1:1" x14ac:dyDescent="0.35">
      <c r="A1346" s="11"/>
    </row>
    <row r="1347" spans="1:1" x14ac:dyDescent="0.35">
      <c r="A1347" s="11"/>
    </row>
    <row r="1348" spans="1:1" x14ac:dyDescent="0.35">
      <c r="A1348" s="11"/>
    </row>
    <row r="1349" spans="1:1" x14ac:dyDescent="0.35">
      <c r="A1349" s="11"/>
    </row>
    <row r="1350" spans="1:1" x14ac:dyDescent="0.35">
      <c r="A1350" s="11"/>
    </row>
    <row r="1351" spans="1:1" x14ac:dyDescent="0.35">
      <c r="A1351" s="11"/>
    </row>
    <row r="1352" spans="1:1" x14ac:dyDescent="0.35">
      <c r="A1352" s="11"/>
    </row>
    <row r="1353" spans="1:1" x14ac:dyDescent="0.35">
      <c r="A1353" s="11"/>
    </row>
    <row r="1354" spans="1:1" x14ac:dyDescent="0.35">
      <c r="A1354" s="11"/>
    </row>
    <row r="1355" spans="1:1" x14ac:dyDescent="0.35">
      <c r="A1355" s="11"/>
    </row>
    <row r="1356" spans="1:1" x14ac:dyDescent="0.35">
      <c r="A1356" s="11"/>
    </row>
    <row r="1357" spans="1:1" x14ac:dyDescent="0.35">
      <c r="A1357" s="11"/>
    </row>
    <row r="1358" spans="1:1" x14ac:dyDescent="0.35">
      <c r="A1358" s="11"/>
    </row>
    <row r="1359" spans="1:1" x14ac:dyDescent="0.35">
      <c r="A1359" s="11"/>
    </row>
    <row r="1360" spans="1:1" x14ac:dyDescent="0.35">
      <c r="A1360" s="11"/>
    </row>
    <row r="1361" spans="1:1" x14ac:dyDescent="0.35">
      <c r="A1361" s="11"/>
    </row>
    <row r="1362" spans="1:1" x14ac:dyDescent="0.35">
      <c r="A1362" s="11"/>
    </row>
    <row r="1363" spans="1:1" x14ac:dyDescent="0.35">
      <c r="A1363" s="11"/>
    </row>
    <row r="1364" spans="1:1" x14ac:dyDescent="0.35">
      <c r="A1364" s="11"/>
    </row>
    <row r="1365" spans="1:1" x14ac:dyDescent="0.35">
      <c r="A1365" s="11"/>
    </row>
    <row r="1366" spans="1:1" x14ac:dyDescent="0.35">
      <c r="A1366" s="11"/>
    </row>
    <row r="1367" spans="1:1" x14ac:dyDescent="0.35">
      <c r="A1367" s="11"/>
    </row>
    <row r="1368" spans="1:1" x14ac:dyDescent="0.35">
      <c r="A1368" s="11"/>
    </row>
    <row r="1369" spans="1:1" x14ac:dyDescent="0.35">
      <c r="A1369" s="11"/>
    </row>
    <row r="1370" spans="1:1" x14ac:dyDescent="0.35">
      <c r="A1370" s="11"/>
    </row>
    <row r="1371" spans="1:1" x14ac:dyDescent="0.35">
      <c r="A1371" s="11"/>
    </row>
    <row r="1372" spans="1:1" x14ac:dyDescent="0.35">
      <c r="A1372" s="11"/>
    </row>
    <row r="1373" spans="1:1" x14ac:dyDescent="0.35">
      <c r="A1373" s="11"/>
    </row>
    <row r="1374" spans="1:1" x14ac:dyDescent="0.35">
      <c r="A1374" s="11"/>
    </row>
    <row r="1375" spans="1:1" x14ac:dyDescent="0.35">
      <c r="A1375" s="11"/>
    </row>
    <row r="1376" spans="1:1" x14ac:dyDescent="0.35">
      <c r="A1376" s="11"/>
    </row>
    <row r="1377" spans="1:1" x14ac:dyDescent="0.35">
      <c r="A1377" s="11"/>
    </row>
    <row r="1378" spans="1:1" x14ac:dyDescent="0.35">
      <c r="A1378" s="11"/>
    </row>
    <row r="1379" spans="1:1" x14ac:dyDescent="0.35">
      <c r="A1379" s="11"/>
    </row>
    <row r="1380" spans="1:1" x14ac:dyDescent="0.35">
      <c r="A1380" s="11"/>
    </row>
    <row r="1381" spans="1:1" x14ac:dyDescent="0.35">
      <c r="A1381" s="11"/>
    </row>
    <row r="1382" spans="1:1" x14ac:dyDescent="0.35">
      <c r="A1382" s="11"/>
    </row>
    <row r="1383" spans="1:1" x14ac:dyDescent="0.35">
      <c r="A1383" s="11"/>
    </row>
    <row r="1384" spans="1:1" x14ac:dyDescent="0.35">
      <c r="A1384" s="11"/>
    </row>
    <row r="1385" spans="1:1" x14ac:dyDescent="0.35">
      <c r="A1385" s="11"/>
    </row>
    <row r="1386" spans="1:1" x14ac:dyDescent="0.35">
      <c r="A1386" s="11"/>
    </row>
    <row r="1387" spans="1:1" x14ac:dyDescent="0.35">
      <c r="A1387" s="11"/>
    </row>
    <row r="1388" spans="1:1" x14ac:dyDescent="0.35">
      <c r="A1388" s="11"/>
    </row>
    <row r="1389" spans="1:1" x14ac:dyDescent="0.35">
      <c r="A1389" s="11"/>
    </row>
    <row r="1390" spans="1:1" x14ac:dyDescent="0.35">
      <c r="A1390" s="11"/>
    </row>
    <row r="1391" spans="1:1" x14ac:dyDescent="0.35">
      <c r="A1391" s="11"/>
    </row>
    <row r="1392" spans="1:1" x14ac:dyDescent="0.35">
      <c r="A1392" s="11"/>
    </row>
    <row r="1393" spans="1:1" x14ac:dyDescent="0.35">
      <c r="A1393" s="11"/>
    </row>
    <row r="1394" spans="1:1" x14ac:dyDescent="0.35">
      <c r="A1394" s="11"/>
    </row>
    <row r="1395" spans="1:1" x14ac:dyDescent="0.35">
      <c r="A1395" s="11"/>
    </row>
    <row r="1396" spans="1:1" x14ac:dyDescent="0.35">
      <c r="A1396" s="11"/>
    </row>
    <row r="1397" spans="1:1" x14ac:dyDescent="0.35">
      <c r="A1397" s="11"/>
    </row>
    <row r="1398" spans="1:1" x14ac:dyDescent="0.35">
      <c r="A1398" s="11"/>
    </row>
    <row r="1399" spans="1:1" x14ac:dyDescent="0.35">
      <c r="A1399" s="11"/>
    </row>
    <row r="1400" spans="1:1" x14ac:dyDescent="0.35">
      <c r="A1400" s="11"/>
    </row>
    <row r="1401" spans="1:1" x14ac:dyDescent="0.35">
      <c r="A1401" s="11"/>
    </row>
    <row r="1402" spans="1:1" x14ac:dyDescent="0.35">
      <c r="A1402" s="11"/>
    </row>
    <row r="1403" spans="1:1" x14ac:dyDescent="0.35">
      <c r="A1403" s="11"/>
    </row>
    <row r="1404" spans="1:1" x14ac:dyDescent="0.35">
      <c r="A1404" s="11"/>
    </row>
    <row r="1405" spans="1:1" x14ac:dyDescent="0.35">
      <c r="A1405" s="11"/>
    </row>
    <row r="1406" spans="1:1" x14ac:dyDescent="0.35">
      <c r="A1406" s="11"/>
    </row>
    <row r="1407" spans="1:1" x14ac:dyDescent="0.35">
      <c r="A1407" s="11"/>
    </row>
    <row r="1408" spans="1:1" x14ac:dyDescent="0.35">
      <c r="A1408" s="11"/>
    </row>
    <row r="1409" spans="1:1" x14ac:dyDescent="0.35">
      <c r="A1409" s="11"/>
    </row>
    <row r="1410" spans="1:1" x14ac:dyDescent="0.35">
      <c r="A1410" s="11"/>
    </row>
    <row r="1411" spans="1:1" x14ac:dyDescent="0.35">
      <c r="A1411" s="11"/>
    </row>
    <row r="1412" spans="1:1" x14ac:dyDescent="0.35">
      <c r="A1412" s="11"/>
    </row>
    <row r="1413" spans="1:1" x14ac:dyDescent="0.35">
      <c r="A1413" s="11"/>
    </row>
    <row r="1414" spans="1:1" x14ac:dyDescent="0.35">
      <c r="A1414" s="11"/>
    </row>
    <row r="1415" spans="1:1" x14ac:dyDescent="0.35">
      <c r="A1415" s="11"/>
    </row>
    <row r="1416" spans="1:1" x14ac:dyDescent="0.35">
      <c r="A1416" s="11"/>
    </row>
    <row r="1417" spans="1:1" x14ac:dyDescent="0.35">
      <c r="A1417" s="11"/>
    </row>
    <row r="1418" spans="1:1" x14ac:dyDescent="0.35">
      <c r="A1418" s="11"/>
    </row>
    <row r="1419" spans="1:1" x14ac:dyDescent="0.35">
      <c r="A1419" s="11"/>
    </row>
    <row r="1420" spans="1:1" x14ac:dyDescent="0.35">
      <c r="A1420" s="11"/>
    </row>
    <row r="1421" spans="1:1" x14ac:dyDescent="0.35">
      <c r="A1421" s="11"/>
    </row>
    <row r="1422" spans="1:1" x14ac:dyDescent="0.35">
      <c r="A1422" s="11"/>
    </row>
    <row r="1423" spans="1:1" x14ac:dyDescent="0.35">
      <c r="A1423" s="11"/>
    </row>
    <row r="1424" spans="1:1" x14ac:dyDescent="0.35">
      <c r="A1424" s="11"/>
    </row>
    <row r="1425" spans="1:1" x14ac:dyDescent="0.35">
      <c r="A1425" s="11"/>
    </row>
    <row r="1426" spans="1:1" x14ac:dyDescent="0.35">
      <c r="A1426" s="11"/>
    </row>
    <row r="1427" spans="1:1" x14ac:dyDescent="0.35">
      <c r="A1427" s="11"/>
    </row>
    <row r="1428" spans="1:1" x14ac:dyDescent="0.35">
      <c r="A1428" s="11"/>
    </row>
    <row r="1429" spans="1:1" x14ac:dyDescent="0.35">
      <c r="A1429" s="11"/>
    </row>
    <row r="1430" spans="1:1" x14ac:dyDescent="0.35">
      <c r="A1430" s="11"/>
    </row>
    <row r="1431" spans="1:1" x14ac:dyDescent="0.35">
      <c r="A1431" s="11"/>
    </row>
    <row r="1432" spans="1:1" x14ac:dyDescent="0.35">
      <c r="A1432" s="11"/>
    </row>
    <row r="1433" spans="1:1" x14ac:dyDescent="0.35">
      <c r="A1433" s="11"/>
    </row>
    <row r="1434" spans="1:1" x14ac:dyDescent="0.35">
      <c r="A1434" s="11"/>
    </row>
    <row r="1435" spans="1:1" x14ac:dyDescent="0.35">
      <c r="A1435" s="11"/>
    </row>
    <row r="1436" spans="1:1" x14ac:dyDescent="0.35">
      <c r="A1436" s="11"/>
    </row>
    <row r="1437" spans="1:1" x14ac:dyDescent="0.35">
      <c r="A1437" s="11"/>
    </row>
    <row r="1438" spans="1:1" x14ac:dyDescent="0.35">
      <c r="A1438" s="11"/>
    </row>
    <row r="1439" spans="1:1" x14ac:dyDescent="0.35">
      <c r="A1439" s="11"/>
    </row>
    <row r="1440" spans="1:1" x14ac:dyDescent="0.35">
      <c r="A1440" s="11"/>
    </row>
    <row r="1441" spans="1:1" x14ac:dyDescent="0.35">
      <c r="A1441" s="11"/>
    </row>
    <row r="1442" spans="1:1" x14ac:dyDescent="0.35">
      <c r="A1442" s="11"/>
    </row>
    <row r="1443" spans="1:1" x14ac:dyDescent="0.35">
      <c r="A1443" s="11"/>
    </row>
    <row r="1444" spans="1:1" x14ac:dyDescent="0.35">
      <c r="A1444" s="11"/>
    </row>
    <row r="1445" spans="1:1" x14ac:dyDescent="0.35">
      <c r="A1445" s="11"/>
    </row>
    <row r="1446" spans="1:1" x14ac:dyDescent="0.35">
      <c r="A1446" s="11"/>
    </row>
    <row r="1447" spans="1:1" x14ac:dyDescent="0.35">
      <c r="A1447" s="11"/>
    </row>
    <row r="1448" spans="1:1" x14ac:dyDescent="0.35">
      <c r="A1448" s="11"/>
    </row>
    <row r="1449" spans="1:1" x14ac:dyDescent="0.35">
      <c r="A1449" s="11"/>
    </row>
    <row r="1450" spans="1:1" x14ac:dyDescent="0.35">
      <c r="A1450" s="11"/>
    </row>
    <row r="1451" spans="1:1" x14ac:dyDescent="0.35">
      <c r="A1451" s="11"/>
    </row>
    <row r="1452" spans="1:1" x14ac:dyDescent="0.35">
      <c r="A1452" s="11"/>
    </row>
    <row r="1453" spans="1:1" x14ac:dyDescent="0.35">
      <c r="A1453" s="11"/>
    </row>
    <row r="1454" spans="1:1" x14ac:dyDescent="0.35">
      <c r="A1454" s="11"/>
    </row>
    <row r="1455" spans="1:1" x14ac:dyDescent="0.35">
      <c r="A1455" s="11"/>
    </row>
    <row r="1456" spans="1:1" x14ac:dyDescent="0.35">
      <c r="A1456" s="11"/>
    </row>
    <row r="1457" spans="1:1" x14ac:dyDescent="0.35">
      <c r="A1457" s="11"/>
    </row>
    <row r="1458" spans="1:1" x14ac:dyDescent="0.35">
      <c r="A1458" s="11"/>
    </row>
    <row r="1459" spans="1:1" x14ac:dyDescent="0.35">
      <c r="A1459" s="11"/>
    </row>
    <row r="1460" spans="1:1" x14ac:dyDescent="0.35">
      <c r="A1460" s="11"/>
    </row>
    <row r="1461" spans="1:1" x14ac:dyDescent="0.35">
      <c r="A1461" s="11"/>
    </row>
    <row r="1462" spans="1:1" x14ac:dyDescent="0.35">
      <c r="A1462" s="11"/>
    </row>
    <row r="1463" spans="1:1" x14ac:dyDescent="0.35">
      <c r="A1463" s="11"/>
    </row>
    <row r="1464" spans="1:1" x14ac:dyDescent="0.35">
      <c r="A1464" s="11"/>
    </row>
    <row r="1465" spans="1:1" x14ac:dyDescent="0.35">
      <c r="A1465" s="11"/>
    </row>
    <row r="1466" spans="1:1" x14ac:dyDescent="0.35">
      <c r="A1466" s="11"/>
    </row>
    <row r="1467" spans="1:1" x14ac:dyDescent="0.35">
      <c r="A1467" s="11"/>
    </row>
    <row r="1468" spans="1:1" x14ac:dyDescent="0.35">
      <c r="A1468" s="11"/>
    </row>
    <row r="1469" spans="1:1" x14ac:dyDescent="0.35">
      <c r="A1469" s="11"/>
    </row>
    <row r="1470" spans="1:1" x14ac:dyDescent="0.35">
      <c r="A1470" s="11"/>
    </row>
    <row r="1471" spans="1:1" x14ac:dyDescent="0.35">
      <c r="A1471" s="11"/>
    </row>
    <row r="1472" spans="1:1" x14ac:dyDescent="0.35">
      <c r="A1472" s="11"/>
    </row>
    <row r="1473" spans="1:1" x14ac:dyDescent="0.35">
      <c r="A1473" s="11"/>
    </row>
    <row r="1474" spans="1:1" x14ac:dyDescent="0.35">
      <c r="A1474" s="11"/>
    </row>
    <row r="1475" spans="1:1" x14ac:dyDescent="0.35">
      <c r="A1475" s="11"/>
    </row>
    <row r="1476" spans="1:1" x14ac:dyDescent="0.35">
      <c r="A1476" s="11"/>
    </row>
    <row r="1477" spans="1:1" x14ac:dyDescent="0.35">
      <c r="A1477" s="11"/>
    </row>
    <row r="1478" spans="1:1" x14ac:dyDescent="0.35">
      <c r="A1478" s="11"/>
    </row>
    <row r="1479" spans="1:1" x14ac:dyDescent="0.35">
      <c r="A1479" s="11"/>
    </row>
    <row r="1480" spans="1:1" x14ac:dyDescent="0.35">
      <c r="A1480" s="11"/>
    </row>
    <row r="1481" spans="1:1" x14ac:dyDescent="0.35">
      <c r="A1481" s="11"/>
    </row>
    <row r="1482" spans="1:1" x14ac:dyDescent="0.35">
      <c r="A1482" s="11"/>
    </row>
    <row r="1483" spans="1:1" x14ac:dyDescent="0.35">
      <c r="A1483" s="11"/>
    </row>
    <row r="1484" spans="1:1" x14ac:dyDescent="0.35">
      <c r="A1484" s="11"/>
    </row>
    <row r="1485" spans="1:1" x14ac:dyDescent="0.35">
      <c r="A1485" s="11"/>
    </row>
    <row r="1486" spans="1:1" x14ac:dyDescent="0.35">
      <c r="A1486" s="11"/>
    </row>
    <row r="1487" spans="1:1" x14ac:dyDescent="0.35">
      <c r="A1487" s="11"/>
    </row>
    <row r="1488" spans="1:1" x14ac:dyDescent="0.35">
      <c r="A1488" s="11"/>
    </row>
    <row r="1489" spans="1:1" x14ac:dyDescent="0.35">
      <c r="A1489" s="11"/>
    </row>
    <row r="1490" spans="1:1" x14ac:dyDescent="0.35">
      <c r="A1490" s="11"/>
    </row>
    <row r="1491" spans="1:1" x14ac:dyDescent="0.35">
      <c r="A1491" s="11"/>
    </row>
    <row r="1492" spans="1:1" x14ac:dyDescent="0.35">
      <c r="A1492" s="11"/>
    </row>
    <row r="1493" spans="1:1" x14ac:dyDescent="0.35">
      <c r="A1493" s="11"/>
    </row>
    <row r="1494" spans="1:1" x14ac:dyDescent="0.35">
      <c r="A1494" s="11"/>
    </row>
    <row r="1495" spans="1:1" x14ac:dyDescent="0.35">
      <c r="A1495" s="11"/>
    </row>
    <row r="1496" spans="1:1" x14ac:dyDescent="0.35">
      <c r="A1496" s="11"/>
    </row>
    <row r="1497" spans="1:1" x14ac:dyDescent="0.35">
      <c r="A1497" s="11"/>
    </row>
    <row r="1498" spans="1:1" x14ac:dyDescent="0.35">
      <c r="A1498" s="11"/>
    </row>
    <row r="1499" spans="1:1" x14ac:dyDescent="0.35">
      <c r="A1499" s="11"/>
    </row>
    <row r="1500" spans="1:1" x14ac:dyDescent="0.35">
      <c r="A1500" s="11"/>
    </row>
    <row r="1501" spans="1:1" x14ac:dyDescent="0.35">
      <c r="A1501" s="11"/>
    </row>
    <row r="1502" spans="1:1" x14ac:dyDescent="0.35">
      <c r="A1502" s="11"/>
    </row>
    <row r="1503" spans="1:1" x14ac:dyDescent="0.35">
      <c r="A1503" s="11"/>
    </row>
    <row r="1504" spans="1:1" x14ac:dyDescent="0.35">
      <c r="A1504" s="11"/>
    </row>
    <row r="1505" spans="1:1" x14ac:dyDescent="0.35">
      <c r="A1505" s="11"/>
    </row>
    <row r="1506" spans="1:1" x14ac:dyDescent="0.35">
      <c r="A1506" s="11"/>
    </row>
    <row r="1507" spans="1:1" x14ac:dyDescent="0.35">
      <c r="A1507" s="11"/>
    </row>
    <row r="1508" spans="1:1" x14ac:dyDescent="0.35">
      <c r="A1508" s="11"/>
    </row>
    <row r="1509" spans="1:1" x14ac:dyDescent="0.35">
      <c r="A1509" s="11"/>
    </row>
    <row r="1510" spans="1:1" x14ac:dyDescent="0.35">
      <c r="A1510" s="11"/>
    </row>
    <row r="1511" spans="1:1" x14ac:dyDescent="0.35">
      <c r="A1511" s="11"/>
    </row>
    <row r="1512" spans="1:1" x14ac:dyDescent="0.35">
      <c r="A1512" s="11"/>
    </row>
    <row r="1513" spans="1:1" x14ac:dyDescent="0.35">
      <c r="A1513" s="11"/>
    </row>
    <row r="1514" spans="1:1" x14ac:dyDescent="0.35">
      <c r="A1514" s="11"/>
    </row>
    <row r="1515" spans="1:1" x14ac:dyDescent="0.35">
      <c r="A1515" s="11"/>
    </row>
    <row r="1516" spans="1:1" x14ac:dyDescent="0.35">
      <c r="A1516" s="11"/>
    </row>
    <row r="1517" spans="1:1" x14ac:dyDescent="0.35">
      <c r="A1517" s="11"/>
    </row>
    <row r="1518" spans="1:1" x14ac:dyDescent="0.35">
      <c r="A1518" s="11"/>
    </row>
    <row r="1519" spans="1:1" x14ac:dyDescent="0.35">
      <c r="A1519" s="11"/>
    </row>
    <row r="1520" spans="1:1" x14ac:dyDescent="0.35">
      <c r="A1520" s="11"/>
    </row>
    <row r="1521" spans="1:1" x14ac:dyDescent="0.35">
      <c r="A1521" s="11"/>
    </row>
    <row r="1522" spans="1:1" x14ac:dyDescent="0.35">
      <c r="A1522" s="11"/>
    </row>
    <row r="1523" spans="1:1" x14ac:dyDescent="0.35">
      <c r="A1523" s="11"/>
    </row>
    <row r="1524" spans="1:1" x14ac:dyDescent="0.35">
      <c r="A1524" s="11"/>
    </row>
    <row r="1525" spans="1:1" x14ac:dyDescent="0.35">
      <c r="A1525" s="11"/>
    </row>
    <row r="1526" spans="1:1" x14ac:dyDescent="0.35">
      <c r="A1526" s="11"/>
    </row>
    <row r="1527" spans="1:1" x14ac:dyDescent="0.35">
      <c r="A1527" s="11"/>
    </row>
    <row r="1528" spans="1:1" x14ac:dyDescent="0.35">
      <c r="A1528" s="11"/>
    </row>
    <row r="1529" spans="1:1" x14ac:dyDescent="0.35">
      <c r="A1529" s="11"/>
    </row>
    <row r="1530" spans="1:1" x14ac:dyDescent="0.35">
      <c r="A1530" s="11"/>
    </row>
    <row r="1531" spans="1:1" x14ac:dyDescent="0.35">
      <c r="A1531" s="11"/>
    </row>
    <row r="1532" spans="1:1" x14ac:dyDescent="0.35">
      <c r="A1532" s="11"/>
    </row>
    <row r="1533" spans="1:1" x14ac:dyDescent="0.35">
      <c r="A1533" s="11"/>
    </row>
    <row r="1534" spans="1:1" x14ac:dyDescent="0.35">
      <c r="A1534" s="11"/>
    </row>
    <row r="1535" spans="1:1" x14ac:dyDescent="0.35">
      <c r="A1535" s="11"/>
    </row>
    <row r="1536" spans="1:1" x14ac:dyDescent="0.35">
      <c r="A1536" s="11"/>
    </row>
    <row r="1537" spans="1:1" x14ac:dyDescent="0.35">
      <c r="A1537" s="11"/>
    </row>
    <row r="1538" spans="1:1" x14ac:dyDescent="0.35">
      <c r="A1538" s="11"/>
    </row>
    <row r="1539" spans="1:1" x14ac:dyDescent="0.35">
      <c r="A1539" s="11"/>
    </row>
    <row r="1540" spans="1:1" x14ac:dyDescent="0.35">
      <c r="A1540" s="11"/>
    </row>
    <row r="1541" spans="1:1" x14ac:dyDescent="0.35">
      <c r="A1541" s="11"/>
    </row>
    <row r="1542" spans="1:1" x14ac:dyDescent="0.35">
      <c r="A1542" s="11"/>
    </row>
    <row r="1543" spans="1:1" x14ac:dyDescent="0.35">
      <c r="A1543" s="11"/>
    </row>
    <row r="1544" spans="1:1" x14ac:dyDescent="0.35">
      <c r="A1544" s="11"/>
    </row>
    <row r="1545" spans="1:1" x14ac:dyDescent="0.35">
      <c r="A1545" s="11"/>
    </row>
    <row r="1546" spans="1:1" x14ac:dyDescent="0.35">
      <c r="A1546" s="11"/>
    </row>
    <row r="1547" spans="1:1" x14ac:dyDescent="0.35">
      <c r="A1547" s="11"/>
    </row>
    <row r="1548" spans="1:1" x14ac:dyDescent="0.35">
      <c r="A1548" s="11"/>
    </row>
    <row r="1549" spans="1:1" x14ac:dyDescent="0.35">
      <c r="A1549" s="11"/>
    </row>
    <row r="1550" spans="1:1" x14ac:dyDescent="0.35">
      <c r="A1550" s="11"/>
    </row>
    <row r="1551" spans="1:1" x14ac:dyDescent="0.35">
      <c r="A1551" s="11"/>
    </row>
    <row r="1552" spans="1:1" x14ac:dyDescent="0.35">
      <c r="A1552" s="11"/>
    </row>
    <row r="1553" spans="1:1" x14ac:dyDescent="0.35">
      <c r="A1553" s="11"/>
    </row>
    <row r="1554" spans="1:1" x14ac:dyDescent="0.35">
      <c r="A1554" s="11"/>
    </row>
    <row r="1555" spans="1:1" x14ac:dyDescent="0.35">
      <c r="A1555" s="11"/>
    </row>
    <row r="1556" spans="1:1" x14ac:dyDescent="0.35">
      <c r="A1556" s="11"/>
    </row>
    <row r="1557" spans="1:1" x14ac:dyDescent="0.35">
      <c r="A1557" s="11"/>
    </row>
    <row r="1558" spans="1:1" x14ac:dyDescent="0.35">
      <c r="A1558" s="11"/>
    </row>
    <row r="1559" spans="1:1" x14ac:dyDescent="0.35">
      <c r="A1559" s="11"/>
    </row>
    <row r="1560" spans="1:1" x14ac:dyDescent="0.35">
      <c r="A1560" s="11"/>
    </row>
    <row r="1561" spans="1:1" x14ac:dyDescent="0.35">
      <c r="A1561" s="11"/>
    </row>
    <row r="1562" spans="1:1" x14ac:dyDescent="0.35">
      <c r="A1562" s="11"/>
    </row>
    <row r="1563" spans="1:1" x14ac:dyDescent="0.35">
      <c r="A1563" s="11"/>
    </row>
    <row r="1564" spans="1:1" x14ac:dyDescent="0.35">
      <c r="A1564" s="11"/>
    </row>
    <row r="1565" spans="1:1" x14ac:dyDescent="0.35">
      <c r="A1565" s="11"/>
    </row>
    <row r="1566" spans="1:1" x14ac:dyDescent="0.35">
      <c r="A1566" s="11"/>
    </row>
    <row r="1567" spans="1:1" x14ac:dyDescent="0.35">
      <c r="A1567" s="11"/>
    </row>
    <row r="1568" spans="1:1" x14ac:dyDescent="0.35">
      <c r="A1568" s="11"/>
    </row>
    <row r="1569" spans="1:1" x14ac:dyDescent="0.35">
      <c r="A1569" s="11"/>
    </row>
    <row r="1570" spans="1:1" x14ac:dyDescent="0.35">
      <c r="A1570" s="11"/>
    </row>
    <row r="1571" spans="1:1" x14ac:dyDescent="0.35">
      <c r="A1571" s="11"/>
    </row>
    <row r="1572" spans="1:1" x14ac:dyDescent="0.35">
      <c r="A1572" s="11"/>
    </row>
    <row r="1573" spans="1:1" x14ac:dyDescent="0.35">
      <c r="A1573" s="11"/>
    </row>
    <row r="1574" spans="1:1" x14ac:dyDescent="0.35">
      <c r="A1574" s="11"/>
    </row>
    <row r="1575" spans="1:1" x14ac:dyDescent="0.35">
      <c r="A1575" s="11"/>
    </row>
    <row r="1576" spans="1:1" x14ac:dyDescent="0.35">
      <c r="A1576" s="11"/>
    </row>
    <row r="1577" spans="1:1" x14ac:dyDescent="0.35">
      <c r="A1577" s="11"/>
    </row>
    <row r="1578" spans="1:1" x14ac:dyDescent="0.35">
      <c r="A1578" s="11"/>
    </row>
    <row r="1579" spans="1:1" x14ac:dyDescent="0.35">
      <c r="A1579" s="11"/>
    </row>
    <row r="1580" spans="1:1" x14ac:dyDescent="0.35">
      <c r="A1580" s="11"/>
    </row>
    <row r="1581" spans="1:1" x14ac:dyDescent="0.35">
      <c r="A1581" s="11"/>
    </row>
    <row r="1582" spans="1:1" x14ac:dyDescent="0.35">
      <c r="A1582" s="11"/>
    </row>
    <row r="1583" spans="1:1" x14ac:dyDescent="0.35">
      <c r="A1583" s="11"/>
    </row>
    <row r="1584" spans="1:1" x14ac:dyDescent="0.35">
      <c r="A1584" s="11"/>
    </row>
    <row r="1585" spans="1:1" x14ac:dyDescent="0.35">
      <c r="A1585" s="11"/>
    </row>
    <row r="1586" spans="1:1" x14ac:dyDescent="0.35">
      <c r="A1586" s="11"/>
    </row>
    <row r="1587" spans="1:1" x14ac:dyDescent="0.35">
      <c r="A1587" s="11"/>
    </row>
    <row r="1588" spans="1:1" x14ac:dyDescent="0.35">
      <c r="A1588" s="11"/>
    </row>
    <row r="1589" spans="1:1" x14ac:dyDescent="0.35">
      <c r="A1589" s="11"/>
    </row>
    <row r="1590" spans="1:1" x14ac:dyDescent="0.35">
      <c r="A1590" s="11"/>
    </row>
    <row r="1591" spans="1:1" x14ac:dyDescent="0.35">
      <c r="A1591" s="11"/>
    </row>
    <row r="1592" spans="1:1" x14ac:dyDescent="0.35">
      <c r="A1592" s="11"/>
    </row>
    <row r="1593" spans="1:1" x14ac:dyDescent="0.35">
      <c r="A1593" s="11"/>
    </row>
    <row r="1594" spans="1:1" x14ac:dyDescent="0.35">
      <c r="A1594" s="11"/>
    </row>
    <row r="1595" spans="1:1" x14ac:dyDescent="0.35">
      <c r="A1595" s="11"/>
    </row>
    <row r="1596" spans="1:1" x14ac:dyDescent="0.35">
      <c r="A1596" s="11"/>
    </row>
    <row r="1597" spans="1:1" x14ac:dyDescent="0.35">
      <c r="A1597" s="11"/>
    </row>
    <row r="1598" spans="1:1" x14ac:dyDescent="0.35">
      <c r="A1598" s="11"/>
    </row>
    <row r="1599" spans="1:1" x14ac:dyDescent="0.35">
      <c r="A1599" s="11"/>
    </row>
    <row r="1600" spans="1:1" x14ac:dyDescent="0.35">
      <c r="A1600" s="11"/>
    </row>
    <row r="1601" spans="1:1" x14ac:dyDescent="0.35">
      <c r="A1601" s="11"/>
    </row>
    <row r="1602" spans="1:1" x14ac:dyDescent="0.35">
      <c r="A1602" s="11"/>
    </row>
    <row r="1603" spans="1:1" x14ac:dyDescent="0.35">
      <c r="A1603" s="11"/>
    </row>
    <row r="1604" spans="1:1" x14ac:dyDescent="0.35">
      <c r="A1604" s="11"/>
    </row>
    <row r="1605" spans="1:1" x14ac:dyDescent="0.35">
      <c r="A1605" s="11"/>
    </row>
    <row r="1606" spans="1:1" x14ac:dyDescent="0.35">
      <c r="A1606" s="11"/>
    </row>
    <row r="1607" spans="1:1" x14ac:dyDescent="0.35">
      <c r="A1607" s="11"/>
    </row>
    <row r="1608" spans="1:1" x14ac:dyDescent="0.35">
      <c r="A1608" s="11"/>
    </row>
    <row r="1609" spans="1:1" x14ac:dyDescent="0.35">
      <c r="A1609" s="11"/>
    </row>
    <row r="1610" spans="1:1" x14ac:dyDescent="0.35">
      <c r="A1610" s="11"/>
    </row>
    <row r="1611" spans="1:1" x14ac:dyDescent="0.35">
      <c r="A1611" s="11"/>
    </row>
    <row r="1612" spans="1:1" x14ac:dyDescent="0.35">
      <c r="A1612" s="11"/>
    </row>
    <row r="1613" spans="1:1" x14ac:dyDescent="0.35">
      <c r="A1613" s="11"/>
    </row>
    <row r="1614" spans="1:1" x14ac:dyDescent="0.35">
      <c r="A1614" s="11"/>
    </row>
    <row r="1615" spans="1:1" x14ac:dyDescent="0.35">
      <c r="A1615" s="11"/>
    </row>
    <row r="1616" spans="1:1" x14ac:dyDescent="0.35">
      <c r="A1616" s="11"/>
    </row>
    <row r="1617" spans="1:1" x14ac:dyDescent="0.35">
      <c r="A1617" s="11"/>
    </row>
    <row r="1618" spans="1:1" x14ac:dyDescent="0.35">
      <c r="A1618" s="11"/>
    </row>
    <row r="1619" spans="1:1" x14ac:dyDescent="0.35">
      <c r="A1619" s="11"/>
    </row>
    <row r="1620" spans="1:1" x14ac:dyDescent="0.35">
      <c r="A1620" s="11"/>
    </row>
    <row r="1621" spans="1:1" x14ac:dyDescent="0.35">
      <c r="A1621" s="11"/>
    </row>
    <row r="1622" spans="1:1" x14ac:dyDescent="0.35">
      <c r="A1622" s="11"/>
    </row>
    <row r="1623" spans="1:1" x14ac:dyDescent="0.35">
      <c r="A1623" s="11"/>
    </row>
    <row r="1624" spans="1:1" x14ac:dyDescent="0.35">
      <c r="A1624" s="11"/>
    </row>
    <row r="1625" spans="1:1" x14ac:dyDescent="0.35">
      <c r="A1625" s="11"/>
    </row>
    <row r="1626" spans="1:1" x14ac:dyDescent="0.35">
      <c r="A1626" s="11"/>
    </row>
    <row r="1627" spans="1:1" x14ac:dyDescent="0.35">
      <c r="A1627" s="11"/>
    </row>
    <row r="1628" spans="1:1" x14ac:dyDescent="0.35">
      <c r="A1628" s="11"/>
    </row>
    <row r="1629" spans="1:1" x14ac:dyDescent="0.35">
      <c r="A1629" s="11"/>
    </row>
    <row r="1630" spans="1:1" x14ac:dyDescent="0.35">
      <c r="A1630" s="11"/>
    </row>
    <row r="1631" spans="1:1" x14ac:dyDescent="0.35">
      <c r="A1631" s="11"/>
    </row>
    <row r="1632" spans="1:1" x14ac:dyDescent="0.35">
      <c r="A1632" s="11"/>
    </row>
    <row r="1633" spans="1:1" x14ac:dyDescent="0.35">
      <c r="A1633" s="11"/>
    </row>
    <row r="1634" spans="1:1" x14ac:dyDescent="0.35">
      <c r="A1634" s="11"/>
    </row>
    <row r="1635" spans="1:1" x14ac:dyDescent="0.35">
      <c r="A1635" s="11"/>
    </row>
    <row r="1636" spans="1:1" x14ac:dyDescent="0.35">
      <c r="A1636" s="11"/>
    </row>
    <row r="1637" spans="1:1" x14ac:dyDescent="0.35">
      <c r="A1637" s="11"/>
    </row>
    <row r="1638" spans="1:1" x14ac:dyDescent="0.35">
      <c r="A1638" s="11"/>
    </row>
    <row r="1639" spans="1:1" x14ac:dyDescent="0.35">
      <c r="A1639" s="11"/>
    </row>
    <row r="1640" spans="1:1" x14ac:dyDescent="0.35">
      <c r="A1640" s="11"/>
    </row>
    <row r="1641" spans="1:1" x14ac:dyDescent="0.35">
      <c r="A1641" s="11"/>
    </row>
    <row r="1642" spans="1:1" x14ac:dyDescent="0.35">
      <c r="A1642" s="11"/>
    </row>
    <row r="1643" spans="1:1" x14ac:dyDescent="0.35">
      <c r="A1643" s="11"/>
    </row>
    <row r="1644" spans="1:1" x14ac:dyDescent="0.35">
      <c r="A1644" s="11"/>
    </row>
    <row r="1645" spans="1:1" x14ac:dyDescent="0.35">
      <c r="A1645" s="11"/>
    </row>
    <row r="1646" spans="1:1" x14ac:dyDescent="0.35">
      <c r="A1646" s="11"/>
    </row>
    <row r="1647" spans="1:1" x14ac:dyDescent="0.35">
      <c r="A1647" s="11"/>
    </row>
    <row r="1648" spans="1:1" x14ac:dyDescent="0.35">
      <c r="A1648" s="11"/>
    </row>
    <row r="1649" spans="1:1" x14ac:dyDescent="0.35">
      <c r="A1649" s="11"/>
    </row>
    <row r="1650" spans="1:1" x14ac:dyDescent="0.35">
      <c r="A1650" s="11"/>
    </row>
    <row r="1651" spans="1:1" x14ac:dyDescent="0.35">
      <c r="A1651" s="11"/>
    </row>
    <row r="1652" spans="1:1" x14ac:dyDescent="0.35">
      <c r="A1652" s="11"/>
    </row>
    <row r="1653" spans="1:1" x14ac:dyDescent="0.35">
      <c r="A1653" s="11"/>
    </row>
    <row r="1654" spans="1:1" x14ac:dyDescent="0.35">
      <c r="A1654" s="11"/>
    </row>
    <row r="1655" spans="1:1" x14ac:dyDescent="0.35">
      <c r="A1655" s="11"/>
    </row>
    <row r="1656" spans="1:1" x14ac:dyDescent="0.35">
      <c r="A1656" s="11"/>
    </row>
    <row r="1657" spans="1:1" x14ac:dyDescent="0.35">
      <c r="A1657" s="11"/>
    </row>
    <row r="1658" spans="1:1" x14ac:dyDescent="0.35">
      <c r="A1658" s="11"/>
    </row>
    <row r="1659" spans="1:1" x14ac:dyDescent="0.35">
      <c r="A1659" s="11"/>
    </row>
    <row r="1660" spans="1:1" x14ac:dyDescent="0.35">
      <c r="A1660" s="11"/>
    </row>
    <row r="1661" spans="1:1" x14ac:dyDescent="0.35">
      <c r="A1661" s="11"/>
    </row>
    <row r="1662" spans="1:1" x14ac:dyDescent="0.35">
      <c r="A1662" s="11"/>
    </row>
    <row r="1663" spans="1:1" x14ac:dyDescent="0.35">
      <c r="A1663" s="11"/>
    </row>
    <row r="1664" spans="1:1" x14ac:dyDescent="0.35">
      <c r="A1664" s="11"/>
    </row>
    <row r="1665" spans="1:1" x14ac:dyDescent="0.35">
      <c r="A1665" s="11"/>
    </row>
    <row r="1666" spans="1:1" x14ac:dyDescent="0.35">
      <c r="A1666" s="11"/>
    </row>
    <row r="1667" spans="1:1" x14ac:dyDescent="0.35">
      <c r="A1667" s="11"/>
    </row>
    <row r="1668" spans="1:1" x14ac:dyDescent="0.35">
      <c r="A1668" s="11"/>
    </row>
    <row r="1669" spans="1:1" x14ac:dyDescent="0.35">
      <c r="A1669" s="11"/>
    </row>
    <row r="1670" spans="1:1" x14ac:dyDescent="0.35">
      <c r="A1670" s="11"/>
    </row>
    <row r="1671" spans="1:1" x14ac:dyDescent="0.35">
      <c r="A1671" s="11"/>
    </row>
    <row r="1672" spans="1:1" x14ac:dyDescent="0.35">
      <c r="A1672" s="11"/>
    </row>
    <row r="1673" spans="1:1" x14ac:dyDescent="0.35">
      <c r="A1673" s="11"/>
    </row>
    <row r="1674" spans="1:1" x14ac:dyDescent="0.35">
      <c r="A1674" s="11"/>
    </row>
    <row r="1675" spans="1:1" x14ac:dyDescent="0.35">
      <c r="A1675" s="11"/>
    </row>
    <row r="1676" spans="1:1" x14ac:dyDescent="0.35">
      <c r="A1676" s="11"/>
    </row>
    <row r="1677" spans="1:1" x14ac:dyDescent="0.35">
      <c r="A1677" s="11"/>
    </row>
    <row r="1678" spans="1:1" x14ac:dyDescent="0.35">
      <c r="A1678" s="11"/>
    </row>
    <row r="1679" spans="1:1" x14ac:dyDescent="0.35">
      <c r="A1679" s="11"/>
    </row>
    <row r="1680" spans="1:1" x14ac:dyDescent="0.35">
      <c r="A1680" s="11"/>
    </row>
    <row r="1681" spans="1:1" x14ac:dyDescent="0.35">
      <c r="A1681" s="11"/>
    </row>
    <row r="1682" spans="1:1" x14ac:dyDescent="0.35">
      <c r="A1682" s="11"/>
    </row>
    <row r="1683" spans="1:1" x14ac:dyDescent="0.35">
      <c r="A1683" s="11"/>
    </row>
    <row r="1684" spans="1:1" x14ac:dyDescent="0.35">
      <c r="A1684" s="11"/>
    </row>
    <row r="1685" spans="1:1" x14ac:dyDescent="0.35">
      <c r="A1685" s="11"/>
    </row>
    <row r="1686" spans="1:1" x14ac:dyDescent="0.35">
      <c r="A1686" s="11"/>
    </row>
    <row r="1687" spans="1:1" x14ac:dyDescent="0.35">
      <c r="A1687" s="11"/>
    </row>
    <row r="1688" spans="1:1" x14ac:dyDescent="0.35">
      <c r="A1688" s="11"/>
    </row>
    <row r="1689" spans="1:1" x14ac:dyDescent="0.35">
      <c r="A1689" s="11"/>
    </row>
    <row r="1690" spans="1:1" x14ac:dyDescent="0.35">
      <c r="A1690" s="11"/>
    </row>
    <row r="1691" spans="1:1" x14ac:dyDescent="0.35">
      <c r="A1691" s="11"/>
    </row>
    <row r="1692" spans="1:1" x14ac:dyDescent="0.35">
      <c r="A1692" s="11"/>
    </row>
    <row r="1693" spans="1:1" x14ac:dyDescent="0.35">
      <c r="A1693" s="11"/>
    </row>
    <row r="1694" spans="1:1" x14ac:dyDescent="0.35">
      <c r="A1694" s="11"/>
    </row>
    <row r="1695" spans="1:1" x14ac:dyDescent="0.35">
      <c r="A1695" s="11"/>
    </row>
    <row r="1696" spans="1:1" x14ac:dyDescent="0.35">
      <c r="A1696" s="11"/>
    </row>
    <row r="1697" spans="1:1" x14ac:dyDescent="0.35">
      <c r="A1697" s="11"/>
    </row>
    <row r="1698" spans="1:1" x14ac:dyDescent="0.35">
      <c r="A1698" s="11"/>
    </row>
    <row r="1699" spans="1:1" x14ac:dyDescent="0.35">
      <c r="A1699" s="11"/>
    </row>
    <row r="1700" spans="1:1" x14ac:dyDescent="0.35">
      <c r="A1700" s="11"/>
    </row>
    <row r="1701" spans="1:1" x14ac:dyDescent="0.35">
      <c r="A1701" s="11"/>
    </row>
    <row r="1702" spans="1:1" x14ac:dyDescent="0.35">
      <c r="A1702" s="11"/>
    </row>
    <row r="1703" spans="1:1" x14ac:dyDescent="0.35">
      <c r="A1703" s="11"/>
    </row>
    <row r="1704" spans="1:1" x14ac:dyDescent="0.35">
      <c r="A1704" s="11"/>
    </row>
    <row r="1705" spans="1:1" x14ac:dyDescent="0.35">
      <c r="A1705" s="11"/>
    </row>
    <row r="1706" spans="1:1" x14ac:dyDescent="0.35">
      <c r="A1706" s="11"/>
    </row>
    <row r="1707" spans="1:1" x14ac:dyDescent="0.35">
      <c r="A1707" s="11"/>
    </row>
    <row r="1708" spans="1:1" x14ac:dyDescent="0.35">
      <c r="A1708" s="11"/>
    </row>
    <row r="1709" spans="1:1" x14ac:dyDescent="0.35">
      <c r="A1709" s="11"/>
    </row>
    <row r="1710" spans="1:1" x14ac:dyDescent="0.35">
      <c r="A1710" s="11"/>
    </row>
    <row r="1711" spans="1:1" x14ac:dyDescent="0.35">
      <c r="A1711" s="11"/>
    </row>
    <row r="1712" spans="1:1" x14ac:dyDescent="0.35">
      <c r="A1712" s="11"/>
    </row>
    <row r="1713" spans="1:1" x14ac:dyDescent="0.35">
      <c r="A1713" s="11"/>
    </row>
    <row r="1714" spans="1:1" x14ac:dyDescent="0.35">
      <c r="A1714" s="11"/>
    </row>
    <row r="1715" spans="1:1" x14ac:dyDescent="0.35">
      <c r="A1715" s="11"/>
    </row>
    <row r="1716" spans="1:1" x14ac:dyDescent="0.35">
      <c r="A1716" s="11"/>
    </row>
    <row r="1717" spans="1:1" x14ac:dyDescent="0.35">
      <c r="A1717" s="11"/>
    </row>
    <row r="1718" spans="1:1" x14ac:dyDescent="0.35">
      <c r="A1718" s="11"/>
    </row>
    <row r="1719" spans="1:1" x14ac:dyDescent="0.35">
      <c r="A1719" s="11"/>
    </row>
    <row r="1720" spans="1:1" x14ac:dyDescent="0.35">
      <c r="A1720" s="11"/>
    </row>
    <row r="1721" spans="1:1" x14ac:dyDescent="0.35">
      <c r="A1721" s="11"/>
    </row>
    <row r="1722" spans="1:1" x14ac:dyDescent="0.35">
      <c r="A1722" s="11"/>
    </row>
    <row r="1723" spans="1:1" x14ac:dyDescent="0.35">
      <c r="A1723" s="11"/>
    </row>
    <row r="1724" spans="1:1" x14ac:dyDescent="0.35">
      <c r="A1724" s="11"/>
    </row>
    <row r="1725" spans="1:1" x14ac:dyDescent="0.35">
      <c r="A1725" s="11"/>
    </row>
    <row r="1726" spans="1:1" x14ac:dyDescent="0.35">
      <c r="A1726" s="11"/>
    </row>
    <row r="1727" spans="1:1" x14ac:dyDescent="0.35">
      <c r="A1727" s="11"/>
    </row>
    <row r="1728" spans="1:1" x14ac:dyDescent="0.35">
      <c r="A1728" s="11"/>
    </row>
    <row r="1729" spans="1:1" x14ac:dyDescent="0.35">
      <c r="A1729" s="11"/>
    </row>
    <row r="1730" spans="1:1" x14ac:dyDescent="0.35">
      <c r="A1730" s="11"/>
    </row>
    <row r="1731" spans="1:1" x14ac:dyDescent="0.35">
      <c r="A1731" s="11"/>
    </row>
    <row r="1732" spans="1:1" x14ac:dyDescent="0.35">
      <c r="A1732" s="11"/>
    </row>
    <row r="1733" spans="1:1" x14ac:dyDescent="0.35">
      <c r="A1733" s="11"/>
    </row>
    <row r="1734" spans="1:1" x14ac:dyDescent="0.35">
      <c r="A1734" s="11"/>
    </row>
    <row r="1735" spans="1:1" x14ac:dyDescent="0.35">
      <c r="A1735" s="11"/>
    </row>
    <row r="1736" spans="1:1" x14ac:dyDescent="0.35">
      <c r="A1736" s="11"/>
    </row>
    <row r="1737" spans="1:1" x14ac:dyDescent="0.35">
      <c r="A1737" s="11"/>
    </row>
    <row r="1738" spans="1:1" x14ac:dyDescent="0.35">
      <c r="A1738" s="11"/>
    </row>
    <row r="1739" spans="1:1" x14ac:dyDescent="0.35">
      <c r="A1739" s="11"/>
    </row>
    <row r="1740" spans="1:1" x14ac:dyDescent="0.35">
      <c r="A1740" s="11"/>
    </row>
    <row r="1741" spans="1:1" x14ac:dyDescent="0.35">
      <c r="A1741" s="11"/>
    </row>
    <row r="1742" spans="1:1" x14ac:dyDescent="0.35">
      <c r="A1742" s="11"/>
    </row>
    <row r="1743" spans="1:1" x14ac:dyDescent="0.35">
      <c r="A1743" s="11"/>
    </row>
    <row r="1744" spans="1:1" x14ac:dyDescent="0.35">
      <c r="A1744" s="11"/>
    </row>
    <row r="1745" spans="1:1" x14ac:dyDescent="0.35">
      <c r="A1745" s="11"/>
    </row>
    <row r="1746" spans="1:1" x14ac:dyDescent="0.35">
      <c r="A1746" s="11"/>
    </row>
    <row r="1747" spans="1:1" x14ac:dyDescent="0.35">
      <c r="A1747" s="11"/>
    </row>
    <row r="1748" spans="1:1" x14ac:dyDescent="0.35">
      <c r="A1748" s="11"/>
    </row>
    <row r="1749" spans="1:1" x14ac:dyDescent="0.35">
      <c r="A1749" s="11"/>
    </row>
    <row r="1750" spans="1:1" x14ac:dyDescent="0.35">
      <c r="A1750" s="11"/>
    </row>
    <row r="1751" spans="1:1" x14ac:dyDescent="0.35">
      <c r="A1751" s="11"/>
    </row>
    <row r="1752" spans="1:1" x14ac:dyDescent="0.35">
      <c r="A1752" s="11"/>
    </row>
    <row r="1753" spans="1:1" x14ac:dyDescent="0.35">
      <c r="A1753" s="11"/>
    </row>
    <row r="1754" spans="1:1" x14ac:dyDescent="0.35">
      <c r="A1754" s="11"/>
    </row>
    <row r="1755" spans="1:1" x14ac:dyDescent="0.35">
      <c r="A1755" s="11"/>
    </row>
    <row r="1756" spans="1:1" x14ac:dyDescent="0.35">
      <c r="A1756" s="11"/>
    </row>
    <row r="1757" spans="1:1" x14ac:dyDescent="0.35">
      <c r="A1757" s="11"/>
    </row>
    <row r="1758" spans="1:1" x14ac:dyDescent="0.35">
      <c r="A1758" s="11"/>
    </row>
    <row r="1759" spans="1:1" x14ac:dyDescent="0.35">
      <c r="A1759" s="11"/>
    </row>
    <row r="1760" spans="1:1" x14ac:dyDescent="0.35">
      <c r="A1760" s="11"/>
    </row>
    <row r="1761" spans="1:1" x14ac:dyDescent="0.35">
      <c r="A1761" s="11"/>
    </row>
    <row r="1762" spans="1:1" x14ac:dyDescent="0.35">
      <c r="A1762" s="11"/>
    </row>
    <row r="1763" spans="1:1" x14ac:dyDescent="0.35">
      <c r="A1763" s="11"/>
    </row>
    <row r="1764" spans="1:1" x14ac:dyDescent="0.35">
      <c r="A1764" s="11"/>
    </row>
    <row r="1765" spans="1:1" x14ac:dyDescent="0.35">
      <c r="A1765" s="11"/>
    </row>
    <row r="1766" spans="1:1" x14ac:dyDescent="0.35">
      <c r="A1766" s="11"/>
    </row>
    <row r="1767" spans="1:1" x14ac:dyDescent="0.35">
      <c r="A1767" s="11"/>
    </row>
    <row r="1768" spans="1:1" x14ac:dyDescent="0.35">
      <c r="A1768" s="11"/>
    </row>
    <row r="1769" spans="1:1" x14ac:dyDescent="0.35">
      <c r="A1769" s="11"/>
    </row>
    <row r="1770" spans="1:1" x14ac:dyDescent="0.35">
      <c r="A1770" s="11"/>
    </row>
    <row r="1771" spans="1:1" x14ac:dyDescent="0.35">
      <c r="A1771" s="11"/>
    </row>
    <row r="1772" spans="1:1" x14ac:dyDescent="0.35">
      <c r="A1772" s="11"/>
    </row>
    <row r="1773" spans="1:1" x14ac:dyDescent="0.35">
      <c r="A1773" s="11"/>
    </row>
    <row r="1774" spans="1:1" x14ac:dyDescent="0.35">
      <c r="A1774" s="11"/>
    </row>
    <row r="1775" spans="1:1" x14ac:dyDescent="0.35">
      <c r="A1775" s="11"/>
    </row>
    <row r="1776" spans="1:1" x14ac:dyDescent="0.35">
      <c r="A1776" s="11"/>
    </row>
    <row r="1777" spans="1:1" x14ac:dyDescent="0.35">
      <c r="A1777" s="11"/>
    </row>
    <row r="1778" spans="1:1" x14ac:dyDescent="0.35">
      <c r="A1778" s="11"/>
    </row>
    <row r="1779" spans="1:1" x14ac:dyDescent="0.35">
      <c r="A1779" s="11"/>
    </row>
    <row r="1780" spans="1:1" x14ac:dyDescent="0.35">
      <c r="A1780" s="11"/>
    </row>
    <row r="1781" spans="1:1" x14ac:dyDescent="0.35">
      <c r="A1781" s="11"/>
    </row>
    <row r="1782" spans="1:1" x14ac:dyDescent="0.35">
      <c r="A1782" s="11"/>
    </row>
    <row r="1783" spans="1:1" x14ac:dyDescent="0.35">
      <c r="A1783" s="11"/>
    </row>
    <row r="1784" spans="1:1" x14ac:dyDescent="0.35">
      <c r="A1784" s="11"/>
    </row>
    <row r="1785" spans="1:1" x14ac:dyDescent="0.35">
      <c r="A1785" s="11"/>
    </row>
    <row r="1786" spans="1:1" x14ac:dyDescent="0.35">
      <c r="A1786" s="11"/>
    </row>
    <row r="1787" spans="1:1" x14ac:dyDescent="0.35">
      <c r="A1787" s="11"/>
    </row>
    <row r="1788" spans="1:1" x14ac:dyDescent="0.35">
      <c r="A1788" s="11"/>
    </row>
    <row r="1789" spans="1:1" x14ac:dyDescent="0.35">
      <c r="A1789" s="11"/>
    </row>
    <row r="1790" spans="1:1" x14ac:dyDescent="0.35">
      <c r="A1790" s="11"/>
    </row>
    <row r="1791" spans="1:1" x14ac:dyDescent="0.35">
      <c r="A1791" s="11"/>
    </row>
    <row r="1792" spans="1:1" x14ac:dyDescent="0.35">
      <c r="A1792" s="11"/>
    </row>
    <row r="1793" spans="1:1" x14ac:dyDescent="0.35">
      <c r="A1793" s="11"/>
    </row>
    <row r="1794" spans="1:1" x14ac:dyDescent="0.35">
      <c r="A1794" s="11"/>
    </row>
    <row r="1795" spans="1:1" x14ac:dyDescent="0.35">
      <c r="A1795" s="11"/>
    </row>
    <row r="1796" spans="1:1" x14ac:dyDescent="0.35">
      <c r="A1796" s="11"/>
    </row>
    <row r="1797" spans="1:1" x14ac:dyDescent="0.35">
      <c r="A1797" s="11"/>
    </row>
    <row r="1798" spans="1:1" x14ac:dyDescent="0.35">
      <c r="A1798" s="11"/>
    </row>
    <row r="1799" spans="1:1" x14ac:dyDescent="0.35">
      <c r="A1799" s="11"/>
    </row>
    <row r="1800" spans="1:1" x14ac:dyDescent="0.35">
      <c r="A1800" s="11"/>
    </row>
    <row r="1801" spans="1:1" x14ac:dyDescent="0.35">
      <c r="A1801" s="11"/>
    </row>
    <row r="1802" spans="1:1" x14ac:dyDescent="0.35">
      <c r="A1802" s="11"/>
    </row>
    <row r="1803" spans="1:1" x14ac:dyDescent="0.35">
      <c r="A1803" s="11"/>
    </row>
    <row r="1804" spans="1:1" x14ac:dyDescent="0.35">
      <c r="A1804" s="11"/>
    </row>
    <row r="1805" spans="1:1" x14ac:dyDescent="0.35">
      <c r="A1805" s="11"/>
    </row>
    <row r="1806" spans="1:1" x14ac:dyDescent="0.35">
      <c r="A1806" s="11"/>
    </row>
    <row r="1807" spans="1:1" x14ac:dyDescent="0.35">
      <c r="A1807" s="11"/>
    </row>
    <row r="1808" spans="1:1" x14ac:dyDescent="0.35">
      <c r="A1808" s="11"/>
    </row>
    <row r="1809" spans="1:1" x14ac:dyDescent="0.35">
      <c r="A1809" s="11"/>
    </row>
    <row r="1810" spans="1:1" x14ac:dyDescent="0.35">
      <c r="A1810" s="11"/>
    </row>
    <row r="1811" spans="1:1" x14ac:dyDescent="0.35">
      <c r="A1811" s="11"/>
    </row>
    <row r="1812" spans="1:1" x14ac:dyDescent="0.35">
      <c r="A1812" s="11"/>
    </row>
    <row r="1813" spans="1:1" x14ac:dyDescent="0.35">
      <c r="A1813" s="11"/>
    </row>
    <row r="1814" spans="1:1" x14ac:dyDescent="0.35">
      <c r="A1814" s="11"/>
    </row>
    <row r="1815" spans="1:1" x14ac:dyDescent="0.35">
      <c r="A1815" s="11"/>
    </row>
    <row r="1816" spans="1:1" x14ac:dyDescent="0.35">
      <c r="A1816" s="11"/>
    </row>
    <row r="1817" spans="1:1" x14ac:dyDescent="0.35">
      <c r="A1817" s="11"/>
    </row>
    <row r="1818" spans="1:1" x14ac:dyDescent="0.35">
      <c r="A1818" s="11"/>
    </row>
    <row r="1819" spans="1:1" x14ac:dyDescent="0.35">
      <c r="A1819" s="11"/>
    </row>
    <row r="1820" spans="1:1" x14ac:dyDescent="0.35">
      <c r="A1820" s="11"/>
    </row>
    <row r="1821" spans="1:1" x14ac:dyDescent="0.35">
      <c r="A1821" s="11"/>
    </row>
    <row r="1822" spans="1:1" x14ac:dyDescent="0.35">
      <c r="A1822" s="11"/>
    </row>
    <row r="1823" spans="1:1" x14ac:dyDescent="0.35">
      <c r="A1823" s="11"/>
    </row>
    <row r="1824" spans="1:1" x14ac:dyDescent="0.35">
      <c r="A1824" s="11"/>
    </row>
    <row r="1825" spans="1:1" x14ac:dyDescent="0.35">
      <c r="A1825" s="11"/>
    </row>
    <row r="1826" spans="1:1" x14ac:dyDescent="0.35">
      <c r="A1826" s="11"/>
    </row>
    <row r="1827" spans="1:1" x14ac:dyDescent="0.35">
      <c r="A1827" s="11"/>
    </row>
    <row r="1828" spans="1:1" x14ac:dyDescent="0.35">
      <c r="A1828" s="11"/>
    </row>
    <row r="1829" spans="1:1" x14ac:dyDescent="0.35">
      <c r="A1829" s="11"/>
    </row>
    <row r="1830" spans="1:1" x14ac:dyDescent="0.35">
      <c r="A1830" s="11"/>
    </row>
    <row r="1831" spans="1:1" x14ac:dyDescent="0.35">
      <c r="A1831" s="11"/>
    </row>
    <row r="1832" spans="1:1" x14ac:dyDescent="0.35">
      <c r="A1832" s="11"/>
    </row>
    <row r="1833" spans="1:1" x14ac:dyDescent="0.35">
      <c r="A1833" s="11"/>
    </row>
    <row r="1834" spans="1:1" x14ac:dyDescent="0.35">
      <c r="A1834" s="11"/>
    </row>
    <row r="1835" spans="1:1" x14ac:dyDescent="0.35">
      <c r="A1835" s="11"/>
    </row>
    <row r="1836" spans="1:1" x14ac:dyDescent="0.35">
      <c r="A1836" s="11"/>
    </row>
    <row r="1837" spans="1:1" x14ac:dyDescent="0.35">
      <c r="A1837" s="11"/>
    </row>
    <row r="1838" spans="1:1" x14ac:dyDescent="0.35">
      <c r="A1838" s="11"/>
    </row>
    <row r="1839" spans="1:1" x14ac:dyDescent="0.35">
      <c r="A1839" s="11"/>
    </row>
    <row r="1840" spans="1:1" x14ac:dyDescent="0.35">
      <c r="A1840" s="11"/>
    </row>
    <row r="1841" spans="1:1" x14ac:dyDescent="0.35">
      <c r="A1841" s="11"/>
    </row>
    <row r="1842" spans="1:1" x14ac:dyDescent="0.35">
      <c r="A1842" s="11"/>
    </row>
    <row r="1843" spans="1:1" x14ac:dyDescent="0.35">
      <c r="A1843" s="11"/>
    </row>
    <row r="1844" spans="1:1" x14ac:dyDescent="0.35">
      <c r="A1844" s="11"/>
    </row>
    <row r="1845" spans="1:1" x14ac:dyDescent="0.35">
      <c r="A1845" s="11"/>
    </row>
    <row r="1846" spans="1:1" x14ac:dyDescent="0.35">
      <c r="A1846" s="11"/>
    </row>
    <row r="1847" spans="1:1" x14ac:dyDescent="0.35">
      <c r="A1847" s="11"/>
    </row>
    <row r="1848" spans="1:1" x14ac:dyDescent="0.35">
      <c r="A1848" s="11"/>
    </row>
    <row r="1849" spans="1:1" x14ac:dyDescent="0.35">
      <c r="A1849" s="11"/>
    </row>
    <row r="1850" spans="1:1" x14ac:dyDescent="0.35">
      <c r="A1850" s="11"/>
    </row>
    <row r="1851" spans="1:1" x14ac:dyDescent="0.35">
      <c r="A1851" s="11"/>
    </row>
    <row r="1852" spans="1:1" x14ac:dyDescent="0.35">
      <c r="A1852" s="11"/>
    </row>
    <row r="1853" spans="1:1" x14ac:dyDescent="0.35">
      <c r="A1853" s="11"/>
    </row>
    <row r="1854" spans="1:1" x14ac:dyDescent="0.35">
      <c r="A1854" s="11"/>
    </row>
    <row r="1855" spans="1:1" x14ac:dyDescent="0.35">
      <c r="A1855" s="11"/>
    </row>
    <row r="1856" spans="1:1" x14ac:dyDescent="0.35">
      <c r="A1856" s="11"/>
    </row>
    <row r="1857" spans="1:1" x14ac:dyDescent="0.35">
      <c r="A1857" s="11"/>
    </row>
    <row r="1858" spans="1:1" x14ac:dyDescent="0.35">
      <c r="A1858" s="11"/>
    </row>
    <row r="1859" spans="1:1" x14ac:dyDescent="0.35">
      <c r="A1859" s="11"/>
    </row>
    <row r="1860" spans="1:1" x14ac:dyDescent="0.35">
      <c r="A1860" s="11"/>
    </row>
    <row r="1861" spans="1:1" x14ac:dyDescent="0.35">
      <c r="A1861" s="11"/>
    </row>
    <row r="1862" spans="1:1" x14ac:dyDescent="0.35">
      <c r="A1862" s="11"/>
    </row>
    <row r="1863" spans="1:1" x14ac:dyDescent="0.35">
      <c r="A1863" s="11"/>
    </row>
    <row r="1864" spans="1:1" x14ac:dyDescent="0.35">
      <c r="A1864" s="11"/>
    </row>
    <row r="1865" spans="1:1" x14ac:dyDescent="0.35">
      <c r="A1865" s="11"/>
    </row>
    <row r="1866" spans="1:1" x14ac:dyDescent="0.35">
      <c r="A1866" s="11"/>
    </row>
    <row r="1867" spans="1:1" x14ac:dyDescent="0.35">
      <c r="A1867" s="11"/>
    </row>
    <row r="1868" spans="1:1" x14ac:dyDescent="0.35">
      <c r="A1868" s="11"/>
    </row>
    <row r="1869" spans="1:1" x14ac:dyDescent="0.35">
      <c r="A1869" s="11"/>
    </row>
    <row r="1870" spans="1:1" x14ac:dyDescent="0.35">
      <c r="A1870" s="11"/>
    </row>
    <row r="1871" spans="1:1" x14ac:dyDescent="0.35">
      <c r="A1871" s="11"/>
    </row>
    <row r="1872" spans="1:1" x14ac:dyDescent="0.35">
      <c r="A1872" s="11"/>
    </row>
    <row r="1873" spans="1:1" x14ac:dyDescent="0.35">
      <c r="A1873" s="11"/>
    </row>
    <row r="1874" spans="1:1" x14ac:dyDescent="0.35">
      <c r="A1874" s="11"/>
    </row>
    <row r="1875" spans="1:1" x14ac:dyDescent="0.35">
      <c r="A1875" s="11"/>
    </row>
    <row r="1876" spans="1:1" x14ac:dyDescent="0.35">
      <c r="A1876" s="11"/>
    </row>
    <row r="1877" spans="1:1" x14ac:dyDescent="0.35">
      <c r="A1877" s="11"/>
    </row>
    <row r="1878" spans="1:1" x14ac:dyDescent="0.35">
      <c r="A1878" s="11"/>
    </row>
    <row r="1879" spans="1:1" x14ac:dyDescent="0.35">
      <c r="A1879" s="11"/>
    </row>
    <row r="1880" spans="1:1" x14ac:dyDescent="0.35">
      <c r="A1880" s="11"/>
    </row>
    <row r="1881" spans="1:1" x14ac:dyDescent="0.35">
      <c r="A1881" s="11"/>
    </row>
    <row r="1882" spans="1:1" x14ac:dyDescent="0.35">
      <c r="A1882" s="11"/>
    </row>
    <row r="1883" spans="1:1" x14ac:dyDescent="0.35">
      <c r="A1883" s="11"/>
    </row>
    <row r="1884" spans="1:1" x14ac:dyDescent="0.35">
      <c r="A1884" s="11"/>
    </row>
    <row r="1885" spans="1:1" x14ac:dyDescent="0.35">
      <c r="A1885" s="11"/>
    </row>
    <row r="1886" spans="1:1" x14ac:dyDescent="0.35">
      <c r="A1886" s="11"/>
    </row>
    <row r="1887" spans="1:1" x14ac:dyDescent="0.35">
      <c r="A1887" s="11"/>
    </row>
    <row r="1888" spans="1:1" x14ac:dyDescent="0.35">
      <c r="A1888" s="11"/>
    </row>
    <row r="1889" spans="1:1" x14ac:dyDescent="0.35">
      <c r="A1889" s="11"/>
    </row>
    <row r="1890" spans="1:1" x14ac:dyDescent="0.35">
      <c r="A1890" s="11"/>
    </row>
    <row r="1891" spans="1:1" x14ac:dyDescent="0.35">
      <c r="A1891" s="11"/>
    </row>
    <row r="1892" spans="1:1" x14ac:dyDescent="0.35">
      <c r="A1892" s="11"/>
    </row>
    <row r="1893" spans="1:1" x14ac:dyDescent="0.35">
      <c r="A1893" s="11"/>
    </row>
    <row r="1894" spans="1:1" x14ac:dyDescent="0.35">
      <c r="A1894" s="11"/>
    </row>
    <row r="1895" spans="1:1" x14ac:dyDescent="0.35">
      <c r="A1895" s="11"/>
    </row>
    <row r="1896" spans="1:1" x14ac:dyDescent="0.35">
      <c r="A1896" s="11"/>
    </row>
    <row r="1897" spans="1:1" x14ac:dyDescent="0.35">
      <c r="A1897" s="11"/>
    </row>
    <row r="1898" spans="1:1" x14ac:dyDescent="0.35">
      <c r="A1898" s="11"/>
    </row>
    <row r="1899" spans="1:1" x14ac:dyDescent="0.35">
      <c r="A1899" s="11"/>
    </row>
    <row r="1900" spans="1:1" x14ac:dyDescent="0.35">
      <c r="A1900" s="11"/>
    </row>
    <row r="1901" spans="1:1" x14ac:dyDescent="0.35">
      <c r="A1901" s="11"/>
    </row>
    <row r="1902" spans="1:1" x14ac:dyDescent="0.35">
      <c r="A1902" s="11"/>
    </row>
    <row r="1903" spans="1:1" x14ac:dyDescent="0.35">
      <c r="A1903" s="11"/>
    </row>
    <row r="1904" spans="1:1" x14ac:dyDescent="0.35">
      <c r="A1904" s="11"/>
    </row>
    <row r="1905" spans="1:1" x14ac:dyDescent="0.35">
      <c r="A1905" s="11"/>
    </row>
    <row r="1906" spans="1:1" x14ac:dyDescent="0.35">
      <c r="A1906" s="11"/>
    </row>
    <row r="1907" spans="1:1" x14ac:dyDescent="0.35">
      <c r="A1907" s="11"/>
    </row>
    <row r="1908" spans="1:1" x14ac:dyDescent="0.35">
      <c r="A1908" s="11"/>
    </row>
    <row r="1909" spans="1:1" x14ac:dyDescent="0.35">
      <c r="A1909" s="11"/>
    </row>
    <row r="1910" spans="1:1" x14ac:dyDescent="0.35">
      <c r="A1910" s="11"/>
    </row>
    <row r="1911" spans="1:1" x14ac:dyDescent="0.35">
      <c r="A1911" s="11"/>
    </row>
    <row r="1912" spans="1:1" x14ac:dyDescent="0.35">
      <c r="A1912" s="11"/>
    </row>
    <row r="1913" spans="1:1" x14ac:dyDescent="0.35">
      <c r="A1913" s="11"/>
    </row>
    <row r="1914" spans="1:1" x14ac:dyDescent="0.35">
      <c r="A1914" s="11"/>
    </row>
    <row r="1915" spans="1:1" x14ac:dyDescent="0.35">
      <c r="A1915" s="11"/>
    </row>
    <row r="1916" spans="1:1" x14ac:dyDescent="0.35">
      <c r="A1916" s="11"/>
    </row>
    <row r="1917" spans="1:1" x14ac:dyDescent="0.35">
      <c r="A1917" s="11"/>
    </row>
    <row r="1918" spans="1:1" x14ac:dyDescent="0.35">
      <c r="A1918" s="11"/>
    </row>
    <row r="1919" spans="1:1" x14ac:dyDescent="0.35">
      <c r="A1919" s="11"/>
    </row>
    <row r="1920" spans="1:1" x14ac:dyDescent="0.35">
      <c r="A1920" s="11"/>
    </row>
    <row r="1921" spans="1:1" x14ac:dyDescent="0.35">
      <c r="A1921" s="11"/>
    </row>
    <row r="1922" spans="1:1" x14ac:dyDescent="0.35">
      <c r="A1922" s="11"/>
    </row>
    <row r="1923" spans="1:1" x14ac:dyDescent="0.35">
      <c r="A1923" s="11"/>
    </row>
    <row r="1924" spans="1:1" x14ac:dyDescent="0.35">
      <c r="A1924" s="11"/>
    </row>
    <row r="1925" spans="1:1" x14ac:dyDescent="0.35">
      <c r="A1925" s="11"/>
    </row>
    <row r="1926" spans="1:1" x14ac:dyDescent="0.35">
      <c r="A1926" s="11"/>
    </row>
    <row r="1927" spans="1:1" x14ac:dyDescent="0.35">
      <c r="A1927" s="11"/>
    </row>
    <row r="1928" spans="1:1" x14ac:dyDescent="0.35">
      <c r="A1928" s="11"/>
    </row>
    <row r="1929" spans="1:1" x14ac:dyDescent="0.35">
      <c r="A1929" s="11"/>
    </row>
    <row r="1930" spans="1:1" x14ac:dyDescent="0.35">
      <c r="A1930" s="11"/>
    </row>
    <row r="1931" spans="1:1" x14ac:dyDescent="0.35">
      <c r="A1931" s="11"/>
    </row>
    <row r="1932" spans="1:1" x14ac:dyDescent="0.35">
      <c r="A1932" s="11"/>
    </row>
    <row r="1933" spans="1:1" x14ac:dyDescent="0.35">
      <c r="A1933" s="11"/>
    </row>
    <row r="1934" spans="1:1" x14ac:dyDescent="0.35">
      <c r="A1934" s="11"/>
    </row>
    <row r="1935" spans="1:1" x14ac:dyDescent="0.35">
      <c r="A1935" s="11"/>
    </row>
    <row r="1936" spans="1:1" x14ac:dyDescent="0.35">
      <c r="A1936" s="11"/>
    </row>
    <row r="1937" spans="1:1" x14ac:dyDescent="0.35">
      <c r="A1937" s="11"/>
    </row>
    <row r="1938" spans="1:1" x14ac:dyDescent="0.35">
      <c r="A1938" s="11"/>
    </row>
    <row r="1939" spans="1:1" x14ac:dyDescent="0.35">
      <c r="A1939" s="11"/>
    </row>
    <row r="1940" spans="1:1" x14ac:dyDescent="0.35">
      <c r="A1940" s="11"/>
    </row>
    <row r="1941" spans="1:1" x14ac:dyDescent="0.35">
      <c r="A1941" s="11"/>
    </row>
    <row r="1942" spans="1:1" x14ac:dyDescent="0.35">
      <c r="A1942" s="11"/>
    </row>
    <row r="1943" spans="1:1" x14ac:dyDescent="0.35">
      <c r="A1943" s="11"/>
    </row>
    <row r="1944" spans="1:1" x14ac:dyDescent="0.35">
      <c r="A1944" s="11"/>
    </row>
    <row r="1945" spans="1:1" x14ac:dyDescent="0.35">
      <c r="A1945" s="11"/>
    </row>
    <row r="1946" spans="1:1" x14ac:dyDescent="0.35">
      <c r="A1946" s="11"/>
    </row>
    <row r="1947" spans="1:1" x14ac:dyDescent="0.35">
      <c r="A1947" s="11"/>
    </row>
    <row r="1948" spans="1:1" x14ac:dyDescent="0.35">
      <c r="A1948" s="11"/>
    </row>
    <row r="1949" spans="1:1" x14ac:dyDescent="0.35">
      <c r="A1949" s="11"/>
    </row>
    <row r="1950" spans="1:1" x14ac:dyDescent="0.35">
      <c r="A1950" s="11"/>
    </row>
    <row r="1951" spans="1:1" x14ac:dyDescent="0.35">
      <c r="A1951" s="11"/>
    </row>
    <row r="1952" spans="1:1" x14ac:dyDescent="0.35">
      <c r="A1952" s="11"/>
    </row>
    <row r="1953" spans="1:1" x14ac:dyDescent="0.35">
      <c r="A1953" s="11"/>
    </row>
    <row r="1954" spans="1:1" x14ac:dyDescent="0.35">
      <c r="A1954" s="11"/>
    </row>
    <row r="1955" spans="1:1" x14ac:dyDescent="0.35">
      <c r="A1955" s="11"/>
    </row>
    <row r="1956" spans="1:1" x14ac:dyDescent="0.35">
      <c r="A1956" s="11"/>
    </row>
    <row r="1957" spans="1:1" x14ac:dyDescent="0.35">
      <c r="A1957" s="11"/>
    </row>
    <row r="1958" spans="1:1" x14ac:dyDescent="0.35">
      <c r="A1958" s="11"/>
    </row>
    <row r="1959" spans="1:1" x14ac:dyDescent="0.35">
      <c r="A1959" s="11"/>
    </row>
    <row r="1960" spans="1:1" x14ac:dyDescent="0.35">
      <c r="A1960" s="11"/>
    </row>
    <row r="1961" spans="1:1" x14ac:dyDescent="0.35">
      <c r="A1961" s="11"/>
    </row>
    <row r="1962" spans="1:1" x14ac:dyDescent="0.35">
      <c r="A1962" s="11"/>
    </row>
    <row r="1963" spans="1:1" x14ac:dyDescent="0.35">
      <c r="A1963" s="11"/>
    </row>
    <row r="1964" spans="1:1" x14ac:dyDescent="0.35">
      <c r="A1964" s="11"/>
    </row>
    <row r="1965" spans="1:1" x14ac:dyDescent="0.35">
      <c r="A1965" s="11"/>
    </row>
    <row r="1966" spans="1:1" x14ac:dyDescent="0.35">
      <c r="A1966" s="11"/>
    </row>
    <row r="1967" spans="1:1" x14ac:dyDescent="0.35">
      <c r="A1967" s="11"/>
    </row>
    <row r="1968" spans="1:1" x14ac:dyDescent="0.35">
      <c r="A1968" s="11"/>
    </row>
    <row r="1969" spans="1:1" x14ac:dyDescent="0.35">
      <c r="A1969" s="11"/>
    </row>
    <row r="1970" spans="1:1" x14ac:dyDescent="0.35">
      <c r="A1970" s="11"/>
    </row>
    <row r="1971" spans="1:1" x14ac:dyDescent="0.35">
      <c r="A1971" s="11"/>
    </row>
    <row r="1972" spans="1:1" x14ac:dyDescent="0.35">
      <c r="A1972" s="11"/>
    </row>
    <row r="1973" spans="1:1" x14ac:dyDescent="0.35">
      <c r="A1973" s="11"/>
    </row>
    <row r="1974" spans="1:1" x14ac:dyDescent="0.35">
      <c r="A1974" s="11"/>
    </row>
    <row r="1975" spans="1:1" x14ac:dyDescent="0.35">
      <c r="A1975" s="11"/>
    </row>
    <row r="1976" spans="1:1" x14ac:dyDescent="0.35">
      <c r="A1976" s="11"/>
    </row>
    <row r="1977" spans="1:1" x14ac:dyDescent="0.35">
      <c r="A1977" s="11"/>
    </row>
    <row r="1978" spans="1:1" x14ac:dyDescent="0.35">
      <c r="A1978" s="11"/>
    </row>
    <row r="1979" spans="1:1" x14ac:dyDescent="0.35">
      <c r="A1979" s="11"/>
    </row>
    <row r="1980" spans="1:1" x14ac:dyDescent="0.35">
      <c r="A1980" s="11"/>
    </row>
    <row r="1981" spans="1:1" x14ac:dyDescent="0.35">
      <c r="A1981" s="11"/>
    </row>
    <row r="1982" spans="1:1" x14ac:dyDescent="0.35">
      <c r="A1982" s="11"/>
    </row>
    <row r="1983" spans="1:1" x14ac:dyDescent="0.35">
      <c r="A1983" s="11"/>
    </row>
    <row r="1984" spans="1:1" x14ac:dyDescent="0.35">
      <c r="A1984" s="11"/>
    </row>
    <row r="1985" spans="1:1" x14ac:dyDescent="0.35">
      <c r="A1985" s="11"/>
    </row>
    <row r="1986" spans="1:1" x14ac:dyDescent="0.35">
      <c r="A1986" s="11"/>
    </row>
    <row r="1987" spans="1:1" x14ac:dyDescent="0.35">
      <c r="A1987" s="11"/>
    </row>
    <row r="1988" spans="1:1" x14ac:dyDescent="0.35">
      <c r="A1988" s="11"/>
    </row>
    <row r="1989" spans="1:1" x14ac:dyDescent="0.35">
      <c r="A1989" s="11"/>
    </row>
    <row r="1990" spans="1:1" x14ac:dyDescent="0.35">
      <c r="A1990" s="11"/>
    </row>
    <row r="1991" spans="1:1" x14ac:dyDescent="0.35">
      <c r="A1991" s="11"/>
    </row>
    <row r="1992" spans="1:1" x14ac:dyDescent="0.35">
      <c r="A1992" s="11"/>
    </row>
    <row r="1993" spans="1:1" x14ac:dyDescent="0.35">
      <c r="A1993" s="11"/>
    </row>
    <row r="1994" spans="1:1" x14ac:dyDescent="0.35">
      <c r="A1994" s="11"/>
    </row>
    <row r="1995" spans="1:1" x14ac:dyDescent="0.35">
      <c r="A1995" s="11"/>
    </row>
    <row r="1996" spans="1:1" x14ac:dyDescent="0.35">
      <c r="A1996" s="11"/>
    </row>
    <row r="1997" spans="1:1" x14ac:dyDescent="0.35">
      <c r="A1997" s="11"/>
    </row>
    <row r="1998" spans="1:1" x14ac:dyDescent="0.35">
      <c r="A1998" s="11"/>
    </row>
    <row r="1999" spans="1:1" x14ac:dyDescent="0.35">
      <c r="A1999" s="11"/>
    </row>
    <row r="2000" spans="1:1" x14ac:dyDescent="0.35">
      <c r="A2000" s="11"/>
    </row>
    <row r="2001" spans="1:1" x14ac:dyDescent="0.35">
      <c r="A2001" s="11"/>
    </row>
    <row r="2002" spans="1:1" x14ac:dyDescent="0.35">
      <c r="A2002" s="11"/>
    </row>
    <row r="2003" spans="1:1" x14ac:dyDescent="0.35">
      <c r="A2003" s="11"/>
    </row>
    <row r="2004" spans="1:1" x14ac:dyDescent="0.35">
      <c r="A2004" s="11"/>
    </row>
    <row r="2005" spans="1:1" x14ac:dyDescent="0.35">
      <c r="A2005" s="11"/>
    </row>
    <row r="2006" spans="1:1" x14ac:dyDescent="0.35">
      <c r="A2006" s="11"/>
    </row>
    <row r="2007" spans="1:1" x14ac:dyDescent="0.35">
      <c r="A2007" s="11"/>
    </row>
    <row r="2008" spans="1:1" x14ac:dyDescent="0.35">
      <c r="A2008" s="11"/>
    </row>
    <row r="2009" spans="1:1" x14ac:dyDescent="0.35">
      <c r="A2009" s="11"/>
    </row>
    <row r="2010" spans="1:1" x14ac:dyDescent="0.35">
      <c r="A2010" s="11"/>
    </row>
    <row r="2011" spans="1:1" x14ac:dyDescent="0.35">
      <c r="A2011" s="11"/>
    </row>
    <row r="2012" spans="1:1" x14ac:dyDescent="0.35">
      <c r="A2012" s="11"/>
    </row>
    <row r="2013" spans="1:1" x14ac:dyDescent="0.35">
      <c r="A2013" s="11"/>
    </row>
    <row r="2014" spans="1:1" x14ac:dyDescent="0.35">
      <c r="A2014" s="11"/>
    </row>
    <row r="2015" spans="1:1" x14ac:dyDescent="0.35">
      <c r="A2015" s="11"/>
    </row>
    <row r="2016" spans="1:1" x14ac:dyDescent="0.35">
      <c r="A2016" s="11"/>
    </row>
    <row r="2017" spans="1:1" x14ac:dyDescent="0.35">
      <c r="A2017" s="11"/>
    </row>
    <row r="2018" spans="1:1" x14ac:dyDescent="0.35">
      <c r="A2018" s="11"/>
    </row>
    <row r="2019" spans="1:1" x14ac:dyDescent="0.35">
      <c r="A2019" s="11"/>
    </row>
    <row r="2020" spans="1:1" x14ac:dyDescent="0.35">
      <c r="A2020" s="11"/>
    </row>
    <row r="2021" spans="1:1" x14ac:dyDescent="0.35">
      <c r="A2021" s="11"/>
    </row>
    <row r="2022" spans="1:1" x14ac:dyDescent="0.35">
      <c r="A2022" s="11"/>
    </row>
    <row r="2023" spans="1:1" x14ac:dyDescent="0.35">
      <c r="A2023" s="11"/>
    </row>
    <row r="2024" spans="1:1" x14ac:dyDescent="0.35">
      <c r="A2024" s="11"/>
    </row>
    <row r="2025" spans="1:1" x14ac:dyDescent="0.35">
      <c r="A2025" s="11"/>
    </row>
    <row r="2026" spans="1:1" x14ac:dyDescent="0.35">
      <c r="A2026" s="11"/>
    </row>
    <row r="2027" spans="1:1" x14ac:dyDescent="0.35">
      <c r="A2027" s="11"/>
    </row>
    <row r="2028" spans="1:1" x14ac:dyDescent="0.35">
      <c r="A2028" s="11"/>
    </row>
    <row r="2029" spans="1:1" x14ac:dyDescent="0.35">
      <c r="A2029" s="11"/>
    </row>
    <row r="2030" spans="1:1" x14ac:dyDescent="0.35">
      <c r="A2030" s="11"/>
    </row>
    <row r="2031" spans="1:1" x14ac:dyDescent="0.35">
      <c r="A2031" s="11"/>
    </row>
    <row r="2032" spans="1:1" x14ac:dyDescent="0.35">
      <c r="A2032" s="11"/>
    </row>
    <row r="2033" spans="1:1" x14ac:dyDescent="0.35">
      <c r="A2033" s="11"/>
    </row>
    <row r="2034" spans="1:1" x14ac:dyDescent="0.35">
      <c r="A2034" s="11"/>
    </row>
    <row r="2035" spans="1:1" x14ac:dyDescent="0.35">
      <c r="A2035" s="11"/>
    </row>
    <row r="2036" spans="1:1" x14ac:dyDescent="0.35">
      <c r="A2036" s="11"/>
    </row>
    <row r="2037" spans="1:1" x14ac:dyDescent="0.35">
      <c r="A2037" s="11"/>
    </row>
    <row r="2038" spans="1:1" x14ac:dyDescent="0.35">
      <c r="A2038" s="11"/>
    </row>
    <row r="2039" spans="1:1" x14ac:dyDescent="0.35">
      <c r="A2039" s="11"/>
    </row>
    <row r="2040" spans="1:1" x14ac:dyDescent="0.35">
      <c r="A2040" s="11"/>
    </row>
    <row r="2041" spans="1:1" x14ac:dyDescent="0.35">
      <c r="A2041" s="11"/>
    </row>
    <row r="2042" spans="1:1" x14ac:dyDescent="0.35">
      <c r="A2042" s="11"/>
    </row>
    <row r="2043" spans="1:1" x14ac:dyDescent="0.35">
      <c r="A2043" s="11"/>
    </row>
    <row r="2044" spans="1:1" x14ac:dyDescent="0.35">
      <c r="A2044" s="11"/>
    </row>
    <row r="2045" spans="1:1" x14ac:dyDescent="0.35">
      <c r="A2045" s="11"/>
    </row>
    <row r="2046" spans="1:1" x14ac:dyDescent="0.35">
      <c r="A2046" s="11"/>
    </row>
    <row r="2047" spans="1:1" x14ac:dyDescent="0.35">
      <c r="A2047" s="11"/>
    </row>
    <row r="2048" spans="1:1" x14ac:dyDescent="0.35">
      <c r="A2048" s="11"/>
    </row>
    <row r="2049" spans="1:1" x14ac:dyDescent="0.35">
      <c r="A2049" s="11"/>
    </row>
    <row r="2050" spans="1:1" x14ac:dyDescent="0.35">
      <c r="A2050" s="11"/>
    </row>
    <row r="2051" spans="1:1" x14ac:dyDescent="0.35">
      <c r="A2051" s="11"/>
    </row>
    <row r="2052" spans="1:1" x14ac:dyDescent="0.35">
      <c r="A2052" s="11"/>
    </row>
    <row r="2053" spans="1:1" x14ac:dyDescent="0.35">
      <c r="A2053" s="11"/>
    </row>
    <row r="2054" spans="1:1" x14ac:dyDescent="0.35">
      <c r="A2054" s="11"/>
    </row>
    <row r="2055" spans="1:1" x14ac:dyDescent="0.35">
      <c r="A2055" s="11"/>
    </row>
    <row r="2056" spans="1:1" x14ac:dyDescent="0.35">
      <c r="A2056" s="11"/>
    </row>
    <row r="2057" spans="1:1" x14ac:dyDescent="0.35">
      <c r="A2057" s="11"/>
    </row>
    <row r="2058" spans="1:1" x14ac:dyDescent="0.35">
      <c r="A2058" s="11"/>
    </row>
    <row r="2059" spans="1:1" x14ac:dyDescent="0.35">
      <c r="A2059" s="11"/>
    </row>
    <row r="2060" spans="1:1" x14ac:dyDescent="0.35">
      <c r="A2060" s="11"/>
    </row>
    <row r="2061" spans="1:1" x14ac:dyDescent="0.35">
      <c r="A2061" s="11"/>
    </row>
    <row r="2062" spans="1:1" x14ac:dyDescent="0.35">
      <c r="A2062" s="11"/>
    </row>
    <row r="2063" spans="1:1" x14ac:dyDescent="0.35">
      <c r="A2063" s="11"/>
    </row>
    <row r="2064" spans="1:1" x14ac:dyDescent="0.35">
      <c r="A2064" s="11"/>
    </row>
    <row r="2065" spans="1:1" x14ac:dyDescent="0.35">
      <c r="A2065" s="11"/>
    </row>
    <row r="2066" spans="1:1" x14ac:dyDescent="0.35">
      <c r="A2066" s="11"/>
    </row>
  </sheetData>
  <hyperlinks>
    <hyperlink ref="B124" r:id="rId1" location="Sheet1!A4" display="F:\TS 2001\T Darebin.xls - Sheet1!A4" xr:uid="{00000000-0004-0000-0200-000000000000}"/>
  </hyperlinks>
  <pageMargins left="0.7" right="0.7" top="0.75" bottom="0.75" header="0.3" footer="0.3"/>
  <pageSetup paperSize="9" orientation="portrait" verticalDpi="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499984740745262"/>
    <pageSetUpPr autoPageBreaks="0" fitToPage="1"/>
  </sheetPr>
  <dimension ref="A1:Y230"/>
  <sheetViews>
    <sheetView showGridLines="0" showRowColHeaders="0" tabSelected="1" zoomScale="90" zoomScaleNormal="90" workbookViewId="0">
      <selection activeCell="J1" sqref="J1"/>
    </sheetView>
  </sheetViews>
  <sheetFormatPr defaultColWidth="9.08984375" defaultRowHeight="14.5" x14ac:dyDescent="0.35"/>
  <cols>
    <col min="1" max="1" width="27.81640625" style="27" customWidth="1"/>
    <col min="2" max="3" width="9.08984375" style="27"/>
    <col min="4" max="4" width="26.81640625" style="27" customWidth="1"/>
    <col min="5" max="7" width="7.81640625" style="27" customWidth="1"/>
    <col min="8" max="20" width="9.08984375" style="27"/>
    <col min="21" max="21" width="38.81640625" style="27" bestFit="1" customWidth="1"/>
    <col min="22" max="16384" width="9.08984375" style="27"/>
  </cols>
  <sheetData>
    <row r="1" spans="1:25" ht="43.5" customHeight="1" x14ac:dyDescent="0.35">
      <c r="A1" s="288" t="s">
        <v>463</v>
      </c>
      <c r="B1" s="288"/>
      <c r="C1" s="288"/>
      <c r="D1" s="288"/>
      <c r="E1" s="288"/>
      <c r="F1" s="288"/>
      <c r="G1" s="288"/>
      <c r="H1" s="288"/>
      <c r="I1" s="28"/>
      <c r="J1" s="28"/>
      <c r="K1" s="28"/>
      <c r="L1" s="28"/>
      <c r="M1" s="28"/>
      <c r="N1" s="28"/>
    </row>
    <row r="2" spans="1:25" ht="12" customHeight="1" x14ac:dyDescent="0.35">
      <c r="A2" s="290" t="s">
        <v>406</v>
      </c>
      <c r="B2" s="290"/>
      <c r="C2" s="290"/>
      <c r="D2" s="290"/>
      <c r="E2" s="290"/>
      <c r="F2" s="290"/>
      <c r="G2" s="290"/>
      <c r="H2" s="290"/>
      <c r="I2" s="28"/>
      <c r="J2" s="28"/>
      <c r="K2" s="28"/>
      <c r="L2" s="28"/>
      <c r="M2" s="28"/>
      <c r="N2" s="28"/>
      <c r="U2" s="28"/>
      <c r="V2" s="28"/>
      <c r="W2" s="28"/>
      <c r="X2" s="28"/>
      <c r="Y2" s="28"/>
    </row>
    <row r="3" spans="1:25" ht="12" customHeight="1" x14ac:dyDescent="0.35">
      <c r="A3" s="290"/>
      <c r="B3" s="290"/>
      <c r="C3" s="290"/>
      <c r="D3" s="290"/>
      <c r="E3" s="290"/>
      <c r="F3" s="290"/>
      <c r="G3" s="290"/>
      <c r="H3" s="290"/>
      <c r="I3" s="28"/>
      <c r="J3" s="28"/>
      <c r="K3" s="28"/>
      <c r="L3" s="28"/>
      <c r="M3" s="28"/>
      <c r="N3" s="28"/>
      <c r="U3" s="28"/>
      <c r="V3" s="28"/>
      <c r="W3" s="28"/>
      <c r="X3" s="28"/>
      <c r="Y3" s="28"/>
    </row>
    <row r="4" spans="1:25" ht="7.5" customHeight="1" x14ac:dyDescent="0.35">
      <c r="I4" s="28"/>
      <c r="J4" s="28"/>
      <c r="K4" s="28"/>
      <c r="L4" s="28"/>
      <c r="M4" s="28"/>
      <c r="N4" s="28"/>
      <c r="U4" s="206" t="s">
        <v>158</v>
      </c>
      <c r="V4" s="206" t="s">
        <v>41</v>
      </c>
      <c r="W4" s="28"/>
      <c r="X4" s="28"/>
      <c r="Y4" s="28"/>
    </row>
    <row r="5" spans="1:25" x14ac:dyDescent="0.35">
      <c r="I5" s="28"/>
      <c r="J5" s="28"/>
      <c r="K5" s="28"/>
      <c r="L5" s="28"/>
      <c r="M5" s="28"/>
      <c r="N5" s="28"/>
      <c r="U5" s="206" t="s">
        <v>0</v>
      </c>
      <c r="V5" s="206" t="s">
        <v>45</v>
      </c>
      <c r="W5" s="28"/>
      <c r="X5" s="28"/>
      <c r="Y5" s="28"/>
    </row>
    <row r="6" spans="1:25" x14ac:dyDescent="0.35">
      <c r="A6" s="30" t="s">
        <v>171</v>
      </c>
      <c r="B6" s="211">
        <v>92</v>
      </c>
      <c r="C6" s="28"/>
      <c r="D6" s="28"/>
      <c r="E6" s="28"/>
      <c r="F6" s="28"/>
      <c r="I6" s="28"/>
      <c r="J6" s="28"/>
      <c r="K6" s="28"/>
      <c r="L6" s="28"/>
      <c r="M6" s="28"/>
      <c r="N6" s="28"/>
      <c r="U6" s="206" t="s">
        <v>86</v>
      </c>
      <c r="V6" s="206" t="s">
        <v>47</v>
      </c>
      <c r="W6" s="28"/>
      <c r="X6" s="28"/>
      <c r="Y6" s="28"/>
    </row>
    <row r="7" spans="1:25" x14ac:dyDescent="0.35">
      <c r="A7" s="29"/>
      <c r="B7" s="28"/>
      <c r="C7" s="28"/>
      <c r="D7" s="28"/>
      <c r="E7" s="28"/>
      <c r="F7" s="28"/>
      <c r="I7" s="28"/>
      <c r="J7" s="28"/>
      <c r="K7" s="28"/>
      <c r="L7" s="28"/>
      <c r="M7" s="28"/>
      <c r="N7" s="28"/>
      <c r="U7" s="206" t="s">
        <v>87</v>
      </c>
      <c r="V7" s="206" t="s">
        <v>85</v>
      </c>
      <c r="W7" s="28"/>
      <c r="X7" s="28"/>
      <c r="Y7" s="28"/>
    </row>
    <row r="8" spans="1:25" x14ac:dyDescent="0.35">
      <c r="A8" s="30" t="s">
        <v>172</v>
      </c>
      <c r="B8" s="211">
        <v>6</v>
      </c>
      <c r="C8" s="28"/>
      <c r="D8" s="28"/>
      <c r="E8" s="211">
        <v>4</v>
      </c>
      <c r="F8" s="28"/>
      <c r="G8" s="28"/>
      <c r="H8" s="28"/>
      <c r="I8" s="28"/>
      <c r="J8" s="28"/>
      <c r="K8" s="28"/>
      <c r="L8" s="28"/>
      <c r="M8" s="28"/>
      <c r="N8" s="28"/>
      <c r="U8" s="206" t="s">
        <v>88</v>
      </c>
      <c r="V8" s="206" t="s">
        <v>50</v>
      </c>
      <c r="W8" s="28"/>
      <c r="X8" s="206"/>
      <c r="Y8" s="28"/>
    </row>
    <row r="9" spans="1:25" x14ac:dyDescent="0.35">
      <c r="A9" s="229" t="s">
        <v>153</v>
      </c>
      <c r="B9" s="230">
        <f>VLOOKUP(Census!A3,Census!A3:IL3,2+'Select condition &amp; municipality'!B6*2-1)</f>
        <v>23</v>
      </c>
      <c r="C9" s="231" t="str">
        <f>INDEX(V4:V36,B8)</f>
        <v>Casey</v>
      </c>
      <c r="D9" s="229"/>
      <c r="E9" s="231" t="str">
        <f>INDEX(V4:V36,E8)</f>
        <v>Brimbank</v>
      </c>
      <c r="F9" s="28"/>
      <c r="G9" s="28"/>
      <c r="H9" s="28"/>
      <c r="I9" s="28"/>
      <c r="J9" s="28"/>
      <c r="K9" s="28"/>
      <c r="L9" s="28"/>
      <c r="M9" s="28"/>
      <c r="N9" s="28"/>
      <c r="U9" s="206" t="s">
        <v>89</v>
      </c>
      <c r="V9" s="206" t="s">
        <v>53</v>
      </c>
      <c r="W9" s="28"/>
      <c r="X9" s="206"/>
      <c r="Y9" s="28"/>
    </row>
    <row r="10" spans="1:25" x14ac:dyDescent="0.35">
      <c r="A10" s="28"/>
      <c r="B10" s="28"/>
      <c r="C10" s="28"/>
      <c r="D10" s="229"/>
      <c r="E10" s="28"/>
      <c r="F10" s="28"/>
      <c r="G10" s="28"/>
      <c r="H10" s="28"/>
      <c r="I10" s="28"/>
      <c r="J10" s="28"/>
      <c r="K10" s="28"/>
      <c r="L10" s="28"/>
      <c r="M10" s="28"/>
      <c r="N10" s="28"/>
      <c r="U10" s="206" t="s">
        <v>90</v>
      </c>
      <c r="V10" s="206" t="s">
        <v>55</v>
      </c>
      <c r="W10" s="28"/>
      <c r="X10" s="28"/>
      <c r="Y10" s="28"/>
    </row>
    <row r="11" spans="1:25" x14ac:dyDescent="0.35">
      <c r="A11" s="232" t="s">
        <v>156</v>
      </c>
      <c r="B11" s="232" t="s">
        <v>157</v>
      </c>
      <c r="C11" s="28"/>
      <c r="D11" s="229"/>
      <c r="E11" s="28"/>
      <c r="F11" s="28"/>
      <c r="G11" s="28"/>
      <c r="H11" s="28"/>
      <c r="I11" s="28"/>
      <c r="J11" s="28"/>
      <c r="K11" s="28"/>
      <c r="L11" s="28"/>
      <c r="M11" s="28"/>
      <c r="N11" s="28"/>
      <c r="U11" s="206" t="s">
        <v>91</v>
      </c>
      <c r="V11" s="206" t="s">
        <v>57</v>
      </c>
      <c r="W11" s="28"/>
      <c r="X11" s="28"/>
      <c r="Y11" s="28"/>
    </row>
    <row r="12" spans="1:25" x14ac:dyDescent="0.35">
      <c r="A12" s="229" t="s">
        <v>154</v>
      </c>
      <c r="B12" s="28">
        <f ca="1">OFFSET(Census!$D$4,1,'Select condition &amp; municipality'!$B$6*2-4,'Select condition &amp; municipality'!$B$9,1)</f>
        <v>2008</v>
      </c>
      <c r="C12" s="28"/>
      <c r="D12" s="229"/>
      <c r="E12" s="229"/>
      <c r="F12" s="28"/>
      <c r="G12" s="28"/>
      <c r="H12" s="28"/>
      <c r="I12" s="28"/>
      <c r="J12" s="28"/>
      <c r="K12" s="28"/>
      <c r="L12" s="28"/>
      <c r="M12" s="28"/>
      <c r="N12" s="28"/>
      <c r="U12" s="206" t="s">
        <v>37</v>
      </c>
      <c r="V12" s="206" t="s">
        <v>58</v>
      </c>
      <c r="W12" s="28"/>
      <c r="X12" s="28"/>
      <c r="Y12" s="28"/>
    </row>
    <row r="13" spans="1:25" x14ac:dyDescent="0.35">
      <c r="A13" s="229" t="s">
        <v>155</v>
      </c>
      <c r="B13" s="28" t="e">
        <f ca="1">OFFSET(Census!$D$4,1+'Select condition &amp; municipality'!$B$8*25-25,'Select condition &amp; municipality'!$B$6*2-3,'Select condition &amp; municipality'!$B$9,1)</f>
        <v>#VALUE!</v>
      </c>
      <c r="C13" s="28"/>
      <c r="D13" s="229"/>
      <c r="E13" s="229"/>
      <c r="F13" s="28"/>
      <c r="G13" s="28"/>
      <c r="H13" s="28"/>
      <c r="I13" s="28"/>
      <c r="J13" s="28"/>
      <c r="K13" s="28"/>
      <c r="L13" s="28"/>
      <c r="M13" s="28"/>
      <c r="N13" s="28"/>
      <c r="U13" s="206" t="s">
        <v>159</v>
      </c>
      <c r="V13" s="206" t="s">
        <v>60</v>
      </c>
      <c r="W13" s="28"/>
      <c r="X13" s="28"/>
      <c r="Y13" s="28"/>
    </row>
    <row r="14" spans="1:25" x14ac:dyDescent="0.35">
      <c r="A14" s="28"/>
      <c r="B14" s="28"/>
      <c r="C14" s="28"/>
      <c r="D14" s="28"/>
      <c r="E14" s="28"/>
      <c r="F14" s="28"/>
      <c r="G14" s="28"/>
      <c r="H14" s="28"/>
      <c r="I14" s="28"/>
      <c r="J14" s="28"/>
      <c r="K14" s="28"/>
      <c r="L14" s="28"/>
      <c r="M14" s="28"/>
      <c r="N14" s="28"/>
      <c r="U14" s="206" t="s">
        <v>92</v>
      </c>
      <c r="V14" s="206" t="s">
        <v>59</v>
      </c>
      <c r="W14" s="28"/>
      <c r="X14" s="28"/>
      <c r="Y14" s="28"/>
    </row>
    <row r="15" spans="1:25" x14ac:dyDescent="0.35">
      <c r="A15" s="28"/>
      <c r="B15" s="233" t="s">
        <v>166</v>
      </c>
      <c r="C15" s="233" t="s">
        <v>167</v>
      </c>
      <c r="D15" s="28"/>
      <c r="E15" s="28"/>
      <c r="F15" s="28"/>
      <c r="G15" s="28"/>
      <c r="H15" s="28"/>
      <c r="I15" s="28"/>
      <c r="J15" s="28"/>
      <c r="K15" s="28"/>
      <c r="L15" s="28"/>
      <c r="M15" s="28"/>
      <c r="N15" s="28"/>
      <c r="U15" s="206" t="s">
        <v>93</v>
      </c>
      <c r="V15" s="206" t="s">
        <v>62</v>
      </c>
      <c r="W15" s="28"/>
      <c r="X15" s="28"/>
      <c r="Y15" s="28"/>
    </row>
    <row r="16" spans="1:25" x14ac:dyDescent="0.35">
      <c r="A16" s="229" t="s">
        <v>155</v>
      </c>
      <c r="B16" s="230">
        <f ca="1">OFFSET(Census!D4,1+B8*25-25,B6*2-3,1,1)</f>
        <v>69.238037969246633</v>
      </c>
      <c r="C16" s="230">
        <f ca="1">OFFSET(Census!D4,B9+B8*25-25,B6*2-3,1,1)</f>
        <v>24.130492276123526</v>
      </c>
      <c r="D16" s="28"/>
      <c r="E16" s="28"/>
      <c r="F16" s="28"/>
      <c r="G16" s="28"/>
      <c r="H16" s="28"/>
      <c r="I16" s="28"/>
      <c r="J16" s="28"/>
      <c r="K16" s="28"/>
      <c r="L16" s="28"/>
      <c r="M16" s="28"/>
      <c r="N16" s="28"/>
      <c r="U16" s="206" t="s">
        <v>94</v>
      </c>
      <c r="V16" s="206" t="s">
        <v>63</v>
      </c>
      <c r="W16" s="28"/>
      <c r="X16" s="28"/>
      <c r="Y16" s="28"/>
    </row>
    <row r="17" spans="1:25" x14ac:dyDescent="0.35">
      <c r="A17" s="229" t="s">
        <v>170</v>
      </c>
      <c r="B17" s="230">
        <f ca="1">OFFSET(Census!D4,1+E8*25-25,B6*2-3,1,1)</f>
        <v>54.817401867739726</v>
      </c>
      <c r="C17" s="230">
        <f ca="1">OFFSET(Census!D4,B9+E8*25-25,B6*2-3,1,1)</f>
        <v>13.566185385123244</v>
      </c>
      <c r="D17" s="28"/>
      <c r="E17" s="28"/>
      <c r="F17" s="28"/>
      <c r="G17" s="28"/>
      <c r="H17" s="28"/>
      <c r="I17" s="28"/>
      <c r="J17" s="28"/>
      <c r="K17" s="28"/>
      <c r="L17" s="28"/>
      <c r="M17" s="28"/>
      <c r="N17" s="28"/>
      <c r="U17" s="206" t="s">
        <v>95</v>
      </c>
      <c r="V17" s="206" t="s">
        <v>64</v>
      </c>
      <c r="W17" s="28"/>
      <c r="X17" s="28"/>
      <c r="Y17" s="28"/>
    </row>
    <row r="18" spans="1:25" x14ac:dyDescent="0.35">
      <c r="A18" s="28" t="s">
        <v>405</v>
      </c>
      <c r="B18" s="230">
        <f ca="1">OFFSET(Census!D4,1,B6*2-4,1,1)</f>
        <v>2001</v>
      </c>
      <c r="C18" s="230">
        <f ca="1">OFFSET(Census!D4,B9,B6*2-4,1,1)</f>
        <v>2023</v>
      </c>
      <c r="D18" s="28"/>
      <c r="E18" s="28"/>
      <c r="F18" s="28"/>
      <c r="G18" s="28"/>
      <c r="H18" s="28"/>
      <c r="I18" s="28"/>
      <c r="J18" s="28"/>
      <c r="K18" s="28"/>
      <c r="L18" s="28"/>
      <c r="M18" s="28"/>
      <c r="N18" s="28"/>
      <c r="U18" s="206" t="s">
        <v>96</v>
      </c>
      <c r="V18" s="206" t="s">
        <v>65</v>
      </c>
      <c r="W18" s="28"/>
      <c r="X18" s="28"/>
      <c r="Y18" s="28"/>
    </row>
    <row r="19" spans="1:25" x14ac:dyDescent="0.35">
      <c r="A19" s="28"/>
      <c r="B19" s="28"/>
      <c r="C19" s="28"/>
      <c r="D19" s="28"/>
      <c r="E19" s="28"/>
      <c r="F19" s="28"/>
      <c r="G19" s="28"/>
      <c r="H19" s="28"/>
      <c r="I19" s="28"/>
      <c r="J19" s="28"/>
      <c r="K19" s="28"/>
      <c r="L19" s="28"/>
      <c r="M19" s="28"/>
      <c r="N19" s="28"/>
      <c r="U19" s="206" t="s">
        <v>453</v>
      </c>
      <c r="V19" s="206" t="s">
        <v>66</v>
      </c>
      <c r="W19" s="28"/>
      <c r="X19" s="28"/>
      <c r="Y19" s="28"/>
    </row>
    <row r="20" spans="1:25" x14ac:dyDescent="0.35">
      <c r="A20" s="232" t="s">
        <v>156</v>
      </c>
      <c r="B20" s="232" t="s">
        <v>157</v>
      </c>
      <c r="C20" s="28"/>
      <c r="D20" s="28"/>
      <c r="E20" s="28"/>
      <c r="F20" s="28"/>
      <c r="G20" s="28"/>
      <c r="H20" s="28"/>
      <c r="I20" s="28"/>
      <c r="J20" s="28"/>
      <c r="K20" s="28"/>
      <c r="L20" s="28"/>
      <c r="M20" s="28"/>
      <c r="N20" s="28"/>
      <c r="U20" s="206" t="s">
        <v>451</v>
      </c>
      <c r="V20" s="206" t="s">
        <v>67</v>
      </c>
      <c r="W20" s="28"/>
      <c r="X20" s="28"/>
      <c r="Y20" s="28"/>
    </row>
    <row r="21" spans="1:25" x14ac:dyDescent="0.35">
      <c r="A21" s="229" t="s">
        <v>170</v>
      </c>
      <c r="B21" s="28" t="e">
        <f ca="1">OFFSET(Census!$D$4,1+'Select condition &amp; municipality'!$E$8*25-25,'Select condition &amp; municipality'!$B$6*2-3,'Select condition &amp; municipality'!$B$9,1)</f>
        <v>#VALUE!</v>
      </c>
      <c r="C21" s="28"/>
      <c r="D21" s="28"/>
      <c r="E21" s="28"/>
      <c r="F21" s="28"/>
      <c r="G21" s="28"/>
      <c r="H21" s="28"/>
      <c r="I21" s="28"/>
      <c r="J21" s="28"/>
      <c r="K21" s="28"/>
      <c r="L21" s="28"/>
      <c r="M21" s="28"/>
      <c r="N21" s="28"/>
      <c r="U21" s="206" t="s">
        <v>104</v>
      </c>
      <c r="V21" s="206" t="s">
        <v>68</v>
      </c>
      <c r="W21" s="28"/>
      <c r="X21" s="28"/>
      <c r="Y21" s="28"/>
    </row>
    <row r="22" spans="1:25" x14ac:dyDescent="0.35">
      <c r="A22" s="28"/>
      <c r="B22" s="28"/>
      <c r="C22" s="28"/>
      <c r="D22" s="28"/>
      <c r="E22" s="28"/>
      <c r="F22" s="28"/>
      <c r="G22" s="28"/>
      <c r="H22" s="28"/>
      <c r="I22" s="28"/>
      <c r="J22" s="28"/>
      <c r="K22" s="28"/>
      <c r="L22" s="28"/>
      <c r="M22" s="28"/>
      <c r="N22" s="28"/>
      <c r="U22" s="206" t="s">
        <v>105</v>
      </c>
      <c r="V22" s="206" t="s">
        <v>70</v>
      </c>
      <c r="W22" s="28"/>
      <c r="X22" s="28"/>
      <c r="Y22" s="28"/>
    </row>
    <row r="23" spans="1:25" x14ac:dyDescent="0.35">
      <c r="A23" s="28"/>
      <c r="B23" s="28"/>
      <c r="C23" s="28"/>
      <c r="D23" s="28"/>
      <c r="E23" s="28"/>
      <c r="F23" s="28"/>
      <c r="I23" s="28"/>
      <c r="J23" s="28"/>
      <c r="K23" s="28"/>
      <c r="L23" s="28"/>
      <c r="M23" s="28"/>
      <c r="N23" s="28"/>
      <c r="U23" s="206" t="s">
        <v>106</v>
      </c>
      <c r="V23" s="206" t="s">
        <v>71</v>
      </c>
      <c r="W23" s="28"/>
      <c r="X23" s="28"/>
      <c r="Y23" s="28"/>
    </row>
    <row r="24" spans="1:25" x14ac:dyDescent="0.35">
      <c r="A24" s="28"/>
      <c r="B24" s="28"/>
      <c r="C24" s="28"/>
      <c r="D24" s="28"/>
      <c r="E24" s="28"/>
      <c r="F24" s="28"/>
      <c r="I24" s="28"/>
      <c r="J24" s="28"/>
      <c r="K24" s="28"/>
      <c r="L24" s="28"/>
      <c r="M24" s="28"/>
      <c r="N24" s="28"/>
      <c r="U24" s="206" t="s">
        <v>107</v>
      </c>
      <c r="V24" s="206" t="s">
        <v>72</v>
      </c>
      <c r="W24" s="28"/>
      <c r="X24" s="28"/>
      <c r="Y24" s="28"/>
    </row>
    <row r="25" spans="1:25" x14ac:dyDescent="0.35">
      <c r="I25" s="28"/>
      <c r="J25" s="28"/>
      <c r="K25" s="28"/>
      <c r="L25" s="28"/>
      <c r="M25" s="28"/>
      <c r="N25" s="28"/>
      <c r="U25" s="206" t="s">
        <v>110</v>
      </c>
      <c r="V25" s="206" t="s">
        <v>73</v>
      </c>
      <c r="W25" s="28"/>
      <c r="X25" s="28"/>
      <c r="Y25" s="28"/>
    </row>
    <row r="26" spans="1:25" x14ac:dyDescent="0.35">
      <c r="I26" s="28"/>
      <c r="J26" s="28"/>
      <c r="K26" s="28"/>
      <c r="L26" s="28"/>
      <c r="M26" s="28"/>
      <c r="N26" s="28"/>
      <c r="U26" s="206" t="s">
        <v>108</v>
      </c>
      <c r="V26" s="206" t="s">
        <v>74</v>
      </c>
      <c r="W26" s="28"/>
      <c r="X26" s="28"/>
      <c r="Y26" s="28"/>
    </row>
    <row r="27" spans="1:25" x14ac:dyDescent="0.35">
      <c r="I27" s="28"/>
      <c r="J27" s="28"/>
      <c r="K27" s="28"/>
      <c r="L27" s="28"/>
      <c r="M27" s="28"/>
      <c r="N27" s="28"/>
      <c r="U27" s="206" t="s">
        <v>109</v>
      </c>
      <c r="V27" s="206" t="s">
        <v>75</v>
      </c>
      <c r="W27" s="28"/>
      <c r="X27" s="28"/>
      <c r="Y27" s="28"/>
    </row>
    <row r="28" spans="1:25" x14ac:dyDescent="0.35">
      <c r="A28" s="219"/>
      <c r="B28" s="219"/>
      <c r="C28" s="219"/>
      <c r="D28" s="219"/>
      <c r="E28" s="219"/>
      <c r="F28" s="219"/>
      <c r="G28" s="219"/>
      <c r="H28" s="219"/>
      <c r="I28" s="28"/>
      <c r="J28" s="28"/>
      <c r="K28" s="28"/>
      <c r="L28" s="28"/>
      <c r="M28" s="28"/>
      <c r="N28" s="28"/>
      <c r="U28" s="206" t="s">
        <v>111</v>
      </c>
      <c r="V28" s="206" t="s">
        <v>76</v>
      </c>
      <c r="W28" s="28"/>
      <c r="X28" s="28"/>
      <c r="Y28" s="28"/>
    </row>
    <row r="29" spans="1:25" ht="15.5" x14ac:dyDescent="0.35">
      <c r="A29" s="289" t="str">
        <f ca="1">CONCATENATE("Change in ",C9," in the period ",B18," to ",C18,":")</f>
        <v>Change in Casey in the period 2001 to 2023:</v>
      </c>
      <c r="B29" s="289"/>
      <c r="C29" s="289"/>
      <c r="D29" s="289"/>
      <c r="E29" s="289"/>
      <c r="F29" s="219"/>
      <c r="G29" s="219"/>
      <c r="H29" s="219"/>
      <c r="I29" s="28"/>
      <c r="J29" s="28"/>
      <c r="K29" s="28"/>
      <c r="L29" s="28"/>
      <c r="M29" s="28"/>
      <c r="N29" s="28"/>
      <c r="U29" s="206" t="s">
        <v>374</v>
      </c>
      <c r="V29" s="206" t="s">
        <v>77</v>
      </c>
      <c r="W29" s="28"/>
      <c r="X29" s="28"/>
      <c r="Y29" s="28"/>
    </row>
    <row r="30" spans="1:25" x14ac:dyDescent="0.35">
      <c r="A30" s="32" t="s">
        <v>168</v>
      </c>
      <c r="B30" s="212">
        <f ca="1">C16-B16</f>
        <v>-45.107545693123107</v>
      </c>
      <c r="D30" s="31" t="s">
        <v>169</v>
      </c>
      <c r="E30" s="213">
        <f ca="1">IF(B16=0,"",(C16-B16)/B16*100)</f>
        <v>-65.148503649335737</v>
      </c>
      <c r="I30" s="28"/>
      <c r="J30" s="28"/>
      <c r="K30" s="28"/>
      <c r="L30" s="28"/>
      <c r="M30" s="28"/>
      <c r="N30" s="28"/>
      <c r="U30" s="206" t="s">
        <v>431</v>
      </c>
      <c r="V30" s="206" t="s">
        <v>78</v>
      </c>
      <c r="W30" s="28"/>
      <c r="X30" s="28"/>
      <c r="Y30" s="28"/>
    </row>
    <row r="31" spans="1:25" x14ac:dyDescent="0.35">
      <c r="I31" s="28"/>
      <c r="J31" s="28"/>
      <c r="K31" s="28"/>
      <c r="L31" s="28"/>
      <c r="M31" s="28"/>
      <c r="N31" s="28"/>
      <c r="U31" s="206" t="s">
        <v>448</v>
      </c>
      <c r="V31" s="206" t="s">
        <v>79</v>
      </c>
      <c r="W31" s="28"/>
      <c r="X31" s="28"/>
      <c r="Y31" s="28"/>
    </row>
    <row r="32" spans="1:25" ht="15.5" x14ac:dyDescent="0.35">
      <c r="A32" s="291" t="str">
        <f ca="1">CONCATENATE("Change in ",E9," in the period ",B18," to ",C18,":")</f>
        <v>Change in Brimbank in the period 2001 to 2023:</v>
      </c>
      <c r="B32" s="291"/>
      <c r="C32" s="291"/>
      <c r="D32" s="291"/>
      <c r="E32" s="291"/>
      <c r="I32" s="28"/>
      <c r="J32" s="28"/>
      <c r="K32" s="28"/>
      <c r="L32" s="28"/>
      <c r="M32" s="28"/>
      <c r="N32" s="28"/>
      <c r="U32" s="206" t="s">
        <v>432</v>
      </c>
      <c r="V32" s="206" t="s">
        <v>80</v>
      </c>
      <c r="W32" s="28"/>
      <c r="X32" s="28"/>
      <c r="Y32" s="28"/>
    </row>
    <row r="33" spans="1:25" x14ac:dyDescent="0.35">
      <c r="A33" s="214" t="s">
        <v>168</v>
      </c>
      <c r="B33" s="212">
        <f ca="1">C17-B17</f>
        <v>-41.251216482616485</v>
      </c>
      <c r="C33" s="215"/>
      <c r="D33" s="216" t="s">
        <v>169</v>
      </c>
      <c r="E33" s="213">
        <f ca="1">IF(B17=0,"",(C17-B17)/B17*100)</f>
        <v>-75.252046023897762</v>
      </c>
      <c r="I33" s="28"/>
      <c r="J33" s="28"/>
      <c r="K33" s="28"/>
      <c r="L33" s="28"/>
      <c r="M33" s="28"/>
      <c r="N33" s="28"/>
      <c r="U33" s="206" t="s">
        <v>434</v>
      </c>
      <c r="V33" s="206" t="s">
        <v>82</v>
      </c>
      <c r="W33" s="28"/>
      <c r="X33" s="28"/>
      <c r="Y33" s="28"/>
    </row>
    <row r="34" spans="1:25" x14ac:dyDescent="0.35">
      <c r="I34" s="28"/>
      <c r="J34" s="28"/>
      <c r="K34" s="28"/>
      <c r="L34" s="28"/>
      <c r="M34" s="28"/>
      <c r="N34" s="28"/>
      <c r="U34" s="206" t="s">
        <v>160</v>
      </c>
      <c r="V34" s="206" t="s">
        <v>81</v>
      </c>
      <c r="W34" s="28"/>
      <c r="X34" s="28"/>
      <c r="Y34" s="28"/>
    </row>
    <row r="35" spans="1:25" x14ac:dyDescent="0.35">
      <c r="I35" s="28"/>
      <c r="J35" s="28"/>
      <c r="K35" s="28"/>
      <c r="L35" s="28"/>
      <c r="M35" s="28"/>
      <c r="N35" s="28"/>
      <c r="U35" s="206" t="s">
        <v>112</v>
      </c>
      <c r="V35" s="206" t="s">
        <v>83</v>
      </c>
      <c r="W35" s="28"/>
      <c r="X35" s="28"/>
      <c r="Y35" s="28"/>
    </row>
    <row r="36" spans="1:25" x14ac:dyDescent="0.35">
      <c r="I36" s="28"/>
      <c r="J36" s="28"/>
      <c r="K36" s="28"/>
      <c r="L36" s="28"/>
      <c r="M36" s="28"/>
      <c r="N36" s="28"/>
      <c r="U36" s="206" t="s">
        <v>113</v>
      </c>
      <c r="V36" s="206" t="s">
        <v>84</v>
      </c>
      <c r="W36" s="28"/>
      <c r="X36" s="28"/>
      <c r="Y36" s="28"/>
    </row>
    <row r="37" spans="1:25" x14ac:dyDescent="0.35">
      <c r="I37" s="28"/>
      <c r="J37" s="28"/>
      <c r="K37" s="28"/>
      <c r="L37" s="28"/>
      <c r="M37" s="28"/>
      <c r="N37" s="28"/>
      <c r="U37" s="206" t="s">
        <v>114</v>
      </c>
      <c r="V37" s="28"/>
      <c r="W37" s="28"/>
      <c r="X37" s="28"/>
      <c r="Y37" s="28"/>
    </row>
    <row r="38" spans="1:25" x14ac:dyDescent="0.35">
      <c r="I38" s="28"/>
      <c r="J38" s="28"/>
      <c r="K38" s="28"/>
      <c r="L38" s="28"/>
      <c r="M38" s="28"/>
      <c r="N38" s="28"/>
      <c r="U38" s="206" t="s">
        <v>115</v>
      </c>
      <c r="V38" s="28"/>
      <c r="W38" s="28"/>
      <c r="X38" s="28"/>
      <c r="Y38" s="28"/>
    </row>
    <row r="39" spans="1:25" x14ac:dyDescent="0.35">
      <c r="I39" s="28"/>
      <c r="J39" s="28"/>
      <c r="K39" s="28"/>
      <c r="L39" s="28"/>
      <c r="M39" s="28"/>
      <c r="N39" s="28"/>
      <c r="U39" s="206" t="s">
        <v>116</v>
      </c>
      <c r="V39" s="28"/>
      <c r="W39" s="28"/>
      <c r="X39" s="28"/>
      <c r="Y39" s="28"/>
    </row>
    <row r="40" spans="1:25" x14ac:dyDescent="0.35">
      <c r="I40" s="28"/>
      <c r="J40" s="28"/>
      <c r="K40" s="28"/>
      <c r="L40" s="28"/>
      <c r="M40" s="28"/>
      <c r="N40" s="28"/>
      <c r="U40" s="206" t="s">
        <v>162</v>
      </c>
      <c r="V40" s="28"/>
      <c r="W40" s="28"/>
      <c r="X40" s="28"/>
      <c r="Y40" s="28"/>
    </row>
    <row r="41" spans="1:25" x14ac:dyDescent="0.35">
      <c r="I41" s="28"/>
      <c r="J41" s="28"/>
      <c r="K41" s="28"/>
      <c r="L41" s="28"/>
      <c r="M41" s="28"/>
      <c r="N41" s="28"/>
      <c r="U41" s="206" t="s">
        <v>452</v>
      </c>
      <c r="V41" s="28"/>
      <c r="W41" s="28"/>
      <c r="X41" s="28"/>
      <c r="Y41" s="28"/>
    </row>
    <row r="42" spans="1:25" x14ac:dyDescent="0.35">
      <c r="I42" s="28"/>
      <c r="J42" s="28"/>
      <c r="K42" s="28"/>
      <c r="L42" s="28"/>
      <c r="M42" s="28"/>
      <c r="N42" s="28"/>
      <c r="U42" s="206" t="s">
        <v>118</v>
      </c>
      <c r="V42" s="28"/>
      <c r="W42" s="28"/>
      <c r="X42" s="28"/>
      <c r="Y42" s="28"/>
    </row>
    <row r="43" spans="1:25" x14ac:dyDescent="0.35">
      <c r="I43" s="28"/>
      <c r="J43" s="28"/>
      <c r="K43" s="28"/>
      <c r="L43" s="28"/>
      <c r="M43" s="28"/>
      <c r="N43" s="28"/>
      <c r="U43" s="206" t="s">
        <v>119</v>
      </c>
      <c r="V43" s="28"/>
      <c r="W43" s="28"/>
      <c r="X43" s="28"/>
      <c r="Y43" s="28"/>
    </row>
    <row r="44" spans="1:25" x14ac:dyDescent="0.35">
      <c r="I44" s="28"/>
      <c r="J44" s="28"/>
      <c r="K44" s="28"/>
      <c r="L44" s="28"/>
      <c r="M44" s="28"/>
      <c r="N44" s="28"/>
      <c r="U44" s="206" t="s">
        <v>161</v>
      </c>
      <c r="V44" s="28"/>
      <c r="W44" s="28"/>
      <c r="X44" s="28"/>
      <c r="Y44" s="28"/>
    </row>
    <row r="45" spans="1:25" x14ac:dyDescent="0.35">
      <c r="I45" s="28"/>
      <c r="J45" s="28"/>
      <c r="K45" s="28"/>
      <c r="L45" s="28"/>
      <c r="M45" s="28"/>
      <c r="N45" s="28"/>
      <c r="U45" s="206" t="s">
        <v>98</v>
      </c>
      <c r="V45" s="28"/>
      <c r="W45" s="28"/>
      <c r="X45" s="28"/>
      <c r="Y45" s="28"/>
    </row>
    <row r="46" spans="1:25" x14ac:dyDescent="0.35">
      <c r="I46" s="28"/>
      <c r="J46" s="28"/>
      <c r="K46" s="28"/>
      <c r="L46" s="28"/>
      <c r="M46" s="28"/>
      <c r="N46" s="28"/>
      <c r="U46" s="206" t="s">
        <v>99</v>
      </c>
      <c r="V46" s="28"/>
      <c r="W46" s="28"/>
      <c r="X46" s="28"/>
      <c r="Y46" s="28"/>
    </row>
    <row r="47" spans="1:25" x14ac:dyDescent="0.35">
      <c r="I47" s="28"/>
      <c r="J47" s="28"/>
      <c r="K47" s="28"/>
      <c r="L47" s="28"/>
      <c r="M47" s="28"/>
      <c r="N47" s="28"/>
      <c r="U47" s="206" t="s">
        <v>100</v>
      </c>
      <c r="V47" s="28"/>
      <c r="W47" s="28"/>
      <c r="X47" s="28"/>
      <c r="Y47" s="28"/>
    </row>
    <row r="48" spans="1:25" x14ac:dyDescent="0.35">
      <c r="I48" s="28"/>
      <c r="J48" s="28"/>
      <c r="K48" s="28"/>
      <c r="L48" s="28"/>
      <c r="M48" s="28"/>
      <c r="N48" s="28"/>
      <c r="U48" s="206" t="s">
        <v>372</v>
      </c>
      <c r="V48" s="28"/>
      <c r="W48" s="28"/>
      <c r="X48" s="28"/>
      <c r="Y48" s="28"/>
    </row>
    <row r="49" spans="9:25" x14ac:dyDescent="0.35">
      <c r="I49" s="28"/>
      <c r="J49" s="28"/>
      <c r="K49" s="28"/>
      <c r="L49" s="28"/>
      <c r="M49" s="28"/>
      <c r="N49" s="28"/>
      <c r="U49" s="206" t="s">
        <v>373</v>
      </c>
      <c r="V49" s="28"/>
      <c r="W49" s="28"/>
      <c r="X49" s="28"/>
      <c r="Y49" s="28"/>
    </row>
    <row r="50" spans="9:25" x14ac:dyDescent="0.35">
      <c r="I50" s="28"/>
      <c r="J50" s="28"/>
      <c r="K50" s="28"/>
      <c r="L50" s="28"/>
      <c r="M50" s="28"/>
      <c r="N50" s="28"/>
      <c r="U50" s="206" t="s">
        <v>102</v>
      </c>
      <c r="V50" s="28"/>
      <c r="W50" s="28"/>
      <c r="X50" s="28"/>
      <c r="Y50" s="28"/>
    </row>
    <row r="51" spans="9:25" x14ac:dyDescent="0.35">
      <c r="I51" s="28"/>
      <c r="J51" s="28"/>
      <c r="K51" s="28"/>
      <c r="L51" s="28"/>
      <c r="M51" s="28"/>
      <c r="N51" s="28"/>
      <c r="U51" s="206" t="s">
        <v>120</v>
      </c>
      <c r="V51" s="28"/>
      <c r="W51" s="28"/>
      <c r="X51" s="28"/>
      <c r="Y51" s="28"/>
    </row>
    <row r="52" spans="9:25" x14ac:dyDescent="0.35">
      <c r="I52" s="28"/>
      <c r="J52" s="28"/>
      <c r="K52" s="28"/>
      <c r="L52" s="28"/>
      <c r="M52" s="28"/>
      <c r="N52" s="28"/>
      <c r="U52" s="206" t="s">
        <v>121</v>
      </c>
      <c r="V52" s="28"/>
      <c r="W52" s="28"/>
      <c r="X52" s="28"/>
      <c r="Y52" s="28"/>
    </row>
    <row r="53" spans="9:25" x14ac:dyDescent="0.35">
      <c r="I53" s="28"/>
      <c r="J53" s="28"/>
      <c r="K53" s="28"/>
      <c r="L53" s="28"/>
      <c r="M53" s="28"/>
      <c r="N53" s="28"/>
      <c r="U53" s="206" t="s">
        <v>122</v>
      </c>
      <c r="V53" s="28"/>
      <c r="W53" s="28"/>
      <c r="X53" s="28"/>
      <c r="Y53" s="28"/>
    </row>
    <row r="54" spans="9:25" x14ac:dyDescent="0.35">
      <c r="I54" s="28"/>
      <c r="J54" s="28"/>
      <c r="K54" s="28"/>
      <c r="L54" s="28"/>
      <c r="M54" s="28"/>
      <c r="N54" s="28"/>
      <c r="U54" s="206" t="s">
        <v>123</v>
      </c>
      <c r="V54" s="28"/>
      <c r="W54" s="28"/>
      <c r="X54" s="28"/>
      <c r="Y54" s="28"/>
    </row>
    <row r="55" spans="9:25" x14ac:dyDescent="0.35">
      <c r="I55" s="28"/>
      <c r="J55" s="28"/>
      <c r="K55" s="28"/>
      <c r="L55" s="28"/>
      <c r="M55" s="28"/>
      <c r="N55" s="28"/>
      <c r="U55" s="206" t="s">
        <v>124</v>
      </c>
      <c r="V55" s="28"/>
      <c r="W55" s="28"/>
      <c r="X55" s="28"/>
      <c r="Y55" s="28"/>
    </row>
    <row r="56" spans="9:25" x14ac:dyDescent="0.35">
      <c r="I56" s="28"/>
      <c r="J56" s="28"/>
      <c r="K56" s="28"/>
      <c r="L56" s="28"/>
      <c r="M56" s="28"/>
      <c r="N56" s="28"/>
      <c r="U56" s="206" t="s">
        <v>163</v>
      </c>
      <c r="V56" s="28"/>
      <c r="W56" s="28"/>
      <c r="X56" s="28"/>
      <c r="Y56" s="28"/>
    </row>
    <row r="57" spans="9:25" x14ac:dyDescent="0.35">
      <c r="I57" s="28"/>
      <c r="J57" s="28"/>
      <c r="K57" s="28"/>
      <c r="L57" s="28"/>
      <c r="M57" s="28"/>
      <c r="N57" s="28"/>
      <c r="U57" s="206" t="s">
        <v>125</v>
      </c>
      <c r="V57" s="28"/>
      <c r="W57" s="28"/>
      <c r="X57" s="28"/>
      <c r="Y57" s="28"/>
    </row>
    <row r="58" spans="9:25" x14ac:dyDescent="0.35">
      <c r="I58" s="28"/>
      <c r="J58" s="28"/>
      <c r="K58" s="28"/>
      <c r="L58" s="28"/>
      <c r="M58" s="28"/>
      <c r="N58" s="28"/>
      <c r="U58" s="206" t="s">
        <v>126</v>
      </c>
      <c r="V58" s="28"/>
      <c r="W58" s="28"/>
      <c r="X58" s="28"/>
      <c r="Y58" s="28"/>
    </row>
    <row r="59" spans="9:25" x14ac:dyDescent="0.35">
      <c r="I59" s="28"/>
      <c r="J59" s="28"/>
      <c r="K59" s="28"/>
      <c r="L59" s="28"/>
      <c r="M59" s="28"/>
      <c r="N59" s="28"/>
      <c r="S59" s="188"/>
      <c r="U59" s="206" t="s">
        <v>127</v>
      </c>
      <c r="V59" s="28"/>
      <c r="W59" s="28"/>
      <c r="X59" s="28"/>
      <c r="Y59" s="28"/>
    </row>
    <row r="60" spans="9:25" x14ac:dyDescent="0.35">
      <c r="I60" s="28"/>
      <c r="J60" s="28"/>
      <c r="K60" s="28"/>
      <c r="L60" s="28"/>
      <c r="M60" s="28"/>
      <c r="N60" s="28"/>
      <c r="S60" s="188"/>
      <c r="U60" s="206" t="s">
        <v>128</v>
      </c>
      <c r="V60" s="28"/>
      <c r="W60" s="28"/>
      <c r="X60" s="28"/>
      <c r="Y60" s="28"/>
    </row>
    <row r="61" spans="9:25" x14ac:dyDescent="0.35">
      <c r="I61" s="28"/>
      <c r="J61" s="28"/>
      <c r="K61" s="28"/>
      <c r="L61" s="28"/>
      <c r="M61" s="28"/>
      <c r="N61" s="28"/>
      <c r="S61" s="188"/>
      <c r="U61" s="206" t="s">
        <v>129</v>
      </c>
      <c r="V61" s="28"/>
      <c r="W61" s="28"/>
      <c r="X61" s="28"/>
      <c r="Y61" s="28"/>
    </row>
    <row r="62" spans="9:25" x14ac:dyDescent="0.35">
      <c r="I62" s="28"/>
      <c r="J62" s="28"/>
      <c r="K62" s="28"/>
      <c r="L62" s="28"/>
      <c r="M62" s="28"/>
      <c r="N62" s="28"/>
      <c r="S62" s="188"/>
      <c r="U62" s="206" t="s">
        <v>130</v>
      </c>
      <c r="V62" s="28"/>
      <c r="W62" s="28"/>
      <c r="X62" s="28"/>
      <c r="Y62" s="28"/>
    </row>
    <row r="63" spans="9:25" x14ac:dyDescent="0.35">
      <c r="I63" s="28"/>
      <c r="J63" s="28"/>
      <c r="K63" s="28"/>
      <c r="L63" s="28"/>
      <c r="M63" s="28"/>
      <c r="N63" s="28"/>
      <c r="S63" s="188"/>
      <c r="U63" s="206" t="s">
        <v>131</v>
      </c>
      <c r="V63" s="28"/>
      <c r="W63" s="28"/>
      <c r="X63" s="28"/>
      <c r="Y63" s="28"/>
    </row>
    <row r="64" spans="9:25" x14ac:dyDescent="0.35">
      <c r="I64" s="28"/>
      <c r="J64" s="28"/>
      <c r="K64" s="28"/>
      <c r="L64" s="28"/>
      <c r="M64" s="28"/>
      <c r="N64" s="28"/>
      <c r="U64" s="206" t="s">
        <v>133</v>
      </c>
      <c r="V64" s="28"/>
      <c r="W64" s="28"/>
      <c r="X64" s="28"/>
      <c r="Y64" s="28"/>
    </row>
    <row r="65" spans="9:25" x14ac:dyDescent="0.35">
      <c r="I65" s="28"/>
      <c r="J65" s="28"/>
      <c r="K65" s="28"/>
      <c r="L65" s="28"/>
      <c r="M65" s="28"/>
      <c r="N65" s="28"/>
      <c r="U65" s="206" t="s">
        <v>134</v>
      </c>
      <c r="V65" s="28"/>
      <c r="W65" s="28"/>
      <c r="X65" s="28"/>
      <c r="Y65" s="28"/>
    </row>
    <row r="66" spans="9:25" x14ac:dyDescent="0.35">
      <c r="I66" s="28"/>
      <c r="J66" s="28"/>
      <c r="K66" s="28"/>
      <c r="L66" s="28"/>
      <c r="M66" s="28"/>
      <c r="N66" s="28"/>
      <c r="U66" s="206" t="s">
        <v>132</v>
      </c>
      <c r="V66" s="28"/>
      <c r="W66" s="28"/>
      <c r="X66" s="28"/>
      <c r="Y66" s="28"/>
    </row>
    <row r="67" spans="9:25" x14ac:dyDescent="0.35">
      <c r="I67" s="28"/>
      <c r="J67" s="28"/>
      <c r="K67" s="28"/>
      <c r="L67" s="28"/>
      <c r="M67" s="28"/>
      <c r="N67" s="28"/>
      <c r="U67" s="206" t="s">
        <v>135</v>
      </c>
      <c r="V67" s="28"/>
      <c r="W67" s="28"/>
      <c r="X67" s="28"/>
      <c r="Y67" s="28"/>
    </row>
    <row r="68" spans="9:25" x14ac:dyDescent="0.35">
      <c r="I68" s="28"/>
      <c r="J68" s="28"/>
      <c r="K68" s="28"/>
      <c r="L68" s="28"/>
      <c r="M68" s="28"/>
      <c r="N68" s="28"/>
      <c r="U68" s="206" t="s">
        <v>136</v>
      </c>
      <c r="V68" s="28"/>
      <c r="W68" s="28"/>
      <c r="X68" s="28"/>
      <c r="Y68" s="28"/>
    </row>
    <row r="69" spans="9:25" x14ac:dyDescent="0.35">
      <c r="I69" s="28"/>
      <c r="J69" s="28"/>
      <c r="K69" s="28"/>
      <c r="L69" s="28"/>
      <c r="M69" s="28"/>
      <c r="N69" s="28"/>
      <c r="U69" s="206" t="s">
        <v>366</v>
      </c>
      <c r="V69" s="28"/>
      <c r="W69" s="28"/>
      <c r="X69" s="28"/>
      <c r="Y69" s="28"/>
    </row>
    <row r="70" spans="9:25" x14ac:dyDescent="0.35">
      <c r="I70" s="28"/>
      <c r="J70" s="28"/>
      <c r="K70" s="28"/>
      <c r="L70" s="28"/>
      <c r="M70" s="28"/>
      <c r="N70" s="28"/>
      <c r="U70" s="206" t="s">
        <v>367</v>
      </c>
      <c r="V70" s="28"/>
      <c r="W70" s="28"/>
      <c r="X70" s="28"/>
      <c r="Y70" s="28"/>
    </row>
    <row r="71" spans="9:25" x14ac:dyDescent="0.35">
      <c r="I71" s="28"/>
      <c r="J71" s="28"/>
      <c r="K71" s="28"/>
      <c r="L71" s="28"/>
      <c r="M71" s="28"/>
      <c r="N71" s="28"/>
      <c r="U71" s="206" t="s">
        <v>443</v>
      </c>
      <c r="V71" s="28"/>
      <c r="W71" s="28"/>
      <c r="X71" s="28"/>
      <c r="Y71" s="28"/>
    </row>
    <row r="72" spans="9:25" x14ac:dyDescent="0.35">
      <c r="I72" s="28"/>
      <c r="J72" s="28"/>
      <c r="K72" s="28"/>
      <c r="L72" s="28"/>
      <c r="M72" s="28"/>
      <c r="N72" s="28"/>
      <c r="U72" s="206" t="s">
        <v>444</v>
      </c>
      <c r="V72" s="28"/>
      <c r="W72" s="28"/>
      <c r="X72" s="28"/>
      <c r="Y72" s="28"/>
    </row>
    <row r="73" spans="9:25" x14ac:dyDescent="0.35">
      <c r="I73" s="28"/>
      <c r="J73" s="28"/>
      <c r="K73" s="28"/>
      <c r="L73" s="28"/>
      <c r="M73" s="28"/>
      <c r="N73" s="28"/>
      <c r="U73" s="206" t="s">
        <v>445</v>
      </c>
      <c r="V73" s="28"/>
      <c r="W73" s="28"/>
      <c r="X73" s="28"/>
      <c r="Y73" s="28"/>
    </row>
    <row r="74" spans="9:25" x14ac:dyDescent="0.35">
      <c r="I74" s="28"/>
      <c r="J74" s="28"/>
      <c r="K74" s="28"/>
      <c r="L74" s="28"/>
      <c r="M74" s="28"/>
      <c r="N74" s="28"/>
      <c r="U74" s="206" t="s">
        <v>164</v>
      </c>
      <c r="V74" s="28"/>
      <c r="W74" s="28"/>
      <c r="X74" s="28"/>
      <c r="Y74" s="28"/>
    </row>
    <row r="75" spans="9:25" x14ac:dyDescent="0.35">
      <c r="I75" s="28"/>
      <c r="J75" s="28"/>
      <c r="K75" s="28"/>
      <c r="L75" s="28"/>
      <c r="M75" s="28"/>
      <c r="N75" s="28"/>
      <c r="U75" s="206" t="s">
        <v>165</v>
      </c>
      <c r="V75" s="28"/>
      <c r="W75" s="28"/>
      <c r="X75" s="28"/>
      <c r="Y75" s="28"/>
    </row>
    <row r="76" spans="9:25" x14ac:dyDescent="0.35">
      <c r="I76" s="28"/>
      <c r="J76" s="28"/>
      <c r="K76" s="28"/>
      <c r="L76" s="28"/>
      <c r="M76" s="28"/>
      <c r="N76" s="28"/>
      <c r="U76" s="206" t="s">
        <v>137</v>
      </c>
      <c r="V76" s="28"/>
      <c r="W76" s="28"/>
      <c r="X76" s="28"/>
      <c r="Y76" s="28"/>
    </row>
    <row r="77" spans="9:25" x14ac:dyDescent="0.35">
      <c r="I77" s="28"/>
      <c r="J77" s="28"/>
      <c r="K77" s="28"/>
      <c r="L77" s="28"/>
      <c r="M77" s="28"/>
      <c r="N77" s="28"/>
      <c r="U77" s="206" t="s">
        <v>138</v>
      </c>
      <c r="V77" s="28"/>
      <c r="W77" s="28"/>
      <c r="X77" s="28"/>
      <c r="Y77" s="28"/>
    </row>
    <row r="78" spans="9:25" x14ac:dyDescent="0.35">
      <c r="I78" s="28"/>
      <c r="J78" s="28"/>
      <c r="K78" s="28"/>
      <c r="L78" s="28"/>
      <c r="M78" s="28"/>
      <c r="N78" s="28"/>
      <c r="U78" s="206" t="s">
        <v>139</v>
      </c>
      <c r="V78" s="28"/>
      <c r="W78" s="28"/>
      <c r="X78" s="28"/>
      <c r="Y78" s="28"/>
    </row>
    <row r="79" spans="9:25" x14ac:dyDescent="0.35">
      <c r="I79" s="28"/>
      <c r="J79" s="28"/>
      <c r="K79" s="28"/>
      <c r="L79" s="28"/>
      <c r="M79" s="28"/>
      <c r="N79" s="28"/>
      <c r="U79" s="206" t="s">
        <v>140</v>
      </c>
      <c r="V79" s="28"/>
      <c r="W79" s="28"/>
      <c r="X79" s="28"/>
      <c r="Y79" s="28"/>
    </row>
    <row r="80" spans="9:25" x14ac:dyDescent="0.35">
      <c r="I80" s="28"/>
      <c r="J80" s="28"/>
      <c r="K80" s="28"/>
      <c r="L80" s="28"/>
      <c r="M80" s="28"/>
      <c r="N80" s="28"/>
      <c r="U80" s="206" t="s">
        <v>141</v>
      </c>
      <c r="V80" s="28"/>
      <c r="W80" s="28"/>
      <c r="X80" s="28"/>
      <c r="Y80" s="28"/>
    </row>
    <row r="81" spans="9:25" x14ac:dyDescent="0.35">
      <c r="I81" s="28"/>
      <c r="J81" s="28"/>
      <c r="K81" s="28"/>
      <c r="L81" s="28"/>
      <c r="M81" s="28"/>
      <c r="N81" s="28"/>
      <c r="U81" s="206" t="s">
        <v>142</v>
      </c>
      <c r="V81" s="28"/>
      <c r="W81" s="28"/>
      <c r="X81" s="28"/>
      <c r="Y81" s="28"/>
    </row>
    <row r="82" spans="9:25" x14ac:dyDescent="0.35">
      <c r="I82" s="28"/>
      <c r="J82" s="28"/>
      <c r="K82" s="28"/>
      <c r="L82" s="28"/>
      <c r="M82" s="28"/>
      <c r="N82" s="28"/>
      <c r="U82" s="206" t="s">
        <v>143</v>
      </c>
      <c r="V82" s="28"/>
      <c r="W82" s="28"/>
      <c r="X82" s="28"/>
      <c r="Y82" s="28"/>
    </row>
    <row r="83" spans="9:25" x14ac:dyDescent="0.35">
      <c r="I83" s="28"/>
      <c r="J83" s="28"/>
      <c r="K83" s="28"/>
      <c r="L83" s="28"/>
      <c r="M83" s="28"/>
      <c r="N83" s="28"/>
      <c r="U83" s="206" t="s">
        <v>144</v>
      </c>
      <c r="V83" s="28"/>
      <c r="W83" s="28"/>
      <c r="X83" s="28"/>
      <c r="Y83" s="28"/>
    </row>
    <row r="84" spans="9:25" x14ac:dyDescent="0.35">
      <c r="I84" s="28"/>
      <c r="J84" s="28"/>
      <c r="K84" s="28"/>
      <c r="L84" s="28"/>
      <c r="M84" s="28"/>
      <c r="N84" s="28"/>
      <c r="U84" s="206" t="s">
        <v>132</v>
      </c>
      <c r="V84" s="28"/>
      <c r="W84" s="28"/>
      <c r="X84" s="28"/>
      <c r="Y84" s="28"/>
    </row>
    <row r="85" spans="9:25" x14ac:dyDescent="0.35">
      <c r="I85" s="28"/>
      <c r="J85" s="28"/>
      <c r="K85" s="28"/>
      <c r="L85" s="28"/>
      <c r="M85" s="28"/>
      <c r="N85" s="28"/>
      <c r="U85" s="206" t="s">
        <v>145</v>
      </c>
      <c r="V85" s="28"/>
      <c r="W85" s="28"/>
      <c r="X85" s="28"/>
      <c r="Y85" s="28"/>
    </row>
    <row r="86" spans="9:25" x14ac:dyDescent="0.35">
      <c r="I86" s="28"/>
      <c r="J86" s="28"/>
      <c r="K86" s="28"/>
      <c r="L86" s="28"/>
      <c r="M86" s="28"/>
      <c r="N86" s="28"/>
      <c r="U86" s="206" t="s">
        <v>146</v>
      </c>
      <c r="V86" s="28"/>
      <c r="W86" s="28"/>
      <c r="X86" s="28"/>
      <c r="Y86" s="28"/>
    </row>
    <row r="87" spans="9:25" x14ac:dyDescent="0.35">
      <c r="I87" s="28"/>
      <c r="J87" s="28"/>
      <c r="K87" s="28"/>
      <c r="L87" s="28"/>
      <c r="M87" s="28"/>
      <c r="N87" s="28"/>
      <c r="U87" s="206" t="s">
        <v>147</v>
      </c>
      <c r="V87" s="28"/>
      <c r="W87" s="28"/>
      <c r="X87" s="28"/>
      <c r="Y87" s="28"/>
    </row>
    <row r="88" spans="9:25" x14ac:dyDescent="0.35">
      <c r="I88" s="28"/>
      <c r="J88" s="28"/>
      <c r="K88" s="28"/>
      <c r="L88" s="28"/>
      <c r="M88" s="28"/>
      <c r="N88" s="28"/>
      <c r="U88" s="206" t="s">
        <v>148</v>
      </c>
      <c r="V88" s="28"/>
      <c r="W88" s="28"/>
      <c r="X88" s="28"/>
      <c r="Y88" s="28"/>
    </row>
    <row r="89" spans="9:25" x14ac:dyDescent="0.35">
      <c r="I89" s="28"/>
      <c r="J89" s="28"/>
      <c r="K89" s="28"/>
      <c r="L89" s="28"/>
      <c r="M89" s="28"/>
      <c r="N89" s="28"/>
      <c r="U89" s="206" t="s">
        <v>149</v>
      </c>
      <c r="V89" s="28"/>
      <c r="W89" s="28"/>
      <c r="X89" s="28"/>
      <c r="Y89" s="28"/>
    </row>
    <row r="90" spans="9:25" x14ac:dyDescent="0.35">
      <c r="I90" s="28"/>
      <c r="J90" s="28"/>
      <c r="K90" s="28"/>
      <c r="L90" s="28"/>
      <c r="M90" s="28"/>
      <c r="N90" s="28"/>
      <c r="U90" s="206" t="s">
        <v>150</v>
      </c>
      <c r="V90" s="28"/>
      <c r="W90" s="28"/>
      <c r="X90" s="28"/>
      <c r="Y90" s="28"/>
    </row>
    <row r="91" spans="9:25" x14ac:dyDescent="0.35">
      <c r="I91" s="28"/>
      <c r="J91" s="28"/>
      <c r="K91" s="28"/>
      <c r="L91" s="28"/>
      <c r="M91" s="28"/>
      <c r="N91" s="28"/>
      <c r="U91" s="206" t="s">
        <v>151</v>
      </c>
      <c r="V91" s="28"/>
      <c r="W91" s="28"/>
      <c r="X91" s="28"/>
      <c r="Y91" s="28"/>
    </row>
    <row r="92" spans="9:25" x14ac:dyDescent="0.35">
      <c r="I92" s="28"/>
      <c r="J92" s="28"/>
      <c r="K92" s="28"/>
      <c r="L92" s="28"/>
      <c r="M92" s="28"/>
      <c r="N92" s="28"/>
      <c r="U92" s="206" t="s">
        <v>152</v>
      </c>
      <c r="V92" s="28"/>
      <c r="W92" s="28"/>
      <c r="X92" s="28"/>
      <c r="Y92" s="28"/>
    </row>
    <row r="93" spans="9:25" x14ac:dyDescent="0.35">
      <c r="U93" s="206" t="s">
        <v>375</v>
      </c>
      <c r="V93" s="28"/>
      <c r="W93" s="28"/>
      <c r="X93" s="28"/>
      <c r="Y93" s="28"/>
    </row>
    <row r="94" spans="9:25" x14ac:dyDescent="0.35">
      <c r="U94" s="206" t="s">
        <v>416</v>
      </c>
      <c r="V94" s="28"/>
      <c r="W94" s="28"/>
      <c r="X94" s="28"/>
      <c r="Y94" s="28"/>
    </row>
    <row r="95" spans="9:25" x14ac:dyDescent="0.35">
      <c r="U95" s="206" t="s">
        <v>417</v>
      </c>
      <c r="V95" s="28"/>
      <c r="W95" s="28"/>
      <c r="X95" s="28"/>
      <c r="Y95" s="28"/>
    </row>
    <row r="96" spans="9:25" x14ac:dyDescent="0.35">
      <c r="U96" s="206" t="s">
        <v>418</v>
      </c>
      <c r="V96" s="28"/>
      <c r="W96" s="28"/>
      <c r="X96" s="28"/>
      <c r="Y96" s="28"/>
    </row>
    <row r="97" spans="21:25" x14ac:dyDescent="0.35">
      <c r="U97" s="206" t="s">
        <v>419</v>
      </c>
      <c r="V97" s="28"/>
      <c r="W97" s="28"/>
      <c r="X97" s="28"/>
      <c r="Y97" s="28"/>
    </row>
    <row r="98" spans="21:25" x14ac:dyDescent="0.35">
      <c r="U98" s="206" t="s">
        <v>420</v>
      </c>
      <c r="V98" s="28"/>
      <c r="W98" s="28"/>
      <c r="X98" s="28"/>
      <c r="Y98" s="28"/>
    </row>
    <row r="99" spans="21:25" x14ac:dyDescent="0.35">
      <c r="U99" s="206" t="s">
        <v>421</v>
      </c>
      <c r="V99" s="28"/>
      <c r="W99" s="28"/>
      <c r="X99" s="28"/>
      <c r="Y99" s="28"/>
    </row>
    <row r="100" spans="21:25" x14ac:dyDescent="0.35">
      <c r="U100" s="206" t="s">
        <v>422</v>
      </c>
      <c r="V100" s="28"/>
      <c r="W100" s="28"/>
      <c r="X100" s="28"/>
      <c r="Y100" s="28"/>
    </row>
    <row r="101" spans="21:25" x14ac:dyDescent="0.35">
      <c r="U101" s="206" t="s">
        <v>423</v>
      </c>
      <c r="V101" s="28"/>
      <c r="W101" s="28"/>
      <c r="X101" s="28"/>
      <c r="Y101" s="28"/>
    </row>
    <row r="102" spans="21:25" x14ac:dyDescent="0.35">
      <c r="U102" s="206" t="s">
        <v>300</v>
      </c>
      <c r="V102" s="28"/>
      <c r="W102" s="28"/>
      <c r="X102" s="28"/>
      <c r="Y102" s="28"/>
    </row>
    <row r="103" spans="21:25" x14ac:dyDescent="0.35">
      <c r="U103" s="206" t="s">
        <v>424</v>
      </c>
      <c r="V103" s="28"/>
      <c r="W103" s="28"/>
      <c r="X103" s="28"/>
      <c r="Y103" s="28"/>
    </row>
    <row r="104" spans="21:25" x14ac:dyDescent="0.35">
      <c r="U104" s="206" t="s">
        <v>425</v>
      </c>
      <c r="V104" s="28"/>
      <c r="W104" s="28"/>
      <c r="X104" s="28"/>
      <c r="Y104" s="28"/>
    </row>
    <row r="105" spans="21:25" x14ac:dyDescent="0.35">
      <c r="U105" s="206" t="s">
        <v>409</v>
      </c>
      <c r="V105" s="28"/>
      <c r="W105" s="28"/>
      <c r="X105" s="28"/>
      <c r="Y105" s="28"/>
    </row>
    <row r="106" spans="21:25" x14ac:dyDescent="0.35">
      <c r="U106" s="206" t="s">
        <v>410</v>
      </c>
      <c r="V106" s="28"/>
      <c r="W106" s="28"/>
      <c r="X106" s="28"/>
      <c r="Y106" s="28"/>
    </row>
    <row r="107" spans="21:25" x14ac:dyDescent="0.35">
      <c r="U107" s="206" t="s">
        <v>454</v>
      </c>
      <c r="V107" s="28"/>
      <c r="W107" s="28"/>
      <c r="X107" s="28"/>
      <c r="Y107" s="28"/>
    </row>
    <row r="108" spans="21:25" x14ac:dyDescent="0.35">
      <c r="U108" s="206" t="s">
        <v>462</v>
      </c>
      <c r="V108" s="28"/>
      <c r="W108" s="28"/>
      <c r="X108" s="28"/>
      <c r="Y108" s="28"/>
    </row>
    <row r="109" spans="21:25" x14ac:dyDescent="0.35">
      <c r="U109" s="206" t="s">
        <v>376</v>
      </c>
      <c r="V109" s="28"/>
      <c r="W109" s="28"/>
      <c r="X109" s="28"/>
      <c r="Y109" s="28"/>
    </row>
    <row r="110" spans="21:25" x14ac:dyDescent="0.35">
      <c r="U110" s="206" t="s">
        <v>426</v>
      </c>
      <c r="V110" s="28"/>
      <c r="W110" s="28"/>
      <c r="X110" s="28"/>
      <c r="Y110" s="28"/>
    </row>
    <row r="111" spans="21:25" x14ac:dyDescent="0.35">
      <c r="U111" s="206" t="s">
        <v>427</v>
      </c>
      <c r="V111" s="28"/>
      <c r="W111" s="28"/>
      <c r="X111" s="28"/>
      <c r="Y111" s="28"/>
    </row>
    <row r="112" spans="21:25" x14ac:dyDescent="0.35">
      <c r="U112" s="206" t="s">
        <v>428</v>
      </c>
      <c r="V112" s="28"/>
      <c r="W112" s="28"/>
      <c r="X112" s="28"/>
      <c r="Y112" s="28"/>
    </row>
    <row r="113" spans="21:25" x14ac:dyDescent="0.35">
      <c r="U113" s="206" t="s">
        <v>429</v>
      </c>
      <c r="V113" s="28"/>
      <c r="W113" s="28"/>
      <c r="X113" s="28"/>
      <c r="Y113" s="28"/>
    </row>
    <row r="114" spans="21:25" x14ac:dyDescent="0.35">
      <c r="U114" s="206" t="s">
        <v>450</v>
      </c>
      <c r="V114" s="28"/>
      <c r="W114" s="28"/>
      <c r="X114" s="28"/>
      <c r="Y114" s="28"/>
    </row>
    <row r="115" spans="21:25" x14ac:dyDescent="0.35">
      <c r="U115" s="206" t="s">
        <v>377</v>
      </c>
      <c r="V115" s="28"/>
      <c r="W115" s="28"/>
      <c r="X115" s="28"/>
      <c r="Y115" s="28"/>
    </row>
    <row r="116" spans="21:25" x14ac:dyDescent="0.35">
      <c r="U116" s="206" t="s">
        <v>360</v>
      </c>
      <c r="V116" s="28"/>
      <c r="W116" s="28"/>
      <c r="X116" s="28"/>
      <c r="Y116" s="28"/>
    </row>
    <row r="117" spans="21:25" x14ac:dyDescent="0.35">
      <c r="U117" s="206" t="s">
        <v>361</v>
      </c>
      <c r="V117" s="28"/>
      <c r="W117" s="28"/>
      <c r="X117" s="28"/>
      <c r="Y117" s="28"/>
    </row>
    <row r="118" spans="21:25" x14ac:dyDescent="0.35">
      <c r="U118" s="206" t="s">
        <v>430</v>
      </c>
      <c r="V118" s="28"/>
      <c r="W118" s="28"/>
      <c r="X118" s="28"/>
      <c r="Y118" s="28"/>
    </row>
    <row r="119" spans="21:25" x14ac:dyDescent="0.35">
      <c r="U119" s="206" t="s">
        <v>378</v>
      </c>
      <c r="V119" s="28"/>
      <c r="W119" s="28"/>
      <c r="X119" s="28"/>
      <c r="Y119" s="28"/>
    </row>
    <row r="120" spans="21:25" x14ac:dyDescent="0.35">
      <c r="U120" s="206" t="s">
        <v>315</v>
      </c>
      <c r="V120" s="28"/>
      <c r="W120" s="28"/>
      <c r="X120" s="28"/>
      <c r="Y120" s="28"/>
    </row>
    <row r="121" spans="21:25" x14ac:dyDescent="0.35">
      <c r="U121" s="206" t="s">
        <v>316</v>
      </c>
      <c r="V121" s="28"/>
      <c r="W121" s="28"/>
      <c r="X121" s="28"/>
      <c r="Y121" s="28"/>
    </row>
    <row r="122" spans="21:25" x14ac:dyDescent="0.35">
      <c r="U122" s="206" t="s">
        <v>368</v>
      </c>
      <c r="V122" s="28"/>
      <c r="W122" s="28"/>
      <c r="X122" s="28"/>
      <c r="Y122" s="28"/>
    </row>
    <row r="123" spans="21:25" x14ac:dyDescent="0.35">
      <c r="U123" s="206" t="s">
        <v>369</v>
      </c>
      <c r="V123" s="28"/>
      <c r="W123" s="28"/>
      <c r="X123" s="28"/>
      <c r="Y123" s="28"/>
    </row>
    <row r="124" spans="21:25" x14ac:dyDescent="0.35">
      <c r="U124" s="206"/>
      <c r="V124" s="28"/>
      <c r="W124" s="28"/>
      <c r="X124" s="28"/>
      <c r="Y124" s="28"/>
    </row>
    <row r="125" spans="21:25" x14ac:dyDescent="0.35">
      <c r="U125" s="206"/>
      <c r="V125" s="28"/>
      <c r="W125" s="28"/>
      <c r="X125" s="28"/>
      <c r="Y125" s="28"/>
    </row>
    <row r="126" spans="21:25" x14ac:dyDescent="0.35">
      <c r="U126" s="206"/>
      <c r="V126" s="28"/>
      <c r="W126" s="28"/>
      <c r="X126" s="28"/>
      <c r="Y126" s="28"/>
    </row>
    <row r="127" spans="21:25" x14ac:dyDescent="0.35">
      <c r="U127" s="206"/>
      <c r="V127" s="28"/>
      <c r="W127" s="28"/>
      <c r="X127" s="28"/>
      <c r="Y127" s="28"/>
    </row>
    <row r="128" spans="21:25" x14ac:dyDescent="0.35">
      <c r="U128" s="206"/>
      <c r="V128" s="28"/>
      <c r="W128" s="28"/>
      <c r="X128" s="28"/>
      <c r="Y128" s="28"/>
    </row>
    <row r="129" spans="21:25" x14ac:dyDescent="0.35">
      <c r="U129" s="206"/>
      <c r="V129" s="28"/>
      <c r="W129" s="28"/>
      <c r="X129" s="28"/>
      <c r="Y129" s="28"/>
    </row>
    <row r="130" spans="21:25" x14ac:dyDescent="0.35">
      <c r="U130" s="206"/>
      <c r="V130" s="28"/>
      <c r="W130" s="28"/>
      <c r="X130" s="28"/>
      <c r="Y130" s="28"/>
    </row>
    <row r="131" spans="21:25" x14ac:dyDescent="0.35">
      <c r="U131" s="206"/>
      <c r="V131" s="28"/>
      <c r="W131" s="28"/>
      <c r="X131" s="28"/>
      <c r="Y131" s="28"/>
    </row>
    <row r="132" spans="21:25" x14ac:dyDescent="0.35">
      <c r="U132" s="201"/>
      <c r="V132" s="28"/>
      <c r="W132" s="28"/>
      <c r="X132" s="28"/>
      <c r="Y132" s="28"/>
    </row>
    <row r="133" spans="21:25" x14ac:dyDescent="0.35">
      <c r="U133" s="201"/>
      <c r="V133" s="28"/>
      <c r="W133" s="28"/>
      <c r="X133" s="28"/>
      <c r="Y133" s="28"/>
    </row>
    <row r="134" spans="21:25" x14ac:dyDescent="0.35">
      <c r="U134" s="201"/>
      <c r="V134" s="28"/>
      <c r="W134" s="28"/>
      <c r="X134" s="28"/>
      <c r="Y134" s="28"/>
    </row>
    <row r="135" spans="21:25" x14ac:dyDescent="0.35">
      <c r="U135" s="201"/>
      <c r="V135" s="28"/>
      <c r="W135" s="28"/>
      <c r="X135" s="28"/>
      <c r="Y135" s="28"/>
    </row>
    <row r="136" spans="21:25" x14ac:dyDescent="0.35">
      <c r="U136" s="201"/>
      <c r="V136" s="28"/>
      <c r="W136" s="28"/>
      <c r="X136" s="28"/>
      <c r="Y136" s="28"/>
    </row>
    <row r="137" spans="21:25" x14ac:dyDescent="0.35">
      <c r="U137" s="201"/>
      <c r="V137" s="28"/>
      <c r="W137" s="28"/>
      <c r="X137" s="28"/>
      <c r="Y137" s="28"/>
    </row>
    <row r="138" spans="21:25" x14ac:dyDescent="0.35">
      <c r="U138" s="201"/>
      <c r="V138" s="28"/>
      <c r="W138" s="28"/>
      <c r="X138" s="28"/>
      <c r="Y138" s="28"/>
    </row>
    <row r="139" spans="21:25" x14ac:dyDescent="0.35">
      <c r="U139" s="201"/>
      <c r="V139" s="28"/>
      <c r="W139" s="28"/>
      <c r="X139" s="28"/>
      <c r="Y139" s="28"/>
    </row>
    <row r="140" spans="21:25" x14ac:dyDescent="0.35">
      <c r="U140" s="201"/>
      <c r="V140" s="28"/>
      <c r="W140" s="28"/>
      <c r="X140" s="28"/>
      <c r="Y140" s="28"/>
    </row>
    <row r="141" spans="21:25" x14ac:dyDescent="0.35">
      <c r="U141" s="201"/>
      <c r="V141" s="28"/>
      <c r="W141" s="28"/>
      <c r="X141" s="28"/>
      <c r="Y141" s="28"/>
    </row>
    <row r="142" spans="21:25" x14ac:dyDescent="0.35">
      <c r="U142" s="201"/>
      <c r="V142" s="28"/>
      <c r="W142" s="28"/>
      <c r="X142" s="28"/>
      <c r="Y142" s="28"/>
    </row>
    <row r="143" spans="21:25" x14ac:dyDescent="0.35">
      <c r="U143" s="201"/>
      <c r="V143" s="28"/>
      <c r="W143" s="28"/>
      <c r="X143" s="28"/>
      <c r="Y143" s="28"/>
    </row>
    <row r="144" spans="21:25" x14ac:dyDescent="0.35">
      <c r="U144" s="201"/>
      <c r="V144" s="28"/>
      <c r="W144" s="28"/>
      <c r="X144" s="28"/>
      <c r="Y144" s="28"/>
    </row>
    <row r="145" spans="21:25" x14ac:dyDescent="0.35">
      <c r="U145" s="201"/>
      <c r="V145" s="28"/>
      <c r="W145" s="28"/>
      <c r="X145" s="28"/>
      <c r="Y145" s="28"/>
    </row>
    <row r="146" spans="21:25" x14ac:dyDescent="0.35">
      <c r="U146" s="201"/>
      <c r="V146" s="28"/>
      <c r="W146" s="28"/>
      <c r="X146" s="28"/>
      <c r="Y146" s="28"/>
    </row>
    <row r="147" spans="21:25" x14ac:dyDescent="0.35">
      <c r="U147" s="201"/>
    </row>
    <row r="148" spans="21:25" x14ac:dyDescent="0.35">
      <c r="U148" s="201"/>
    </row>
    <row r="149" spans="21:25" x14ac:dyDescent="0.35">
      <c r="U149" s="201"/>
    </row>
    <row r="150" spans="21:25" x14ac:dyDescent="0.35">
      <c r="U150" s="201"/>
    </row>
    <row r="151" spans="21:25" x14ac:dyDescent="0.35">
      <c r="U151" s="201"/>
    </row>
    <row r="152" spans="21:25" x14ac:dyDescent="0.35">
      <c r="U152" s="201"/>
    </row>
    <row r="153" spans="21:25" x14ac:dyDescent="0.35">
      <c r="U153" s="201"/>
    </row>
    <row r="154" spans="21:25" x14ac:dyDescent="0.35">
      <c r="U154" s="201"/>
    </row>
    <row r="155" spans="21:25" x14ac:dyDescent="0.35">
      <c r="U155" s="201"/>
    </row>
    <row r="156" spans="21:25" x14ac:dyDescent="0.35">
      <c r="U156" s="201"/>
    </row>
    <row r="157" spans="21:25" x14ac:dyDescent="0.35">
      <c r="U157" s="201"/>
    </row>
    <row r="158" spans="21:25" x14ac:dyDescent="0.35">
      <c r="U158" s="201"/>
    </row>
    <row r="159" spans="21:25" x14ac:dyDescent="0.35">
      <c r="U159" s="201"/>
    </row>
    <row r="160" spans="21:25" x14ac:dyDescent="0.35">
      <c r="U160" s="201"/>
    </row>
    <row r="161" spans="21:21" x14ac:dyDescent="0.35">
      <c r="U161" s="201"/>
    </row>
    <row r="162" spans="21:21" x14ac:dyDescent="0.35">
      <c r="U162" s="201"/>
    </row>
    <row r="163" spans="21:21" x14ac:dyDescent="0.35">
      <c r="U163" s="201"/>
    </row>
    <row r="164" spans="21:21" x14ac:dyDescent="0.35">
      <c r="U164" s="201"/>
    </row>
    <row r="165" spans="21:21" x14ac:dyDescent="0.35">
      <c r="U165" s="201"/>
    </row>
    <row r="166" spans="21:21" x14ac:dyDescent="0.35">
      <c r="U166" s="201"/>
    </row>
    <row r="167" spans="21:21" x14ac:dyDescent="0.35">
      <c r="U167" s="201"/>
    </row>
    <row r="168" spans="21:21" x14ac:dyDescent="0.35">
      <c r="U168" s="201"/>
    </row>
    <row r="169" spans="21:21" x14ac:dyDescent="0.35">
      <c r="U169" s="201"/>
    </row>
    <row r="170" spans="21:21" x14ac:dyDescent="0.35">
      <c r="U170" s="201"/>
    </row>
    <row r="171" spans="21:21" x14ac:dyDescent="0.35">
      <c r="U171" s="201"/>
    </row>
    <row r="172" spans="21:21" x14ac:dyDescent="0.35">
      <c r="U172" s="201"/>
    </row>
    <row r="173" spans="21:21" x14ac:dyDescent="0.35">
      <c r="U173" s="201"/>
    </row>
    <row r="174" spans="21:21" x14ac:dyDescent="0.35">
      <c r="U174" s="201"/>
    </row>
    <row r="175" spans="21:21" x14ac:dyDescent="0.35">
      <c r="U175" s="201"/>
    </row>
    <row r="176" spans="21:21" x14ac:dyDescent="0.35">
      <c r="U176" s="201"/>
    </row>
    <row r="177" spans="21:21" x14ac:dyDescent="0.35">
      <c r="U177" s="201"/>
    </row>
    <row r="178" spans="21:21" x14ac:dyDescent="0.35">
      <c r="U178" s="201"/>
    </row>
    <row r="179" spans="21:21" x14ac:dyDescent="0.35">
      <c r="U179" s="201"/>
    </row>
    <row r="180" spans="21:21" x14ac:dyDescent="0.35">
      <c r="U180" s="201"/>
    </row>
    <row r="181" spans="21:21" x14ac:dyDescent="0.35">
      <c r="U181" s="201"/>
    </row>
    <row r="182" spans="21:21" x14ac:dyDescent="0.35">
      <c r="U182" s="201"/>
    </row>
    <row r="183" spans="21:21" x14ac:dyDescent="0.35">
      <c r="U183" s="201"/>
    </row>
    <row r="184" spans="21:21" x14ac:dyDescent="0.35">
      <c r="U184" s="201"/>
    </row>
    <row r="185" spans="21:21" x14ac:dyDescent="0.35">
      <c r="U185" s="201"/>
    </row>
    <row r="186" spans="21:21" x14ac:dyDescent="0.35">
      <c r="U186" s="201"/>
    </row>
    <row r="187" spans="21:21" x14ac:dyDescent="0.35">
      <c r="U187" s="201"/>
    </row>
    <row r="188" spans="21:21" x14ac:dyDescent="0.35">
      <c r="U188" s="201"/>
    </row>
    <row r="189" spans="21:21" x14ac:dyDescent="0.35">
      <c r="U189" s="201"/>
    </row>
    <row r="190" spans="21:21" x14ac:dyDescent="0.35">
      <c r="U190" s="201"/>
    </row>
    <row r="191" spans="21:21" x14ac:dyDescent="0.35">
      <c r="U191" s="201"/>
    </row>
    <row r="192" spans="21:21" x14ac:dyDescent="0.35">
      <c r="U192" s="201"/>
    </row>
    <row r="193" spans="21:21" x14ac:dyDescent="0.35">
      <c r="U193" s="201"/>
    </row>
    <row r="194" spans="21:21" x14ac:dyDescent="0.35">
      <c r="U194" s="201"/>
    </row>
    <row r="195" spans="21:21" x14ac:dyDescent="0.35">
      <c r="U195" s="201"/>
    </row>
    <row r="196" spans="21:21" x14ac:dyDescent="0.35">
      <c r="U196" s="201"/>
    </row>
    <row r="197" spans="21:21" x14ac:dyDescent="0.35">
      <c r="U197" s="201"/>
    </row>
    <row r="198" spans="21:21" x14ac:dyDescent="0.35">
      <c r="U198" s="201"/>
    </row>
    <row r="199" spans="21:21" x14ac:dyDescent="0.35">
      <c r="U199" s="201"/>
    </row>
    <row r="200" spans="21:21" x14ac:dyDescent="0.35">
      <c r="U200" s="201"/>
    </row>
    <row r="201" spans="21:21" x14ac:dyDescent="0.35">
      <c r="U201" s="201"/>
    </row>
    <row r="202" spans="21:21" x14ac:dyDescent="0.35">
      <c r="U202" s="201"/>
    </row>
    <row r="203" spans="21:21" x14ac:dyDescent="0.35">
      <c r="U203" s="201"/>
    </row>
    <row r="204" spans="21:21" x14ac:dyDescent="0.35">
      <c r="U204" s="201"/>
    </row>
    <row r="205" spans="21:21" x14ac:dyDescent="0.35">
      <c r="U205" s="201"/>
    </row>
    <row r="206" spans="21:21" x14ac:dyDescent="0.35">
      <c r="U206" s="201"/>
    </row>
    <row r="207" spans="21:21" x14ac:dyDescent="0.35">
      <c r="U207" s="201"/>
    </row>
    <row r="208" spans="21:21" x14ac:dyDescent="0.35">
      <c r="U208" s="201"/>
    </row>
    <row r="209" spans="21:21" x14ac:dyDescent="0.35">
      <c r="U209" s="201"/>
    </row>
    <row r="210" spans="21:21" x14ac:dyDescent="0.35">
      <c r="U210" s="201"/>
    </row>
    <row r="211" spans="21:21" x14ac:dyDescent="0.35">
      <c r="U211" s="201"/>
    </row>
    <row r="212" spans="21:21" x14ac:dyDescent="0.35">
      <c r="U212" s="201"/>
    </row>
    <row r="213" spans="21:21" x14ac:dyDescent="0.35">
      <c r="U213" s="201"/>
    </row>
    <row r="214" spans="21:21" x14ac:dyDescent="0.35">
      <c r="U214" s="201"/>
    </row>
    <row r="215" spans="21:21" x14ac:dyDescent="0.35">
      <c r="U215" s="201"/>
    </row>
    <row r="216" spans="21:21" x14ac:dyDescent="0.35">
      <c r="U216" s="201"/>
    </row>
    <row r="217" spans="21:21" x14ac:dyDescent="0.35">
      <c r="U217" s="201"/>
    </row>
    <row r="218" spans="21:21" x14ac:dyDescent="0.35">
      <c r="U218" s="201"/>
    </row>
    <row r="219" spans="21:21" x14ac:dyDescent="0.35">
      <c r="U219" s="201"/>
    </row>
    <row r="220" spans="21:21" x14ac:dyDescent="0.35">
      <c r="U220" s="201"/>
    </row>
    <row r="221" spans="21:21" x14ac:dyDescent="0.35">
      <c r="U221" s="201"/>
    </row>
    <row r="222" spans="21:21" x14ac:dyDescent="0.35">
      <c r="U222" s="201"/>
    </row>
    <row r="223" spans="21:21" x14ac:dyDescent="0.35">
      <c r="U223" s="201"/>
    </row>
    <row r="224" spans="21:21" x14ac:dyDescent="0.35">
      <c r="U224" s="201"/>
    </row>
    <row r="225" spans="21:21" x14ac:dyDescent="0.35">
      <c r="U225" s="201"/>
    </row>
    <row r="226" spans="21:21" x14ac:dyDescent="0.35">
      <c r="U226" s="201"/>
    </row>
    <row r="227" spans="21:21" x14ac:dyDescent="0.35">
      <c r="U227" s="201"/>
    </row>
    <row r="228" spans="21:21" x14ac:dyDescent="0.35">
      <c r="U228" s="201"/>
    </row>
    <row r="229" spans="21:21" x14ac:dyDescent="0.35">
      <c r="U229" s="201"/>
    </row>
    <row r="230" spans="21:21" x14ac:dyDescent="0.35">
      <c r="U230" s="201"/>
    </row>
  </sheetData>
  <sheetProtection sheet="1" objects="1" scenarios="1"/>
  <mergeCells count="4">
    <mergeCell ref="A1:H1"/>
    <mergeCell ref="A29:E29"/>
    <mergeCell ref="A2:H3"/>
    <mergeCell ref="A32:E32"/>
  </mergeCells>
  <pageMargins left="1.5748031496062993" right="0.39370078740157483" top="0.39370078740157483" bottom="0.39370078740157483" header="0.39370078740157483"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1</xdr:col>
                    <xdr:colOff>107950</xdr:colOff>
                    <xdr:row>3</xdr:row>
                    <xdr:rowOff>63500</xdr:rowOff>
                  </from>
                  <to>
                    <xdr:col>7</xdr:col>
                    <xdr:colOff>0</xdr:colOff>
                    <xdr:row>4</xdr:row>
                    <xdr:rowOff>177800</xdr:rowOff>
                  </to>
                </anchor>
              </controlPr>
            </control>
          </mc:Choice>
        </mc:AlternateContent>
        <mc:AlternateContent xmlns:mc="http://schemas.openxmlformats.org/markup-compatibility/2006">
          <mc:Choice Requires="x14">
            <control shapeId="2050" r:id="rId5" name="Drop Down 2">
              <controlPr defaultSize="0" autoLine="0" autoPict="0">
                <anchor moveWithCells="1">
                  <from>
                    <xdr:col>1</xdr:col>
                    <xdr:colOff>12700</xdr:colOff>
                    <xdr:row>6</xdr:row>
                    <xdr:rowOff>184150</xdr:rowOff>
                  </from>
                  <to>
                    <xdr:col>3</xdr:col>
                    <xdr:colOff>101600</xdr:colOff>
                    <xdr:row>8</xdr:row>
                    <xdr:rowOff>25400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4</xdr:col>
                    <xdr:colOff>12700</xdr:colOff>
                    <xdr:row>6</xdr:row>
                    <xdr:rowOff>177800</xdr:rowOff>
                  </from>
                  <to>
                    <xdr:col>6</xdr:col>
                    <xdr:colOff>381000</xdr:colOff>
                    <xdr:row>8</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G2226"/>
  <sheetViews>
    <sheetView zoomScale="75" zoomScaleNormal="75" workbookViewId="0">
      <pane xSplit="2" ySplit="4" topLeftCell="GV713" activePane="bottomRight" state="frozen"/>
      <selection pane="topRight" activeCell="C1" sqref="C1"/>
      <selection pane="bottomLeft" activeCell="A5" sqref="A5"/>
      <selection pane="bottomRight" activeCell="HG775" sqref="HG775:HM775"/>
    </sheetView>
  </sheetViews>
  <sheetFormatPr defaultColWidth="9.08984375" defaultRowHeight="9.5" x14ac:dyDescent="0.25"/>
  <cols>
    <col min="1" max="1" width="3.08984375" style="155" bestFit="1" customWidth="1"/>
    <col min="2" max="2" width="12.1796875" style="197" customWidth="1"/>
    <col min="3" max="4" width="12.1796875" style="246" customWidth="1"/>
    <col min="5" max="19" width="9.6328125" style="245" customWidth="1"/>
    <col min="20" max="20" width="9.6328125" style="244" customWidth="1"/>
    <col min="21" max="73" width="9.6328125" style="245" customWidth="1"/>
    <col min="74" max="74" width="9.6328125" style="244" customWidth="1"/>
    <col min="75" max="81" width="9.6328125" style="245" customWidth="1"/>
    <col min="82" max="82" width="9.6328125" style="244" customWidth="1"/>
    <col min="83" max="105" width="9.6328125" style="245" customWidth="1"/>
    <col min="106" max="108" width="9.08984375" style="244"/>
    <col min="109" max="141" width="9.6328125" style="245" customWidth="1"/>
    <col min="142" max="144" width="9.08984375" style="244"/>
    <col min="145" max="146" width="9.6328125" style="245" customWidth="1"/>
    <col min="147" max="202" width="9.08984375" style="244"/>
    <col min="203" max="224" width="9.08984375" style="154"/>
    <col min="225" max="225" width="9.08984375" style="183"/>
    <col min="226" max="226" width="11.36328125" style="154" customWidth="1"/>
    <col min="227" max="228" width="9.08984375" style="183"/>
    <col min="229" max="230" width="9.08984375" style="154"/>
    <col min="231" max="234" width="9.08984375" style="184"/>
    <col min="235" max="236" width="9.08984375" style="185"/>
    <col min="237" max="237" width="9.08984375" style="184"/>
    <col min="238" max="16384" width="9.08984375" style="155"/>
  </cols>
  <sheetData>
    <row r="1" spans="1:241" ht="15.75" customHeight="1" x14ac:dyDescent="0.25">
      <c r="C1" s="244">
        <v>1</v>
      </c>
      <c r="D1" s="244">
        <v>2</v>
      </c>
      <c r="E1" s="245">
        <v>3</v>
      </c>
      <c r="F1" s="245">
        <v>4</v>
      </c>
      <c r="G1" s="244">
        <v>5</v>
      </c>
      <c r="H1" s="244">
        <v>6</v>
      </c>
      <c r="I1" s="245">
        <v>7</v>
      </c>
      <c r="J1" s="245">
        <v>8</v>
      </c>
      <c r="K1" s="244">
        <v>9</v>
      </c>
      <c r="L1" s="244">
        <v>10</v>
      </c>
      <c r="M1" s="244">
        <v>11</v>
      </c>
      <c r="N1" s="244">
        <v>12</v>
      </c>
      <c r="O1" s="245">
        <v>13</v>
      </c>
      <c r="P1" s="245">
        <v>14</v>
      </c>
      <c r="Q1" s="244">
        <v>15</v>
      </c>
      <c r="R1" s="244">
        <v>16</v>
      </c>
      <c r="S1" s="245">
        <v>17</v>
      </c>
      <c r="T1" s="245">
        <v>18</v>
      </c>
      <c r="U1" s="244">
        <v>19</v>
      </c>
      <c r="V1" s="244">
        <v>20</v>
      </c>
      <c r="W1" s="244">
        <v>21</v>
      </c>
      <c r="X1" s="244">
        <v>22</v>
      </c>
      <c r="Y1" s="245">
        <v>23</v>
      </c>
      <c r="Z1" s="245">
        <v>24</v>
      </c>
      <c r="AA1" s="244">
        <v>25</v>
      </c>
      <c r="AB1" s="244">
        <v>26</v>
      </c>
      <c r="AC1" s="245">
        <v>27</v>
      </c>
      <c r="AD1" s="245">
        <v>28</v>
      </c>
      <c r="AE1" s="244">
        <v>29</v>
      </c>
      <c r="AF1" s="244">
        <v>30</v>
      </c>
      <c r="AG1" s="244">
        <v>31</v>
      </c>
      <c r="AH1" s="244">
        <v>32</v>
      </c>
      <c r="AI1" s="244">
        <v>33</v>
      </c>
      <c r="AJ1" s="245">
        <v>34</v>
      </c>
      <c r="AK1" s="244">
        <v>35</v>
      </c>
      <c r="AL1" s="244">
        <v>36</v>
      </c>
      <c r="AM1" s="245">
        <v>37</v>
      </c>
      <c r="AN1" s="245">
        <v>38</v>
      </c>
      <c r="AO1" s="244">
        <v>39</v>
      </c>
      <c r="AP1" s="244">
        <v>40</v>
      </c>
      <c r="AQ1" s="244">
        <v>41</v>
      </c>
      <c r="AR1" s="244">
        <v>42</v>
      </c>
      <c r="AS1" s="245">
        <v>43</v>
      </c>
      <c r="AT1" s="245">
        <v>44</v>
      </c>
      <c r="AU1" s="244">
        <v>45</v>
      </c>
      <c r="AV1" s="244">
        <v>46</v>
      </c>
      <c r="AW1" s="245">
        <v>47</v>
      </c>
      <c r="AX1" s="245">
        <v>48</v>
      </c>
      <c r="AY1" s="244">
        <v>49</v>
      </c>
      <c r="AZ1" s="244">
        <v>50</v>
      </c>
      <c r="BA1" s="244">
        <v>51</v>
      </c>
      <c r="BB1" s="244">
        <v>52</v>
      </c>
      <c r="BC1" s="245">
        <v>53</v>
      </c>
      <c r="BD1" s="245">
        <v>54</v>
      </c>
      <c r="BE1" s="244">
        <v>55</v>
      </c>
      <c r="BF1" s="244">
        <v>56</v>
      </c>
      <c r="BG1" s="245">
        <v>57</v>
      </c>
      <c r="BH1" s="245">
        <v>58</v>
      </c>
      <c r="BI1" s="244">
        <v>59</v>
      </c>
      <c r="BJ1" s="244">
        <v>60</v>
      </c>
      <c r="BK1" s="244">
        <v>61</v>
      </c>
      <c r="BL1" s="244">
        <v>62</v>
      </c>
      <c r="BM1" s="245">
        <v>63</v>
      </c>
      <c r="BN1" s="245">
        <v>64</v>
      </c>
      <c r="BO1" s="244">
        <v>65</v>
      </c>
      <c r="BP1" s="244">
        <v>66</v>
      </c>
      <c r="BQ1" s="245">
        <v>67</v>
      </c>
      <c r="BR1" s="245">
        <v>68</v>
      </c>
      <c r="BS1" s="244">
        <v>69</v>
      </c>
      <c r="BT1" s="244">
        <v>70</v>
      </c>
      <c r="BU1" s="244">
        <v>71</v>
      </c>
      <c r="BV1" s="244">
        <v>72</v>
      </c>
      <c r="BW1" s="245">
        <v>73</v>
      </c>
      <c r="BX1" s="245">
        <v>74</v>
      </c>
      <c r="BY1" s="245">
        <v>75</v>
      </c>
      <c r="BZ1" s="244">
        <v>76</v>
      </c>
      <c r="CA1" s="245">
        <v>77</v>
      </c>
      <c r="CB1" s="245">
        <v>78</v>
      </c>
      <c r="CC1" s="244">
        <v>79</v>
      </c>
      <c r="CD1" s="244">
        <v>80</v>
      </c>
      <c r="CE1" s="244">
        <v>81</v>
      </c>
      <c r="CF1" s="244">
        <v>82</v>
      </c>
      <c r="CG1" s="245">
        <v>83</v>
      </c>
      <c r="CH1" s="245">
        <v>84</v>
      </c>
      <c r="CI1" s="244">
        <v>85</v>
      </c>
      <c r="CJ1" s="244">
        <v>86</v>
      </c>
      <c r="CK1" s="245">
        <v>87</v>
      </c>
      <c r="CL1" s="245">
        <v>88</v>
      </c>
      <c r="CM1" s="244">
        <v>89</v>
      </c>
      <c r="CN1" s="244">
        <v>90</v>
      </c>
      <c r="CO1" s="244">
        <v>91</v>
      </c>
      <c r="CP1" s="244">
        <v>92</v>
      </c>
      <c r="CQ1" s="245">
        <v>93</v>
      </c>
      <c r="CR1" s="245">
        <v>94</v>
      </c>
      <c r="CS1" s="244">
        <v>95</v>
      </c>
      <c r="CT1" s="244">
        <v>96</v>
      </c>
      <c r="CU1" s="245">
        <v>97</v>
      </c>
      <c r="CV1" s="245">
        <v>98</v>
      </c>
      <c r="CW1" s="244">
        <v>99</v>
      </c>
      <c r="CX1" s="244">
        <v>100</v>
      </c>
      <c r="CY1" s="244">
        <v>101</v>
      </c>
      <c r="CZ1" s="244">
        <v>102</v>
      </c>
      <c r="DA1" s="245">
        <v>103</v>
      </c>
      <c r="DB1" s="245">
        <v>104</v>
      </c>
      <c r="DC1" s="244">
        <v>105</v>
      </c>
      <c r="DD1" s="244">
        <v>106</v>
      </c>
      <c r="DE1" s="245">
        <v>107</v>
      </c>
      <c r="DF1" s="245">
        <v>108</v>
      </c>
      <c r="DG1" s="244">
        <v>109</v>
      </c>
      <c r="DH1" s="244">
        <v>110</v>
      </c>
      <c r="DI1" s="244">
        <v>111</v>
      </c>
      <c r="DJ1" s="244">
        <v>112</v>
      </c>
      <c r="DK1" s="245">
        <v>113</v>
      </c>
      <c r="DL1" s="245">
        <v>114</v>
      </c>
      <c r="DM1" s="244">
        <v>115</v>
      </c>
      <c r="DN1" s="244">
        <v>116</v>
      </c>
      <c r="DO1" s="245">
        <v>117</v>
      </c>
      <c r="DP1" s="245">
        <v>118</v>
      </c>
      <c r="DQ1" s="244">
        <v>119</v>
      </c>
      <c r="DR1" s="244">
        <v>120</v>
      </c>
      <c r="DS1" s="244">
        <v>121</v>
      </c>
      <c r="DT1" s="244">
        <v>122</v>
      </c>
      <c r="DU1" s="245">
        <v>123</v>
      </c>
      <c r="DV1" s="245">
        <v>124</v>
      </c>
      <c r="DW1" s="244">
        <v>125</v>
      </c>
      <c r="DX1" s="244">
        <v>126</v>
      </c>
      <c r="DY1" s="245">
        <v>127</v>
      </c>
      <c r="DZ1" s="245">
        <v>128</v>
      </c>
      <c r="EA1" s="244">
        <v>129</v>
      </c>
      <c r="EB1" s="244">
        <v>130</v>
      </c>
      <c r="EC1" s="244">
        <v>131</v>
      </c>
      <c r="ED1" s="244">
        <v>132</v>
      </c>
      <c r="EE1" s="245">
        <v>133</v>
      </c>
      <c r="EF1" s="244">
        <v>134</v>
      </c>
      <c r="EG1" s="244">
        <v>135</v>
      </c>
      <c r="EH1" s="245">
        <v>136</v>
      </c>
      <c r="EI1" s="245">
        <v>137</v>
      </c>
      <c r="EJ1" s="244">
        <v>138</v>
      </c>
      <c r="EK1" s="244">
        <v>139</v>
      </c>
      <c r="EL1" s="244">
        <v>140</v>
      </c>
      <c r="EM1" s="244">
        <v>141</v>
      </c>
      <c r="EN1" s="245">
        <v>142</v>
      </c>
      <c r="EO1" s="244">
        <v>143</v>
      </c>
      <c r="EP1" s="244">
        <v>144</v>
      </c>
      <c r="EQ1" s="245">
        <v>145</v>
      </c>
      <c r="ER1" s="245">
        <v>146</v>
      </c>
      <c r="ES1" s="244">
        <v>147</v>
      </c>
      <c r="ET1" s="244">
        <v>148</v>
      </c>
      <c r="EU1" s="244">
        <v>149</v>
      </c>
      <c r="EV1" s="244">
        <v>150</v>
      </c>
      <c r="EW1" s="245">
        <v>151</v>
      </c>
      <c r="EX1" s="244">
        <v>152</v>
      </c>
      <c r="EY1" s="244">
        <v>153</v>
      </c>
      <c r="EZ1" s="245">
        <v>154</v>
      </c>
      <c r="FA1" s="245">
        <v>155</v>
      </c>
      <c r="FB1" s="244">
        <v>156</v>
      </c>
      <c r="FC1" s="244">
        <v>157</v>
      </c>
      <c r="FD1" s="244">
        <v>158</v>
      </c>
      <c r="FE1" s="244">
        <v>159</v>
      </c>
      <c r="FF1" s="245">
        <v>160</v>
      </c>
      <c r="FG1" s="244">
        <v>161</v>
      </c>
      <c r="FH1" s="244">
        <v>162</v>
      </c>
      <c r="FI1" s="245">
        <v>163</v>
      </c>
      <c r="FJ1" s="245">
        <v>164</v>
      </c>
      <c r="FK1" s="244">
        <v>165</v>
      </c>
      <c r="FL1" s="244">
        <v>166</v>
      </c>
      <c r="FM1" s="244">
        <v>167</v>
      </c>
      <c r="FN1" s="244">
        <v>168</v>
      </c>
      <c r="FO1" s="245">
        <v>169</v>
      </c>
      <c r="FP1" s="244">
        <v>170</v>
      </c>
      <c r="FQ1" s="244">
        <v>171</v>
      </c>
      <c r="FR1" s="245">
        <v>172</v>
      </c>
      <c r="FS1" s="245">
        <v>173</v>
      </c>
      <c r="FT1" s="244">
        <v>174</v>
      </c>
      <c r="FU1" s="244">
        <v>175</v>
      </c>
      <c r="FV1" s="244">
        <v>176</v>
      </c>
      <c r="FW1" s="244">
        <v>177</v>
      </c>
      <c r="FX1" s="245">
        <v>178</v>
      </c>
      <c r="FY1" s="244">
        <v>179</v>
      </c>
      <c r="FZ1" s="244">
        <v>180</v>
      </c>
      <c r="GA1" s="245">
        <v>181</v>
      </c>
      <c r="GB1" s="245">
        <v>182</v>
      </c>
      <c r="GC1" s="245">
        <v>183</v>
      </c>
      <c r="GD1" s="244">
        <v>184</v>
      </c>
      <c r="GE1" s="245">
        <v>185</v>
      </c>
      <c r="GF1" s="244">
        <v>186</v>
      </c>
      <c r="GG1" s="245">
        <v>187</v>
      </c>
      <c r="GH1" s="244">
        <v>188</v>
      </c>
      <c r="GI1" s="245">
        <v>189</v>
      </c>
      <c r="GJ1" s="245">
        <v>190</v>
      </c>
      <c r="GK1" s="245">
        <v>191</v>
      </c>
      <c r="GL1" s="244">
        <v>192</v>
      </c>
      <c r="GM1" s="245">
        <v>193</v>
      </c>
      <c r="GN1" s="244">
        <v>194</v>
      </c>
      <c r="GO1" s="245">
        <v>195</v>
      </c>
      <c r="GP1" s="245">
        <v>196</v>
      </c>
      <c r="GQ1" s="244">
        <v>197</v>
      </c>
      <c r="GR1" s="244">
        <v>198</v>
      </c>
      <c r="GS1" s="245">
        <v>199</v>
      </c>
      <c r="GT1" s="245">
        <v>200</v>
      </c>
      <c r="GU1" s="154">
        <v>201</v>
      </c>
      <c r="GV1" s="154">
        <v>202</v>
      </c>
      <c r="GW1" s="154">
        <v>203</v>
      </c>
      <c r="GX1" s="154">
        <v>204</v>
      </c>
      <c r="GY1" s="183">
        <v>205</v>
      </c>
      <c r="GZ1" s="154">
        <v>206</v>
      </c>
      <c r="HA1" s="154">
        <v>207</v>
      </c>
      <c r="HB1" s="183">
        <v>208</v>
      </c>
      <c r="HC1" s="183">
        <v>209</v>
      </c>
      <c r="HD1" s="154">
        <v>210</v>
      </c>
      <c r="HE1" s="154">
        <v>211</v>
      </c>
      <c r="HF1" s="154">
        <v>212</v>
      </c>
      <c r="HG1" s="154">
        <v>213</v>
      </c>
      <c r="HH1" s="183">
        <v>214</v>
      </c>
      <c r="HI1" s="154">
        <v>215</v>
      </c>
      <c r="HJ1" s="154">
        <v>216</v>
      </c>
      <c r="HK1" s="183">
        <v>217</v>
      </c>
      <c r="HL1" s="183">
        <v>218</v>
      </c>
      <c r="HM1" s="154">
        <v>219</v>
      </c>
      <c r="HN1" s="154">
        <v>220</v>
      </c>
      <c r="HO1" s="154">
        <v>221</v>
      </c>
      <c r="HP1" s="154">
        <v>222</v>
      </c>
      <c r="HQ1" s="183">
        <v>223</v>
      </c>
      <c r="HR1" s="154">
        <v>224</v>
      </c>
      <c r="HS1" s="154">
        <v>225</v>
      </c>
      <c r="HT1" s="183">
        <v>226</v>
      </c>
      <c r="HU1" s="183">
        <v>227</v>
      </c>
      <c r="HV1" s="154">
        <v>228</v>
      </c>
      <c r="HW1" s="154">
        <v>229</v>
      </c>
      <c r="HX1" s="154">
        <v>230</v>
      </c>
      <c r="HY1" s="154">
        <v>231</v>
      </c>
      <c r="HZ1" s="183">
        <v>232</v>
      </c>
      <c r="IA1" s="154">
        <v>233</v>
      </c>
      <c r="IB1" s="154">
        <v>234</v>
      </c>
      <c r="IC1" s="183">
        <v>235</v>
      </c>
      <c r="ID1" s="154">
        <v>236</v>
      </c>
      <c r="IE1" s="183">
        <v>237</v>
      </c>
      <c r="IF1" s="154">
        <v>238</v>
      </c>
      <c r="IG1" s="154">
        <v>239</v>
      </c>
    </row>
    <row r="2" spans="1:241" x14ac:dyDescent="0.25">
      <c r="EQ2" s="234"/>
      <c r="ER2" s="234"/>
      <c r="ES2" s="234"/>
      <c r="ET2" s="234"/>
      <c r="EU2" s="234"/>
      <c r="EV2" s="234"/>
      <c r="EW2" s="235"/>
      <c r="EX2" s="235"/>
      <c r="EY2" s="235"/>
      <c r="EZ2" s="235"/>
      <c r="FA2" s="235"/>
      <c r="FB2" s="235"/>
      <c r="FC2" s="235"/>
      <c r="FD2" s="235"/>
      <c r="FE2" s="235"/>
      <c r="FF2" s="235"/>
      <c r="FG2" s="236"/>
      <c r="FH2" s="236"/>
    </row>
    <row r="3" spans="1:241" x14ac:dyDescent="0.25">
      <c r="A3" s="155">
        <v>1</v>
      </c>
      <c r="B3" s="197" t="s">
        <v>153</v>
      </c>
      <c r="C3" s="247">
        <v>1</v>
      </c>
      <c r="D3" s="247">
        <f>COUNTA(D5:D28)</f>
        <v>24</v>
      </c>
      <c r="E3" s="248">
        <f t="shared" ref="E3:BP3" si="0">COUNTA(E5:E28)</f>
        <v>24</v>
      </c>
      <c r="F3" s="247">
        <f t="shared" si="0"/>
        <v>7</v>
      </c>
      <c r="G3" s="247">
        <f t="shared" si="0"/>
        <v>7</v>
      </c>
      <c r="H3" s="247">
        <f t="shared" si="0"/>
        <v>7</v>
      </c>
      <c r="I3" s="247">
        <f t="shared" si="0"/>
        <v>7</v>
      </c>
      <c r="J3" s="247">
        <f t="shared" si="0"/>
        <v>7</v>
      </c>
      <c r="K3" s="247">
        <f t="shared" si="0"/>
        <v>7</v>
      </c>
      <c r="L3" s="247">
        <f t="shared" si="0"/>
        <v>7</v>
      </c>
      <c r="M3" s="247">
        <f t="shared" si="0"/>
        <v>7</v>
      </c>
      <c r="N3" s="247">
        <f t="shared" si="0"/>
        <v>7</v>
      </c>
      <c r="O3" s="247">
        <f t="shared" si="0"/>
        <v>7</v>
      </c>
      <c r="P3" s="247">
        <f t="shared" si="0"/>
        <v>7</v>
      </c>
      <c r="Q3" s="247">
        <f t="shared" si="0"/>
        <v>7</v>
      </c>
      <c r="R3" s="247">
        <f t="shared" si="0"/>
        <v>7</v>
      </c>
      <c r="S3" s="247">
        <f t="shared" si="0"/>
        <v>7</v>
      </c>
      <c r="T3" s="247">
        <f t="shared" si="0"/>
        <v>0</v>
      </c>
      <c r="U3" s="247">
        <f t="shared" si="0"/>
        <v>0</v>
      </c>
      <c r="V3" s="247">
        <f t="shared" si="0"/>
        <v>7</v>
      </c>
      <c r="W3" s="247">
        <f t="shared" si="0"/>
        <v>7</v>
      </c>
      <c r="X3" s="247">
        <f t="shared" si="0"/>
        <v>7</v>
      </c>
      <c r="Y3" s="247">
        <f t="shared" si="0"/>
        <v>7</v>
      </c>
      <c r="Z3" s="247">
        <f t="shared" si="0"/>
        <v>7</v>
      </c>
      <c r="AA3" s="247">
        <f t="shared" si="0"/>
        <v>7</v>
      </c>
      <c r="AB3" s="247">
        <f t="shared" si="0"/>
        <v>7</v>
      </c>
      <c r="AC3" s="247">
        <f t="shared" si="0"/>
        <v>7</v>
      </c>
      <c r="AD3" s="247">
        <f t="shared" si="0"/>
        <v>7</v>
      </c>
      <c r="AE3" s="247">
        <f t="shared" si="0"/>
        <v>7</v>
      </c>
      <c r="AF3" s="247">
        <f t="shared" si="0"/>
        <v>7</v>
      </c>
      <c r="AG3" s="247">
        <f t="shared" si="0"/>
        <v>7</v>
      </c>
      <c r="AH3" s="247">
        <f t="shared" si="0"/>
        <v>5</v>
      </c>
      <c r="AI3" s="247">
        <f t="shared" si="0"/>
        <v>5</v>
      </c>
      <c r="AJ3" s="247">
        <f t="shared" si="0"/>
        <v>7</v>
      </c>
      <c r="AK3" s="247">
        <f t="shared" si="0"/>
        <v>7</v>
      </c>
      <c r="AL3" s="247">
        <f t="shared" si="0"/>
        <v>7</v>
      </c>
      <c r="AM3" s="247">
        <f t="shared" si="0"/>
        <v>7</v>
      </c>
      <c r="AN3" s="247">
        <f t="shared" si="0"/>
        <v>7</v>
      </c>
      <c r="AO3" s="247">
        <f t="shared" si="0"/>
        <v>7</v>
      </c>
      <c r="AP3" s="247">
        <f t="shared" si="0"/>
        <v>7</v>
      </c>
      <c r="AQ3" s="247">
        <f t="shared" si="0"/>
        <v>7</v>
      </c>
      <c r="AR3" s="247">
        <f t="shared" si="0"/>
        <v>7</v>
      </c>
      <c r="AS3" s="247">
        <f t="shared" si="0"/>
        <v>7</v>
      </c>
      <c r="AT3" s="247">
        <f t="shared" si="0"/>
        <v>7</v>
      </c>
      <c r="AU3" s="247">
        <f t="shared" si="0"/>
        <v>7</v>
      </c>
      <c r="AV3" s="247">
        <f t="shared" si="0"/>
        <v>7</v>
      </c>
      <c r="AW3" s="247">
        <f t="shared" si="0"/>
        <v>7</v>
      </c>
      <c r="AX3" s="247">
        <f t="shared" si="0"/>
        <v>7</v>
      </c>
      <c r="AY3" s="247">
        <f t="shared" si="0"/>
        <v>7</v>
      </c>
      <c r="AZ3" s="247">
        <f t="shared" si="0"/>
        <v>0</v>
      </c>
      <c r="BA3" s="247">
        <f t="shared" si="0"/>
        <v>0</v>
      </c>
      <c r="BB3" s="247">
        <f>COUNTA(BB5:BB28)</f>
        <v>19</v>
      </c>
      <c r="BC3" s="247">
        <f t="shared" si="0"/>
        <v>19</v>
      </c>
      <c r="BD3" s="247">
        <f t="shared" si="0"/>
        <v>19</v>
      </c>
      <c r="BE3" s="247">
        <f t="shared" si="0"/>
        <v>19</v>
      </c>
      <c r="BF3" s="247">
        <f t="shared" si="0"/>
        <v>19</v>
      </c>
      <c r="BG3" s="247">
        <f t="shared" si="0"/>
        <v>19</v>
      </c>
      <c r="BH3" s="247">
        <f t="shared" si="0"/>
        <v>19</v>
      </c>
      <c r="BI3" s="247">
        <f t="shared" si="0"/>
        <v>19</v>
      </c>
      <c r="BJ3" s="247">
        <f t="shared" si="0"/>
        <v>0</v>
      </c>
      <c r="BK3" s="247">
        <f t="shared" si="0"/>
        <v>0</v>
      </c>
      <c r="BL3" s="247">
        <f t="shared" si="0"/>
        <v>7</v>
      </c>
      <c r="BM3" s="247">
        <f t="shared" si="0"/>
        <v>7</v>
      </c>
      <c r="BN3" s="247">
        <f t="shared" si="0"/>
        <v>7</v>
      </c>
      <c r="BO3" s="247">
        <f t="shared" si="0"/>
        <v>7</v>
      </c>
      <c r="BP3" s="247">
        <f t="shared" si="0"/>
        <v>7</v>
      </c>
      <c r="BQ3" s="247">
        <f t="shared" ref="BQ3:EB3" si="1">COUNTA(BQ5:BQ28)</f>
        <v>7</v>
      </c>
      <c r="BR3" s="247">
        <f t="shared" si="1"/>
        <v>7</v>
      </c>
      <c r="BS3" s="247">
        <f t="shared" si="1"/>
        <v>7</v>
      </c>
      <c r="BT3" s="247">
        <f t="shared" si="1"/>
        <v>7</v>
      </c>
      <c r="BU3" s="247">
        <f t="shared" si="1"/>
        <v>7</v>
      </c>
      <c r="BV3" s="247">
        <f t="shared" si="1"/>
        <v>0</v>
      </c>
      <c r="BW3" s="247">
        <f t="shared" si="1"/>
        <v>0</v>
      </c>
      <c r="BX3" s="247">
        <f t="shared" si="1"/>
        <v>5</v>
      </c>
      <c r="BY3" s="247">
        <f t="shared" si="1"/>
        <v>5</v>
      </c>
      <c r="BZ3" s="247">
        <f t="shared" si="1"/>
        <v>7</v>
      </c>
      <c r="CA3" s="247">
        <f t="shared" si="1"/>
        <v>7</v>
      </c>
      <c r="CB3" s="247">
        <f t="shared" si="1"/>
        <v>7</v>
      </c>
      <c r="CC3" s="247">
        <f t="shared" si="1"/>
        <v>7</v>
      </c>
      <c r="CD3" s="247">
        <f t="shared" si="1"/>
        <v>0</v>
      </c>
      <c r="CE3" s="247">
        <f t="shared" si="1"/>
        <v>0</v>
      </c>
      <c r="CF3" s="247">
        <f t="shared" si="1"/>
        <v>7</v>
      </c>
      <c r="CG3" s="247">
        <f t="shared" si="1"/>
        <v>7</v>
      </c>
      <c r="CH3" s="247">
        <f t="shared" si="1"/>
        <v>7</v>
      </c>
      <c r="CI3" s="247">
        <f t="shared" si="1"/>
        <v>7</v>
      </c>
      <c r="CJ3" s="247">
        <f t="shared" si="1"/>
        <v>7</v>
      </c>
      <c r="CK3" s="247">
        <f t="shared" si="1"/>
        <v>7</v>
      </c>
      <c r="CL3" s="247">
        <f t="shared" si="1"/>
        <v>7</v>
      </c>
      <c r="CM3" s="247">
        <f t="shared" si="1"/>
        <v>7</v>
      </c>
      <c r="CN3" s="247">
        <f t="shared" si="1"/>
        <v>17</v>
      </c>
      <c r="CO3" s="247">
        <f>COUNTA(CO5:CO28)</f>
        <v>17</v>
      </c>
      <c r="CP3" s="247">
        <f t="shared" si="1"/>
        <v>7</v>
      </c>
      <c r="CQ3" s="247">
        <f t="shared" si="1"/>
        <v>7</v>
      </c>
      <c r="CR3" s="247">
        <f t="shared" si="1"/>
        <v>7</v>
      </c>
      <c r="CS3" s="247">
        <f t="shared" si="1"/>
        <v>7</v>
      </c>
      <c r="CT3" s="247">
        <f t="shared" si="1"/>
        <v>7</v>
      </c>
      <c r="CU3" s="247">
        <f t="shared" si="1"/>
        <v>7</v>
      </c>
      <c r="CV3" s="247">
        <f t="shared" si="1"/>
        <v>7</v>
      </c>
      <c r="CW3" s="247">
        <f t="shared" si="1"/>
        <v>7</v>
      </c>
      <c r="CX3" s="247">
        <f t="shared" si="1"/>
        <v>7</v>
      </c>
      <c r="CY3" s="247">
        <f t="shared" si="1"/>
        <v>7</v>
      </c>
      <c r="CZ3" s="247">
        <f t="shared" si="1"/>
        <v>7</v>
      </c>
      <c r="DA3" s="247">
        <f t="shared" si="1"/>
        <v>7</v>
      </c>
      <c r="DB3" s="247">
        <f t="shared" si="1"/>
        <v>0</v>
      </c>
      <c r="DC3" s="247">
        <f t="shared" si="1"/>
        <v>0</v>
      </c>
      <c r="DD3" s="247">
        <f t="shared" si="1"/>
        <v>7</v>
      </c>
      <c r="DE3" s="247">
        <f t="shared" si="1"/>
        <v>7</v>
      </c>
      <c r="DF3" s="247">
        <f t="shared" si="1"/>
        <v>7</v>
      </c>
      <c r="DG3" s="247">
        <f t="shared" si="1"/>
        <v>7</v>
      </c>
      <c r="DH3" s="247">
        <f t="shared" si="1"/>
        <v>7</v>
      </c>
      <c r="DI3" s="247">
        <f t="shared" si="1"/>
        <v>7</v>
      </c>
      <c r="DJ3" s="247">
        <f t="shared" si="1"/>
        <v>7</v>
      </c>
      <c r="DK3" s="247">
        <f t="shared" si="1"/>
        <v>7</v>
      </c>
      <c r="DL3" s="247">
        <f t="shared" si="1"/>
        <v>7</v>
      </c>
      <c r="DM3" s="247">
        <f t="shared" si="1"/>
        <v>7</v>
      </c>
      <c r="DN3" s="247">
        <f t="shared" si="1"/>
        <v>7</v>
      </c>
      <c r="DO3" s="247">
        <f t="shared" si="1"/>
        <v>7</v>
      </c>
      <c r="DP3" s="247">
        <f t="shared" si="1"/>
        <v>7</v>
      </c>
      <c r="DQ3" s="247">
        <f t="shared" si="1"/>
        <v>7</v>
      </c>
      <c r="DR3" s="247">
        <f t="shared" si="1"/>
        <v>7</v>
      </c>
      <c r="DS3" s="247">
        <f t="shared" si="1"/>
        <v>7</v>
      </c>
      <c r="DT3" s="247">
        <f t="shared" si="1"/>
        <v>7</v>
      </c>
      <c r="DU3" s="247">
        <f t="shared" si="1"/>
        <v>7</v>
      </c>
      <c r="DV3" s="247">
        <f t="shared" si="1"/>
        <v>7</v>
      </c>
      <c r="DW3" s="247">
        <f t="shared" si="1"/>
        <v>7</v>
      </c>
      <c r="DX3" s="247">
        <f t="shared" si="1"/>
        <v>7</v>
      </c>
      <c r="DY3" s="247">
        <f t="shared" si="1"/>
        <v>7</v>
      </c>
      <c r="DZ3" s="247">
        <f t="shared" si="1"/>
        <v>7</v>
      </c>
      <c r="EA3" s="247">
        <f t="shared" si="1"/>
        <v>7</v>
      </c>
      <c r="EB3" s="247">
        <f t="shared" si="1"/>
        <v>21</v>
      </c>
      <c r="EC3" s="247">
        <f t="shared" ref="EC3:GT3" si="2">COUNTA(EC5:EC28)</f>
        <v>21</v>
      </c>
      <c r="ED3" s="247">
        <f t="shared" si="2"/>
        <v>21</v>
      </c>
      <c r="EE3" s="247">
        <f t="shared" si="2"/>
        <v>21</v>
      </c>
      <c r="EF3" s="247"/>
      <c r="EG3" s="247">
        <f t="shared" si="2"/>
        <v>6</v>
      </c>
      <c r="EH3" s="247"/>
      <c r="EI3" s="247">
        <f t="shared" si="2"/>
        <v>6</v>
      </c>
      <c r="EJ3" s="247">
        <f t="shared" si="2"/>
        <v>24</v>
      </c>
      <c r="EK3" s="247">
        <f t="shared" si="2"/>
        <v>24</v>
      </c>
      <c r="EL3" s="247">
        <f t="shared" si="2"/>
        <v>0</v>
      </c>
      <c r="EM3" s="247">
        <f t="shared" si="2"/>
        <v>0</v>
      </c>
      <c r="EN3" s="247">
        <f t="shared" si="2"/>
        <v>7</v>
      </c>
      <c r="EO3" s="247">
        <f t="shared" si="2"/>
        <v>7</v>
      </c>
      <c r="EP3" s="247">
        <f t="shared" si="2"/>
        <v>5</v>
      </c>
      <c r="EQ3" s="247">
        <f t="shared" si="2"/>
        <v>5</v>
      </c>
      <c r="ER3" s="247">
        <f t="shared" si="2"/>
        <v>5</v>
      </c>
      <c r="ES3" s="247">
        <f t="shared" si="2"/>
        <v>5</v>
      </c>
      <c r="ET3" s="247">
        <f t="shared" si="2"/>
        <v>5</v>
      </c>
      <c r="EU3" s="247">
        <f t="shared" si="2"/>
        <v>5</v>
      </c>
      <c r="EV3" s="247">
        <f t="shared" si="2"/>
        <v>5</v>
      </c>
      <c r="EW3" s="247">
        <f t="shared" si="2"/>
        <v>5</v>
      </c>
      <c r="EX3" s="247">
        <f t="shared" si="2"/>
        <v>5</v>
      </c>
      <c r="EY3" s="247">
        <f t="shared" si="2"/>
        <v>5</v>
      </c>
      <c r="EZ3" s="247">
        <f t="shared" si="2"/>
        <v>5</v>
      </c>
      <c r="FA3" s="247">
        <f t="shared" si="2"/>
        <v>5</v>
      </c>
      <c r="FB3" s="247">
        <f t="shared" si="2"/>
        <v>5</v>
      </c>
      <c r="FC3" s="247">
        <f t="shared" si="2"/>
        <v>5</v>
      </c>
      <c r="FD3" s="247">
        <f t="shared" si="2"/>
        <v>5</v>
      </c>
      <c r="FE3" s="247">
        <f t="shared" si="2"/>
        <v>5</v>
      </c>
      <c r="FF3" s="247">
        <f t="shared" si="2"/>
        <v>5</v>
      </c>
      <c r="FG3" s="247">
        <f t="shared" si="2"/>
        <v>5</v>
      </c>
      <c r="FH3" s="247">
        <f t="shared" si="2"/>
        <v>5</v>
      </c>
      <c r="FI3" s="247">
        <f t="shared" si="2"/>
        <v>5</v>
      </c>
      <c r="FJ3" s="247">
        <f t="shared" si="2"/>
        <v>5</v>
      </c>
      <c r="FK3" s="247">
        <f t="shared" si="2"/>
        <v>5</v>
      </c>
      <c r="FL3" s="247">
        <f t="shared" si="2"/>
        <v>5</v>
      </c>
      <c r="FM3" s="247">
        <f t="shared" si="2"/>
        <v>5</v>
      </c>
      <c r="FN3" s="247">
        <f t="shared" si="2"/>
        <v>5</v>
      </c>
      <c r="FO3" s="247">
        <f t="shared" si="2"/>
        <v>5</v>
      </c>
      <c r="FP3" s="247">
        <f t="shared" si="2"/>
        <v>5</v>
      </c>
      <c r="FQ3" s="247">
        <f t="shared" si="2"/>
        <v>5</v>
      </c>
      <c r="FR3" s="247">
        <f t="shared" si="2"/>
        <v>5</v>
      </c>
      <c r="FS3" s="247">
        <f t="shared" si="2"/>
        <v>5</v>
      </c>
      <c r="FT3" s="247">
        <f t="shared" si="2"/>
        <v>5</v>
      </c>
      <c r="FU3" s="247">
        <f t="shared" si="2"/>
        <v>5</v>
      </c>
      <c r="FV3" s="247">
        <f t="shared" si="2"/>
        <v>5</v>
      </c>
      <c r="FW3" s="247">
        <f t="shared" si="2"/>
        <v>5</v>
      </c>
      <c r="FX3" s="247">
        <f t="shared" si="2"/>
        <v>0</v>
      </c>
      <c r="FY3" s="247">
        <f t="shared" si="2"/>
        <v>0</v>
      </c>
      <c r="FZ3" s="247">
        <f t="shared" si="2"/>
        <v>23</v>
      </c>
      <c r="GA3" s="247">
        <f t="shared" si="2"/>
        <v>23</v>
      </c>
      <c r="GB3" s="247">
        <f t="shared" si="2"/>
        <v>23</v>
      </c>
      <c r="GC3" s="247">
        <f t="shared" si="2"/>
        <v>23</v>
      </c>
      <c r="GD3" s="247">
        <f t="shared" si="2"/>
        <v>23</v>
      </c>
      <c r="GE3" s="247">
        <f t="shared" si="2"/>
        <v>23</v>
      </c>
      <c r="GF3" s="247">
        <f t="shared" si="2"/>
        <v>23</v>
      </c>
      <c r="GG3" s="247">
        <f t="shared" si="2"/>
        <v>23</v>
      </c>
      <c r="GH3" s="247">
        <f t="shared" si="2"/>
        <v>23</v>
      </c>
      <c r="GI3" s="247">
        <f t="shared" si="2"/>
        <v>23</v>
      </c>
      <c r="GJ3" s="247">
        <f t="shared" si="2"/>
        <v>23</v>
      </c>
      <c r="GK3" s="247">
        <f t="shared" si="2"/>
        <v>23</v>
      </c>
      <c r="GL3" s="247">
        <f t="shared" si="2"/>
        <v>23</v>
      </c>
      <c r="GM3" s="247">
        <f t="shared" si="2"/>
        <v>23</v>
      </c>
      <c r="GN3" s="247">
        <f t="shared" si="2"/>
        <v>23</v>
      </c>
      <c r="GO3" s="247">
        <f t="shared" si="2"/>
        <v>23</v>
      </c>
      <c r="GP3" s="247">
        <f t="shared" si="2"/>
        <v>16</v>
      </c>
      <c r="GQ3" s="247">
        <f t="shared" si="2"/>
        <v>16</v>
      </c>
      <c r="GR3" s="247">
        <f t="shared" si="2"/>
        <v>16</v>
      </c>
      <c r="GS3" s="247">
        <f t="shared" si="2"/>
        <v>16</v>
      </c>
      <c r="GT3" s="247">
        <f t="shared" si="2"/>
        <v>16</v>
      </c>
      <c r="GU3" s="186">
        <f t="shared" ref="GU3:HB3" si="3">COUNTA(GU5:GU28)</f>
        <v>16</v>
      </c>
      <c r="GV3" s="186">
        <f t="shared" si="3"/>
        <v>15</v>
      </c>
      <c r="GW3" s="186">
        <f t="shared" si="3"/>
        <v>15</v>
      </c>
      <c r="GX3" s="186">
        <f t="shared" si="3"/>
        <v>15</v>
      </c>
      <c r="GY3" s="186">
        <f t="shared" si="3"/>
        <v>15</v>
      </c>
      <c r="GZ3" s="186">
        <f t="shared" si="3"/>
        <v>3</v>
      </c>
      <c r="HA3" s="186">
        <f t="shared" si="3"/>
        <v>3</v>
      </c>
      <c r="HB3" s="186">
        <f t="shared" si="3"/>
        <v>5</v>
      </c>
      <c r="HC3" s="186">
        <f>COUNTA(HC5:HC28)</f>
        <v>5</v>
      </c>
      <c r="HD3" s="186">
        <f>COUNTA(HD5:HD28)</f>
        <v>0</v>
      </c>
      <c r="HE3" s="186">
        <f t="shared" ref="HE3:IG3" si="4">COUNTA(HE5:HE28)</f>
        <v>0</v>
      </c>
      <c r="HF3" s="186">
        <f t="shared" si="4"/>
        <v>21</v>
      </c>
      <c r="HG3" s="186">
        <f t="shared" si="4"/>
        <v>21</v>
      </c>
      <c r="HH3" s="186">
        <f t="shared" si="4"/>
        <v>21</v>
      </c>
      <c r="HI3" s="186">
        <f t="shared" si="4"/>
        <v>21</v>
      </c>
      <c r="HJ3" s="186">
        <f t="shared" si="4"/>
        <v>21</v>
      </c>
      <c r="HK3" s="186">
        <f t="shared" si="4"/>
        <v>21</v>
      </c>
      <c r="HL3" s="186">
        <f t="shared" si="4"/>
        <v>21</v>
      </c>
      <c r="HM3" s="186">
        <f t="shared" si="4"/>
        <v>21</v>
      </c>
      <c r="HN3" s="186">
        <f t="shared" si="4"/>
        <v>24</v>
      </c>
      <c r="HO3" s="186">
        <f t="shared" si="4"/>
        <v>24</v>
      </c>
      <c r="HP3" s="186">
        <f t="shared" si="4"/>
        <v>0</v>
      </c>
      <c r="HQ3" s="186">
        <f t="shared" si="4"/>
        <v>0</v>
      </c>
      <c r="HR3" s="186">
        <f t="shared" si="4"/>
        <v>23</v>
      </c>
      <c r="HS3" s="186">
        <f t="shared" si="4"/>
        <v>23</v>
      </c>
      <c r="HT3" s="186">
        <f t="shared" si="4"/>
        <v>23</v>
      </c>
      <c r="HU3" s="186">
        <f t="shared" si="4"/>
        <v>0</v>
      </c>
      <c r="HV3" s="186">
        <f t="shared" si="4"/>
        <v>24</v>
      </c>
      <c r="HW3" s="186">
        <f t="shared" si="4"/>
        <v>24</v>
      </c>
      <c r="HX3" s="186">
        <f t="shared" si="4"/>
        <v>0</v>
      </c>
      <c r="HY3" s="186">
        <f t="shared" si="4"/>
        <v>0</v>
      </c>
      <c r="HZ3" s="186">
        <f t="shared" si="4"/>
        <v>13</v>
      </c>
      <c r="IA3" s="186">
        <f t="shared" si="4"/>
        <v>13</v>
      </c>
      <c r="IB3" s="186">
        <f t="shared" si="4"/>
        <v>13</v>
      </c>
      <c r="IC3" s="186">
        <f t="shared" si="4"/>
        <v>13</v>
      </c>
      <c r="ID3" s="186">
        <f t="shared" si="4"/>
        <v>13</v>
      </c>
      <c r="IE3" s="186">
        <f t="shared" si="4"/>
        <v>13</v>
      </c>
      <c r="IF3" s="186">
        <f t="shared" si="4"/>
        <v>13</v>
      </c>
      <c r="IG3" s="186">
        <f t="shared" si="4"/>
        <v>13</v>
      </c>
    </row>
    <row r="4" spans="1:241" s="199" customFormat="1" ht="57" x14ac:dyDescent="0.25">
      <c r="A4" s="198">
        <v>1</v>
      </c>
      <c r="B4" s="197" t="s">
        <v>41</v>
      </c>
      <c r="C4" s="187" t="s">
        <v>158</v>
      </c>
      <c r="D4" s="187"/>
      <c r="E4" s="220" t="s">
        <v>0</v>
      </c>
      <c r="F4" s="188"/>
      <c r="G4" s="220" t="s">
        <v>86</v>
      </c>
      <c r="H4" s="188"/>
      <c r="I4" s="220" t="s">
        <v>87</v>
      </c>
      <c r="J4" s="188"/>
      <c r="K4" s="220" t="s">
        <v>88</v>
      </c>
      <c r="L4" s="188"/>
      <c r="M4" s="221" t="s">
        <v>89</v>
      </c>
      <c r="N4" s="189"/>
      <c r="O4" s="221" t="s">
        <v>90</v>
      </c>
      <c r="P4" s="189"/>
      <c r="Q4" s="221" t="s">
        <v>91</v>
      </c>
      <c r="R4" s="189"/>
      <c r="S4" s="221" t="s">
        <v>37</v>
      </c>
      <c r="T4" s="244"/>
      <c r="U4" s="187" t="s">
        <v>159</v>
      </c>
      <c r="V4" s="187"/>
      <c r="W4" s="221" t="s">
        <v>92</v>
      </c>
      <c r="X4" s="188"/>
      <c r="Y4" s="221" t="s">
        <v>93</v>
      </c>
      <c r="Z4" s="189"/>
      <c r="AA4" s="221" t="s">
        <v>94</v>
      </c>
      <c r="AB4" s="188"/>
      <c r="AC4" s="221" t="s">
        <v>95</v>
      </c>
      <c r="AD4" s="189"/>
      <c r="AE4" s="221" t="s">
        <v>96</v>
      </c>
      <c r="AF4" s="188"/>
      <c r="AG4" s="221" t="s">
        <v>453</v>
      </c>
      <c r="AH4" s="189"/>
      <c r="AI4" s="220" t="s">
        <v>451</v>
      </c>
      <c r="AJ4" s="188"/>
      <c r="AK4" s="220" t="s">
        <v>104</v>
      </c>
      <c r="AL4" s="188"/>
      <c r="AM4" s="220" t="s">
        <v>105</v>
      </c>
      <c r="AN4" s="188"/>
      <c r="AO4" s="220" t="s">
        <v>106</v>
      </c>
      <c r="AP4" s="188"/>
      <c r="AQ4" s="220" t="s">
        <v>107</v>
      </c>
      <c r="AR4" s="188"/>
      <c r="AS4" s="220" t="s">
        <v>110</v>
      </c>
      <c r="AT4" s="188"/>
      <c r="AU4" s="220" t="s">
        <v>108</v>
      </c>
      <c r="AV4" s="188"/>
      <c r="AW4" s="220" t="s">
        <v>109</v>
      </c>
      <c r="AX4" s="188"/>
      <c r="AY4" s="220" t="s">
        <v>111</v>
      </c>
      <c r="AZ4" s="188"/>
      <c r="BA4" s="187" t="s">
        <v>374</v>
      </c>
      <c r="BB4" s="188"/>
      <c r="BC4" s="220" t="s">
        <v>240</v>
      </c>
      <c r="BD4" s="188"/>
      <c r="BE4" s="220" t="s">
        <v>370</v>
      </c>
      <c r="BF4" s="188"/>
      <c r="BG4" s="220" t="s">
        <v>322</v>
      </c>
      <c r="BH4" s="188"/>
      <c r="BI4" s="220" t="s">
        <v>371</v>
      </c>
      <c r="BJ4" s="188"/>
      <c r="BK4" s="187" t="s">
        <v>160</v>
      </c>
      <c r="BL4" s="187"/>
      <c r="BM4" s="220" t="s">
        <v>112</v>
      </c>
      <c r="BN4" s="188"/>
      <c r="BO4" s="220" t="s">
        <v>113</v>
      </c>
      <c r="BP4" s="188"/>
      <c r="BQ4" s="220" t="s">
        <v>114</v>
      </c>
      <c r="BR4" s="188"/>
      <c r="BS4" s="220" t="s">
        <v>115</v>
      </c>
      <c r="BT4" s="188"/>
      <c r="BU4" s="220" t="s">
        <v>116</v>
      </c>
      <c r="BV4" s="244"/>
      <c r="BW4" s="187" t="s">
        <v>162</v>
      </c>
      <c r="BX4" s="187"/>
      <c r="BY4" s="220" t="s">
        <v>452</v>
      </c>
      <c r="BZ4" s="188"/>
      <c r="CA4" s="220" t="s">
        <v>118</v>
      </c>
      <c r="CB4" s="188"/>
      <c r="CC4" s="220" t="s">
        <v>119</v>
      </c>
      <c r="CD4" s="244"/>
      <c r="CE4" s="187" t="s">
        <v>161</v>
      </c>
      <c r="CF4" s="187"/>
      <c r="CG4" s="220" t="s">
        <v>98</v>
      </c>
      <c r="CH4" s="188"/>
      <c r="CI4" s="220" t="s">
        <v>99</v>
      </c>
      <c r="CJ4" s="188"/>
      <c r="CK4" s="220" t="s">
        <v>100</v>
      </c>
      <c r="CL4" s="188"/>
      <c r="CM4" s="221" t="s">
        <v>372</v>
      </c>
      <c r="CN4" s="189"/>
      <c r="CO4" s="221" t="s">
        <v>373</v>
      </c>
      <c r="CP4" s="189"/>
      <c r="CQ4" s="221" t="s">
        <v>102</v>
      </c>
      <c r="CR4" s="189"/>
      <c r="CS4" s="220" t="s">
        <v>120</v>
      </c>
      <c r="CT4" s="188"/>
      <c r="CU4" s="220" t="s">
        <v>121</v>
      </c>
      <c r="CV4" s="188"/>
      <c r="CW4" s="220" t="s">
        <v>122</v>
      </c>
      <c r="CX4" s="188"/>
      <c r="CY4" s="220" t="s">
        <v>123</v>
      </c>
      <c r="CZ4" s="189"/>
      <c r="DA4" s="220" t="s">
        <v>124</v>
      </c>
      <c r="DB4" s="244"/>
      <c r="DC4" s="187" t="s">
        <v>163</v>
      </c>
      <c r="DD4" s="187"/>
      <c r="DE4" s="220" t="s">
        <v>125</v>
      </c>
      <c r="DF4" s="188"/>
      <c r="DG4" s="220" t="s">
        <v>126</v>
      </c>
      <c r="DH4" s="188"/>
      <c r="DI4" s="220" t="s">
        <v>127</v>
      </c>
      <c r="DJ4" s="188"/>
      <c r="DK4" s="220" t="s">
        <v>128</v>
      </c>
      <c r="DL4" s="188"/>
      <c r="DM4" s="221" t="s">
        <v>129</v>
      </c>
      <c r="DN4" s="189"/>
      <c r="DO4" s="221" t="s">
        <v>130</v>
      </c>
      <c r="DP4" s="189"/>
      <c r="DQ4" s="221" t="s">
        <v>131</v>
      </c>
      <c r="DR4" s="189"/>
      <c r="DS4" s="220" t="s">
        <v>133</v>
      </c>
      <c r="DT4" s="188"/>
      <c r="DU4" s="220" t="s">
        <v>134</v>
      </c>
      <c r="DV4" s="188"/>
      <c r="DW4" s="220" t="s">
        <v>132</v>
      </c>
      <c r="DX4" s="188"/>
      <c r="DY4" s="220" t="s">
        <v>135</v>
      </c>
      <c r="DZ4" s="188"/>
      <c r="EA4" s="220" t="s">
        <v>136</v>
      </c>
      <c r="EB4" s="188"/>
      <c r="EC4" s="220" t="s">
        <v>366</v>
      </c>
      <c r="ED4" s="188"/>
      <c r="EE4" s="220" t="s">
        <v>367</v>
      </c>
      <c r="EF4" s="188"/>
      <c r="EG4" s="220" t="s">
        <v>443</v>
      </c>
      <c r="EH4" s="188"/>
      <c r="EI4" s="220" t="s">
        <v>444</v>
      </c>
      <c r="EJ4" s="188"/>
      <c r="EK4" s="222" t="s">
        <v>445</v>
      </c>
      <c r="EL4" s="244"/>
      <c r="EM4" s="187" t="s">
        <v>164</v>
      </c>
      <c r="EN4" s="187"/>
      <c r="EO4" s="222" t="s">
        <v>165</v>
      </c>
      <c r="EP4" s="190"/>
      <c r="EQ4" s="221" t="s">
        <v>137</v>
      </c>
      <c r="ER4" s="189"/>
      <c r="ES4" s="221" t="s">
        <v>138</v>
      </c>
      <c r="ET4" s="189"/>
      <c r="EU4" s="221" t="s">
        <v>139</v>
      </c>
      <c r="EV4" s="189"/>
      <c r="EW4" s="221" t="s">
        <v>140</v>
      </c>
      <c r="EX4" s="189"/>
      <c r="EY4" s="221" t="s">
        <v>141</v>
      </c>
      <c r="EZ4" s="189"/>
      <c r="FA4" s="221" t="s">
        <v>142</v>
      </c>
      <c r="FB4" s="189"/>
      <c r="FC4" s="221" t="s">
        <v>143</v>
      </c>
      <c r="FD4" s="189"/>
      <c r="FE4" s="221" t="s">
        <v>144</v>
      </c>
      <c r="FF4" s="189"/>
      <c r="FG4" s="221" t="s">
        <v>132</v>
      </c>
      <c r="FH4" s="189"/>
      <c r="FI4" s="221" t="s">
        <v>145</v>
      </c>
      <c r="FJ4" s="189"/>
      <c r="FK4" s="221" t="s">
        <v>146</v>
      </c>
      <c r="FL4" s="189"/>
      <c r="FM4" s="221" t="s">
        <v>147</v>
      </c>
      <c r="FN4" s="189"/>
      <c r="FO4" s="221" t="s">
        <v>148</v>
      </c>
      <c r="FP4" s="189"/>
      <c r="FQ4" s="221" t="s">
        <v>149</v>
      </c>
      <c r="FR4" s="189"/>
      <c r="FS4" s="221" t="s">
        <v>150</v>
      </c>
      <c r="FT4" s="189"/>
      <c r="FU4" s="221" t="s">
        <v>151</v>
      </c>
      <c r="FV4" s="189"/>
      <c r="FW4" s="221" t="s">
        <v>152</v>
      </c>
      <c r="FX4" s="190"/>
      <c r="FY4" s="187" t="s">
        <v>375</v>
      </c>
      <c r="FZ4" s="244"/>
      <c r="GA4" s="237" t="s">
        <v>396</v>
      </c>
      <c r="GB4" s="189"/>
      <c r="GC4" s="237" t="s">
        <v>402</v>
      </c>
      <c r="GD4" s="189"/>
      <c r="GE4" s="237" t="s">
        <v>401</v>
      </c>
      <c r="GF4" s="189"/>
      <c r="GG4" s="237" t="s">
        <v>400</v>
      </c>
      <c r="GH4" s="189"/>
      <c r="GI4" s="237" t="s">
        <v>399</v>
      </c>
      <c r="GJ4" s="189"/>
      <c r="GK4" s="237" t="s">
        <v>398</v>
      </c>
      <c r="GL4" s="189"/>
      <c r="GM4" s="237" t="s">
        <v>397</v>
      </c>
      <c r="GN4" s="189"/>
      <c r="GO4" s="237" t="s">
        <v>403</v>
      </c>
      <c r="GP4" s="189"/>
      <c r="GQ4" s="277" t="s">
        <v>300</v>
      </c>
      <c r="GR4" s="189"/>
      <c r="GS4" s="237" t="s">
        <v>407</v>
      </c>
      <c r="GT4" s="189"/>
      <c r="GU4" s="237" t="s">
        <v>408</v>
      </c>
      <c r="GV4" s="189"/>
      <c r="GW4" s="237" t="s">
        <v>409</v>
      </c>
      <c r="GX4" s="189"/>
      <c r="GY4" s="237" t="s">
        <v>410</v>
      </c>
      <c r="GZ4" s="189"/>
      <c r="HA4" s="221" t="s">
        <v>454</v>
      </c>
      <c r="HB4" s="154"/>
      <c r="HC4" s="221" t="s">
        <v>455</v>
      </c>
      <c r="HD4" s="187"/>
      <c r="HE4" s="187" t="s">
        <v>442</v>
      </c>
      <c r="HF4" s="154"/>
      <c r="HG4" s="221" t="s">
        <v>411</v>
      </c>
      <c r="HH4" s="190"/>
      <c r="HI4" s="221" t="s">
        <v>412</v>
      </c>
      <c r="HJ4" s="190"/>
      <c r="HK4" s="221" t="s">
        <v>413</v>
      </c>
      <c r="HL4" s="190"/>
      <c r="HM4" s="221" t="s">
        <v>414</v>
      </c>
      <c r="HO4" s="221" t="s">
        <v>449</v>
      </c>
      <c r="HP4" s="190"/>
      <c r="HQ4" s="187" t="s">
        <v>377</v>
      </c>
      <c r="HR4" s="190"/>
      <c r="HS4" s="221" t="s">
        <v>360</v>
      </c>
      <c r="HT4" s="190"/>
      <c r="HU4" s="276" t="s">
        <v>361</v>
      </c>
      <c r="HV4" s="190"/>
      <c r="HW4" s="221" t="s">
        <v>415</v>
      </c>
      <c r="HX4" s="188"/>
      <c r="HY4" s="187" t="s">
        <v>378</v>
      </c>
      <c r="HZ4" s="190"/>
      <c r="IA4" s="224" t="s">
        <v>315</v>
      </c>
      <c r="IB4" s="191"/>
      <c r="IC4" s="224" t="s">
        <v>316</v>
      </c>
      <c r="ID4" s="191"/>
      <c r="IE4" s="225" t="s">
        <v>368</v>
      </c>
      <c r="IF4" s="192"/>
      <c r="IG4" s="224" t="s">
        <v>369</v>
      </c>
    </row>
    <row r="5" spans="1:241" ht="15" customHeight="1" x14ac:dyDescent="0.25">
      <c r="A5" s="156">
        <v>2</v>
      </c>
      <c r="B5" s="197">
        <v>1991</v>
      </c>
      <c r="D5" s="249">
        <v>2000</v>
      </c>
      <c r="E5" s="245">
        <v>118603</v>
      </c>
      <c r="F5" s="249">
        <v>1991</v>
      </c>
      <c r="G5" s="245">
        <v>23411</v>
      </c>
      <c r="H5" s="249">
        <v>1991</v>
      </c>
      <c r="I5" s="245">
        <v>19373</v>
      </c>
      <c r="J5" s="249">
        <v>1991</v>
      </c>
      <c r="K5" s="245">
        <v>13403</v>
      </c>
      <c r="L5" s="249">
        <v>1991</v>
      </c>
      <c r="M5" s="242">
        <f>G5/E5*100</f>
        <v>19.738961071811001</v>
      </c>
      <c r="N5" s="249">
        <v>1991</v>
      </c>
      <c r="O5" s="242">
        <f>I5/E5*100</f>
        <v>16.334325438648264</v>
      </c>
      <c r="P5" s="249">
        <v>1991</v>
      </c>
      <c r="Q5" s="242">
        <f>K5/E5*100</f>
        <v>11.300725951282852</v>
      </c>
      <c r="R5" s="249">
        <v>1991</v>
      </c>
      <c r="S5" s="250">
        <v>33</v>
      </c>
      <c r="U5" s="242"/>
      <c r="V5" s="249">
        <v>1991</v>
      </c>
      <c r="W5" s="245">
        <v>291</v>
      </c>
      <c r="X5" s="249">
        <v>1991</v>
      </c>
      <c r="Y5" s="251">
        <v>0.25522733651417345</v>
      </c>
      <c r="Z5" s="249">
        <v>1991</v>
      </c>
      <c r="AA5" s="245">
        <v>22249</v>
      </c>
      <c r="AB5" s="249">
        <v>1991</v>
      </c>
      <c r="AC5" s="250">
        <v>19.513927869772662</v>
      </c>
      <c r="AD5" s="249">
        <v>1991</v>
      </c>
      <c r="AE5" s="245">
        <v>18081</v>
      </c>
      <c r="AF5" s="249">
        <v>1991</v>
      </c>
      <c r="AG5" s="250">
        <v>15.858300589390964</v>
      </c>
      <c r="AH5" s="249">
        <v>2001</v>
      </c>
      <c r="AI5" s="245">
        <v>1.5845760718196937</v>
      </c>
      <c r="AJ5" s="249">
        <v>1991</v>
      </c>
      <c r="AK5" s="245">
        <v>16</v>
      </c>
      <c r="AL5" s="249">
        <v>1991</v>
      </c>
      <c r="AM5" s="245">
        <v>351</v>
      </c>
      <c r="AN5" s="249">
        <v>1991</v>
      </c>
      <c r="AO5" s="245">
        <v>392</v>
      </c>
      <c r="AP5" s="249">
        <v>1991</v>
      </c>
      <c r="AQ5" s="245">
        <v>9</v>
      </c>
      <c r="AR5" s="249">
        <v>1991</v>
      </c>
      <c r="AS5" s="245">
        <v>261</v>
      </c>
      <c r="AT5" s="249">
        <v>1991</v>
      </c>
      <c r="AU5" s="245">
        <v>509</v>
      </c>
      <c r="AV5" s="249">
        <v>1991</v>
      </c>
      <c r="AW5" s="245">
        <v>82</v>
      </c>
      <c r="AX5" s="249">
        <v>1991</v>
      </c>
      <c r="AY5" s="245">
        <v>320</v>
      </c>
      <c r="BB5" s="249" t="s">
        <v>307</v>
      </c>
      <c r="BC5" s="245">
        <v>492</v>
      </c>
      <c r="BD5" s="249" t="s">
        <v>307</v>
      </c>
      <c r="BE5" s="245">
        <v>160</v>
      </c>
      <c r="BF5" s="249" t="s">
        <v>307</v>
      </c>
      <c r="BG5" s="245">
        <v>33</v>
      </c>
      <c r="BH5" s="249" t="s">
        <v>307</v>
      </c>
      <c r="BI5" s="245">
        <v>299</v>
      </c>
      <c r="BK5" s="242"/>
      <c r="BL5" s="249">
        <v>1991</v>
      </c>
      <c r="BM5" s="245">
        <v>384</v>
      </c>
      <c r="BN5" s="249">
        <v>1991</v>
      </c>
      <c r="BO5" s="245">
        <v>518</v>
      </c>
      <c r="BP5" s="249">
        <v>1991</v>
      </c>
      <c r="BQ5" s="245">
        <v>610</v>
      </c>
      <c r="BR5" s="249">
        <v>1991</v>
      </c>
      <c r="BS5" s="245">
        <v>155</v>
      </c>
      <c r="BT5" s="249">
        <v>1991</v>
      </c>
      <c r="BU5" s="245">
        <v>16570</v>
      </c>
      <c r="BW5" s="242"/>
      <c r="BX5" s="249">
        <v>2001</v>
      </c>
      <c r="BY5" s="245">
        <v>10.579276584171879</v>
      </c>
      <c r="BZ5" s="249">
        <v>1991</v>
      </c>
      <c r="CA5" s="245">
        <v>8594</v>
      </c>
      <c r="CB5" s="249">
        <v>1991</v>
      </c>
      <c r="CC5" s="252">
        <v>7.5375385910749371</v>
      </c>
      <c r="CE5" s="242"/>
      <c r="CF5" s="249">
        <v>1991</v>
      </c>
      <c r="CG5" s="245">
        <v>52057</v>
      </c>
      <c r="CH5" s="249">
        <v>1991</v>
      </c>
      <c r="CI5" s="245">
        <v>4927</v>
      </c>
      <c r="CJ5" s="249">
        <v>1991</v>
      </c>
      <c r="CK5" s="245">
        <v>31726</v>
      </c>
      <c r="CL5" s="249">
        <v>1991</v>
      </c>
      <c r="CM5" s="250">
        <f>CI5/SUM(CG5,CI5)*100</f>
        <v>8.6462866769619549</v>
      </c>
      <c r="CN5" s="249">
        <v>2008</v>
      </c>
      <c r="CO5" s="253">
        <v>3.1924951986999557</v>
      </c>
      <c r="CP5" s="249">
        <v>1991</v>
      </c>
      <c r="CQ5" s="250">
        <f>SUM(CG5,CI5)/SUM(CG5,CI5,CK5)*100</f>
        <v>64.236275504452706</v>
      </c>
      <c r="CR5" s="249">
        <v>1991</v>
      </c>
      <c r="CS5" s="245">
        <v>16.13478899853034</v>
      </c>
      <c r="CT5" s="249">
        <v>1991</v>
      </c>
      <c r="CU5" s="245">
        <v>10377</v>
      </c>
      <c r="CV5" s="249">
        <v>1991</v>
      </c>
      <c r="CW5" s="245">
        <v>3150</v>
      </c>
      <c r="CX5" s="249">
        <v>1991</v>
      </c>
      <c r="CY5" s="252">
        <f t="shared" ref="CY5:CY10" si="5">CU5/CG5*100</f>
        <v>19.933918589238719</v>
      </c>
      <c r="CZ5" s="249">
        <v>1991</v>
      </c>
      <c r="DA5" s="252">
        <f t="shared" ref="DA5:DA10" si="6">CW5/CG5*100</f>
        <v>6.0510594156405482</v>
      </c>
      <c r="DD5" s="249">
        <v>1991</v>
      </c>
      <c r="DE5" s="245">
        <v>2219</v>
      </c>
      <c r="DF5" s="249">
        <v>1991</v>
      </c>
      <c r="DG5" s="245">
        <v>34213</v>
      </c>
      <c r="DH5" s="249">
        <v>1991</v>
      </c>
      <c r="DI5" s="245">
        <v>3926</v>
      </c>
      <c r="DJ5" s="249">
        <v>1991</v>
      </c>
      <c r="DK5" s="245">
        <v>40801</v>
      </c>
      <c r="DL5" s="249">
        <v>1991</v>
      </c>
      <c r="DM5" s="250">
        <f>DE5/$DK5*100</f>
        <v>5.4385921913678592</v>
      </c>
      <c r="DN5" s="249">
        <v>1991</v>
      </c>
      <c r="DO5" s="250">
        <f>DG5/$DK5*100</f>
        <v>83.853336928016475</v>
      </c>
      <c r="DP5" s="249">
        <v>1991</v>
      </c>
      <c r="DQ5" s="250">
        <f>DI5/$DK5*100</f>
        <v>9.6223131785985636</v>
      </c>
      <c r="DR5" s="249">
        <v>1991</v>
      </c>
      <c r="DS5" s="245">
        <v>7718</v>
      </c>
      <c r="DT5" s="249">
        <v>1991</v>
      </c>
      <c r="DU5" s="245">
        <v>1831</v>
      </c>
      <c r="DV5" s="249">
        <v>1991</v>
      </c>
      <c r="DW5" s="245">
        <v>38561</v>
      </c>
      <c r="DX5" s="249">
        <v>1991</v>
      </c>
      <c r="DY5" s="250">
        <v>20.015041103705816</v>
      </c>
      <c r="DZ5" s="249">
        <v>1991</v>
      </c>
      <c r="EA5" s="250">
        <v>4.7483208423018075</v>
      </c>
      <c r="EB5" s="249">
        <v>2005</v>
      </c>
      <c r="EC5" s="242">
        <v>345000</v>
      </c>
      <c r="ED5" s="249">
        <v>2005</v>
      </c>
      <c r="EE5" s="242">
        <v>285000</v>
      </c>
      <c r="EF5" s="249">
        <v>1996</v>
      </c>
      <c r="EG5" s="242">
        <v>3.4729421521874353</v>
      </c>
      <c r="EH5" s="249">
        <v>1996</v>
      </c>
      <c r="EI5" s="242">
        <v>3.0582624922247565</v>
      </c>
      <c r="EJ5" s="249">
        <v>2000</v>
      </c>
      <c r="EK5" s="242">
        <v>7.5</v>
      </c>
      <c r="EN5" s="249">
        <v>1991</v>
      </c>
      <c r="EO5" s="252">
        <v>6.6174572859133844</v>
      </c>
      <c r="EP5" s="249">
        <v>2001</v>
      </c>
      <c r="EQ5" s="244">
        <v>8383</v>
      </c>
      <c r="ER5" s="249">
        <v>2001</v>
      </c>
      <c r="ES5" s="244">
        <v>16482</v>
      </c>
      <c r="ET5" s="249">
        <v>2001</v>
      </c>
      <c r="EU5" s="244">
        <v>5889</v>
      </c>
      <c r="EV5" s="249">
        <v>2001</v>
      </c>
      <c r="EW5" s="244">
        <v>705</v>
      </c>
      <c r="EX5" s="249">
        <v>2001</v>
      </c>
      <c r="EY5" s="244">
        <v>31459</v>
      </c>
      <c r="EZ5" s="249">
        <v>2001</v>
      </c>
      <c r="FA5" s="244">
        <v>9186</v>
      </c>
      <c r="FB5" s="249">
        <v>2001</v>
      </c>
      <c r="FC5" s="244">
        <v>1271</v>
      </c>
      <c r="FD5" s="249">
        <v>2001</v>
      </c>
      <c r="FE5" s="244">
        <v>1460</v>
      </c>
      <c r="FF5" s="249">
        <v>2001</v>
      </c>
      <c r="FG5" s="244">
        <v>43376</v>
      </c>
      <c r="FH5" s="249">
        <v>2001</v>
      </c>
      <c r="FI5" s="250">
        <v>19.326355588343784</v>
      </c>
      <c r="FJ5" s="249">
        <v>2001</v>
      </c>
      <c r="FK5" s="250">
        <v>37.997971228329028</v>
      </c>
      <c r="FL5" s="249">
        <v>2001</v>
      </c>
      <c r="FM5" s="250">
        <v>13.576632239026191</v>
      </c>
      <c r="FN5" s="249">
        <v>2001</v>
      </c>
      <c r="FO5" s="250">
        <v>1.6253227591294723</v>
      </c>
      <c r="FP5" s="249">
        <v>2001</v>
      </c>
      <c r="FQ5" s="250">
        <v>72.526281814828479</v>
      </c>
      <c r="FR5" s="249">
        <v>2001</v>
      </c>
      <c r="FS5" s="250">
        <v>21.177609738104021</v>
      </c>
      <c r="FT5" s="249">
        <v>2001</v>
      </c>
      <c r="FU5" s="250">
        <v>2.9301918111398009</v>
      </c>
      <c r="FV5" s="249">
        <v>2001</v>
      </c>
      <c r="FW5" s="250">
        <v>3.3659166359277024</v>
      </c>
      <c r="FZ5" s="249">
        <v>2001</v>
      </c>
      <c r="GA5" s="254">
        <v>8.6058519793459549</v>
      </c>
      <c r="GB5" s="249">
        <v>2001</v>
      </c>
      <c r="GC5" s="254">
        <v>24.729891956782712</v>
      </c>
      <c r="GD5" s="249">
        <v>2001</v>
      </c>
      <c r="GE5" s="254">
        <v>86.743616649178037</v>
      </c>
      <c r="GF5" s="249">
        <v>2001</v>
      </c>
      <c r="GG5" s="254">
        <v>130.24435223605349</v>
      </c>
      <c r="GH5" s="249">
        <v>2001</v>
      </c>
      <c r="GI5" s="254">
        <v>59.635688594964613</v>
      </c>
      <c r="GJ5" s="249">
        <v>2001</v>
      </c>
      <c r="GK5" s="254">
        <v>12.081148848871665</v>
      </c>
      <c r="GL5" s="249">
        <v>2001</v>
      </c>
      <c r="GM5" s="254">
        <v>0</v>
      </c>
      <c r="GN5" s="249">
        <v>2001</v>
      </c>
      <c r="GO5" s="254">
        <v>54.196830365877517</v>
      </c>
      <c r="GP5" s="249" t="s">
        <v>305</v>
      </c>
      <c r="GQ5" s="254">
        <v>1403</v>
      </c>
      <c r="GR5" s="249" t="s">
        <v>305</v>
      </c>
      <c r="GS5" s="254">
        <v>81.489999999999995</v>
      </c>
      <c r="GT5" s="249" t="s">
        <v>305</v>
      </c>
      <c r="GU5" s="184">
        <v>70.150000000000006</v>
      </c>
      <c r="GV5" s="194" t="s">
        <v>305</v>
      </c>
      <c r="GW5" s="184">
        <v>60.96</v>
      </c>
      <c r="GX5" s="194" t="s">
        <v>305</v>
      </c>
      <c r="GY5" s="184">
        <v>48.69</v>
      </c>
      <c r="GZ5" s="194">
        <v>2015</v>
      </c>
      <c r="HA5" s="184">
        <v>98</v>
      </c>
      <c r="HB5" s="194">
        <v>2009</v>
      </c>
      <c r="HC5" s="184">
        <v>15</v>
      </c>
      <c r="HF5" s="194" t="s">
        <v>229</v>
      </c>
      <c r="HG5" s="154">
        <v>718</v>
      </c>
      <c r="HH5" s="194" t="s">
        <v>229</v>
      </c>
      <c r="HI5" s="154">
        <v>4705</v>
      </c>
      <c r="HJ5" s="194" t="s">
        <v>229</v>
      </c>
      <c r="HK5" s="154">
        <v>159</v>
      </c>
      <c r="HL5" s="194" t="s">
        <v>229</v>
      </c>
      <c r="HM5" s="154">
        <v>6340</v>
      </c>
      <c r="HN5" s="194" t="s">
        <v>379</v>
      </c>
      <c r="HO5" s="183">
        <v>349.42660357341327</v>
      </c>
      <c r="HQ5" s="154"/>
      <c r="HR5" s="194">
        <v>2001</v>
      </c>
      <c r="HS5" s="238">
        <v>11</v>
      </c>
      <c r="HT5" s="194">
        <v>1995</v>
      </c>
      <c r="HU5" s="239"/>
      <c r="HV5" s="195" t="s">
        <v>386</v>
      </c>
      <c r="HW5" s="239">
        <v>58.117510730000006</v>
      </c>
      <c r="HX5" s="239"/>
      <c r="HY5" s="154"/>
      <c r="HZ5" s="194">
        <v>2003</v>
      </c>
      <c r="IA5" s="184">
        <v>0</v>
      </c>
      <c r="IB5" s="194">
        <v>2003</v>
      </c>
      <c r="IC5" s="184">
        <v>116</v>
      </c>
      <c r="ID5" s="194">
        <v>2003</v>
      </c>
      <c r="IE5" s="185">
        <v>0</v>
      </c>
      <c r="IF5" s="194">
        <v>2003</v>
      </c>
      <c r="IG5" s="184">
        <v>9.7835804530809831</v>
      </c>
    </row>
    <row r="6" spans="1:241" ht="15" customHeight="1" x14ac:dyDescent="0.25">
      <c r="A6" s="156">
        <v>3</v>
      </c>
      <c r="B6" s="197">
        <v>1996</v>
      </c>
      <c r="D6" s="249">
        <v>2001</v>
      </c>
      <c r="E6" s="245">
        <v>118696</v>
      </c>
      <c r="F6" s="249">
        <v>1996</v>
      </c>
      <c r="G6" s="245">
        <v>22199</v>
      </c>
      <c r="H6" s="249">
        <v>1996</v>
      </c>
      <c r="I6" s="245">
        <v>16942</v>
      </c>
      <c r="J6" s="249">
        <v>1996</v>
      </c>
      <c r="K6" s="245">
        <v>14887</v>
      </c>
      <c r="L6" s="249">
        <v>1996</v>
      </c>
      <c r="M6" s="242">
        <f t="shared" ref="M6:M10" si="7">G6/E6*100</f>
        <v>18.702399406888183</v>
      </c>
      <c r="N6" s="249">
        <v>1996</v>
      </c>
      <c r="O6" s="242">
        <f t="shared" ref="O6:O9" si="8">I6/E6*100</f>
        <v>14.273438026555233</v>
      </c>
      <c r="P6" s="249">
        <v>1996</v>
      </c>
      <c r="Q6" s="242">
        <f t="shared" ref="Q6:Q9" si="9">K6/E6*100</f>
        <v>12.542124418683024</v>
      </c>
      <c r="R6" s="249">
        <v>1996</v>
      </c>
      <c r="S6" s="250">
        <v>35</v>
      </c>
      <c r="U6" s="242"/>
      <c r="V6" s="249">
        <v>1996</v>
      </c>
      <c r="W6" s="245">
        <v>352</v>
      </c>
      <c r="X6" s="249">
        <v>1996</v>
      </c>
      <c r="Y6" s="251">
        <v>0.31262767110147965</v>
      </c>
      <c r="Z6" s="249">
        <v>1996</v>
      </c>
      <c r="AA6" s="245">
        <v>22261</v>
      </c>
      <c r="AB6" s="249">
        <v>1996</v>
      </c>
      <c r="AC6" s="250">
        <v>19.771035756789882</v>
      </c>
      <c r="AD6" s="249">
        <v>1996</v>
      </c>
      <c r="AE6" s="245">
        <v>18151</v>
      </c>
      <c r="AF6" s="249">
        <v>1996</v>
      </c>
      <c r="AG6" s="250">
        <v>16.120752437962945</v>
      </c>
      <c r="AH6" s="249">
        <v>2006</v>
      </c>
      <c r="AI6" s="245">
        <v>1.452863114321659</v>
      </c>
      <c r="AJ6" s="249">
        <v>1996</v>
      </c>
      <c r="AK6" s="245">
        <v>17</v>
      </c>
      <c r="AL6" s="249">
        <v>1996</v>
      </c>
      <c r="AM6" s="245">
        <v>693</v>
      </c>
      <c r="AN6" s="249">
        <v>1996</v>
      </c>
      <c r="AO6" s="245">
        <v>470</v>
      </c>
      <c r="AP6" s="249">
        <v>1996</v>
      </c>
      <c r="AQ6" s="245">
        <v>16</v>
      </c>
      <c r="AR6" s="249">
        <v>1996</v>
      </c>
      <c r="AS6" s="245">
        <v>304</v>
      </c>
      <c r="AT6" s="249">
        <v>1996</v>
      </c>
      <c r="AU6" s="245">
        <v>570</v>
      </c>
      <c r="AV6" s="249">
        <v>1996</v>
      </c>
      <c r="AW6" s="245">
        <v>80</v>
      </c>
      <c r="AX6" s="249">
        <v>1996</v>
      </c>
      <c r="AY6" s="245">
        <v>328</v>
      </c>
      <c r="BB6" s="249" t="s">
        <v>308</v>
      </c>
      <c r="BC6" s="245">
        <v>661</v>
      </c>
      <c r="BD6" s="249" t="s">
        <v>308</v>
      </c>
      <c r="BE6" s="245">
        <v>232</v>
      </c>
      <c r="BF6" s="249" t="s">
        <v>308</v>
      </c>
      <c r="BG6" s="245">
        <v>21</v>
      </c>
      <c r="BH6" s="249" t="s">
        <v>308</v>
      </c>
      <c r="BI6" s="245">
        <v>408</v>
      </c>
      <c r="BK6" s="242"/>
      <c r="BL6" s="249">
        <v>1996</v>
      </c>
      <c r="BM6" s="245">
        <v>483</v>
      </c>
      <c r="BN6" s="249">
        <v>1996</v>
      </c>
      <c r="BO6" s="245">
        <v>694</v>
      </c>
      <c r="BP6" s="249">
        <v>1996</v>
      </c>
      <c r="BQ6" s="245">
        <v>1239</v>
      </c>
      <c r="BR6" s="249">
        <v>1996</v>
      </c>
      <c r="BS6" s="245">
        <v>120</v>
      </c>
      <c r="BT6" s="249">
        <v>1996</v>
      </c>
      <c r="BU6" s="245">
        <v>21096</v>
      </c>
      <c r="BW6" s="242"/>
      <c r="BX6" s="249">
        <v>2006</v>
      </c>
      <c r="BY6" s="245">
        <v>9.4538098449089691</v>
      </c>
      <c r="BZ6" s="249">
        <v>1996</v>
      </c>
      <c r="CA6" s="245">
        <v>11396</v>
      </c>
      <c r="CB6" s="249">
        <v>1996</v>
      </c>
      <c r="CC6" s="252">
        <v>10.121320851910404</v>
      </c>
      <c r="CE6" s="242"/>
      <c r="CF6" s="249">
        <v>1996</v>
      </c>
      <c r="CG6" s="245">
        <v>52132</v>
      </c>
      <c r="CH6" s="249">
        <v>1996</v>
      </c>
      <c r="CI6" s="245">
        <v>3852</v>
      </c>
      <c r="CJ6" s="249">
        <v>1996</v>
      </c>
      <c r="CK6" s="245">
        <v>32460</v>
      </c>
      <c r="CL6" s="249">
        <v>1996</v>
      </c>
      <c r="CM6" s="250">
        <f t="shared" ref="CM6:CM11" si="10">CI6/SUM(CG6,CI6)*100</f>
        <v>6.8805372963703908</v>
      </c>
      <c r="CN6" s="249">
        <v>2009</v>
      </c>
      <c r="CO6" s="253">
        <v>3.2343568945538816</v>
      </c>
      <c r="CP6" s="249">
        <v>1996</v>
      </c>
      <c r="CQ6" s="250">
        <f t="shared" ref="CQ6:CQ10" si="11">SUM(CG6,CI6)/SUM(CG6,CI6,CK6)*100</f>
        <v>63.298810546786669</v>
      </c>
      <c r="CR6" s="249">
        <v>1996</v>
      </c>
      <c r="CS6" s="245">
        <v>11.572775936783074</v>
      </c>
      <c r="CT6" s="249">
        <v>1996</v>
      </c>
      <c r="CU6" s="245">
        <v>11621</v>
      </c>
      <c r="CV6" s="249">
        <v>1996</v>
      </c>
      <c r="CW6" s="245">
        <v>2851</v>
      </c>
      <c r="CX6" s="249">
        <v>1996</v>
      </c>
      <c r="CY6" s="252">
        <f t="shared" si="5"/>
        <v>22.291490830967543</v>
      </c>
      <c r="CZ6" s="249">
        <v>1996</v>
      </c>
      <c r="DA6" s="252">
        <f t="shared" si="6"/>
        <v>5.4688099439883366</v>
      </c>
      <c r="DD6" s="249">
        <v>1996</v>
      </c>
      <c r="DE6" s="245">
        <v>3861</v>
      </c>
      <c r="DF6" s="249">
        <v>1996</v>
      </c>
      <c r="DG6" s="245">
        <v>34954</v>
      </c>
      <c r="DH6" s="249">
        <v>1996</v>
      </c>
      <c r="DI6" s="245">
        <v>3137</v>
      </c>
      <c r="DJ6" s="249">
        <v>1996</v>
      </c>
      <c r="DK6" s="245">
        <v>43039</v>
      </c>
      <c r="DL6" s="249">
        <v>1996</v>
      </c>
      <c r="DM6" s="250">
        <f>DE6/$DK6*100</f>
        <v>8.9709333395292656</v>
      </c>
      <c r="DN6" s="249">
        <v>1996</v>
      </c>
      <c r="DO6" s="250">
        <f>DG6/$DK6*100</f>
        <v>81.214712237737857</v>
      </c>
      <c r="DP6" s="249">
        <v>1996</v>
      </c>
      <c r="DQ6" s="250">
        <f>DI6/$DK6*100</f>
        <v>7.2887381212388762</v>
      </c>
      <c r="DR6" s="249">
        <v>1996</v>
      </c>
      <c r="DS6" s="245">
        <v>8141</v>
      </c>
      <c r="DT6" s="249">
        <v>1996</v>
      </c>
      <c r="DU6" s="245">
        <v>1639</v>
      </c>
      <c r="DV6" s="249">
        <v>1996</v>
      </c>
      <c r="DW6" s="245">
        <v>40397</v>
      </c>
      <c r="DX6" s="249">
        <v>1996</v>
      </c>
      <c r="DY6" s="250">
        <v>20.152486570784959</v>
      </c>
      <c r="DZ6" s="249">
        <v>1996</v>
      </c>
      <c r="EA6" s="250">
        <v>4.0572319726712376</v>
      </c>
      <c r="EB6" s="249">
        <v>2006</v>
      </c>
      <c r="EC6" s="242">
        <v>366750</v>
      </c>
      <c r="ED6" s="249">
        <v>2006</v>
      </c>
      <c r="EE6" s="242">
        <v>299000</v>
      </c>
      <c r="EF6" s="249">
        <v>2001</v>
      </c>
      <c r="EG6" s="242">
        <v>5.1407708832520864</v>
      </c>
      <c r="EH6" s="249">
        <v>2001</v>
      </c>
      <c r="EI6" s="242">
        <v>4.3790795670494918</v>
      </c>
      <c r="EJ6" s="249">
        <v>2001</v>
      </c>
      <c r="EK6" s="242">
        <v>13.200000000000001</v>
      </c>
      <c r="EN6" s="249">
        <v>1996</v>
      </c>
      <c r="EO6" s="252">
        <v>4.0668161964348952</v>
      </c>
      <c r="EP6" s="249">
        <v>2006</v>
      </c>
      <c r="EQ6" s="244">
        <v>8909</v>
      </c>
      <c r="ER6" s="249">
        <v>2006</v>
      </c>
      <c r="ES6" s="244">
        <v>15325</v>
      </c>
      <c r="ET6" s="249">
        <v>2006</v>
      </c>
      <c r="EU6" s="244">
        <v>6345</v>
      </c>
      <c r="EV6" s="249">
        <v>2006</v>
      </c>
      <c r="EW6" s="244">
        <v>750</v>
      </c>
      <c r="EX6" s="249">
        <v>2006</v>
      </c>
      <c r="EY6" s="244">
        <v>31329</v>
      </c>
      <c r="EZ6" s="249">
        <v>2006</v>
      </c>
      <c r="FA6" s="244">
        <v>10109</v>
      </c>
      <c r="FB6" s="249">
        <v>2006</v>
      </c>
      <c r="FC6" s="244">
        <v>1280</v>
      </c>
      <c r="FD6" s="249">
        <v>2006</v>
      </c>
      <c r="FE6" s="244">
        <v>2134</v>
      </c>
      <c r="FF6" s="249">
        <v>2006</v>
      </c>
      <c r="FG6" s="244">
        <v>44852</v>
      </c>
      <c r="FH6" s="249">
        <v>2006</v>
      </c>
      <c r="FI6" s="250">
        <v>19.863105324177294</v>
      </c>
      <c r="FJ6" s="249">
        <v>2006</v>
      </c>
      <c r="FK6" s="250">
        <v>34.167930081155802</v>
      </c>
      <c r="FL6" s="249">
        <v>2006</v>
      </c>
      <c r="FM6" s="250">
        <v>14.146526353339873</v>
      </c>
      <c r="FN6" s="249">
        <v>2006</v>
      </c>
      <c r="FO6" s="250">
        <v>1.6721662356193705</v>
      </c>
      <c r="FP6" s="249">
        <v>2006</v>
      </c>
      <c r="FQ6" s="250">
        <v>69.849727994292337</v>
      </c>
      <c r="FR6" s="249">
        <v>2006</v>
      </c>
      <c r="FS6" s="250">
        <v>22.538571301168286</v>
      </c>
      <c r="FT6" s="249">
        <v>2006</v>
      </c>
      <c r="FU6" s="250">
        <v>2.8538303754570586</v>
      </c>
      <c r="FV6" s="249">
        <v>2006</v>
      </c>
      <c r="FW6" s="250">
        <v>4.7578703290823148</v>
      </c>
      <c r="FZ6" s="249">
        <v>2002</v>
      </c>
      <c r="GA6" s="254">
        <v>6.1803614271741303</v>
      </c>
      <c r="GB6" s="249">
        <v>2002</v>
      </c>
      <c r="GC6" s="254">
        <v>24.131903260313486</v>
      </c>
      <c r="GD6" s="249">
        <v>2002</v>
      </c>
      <c r="GE6" s="254">
        <v>83.342865111555241</v>
      </c>
      <c r="GF6" s="249">
        <v>2002</v>
      </c>
      <c r="GG6" s="254">
        <v>131.68603273664903</v>
      </c>
      <c r="GH6" s="249">
        <v>2002</v>
      </c>
      <c r="GI6" s="254">
        <v>59.577553545798963</v>
      </c>
      <c r="GJ6" s="249">
        <v>2002</v>
      </c>
      <c r="GK6" s="254">
        <v>11.218816434318448</v>
      </c>
      <c r="GL6" s="249">
        <v>2002</v>
      </c>
      <c r="GM6" s="254">
        <v>0.70554165997278651</v>
      </c>
      <c r="GN6" s="249">
        <v>2002</v>
      </c>
      <c r="GO6" s="254">
        <v>53.290617761729465</v>
      </c>
      <c r="GP6" s="249" t="s">
        <v>306</v>
      </c>
      <c r="GQ6" s="254">
        <v>1440</v>
      </c>
      <c r="GR6" s="249" t="s">
        <v>306</v>
      </c>
      <c r="GS6" s="254">
        <v>81.489999999999995</v>
      </c>
      <c r="GT6" s="249" t="s">
        <v>306</v>
      </c>
      <c r="GU6" s="184">
        <v>75.849999999999994</v>
      </c>
      <c r="GV6" s="194" t="s">
        <v>306</v>
      </c>
      <c r="GW6" s="184">
        <v>59.58</v>
      </c>
      <c r="GX6" s="194" t="s">
        <v>306</v>
      </c>
      <c r="GY6" s="184">
        <v>44.07</v>
      </c>
      <c r="GZ6" s="194">
        <v>2018</v>
      </c>
      <c r="HA6" s="184">
        <v>97.9</v>
      </c>
      <c r="HB6" s="194">
        <v>2012</v>
      </c>
      <c r="HC6" s="184">
        <v>16.5</v>
      </c>
      <c r="HF6" s="194" t="s">
        <v>230</v>
      </c>
      <c r="HG6" s="154">
        <v>628</v>
      </c>
      <c r="HH6" s="194" t="s">
        <v>230</v>
      </c>
      <c r="HI6" s="154">
        <v>4677</v>
      </c>
      <c r="HJ6" s="194" t="s">
        <v>230</v>
      </c>
      <c r="HK6" s="154">
        <v>177</v>
      </c>
      <c r="HL6" s="194" t="s">
        <v>230</v>
      </c>
      <c r="HM6" s="154">
        <v>6458</v>
      </c>
      <c r="HN6" s="194" t="s">
        <v>380</v>
      </c>
      <c r="HO6" s="183">
        <v>390.37798369349849</v>
      </c>
      <c r="HQ6" s="154"/>
      <c r="HR6" s="194">
        <v>2002</v>
      </c>
      <c r="HS6" s="238">
        <v>11</v>
      </c>
      <c r="HT6" s="194">
        <v>1996</v>
      </c>
      <c r="HU6" s="239"/>
      <c r="HV6" s="195" t="s">
        <v>387</v>
      </c>
      <c r="HW6" s="239">
        <v>55.081000000000003</v>
      </c>
      <c r="HX6" s="239"/>
      <c r="HY6" s="154"/>
      <c r="HZ6" s="194">
        <v>2004</v>
      </c>
      <c r="IA6" s="184">
        <v>3</v>
      </c>
      <c r="IB6" s="194">
        <v>2004</v>
      </c>
      <c r="IC6" s="184">
        <v>92</v>
      </c>
      <c r="ID6" s="194">
        <v>2004</v>
      </c>
      <c r="IE6" s="185">
        <v>0.25434721786534858</v>
      </c>
      <c r="IF6" s="194">
        <v>2004</v>
      </c>
      <c r="IG6" s="184">
        <v>7.7999813478706894</v>
      </c>
    </row>
    <row r="7" spans="1:241" ht="15" customHeight="1" x14ac:dyDescent="0.25">
      <c r="A7" s="156">
        <v>4</v>
      </c>
      <c r="B7" s="197">
        <v>2001</v>
      </c>
      <c r="D7" s="249">
        <v>2002</v>
      </c>
      <c r="E7" s="245">
        <v>118580</v>
      </c>
      <c r="F7" s="249">
        <v>2001</v>
      </c>
      <c r="G7" s="245">
        <v>21485</v>
      </c>
      <c r="H7" s="249">
        <v>2001</v>
      </c>
      <c r="I7" s="245">
        <v>15891</v>
      </c>
      <c r="J7" s="249">
        <v>2001</v>
      </c>
      <c r="K7" s="245">
        <v>16090</v>
      </c>
      <c r="L7" s="249">
        <v>2001</v>
      </c>
      <c r="M7" s="242">
        <f t="shared" si="7"/>
        <v>18.118569741946366</v>
      </c>
      <c r="N7" s="249">
        <v>2001</v>
      </c>
      <c r="O7" s="242">
        <f t="shared" si="8"/>
        <v>13.401079440040478</v>
      </c>
      <c r="P7" s="249">
        <v>2001</v>
      </c>
      <c r="Q7" s="242">
        <f t="shared" si="9"/>
        <v>13.568898633833697</v>
      </c>
      <c r="R7" s="249">
        <v>2001</v>
      </c>
      <c r="S7" s="250">
        <v>37</v>
      </c>
      <c r="U7" s="242"/>
      <c r="V7" s="249">
        <v>2001</v>
      </c>
      <c r="W7" s="245">
        <v>484</v>
      </c>
      <c r="X7" s="249">
        <v>2001</v>
      </c>
      <c r="Y7" s="251">
        <v>0.42373623294986956</v>
      </c>
      <c r="Z7" s="249">
        <v>2001</v>
      </c>
      <c r="AA7" s="245">
        <v>21836</v>
      </c>
      <c r="AB7" s="249">
        <v>2001</v>
      </c>
      <c r="AC7" s="250">
        <v>20.2</v>
      </c>
      <c r="AD7" s="249">
        <v>2001</v>
      </c>
      <c r="AE7" s="245">
        <v>18318</v>
      </c>
      <c r="AF7" s="249">
        <v>2001</v>
      </c>
      <c r="AG7" s="250">
        <v>16.037190733834112</v>
      </c>
      <c r="AH7" s="249">
        <v>2011</v>
      </c>
      <c r="AI7" s="245">
        <v>1.6733645167665856</v>
      </c>
      <c r="AJ7" s="249">
        <v>2001</v>
      </c>
      <c r="AK7" s="245">
        <v>11</v>
      </c>
      <c r="AL7" s="249">
        <v>2001</v>
      </c>
      <c r="AM7" s="245">
        <v>918</v>
      </c>
      <c r="AN7" s="249">
        <v>2001</v>
      </c>
      <c r="AO7" s="245">
        <v>467</v>
      </c>
      <c r="AP7" s="249">
        <v>2001</v>
      </c>
      <c r="AQ7" s="245">
        <v>35</v>
      </c>
      <c r="AR7" s="249">
        <v>2001</v>
      </c>
      <c r="AS7" s="245">
        <v>312</v>
      </c>
      <c r="AT7" s="249">
        <v>2001</v>
      </c>
      <c r="AU7" s="245">
        <v>523</v>
      </c>
      <c r="AV7" s="249">
        <v>2001</v>
      </c>
      <c r="AW7" s="245">
        <v>78</v>
      </c>
      <c r="AX7" s="249">
        <v>2001</v>
      </c>
      <c r="AY7" s="245">
        <v>351</v>
      </c>
      <c r="BB7" s="249" t="s">
        <v>309</v>
      </c>
      <c r="BC7" s="245">
        <v>518</v>
      </c>
      <c r="BD7" s="249" t="s">
        <v>309</v>
      </c>
      <c r="BE7" s="245">
        <v>194</v>
      </c>
      <c r="BF7" s="249" t="s">
        <v>309</v>
      </c>
      <c r="BG7" s="245">
        <v>22</v>
      </c>
      <c r="BH7" s="249" t="s">
        <v>309</v>
      </c>
      <c r="BI7" s="245">
        <v>302</v>
      </c>
      <c r="BK7" s="242"/>
      <c r="BL7" s="249">
        <v>2001</v>
      </c>
      <c r="BM7" s="245">
        <v>517</v>
      </c>
      <c r="BN7" s="249">
        <v>2001</v>
      </c>
      <c r="BO7" s="245">
        <v>1293</v>
      </c>
      <c r="BP7" s="249">
        <v>2001</v>
      </c>
      <c r="BQ7" s="245">
        <v>1664</v>
      </c>
      <c r="BR7" s="249">
        <v>2001</v>
      </c>
      <c r="BS7" s="245">
        <v>121</v>
      </c>
      <c r="BT7" s="249">
        <v>2001</v>
      </c>
      <c r="BU7" s="245">
        <v>20543</v>
      </c>
      <c r="BW7" s="242"/>
      <c r="BX7" s="249">
        <v>2011</v>
      </c>
      <c r="BY7" s="245">
        <v>7.9548437910212657</v>
      </c>
      <c r="BZ7" s="249">
        <v>2001</v>
      </c>
      <c r="CA7" s="245">
        <v>14325</v>
      </c>
      <c r="CB7" s="249">
        <v>2001</v>
      </c>
      <c r="CC7" s="252">
        <v>12.54136681199769</v>
      </c>
      <c r="CE7" s="242"/>
      <c r="CF7" s="249">
        <v>2001</v>
      </c>
      <c r="CG7" s="245">
        <v>54458</v>
      </c>
      <c r="CH7" s="249">
        <v>2001</v>
      </c>
      <c r="CI7" s="245">
        <v>2806</v>
      </c>
      <c r="CJ7" s="249">
        <v>2001</v>
      </c>
      <c r="CK7" s="245">
        <v>31211</v>
      </c>
      <c r="CL7" s="249">
        <v>2001</v>
      </c>
      <c r="CM7" s="250">
        <f t="shared" si="10"/>
        <v>4.9001117630623074</v>
      </c>
      <c r="CN7" s="249">
        <v>2010</v>
      </c>
      <c r="CO7" s="253">
        <v>3.3112674688094144</v>
      </c>
      <c r="CP7" s="249">
        <v>2001</v>
      </c>
      <c r="CQ7" s="250">
        <f t="shared" si="11"/>
        <v>64.723368183102565</v>
      </c>
      <c r="CR7" s="249">
        <v>2001</v>
      </c>
      <c r="CS7" s="245">
        <v>9.6043075381918364</v>
      </c>
      <c r="CT7" s="249">
        <v>2001</v>
      </c>
      <c r="CU7" s="245">
        <v>12889</v>
      </c>
      <c r="CV7" s="249">
        <v>2001</v>
      </c>
      <c r="CW7" s="245">
        <v>2895</v>
      </c>
      <c r="CX7" s="249">
        <v>2001</v>
      </c>
      <c r="CY7" s="252">
        <f t="shared" si="5"/>
        <v>23.66778067501561</v>
      </c>
      <c r="CZ7" s="249">
        <v>2001</v>
      </c>
      <c r="DA7" s="252">
        <f t="shared" si="6"/>
        <v>5.3160233574497777</v>
      </c>
      <c r="DD7" s="249">
        <v>2001</v>
      </c>
      <c r="DE7" s="245">
        <v>3286</v>
      </c>
      <c r="DF7" s="249">
        <v>2001</v>
      </c>
      <c r="DG7" s="245">
        <v>36312</v>
      </c>
      <c r="DH7" s="249">
        <v>2001</v>
      </c>
      <c r="DI7" s="245">
        <v>4753</v>
      </c>
      <c r="DJ7" s="249">
        <v>2001</v>
      </c>
      <c r="DK7" s="245">
        <v>44756</v>
      </c>
      <c r="DL7" s="249">
        <v>2001</v>
      </c>
      <c r="DM7" s="250">
        <f>DE7/$DK7*100</f>
        <v>7.342032353204039</v>
      </c>
      <c r="DN7" s="249">
        <v>2001</v>
      </c>
      <c r="DO7" s="250">
        <f>DG7/$DK7*100</f>
        <v>81.133255876307089</v>
      </c>
      <c r="DP7" s="249">
        <v>2001</v>
      </c>
      <c r="DQ7" s="250">
        <f>DI7/$DK7*100</f>
        <v>10.619805165787827</v>
      </c>
      <c r="DR7" s="249">
        <v>2001</v>
      </c>
      <c r="DS7" s="245">
        <v>8349</v>
      </c>
      <c r="DT7" s="249">
        <v>2001</v>
      </c>
      <c r="DU7" s="245">
        <v>1754</v>
      </c>
      <c r="DV7" s="249">
        <v>2001</v>
      </c>
      <c r="DW7" s="245">
        <v>42278</v>
      </c>
      <c r="DX7" s="249">
        <v>2001</v>
      </c>
      <c r="DY7" s="250">
        <v>19.747859406783668</v>
      </c>
      <c r="DZ7" s="249">
        <v>2001</v>
      </c>
      <c r="EA7" s="250">
        <v>4.1487298358484317</v>
      </c>
      <c r="EB7" s="249">
        <v>2007</v>
      </c>
      <c r="EC7" s="242">
        <v>410000</v>
      </c>
      <c r="ED7" s="249">
        <v>2007</v>
      </c>
      <c r="EE7" s="242">
        <v>340000</v>
      </c>
      <c r="EF7" s="249">
        <v>2006</v>
      </c>
      <c r="EG7" s="242">
        <v>6.3331276566570684</v>
      </c>
      <c r="EH7" s="249">
        <v>2006</v>
      </c>
      <c r="EI7" s="242">
        <v>5.1247771836007132</v>
      </c>
      <c r="EJ7" s="249">
        <v>2002</v>
      </c>
      <c r="EK7" s="242">
        <v>16.8</v>
      </c>
      <c r="EN7" s="249">
        <v>2001</v>
      </c>
      <c r="EO7" s="252">
        <v>2.4416336290982317</v>
      </c>
      <c r="EP7" s="249">
        <v>2011</v>
      </c>
      <c r="EQ7" s="244">
        <v>9866</v>
      </c>
      <c r="ER7" s="249">
        <v>2011</v>
      </c>
      <c r="ES7" s="244">
        <v>16505</v>
      </c>
      <c r="ET7" s="249">
        <v>2011</v>
      </c>
      <c r="EU7" s="244">
        <v>6372</v>
      </c>
      <c r="EV7" s="249">
        <v>2011</v>
      </c>
      <c r="EW7" s="244">
        <v>893</v>
      </c>
      <c r="EX7" s="249">
        <v>2011</v>
      </c>
      <c r="EY7" s="244">
        <v>33636</v>
      </c>
      <c r="EZ7" s="249">
        <v>2011</v>
      </c>
      <c r="FA7" s="244">
        <v>10170</v>
      </c>
      <c r="FB7" s="249">
        <v>2011</v>
      </c>
      <c r="FC7" s="244">
        <v>1688</v>
      </c>
      <c r="FD7" s="249">
        <v>2011</v>
      </c>
      <c r="FE7" s="244">
        <v>1596</v>
      </c>
      <c r="FF7" s="249">
        <v>2011</v>
      </c>
      <c r="FG7" s="244">
        <v>47090</v>
      </c>
      <c r="FH7" s="249">
        <v>2011</v>
      </c>
      <c r="FI7" s="250">
        <v>20.951369717562116</v>
      </c>
      <c r="FJ7" s="249">
        <v>2011</v>
      </c>
      <c r="FK7" s="250">
        <v>35.049904438309618</v>
      </c>
      <c r="FL7" s="249">
        <v>2011</v>
      </c>
      <c r="FM7" s="250">
        <v>13.531535357825442</v>
      </c>
      <c r="FN7" s="249">
        <v>2011</v>
      </c>
      <c r="FO7" s="250">
        <v>1.8963686557655555</v>
      </c>
      <c r="FP7" s="249">
        <v>2011</v>
      </c>
      <c r="FQ7" s="250">
        <v>71.42917816946273</v>
      </c>
      <c r="FR7" s="249">
        <v>2011</v>
      </c>
      <c r="FS7" s="250">
        <v>21.596942025907836</v>
      </c>
      <c r="FT7" s="249">
        <v>2011</v>
      </c>
      <c r="FU7" s="250">
        <v>3.584625185814398</v>
      </c>
      <c r="FV7" s="249">
        <v>2011</v>
      </c>
      <c r="FW7" s="250">
        <v>3.389254618815035</v>
      </c>
      <c r="FZ7" s="249">
        <v>2003</v>
      </c>
      <c r="GA7" s="254">
        <v>6.2140490108599362</v>
      </c>
      <c r="GB7" s="249">
        <v>2003</v>
      </c>
      <c r="GC7" s="254">
        <v>21.399723747120884</v>
      </c>
      <c r="GD7" s="249">
        <v>2003</v>
      </c>
      <c r="GE7" s="254">
        <v>82.714207221112318</v>
      </c>
      <c r="GF7" s="249">
        <v>2003</v>
      </c>
      <c r="GG7" s="254">
        <v>137.05134125805606</v>
      </c>
      <c r="GH7" s="249">
        <v>2003</v>
      </c>
      <c r="GI7" s="254">
        <v>60.898820562806783</v>
      </c>
      <c r="GJ7" s="249">
        <v>2003</v>
      </c>
      <c r="GK7" s="254">
        <v>10.808761394054432</v>
      </c>
      <c r="GL7" s="249">
        <v>2003</v>
      </c>
      <c r="GM7" s="254">
        <v>0.70462157898998279</v>
      </c>
      <c r="GN7" s="249">
        <v>2003</v>
      </c>
      <c r="GO7" s="254">
        <v>53.757318659137482</v>
      </c>
      <c r="GP7" s="249" t="s">
        <v>307</v>
      </c>
      <c r="GQ7" s="254">
        <v>1441</v>
      </c>
      <c r="GR7" s="249" t="s">
        <v>307</v>
      </c>
      <c r="GS7" s="254">
        <v>85.1</v>
      </c>
      <c r="GT7" s="249" t="s">
        <v>307</v>
      </c>
      <c r="GU7" s="184">
        <v>72.099999999999994</v>
      </c>
      <c r="GV7" s="194" t="s">
        <v>307</v>
      </c>
      <c r="GW7" s="184">
        <v>62.099999999999994</v>
      </c>
      <c r="GX7" s="194" t="s">
        <v>307</v>
      </c>
      <c r="GY7" s="184">
        <v>47.300000000000004</v>
      </c>
      <c r="GZ7" s="194">
        <v>2021</v>
      </c>
      <c r="HA7" s="184">
        <v>97</v>
      </c>
      <c r="HB7" s="194">
        <v>2015</v>
      </c>
      <c r="HC7" s="184">
        <v>13.3</v>
      </c>
      <c r="HF7" s="194" t="s">
        <v>231</v>
      </c>
      <c r="HG7" s="154">
        <v>643</v>
      </c>
      <c r="HH7" s="194" t="s">
        <v>231</v>
      </c>
      <c r="HI7" s="154">
        <v>4458</v>
      </c>
      <c r="HJ7" s="194" t="s">
        <v>231</v>
      </c>
      <c r="HK7" s="154">
        <v>168</v>
      </c>
      <c r="HL7" s="194" t="s">
        <v>231</v>
      </c>
      <c r="HM7" s="154">
        <v>6167</v>
      </c>
      <c r="HN7" s="194" t="s">
        <v>381</v>
      </c>
      <c r="HO7" s="183">
        <v>383.33221001550174</v>
      </c>
      <c r="HQ7" s="154"/>
      <c r="HR7" s="194">
        <v>2003</v>
      </c>
      <c r="HS7" s="238">
        <v>11</v>
      </c>
      <c r="HT7" s="194">
        <v>1997</v>
      </c>
      <c r="HU7" s="239"/>
      <c r="HV7" s="195" t="s">
        <v>388</v>
      </c>
      <c r="HW7" s="239">
        <v>57.387665810000001</v>
      </c>
      <c r="HX7" s="239"/>
      <c r="HY7" s="154"/>
      <c r="HZ7" s="194">
        <v>2005</v>
      </c>
      <c r="IA7" s="184">
        <v>3</v>
      </c>
      <c r="IB7" s="194">
        <v>2005</v>
      </c>
      <c r="IC7" s="184">
        <v>92</v>
      </c>
      <c r="ID7" s="194">
        <v>2005</v>
      </c>
      <c r="IE7" s="185">
        <v>0.25311329351017514</v>
      </c>
      <c r="IF7" s="194">
        <v>2005</v>
      </c>
      <c r="IG7" s="184">
        <v>7.762141000978704</v>
      </c>
    </row>
    <row r="8" spans="1:241" ht="15" customHeight="1" x14ac:dyDescent="0.25">
      <c r="A8" s="156">
        <v>5</v>
      </c>
      <c r="B8" s="197">
        <v>2006</v>
      </c>
      <c r="D8" s="249">
        <v>2003</v>
      </c>
      <c r="E8" s="245">
        <v>118566</v>
      </c>
      <c r="F8" s="249">
        <v>2006</v>
      </c>
      <c r="G8" s="245">
        <v>23948</v>
      </c>
      <c r="H8" s="249">
        <v>2006</v>
      </c>
      <c r="I8" s="245">
        <v>17841</v>
      </c>
      <c r="J8" s="249">
        <v>2006</v>
      </c>
      <c r="K8" s="245">
        <v>17203</v>
      </c>
      <c r="L8" s="249">
        <v>2006</v>
      </c>
      <c r="M8" s="242">
        <f t="shared" si="7"/>
        <v>20.198033162964087</v>
      </c>
      <c r="N8" s="249">
        <v>2006</v>
      </c>
      <c r="O8" s="242">
        <f t="shared" si="8"/>
        <v>15.04731541926016</v>
      </c>
      <c r="P8" s="249">
        <v>2006</v>
      </c>
      <c r="Q8" s="242">
        <f t="shared" si="9"/>
        <v>14.509218494340706</v>
      </c>
      <c r="R8" s="249">
        <v>2006</v>
      </c>
      <c r="S8" s="250">
        <v>36</v>
      </c>
      <c r="U8" s="242"/>
      <c r="V8" s="249">
        <v>2006</v>
      </c>
      <c r="W8" s="245">
        <v>497</v>
      </c>
      <c r="X8" s="249">
        <v>2006</v>
      </c>
      <c r="Y8" s="251">
        <v>0.39525377359991098</v>
      </c>
      <c r="Z8" s="249">
        <v>2006</v>
      </c>
      <c r="AA8" s="245">
        <v>64307</v>
      </c>
      <c r="AB8" s="249">
        <v>2006</v>
      </c>
      <c r="AC8" s="250">
        <v>20.2</v>
      </c>
      <c r="AD8" s="249">
        <v>2006</v>
      </c>
      <c r="AE8" s="245">
        <v>69074</v>
      </c>
      <c r="AF8" s="249">
        <v>2006</v>
      </c>
      <c r="AG8" s="250">
        <v>54.933117017384802</v>
      </c>
      <c r="AH8" s="249">
        <v>2016</v>
      </c>
      <c r="AI8" s="245">
        <v>3.1677317391603106</v>
      </c>
      <c r="AJ8" s="249">
        <v>2006</v>
      </c>
      <c r="AK8" s="245">
        <v>4644</v>
      </c>
      <c r="AL8" s="249">
        <v>2006</v>
      </c>
      <c r="AM8" s="245">
        <v>2690</v>
      </c>
      <c r="AN8" s="249">
        <v>2006</v>
      </c>
      <c r="AO8" s="245">
        <v>3813</v>
      </c>
      <c r="AP8" s="249">
        <v>2006</v>
      </c>
      <c r="AQ8" s="245">
        <v>240</v>
      </c>
      <c r="AR8" s="249">
        <v>2006</v>
      </c>
      <c r="AS8" s="245">
        <v>1151</v>
      </c>
      <c r="AT8" s="249">
        <v>2006</v>
      </c>
      <c r="AU8" s="245">
        <v>3819</v>
      </c>
      <c r="AV8" s="249">
        <v>2006</v>
      </c>
      <c r="AW8" s="245">
        <v>917</v>
      </c>
      <c r="AX8" s="249">
        <v>2006</v>
      </c>
      <c r="AY8" s="245">
        <v>10574</v>
      </c>
      <c r="BB8" s="249" t="s">
        <v>310</v>
      </c>
      <c r="BC8" s="245">
        <v>481</v>
      </c>
      <c r="BD8" s="249" t="s">
        <v>310</v>
      </c>
      <c r="BE8" s="245">
        <v>224</v>
      </c>
      <c r="BF8" s="249" t="s">
        <v>310</v>
      </c>
      <c r="BG8" s="245">
        <v>14</v>
      </c>
      <c r="BH8" s="249" t="s">
        <v>310</v>
      </c>
      <c r="BI8" s="245">
        <v>243</v>
      </c>
      <c r="BK8" s="242"/>
      <c r="BL8" s="249">
        <v>2006</v>
      </c>
      <c r="BM8" s="245">
        <v>2533</v>
      </c>
      <c r="BN8" s="249">
        <v>2006</v>
      </c>
      <c r="BO8" s="245">
        <v>18707</v>
      </c>
      <c r="BP8" s="249">
        <v>2006</v>
      </c>
      <c r="BQ8" s="245">
        <v>1811</v>
      </c>
      <c r="BR8" s="249">
        <v>2006</v>
      </c>
      <c r="BS8" s="245">
        <v>102</v>
      </c>
      <c r="BT8" s="249">
        <v>2006</v>
      </c>
      <c r="BU8" s="245">
        <v>14644</v>
      </c>
      <c r="BW8" s="242"/>
      <c r="BX8" s="249">
        <v>2016</v>
      </c>
      <c r="BY8" s="255">
        <v>5.8547676566718767</v>
      </c>
      <c r="BZ8" s="249">
        <v>2006</v>
      </c>
      <c r="CA8" s="245">
        <v>8827</v>
      </c>
      <c r="CB8" s="249">
        <v>2006</v>
      </c>
      <c r="CC8" s="252">
        <v>7.0199296973167273</v>
      </c>
      <c r="CE8" s="242"/>
      <c r="CF8" s="249">
        <v>2006</v>
      </c>
      <c r="CG8" s="245">
        <v>47803</v>
      </c>
      <c r="CH8" s="249">
        <v>2006</v>
      </c>
      <c r="CI8" s="245">
        <v>5002</v>
      </c>
      <c r="CJ8" s="249">
        <v>2006</v>
      </c>
      <c r="CK8" s="245">
        <v>40558</v>
      </c>
      <c r="CL8" s="249">
        <v>2006</v>
      </c>
      <c r="CM8" s="250">
        <f t="shared" si="10"/>
        <v>9.4725878231228098</v>
      </c>
      <c r="CN8" s="249">
        <v>2011</v>
      </c>
      <c r="CO8" s="253">
        <v>2.9823485123114248</v>
      </c>
      <c r="CP8" s="249">
        <v>2006</v>
      </c>
      <c r="CQ8" s="250">
        <f t="shared" si="11"/>
        <v>56.55880809314182</v>
      </c>
      <c r="CR8" s="249">
        <v>2006</v>
      </c>
      <c r="CS8" s="245">
        <v>6.8816169393647737</v>
      </c>
      <c r="CT8" s="249">
        <v>2006</v>
      </c>
      <c r="CU8" s="245">
        <v>14578</v>
      </c>
      <c r="CV8" s="249">
        <v>2006</v>
      </c>
      <c r="CW8" s="245">
        <v>8681</v>
      </c>
      <c r="CX8" s="249">
        <v>2006</v>
      </c>
      <c r="CY8" s="252">
        <f t="shared" si="5"/>
        <v>30.495993975273517</v>
      </c>
      <c r="CZ8" s="249">
        <v>2006</v>
      </c>
      <c r="DA8" s="252">
        <f t="shared" si="6"/>
        <v>18.159948120410853</v>
      </c>
      <c r="DD8" s="249">
        <v>2006</v>
      </c>
      <c r="DE8" s="245">
        <v>3748</v>
      </c>
      <c r="DF8" s="249">
        <v>2006</v>
      </c>
      <c r="DG8" s="245">
        <v>34830</v>
      </c>
      <c r="DH8" s="249">
        <v>2006</v>
      </c>
      <c r="DI8" s="245">
        <v>4815</v>
      </c>
      <c r="DJ8" s="249">
        <v>2006</v>
      </c>
      <c r="DK8" s="245">
        <v>43489</v>
      </c>
      <c r="DL8" s="249">
        <v>2006</v>
      </c>
      <c r="DM8" s="250">
        <f>DE8/$DK8*100</f>
        <v>8.6182712869921136</v>
      </c>
      <c r="DN8" s="249">
        <v>2006</v>
      </c>
      <c r="DO8" s="250">
        <f>DG8/$DK8*100</f>
        <v>80.089217963163094</v>
      </c>
      <c r="DP8" s="249">
        <v>2006</v>
      </c>
      <c r="DQ8" s="250">
        <f>DI8/$DK8*100</f>
        <v>11.071765273977327</v>
      </c>
      <c r="DR8" s="249">
        <v>2006</v>
      </c>
      <c r="DS8" s="245">
        <v>12541</v>
      </c>
      <c r="DT8" s="249">
        <v>2006</v>
      </c>
      <c r="DU8" s="245">
        <v>1845</v>
      </c>
      <c r="DV8" s="249">
        <v>2006</v>
      </c>
      <c r="DW8" s="245">
        <v>44854</v>
      </c>
      <c r="DX8" s="249">
        <v>2006</v>
      </c>
      <c r="DY8" s="250">
        <v>27.959602265126854</v>
      </c>
      <c r="DZ8" s="249">
        <v>2006</v>
      </c>
      <c r="EA8" s="250">
        <v>4.1133455210237662</v>
      </c>
      <c r="EB8" s="249">
        <v>2008</v>
      </c>
      <c r="EC8" s="242">
        <v>443210</v>
      </c>
      <c r="ED8" s="249">
        <v>2008</v>
      </c>
      <c r="EE8" s="242">
        <v>370000</v>
      </c>
      <c r="EF8" s="249">
        <v>2011</v>
      </c>
      <c r="EG8" s="242">
        <v>7.8055923961096374</v>
      </c>
      <c r="EH8" s="249">
        <v>2011</v>
      </c>
      <c r="EI8" s="242">
        <v>6.3549955791335098</v>
      </c>
      <c r="EJ8" s="249">
        <v>2004</v>
      </c>
      <c r="EK8" s="242">
        <v>20.5</v>
      </c>
      <c r="EN8" s="249">
        <v>2006</v>
      </c>
      <c r="EO8" s="252">
        <v>1.6</v>
      </c>
      <c r="EP8" s="249">
        <v>2016</v>
      </c>
      <c r="EQ8" s="244">
        <v>11500</v>
      </c>
      <c r="ER8" s="249">
        <v>2016</v>
      </c>
      <c r="ES8" s="244">
        <v>15931</v>
      </c>
      <c r="ET8" s="249">
        <v>2016</v>
      </c>
      <c r="EU8" s="244">
        <v>4932</v>
      </c>
      <c r="EV8" s="249">
        <v>2016</v>
      </c>
      <c r="EW8" s="244">
        <v>611</v>
      </c>
      <c r="EX8" s="249">
        <v>2016</v>
      </c>
      <c r="EY8" s="244">
        <v>32971</v>
      </c>
      <c r="EZ8" s="249">
        <v>2016</v>
      </c>
      <c r="FA8" s="244">
        <v>11274</v>
      </c>
      <c r="FB8" s="249">
        <v>2016</v>
      </c>
      <c r="FC8" s="244">
        <v>3505</v>
      </c>
      <c r="FD8" s="249">
        <v>2016</v>
      </c>
      <c r="FE8" s="244">
        <v>3542</v>
      </c>
      <c r="FF8" s="249">
        <v>2016</v>
      </c>
      <c r="FG8" s="244">
        <v>49057</v>
      </c>
      <c r="FH8" s="249">
        <v>2016</v>
      </c>
      <c r="FI8" s="250">
        <v>23.442118352121003</v>
      </c>
      <c r="FJ8" s="249">
        <v>2016</v>
      </c>
      <c r="FK8" s="250">
        <v>32.474468475446926</v>
      </c>
      <c r="FL8" s="249">
        <v>2016</v>
      </c>
      <c r="FM8" s="250">
        <v>10.053611105448763</v>
      </c>
      <c r="FN8" s="249">
        <v>2016</v>
      </c>
      <c r="FO8" s="250">
        <v>1.2454899402735593</v>
      </c>
      <c r="FP8" s="249">
        <v>2016</v>
      </c>
      <c r="FQ8" s="250">
        <v>67.20957253806796</v>
      </c>
      <c r="FR8" s="249">
        <v>2016</v>
      </c>
      <c r="FS8" s="250">
        <v>21.560633548729029</v>
      </c>
      <c r="FT8" s="249">
        <v>2016</v>
      </c>
      <c r="FU8" s="250">
        <v>2.914976455959394</v>
      </c>
      <c r="FV8" s="249">
        <v>2016</v>
      </c>
      <c r="FW8" s="250">
        <v>2.9985527039973907</v>
      </c>
      <c r="FZ8" s="249">
        <v>2004</v>
      </c>
      <c r="GA8" s="254">
        <v>5.4983331499681043</v>
      </c>
      <c r="GB8" s="249">
        <v>2004</v>
      </c>
      <c r="GC8" s="254">
        <v>21.533402328695438</v>
      </c>
      <c r="GD8" s="249">
        <v>2004</v>
      </c>
      <c r="GE8" s="254">
        <v>86.78226614968986</v>
      </c>
      <c r="GF8" s="249">
        <v>2004</v>
      </c>
      <c r="GG8" s="254">
        <v>132.49578511849728</v>
      </c>
      <c r="GH8" s="249">
        <v>2004</v>
      </c>
      <c r="GI8" s="254">
        <v>72.27036422678168</v>
      </c>
      <c r="GJ8" s="249">
        <v>2004</v>
      </c>
      <c r="GK8" s="254">
        <v>9.7020400147565375</v>
      </c>
      <c r="GL8" s="249">
        <v>2004</v>
      </c>
      <c r="GM8" s="254">
        <v>0</v>
      </c>
      <c r="GN8" s="249">
        <v>2004</v>
      </c>
      <c r="GO8" s="254">
        <v>55.137096380374487</v>
      </c>
      <c r="GP8" s="249" t="s">
        <v>308</v>
      </c>
      <c r="GQ8" s="254">
        <v>1429</v>
      </c>
      <c r="GR8" s="249" t="s">
        <v>308</v>
      </c>
      <c r="GS8" s="254">
        <v>85.4</v>
      </c>
      <c r="GT8" s="249" t="s">
        <v>308</v>
      </c>
      <c r="GU8" s="184">
        <v>83.8</v>
      </c>
      <c r="GV8" s="194" t="s">
        <v>308</v>
      </c>
      <c r="GW8" s="184">
        <v>63.8</v>
      </c>
      <c r="GX8" s="194" t="s">
        <v>308</v>
      </c>
      <c r="GY8" s="184">
        <v>49.800000000000004</v>
      </c>
      <c r="GZ8" s="155"/>
      <c r="HB8" s="194">
        <v>2018</v>
      </c>
      <c r="HC8" s="184">
        <v>14.495798319327699</v>
      </c>
      <c r="HF8" s="194" t="s">
        <v>232</v>
      </c>
      <c r="HG8" s="154">
        <v>552</v>
      </c>
      <c r="HH8" s="194" t="s">
        <v>232</v>
      </c>
      <c r="HI8" s="154">
        <v>3895</v>
      </c>
      <c r="HJ8" s="194" t="s">
        <v>232</v>
      </c>
      <c r="HK8" s="154">
        <v>135</v>
      </c>
      <c r="HL8" s="194" t="s">
        <v>232</v>
      </c>
      <c r="HM8" s="154">
        <v>5355</v>
      </c>
      <c r="HN8" s="194" t="s">
        <v>382</v>
      </c>
      <c r="HO8" s="183">
        <v>538.03339517625227</v>
      </c>
      <c r="HQ8" s="154"/>
      <c r="HR8" s="194">
        <v>2004</v>
      </c>
      <c r="HS8" s="238">
        <v>11</v>
      </c>
      <c r="HT8" s="194">
        <v>1998</v>
      </c>
      <c r="HU8" s="239"/>
      <c r="HV8" s="195" t="s">
        <v>389</v>
      </c>
      <c r="HW8" s="239">
        <v>59.939116159999998</v>
      </c>
      <c r="HX8" s="239"/>
      <c r="HY8" s="154"/>
      <c r="HZ8" s="194">
        <v>2006</v>
      </c>
      <c r="IA8" s="184">
        <v>3</v>
      </c>
      <c r="IB8" s="194">
        <v>2006</v>
      </c>
      <c r="IC8" s="184">
        <v>118</v>
      </c>
      <c r="ID8" s="194">
        <v>2006</v>
      </c>
      <c r="IE8" s="185">
        <v>0.2513678601054069</v>
      </c>
      <c r="IF8" s="194">
        <v>2006</v>
      </c>
      <c r="IG8" s="184">
        <v>9.8871358308126727</v>
      </c>
    </row>
    <row r="9" spans="1:241" ht="15" customHeight="1" x14ac:dyDescent="0.25">
      <c r="A9" s="156">
        <v>6</v>
      </c>
      <c r="B9" s="197">
        <v>2011</v>
      </c>
      <c r="D9" s="249">
        <v>2004</v>
      </c>
      <c r="E9" s="245">
        <v>117949</v>
      </c>
      <c r="F9" s="249">
        <v>2011</v>
      </c>
      <c r="G9" s="245">
        <v>24786</v>
      </c>
      <c r="H9" s="249">
        <v>2011</v>
      </c>
      <c r="I9" s="245">
        <v>19167</v>
      </c>
      <c r="J9" s="249">
        <v>2011</v>
      </c>
      <c r="K9" s="245">
        <v>18806</v>
      </c>
      <c r="L9" s="249">
        <v>2011</v>
      </c>
      <c r="M9" s="242">
        <f t="shared" si="7"/>
        <v>21.014167140035099</v>
      </c>
      <c r="N9" s="249">
        <v>2011</v>
      </c>
      <c r="O9" s="242">
        <f t="shared" si="8"/>
        <v>16.25024374941712</v>
      </c>
      <c r="P9" s="249">
        <v>2011</v>
      </c>
      <c r="Q9" s="242">
        <f t="shared" si="9"/>
        <v>15.94417926391915</v>
      </c>
      <c r="R9" s="249">
        <v>2011</v>
      </c>
      <c r="S9" s="250">
        <v>35</v>
      </c>
      <c r="U9" s="242"/>
      <c r="V9" s="249">
        <v>2011</v>
      </c>
      <c r="W9" s="245">
        <v>499</v>
      </c>
      <c r="X9" s="249">
        <v>2011</v>
      </c>
      <c r="Y9" s="251">
        <v>0.36611492633679638</v>
      </c>
      <c r="Z9" s="249">
        <v>2011</v>
      </c>
      <c r="AA9" s="245">
        <v>75843</v>
      </c>
      <c r="AB9" s="249">
        <v>2011</v>
      </c>
      <c r="AC9" s="250">
        <v>21</v>
      </c>
      <c r="AD9" s="249">
        <v>2011</v>
      </c>
      <c r="AE9" s="245">
        <v>82802</v>
      </c>
      <c r="AF9" s="249">
        <v>2011</v>
      </c>
      <c r="AG9" s="250">
        <v>60.751599459998829</v>
      </c>
      <c r="AH9" s="249">
        <v>2021</v>
      </c>
      <c r="AI9" s="245">
        <v>2.2109382426566113</v>
      </c>
      <c r="AJ9" s="249">
        <v>2011</v>
      </c>
      <c r="AK9" s="245">
        <v>5377</v>
      </c>
      <c r="AL9" s="249">
        <v>2011</v>
      </c>
      <c r="AM9" s="245">
        <v>3337</v>
      </c>
      <c r="AN9" s="249">
        <v>2011</v>
      </c>
      <c r="AO9" s="245">
        <v>10007</v>
      </c>
      <c r="AP9" s="249">
        <v>2011</v>
      </c>
      <c r="AQ9" s="245">
        <v>455</v>
      </c>
      <c r="AR9" s="249">
        <v>2011</v>
      </c>
      <c r="AS9" s="245">
        <v>1559</v>
      </c>
      <c r="AT9" s="249">
        <v>2011</v>
      </c>
      <c r="AU9" s="245">
        <v>5750</v>
      </c>
      <c r="AV9" s="249">
        <v>2011</v>
      </c>
      <c r="AW9" s="245">
        <v>911</v>
      </c>
      <c r="AX9" s="249">
        <v>2011</v>
      </c>
      <c r="AY9" s="245">
        <v>11730</v>
      </c>
      <c r="BB9" s="249" t="s">
        <v>311</v>
      </c>
      <c r="BC9" s="245">
        <v>383</v>
      </c>
      <c r="BD9" s="249" t="s">
        <v>311</v>
      </c>
      <c r="BE9" s="245">
        <v>136</v>
      </c>
      <c r="BF9" s="249" t="s">
        <v>311</v>
      </c>
      <c r="BG9" s="245">
        <v>13</v>
      </c>
      <c r="BH9" s="249" t="s">
        <v>311</v>
      </c>
      <c r="BI9" s="245">
        <v>234</v>
      </c>
      <c r="BK9" s="242"/>
      <c r="BL9" s="249">
        <v>2011</v>
      </c>
      <c r="BM9" s="245">
        <v>5385</v>
      </c>
      <c r="BN9" s="249">
        <v>2011</v>
      </c>
      <c r="BO9" s="245">
        <v>22076</v>
      </c>
      <c r="BP9" s="249">
        <v>2011</v>
      </c>
      <c r="BQ9" s="245">
        <v>2431</v>
      </c>
      <c r="BR9" s="249">
        <v>2011</v>
      </c>
      <c r="BS9" s="245">
        <v>145</v>
      </c>
      <c r="BT9" s="249">
        <v>2011</v>
      </c>
      <c r="BU9" s="245">
        <v>16253</v>
      </c>
      <c r="BW9" s="242"/>
      <c r="BX9" s="249">
        <v>2021</v>
      </c>
      <c r="BY9" s="255">
        <v>4.3</v>
      </c>
      <c r="BZ9" s="249">
        <v>2011</v>
      </c>
      <c r="CA9" s="245">
        <v>13599</v>
      </c>
      <c r="CB9" s="249">
        <v>2011</v>
      </c>
      <c r="CC9" s="252">
        <v>9.9775488642366614</v>
      </c>
      <c r="CE9" s="242"/>
      <c r="CF9" s="249">
        <v>2011</v>
      </c>
      <c r="CG9" s="245">
        <v>53952</v>
      </c>
      <c r="CH9" s="249">
        <v>2011</v>
      </c>
      <c r="CI9" s="245">
        <v>5271</v>
      </c>
      <c r="CJ9" s="249">
        <v>2011</v>
      </c>
      <c r="CK9" s="245">
        <v>44668</v>
      </c>
      <c r="CL9" s="249">
        <v>2011</v>
      </c>
      <c r="CM9" s="250">
        <f t="shared" si="10"/>
        <v>8.9002583455751996</v>
      </c>
      <c r="CN9" s="249">
        <v>2012</v>
      </c>
      <c r="CO9" s="253">
        <v>3.7821238079844841</v>
      </c>
      <c r="CP9" s="249">
        <v>2011</v>
      </c>
      <c r="CQ9" s="250">
        <f t="shared" si="11"/>
        <v>57.00493786757275</v>
      </c>
      <c r="CR9" s="249">
        <v>2011</v>
      </c>
      <c r="CS9" s="245">
        <v>4.8853554556976615</v>
      </c>
      <c r="CT9" s="249">
        <v>2011</v>
      </c>
      <c r="CU9" s="245">
        <v>16555</v>
      </c>
      <c r="CV9" s="249">
        <v>2011</v>
      </c>
      <c r="CW9" s="245">
        <v>9199</v>
      </c>
      <c r="CX9" s="249">
        <v>2011</v>
      </c>
      <c r="CY9" s="252">
        <f t="shared" si="5"/>
        <v>30.684682680901542</v>
      </c>
      <c r="CZ9" s="249">
        <v>2011</v>
      </c>
      <c r="DA9" s="252">
        <f t="shared" si="6"/>
        <v>17.050341043890864</v>
      </c>
      <c r="DD9" s="249">
        <v>2011</v>
      </c>
      <c r="DE9" s="245">
        <v>4141</v>
      </c>
      <c r="DF9" s="249">
        <v>2011</v>
      </c>
      <c r="DG9" s="245">
        <v>36209</v>
      </c>
      <c r="DH9" s="249">
        <v>2011</v>
      </c>
      <c r="DI9" s="245">
        <v>4517</v>
      </c>
      <c r="DJ9" s="249">
        <v>2011</v>
      </c>
      <c r="DK9" s="245">
        <v>44939</v>
      </c>
      <c r="DL9" s="249">
        <v>2011</v>
      </c>
      <c r="DM9" s="250">
        <f>DE9/$DK9*100</f>
        <v>9.2147132779990653</v>
      </c>
      <c r="DN9" s="249">
        <v>2011</v>
      </c>
      <c r="DO9" s="250">
        <f>DG9/$DK9*100</f>
        <v>80.573666525734893</v>
      </c>
      <c r="DP9" s="249">
        <v>2011</v>
      </c>
      <c r="DQ9" s="250">
        <f>DI9/$DK9*100</f>
        <v>10.051403012973141</v>
      </c>
      <c r="DR9" s="249">
        <v>2011</v>
      </c>
      <c r="DS9" s="245">
        <v>14954</v>
      </c>
      <c r="DT9" s="249">
        <v>2011</v>
      </c>
      <c r="DU9" s="245">
        <v>1943</v>
      </c>
      <c r="DV9" s="249">
        <v>2011</v>
      </c>
      <c r="DW9" s="245">
        <v>47088</v>
      </c>
      <c r="DX9" s="249">
        <v>2011</v>
      </c>
      <c r="DY9" s="250">
        <v>31.757560312606188</v>
      </c>
      <c r="DZ9" s="249">
        <v>2011</v>
      </c>
      <c r="EA9" s="250">
        <v>4.1263166836561327</v>
      </c>
      <c r="EB9" s="249">
        <v>2009</v>
      </c>
      <c r="EC9" s="242">
        <v>472750</v>
      </c>
      <c r="ED9" s="249">
        <v>2009</v>
      </c>
      <c r="EE9" s="242">
        <v>410000</v>
      </c>
      <c r="EF9" s="249">
        <v>2016</v>
      </c>
      <c r="EG9" s="242">
        <v>7.3410032471167845</v>
      </c>
      <c r="EH9" s="249">
        <v>2016</v>
      </c>
      <c r="EI9" s="242">
        <v>5.2718993767028701</v>
      </c>
      <c r="EJ9" s="249">
        <v>2005</v>
      </c>
      <c r="EK9" s="242">
        <v>22.3</v>
      </c>
      <c r="EN9" s="249">
        <v>2011</v>
      </c>
      <c r="EO9" s="252">
        <v>1.9</v>
      </c>
      <c r="EP9" s="249">
        <v>2021</v>
      </c>
      <c r="EQ9" s="266">
        <v>12696</v>
      </c>
      <c r="ER9" s="249">
        <v>2021</v>
      </c>
      <c r="ES9" s="266">
        <v>16457</v>
      </c>
      <c r="ET9" s="249">
        <v>2021</v>
      </c>
      <c r="EU9" s="266">
        <v>5120</v>
      </c>
      <c r="EV9" s="249">
        <v>2021</v>
      </c>
      <c r="EW9" s="266">
        <v>503</v>
      </c>
      <c r="EX9" s="249">
        <v>2021</v>
      </c>
      <c r="EY9" s="244">
        <v>34776</v>
      </c>
      <c r="EZ9" s="249">
        <v>2021</v>
      </c>
      <c r="FA9" s="244">
        <v>11903</v>
      </c>
      <c r="FB9" s="249">
        <v>2021</v>
      </c>
      <c r="FC9" s="244">
        <v>1484</v>
      </c>
      <c r="FD9" s="249">
        <v>2021</v>
      </c>
      <c r="FE9" s="244">
        <v>1084</v>
      </c>
      <c r="FF9" s="249">
        <v>2021</v>
      </c>
      <c r="FG9" s="244">
        <f>SUM(EY9,FA9,FC9,FE9)</f>
        <v>49247</v>
      </c>
      <c r="FH9" s="249">
        <v>2021</v>
      </c>
      <c r="FI9" s="257">
        <f>EQ9/FG9*100</f>
        <v>25.780250573639002</v>
      </c>
      <c r="FJ9" s="249">
        <v>2021</v>
      </c>
      <c r="FK9" s="257">
        <f>ES9/FG9*100</f>
        <v>33.417263995776395</v>
      </c>
      <c r="FL9" s="249">
        <v>2021</v>
      </c>
      <c r="FM9" s="257">
        <f>EU9/FG9*100</f>
        <v>10.396572380043455</v>
      </c>
      <c r="FN9" s="249">
        <v>2021</v>
      </c>
      <c r="FO9" s="257">
        <f>EW9/FG9*100</f>
        <v>1.0213820131175504</v>
      </c>
      <c r="FP9" s="249">
        <v>2021</v>
      </c>
      <c r="FQ9" s="257">
        <f>EY9/FG9*100</f>
        <v>70.615468962576401</v>
      </c>
      <c r="FR9" s="249">
        <v>2021</v>
      </c>
      <c r="FS9" s="244">
        <f>FA9/FG9*100</f>
        <v>24.170000203058052</v>
      </c>
      <c r="FT9" s="249">
        <v>2021</v>
      </c>
      <c r="FU9" s="244">
        <f>FC9/FG9*100</f>
        <v>3.0133815257782199</v>
      </c>
      <c r="FV9" s="249">
        <v>2021</v>
      </c>
      <c r="FW9" s="244">
        <f>FE9/FG9*100</f>
        <v>2.201149308587325</v>
      </c>
      <c r="FZ9" s="249">
        <v>2005</v>
      </c>
      <c r="GA9" s="254">
        <v>6.7851411005283895</v>
      </c>
      <c r="GB9" s="249">
        <v>2005</v>
      </c>
      <c r="GC9" s="254">
        <v>22.136796506849574</v>
      </c>
      <c r="GD9" s="249">
        <v>2005</v>
      </c>
      <c r="GE9" s="254">
        <v>84.168692491520588</v>
      </c>
      <c r="GF9" s="249">
        <v>2005</v>
      </c>
      <c r="GG9" s="254">
        <v>145.48698086369905</v>
      </c>
      <c r="GH9" s="249">
        <v>2005</v>
      </c>
      <c r="GI9" s="254">
        <v>70.10420017830792</v>
      </c>
      <c r="GJ9" s="249">
        <v>2005</v>
      </c>
      <c r="GK9" s="254">
        <v>13.922248682450865</v>
      </c>
      <c r="GL9" s="249">
        <v>2005</v>
      </c>
      <c r="GM9" s="254">
        <v>0</v>
      </c>
      <c r="GN9" s="249">
        <v>2005</v>
      </c>
      <c r="GO9" s="254">
        <v>57.558917583078795</v>
      </c>
      <c r="GP9" s="249" t="s">
        <v>309</v>
      </c>
      <c r="GQ9" s="254">
        <v>1458</v>
      </c>
      <c r="GR9" s="249" t="s">
        <v>309</v>
      </c>
      <c r="GS9" s="254">
        <v>83.7</v>
      </c>
      <c r="GT9" s="249" t="s">
        <v>309</v>
      </c>
      <c r="GU9" s="184">
        <v>72.7</v>
      </c>
      <c r="GV9" s="194" t="s">
        <v>309</v>
      </c>
      <c r="GW9" s="184">
        <v>65</v>
      </c>
      <c r="GX9" s="194" t="s">
        <v>309</v>
      </c>
      <c r="GY9" s="184">
        <v>49.900000000000006</v>
      </c>
      <c r="GZ9" s="155"/>
      <c r="HB9" s="194">
        <v>2021</v>
      </c>
      <c r="HC9" s="184">
        <v>13.8</v>
      </c>
      <c r="HF9" s="194" t="s">
        <v>233</v>
      </c>
      <c r="HG9" s="154">
        <v>626</v>
      </c>
      <c r="HH9" s="194" t="s">
        <v>233</v>
      </c>
      <c r="HI9" s="154">
        <v>3909</v>
      </c>
      <c r="HJ9" s="194" t="s">
        <v>233</v>
      </c>
      <c r="HK9" s="154">
        <v>130</v>
      </c>
      <c r="HL9" s="194" t="s">
        <v>233</v>
      </c>
      <c r="HM9" s="154">
        <v>5445</v>
      </c>
      <c r="HN9" s="194" t="s">
        <v>383</v>
      </c>
      <c r="HO9" s="183">
        <v>480.744901573807</v>
      </c>
      <c r="HQ9" s="154"/>
      <c r="HR9" s="194">
        <v>2005</v>
      </c>
      <c r="HS9" s="238">
        <v>11</v>
      </c>
      <c r="HT9" s="194">
        <v>1999</v>
      </c>
      <c r="HU9" s="239"/>
      <c r="HV9" s="195" t="s">
        <v>385</v>
      </c>
      <c r="HW9" s="239">
        <v>60.403499059999994</v>
      </c>
      <c r="HX9" s="239"/>
      <c r="HY9" s="154"/>
      <c r="HZ9" s="194">
        <v>2007</v>
      </c>
      <c r="IA9" s="184">
        <v>1</v>
      </c>
      <c r="IB9" s="194">
        <v>2007</v>
      </c>
      <c r="IC9" s="184">
        <v>103</v>
      </c>
      <c r="ID9" s="194">
        <v>2007</v>
      </c>
      <c r="IE9" s="185">
        <v>8.3091675045077237E-2</v>
      </c>
      <c r="IF9" s="194">
        <v>2007</v>
      </c>
      <c r="IG9" s="184">
        <v>8.5584425296429547</v>
      </c>
    </row>
    <row r="10" spans="1:241" ht="15" customHeight="1" x14ac:dyDescent="0.25">
      <c r="A10" s="156">
        <v>7</v>
      </c>
      <c r="B10" s="197">
        <v>2016</v>
      </c>
      <c r="C10" s="244"/>
      <c r="D10" s="249">
        <v>2005</v>
      </c>
      <c r="E10" s="245">
        <v>118524</v>
      </c>
      <c r="F10" s="249">
        <v>2016</v>
      </c>
      <c r="G10" s="244">
        <v>22011</v>
      </c>
      <c r="H10" s="249">
        <v>2016</v>
      </c>
      <c r="I10" s="244">
        <v>14241</v>
      </c>
      <c r="J10" s="249">
        <v>2016</v>
      </c>
      <c r="K10" s="244">
        <v>21233</v>
      </c>
      <c r="L10" s="249">
        <v>2016</v>
      </c>
      <c r="M10" s="242">
        <f t="shared" si="7"/>
        <v>18.570922344841552</v>
      </c>
      <c r="N10" s="249">
        <v>2016</v>
      </c>
      <c r="O10" s="242">
        <f>I10/E10*100</f>
        <v>12.015288042928015</v>
      </c>
      <c r="P10" s="249">
        <v>2016</v>
      </c>
      <c r="Q10" s="242">
        <f>K10/E10*100</f>
        <v>17.914515203671829</v>
      </c>
      <c r="R10" s="249">
        <v>2016</v>
      </c>
      <c r="S10" s="244">
        <v>39</v>
      </c>
      <c r="U10" s="244"/>
      <c r="V10" s="249">
        <v>2016</v>
      </c>
      <c r="W10" s="244">
        <v>706</v>
      </c>
      <c r="X10" s="249">
        <v>2016</v>
      </c>
      <c r="Y10" s="251">
        <v>0.57931057118709428</v>
      </c>
      <c r="Z10" s="249">
        <v>2016</v>
      </c>
      <c r="AA10" s="244">
        <v>34780</v>
      </c>
      <c r="AB10" s="249">
        <v>2016</v>
      </c>
      <c r="AC10" s="250">
        <v>23.2</v>
      </c>
      <c r="AD10" s="249">
        <v>2016</v>
      </c>
      <c r="AE10" s="244">
        <v>31968</v>
      </c>
      <c r="AF10" s="249">
        <v>2016</v>
      </c>
      <c r="AG10" s="250">
        <v>26.231445240381063</v>
      </c>
      <c r="AH10" s="244"/>
      <c r="AI10" s="244"/>
      <c r="AJ10" s="249">
        <v>2016</v>
      </c>
      <c r="AK10" s="244">
        <v>27</v>
      </c>
      <c r="AL10" s="249">
        <v>2016</v>
      </c>
      <c r="AM10" s="244">
        <v>3475</v>
      </c>
      <c r="AN10" s="249">
        <v>2016</v>
      </c>
      <c r="AO10" s="244">
        <v>2026</v>
      </c>
      <c r="AP10" s="249">
        <v>2016</v>
      </c>
      <c r="AQ10" s="244">
        <v>93</v>
      </c>
      <c r="AR10" s="249">
        <v>2016</v>
      </c>
      <c r="AS10" s="244">
        <v>584</v>
      </c>
      <c r="AT10" s="249">
        <v>2016</v>
      </c>
      <c r="AU10" s="244">
        <v>769</v>
      </c>
      <c r="AV10" s="249">
        <v>2016</v>
      </c>
      <c r="AW10" s="244">
        <v>79</v>
      </c>
      <c r="AX10" s="249">
        <v>2016</v>
      </c>
      <c r="AY10" s="244">
        <v>725</v>
      </c>
      <c r="AZ10" s="244"/>
      <c r="BA10" s="244"/>
      <c r="BB10" s="249" t="s">
        <v>312</v>
      </c>
      <c r="BC10" s="244">
        <v>464</v>
      </c>
      <c r="BD10" s="249" t="s">
        <v>312</v>
      </c>
      <c r="BE10" s="244">
        <v>151</v>
      </c>
      <c r="BF10" s="249" t="s">
        <v>312</v>
      </c>
      <c r="BG10" s="244">
        <v>26</v>
      </c>
      <c r="BH10" s="249" t="s">
        <v>312</v>
      </c>
      <c r="BI10" s="244">
        <v>287</v>
      </c>
      <c r="BJ10" s="244"/>
      <c r="BK10" s="244"/>
      <c r="BL10" s="249">
        <v>2016</v>
      </c>
      <c r="BM10" s="244">
        <v>1655</v>
      </c>
      <c r="BN10" s="249">
        <v>2016</v>
      </c>
      <c r="BO10" s="244">
        <v>2120</v>
      </c>
      <c r="BP10" s="249">
        <v>2016</v>
      </c>
      <c r="BQ10" s="244">
        <v>2717</v>
      </c>
      <c r="BR10" s="249">
        <v>2016</v>
      </c>
      <c r="BS10" s="244">
        <v>141</v>
      </c>
      <c r="BT10" s="249">
        <v>2016</v>
      </c>
      <c r="BU10" s="244">
        <v>42854</v>
      </c>
      <c r="BW10" s="244"/>
      <c r="BX10" s="244"/>
      <c r="BY10" s="244"/>
      <c r="BZ10" s="249">
        <v>2016</v>
      </c>
      <c r="CA10" s="244">
        <v>20023</v>
      </c>
      <c r="CB10" s="249">
        <v>2016</v>
      </c>
      <c r="CC10" s="252">
        <v>22.994362799399354</v>
      </c>
      <c r="CE10" s="244"/>
      <c r="CF10" s="249">
        <v>2016</v>
      </c>
      <c r="CG10" s="256">
        <v>58912</v>
      </c>
      <c r="CH10" s="249">
        <v>2016</v>
      </c>
      <c r="CI10" s="256">
        <v>3427</v>
      </c>
      <c r="CJ10" s="249">
        <v>2016</v>
      </c>
      <c r="CK10" s="256">
        <v>32625</v>
      </c>
      <c r="CL10" s="249">
        <v>2016</v>
      </c>
      <c r="CM10" s="250">
        <f t="shared" si="10"/>
        <v>5.4973612024575305</v>
      </c>
      <c r="CN10" s="249">
        <v>2013</v>
      </c>
      <c r="CO10" s="257">
        <v>3.934702919380785</v>
      </c>
      <c r="CP10" s="249">
        <v>2016</v>
      </c>
      <c r="CQ10" s="250">
        <f t="shared" si="11"/>
        <v>65.644875952992706</v>
      </c>
      <c r="CR10" s="249">
        <v>2016</v>
      </c>
      <c r="CS10" s="245">
        <v>4.4434334243251437</v>
      </c>
      <c r="CT10" s="249">
        <v>2016</v>
      </c>
      <c r="CU10" s="245">
        <v>17777</v>
      </c>
      <c r="CV10" s="249">
        <v>2016</v>
      </c>
      <c r="CW10" s="245">
        <v>3418</v>
      </c>
      <c r="CX10" s="249">
        <v>2016</v>
      </c>
      <c r="CY10" s="252">
        <f t="shared" si="5"/>
        <v>30.175516023900055</v>
      </c>
      <c r="CZ10" s="249">
        <v>2016</v>
      </c>
      <c r="DA10" s="252">
        <f t="shared" si="6"/>
        <v>5.8018739815317764</v>
      </c>
      <c r="DD10" s="249">
        <v>2016</v>
      </c>
      <c r="DE10" s="244">
        <v>3547</v>
      </c>
      <c r="DF10" s="249">
        <v>2016</v>
      </c>
      <c r="DG10" s="244">
        <v>38142</v>
      </c>
      <c r="DH10" s="249">
        <v>2016</v>
      </c>
      <c r="DI10" s="244">
        <v>8235</v>
      </c>
      <c r="DJ10" s="249">
        <v>2016</v>
      </c>
      <c r="DK10" s="244">
        <v>50131</v>
      </c>
      <c r="DL10" s="249">
        <v>2016</v>
      </c>
      <c r="DM10" s="250">
        <v>7.0754622888033358</v>
      </c>
      <c r="DN10" s="249">
        <v>2016</v>
      </c>
      <c r="DO10" s="250">
        <v>76.084658195527723</v>
      </c>
      <c r="DP10" s="249">
        <v>2016</v>
      </c>
      <c r="DQ10" s="250">
        <v>16.42696136123357</v>
      </c>
      <c r="DR10" s="249">
        <v>2016</v>
      </c>
      <c r="DS10" s="244">
        <v>11128</v>
      </c>
      <c r="DT10" s="249">
        <v>2016</v>
      </c>
      <c r="DU10" s="244">
        <v>1723</v>
      </c>
      <c r="DV10" s="249">
        <v>2016</v>
      </c>
      <c r="DW10" s="244">
        <v>50227</v>
      </c>
      <c r="DX10" s="249">
        <v>2016</v>
      </c>
      <c r="DY10" s="250">
        <v>22.155414418539827</v>
      </c>
      <c r="DZ10" s="249">
        <v>2016</v>
      </c>
      <c r="EA10" s="250">
        <v>3.4304258665657916</v>
      </c>
      <c r="EB10" s="249">
        <v>2010</v>
      </c>
      <c r="EC10" s="245">
        <v>585000</v>
      </c>
      <c r="ED10" s="249">
        <v>2010</v>
      </c>
      <c r="EE10" s="245">
        <v>465000</v>
      </c>
      <c r="EF10" s="249">
        <v>2021</v>
      </c>
      <c r="EG10" s="242">
        <v>10.199999999999999</v>
      </c>
      <c r="EH10" s="249">
        <v>2021</v>
      </c>
      <c r="EI10" s="242">
        <v>7</v>
      </c>
      <c r="EJ10" s="249">
        <v>2006</v>
      </c>
      <c r="EK10" s="242">
        <v>18.399999999999999</v>
      </c>
      <c r="EN10" s="249">
        <v>2016</v>
      </c>
      <c r="EO10" s="244">
        <v>1.6</v>
      </c>
      <c r="EP10" s="244"/>
      <c r="FZ10" s="249">
        <v>2006</v>
      </c>
      <c r="GA10" s="254">
        <v>4.8011874153785623</v>
      </c>
      <c r="GB10" s="249">
        <v>2006</v>
      </c>
      <c r="GC10" s="254">
        <v>23.203191606146557</v>
      </c>
      <c r="GD10" s="249">
        <v>2006</v>
      </c>
      <c r="GE10" s="254">
        <v>75.710305764420255</v>
      </c>
      <c r="GF10" s="249">
        <v>2006</v>
      </c>
      <c r="GG10" s="254">
        <v>144.16560851001617</v>
      </c>
      <c r="GH10" s="249">
        <v>2006</v>
      </c>
      <c r="GI10" s="254">
        <v>80.644247644796792</v>
      </c>
      <c r="GJ10" s="249">
        <v>2006</v>
      </c>
      <c r="GK10" s="254">
        <v>17.947417739816505</v>
      </c>
      <c r="GL10" s="249">
        <v>2006</v>
      </c>
      <c r="GM10" s="254">
        <v>0</v>
      </c>
      <c r="GN10" s="249">
        <v>2006</v>
      </c>
      <c r="GO10" s="254">
        <v>58.40469140528257</v>
      </c>
      <c r="GP10" s="249" t="s">
        <v>310</v>
      </c>
      <c r="GQ10" s="254">
        <v>1595</v>
      </c>
      <c r="GR10" s="249" t="s">
        <v>310</v>
      </c>
      <c r="GS10" s="254">
        <v>83.5</v>
      </c>
      <c r="GT10" s="249" t="s">
        <v>310</v>
      </c>
      <c r="GU10" s="184">
        <v>75.2</v>
      </c>
      <c r="GV10" s="194" t="s">
        <v>310</v>
      </c>
      <c r="GW10" s="184">
        <v>66.3</v>
      </c>
      <c r="GX10" s="194" t="s">
        <v>310</v>
      </c>
      <c r="GY10" s="184">
        <v>51.199999999999996</v>
      </c>
      <c r="GZ10" s="184"/>
      <c r="HB10" s="193"/>
      <c r="HC10" s="184"/>
      <c r="HF10" s="194" t="s">
        <v>234</v>
      </c>
      <c r="HG10" s="154">
        <v>775</v>
      </c>
      <c r="HH10" s="194" t="s">
        <v>234</v>
      </c>
      <c r="HI10" s="154">
        <v>3927</v>
      </c>
      <c r="HJ10" s="194" t="s">
        <v>234</v>
      </c>
      <c r="HK10" s="154">
        <v>174</v>
      </c>
      <c r="HL10" s="194" t="s">
        <v>234</v>
      </c>
      <c r="HM10" s="154">
        <v>5656</v>
      </c>
      <c r="HN10" s="194" t="s">
        <v>229</v>
      </c>
      <c r="HO10" s="183">
        <v>496.82489889698087</v>
      </c>
      <c r="HQ10" s="154"/>
      <c r="HR10" s="194">
        <v>2006</v>
      </c>
      <c r="HS10" s="238">
        <v>11</v>
      </c>
      <c r="HT10" s="194">
        <v>2000</v>
      </c>
      <c r="HU10" s="239"/>
      <c r="HV10" s="195" t="s">
        <v>390</v>
      </c>
      <c r="HW10" s="239">
        <v>60.421999759999999</v>
      </c>
      <c r="HX10" s="239"/>
      <c r="HY10" s="154"/>
      <c r="HZ10" s="194">
        <v>2008</v>
      </c>
      <c r="IA10" s="184">
        <v>2</v>
      </c>
      <c r="IB10" s="194">
        <v>2008</v>
      </c>
      <c r="IC10" s="184">
        <v>102</v>
      </c>
      <c r="ID10" s="194">
        <v>2008</v>
      </c>
      <c r="IE10" s="185">
        <v>0.16473243334513915</v>
      </c>
      <c r="IF10" s="194">
        <v>2008</v>
      </c>
      <c r="IG10" s="184">
        <v>8.4013541006020969</v>
      </c>
    </row>
    <row r="11" spans="1:241" ht="15" customHeight="1" x14ac:dyDescent="0.25">
      <c r="A11" s="156">
        <v>8</v>
      </c>
      <c r="B11" s="197">
        <v>2021</v>
      </c>
      <c r="C11" s="244"/>
      <c r="D11" s="249">
        <v>2006</v>
      </c>
      <c r="E11" s="245">
        <v>119163</v>
      </c>
      <c r="F11" s="249">
        <v>2021</v>
      </c>
      <c r="G11" s="244">
        <v>22433</v>
      </c>
      <c r="H11" s="249">
        <v>2021</v>
      </c>
      <c r="I11" s="244">
        <v>13840</v>
      </c>
      <c r="J11" s="249">
        <v>2021</v>
      </c>
      <c r="K11" s="244">
        <v>23772</v>
      </c>
      <c r="L11" s="249">
        <v>2021</v>
      </c>
      <c r="M11" s="242">
        <v>17.770683481732625</v>
      </c>
      <c r="N11" s="249">
        <v>2021</v>
      </c>
      <c r="O11" s="242">
        <v>10.963592002281441</v>
      </c>
      <c r="P11" s="249">
        <v>2021</v>
      </c>
      <c r="Q11" s="242">
        <v>18.835355999873254</v>
      </c>
      <c r="R11" s="249">
        <v>2021</v>
      </c>
      <c r="S11" s="244">
        <v>40</v>
      </c>
      <c r="U11" s="244"/>
      <c r="V11" s="249">
        <v>2021</v>
      </c>
      <c r="W11" s="244">
        <v>886</v>
      </c>
      <c r="X11" s="249">
        <v>2021</v>
      </c>
      <c r="Y11" s="265">
        <v>1</v>
      </c>
      <c r="Z11" s="249">
        <v>2021</v>
      </c>
      <c r="AA11" s="245">
        <v>30909</v>
      </c>
      <c r="AB11" s="249">
        <v>2021</v>
      </c>
      <c r="AC11" s="245">
        <v>25.400000000000006</v>
      </c>
      <c r="AD11" s="249">
        <v>2021</v>
      </c>
      <c r="AE11" s="245">
        <v>27563</v>
      </c>
      <c r="AF11" s="249">
        <v>2021</v>
      </c>
      <c r="AG11" s="245">
        <v>18</v>
      </c>
      <c r="AI11" s="244"/>
      <c r="AJ11" s="249">
        <v>2021</v>
      </c>
      <c r="AK11" s="245">
        <v>54</v>
      </c>
      <c r="AL11" s="249">
        <v>2021</v>
      </c>
      <c r="AM11" s="245">
        <v>3780</v>
      </c>
      <c r="AN11" s="249">
        <v>2021</v>
      </c>
      <c r="AO11" s="245">
        <v>2450</v>
      </c>
      <c r="AP11" s="249">
        <v>2021</v>
      </c>
      <c r="AQ11" s="244">
        <v>89</v>
      </c>
      <c r="AR11" s="249">
        <v>2021</v>
      </c>
      <c r="AS11" s="245">
        <v>696</v>
      </c>
      <c r="AT11" s="249">
        <v>2021</v>
      </c>
      <c r="AU11" s="244">
        <v>930</v>
      </c>
      <c r="AV11" s="249">
        <v>2021</v>
      </c>
      <c r="AW11" s="244">
        <v>106</v>
      </c>
      <c r="AX11" s="249">
        <v>2021</v>
      </c>
      <c r="AY11" s="244">
        <v>769</v>
      </c>
      <c r="AZ11" s="244"/>
      <c r="BA11" s="244"/>
      <c r="BB11" s="249" t="s">
        <v>235</v>
      </c>
      <c r="BC11" s="244">
        <v>509</v>
      </c>
      <c r="BD11" s="249" t="s">
        <v>235</v>
      </c>
      <c r="BE11" s="244">
        <v>189</v>
      </c>
      <c r="BF11" s="249" t="s">
        <v>235</v>
      </c>
      <c r="BG11" s="244">
        <v>19</v>
      </c>
      <c r="BH11" s="249" t="s">
        <v>235</v>
      </c>
      <c r="BI11" s="244">
        <v>301</v>
      </c>
      <c r="BJ11" s="244"/>
      <c r="BK11" s="244"/>
      <c r="BL11" s="249">
        <v>2021</v>
      </c>
      <c r="BM11" s="244">
        <v>2317</v>
      </c>
      <c r="BN11" s="249">
        <v>2021</v>
      </c>
      <c r="BO11" s="244">
        <v>2400</v>
      </c>
      <c r="BP11" s="249">
        <v>2021</v>
      </c>
      <c r="BQ11" s="244">
        <v>3045</v>
      </c>
      <c r="BR11" s="249">
        <v>2021</v>
      </c>
      <c r="BS11" s="244">
        <v>185</v>
      </c>
      <c r="BT11" s="249">
        <v>2021</v>
      </c>
      <c r="BU11" s="244">
        <v>55038</v>
      </c>
      <c r="BW11" s="244"/>
      <c r="BX11" s="244"/>
      <c r="BY11" s="244"/>
      <c r="BZ11" s="249">
        <v>2021</v>
      </c>
      <c r="CA11" s="244">
        <v>34803</v>
      </c>
      <c r="CB11" s="249">
        <v>2021</v>
      </c>
      <c r="CC11" s="252">
        <v>28.8</v>
      </c>
      <c r="CE11" s="244"/>
      <c r="CF11" s="249">
        <v>2021</v>
      </c>
      <c r="CG11" s="256">
        <v>63920</v>
      </c>
      <c r="CH11" s="249">
        <v>2021</v>
      </c>
      <c r="CI11" s="256">
        <v>2877</v>
      </c>
      <c r="CJ11" s="249">
        <v>2021</v>
      </c>
      <c r="CK11" s="256">
        <v>33495</v>
      </c>
      <c r="CL11" s="249">
        <v>2021</v>
      </c>
      <c r="CM11" s="250">
        <f t="shared" si="10"/>
        <v>4.3070796592661349</v>
      </c>
      <c r="CN11" s="249">
        <v>2014</v>
      </c>
      <c r="CO11" s="257">
        <v>5.0999999999999996</v>
      </c>
      <c r="CP11" s="249">
        <v>2021</v>
      </c>
      <c r="CQ11" s="250">
        <v>66.599999999999994</v>
      </c>
      <c r="CR11" s="249">
        <v>2021</v>
      </c>
      <c r="CS11" s="245">
        <v>4.8</v>
      </c>
      <c r="CT11" s="249">
        <v>2021</v>
      </c>
      <c r="CU11" s="245">
        <v>20961</v>
      </c>
      <c r="CV11" s="249">
        <v>2021</v>
      </c>
      <c r="CW11" s="245">
        <v>3444</v>
      </c>
      <c r="CX11" s="249">
        <v>2021</v>
      </c>
      <c r="CY11" s="252">
        <v>33.299999999999997</v>
      </c>
      <c r="CZ11" s="249">
        <v>2021</v>
      </c>
      <c r="DA11" s="252">
        <v>5.5</v>
      </c>
      <c r="DD11" s="249">
        <v>2021</v>
      </c>
      <c r="DE11" s="245">
        <v>3636</v>
      </c>
      <c r="DF11" s="249">
        <v>2021</v>
      </c>
      <c r="DG11" s="245">
        <v>36197</v>
      </c>
      <c r="DH11" s="249">
        <v>2021</v>
      </c>
      <c r="DI11" s="245">
        <v>7746</v>
      </c>
      <c r="DJ11" s="249">
        <v>2021</v>
      </c>
      <c r="DK11" s="245">
        <v>47668</v>
      </c>
      <c r="DL11" s="249">
        <v>2021</v>
      </c>
      <c r="DM11" s="245">
        <v>8</v>
      </c>
      <c r="DN11" s="249">
        <v>2021</v>
      </c>
      <c r="DO11" s="245">
        <v>76</v>
      </c>
      <c r="DP11" s="249">
        <v>2021</v>
      </c>
      <c r="DQ11" s="245">
        <v>16</v>
      </c>
      <c r="DR11" s="249">
        <v>2021</v>
      </c>
      <c r="DS11" s="245">
        <v>12280</v>
      </c>
      <c r="DT11" s="249">
        <v>2021</v>
      </c>
      <c r="DU11" s="245">
        <v>1755</v>
      </c>
      <c r="DV11" s="249">
        <v>2021</v>
      </c>
      <c r="DW11" s="245">
        <v>47666</v>
      </c>
      <c r="DX11" s="249">
        <v>2021</v>
      </c>
      <c r="DY11" s="245">
        <v>26</v>
      </c>
      <c r="DZ11" s="249">
        <v>2021</v>
      </c>
      <c r="EA11" s="245">
        <v>4</v>
      </c>
      <c r="EB11" s="249">
        <v>2011</v>
      </c>
      <c r="EC11" s="245">
        <v>565000</v>
      </c>
      <c r="ED11" s="249">
        <v>2011</v>
      </c>
      <c r="EE11" s="245">
        <v>460000</v>
      </c>
      <c r="EJ11" s="249">
        <v>2007</v>
      </c>
      <c r="EK11" s="242">
        <v>13.3</v>
      </c>
      <c r="EN11" s="249">
        <v>2021</v>
      </c>
      <c r="EO11" s="252">
        <v>0.53468208092485547</v>
      </c>
      <c r="EP11" s="244"/>
      <c r="FZ11" s="249">
        <v>2007</v>
      </c>
      <c r="GA11" s="254">
        <v>7.1648234307518299</v>
      </c>
      <c r="GB11" s="249">
        <v>2007</v>
      </c>
      <c r="GC11" s="254">
        <v>24.168739631375221</v>
      </c>
      <c r="GD11" s="249">
        <v>2007</v>
      </c>
      <c r="GE11" s="254">
        <v>90.784728857170791</v>
      </c>
      <c r="GF11" s="249">
        <v>2007</v>
      </c>
      <c r="GG11" s="254">
        <v>162.73766732484418</v>
      </c>
      <c r="GH11" s="249">
        <v>2007</v>
      </c>
      <c r="GI11" s="254">
        <v>94.030554251664967</v>
      </c>
      <c r="GJ11" s="249">
        <v>2007</v>
      </c>
      <c r="GK11" s="254">
        <v>16.698291863410599</v>
      </c>
      <c r="GL11" s="249">
        <v>2007</v>
      </c>
      <c r="GM11" s="254">
        <v>0</v>
      </c>
      <c r="GN11" s="249">
        <v>2007</v>
      </c>
      <c r="GO11" s="254">
        <v>66.413700721139534</v>
      </c>
      <c r="GP11" s="249" t="s">
        <v>311</v>
      </c>
      <c r="GQ11" s="254">
        <v>1627</v>
      </c>
      <c r="GR11" s="249" t="s">
        <v>311</v>
      </c>
      <c r="GS11" s="254">
        <v>88.8</v>
      </c>
      <c r="GT11" s="249" t="s">
        <v>311</v>
      </c>
      <c r="GU11" s="184">
        <v>76.400000000000006</v>
      </c>
      <c r="GV11" s="194" t="s">
        <v>311</v>
      </c>
      <c r="GW11" s="184">
        <v>69</v>
      </c>
      <c r="GX11" s="194" t="s">
        <v>311</v>
      </c>
      <c r="GY11" s="184">
        <v>53.8</v>
      </c>
      <c r="GZ11" s="184"/>
      <c r="HB11" s="193"/>
      <c r="HC11" s="184"/>
      <c r="HF11" s="194" t="s">
        <v>235</v>
      </c>
      <c r="HG11" s="154">
        <v>692</v>
      </c>
      <c r="HH11" s="194" t="s">
        <v>235</v>
      </c>
      <c r="HI11" s="154">
        <v>3475</v>
      </c>
      <c r="HJ11" s="194" t="s">
        <v>235</v>
      </c>
      <c r="HK11" s="154">
        <v>170</v>
      </c>
      <c r="HL11" s="194" t="s">
        <v>235</v>
      </c>
      <c r="HM11" s="154">
        <v>5163</v>
      </c>
      <c r="HN11" s="194" t="s">
        <v>384</v>
      </c>
      <c r="HO11" s="183">
        <v>475.00928082076206</v>
      </c>
      <c r="HQ11" s="154"/>
      <c r="HR11" s="194">
        <v>2007</v>
      </c>
      <c r="HS11" s="238">
        <v>11</v>
      </c>
      <c r="HT11" s="194">
        <v>2001</v>
      </c>
      <c r="HU11" s="239"/>
      <c r="HV11" s="195" t="s">
        <v>391</v>
      </c>
      <c r="HW11" s="239">
        <v>63.03727353</v>
      </c>
      <c r="HX11" s="239"/>
      <c r="HY11" s="154"/>
      <c r="HZ11" s="194">
        <v>2009</v>
      </c>
      <c r="IA11" s="184">
        <v>2</v>
      </c>
      <c r="IB11" s="194">
        <v>2009</v>
      </c>
      <c r="IC11" s="184">
        <v>90</v>
      </c>
      <c r="ID11" s="194">
        <v>2009</v>
      </c>
      <c r="IE11" s="185">
        <v>0.16191578759886982</v>
      </c>
      <c r="IF11" s="194">
        <v>2009</v>
      </c>
      <c r="IG11" s="184">
        <v>7.2862104419491427</v>
      </c>
    </row>
    <row r="12" spans="1:241" ht="15" customHeight="1" x14ac:dyDescent="0.25">
      <c r="A12" s="198">
        <v>9</v>
      </c>
      <c r="B12" s="155"/>
      <c r="C12" s="244"/>
      <c r="D12" s="249">
        <v>2007</v>
      </c>
      <c r="E12" s="245">
        <v>120199</v>
      </c>
      <c r="AH12" s="244"/>
      <c r="BB12" s="249" t="s">
        <v>236</v>
      </c>
      <c r="BC12" s="245">
        <v>589</v>
      </c>
      <c r="BD12" s="249" t="s">
        <v>236</v>
      </c>
      <c r="BE12" s="245">
        <v>198</v>
      </c>
      <c r="BF12" s="249" t="s">
        <v>236</v>
      </c>
      <c r="BG12" s="245">
        <v>26</v>
      </c>
      <c r="BH12" s="249" t="s">
        <v>236</v>
      </c>
      <c r="BI12" s="245">
        <v>360</v>
      </c>
      <c r="CN12" s="249">
        <v>2015</v>
      </c>
      <c r="CO12" s="257">
        <v>4.9000000000000004</v>
      </c>
      <c r="EB12" s="249">
        <v>2012</v>
      </c>
      <c r="EC12" s="245">
        <v>540000</v>
      </c>
      <c r="ED12" s="249">
        <v>2012</v>
      </c>
      <c r="EE12" s="245">
        <v>446500</v>
      </c>
      <c r="EJ12" s="249">
        <v>2008</v>
      </c>
      <c r="EK12" s="242">
        <v>6.1</v>
      </c>
      <c r="EO12" s="244"/>
      <c r="EP12" s="244"/>
      <c r="FP12" s="245"/>
      <c r="FZ12" s="249">
        <v>2008</v>
      </c>
      <c r="GA12" s="254">
        <v>4.1465716133120258</v>
      </c>
      <c r="GB12" s="249">
        <v>2008</v>
      </c>
      <c r="GC12" s="254">
        <v>26.546058961996835</v>
      </c>
      <c r="GD12" s="249">
        <v>2008</v>
      </c>
      <c r="GE12" s="254">
        <v>79.582205340225386</v>
      </c>
      <c r="GF12" s="249">
        <v>2008</v>
      </c>
      <c r="GG12" s="254">
        <v>152.50347658744809</v>
      </c>
      <c r="GH12" s="249">
        <v>2008</v>
      </c>
      <c r="GI12" s="254">
        <v>100.14124073178161</v>
      </c>
      <c r="GJ12" s="249">
        <v>2008</v>
      </c>
      <c r="GK12" s="254">
        <v>16.615413666147315</v>
      </c>
      <c r="GL12" s="249">
        <v>2008</v>
      </c>
      <c r="GM12" s="254">
        <v>2.1174060408967117</v>
      </c>
      <c r="GN12" s="249">
        <v>2008</v>
      </c>
      <c r="GO12" s="254">
        <v>64.133089891641063</v>
      </c>
      <c r="GP12" s="249" t="s">
        <v>312</v>
      </c>
      <c r="GQ12" s="254">
        <v>1592</v>
      </c>
      <c r="GR12" s="249" t="s">
        <v>312</v>
      </c>
      <c r="GS12" s="254">
        <v>87.4</v>
      </c>
      <c r="GT12" s="249" t="s">
        <v>312</v>
      </c>
      <c r="GU12" s="184">
        <v>78.599999999999994</v>
      </c>
      <c r="GV12" s="194" t="s">
        <v>312</v>
      </c>
      <c r="GW12" s="184">
        <v>67</v>
      </c>
      <c r="GX12" s="194" t="s">
        <v>312</v>
      </c>
      <c r="GY12" s="184">
        <v>51.6</v>
      </c>
      <c r="GZ12" s="184"/>
      <c r="HB12" s="193"/>
      <c r="HC12" s="184"/>
      <c r="HF12" s="194" t="s">
        <v>236</v>
      </c>
      <c r="HG12" s="154">
        <v>854</v>
      </c>
      <c r="HH12" s="194" t="s">
        <v>236</v>
      </c>
      <c r="HI12" s="154">
        <v>3591</v>
      </c>
      <c r="HJ12" s="194" t="s">
        <v>236</v>
      </c>
      <c r="HK12" s="154">
        <v>263</v>
      </c>
      <c r="HL12" s="194" t="s">
        <v>236</v>
      </c>
      <c r="HM12" s="154">
        <v>5825</v>
      </c>
      <c r="HN12" s="194" t="s">
        <v>231</v>
      </c>
      <c r="HO12" s="183">
        <v>447.4347909876243</v>
      </c>
      <c r="HQ12" s="154"/>
      <c r="HR12" s="194">
        <v>2008</v>
      </c>
      <c r="HS12" s="238">
        <v>11</v>
      </c>
      <c r="HT12" s="194">
        <v>2002</v>
      </c>
      <c r="HU12" s="239"/>
      <c r="HV12" s="195" t="s">
        <v>392</v>
      </c>
      <c r="HW12" s="239">
        <v>59.64435022</v>
      </c>
      <c r="HX12" s="239"/>
      <c r="HY12" s="154"/>
      <c r="HZ12" s="194">
        <v>2010</v>
      </c>
      <c r="IA12" s="184">
        <v>3</v>
      </c>
      <c r="IB12" s="194">
        <v>2010</v>
      </c>
      <c r="IC12" s="184">
        <v>59</v>
      </c>
      <c r="ID12" s="194">
        <v>2010</v>
      </c>
      <c r="IE12" s="185">
        <v>0.24145063541758888</v>
      </c>
      <c r="IF12" s="194">
        <v>2010</v>
      </c>
      <c r="IG12" s="184">
        <v>4.7485291632125817</v>
      </c>
    </row>
    <row r="13" spans="1:241" ht="15" customHeight="1" x14ac:dyDescent="0.25">
      <c r="A13" s="156">
        <v>10</v>
      </c>
      <c r="B13" s="155"/>
      <c r="C13" s="244"/>
      <c r="D13" s="249">
        <v>2008</v>
      </c>
      <c r="E13" s="245">
        <v>121077</v>
      </c>
      <c r="F13" s="244"/>
      <c r="G13" s="244"/>
      <c r="H13" s="244"/>
      <c r="I13" s="244"/>
      <c r="J13" s="244"/>
      <c r="K13" s="244"/>
      <c r="L13" s="244"/>
      <c r="M13" s="244"/>
      <c r="N13" s="244"/>
      <c r="O13" s="244"/>
      <c r="P13" s="244"/>
      <c r="Q13" s="244"/>
      <c r="R13" s="244"/>
      <c r="S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9" t="s">
        <v>237</v>
      </c>
      <c r="BC13" s="244">
        <v>476</v>
      </c>
      <c r="BD13" s="249" t="s">
        <v>237</v>
      </c>
      <c r="BE13" s="244">
        <v>159</v>
      </c>
      <c r="BF13" s="249" t="s">
        <v>237</v>
      </c>
      <c r="BG13" s="244">
        <v>24</v>
      </c>
      <c r="BH13" s="249" t="s">
        <v>237</v>
      </c>
      <c r="BI13" s="244">
        <v>253</v>
      </c>
      <c r="BJ13" s="244"/>
      <c r="BK13" s="244"/>
      <c r="BL13" s="244"/>
      <c r="BM13" s="244"/>
      <c r="BN13" s="244"/>
      <c r="BO13" s="244"/>
      <c r="BP13" s="244"/>
      <c r="BQ13" s="244"/>
      <c r="BR13" s="244"/>
      <c r="BS13" s="244"/>
      <c r="BT13" s="244"/>
      <c r="BU13" s="244"/>
      <c r="BW13" s="244"/>
      <c r="BX13" s="244"/>
      <c r="BY13" s="244"/>
      <c r="BZ13" s="244"/>
      <c r="CA13" s="244"/>
      <c r="CB13" s="244"/>
      <c r="CC13" s="244"/>
      <c r="CE13" s="244"/>
      <c r="CF13" s="244"/>
      <c r="CG13" s="244"/>
      <c r="CH13" s="244"/>
      <c r="CI13" s="244"/>
      <c r="CJ13" s="244"/>
      <c r="CK13" s="244"/>
      <c r="CL13" s="244"/>
      <c r="CM13" s="244"/>
      <c r="CN13" s="249">
        <v>2016</v>
      </c>
      <c r="CO13" s="257">
        <v>3.7</v>
      </c>
      <c r="CP13" s="244"/>
      <c r="CQ13" s="244"/>
      <c r="CR13" s="244"/>
      <c r="CS13" s="244"/>
      <c r="CT13" s="244"/>
      <c r="CU13" s="244"/>
      <c r="CV13" s="244"/>
      <c r="CW13" s="244"/>
      <c r="CX13" s="244"/>
      <c r="CY13" s="244"/>
      <c r="CZ13" s="244"/>
      <c r="DA13" s="244"/>
      <c r="DE13" s="244"/>
      <c r="DF13" s="244"/>
      <c r="DG13" s="244"/>
      <c r="DH13" s="244"/>
      <c r="DI13" s="244"/>
      <c r="DJ13" s="244"/>
      <c r="DK13" s="244"/>
      <c r="DL13" s="244"/>
      <c r="DM13" s="244"/>
      <c r="DN13" s="244"/>
      <c r="DO13" s="244"/>
      <c r="DP13" s="244"/>
      <c r="DQ13" s="244"/>
      <c r="DR13" s="244"/>
      <c r="DS13" s="244"/>
      <c r="DT13" s="244"/>
      <c r="DU13" s="244"/>
      <c r="DV13" s="244"/>
      <c r="DW13" s="244"/>
      <c r="DX13" s="244"/>
      <c r="DY13" s="244"/>
      <c r="DZ13" s="244"/>
      <c r="EA13" s="244"/>
      <c r="EB13" s="249">
        <v>2013</v>
      </c>
      <c r="EC13" s="245">
        <v>581000</v>
      </c>
      <c r="ED13" s="249">
        <v>2013</v>
      </c>
      <c r="EE13" s="245">
        <v>469000</v>
      </c>
      <c r="EJ13" s="249">
        <v>2009</v>
      </c>
      <c r="EK13" s="242">
        <v>4.8</v>
      </c>
      <c r="EO13" s="244"/>
      <c r="EP13" s="244"/>
      <c r="FZ13" s="249">
        <v>2009</v>
      </c>
      <c r="GA13" s="254">
        <v>5.2527554816775579</v>
      </c>
      <c r="GB13" s="249">
        <v>2009</v>
      </c>
      <c r="GC13" s="254">
        <v>21.086439882859526</v>
      </c>
      <c r="GD13" s="249">
        <v>2009</v>
      </c>
      <c r="GE13" s="254">
        <v>85.643767072790212</v>
      </c>
      <c r="GF13" s="249">
        <v>2009</v>
      </c>
      <c r="GG13" s="254">
        <v>149.73979675945981</v>
      </c>
      <c r="GH13" s="249">
        <v>2009</v>
      </c>
      <c r="GI13" s="254">
        <v>83.808762812736148</v>
      </c>
      <c r="GJ13" s="249">
        <v>2009</v>
      </c>
      <c r="GK13" s="254">
        <v>17.818344488448993</v>
      </c>
      <c r="GL13" s="249">
        <v>2009</v>
      </c>
      <c r="GM13" s="254">
        <v>0.68121091084520968</v>
      </c>
      <c r="GN13" s="249">
        <v>2009</v>
      </c>
      <c r="GO13" s="254">
        <v>60.932647484418951</v>
      </c>
      <c r="GP13" s="249" t="s">
        <v>234</v>
      </c>
      <c r="GQ13" s="254">
        <v>1705</v>
      </c>
      <c r="GR13" s="249" t="s">
        <v>234</v>
      </c>
      <c r="GS13" s="254">
        <v>85.4</v>
      </c>
      <c r="GT13" s="249" t="s">
        <v>234</v>
      </c>
      <c r="GU13" s="184">
        <v>79.7</v>
      </c>
      <c r="GV13" s="194" t="s">
        <v>234</v>
      </c>
      <c r="GW13" s="184">
        <v>67.3</v>
      </c>
      <c r="GX13" s="194" t="s">
        <v>234</v>
      </c>
      <c r="GY13" s="184">
        <v>52.9</v>
      </c>
      <c r="GZ13" s="184"/>
      <c r="HB13" s="193"/>
      <c r="HC13" s="184"/>
      <c r="HF13" s="194" t="s">
        <v>237</v>
      </c>
      <c r="HG13" s="154">
        <v>813</v>
      </c>
      <c r="HH13" s="194" t="s">
        <v>237</v>
      </c>
      <c r="HI13" s="154">
        <v>3260</v>
      </c>
      <c r="HJ13" s="194" t="s">
        <v>237</v>
      </c>
      <c r="HK13" s="154">
        <v>265</v>
      </c>
      <c r="HL13" s="194" t="s">
        <v>237</v>
      </c>
      <c r="HM13" s="154">
        <v>5832</v>
      </c>
      <c r="HN13" s="194" t="s">
        <v>232</v>
      </c>
      <c r="HO13" s="183">
        <v>466.97521375333406</v>
      </c>
      <c r="HQ13" s="154"/>
      <c r="HR13" s="194">
        <v>2009</v>
      </c>
      <c r="HS13" s="238">
        <v>11</v>
      </c>
      <c r="HT13" s="194">
        <v>2003</v>
      </c>
      <c r="HU13" s="239"/>
      <c r="HV13" s="195" t="s">
        <v>393</v>
      </c>
      <c r="HW13" s="239">
        <v>58.356211420000001</v>
      </c>
      <c r="HX13" s="239"/>
      <c r="HY13" s="154"/>
      <c r="HZ13" s="194">
        <v>2011</v>
      </c>
      <c r="IA13" s="184">
        <v>2</v>
      </c>
      <c r="IB13" s="194">
        <v>2011</v>
      </c>
      <c r="IC13" s="184">
        <v>53</v>
      </c>
      <c r="ID13" s="194">
        <v>2011</v>
      </c>
      <c r="IE13" s="185">
        <v>0.16296996463551766</v>
      </c>
      <c r="IF13" s="194">
        <v>2011</v>
      </c>
      <c r="IG13" s="184">
        <v>4.3187040628412188</v>
      </c>
    </row>
    <row r="14" spans="1:241" ht="15" customHeight="1" x14ac:dyDescent="0.25">
      <c r="A14" s="156">
        <v>11</v>
      </c>
      <c r="B14" s="155"/>
      <c r="C14" s="244"/>
      <c r="D14" s="249">
        <v>2009</v>
      </c>
      <c r="E14" s="245">
        <v>122410</v>
      </c>
      <c r="F14" s="244"/>
      <c r="G14" s="244"/>
      <c r="H14" s="244"/>
      <c r="I14" s="244"/>
      <c r="J14" s="244"/>
      <c r="K14" s="244"/>
      <c r="L14" s="244"/>
      <c r="M14" s="244"/>
      <c r="N14" s="244"/>
      <c r="O14" s="244"/>
      <c r="P14" s="244"/>
      <c r="Q14" s="244"/>
      <c r="R14" s="244"/>
      <c r="S14" s="244"/>
      <c r="U14" s="244"/>
      <c r="V14" s="244"/>
      <c r="W14" s="244"/>
      <c r="X14" s="244"/>
      <c r="Y14" s="244"/>
      <c r="Z14" s="244"/>
      <c r="AA14" s="244"/>
      <c r="AB14" s="244"/>
      <c r="AC14" s="244"/>
      <c r="AD14" s="244"/>
      <c r="AE14" s="244"/>
      <c r="AF14" s="244"/>
      <c r="AG14" s="244"/>
      <c r="AH14" s="244"/>
      <c r="AI14" s="244"/>
      <c r="AJ14" s="244"/>
      <c r="AK14" s="244"/>
      <c r="AL14" s="244"/>
      <c r="AM14" s="244"/>
      <c r="AN14" s="244"/>
      <c r="AO14" s="244"/>
      <c r="AP14" s="244"/>
      <c r="AQ14" s="244"/>
      <c r="AR14" s="244"/>
      <c r="AS14" s="244"/>
      <c r="AT14" s="244"/>
      <c r="AU14" s="244"/>
      <c r="AV14" s="244"/>
      <c r="AW14" s="244"/>
      <c r="AX14" s="244"/>
      <c r="AY14" s="244"/>
      <c r="AZ14" s="244"/>
      <c r="BA14" s="244"/>
      <c r="BB14" s="249" t="s">
        <v>320</v>
      </c>
      <c r="BC14" s="244">
        <v>342</v>
      </c>
      <c r="BD14" s="249" t="s">
        <v>320</v>
      </c>
      <c r="BE14" s="244">
        <v>151</v>
      </c>
      <c r="BF14" s="249" t="s">
        <v>320</v>
      </c>
      <c r="BG14" s="244">
        <v>15</v>
      </c>
      <c r="BH14" s="249" t="s">
        <v>320</v>
      </c>
      <c r="BI14" s="244">
        <v>52</v>
      </c>
      <c r="BJ14" s="244"/>
      <c r="BK14" s="244"/>
      <c r="BL14" s="244"/>
      <c r="BM14" s="244"/>
      <c r="BN14" s="244"/>
      <c r="BO14" s="244"/>
      <c r="BP14" s="244"/>
      <c r="BQ14" s="244"/>
      <c r="BR14" s="244"/>
      <c r="BS14" s="244"/>
      <c r="BT14" s="244"/>
      <c r="BU14" s="244"/>
      <c r="BW14" s="244"/>
      <c r="BX14" s="244"/>
      <c r="BY14" s="244"/>
      <c r="BZ14" s="244"/>
      <c r="CA14" s="244"/>
      <c r="CB14" s="244"/>
      <c r="CC14" s="244"/>
      <c r="CE14" s="244"/>
      <c r="CF14" s="244"/>
      <c r="CG14" s="244"/>
      <c r="CH14" s="244"/>
      <c r="CI14" s="244"/>
      <c r="CJ14" s="244"/>
      <c r="CK14" s="244"/>
      <c r="CL14" s="244"/>
      <c r="CM14" s="244"/>
      <c r="CN14" s="249">
        <v>2017</v>
      </c>
      <c r="CO14" s="257">
        <v>4.5</v>
      </c>
      <c r="CP14" s="244"/>
      <c r="CQ14" s="244"/>
      <c r="CR14" s="244"/>
      <c r="CS14" s="244"/>
      <c r="CT14" s="244"/>
      <c r="CU14" s="244"/>
      <c r="CV14" s="244"/>
      <c r="CW14" s="244"/>
      <c r="CX14" s="244"/>
      <c r="CY14" s="244"/>
      <c r="CZ14" s="244"/>
      <c r="DA14" s="244"/>
      <c r="DE14" s="244"/>
      <c r="DF14" s="244"/>
      <c r="DG14" s="244"/>
      <c r="DH14" s="244"/>
      <c r="DI14" s="244"/>
      <c r="DJ14" s="244"/>
      <c r="DK14" s="244"/>
      <c r="DL14" s="244"/>
      <c r="DM14" s="244"/>
      <c r="DN14" s="244"/>
      <c r="DO14" s="244"/>
      <c r="DP14" s="244"/>
      <c r="DQ14" s="244"/>
      <c r="DR14" s="244"/>
      <c r="DS14" s="244"/>
      <c r="DT14" s="244"/>
      <c r="DU14" s="244"/>
      <c r="DV14" s="244"/>
      <c r="DW14" s="244"/>
      <c r="DX14" s="244"/>
      <c r="DY14" s="244"/>
      <c r="DZ14" s="244"/>
      <c r="EA14" s="244"/>
      <c r="EB14" s="249">
        <v>2014</v>
      </c>
      <c r="EC14" s="245">
        <v>627000</v>
      </c>
      <c r="ED14" s="249">
        <v>2014</v>
      </c>
      <c r="EE14" s="245">
        <v>490000</v>
      </c>
      <c r="EJ14" s="249">
        <v>2010</v>
      </c>
      <c r="EK14" s="242">
        <v>2.9000000000000004</v>
      </c>
      <c r="EO14" s="244"/>
      <c r="EP14" s="244"/>
      <c r="FZ14" s="249">
        <v>2010</v>
      </c>
      <c r="GA14" s="254">
        <v>4.788909892879647</v>
      </c>
      <c r="GB14" s="249">
        <v>2010</v>
      </c>
      <c r="GC14" s="254">
        <v>17.765310892940626</v>
      </c>
      <c r="GD14" s="249">
        <v>2010</v>
      </c>
      <c r="GE14" s="254">
        <v>83.679899180844359</v>
      </c>
      <c r="GF14" s="249">
        <v>2010</v>
      </c>
      <c r="GG14" s="254">
        <v>147.40566037735849</v>
      </c>
      <c r="GH14" s="249">
        <v>2010</v>
      </c>
      <c r="GI14" s="254">
        <v>98.610794807560922</v>
      </c>
      <c r="GJ14" s="249">
        <v>2010</v>
      </c>
      <c r="GK14" s="254">
        <v>21.836111763324723</v>
      </c>
      <c r="GL14" s="249">
        <v>2010</v>
      </c>
      <c r="GM14" s="254">
        <v>0</v>
      </c>
      <c r="GN14" s="249">
        <v>2010</v>
      </c>
      <c r="GO14" s="254">
        <v>62.861012627972748</v>
      </c>
      <c r="GP14" s="249" t="s">
        <v>235</v>
      </c>
      <c r="GQ14" s="254">
        <v>1658</v>
      </c>
      <c r="GR14" s="249" t="s">
        <v>235</v>
      </c>
      <c r="GS14" s="254">
        <v>89</v>
      </c>
      <c r="GT14" s="249" t="s">
        <v>235</v>
      </c>
      <c r="GU14" s="184">
        <v>79.900000000000006</v>
      </c>
      <c r="GV14" s="194" t="s">
        <v>235</v>
      </c>
      <c r="GW14" s="184">
        <v>70.3</v>
      </c>
      <c r="GX14" s="194" t="s">
        <v>235</v>
      </c>
      <c r="GY14" s="184">
        <v>56</v>
      </c>
      <c r="GZ14" s="184"/>
      <c r="HB14" s="193"/>
      <c r="HC14" s="184"/>
      <c r="HF14" s="194" t="s">
        <v>320</v>
      </c>
      <c r="HG14" s="183">
        <v>790</v>
      </c>
      <c r="HH14" s="194" t="s">
        <v>320</v>
      </c>
      <c r="HI14" s="183">
        <v>5128</v>
      </c>
      <c r="HJ14" s="194" t="s">
        <v>320</v>
      </c>
      <c r="HK14" s="183">
        <v>219</v>
      </c>
      <c r="HL14" s="194" t="s">
        <v>320</v>
      </c>
      <c r="HM14" s="183">
        <v>7722</v>
      </c>
      <c r="HN14" s="194" t="s">
        <v>233</v>
      </c>
      <c r="HO14" s="183">
        <v>590.53329699282267</v>
      </c>
      <c r="HQ14" s="154"/>
      <c r="HR14" s="194">
        <v>2010</v>
      </c>
      <c r="HS14" s="238">
        <v>11</v>
      </c>
      <c r="HT14" s="194">
        <v>2004</v>
      </c>
      <c r="HU14" s="239"/>
      <c r="HV14" s="195" t="s">
        <v>394</v>
      </c>
      <c r="HW14" s="239">
        <v>57.804853180000002</v>
      </c>
      <c r="HX14" s="239"/>
      <c r="HY14" s="154"/>
      <c r="HZ14" s="194">
        <v>2012</v>
      </c>
      <c r="IA14" s="184">
        <v>3</v>
      </c>
      <c r="IB14" s="194">
        <v>2012</v>
      </c>
      <c r="IC14" s="184">
        <v>56</v>
      </c>
      <c r="ID14" s="194">
        <v>2012</v>
      </c>
      <c r="IE14" s="185">
        <v>0.24218487180545351</v>
      </c>
      <c r="IF14" s="194">
        <v>2012</v>
      </c>
      <c r="IG14" s="184">
        <v>4.5207842737017989</v>
      </c>
    </row>
    <row r="15" spans="1:241" ht="15" customHeight="1" x14ac:dyDescent="0.25">
      <c r="A15" s="156">
        <v>12</v>
      </c>
      <c r="B15" s="155"/>
      <c r="C15" s="244"/>
      <c r="D15" s="249">
        <v>2010</v>
      </c>
      <c r="E15" s="245">
        <v>122780</v>
      </c>
      <c r="F15" s="244"/>
      <c r="G15" s="244"/>
      <c r="H15" s="244"/>
      <c r="I15" s="244"/>
      <c r="J15" s="244"/>
      <c r="K15" s="244"/>
      <c r="L15" s="244"/>
      <c r="M15" s="244"/>
      <c r="N15" s="244"/>
      <c r="O15" s="244"/>
      <c r="P15" s="244"/>
      <c r="Q15" s="244"/>
      <c r="R15" s="244"/>
      <c r="S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9" t="s">
        <v>447</v>
      </c>
      <c r="BC15" s="244">
        <v>423</v>
      </c>
      <c r="BD15" s="249" t="s">
        <v>447</v>
      </c>
      <c r="BE15" s="244">
        <v>143</v>
      </c>
      <c r="BF15" s="249" t="s">
        <v>447</v>
      </c>
      <c r="BG15" s="244">
        <v>10</v>
      </c>
      <c r="BH15" s="249" t="s">
        <v>447</v>
      </c>
      <c r="BI15" s="244">
        <v>84</v>
      </c>
      <c r="BJ15" s="244"/>
      <c r="BK15" s="244"/>
      <c r="BL15" s="244"/>
      <c r="BM15" s="244"/>
      <c r="BN15" s="244"/>
      <c r="BO15" s="244"/>
      <c r="BP15" s="244"/>
      <c r="BQ15" s="244"/>
      <c r="BR15" s="244"/>
      <c r="BS15" s="244"/>
      <c r="BT15" s="244"/>
      <c r="BU15" s="244"/>
      <c r="BW15" s="244"/>
      <c r="BX15" s="244"/>
      <c r="BY15" s="244"/>
      <c r="BZ15" s="244"/>
      <c r="CA15" s="244"/>
      <c r="CB15" s="244"/>
      <c r="CC15" s="244"/>
      <c r="CE15" s="244"/>
      <c r="CF15" s="244"/>
      <c r="CG15" s="244"/>
      <c r="CH15" s="244"/>
      <c r="CI15" s="244"/>
      <c r="CJ15" s="244"/>
      <c r="CK15" s="244"/>
      <c r="CL15" s="244"/>
      <c r="CM15" s="244"/>
      <c r="CN15" s="249">
        <v>2018</v>
      </c>
      <c r="CO15" s="257">
        <v>3.4</v>
      </c>
      <c r="CP15" s="244"/>
      <c r="CQ15" s="244"/>
      <c r="CR15" s="244"/>
      <c r="CS15" s="244"/>
      <c r="CT15" s="244"/>
      <c r="CU15" s="244"/>
      <c r="CV15" s="244"/>
      <c r="CW15" s="244"/>
      <c r="CX15" s="244"/>
      <c r="CY15" s="244"/>
      <c r="CZ15" s="244"/>
      <c r="DA15" s="244"/>
      <c r="DE15" s="244"/>
      <c r="DF15" s="244"/>
      <c r="DG15" s="244"/>
      <c r="DH15" s="244"/>
      <c r="DI15" s="244"/>
      <c r="DJ15" s="244"/>
      <c r="DK15" s="244"/>
      <c r="DL15" s="244"/>
      <c r="DM15" s="244"/>
      <c r="DN15" s="244"/>
      <c r="DO15" s="244"/>
      <c r="DP15" s="244"/>
      <c r="DQ15" s="244"/>
      <c r="DR15" s="244"/>
      <c r="DS15" s="244"/>
      <c r="DT15" s="244"/>
      <c r="DU15" s="244"/>
      <c r="DV15" s="244"/>
      <c r="DW15" s="244"/>
      <c r="DX15" s="244"/>
      <c r="DY15" s="244"/>
      <c r="DZ15" s="244"/>
      <c r="EA15" s="244"/>
      <c r="EB15" s="249">
        <v>2015</v>
      </c>
      <c r="EC15" s="245">
        <v>718000</v>
      </c>
      <c r="ED15" s="249">
        <v>2015</v>
      </c>
      <c r="EE15" s="245">
        <v>552000</v>
      </c>
      <c r="EJ15" s="249">
        <v>2011</v>
      </c>
      <c r="EK15" s="242">
        <v>2.1999999999999997</v>
      </c>
      <c r="EO15" s="244"/>
      <c r="EP15" s="244"/>
      <c r="FZ15" s="249">
        <v>2011</v>
      </c>
      <c r="GA15" s="254">
        <v>5.6432319718701445</v>
      </c>
      <c r="GB15" s="249">
        <v>2011</v>
      </c>
      <c r="GC15" s="254">
        <v>20.44676699593526</v>
      </c>
      <c r="GD15" s="249">
        <v>2011</v>
      </c>
      <c r="GE15" s="254">
        <v>75.766111275831804</v>
      </c>
      <c r="GF15" s="249">
        <v>2011</v>
      </c>
      <c r="GG15" s="254">
        <v>152.94626205324278</v>
      </c>
      <c r="GH15" s="249">
        <v>2011</v>
      </c>
      <c r="GI15" s="254">
        <v>114.22004091028158</v>
      </c>
      <c r="GJ15" s="249">
        <v>2011</v>
      </c>
      <c r="GK15" s="254">
        <v>19.673767676171938</v>
      </c>
      <c r="GL15" s="249">
        <v>2011</v>
      </c>
      <c r="GM15" s="254">
        <v>1.6645470005732983</v>
      </c>
      <c r="GN15" s="249">
        <v>2011</v>
      </c>
      <c r="GO15" s="254">
        <v>66.057226748692344</v>
      </c>
      <c r="GP15" s="249" t="s">
        <v>236</v>
      </c>
      <c r="GQ15" s="254">
        <v>1659</v>
      </c>
      <c r="GR15" s="249" t="s">
        <v>236</v>
      </c>
      <c r="GS15" s="254">
        <v>86.7</v>
      </c>
      <c r="GT15" s="249" t="s">
        <v>236</v>
      </c>
      <c r="GU15" s="184">
        <v>82.1</v>
      </c>
      <c r="GV15" s="194" t="s">
        <v>236</v>
      </c>
      <c r="GW15" s="184">
        <v>71.900000000000006</v>
      </c>
      <c r="GX15" s="194" t="s">
        <v>236</v>
      </c>
      <c r="GY15" s="184">
        <v>57.3</v>
      </c>
      <c r="GZ15" s="184"/>
      <c r="HB15" s="193"/>
      <c r="HC15" s="184"/>
      <c r="HF15" s="194" t="s">
        <v>447</v>
      </c>
      <c r="HG15" s="183">
        <v>987.22739695465452</v>
      </c>
      <c r="HH15" s="194" t="s">
        <v>447</v>
      </c>
      <c r="HI15" s="183">
        <v>3756.8823056022566</v>
      </c>
      <c r="HJ15" s="194" t="s">
        <v>447</v>
      </c>
      <c r="HK15" s="183">
        <v>334.65335489988286</v>
      </c>
      <c r="HL15" s="194" t="s">
        <v>447</v>
      </c>
      <c r="HM15" s="183">
        <v>6881.9072054054486</v>
      </c>
      <c r="HN15" s="194" t="s">
        <v>234</v>
      </c>
      <c r="HO15" s="183">
        <v>647.00596356506821</v>
      </c>
      <c r="HQ15" s="154"/>
      <c r="HR15" s="194">
        <v>2011</v>
      </c>
      <c r="HS15" s="238">
        <v>11</v>
      </c>
      <c r="HT15" s="194">
        <v>2005</v>
      </c>
      <c r="HU15" s="239"/>
      <c r="HV15" s="195" t="s">
        <v>395</v>
      </c>
      <c r="HW15" s="239">
        <v>55.261443419999999</v>
      </c>
      <c r="HX15" s="239"/>
      <c r="HY15" s="154"/>
      <c r="HZ15" s="194">
        <v>2013</v>
      </c>
      <c r="IA15" s="184">
        <v>2</v>
      </c>
      <c r="IB15" s="194">
        <v>2013</v>
      </c>
      <c r="IC15" s="184">
        <v>56</v>
      </c>
      <c r="ID15" s="194">
        <v>2013</v>
      </c>
      <c r="IE15" s="185">
        <v>0.16030570301081709</v>
      </c>
      <c r="IF15" s="194">
        <v>2013</v>
      </c>
      <c r="IG15" s="184">
        <v>4.4885596843028788</v>
      </c>
    </row>
    <row r="16" spans="1:241" ht="15" customHeight="1" x14ac:dyDescent="0.25">
      <c r="A16" s="156">
        <v>13</v>
      </c>
      <c r="B16" s="155"/>
      <c r="C16" s="244"/>
      <c r="D16" s="249">
        <v>2011</v>
      </c>
      <c r="E16" s="245">
        <v>122983</v>
      </c>
      <c r="F16" s="244"/>
      <c r="G16" s="244"/>
      <c r="H16" s="244"/>
      <c r="I16" s="244"/>
      <c r="J16" s="244"/>
      <c r="K16" s="244"/>
      <c r="L16" s="244"/>
      <c r="M16" s="244"/>
      <c r="N16" s="244"/>
      <c r="O16" s="244"/>
      <c r="P16" s="244"/>
      <c r="Q16" s="244"/>
      <c r="R16" s="244"/>
      <c r="S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9" t="s">
        <v>456</v>
      </c>
      <c r="BC16" s="244">
        <v>321</v>
      </c>
      <c r="BD16" s="249" t="s">
        <v>456</v>
      </c>
      <c r="BE16" s="244">
        <v>125</v>
      </c>
      <c r="BF16" s="249" t="s">
        <v>456</v>
      </c>
      <c r="BG16" s="244">
        <v>16</v>
      </c>
      <c r="BH16" s="249" t="s">
        <v>456</v>
      </c>
      <c r="BI16" s="245">
        <v>42</v>
      </c>
      <c r="BJ16" s="244"/>
      <c r="BK16" s="244"/>
      <c r="BL16" s="244"/>
      <c r="BM16" s="244"/>
      <c r="BN16" s="244"/>
      <c r="BO16" s="244"/>
      <c r="BP16" s="244"/>
      <c r="BQ16" s="244"/>
      <c r="BR16" s="244"/>
      <c r="BS16" s="244"/>
      <c r="BT16" s="244"/>
      <c r="BU16" s="244"/>
      <c r="BW16" s="244"/>
      <c r="BX16" s="244"/>
      <c r="BY16" s="244"/>
      <c r="BZ16" s="244"/>
      <c r="CA16" s="244"/>
      <c r="CB16" s="244"/>
      <c r="CC16" s="244"/>
      <c r="CE16" s="244"/>
      <c r="CF16" s="244"/>
      <c r="CG16" s="244"/>
      <c r="CH16" s="244"/>
      <c r="CI16" s="244"/>
      <c r="CJ16" s="244"/>
      <c r="CK16" s="244"/>
      <c r="CL16" s="244"/>
      <c r="CM16" s="244"/>
      <c r="CN16" s="249">
        <v>2019</v>
      </c>
      <c r="CO16" s="257">
        <v>3.3</v>
      </c>
      <c r="CP16" s="244"/>
      <c r="CQ16" s="244"/>
      <c r="CR16" s="244"/>
      <c r="CS16" s="244"/>
      <c r="CT16" s="244"/>
      <c r="CU16" s="244"/>
      <c r="CV16" s="244"/>
      <c r="CW16" s="244"/>
      <c r="CX16" s="244"/>
      <c r="CY16" s="244"/>
      <c r="CZ16" s="244"/>
      <c r="DA16" s="244"/>
      <c r="DE16" s="244"/>
      <c r="DF16" s="244"/>
      <c r="DG16" s="244"/>
      <c r="DH16" s="244"/>
      <c r="DI16" s="244"/>
      <c r="DJ16" s="244"/>
      <c r="DK16" s="244"/>
      <c r="DL16" s="244"/>
      <c r="DM16" s="244"/>
      <c r="DN16" s="244"/>
      <c r="DO16" s="244"/>
      <c r="DP16" s="244"/>
      <c r="DQ16" s="244"/>
      <c r="DR16" s="244"/>
      <c r="DS16" s="244"/>
      <c r="DT16" s="244"/>
      <c r="DU16" s="244"/>
      <c r="DV16" s="244"/>
      <c r="DW16" s="244"/>
      <c r="DX16" s="244"/>
      <c r="DY16" s="244"/>
      <c r="DZ16" s="244"/>
      <c r="EA16" s="244"/>
      <c r="EB16" s="249">
        <v>2016</v>
      </c>
      <c r="EC16" s="245">
        <v>790250</v>
      </c>
      <c r="ED16" s="249">
        <v>2016</v>
      </c>
      <c r="EE16" s="245">
        <v>570000</v>
      </c>
      <c r="EJ16" s="249">
        <v>2012</v>
      </c>
      <c r="EK16" s="242">
        <v>3</v>
      </c>
      <c r="EO16" s="244"/>
      <c r="EP16" s="244"/>
      <c r="FZ16" s="249">
        <v>2012</v>
      </c>
      <c r="GA16" s="254">
        <v>3.0622997056271797</v>
      </c>
      <c r="GB16" s="249">
        <v>2012</v>
      </c>
      <c r="GC16" s="254">
        <v>19.001370625853312</v>
      </c>
      <c r="GD16" s="249">
        <v>2012</v>
      </c>
      <c r="GE16" s="254">
        <v>70.469650562788502</v>
      </c>
      <c r="GF16" s="249">
        <v>2012</v>
      </c>
      <c r="GG16" s="254">
        <v>156.88181993427727</v>
      </c>
      <c r="GH16" s="249">
        <v>2012</v>
      </c>
      <c r="GI16" s="254">
        <v>101.09647669946153</v>
      </c>
      <c r="GJ16" s="249">
        <v>2012</v>
      </c>
      <c r="GK16" s="254">
        <v>18.909734204535678</v>
      </c>
      <c r="GL16" s="249">
        <v>2012</v>
      </c>
      <c r="GM16" s="254">
        <v>0</v>
      </c>
      <c r="GN16" s="249">
        <v>2012</v>
      </c>
      <c r="GO16" s="254">
        <v>63.715655365846168</v>
      </c>
      <c r="GP16" s="249" t="s">
        <v>237</v>
      </c>
      <c r="GQ16" s="254">
        <v>1697</v>
      </c>
      <c r="GR16" s="249" t="s">
        <v>237</v>
      </c>
      <c r="GS16" s="254">
        <v>89.5</v>
      </c>
      <c r="GT16" s="249" t="s">
        <v>237</v>
      </c>
      <c r="GU16" s="184">
        <v>81.7</v>
      </c>
      <c r="GV16" s="194" t="s">
        <v>237</v>
      </c>
      <c r="GW16" s="184">
        <v>73.3</v>
      </c>
      <c r="GX16" s="194" t="s">
        <v>237</v>
      </c>
      <c r="GY16" s="184">
        <v>59</v>
      </c>
      <c r="GZ16" s="184"/>
      <c r="HC16" s="184"/>
      <c r="HF16" s="194" t="s">
        <v>456</v>
      </c>
      <c r="HG16" s="184">
        <v>963.6663266106882</v>
      </c>
      <c r="HH16" s="194" t="s">
        <v>456</v>
      </c>
      <c r="HI16" s="184">
        <v>4676.2928666718981</v>
      </c>
      <c r="HJ16" s="194" t="s">
        <v>456</v>
      </c>
      <c r="HK16" s="184">
        <v>379.03162520599545</v>
      </c>
      <c r="HL16" s="194" t="s">
        <v>456</v>
      </c>
      <c r="HM16" s="183">
        <v>7744.6441183394809</v>
      </c>
      <c r="HN16" s="194" t="s">
        <v>235</v>
      </c>
      <c r="HO16" s="183">
        <v>634.24774793135771</v>
      </c>
      <c r="HQ16" s="154"/>
      <c r="HR16" s="194">
        <v>2012</v>
      </c>
      <c r="HS16" s="238">
        <v>11</v>
      </c>
      <c r="HT16" s="194">
        <v>2006</v>
      </c>
      <c r="HU16" s="239"/>
      <c r="HV16" s="195" t="s">
        <v>362</v>
      </c>
      <c r="HW16" s="239">
        <v>55.019402310000004</v>
      </c>
      <c r="HX16" s="239"/>
      <c r="HY16" s="154"/>
      <c r="HZ16" s="194">
        <v>2014</v>
      </c>
      <c r="IA16" s="184">
        <v>0</v>
      </c>
      <c r="IB16" s="194">
        <v>2014</v>
      </c>
      <c r="IC16" s="184">
        <v>62</v>
      </c>
      <c r="ID16" s="194">
        <v>2014</v>
      </c>
      <c r="IE16" s="185">
        <v>0</v>
      </c>
      <c r="IF16" s="194">
        <v>2014</v>
      </c>
      <c r="IG16" s="184">
        <v>4.9343045909505472</v>
      </c>
    </row>
    <row r="17" spans="1:241" ht="15" customHeight="1" x14ac:dyDescent="0.25">
      <c r="A17" s="156">
        <v>14</v>
      </c>
      <c r="B17" s="155"/>
      <c r="C17" s="244"/>
      <c r="D17" s="249">
        <v>2012</v>
      </c>
      <c r="E17" s="245">
        <v>123661</v>
      </c>
      <c r="F17" s="244"/>
      <c r="G17" s="244"/>
      <c r="H17" s="244"/>
      <c r="I17" s="244"/>
      <c r="J17" s="244"/>
      <c r="K17" s="244"/>
      <c r="L17" s="244"/>
      <c r="M17" s="244"/>
      <c r="N17" s="244"/>
      <c r="O17" s="244"/>
      <c r="P17" s="244"/>
      <c r="Q17" s="244"/>
      <c r="R17" s="244"/>
      <c r="S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9" t="s">
        <v>457</v>
      </c>
      <c r="BC17" s="244">
        <v>390</v>
      </c>
      <c r="BD17" s="249" t="s">
        <v>457</v>
      </c>
      <c r="BE17" s="244">
        <v>112</v>
      </c>
      <c r="BF17" s="249" t="s">
        <v>457</v>
      </c>
      <c r="BG17" s="244">
        <v>28</v>
      </c>
      <c r="BH17" s="249" t="s">
        <v>457</v>
      </c>
      <c r="BI17" s="244">
        <v>68</v>
      </c>
      <c r="BJ17" s="244"/>
      <c r="BK17" s="244"/>
      <c r="BL17" s="244"/>
      <c r="BM17" s="244"/>
      <c r="BN17" s="244"/>
      <c r="BO17" s="244"/>
      <c r="BP17" s="244"/>
      <c r="BQ17" s="244"/>
      <c r="BR17" s="244"/>
      <c r="BS17" s="244"/>
      <c r="BT17" s="244"/>
      <c r="BU17" s="244"/>
      <c r="BW17" s="244"/>
      <c r="BX17" s="244"/>
      <c r="BY17" s="244"/>
      <c r="BZ17" s="244"/>
      <c r="CA17" s="244"/>
      <c r="CB17" s="244"/>
      <c r="CC17" s="244"/>
      <c r="CE17" s="244"/>
      <c r="CF17" s="244"/>
      <c r="CG17" s="244"/>
      <c r="CH17" s="244"/>
      <c r="CI17" s="244"/>
      <c r="CJ17" s="244"/>
      <c r="CK17" s="244"/>
      <c r="CL17" s="244"/>
      <c r="CM17" s="244"/>
      <c r="CN17" s="249">
        <v>2020</v>
      </c>
      <c r="CO17" s="257">
        <v>3.6</v>
      </c>
      <c r="CP17" s="244"/>
      <c r="CQ17" s="244"/>
      <c r="CR17" s="244"/>
      <c r="CS17" s="244"/>
      <c r="CT17" s="244"/>
      <c r="CU17" s="244"/>
      <c r="CV17" s="244"/>
      <c r="CW17" s="244"/>
      <c r="CX17" s="244"/>
      <c r="CY17" s="244"/>
      <c r="CZ17" s="244"/>
      <c r="DA17" s="244"/>
      <c r="DE17" s="244"/>
      <c r="DF17" s="244"/>
      <c r="DG17" s="244"/>
      <c r="DH17" s="244"/>
      <c r="DI17" s="244"/>
      <c r="DJ17" s="244"/>
      <c r="DK17" s="244"/>
      <c r="DL17" s="244"/>
      <c r="DM17" s="244"/>
      <c r="DN17" s="244"/>
      <c r="DO17" s="244"/>
      <c r="DP17" s="244"/>
      <c r="DQ17" s="244"/>
      <c r="DR17" s="244"/>
      <c r="DS17" s="244"/>
      <c r="DT17" s="244"/>
      <c r="DU17" s="244"/>
      <c r="DV17" s="244"/>
      <c r="DW17" s="244"/>
      <c r="DX17" s="244"/>
      <c r="DY17" s="244"/>
      <c r="DZ17" s="244"/>
      <c r="EA17" s="244"/>
      <c r="EB17" s="249">
        <v>2017</v>
      </c>
      <c r="EC17" s="245">
        <v>900000</v>
      </c>
      <c r="ED17" s="249">
        <v>2017</v>
      </c>
      <c r="EE17" s="245">
        <v>641500</v>
      </c>
      <c r="EJ17" s="249">
        <v>2013</v>
      </c>
      <c r="EK17" s="242">
        <v>3.1</v>
      </c>
      <c r="EO17" s="244"/>
      <c r="EP17" s="244"/>
      <c r="FZ17" s="249">
        <v>2013</v>
      </c>
      <c r="GA17" s="254">
        <v>5.2445827273416956</v>
      </c>
      <c r="GB17" s="249">
        <v>2013</v>
      </c>
      <c r="GC17" s="254">
        <v>20.058464999724212</v>
      </c>
      <c r="GD17" s="249">
        <v>2013</v>
      </c>
      <c r="GE17" s="254">
        <v>78.511279719392135</v>
      </c>
      <c r="GF17" s="249">
        <v>2013</v>
      </c>
      <c r="GG17" s="254">
        <v>159.80025865235547</v>
      </c>
      <c r="GH17" s="249">
        <v>2013</v>
      </c>
      <c r="GI17" s="254">
        <v>92.154116173102338</v>
      </c>
      <c r="GJ17" s="249">
        <v>2013</v>
      </c>
      <c r="GK17" s="254">
        <v>20.82314641000195</v>
      </c>
      <c r="GL17" s="249">
        <v>2013</v>
      </c>
      <c r="GM17" s="254">
        <v>0</v>
      </c>
      <c r="GN17" s="249">
        <v>2013</v>
      </c>
      <c r="GO17" s="254">
        <v>64.25719649266388</v>
      </c>
      <c r="GP17" s="249" t="s">
        <v>320</v>
      </c>
      <c r="GQ17" s="254">
        <v>1698</v>
      </c>
      <c r="GR17" s="249" t="s">
        <v>320</v>
      </c>
      <c r="GS17" s="254">
        <v>92.100428658909976</v>
      </c>
      <c r="GT17" s="249" t="s">
        <v>320</v>
      </c>
      <c r="GU17" s="184">
        <v>83.093525179856115</v>
      </c>
      <c r="GV17" s="194" t="s">
        <v>320</v>
      </c>
      <c r="GW17" s="184">
        <v>76.227544910179645</v>
      </c>
      <c r="GX17" s="194" t="s">
        <v>320</v>
      </c>
      <c r="GY17" s="184">
        <v>60.838323353293418</v>
      </c>
      <c r="GZ17" s="184"/>
      <c r="HC17" s="184"/>
      <c r="HF17" s="194" t="s">
        <v>457</v>
      </c>
      <c r="HG17" s="183">
        <v>991.44040785321044</v>
      </c>
      <c r="HH17" s="194" t="s">
        <v>457</v>
      </c>
      <c r="HI17" s="183">
        <v>4628.2881598834701</v>
      </c>
      <c r="HJ17" s="194" t="s">
        <v>457</v>
      </c>
      <c r="HK17" s="183">
        <v>331.26326423531441</v>
      </c>
      <c r="HL17" s="194" t="s">
        <v>457</v>
      </c>
      <c r="HM17" s="183">
        <v>7564.2360975151341</v>
      </c>
      <c r="HN17" s="194" t="s">
        <v>236</v>
      </c>
      <c r="HO17" s="183">
        <v>859.66656345235572</v>
      </c>
      <c r="HQ17" s="154"/>
      <c r="HR17" s="194">
        <v>2013</v>
      </c>
      <c r="HS17" s="238">
        <v>11</v>
      </c>
      <c r="HT17" s="194">
        <v>2007</v>
      </c>
      <c r="HU17" s="239"/>
      <c r="HV17" s="195" t="s">
        <v>363</v>
      </c>
      <c r="HW17" s="239">
        <v>54.5</v>
      </c>
      <c r="HX17" s="239"/>
      <c r="HY17" s="154"/>
      <c r="HZ17" s="194">
        <v>2015</v>
      </c>
      <c r="IA17" s="184">
        <v>4</v>
      </c>
      <c r="IB17" s="194">
        <v>2015</v>
      </c>
      <c r="IC17" s="184">
        <v>48</v>
      </c>
      <c r="ID17" s="194">
        <v>2015</v>
      </c>
      <c r="IE17" s="185">
        <v>0.3161049524145555</v>
      </c>
      <c r="IF17" s="194">
        <v>2015</v>
      </c>
      <c r="IG17" s="184">
        <v>3.7932594289746659</v>
      </c>
    </row>
    <row r="18" spans="1:241" ht="15" customHeight="1" x14ac:dyDescent="0.25">
      <c r="A18" s="156">
        <v>15</v>
      </c>
      <c r="B18" s="155"/>
      <c r="C18" s="244"/>
      <c r="D18" s="249">
        <v>2013</v>
      </c>
      <c r="E18" s="245">
        <v>124432</v>
      </c>
      <c r="F18" s="244"/>
      <c r="G18" s="244"/>
      <c r="H18" s="244"/>
      <c r="I18" s="244"/>
      <c r="J18" s="244"/>
      <c r="K18" s="244"/>
      <c r="L18" s="244"/>
      <c r="M18" s="244"/>
      <c r="N18" s="244"/>
      <c r="O18" s="244"/>
      <c r="P18" s="244"/>
      <c r="Q18" s="244"/>
      <c r="R18" s="244"/>
      <c r="S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9" t="s">
        <v>458</v>
      </c>
      <c r="BC18" s="244">
        <v>942</v>
      </c>
      <c r="BD18" s="249" t="s">
        <v>458</v>
      </c>
      <c r="BE18" s="244">
        <v>366</v>
      </c>
      <c r="BF18" s="249" t="s">
        <v>458</v>
      </c>
      <c r="BG18" s="244">
        <v>11</v>
      </c>
      <c r="BH18" s="249" t="s">
        <v>458</v>
      </c>
      <c r="BI18" s="244">
        <v>565</v>
      </c>
      <c r="BJ18" s="244"/>
      <c r="BK18" s="244"/>
      <c r="BL18" s="244"/>
      <c r="BM18" s="244"/>
      <c r="BN18" s="244"/>
      <c r="BO18" s="244"/>
      <c r="BP18" s="244"/>
      <c r="BQ18" s="244"/>
      <c r="BR18" s="244"/>
      <c r="BS18" s="244"/>
      <c r="BT18" s="244"/>
      <c r="BU18" s="244"/>
      <c r="BW18" s="244"/>
      <c r="BX18" s="244"/>
      <c r="BY18" s="244"/>
      <c r="BZ18" s="244"/>
      <c r="CA18" s="244"/>
      <c r="CB18" s="244"/>
      <c r="CC18" s="244"/>
      <c r="CE18" s="244"/>
      <c r="CF18" s="244"/>
      <c r="CG18" s="244"/>
      <c r="CH18" s="244"/>
      <c r="CI18" s="244"/>
      <c r="CJ18" s="244"/>
      <c r="CK18" s="244"/>
      <c r="CL18" s="244"/>
      <c r="CM18" s="244"/>
      <c r="CN18" s="249">
        <v>2021</v>
      </c>
      <c r="CO18" s="257">
        <v>5.2</v>
      </c>
      <c r="CP18" s="244"/>
      <c r="CQ18" s="244"/>
      <c r="CR18" s="244"/>
      <c r="CS18" s="244"/>
      <c r="CT18" s="244"/>
      <c r="CU18" s="244"/>
      <c r="CV18" s="244"/>
      <c r="CW18" s="244"/>
      <c r="CX18" s="244"/>
      <c r="CY18" s="244"/>
      <c r="CZ18" s="244"/>
      <c r="DA18" s="244"/>
      <c r="DE18" s="244"/>
      <c r="DF18" s="244"/>
      <c r="DG18" s="244"/>
      <c r="DH18" s="244"/>
      <c r="DI18" s="244"/>
      <c r="DJ18" s="244"/>
      <c r="DK18" s="244"/>
      <c r="DL18" s="244"/>
      <c r="DM18" s="244"/>
      <c r="DN18" s="244"/>
      <c r="DO18" s="244"/>
      <c r="DP18" s="244"/>
      <c r="DQ18" s="244"/>
      <c r="DR18" s="244"/>
      <c r="DS18" s="244"/>
      <c r="DT18" s="244"/>
      <c r="DU18" s="244"/>
      <c r="DV18" s="244"/>
      <c r="DW18" s="244"/>
      <c r="DX18" s="244"/>
      <c r="DY18" s="244"/>
      <c r="DZ18" s="244"/>
      <c r="EA18" s="244"/>
      <c r="EB18" s="249">
        <v>2018</v>
      </c>
      <c r="EC18" s="245">
        <v>880000</v>
      </c>
      <c r="ED18" s="249">
        <v>2018</v>
      </c>
      <c r="EE18" s="245">
        <v>632000</v>
      </c>
      <c r="EJ18" s="249">
        <v>2014</v>
      </c>
      <c r="EK18" s="242">
        <v>4.3999999999999995</v>
      </c>
      <c r="EO18" s="244"/>
      <c r="EP18" s="244"/>
      <c r="FZ18" s="249">
        <v>2014</v>
      </c>
      <c r="GA18" s="254">
        <v>4</v>
      </c>
      <c r="GB18" s="249">
        <v>2014</v>
      </c>
      <c r="GC18" s="254">
        <v>19</v>
      </c>
      <c r="GD18" s="249">
        <v>2014</v>
      </c>
      <c r="GE18" s="254">
        <v>64</v>
      </c>
      <c r="GF18" s="249">
        <v>2014</v>
      </c>
      <c r="GG18" s="254">
        <v>153</v>
      </c>
      <c r="GH18" s="249">
        <v>2014</v>
      </c>
      <c r="GI18" s="254">
        <v>93</v>
      </c>
      <c r="GJ18" s="249">
        <v>2014</v>
      </c>
      <c r="GK18" s="254">
        <v>22</v>
      </c>
      <c r="GL18" s="249">
        <v>2014</v>
      </c>
      <c r="GM18" s="254">
        <v>2</v>
      </c>
      <c r="GN18" s="249">
        <v>2014</v>
      </c>
      <c r="GO18" s="254">
        <v>62</v>
      </c>
      <c r="GP18" s="249" t="s">
        <v>447</v>
      </c>
      <c r="GQ18" s="254">
        <v>1668</v>
      </c>
      <c r="GR18" s="249" t="s">
        <v>447</v>
      </c>
      <c r="GS18" s="254">
        <v>94</v>
      </c>
      <c r="GT18" s="249" t="s">
        <v>447</v>
      </c>
      <c r="GU18" s="184">
        <v>91</v>
      </c>
      <c r="GV18" s="194" t="s">
        <v>447</v>
      </c>
      <c r="GW18" s="184">
        <v>74</v>
      </c>
      <c r="GX18" s="194" t="s">
        <v>447</v>
      </c>
      <c r="GY18" s="184">
        <v>63</v>
      </c>
      <c r="GZ18" s="184"/>
      <c r="HC18" s="184"/>
      <c r="HF18" s="194" t="s">
        <v>458</v>
      </c>
      <c r="HG18" s="183">
        <v>864.34573829531814</v>
      </c>
      <c r="HH18" s="194" t="s">
        <v>458</v>
      </c>
      <c r="HI18" s="183">
        <v>4271.3859737443363</v>
      </c>
      <c r="HJ18" s="194" t="s">
        <v>458</v>
      </c>
      <c r="HK18" s="183">
        <v>359.36955427332225</v>
      </c>
      <c r="HL18" s="194" t="s">
        <v>458</v>
      </c>
      <c r="HM18" s="183">
        <v>7503.3884521550553</v>
      </c>
      <c r="HN18" s="194" t="s">
        <v>237</v>
      </c>
      <c r="HO18" s="183">
        <v>955.11681313955091</v>
      </c>
      <c r="HQ18" s="154"/>
      <c r="HR18" s="194">
        <v>2014</v>
      </c>
      <c r="HS18" s="238">
        <v>10</v>
      </c>
      <c r="HT18" s="194">
        <v>2008</v>
      </c>
      <c r="HU18" s="239"/>
      <c r="HV18" s="195" t="s">
        <v>364</v>
      </c>
      <c r="HW18" s="239">
        <v>56</v>
      </c>
      <c r="HX18" s="239"/>
      <c r="HY18" s="154"/>
      <c r="HZ18" s="154"/>
      <c r="IA18" s="184"/>
      <c r="IB18" s="184"/>
      <c r="ID18" s="184"/>
      <c r="IE18" s="185"/>
      <c r="IF18" s="185"/>
      <c r="IG18" s="184"/>
    </row>
    <row r="19" spans="1:241" ht="15" customHeight="1" x14ac:dyDescent="0.25">
      <c r="A19" s="156">
        <v>16</v>
      </c>
      <c r="B19" s="155"/>
      <c r="C19" s="244"/>
      <c r="D19" s="249">
        <v>2014</v>
      </c>
      <c r="E19" s="245">
        <v>125330</v>
      </c>
      <c r="F19" s="244"/>
      <c r="G19" s="244"/>
      <c r="H19" s="244"/>
      <c r="I19" s="244"/>
      <c r="J19" s="244"/>
      <c r="K19" s="244"/>
      <c r="L19" s="244"/>
      <c r="M19" s="244"/>
      <c r="N19" s="244"/>
      <c r="O19" s="244"/>
      <c r="P19" s="244"/>
      <c r="Q19" s="244"/>
      <c r="R19" s="244"/>
      <c r="S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9" t="s">
        <v>461</v>
      </c>
      <c r="BC19" s="244">
        <v>693</v>
      </c>
      <c r="BD19" s="249" t="s">
        <v>461</v>
      </c>
      <c r="BE19" s="244">
        <v>352</v>
      </c>
      <c r="BF19" s="249" t="s">
        <v>461</v>
      </c>
      <c r="BG19" s="244">
        <v>21</v>
      </c>
      <c r="BH19" s="249" t="s">
        <v>461</v>
      </c>
      <c r="BI19" s="244">
        <v>590</v>
      </c>
      <c r="BJ19" s="244"/>
      <c r="BK19" s="244"/>
      <c r="BL19" s="244"/>
      <c r="BM19" s="244"/>
      <c r="BN19" s="244"/>
      <c r="BO19" s="244"/>
      <c r="BP19" s="244"/>
      <c r="BQ19" s="244"/>
      <c r="BR19" s="244"/>
      <c r="BS19" s="244"/>
      <c r="BT19" s="244"/>
      <c r="BU19" s="244"/>
      <c r="BW19" s="244"/>
      <c r="BX19" s="244"/>
      <c r="BY19" s="244"/>
      <c r="BZ19" s="244"/>
      <c r="CA19" s="244"/>
      <c r="CB19" s="244"/>
      <c r="CC19" s="244"/>
      <c r="CE19" s="244"/>
      <c r="CF19" s="244"/>
      <c r="CG19" s="244"/>
      <c r="CH19" s="244"/>
      <c r="CI19" s="244"/>
      <c r="CJ19" s="244"/>
      <c r="CK19" s="244"/>
      <c r="CL19" s="244"/>
      <c r="CM19" s="244"/>
      <c r="CN19" s="249">
        <v>2022</v>
      </c>
      <c r="CO19" s="257">
        <v>2.7</v>
      </c>
      <c r="CP19" s="244"/>
      <c r="CQ19" s="244"/>
      <c r="CR19" s="244"/>
      <c r="CS19" s="244"/>
      <c r="CT19" s="244"/>
      <c r="CU19" s="244"/>
      <c r="CV19" s="244"/>
      <c r="CW19" s="244"/>
      <c r="CX19" s="244"/>
      <c r="CY19" s="244"/>
      <c r="CZ19" s="244"/>
      <c r="DA19" s="244"/>
      <c r="DE19" s="244"/>
      <c r="DF19" s="244"/>
      <c r="DG19" s="244"/>
      <c r="DH19" s="244"/>
      <c r="DI19" s="244"/>
      <c r="DJ19" s="244"/>
      <c r="DK19" s="244"/>
      <c r="DL19" s="244"/>
      <c r="DM19" s="244"/>
      <c r="DN19" s="244"/>
      <c r="DO19" s="244"/>
      <c r="DP19" s="244"/>
      <c r="DQ19" s="244"/>
      <c r="DR19" s="244"/>
      <c r="DS19" s="244"/>
      <c r="DT19" s="244"/>
      <c r="DU19" s="244"/>
      <c r="DV19" s="244"/>
      <c r="DW19" s="244"/>
      <c r="DX19" s="244"/>
      <c r="DY19" s="244"/>
      <c r="DZ19" s="244"/>
      <c r="EA19" s="244"/>
      <c r="EB19" s="249">
        <v>2019</v>
      </c>
      <c r="EC19" s="245">
        <v>855000</v>
      </c>
      <c r="ED19" s="249">
        <v>2019</v>
      </c>
      <c r="EE19" s="245">
        <v>621000</v>
      </c>
      <c r="EJ19" s="249">
        <v>2015</v>
      </c>
      <c r="EK19" s="242">
        <v>5.2</v>
      </c>
      <c r="EO19" s="244"/>
      <c r="EP19" s="244"/>
      <c r="FZ19" s="249">
        <v>2015</v>
      </c>
      <c r="GA19" s="254">
        <v>3.8</v>
      </c>
      <c r="GB19" s="249">
        <v>2015</v>
      </c>
      <c r="GC19" s="254">
        <v>19.399999999999999</v>
      </c>
      <c r="GD19" s="249">
        <v>2015</v>
      </c>
      <c r="GE19" s="254">
        <v>67.400000000000006</v>
      </c>
      <c r="GF19" s="249">
        <v>2015</v>
      </c>
      <c r="GG19" s="254">
        <v>159.19999999999999</v>
      </c>
      <c r="GH19" s="249">
        <v>2015</v>
      </c>
      <c r="GI19" s="254">
        <v>99.4</v>
      </c>
      <c r="GJ19" s="249">
        <v>2015</v>
      </c>
      <c r="GK19" s="254">
        <v>29.1</v>
      </c>
      <c r="GL19" s="249">
        <v>2015</v>
      </c>
      <c r="GM19" s="254">
        <v>1.7</v>
      </c>
      <c r="GN19" s="249">
        <v>2015</v>
      </c>
      <c r="GO19" s="254">
        <v>55.6</v>
      </c>
      <c r="GP19" s="249" t="s">
        <v>456</v>
      </c>
      <c r="GQ19" s="254">
        <v>1654</v>
      </c>
      <c r="GR19" s="249" t="s">
        <v>456</v>
      </c>
      <c r="GS19" s="254">
        <v>94</v>
      </c>
      <c r="GT19" s="249" t="s">
        <v>456</v>
      </c>
      <c r="GU19" s="184">
        <v>87</v>
      </c>
      <c r="GV19" s="194" t="s">
        <v>456</v>
      </c>
      <c r="GW19" s="184">
        <v>74</v>
      </c>
      <c r="GX19" s="194" t="s">
        <v>456</v>
      </c>
      <c r="GY19" s="184">
        <v>63</v>
      </c>
      <c r="GZ19" s="184"/>
      <c r="HC19" s="184"/>
      <c r="HF19" s="194" t="s">
        <v>461</v>
      </c>
      <c r="HG19" s="183">
        <v>898.2725527831094</v>
      </c>
      <c r="HH19" s="194" t="s">
        <v>461</v>
      </c>
      <c r="HI19" s="183">
        <v>3798.0806142034548</v>
      </c>
      <c r="HJ19" s="194" t="s">
        <v>461</v>
      </c>
      <c r="HK19" s="183">
        <v>402.30326295585411</v>
      </c>
      <c r="HL19" s="194" t="s">
        <v>461</v>
      </c>
      <c r="HM19" s="183">
        <v>7041.8426103646834</v>
      </c>
      <c r="HN19" s="194" t="s">
        <v>320</v>
      </c>
      <c r="HO19" s="183">
        <v>987.34685679855386</v>
      </c>
      <c r="HQ19" s="154"/>
      <c r="HR19" s="194">
        <v>2015</v>
      </c>
      <c r="HS19" s="238">
        <v>10</v>
      </c>
      <c r="HT19" s="194">
        <v>2009</v>
      </c>
      <c r="HU19" s="239"/>
      <c r="HV19" s="195" t="s">
        <v>447</v>
      </c>
      <c r="HW19" s="239">
        <v>56</v>
      </c>
      <c r="HX19" s="239"/>
      <c r="HY19" s="154"/>
      <c r="HZ19" s="154"/>
      <c r="IA19" s="184"/>
      <c r="IB19" s="184"/>
      <c r="ID19" s="184"/>
      <c r="IE19" s="185"/>
      <c r="IF19" s="185"/>
      <c r="IG19" s="184"/>
    </row>
    <row r="20" spans="1:241" ht="15" customHeight="1" x14ac:dyDescent="0.25">
      <c r="A20" s="198">
        <v>17</v>
      </c>
      <c r="B20" s="155"/>
      <c r="C20" s="244"/>
      <c r="D20" s="249">
        <v>2015</v>
      </c>
      <c r="E20" s="245">
        <v>126409</v>
      </c>
      <c r="F20" s="244"/>
      <c r="G20" s="244"/>
      <c r="H20" s="244"/>
      <c r="I20" s="244"/>
      <c r="J20" s="244"/>
      <c r="K20" s="244"/>
      <c r="L20" s="244"/>
      <c r="M20" s="244"/>
      <c r="N20" s="244"/>
      <c r="O20" s="244"/>
      <c r="P20" s="244"/>
      <c r="Q20" s="244"/>
      <c r="R20" s="244"/>
      <c r="S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9" t="s">
        <v>459</v>
      </c>
      <c r="BC20" s="244">
        <v>827</v>
      </c>
      <c r="BD20" s="249" t="s">
        <v>459</v>
      </c>
      <c r="BE20" s="244">
        <v>363</v>
      </c>
      <c r="BF20" s="249" t="s">
        <v>459</v>
      </c>
      <c r="BG20" s="244">
        <v>5</v>
      </c>
      <c r="BH20" s="249" t="s">
        <v>459</v>
      </c>
      <c r="BI20" s="244">
        <v>459</v>
      </c>
      <c r="BJ20" s="244"/>
      <c r="BK20" s="244"/>
      <c r="BL20" s="244"/>
      <c r="BM20" s="244"/>
      <c r="BN20" s="244"/>
      <c r="BO20" s="244"/>
      <c r="BP20" s="244"/>
      <c r="BQ20" s="244"/>
      <c r="BR20" s="244"/>
      <c r="BS20" s="244"/>
      <c r="BT20" s="244"/>
      <c r="BU20" s="244"/>
      <c r="BW20" s="244"/>
      <c r="BX20" s="244"/>
      <c r="BY20" s="244"/>
      <c r="BZ20" s="244"/>
      <c r="CA20" s="244"/>
      <c r="CB20" s="244"/>
      <c r="CC20" s="244"/>
      <c r="CE20" s="244"/>
      <c r="CF20" s="244"/>
      <c r="CG20" s="244"/>
      <c r="CH20" s="244"/>
      <c r="CI20" s="244"/>
      <c r="CJ20" s="244"/>
      <c r="CK20" s="244"/>
      <c r="CL20" s="244"/>
      <c r="CM20" s="244"/>
      <c r="CN20" s="249">
        <v>2023</v>
      </c>
      <c r="CO20" s="257">
        <v>2.4</v>
      </c>
      <c r="CP20" s="244"/>
      <c r="CQ20" s="244"/>
      <c r="CR20" s="244"/>
      <c r="CS20" s="244"/>
      <c r="CT20" s="244"/>
      <c r="CU20" s="244"/>
      <c r="CV20" s="244"/>
      <c r="CW20" s="244"/>
      <c r="CX20" s="244"/>
      <c r="CY20" s="244"/>
      <c r="CZ20" s="244"/>
      <c r="DA20" s="244"/>
      <c r="DE20" s="244"/>
      <c r="DF20" s="244"/>
      <c r="DG20" s="244"/>
      <c r="DH20" s="244"/>
      <c r="DI20" s="244"/>
      <c r="DJ20" s="244"/>
      <c r="DK20" s="244"/>
      <c r="DL20" s="244"/>
      <c r="DM20" s="244"/>
      <c r="DN20" s="244"/>
      <c r="DO20" s="244"/>
      <c r="DP20" s="244"/>
      <c r="DQ20" s="244"/>
      <c r="DR20" s="244"/>
      <c r="DS20" s="244"/>
      <c r="DT20" s="244"/>
      <c r="DU20" s="244"/>
      <c r="DV20" s="244"/>
      <c r="DW20" s="244"/>
      <c r="DX20" s="244"/>
      <c r="DY20" s="244"/>
      <c r="DZ20" s="244"/>
      <c r="EA20" s="244"/>
      <c r="EB20" s="249">
        <v>2020</v>
      </c>
      <c r="EC20" s="245">
        <v>891000</v>
      </c>
      <c r="ED20" s="249">
        <v>2020</v>
      </c>
      <c r="EE20" s="245">
        <v>675000</v>
      </c>
      <c r="EJ20" s="249">
        <v>2016</v>
      </c>
      <c r="EK20" s="242">
        <v>3</v>
      </c>
      <c r="EO20" s="244"/>
      <c r="EP20" s="244"/>
      <c r="FZ20" s="249">
        <v>2016</v>
      </c>
      <c r="GA20" s="254">
        <v>3.1</v>
      </c>
      <c r="GB20" s="249">
        <v>2016</v>
      </c>
      <c r="GC20" s="254">
        <v>19.399999999999999</v>
      </c>
      <c r="GD20" s="249">
        <v>2016</v>
      </c>
      <c r="GE20" s="254">
        <v>70.7</v>
      </c>
      <c r="GF20" s="249">
        <v>2016</v>
      </c>
      <c r="GG20" s="254">
        <v>164.8</v>
      </c>
      <c r="GH20" s="249">
        <v>2016</v>
      </c>
      <c r="GI20" s="254">
        <v>106.1</v>
      </c>
      <c r="GJ20" s="249">
        <v>2016</v>
      </c>
      <c r="GK20" s="254">
        <v>22</v>
      </c>
      <c r="GL20" s="249">
        <v>2016</v>
      </c>
      <c r="GM20" s="254">
        <v>1.2</v>
      </c>
      <c r="GN20" s="249">
        <v>2016</v>
      </c>
      <c r="GO20" s="254">
        <v>58.1</v>
      </c>
      <c r="GP20" s="249" t="s">
        <v>457</v>
      </c>
      <c r="GQ20" s="254">
        <v>1640</v>
      </c>
      <c r="GR20" s="249" t="s">
        <v>457</v>
      </c>
      <c r="GS20" s="254">
        <v>94</v>
      </c>
      <c r="GT20" s="249" t="s">
        <v>457</v>
      </c>
      <c r="GU20" s="184">
        <v>84</v>
      </c>
      <c r="GV20" s="155"/>
      <c r="GW20" s="184"/>
      <c r="GX20" s="155"/>
      <c r="GY20" s="184"/>
      <c r="GZ20" s="184"/>
      <c r="HC20" s="184"/>
      <c r="HF20" s="194" t="s">
        <v>459</v>
      </c>
      <c r="HG20" s="183">
        <v>889.54725007596471</v>
      </c>
      <c r="HH20" s="194" t="s">
        <v>459</v>
      </c>
      <c r="HI20" s="183">
        <v>3871.9234275296262</v>
      </c>
      <c r="HJ20" s="194" t="s">
        <v>459</v>
      </c>
      <c r="HK20" s="183">
        <v>546.1865694317836</v>
      </c>
      <c r="HL20" s="194" t="s">
        <v>459</v>
      </c>
      <c r="HM20" s="183">
        <v>7368.58097842601</v>
      </c>
      <c r="HN20" s="194" t="s">
        <v>447</v>
      </c>
      <c r="HO20" s="183">
        <v>1069.2971482753401</v>
      </c>
      <c r="HQ20" s="154"/>
      <c r="HR20" s="194">
        <v>2016</v>
      </c>
      <c r="HS20" s="238">
        <v>10</v>
      </c>
      <c r="HT20" s="194">
        <v>2010</v>
      </c>
      <c r="HU20" s="239"/>
      <c r="HV20" s="196" t="s">
        <v>456</v>
      </c>
      <c r="HW20" s="239">
        <v>58.536906889999997</v>
      </c>
      <c r="HX20" s="239"/>
      <c r="HY20" s="154"/>
      <c r="HZ20" s="154"/>
      <c r="IA20" s="184"/>
      <c r="IB20" s="184"/>
      <c r="ID20" s="184"/>
      <c r="IE20" s="185"/>
      <c r="IF20" s="185"/>
      <c r="IG20" s="184"/>
    </row>
    <row r="21" spans="1:241" ht="15" customHeight="1" x14ac:dyDescent="0.25">
      <c r="A21" s="156">
        <v>18</v>
      </c>
      <c r="B21" s="155"/>
      <c r="C21" s="244"/>
      <c r="D21" s="249">
        <v>2016</v>
      </c>
      <c r="E21" s="245">
        <v>127693</v>
      </c>
      <c r="F21" s="244"/>
      <c r="G21" s="244"/>
      <c r="H21" s="244"/>
      <c r="I21" s="244"/>
      <c r="J21" s="244"/>
      <c r="K21" s="244"/>
      <c r="L21" s="244"/>
      <c r="M21" s="244"/>
      <c r="N21" s="244"/>
      <c r="O21" s="244"/>
      <c r="P21" s="244"/>
      <c r="Q21" s="244"/>
      <c r="R21" s="244"/>
      <c r="S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9" t="s">
        <v>460</v>
      </c>
      <c r="BC21" s="244">
        <v>644</v>
      </c>
      <c r="BD21" s="249" t="s">
        <v>460</v>
      </c>
      <c r="BE21" s="244">
        <v>308</v>
      </c>
      <c r="BF21" s="249" t="s">
        <v>460</v>
      </c>
      <c r="BG21" s="244">
        <v>9</v>
      </c>
      <c r="BH21" s="249" t="s">
        <v>460</v>
      </c>
      <c r="BI21" s="244">
        <v>327</v>
      </c>
      <c r="BJ21" s="244"/>
      <c r="BK21" s="244"/>
      <c r="BL21" s="244"/>
      <c r="BM21" s="244"/>
      <c r="BN21" s="244"/>
      <c r="BO21" s="244"/>
      <c r="BP21" s="244"/>
      <c r="BQ21" s="244"/>
      <c r="BR21" s="244"/>
      <c r="BS21" s="244"/>
      <c r="BT21" s="244"/>
      <c r="BU21" s="244"/>
      <c r="BW21" s="244"/>
      <c r="BX21" s="244"/>
      <c r="BY21" s="244"/>
      <c r="BZ21" s="244"/>
      <c r="CA21" s="244"/>
      <c r="CB21" s="244"/>
      <c r="CC21" s="244"/>
      <c r="CE21" s="244"/>
      <c r="CF21" s="244"/>
      <c r="CG21" s="244"/>
      <c r="CH21" s="244"/>
      <c r="CI21" s="244"/>
      <c r="CJ21" s="244"/>
      <c r="CK21" s="244"/>
      <c r="CL21" s="244"/>
      <c r="CM21" s="244"/>
      <c r="CN21" s="249">
        <v>2024</v>
      </c>
      <c r="CO21" s="257">
        <v>3.2</v>
      </c>
      <c r="CP21" s="244"/>
      <c r="CQ21" s="244"/>
      <c r="CR21" s="244"/>
      <c r="CS21" s="244"/>
      <c r="CT21" s="244"/>
      <c r="CU21" s="244"/>
      <c r="CV21" s="244"/>
      <c r="CW21" s="244"/>
      <c r="CX21" s="244"/>
      <c r="CY21" s="244"/>
      <c r="CZ21" s="244"/>
      <c r="DA21" s="244"/>
      <c r="DE21" s="244"/>
      <c r="DF21" s="244"/>
      <c r="DG21" s="244"/>
      <c r="DH21" s="244"/>
      <c r="DI21" s="244"/>
      <c r="DJ21" s="244"/>
      <c r="DK21" s="244"/>
      <c r="DL21" s="244"/>
      <c r="DM21" s="244"/>
      <c r="DN21" s="244"/>
      <c r="DO21" s="244"/>
      <c r="DP21" s="244"/>
      <c r="DQ21" s="244"/>
      <c r="DR21" s="244"/>
      <c r="DS21" s="244"/>
      <c r="DT21" s="244"/>
      <c r="DU21" s="244"/>
      <c r="DV21" s="244"/>
      <c r="DW21" s="244"/>
      <c r="DX21" s="244"/>
      <c r="DY21" s="244"/>
      <c r="DZ21" s="244"/>
      <c r="EA21" s="244"/>
      <c r="EB21" s="249">
        <v>2021</v>
      </c>
      <c r="EC21" s="245">
        <v>1085000</v>
      </c>
      <c r="ED21" s="249">
        <v>2021</v>
      </c>
      <c r="EE21" s="245">
        <v>740000</v>
      </c>
      <c r="EJ21" s="249">
        <v>2017</v>
      </c>
      <c r="EK21" s="242">
        <v>2.4</v>
      </c>
      <c r="EO21" s="244"/>
      <c r="EP21" s="244"/>
      <c r="FZ21" s="249">
        <v>2017</v>
      </c>
      <c r="GA21" s="254">
        <v>2.2000000000000002</v>
      </c>
      <c r="GB21" s="249">
        <v>2017</v>
      </c>
      <c r="GC21" s="254">
        <v>16.7</v>
      </c>
      <c r="GD21" s="249">
        <v>2017</v>
      </c>
      <c r="GE21" s="254">
        <v>62.7</v>
      </c>
      <c r="GF21" s="249">
        <v>2017</v>
      </c>
      <c r="GG21" s="254">
        <v>148.6</v>
      </c>
      <c r="GH21" s="249">
        <v>2017</v>
      </c>
      <c r="GI21" s="254">
        <v>100</v>
      </c>
      <c r="GJ21" s="249">
        <v>2017</v>
      </c>
      <c r="GK21" s="254">
        <v>23</v>
      </c>
      <c r="GL21" s="249">
        <v>2017</v>
      </c>
      <c r="GM21" s="254">
        <v>2.8</v>
      </c>
      <c r="GN21" s="249">
        <v>2017</v>
      </c>
      <c r="GO21" s="254">
        <v>53.7</v>
      </c>
      <c r="GQ21" s="254"/>
      <c r="GR21" s="254"/>
      <c r="GS21" s="254"/>
      <c r="GT21" s="254"/>
      <c r="GU21" s="184"/>
      <c r="GV21" s="184"/>
      <c r="GW21" s="184"/>
      <c r="GX21" s="184"/>
      <c r="GY21" s="184"/>
      <c r="GZ21" s="184"/>
      <c r="HC21" s="184"/>
      <c r="HF21" s="194" t="s">
        <v>460</v>
      </c>
      <c r="HG21" s="183">
        <v>862.51326360466874</v>
      </c>
      <c r="HH21" s="194" t="s">
        <v>460</v>
      </c>
      <c r="HI21" s="183">
        <v>3171.8963165075033</v>
      </c>
      <c r="HJ21" s="194" t="s">
        <v>460</v>
      </c>
      <c r="HK21" s="183">
        <v>622.25253903289376</v>
      </c>
      <c r="HL21" s="194" t="s">
        <v>460</v>
      </c>
      <c r="HM21" s="183">
        <v>6430.9534636956196</v>
      </c>
      <c r="HN21" s="194" t="s">
        <v>456</v>
      </c>
      <c r="HO21" s="183">
        <v>1043</v>
      </c>
      <c r="HQ21" s="154"/>
      <c r="HR21" s="194">
        <v>2017</v>
      </c>
      <c r="HS21" s="238">
        <v>10</v>
      </c>
      <c r="HT21" s="194">
        <v>2011</v>
      </c>
      <c r="HU21" s="239"/>
      <c r="HV21" s="195" t="s">
        <v>457</v>
      </c>
      <c r="HW21" s="239">
        <v>57.758108749999998</v>
      </c>
      <c r="HX21" s="239"/>
      <c r="HY21" s="154"/>
      <c r="HZ21" s="154"/>
      <c r="IA21" s="184"/>
      <c r="IB21" s="184"/>
      <c r="ID21" s="184"/>
      <c r="IE21" s="185"/>
      <c r="IF21" s="185"/>
      <c r="IG21" s="184"/>
    </row>
    <row r="22" spans="1:241" ht="15" customHeight="1" x14ac:dyDescent="0.25">
      <c r="A22" s="156">
        <v>19</v>
      </c>
      <c r="B22" s="155"/>
      <c r="C22" s="244"/>
      <c r="D22" s="249">
        <v>2017</v>
      </c>
      <c r="E22" s="245">
        <v>129115</v>
      </c>
      <c r="F22" s="244"/>
      <c r="G22" s="244"/>
      <c r="H22" s="244"/>
      <c r="I22" s="244"/>
      <c r="J22" s="244"/>
      <c r="K22" s="244"/>
      <c r="L22" s="244"/>
      <c r="M22" s="244"/>
      <c r="N22" s="244"/>
      <c r="O22" s="244"/>
      <c r="P22" s="244"/>
      <c r="Q22" s="244"/>
      <c r="R22" s="244"/>
      <c r="S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9" t="s">
        <v>464</v>
      </c>
      <c r="BC22" s="244">
        <v>834</v>
      </c>
      <c r="BD22" s="249" t="s">
        <v>464</v>
      </c>
      <c r="BE22" s="244">
        <v>421</v>
      </c>
      <c r="BF22" s="249" t="s">
        <v>464</v>
      </c>
      <c r="BG22" s="244">
        <v>12</v>
      </c>
      <c r="BH22" s="249" t="s">
        <v>464</v>
      </c>
      <c r="BI22" s="244">
        <v>401</v>
      </c>
      <c r="BJ22" s="244"/>
      <c r="BK22" s="244"/>
      <c r="BL22" s="244"/>
      <c r="BM22" s="244"/>
      <c r="BN22" s="244"/>
      <c r="BO22" s="244"/>
      <c r="BP22" s="244"/>
      <c r="BQ22" s="244"/>
      <c r="BR22" s="244"/>
      <c r="BS22" s="244"/>
      <c r="BT22" s="244"/>
      <c r="BU22" s="244"/>
      <c r="BW22" s="244"/>
      <c r="BX22" s="244"/>
      <c r="BY22" s="244"/>
      <c r="BZ22" s="244"/>
      <c r="CA22" s="244"/>
      <c r="CB22" s="244"/>
      <c r="CC22" s="244"/>
      <c r="CE22" s="244"/>
      <c r="CF22" s="244"/>
      <c r="CG22" s="244"/>
      <c r="CH22" s="244"/>
      <c r="CI22" s="244"/>
      <c r="CJ22" s="244"/>
      <c r="CK22" s="244"/>
      <c r="CL22" s="244"/>
      <c r="CM22" s="244"/>
      <c r="CN22" s="244"/>
      <c r="CO22" s="257"/>
      <c r="CP22" s="244"/>
      <c r="CQ22" s="244"/>
      <c r="CR22" s="244"/>
      <c r="CS22" s="244"/>
      <c r="CT22" s="244"/>
      <c r="CU22" s="244"/>
      <c r="CV22" s="244"/>
      <c r="CW22" s="244"/>
      <c r="CX22" s="244"/>
      <c r="CY22" s="244"/>
      <c r="CZ22" s="244"/>
      <c r="DA22" s="244"/>
      <c r="DE22" s="244"/>
      <c r="DF22" s="244"/>
      <c r="DG22" s="244"/>
      <c r="DH22" s="244"/>
      <c r="DI22" s="244"/>
      <c r="DJ22" s="244"/>
      <c r="DK22" s="244"/>
      <c r="DL22" s="244"/>
      <c r="DM22" s="244"/>
      <c r="DN22" s="244"/>
      <c r="DO22" s="244"/>
      <c r="DP22" s="244"/>
      <c r="DQ22" s="244"/>
      <c r="DR22" s="244"/>
      <c r="DS22" s="244"/>
      <c r="DT22" s="244"/>
      <c r="DU22" s="244"/>
      <c r="DV22" s="244"/>
      <c r="DW22" s="244"/>
      <c r="DX22" s="244"/>
      <c r="DY22" s="244"/>
      <c r="DZ22" s="244"/>
      <c r="EA22" s="244"/>
      <c r="EB22" s="249">
        <v>2022</v>
      </c>
      <c r="EC22" s="245">
        <v>1080000</v>
      </c>
      <c r="ED22" s="249">
        <v>2022</v>
      </c>
      <c r="EE22" s="245">
        <v>720000</v>
      </c>
      <c r="EJ22" s="249">
        <v>2018</v>
      </c>
      <c r="EK22" s="242">
        <v>2.1999999999999997</v>
      </c>
      <c r="EO22" s="244"/>
      <c r="EP22" s="244"/>
      <c r="FZ22" s="249">
        <v>2018</v>
      </c>
      <c r="GA22" s="254">
        <v>2.5</v>
      </c>
      <c r="GB22" s="249">
        <v>2018</v>
      </c>
      <c r="GC22" s="254">
        <v>18.600000000000001</v>
      </c>
      <c r="GD22" s="249">
        <v>2018</v>
      </c>
      <c r="GE22" s="254">
        <v>59.4</v>
      </c>
      <c r="GF22" s="249">
        <v>2018</v>
      </c>
      <c r="GG22" s="254">
        <v>144.9</v>
      </c>
      <c r="GH22" s="249">
        <v>2018</v>
      </c>
      <c r="GI22" s="254">
        <v>98</v>
      </c>
      <c r="GJ22" s="249">
        <v>2018</v>
      </c>
      <c r="GK22" s="254">
        <v>25</v>
      </c>
      <c r="GL22" s="249">
        <v>2018</v>
      </c>
      <c r="GM22" s="254">
        <v>0.9</v>
      </c>
      <c r="GN22" s="249">
        <v>2018</v>
      </c>
      <c r="GO22" s="254">
        <v>52.1</v>
      </c>
      <c r="GP22" s="254"/>
      <c r="GQ22" s="254"/>
      <c r="GR22" s="254"/>
      <c r="GS22" s="254"/>
      <c r="GT22" s="254"/>
      <c r="GU22" s="184"/>
      <c r="GV22" s="184"/>
      <c r="GW22" s="184"/>
      <c r="GX22" s="184"/>
      <c r="GY22" s="184"/>
      <c r="GZ22" s="184"/>
      <c r="HC22" s="184"/>
      <c r="HF22" s="194" t="s">
        <v>464</v>
      </c>
      <c r="HG22" s="154">
        <v>883.99698530335388</v>
      </c>
      <c r="HH22" s="194" t="s">
        <v>464</v>
      </c>
      <c r="HI22" s="154">
        <v>2695.9552819997489</v>
      </c>
      <c r="HJ22" s="194" t="s">
        <v>464</v>
      </c>
      <c r="HK22" s="154">
        <v>529.14206757944987</v>
      </c>
      <c r="HL22" s="194" t="s">
        <v>464</v>
      </c>
      <c r="HM22" s="154">
        <v>5731.8490139429723</v>
      </c>
      <c r="HN22" s="194" t="s">
        <v>457</v>
      </c>
      <c r="HO22" s="183">
        <v>1020.4161543702473</v>
      </c>
      <c r="HQ22" s="154"/>
      <c r="HR22" s="194">
        <v>2018</v>
      </c>
      <c r="HS22" s="238">
        <v>9</v>
      </c>
      <c r="HT22" s="194">
        <v>2012</v>
      </c>
      <c r="HU22" s="239"/>
      <c r="HV22" s="194" t="s">
        <v>458</v>
      </c>
      <c r="HW22" s="239">
        <v>42.485587540000004</v>
      </c>
      <c r="HX22" s="239"/>
      <c r="HY22" s="154"/>
      <c r="HZ22" s="154"/>
      <c r="IA22" s="184"/>
      <c r="IB22" s="184"/>
      <c r="ID22" s="184"/>
      <c r="IE22" s="185"/>
      <c r="IF22" s="185"/>
      <c r="IG22" s="184"/>
    </row>
    <row r="23" spans="1:241" ht="15" customHeight="1" x14ac:dyDescent="0.25">
      <c r="A23" s="156">
        <v>20</v>
      </c>
      <c r="B23" s="155"/>
      <c r="C23" s="244"/>
      <c r="D23" s="249">
        <v>2018</v>
      </c>
      <c r="E23" s="245">
        <v>130250</v>
      </c>
      <c r="F23" s="244"/>
      <c r="G23" s="244"/>
      <c r="H23" s="244"/>
      <c r="I23" s="244"/>
      <c r="J23" s="244"/>
      <c r="K23" s="244"/>
      <c r="L23" s="244"/>
      <c r="M23" s="244"/>
      <c r="N23" s="244"/>
      <c r="O23" s="244"/>
      <c r="P23" s="244"/>
      <c r="Q23" s="244"/>
      <c r="R23" s="244"/>
      <c r="S23" s="244"/>
      <c r="U23" s="244"/>
      <c r="V23" s="244"/>
      <c r="W23" s="244"/>
      <c r="X23" s="244"/>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9" t="s">
        <v>465</v>
      </c>
      <c r="BC23" s="244">
        <v>864</v>
      </c>
      <c r="BD23" s="249" t="s">
        <v>465</v>
      </c>
      <c r="BE23" s="244">
        <v>219</v>
      </c>
      <c r="BF23" s="249" t="s">
        <v>465</v>
      </c>
      <c r="BG23" s="244">
        <v>32</v>
      </c>
      <c r="BH23" s="249" t="s">
        <v>465</v>
      </c>
      <c r="BI23" s="244">
        <v>613</v>
      </c>
      <c r="BJ23" s="244"/>
      <c r="BK23" s="244"/>
      <c r="BL23" s="244"/>
      <c r="BM23" s="244"/>
      <c r="BN23" s="244"/>
      <c r="BO23" s="244"/>
      <c r="BP23" s="244"/>
      <c r="BQ23" s="244"/>
      <c r="BR23" s="244"/>
      <c r="BS23" s="244"/>
      <c r="BT23" s="244"/>
      <c r="BU23" s="244"/>
      <c r="BW23" s="244"/>
      <c r="BX23" s="244"/>
      <c r="BY23" s="244"/>
      <c r="BZ23" s="244"/>
      <c r="CA23" s="244"/>
      <c r="CB23" s="244"/>
      <c r="CC23" s="244"/>
      <c r="CE23" s="244"/>
      <c r="CF23" s="244"/>
      <c r="CG23" s="244"/>
      <c r="CH23" s="244"/>
      <c r="CI23" s="244"/>
      <c r="CJ23" s="244"/>
      <c r="CK23" s="244"/>
      <c r="CL23" s="244"/>
      <c r="CM23" s="244"/>
      <c r="CN23" s="244"/>
      <c r="CO23" s="257"/>
      <c r="CP23" s="244"/>
      <c r="CQ23" s="244"/>
      <c r="CR23" s="244"/>
      <c r="CS23" s="244"/>
      <c r="CT23" s="244"/>
      <c r="CU23" s="244"/>
      <c r="CV23" s="244"/>
      <c r="CW23" s="244"/>
      <c r="CX23" s="244"/>
      <c r="CY23" s="244"/>
      <c r="CZ23" s="244"/>
      <c r="DA23" s="244"/>
      <c r="DE23" s="244"/>
      <c r="DF23" s="244"/>
      <c r="DG23" s="244"/>
      <c r="DH23" s="244"/>
      <c r="DI23" s="244"/>
      <c r="DJ23" s="244"/>
      <c r="DK23" s="244"/>
      <c r="DL23" s="244"/>
      <c r="DM23" s="244"/>
      <c r="DN23" s="244"/>
      <c r="DO23" s="244"/>
      <c r="DP23" s="244"/>
      <c r="DQ23" s="244"/>
      <c r="DR23" s="244"/>
      <c r="DS23" s="244"/>
      <c r="DT23" s="244"/>
      <c r="DU23" s="244"/>
      <c r="DV23" s="244"/>
      <c r="DW23" s="244"/>
      <c r="DX23" s="244"/>
      <c r="DY23" s="244"/>
      <c r="DZ23" s="244"/>
      <c r="EA23" s="244"/>
      <c r="EB23" s="249">
        <v>2023</v>
      </c>
      <c r="EC23" s="245">
        <v>1060000</v>
      </c>
      <c r="ED23" s="249">
        <v>2023</v>
      </c>
      <c r="EE23" s="245">
        <v>760000</v>
      </c>
      <c r="EJ23" s="249">
        <v>2019</v>
      </c>
      <c r="EK23" s="242">
        <v>2.5</v>
      </c>
      <c r="EO23" s="244"/>
      <c r="EP23" s="244"/>
      <c r="FZ23" s="249">
        <v>2019</v>
      </c>
      <c r="GA23" s="254">
        <v>0.8</v>
      </c>
      <c r="GB23" s="249">
        <v>2019</v>
      </c>
      <c r="GC23" s="254">
        <v>12.5</v>
      </c>
      <c r="GD23" s="249">
        <v>2019</v>
      </c>
      <c r="GE23" s="254">
        <v>51.7</v>
      </c>
      <c r="GF23" s="249">
        <v>2019</v>
      </c>
      <c r="GG23" s="254">
        <v>150.1</v>
      </c>
      <c r="GH23" s="249">
        <v>2019</v>
      </c>
      <c r="GI23" s="254">
        <v>98.6</v>
      </c>
      <c r="GJ23" s="249">
        <v>2019</v>
      </c>
      <c r="GK23" s="254">
        <v>17.8</v>
      </c>
      <c r="GL23" s="249">
        <v>2019</v>
      </c>
      <c r="GM23" s="254">
        <v>1.6</v>
      </c>
      <c r="GN23" s="249">
        <v>2019</v>
      </c>
      <c r="GO23" s="254">
        <v>50</v>
      </c>
      <c r="GP23" s="254"/>
      <c r="GQ23" s="254"/>
      <c r="GR23" s="254"/>
      <c r="GS23" s="254"/>
      <c r="GT23" s="254"/>
      <c r="GU23" s="184"/>
      <c r="GV23" s="184"/>
      <c r="GW23" s="184"/>
      <c r="GX23" s="184"/>
      <c r="GY23" s="184"/>
      <c r="GZ23" s="184"/>
      <c r="HC23" s="184"/>
      <c r="HF23" s="194" t="s">
        <v>465</v>
      </c>
      <c r="HG23" s="154">
        <v>873.74673916459756</v>
      </c>
      <c r="HH23" s="194" t="s">
        <v>465</v>
      </c>
      <c r="HI23" s="154">
        <v>3003.8972876135399</v>
      </c>
      <c r="HJ23" s="194" t="s">
        <v>465</v>
      </c>
      <c r="HK23" s="154">
        <v>438.44485652324227</v>
      </c>
      <c r="HL23" s="194" t="s">
        <v>465</v>
      </c>
      <c r="HM23" s="154">
        <v>6177.51516484898</v>
      </c>
      <c r="HN23" s="194" t="s">
        <v>458</v>
      </c>
      <c r="HO23" s="183">
        <v>1079.6576695194206</v>
      </c>
      <c r="HQ23" s="154"/>
      <c r="HR23" s="194">
        <v>2019</v>
      </c>
      <c r="HS23" s="238">
        <v>9</v>
      </c>
      <c r="HT23" s="194">
        <v>2013</v>
      </c>
      <c r="HU23" s="239"/>
      <c r="HV23" s="195" t="s">
        <v>461</v>
      </c>
      <c r="HW23" s="239">
        <v>30.820598419999996</v>
      </c>
      <c r="HX23" s="239"/>
      <c r="HY23" s="154"/>
      <c r="HZ23" s="154"/>
      <c r="IA23" s="184"/>
      <c r="IB23" s="184"/>
      <c r="ID23" s="184"/>
      <c r="IE23" s="185"/>
      <c r="IF23" s="185"/>
      <c r="IG23" s="184"/>
    </row>
    <row r="24" spans="1:241" ht="15" customHeight="1" x14ac:dyDescent="0.25">
      <c r="A24" s="156">
        <v>21</v>
      </c>
      <c r="B24" s="155"/>
      <c r="D24" s="249">
        <v>2019</v>
      </c>
      <c r="E24" s="245">
        <v>131640</v>
      </c>
      <c r="F24" s="244"/>
      <c r="G24" s="244"/>
      <c r="H24" s="244"/>
      <c r="I24" s="244"/>
      <c r="J24" s="244"/>
      <c r="K24" s="244"/>
      <c r="L24" s="244"/>
      <c r="M24" s="244"/>
      <c r="N24" s="244"/>
      <c r="O24" s="244"/>
      <c r="P24" s="244"/>
      <c r="Q24" s="244"/>
      <c r="R24" s="244"/>
      <c r="S24" s="244"/>
      <c r="U24" s="244"/>
      <c r="V24" s="244"/>
      <c r="W24" s="244"/>
      <c r="X24" s="244"/>
      <c r="Y24" s="244"/>
      <c r="Z24" s="244"/>
      <c r="AA24" s="244"/>
      <c r="AB24" s="244"/>
      <c r="AC24" s="244"/>
      <c r="AD24" s="244"/>
      <c r="AE24" s="244"/>
      <c r="AF24" s="244"/>
      <c r="AG24" s="244"/>
      <c r="AH24" s="242"/>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c r="BW24" s="244"/>
      <c r="BX24" s="244"/>
      <c r="BY24" s="244"/>
      <c r="BZ24" s="244"/>
      <c r="CA24" s="244"/>
      <c r="CB24" s="244"/>
      <c r="CC24" s="244"/>
      <c r="CE24" s="244"/>
      <c r="CF24" s="244"/>
      <c r="CG24" s="244"/>
      <c r="CH24" s="244"/>
      <c r="CI24" s="244"/>
      <c r="CJ24" s="244"/>
      <c r="CK24" s="244"/>
      <c r="CL24" s="244"/>
      <c r="CM24" s="244"/>
      <c r="CN24" s="244"/>
      <c r="CO24" s="257"/>
      <c r="CP24" s="244"/>
      <c r="CQ24" s="244"/>
      <c r="CR24" s="244"/>
      <c r="CS24" s="244"/>
      <c r="CT24" s="244"/>
      <c r="CU24" s="244"/>
      <c r="CV24" s="244"/>
      <c r="CW24" s="244"/>
      <c r="CX24" s="244"/>
      <c r="CY24" s="244"/>
      <c r="CZ24" s="244"/>
      <c r="DA24" s="244"/>
      <c r="DE24" s="244"/>
      <c r="DF24" s="244"/>
      <c r="DG24" s="244"/>
      <c r="DH24" s="244"/>
      <c r="DI24" s="244"/>
      <c r="DJ24" s="244"/>
      <c r="DK24" s="244"/>
      <c r="DL24" s="244"/>
      <c r="DM24" s="244"/>
      <c r="DN24" s="244"/>
      <c r="DO24" s="244"/>
      <c r="DP24" s="244"/>
      <c r="DQ24" s="244"/>
      <c r="DR24" s="244"/>
      <c r="DS24" s="244"/>
      <c r="DT24" s="244"/>
      <c r="DU24" s="244"/>
      <c r="DV24" s="244"/>
      <c r="DW24" s="244"/>
      <c r="DX24" s="244"/>
      <c r="DY24" s="244"/>
      <c r="DZ24" s="244"/>
      <c r="EA24" s="244"/>
      <c r="EB24" s="249">
        <v>2024</v>
      </c>
      <c r="EC24" s="245">
        <v>977500</v>
      </c>
      <c r="ED24" s="249">
        <v>2024</v>
      </c>
      <c r="EE24" s="245">
        <v>675000</v>
      </c>
      <c r="EJ24" s="249">
        <v>2020</v>
      </c>
      <c r="EK24" s="242">
        <v>1.9</v>
      </c>
      <c r="EO24" s="244"/>
      <c r="EP24" s="244"/>
      <c r="FZ24" s="249">
        <v>2020</v>
      </c>
      <c r="GA24" s="267">
        <v>1.0885060958068731</v>
      </c>
      <c r="GB24" s="249">
        <v>2020</v>
      </c>
      <c r="GC24" s="267">
        <v>9.2008428810697556</v>
      </c>
      <c r="GD24" s="249">
        <v>2020</v>
      </c>
      <c r="GE24" s="267">
        <v>48.532833554991136</v>
      </c>
      <c r="GF24" s="249">
        <v>2020</v>
      </c>
      <c r="GG24" s="267">
        <v>145.22995098036833</v>
      </c>
      <c r="GH24" s="249">
        <v>2020</v>
      </c>
      <c r="GI24" s="267">
        <v>96.362555507768377</v>
      </c>
      <c r="GJ24" s="249">
        <v>2020</v>
      </c>
      <c r="GK24" s="267">
        <v>17.74861637140145</v>
      </c>
      <c r="GL24" s="249">
        <v>2020</v>
      </c>
      <c r="GM24" s="267">
        <v>1.2249702774240669</v>
      </c>
      <c r="GN24" s="249">
        <v>2020</v>
      </c>
      <c r="GO24" s="267">
        <v>48.073874617541144</v>
      </c>
      <c r="GP24" s="254"/>
      <c r="GQ24" s="254"/>
      <c r="GR24" s="254"/>
      <c r="GS24" s="254"/>
      <c r="GT24" s="254"/>
      <c r="GU24" s="184"/>
      <c r="GV24" s="184"/>
      <c r="GW24" s="184"/>
      <c r="GX24" s="184"/>
      <c r="GY24" s="184"/>
      <c r="GZ24" s="184"/>
      <c r="HC24" s="184"/>
      <c r="HF24" s="194" t="s">
        <v>466</v>
      </c>
      <c r="HG24" s="184">
        <v>939.02871869261276</v>
      </c>
      <c r="HH24" s="194" t="s">
        <v>466</v>
      </c>
      <c r="HI24" s="184">
        <v>3867.9958642613542</v>
      </c>
      <c r="HJ24" s="194" t="s">
        <v>466</v>
      </c>
      <c r="HK24" s="184">
        <v>456.01148130430084</v>
      </c>
      <c r="HL24" s="194" t="s">
        <v>466</v>
      </c>
      <c r="HM24" s="184">
        <v>6889.5541735467041</v>
      </c>
      <c r="HN24" s="194" t="s">
        <v>461</v>
      </c>
      <c r="HO24" s="183">
        <v>996.54510556621881</v>
      </c>
      <c r="HQ24" s="154"/>
      <c r="HR24" s="194">
        <v>2020</v>
      </c>
      <c r="HS24" s="238">
        <v>9</v>
      </c>
      <c r="HT24" s="194">
        <v>2014</v>
      </c>
      <c r="HU24" s="239"/>
      <c r="HV24" s="195" t="s">
        <v>459</v>
      </c>
      <c r="HW24" s="239">
        <v>42.485587540000004</v>
      </c>
      <c r="HX24" s="239"/>
      <c r="HY24" s="154"/>
      <c r="HZ24" s="154"/>
      <c r="IA24" s="184"/>
      <c r="IB24" s="184"/>
      <c r="ID24" s="184"/>
      <c r="IE24" s="185"/>
      <c r="IF24" s="185"/>
      <c r="IG24" s="184"/>
    </row>
    <row r="25" spans="1:241" ht="15" customHeight="1" x14ac:dyDescent="0.25">
      <c r="A25" s="156">
        <v>22</v>
      </c>
      <c r="D25" s="249">
        <v>2020</v>
      </c>
      <c r="E25" s="245">
        <v>131895</v>
      </c>
      <c r="F25" s="244"/>
      <c r="G25" s="244"/>
      <c r="H25" s="244"/>
      <c r="I25" s="244"/>
      <c r="J25" s="244"/>
      <c r="K25" s="244"/>
      <c r="L25" s="244"/>
      <c r="M25" s="244"/>
      <c r="N25" s="244"/>
      <c r="O25" s="244"/>
      <c r="P25" s="244"/>
      <c r="Q25" s="244"/>
      <c r="R25" s="244"/>
      <c r="S25" s="244"/>
      <c r="U25" s="244"/>
      <c r="V25" s="244"/>
      <c r="W25" s="244"/>
      <c r="X25" s="244"/>
      <c r="Y25" s="244"/>
      <c r="Z25" s="244"/>
      <c r="AA25" s="244"/>
      <c r="AB25" s="244"/>
      <c r="AC25" s="244"/>
      <c r="AD25" s="244"/>
      <c r="AE25" s="244"/>
      <c r="AF25" s="244"/>
      <c r="AG25" s="244"/>
      <c r="AH25" s="242"/>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c r="BW25" s="244"/>
      <c r="BX25" s="244"/>
      <c r="BY25" s="244"/>
      <c r="BZ25" s="244"/>
      <c r="CA25" s="244"/>
      <c r="CB25" s="244"/>
      <c r="CC25" s="244"/>
      <c r="CE25" s="244"/>
      <c r="CF25" s="244"/>
      <c r="CG25" s="244"/>
      <c r="CH25" s="244"/>
      <c r="CI25" s="244"/>
      <c r="CJ25" s="244"/>
      <c r="CK25" s="244"/>
      <c r="CL25" s="244"/>
      <c r="CM25" s="244"/>
      <c r="CN25" s="244"/>
      <c r="CO25" s="257"/>
      <c r="CP25" s="244"/>
      <c r="CQ25" s="244"/>
      <c r="CR25" s="244"/>
      <c r="CS25" s="244"/>
      <c r="CT25" s="244"/>
      <c r="CU25" s="244"/>
      <c r="CV25" s="244"/>
      <c r="CW25" s="244"/>
      <c r="CX25" s="244"/>
      <c r="CY25" s="244"/>
      <c r="CZ25" s="244"/>
      <c r="DA25" s="244"/>
      <c r="DE25" s="244"/>
      <c r="DF25" s="244"/>
      <c r="DG25" s="244"/>
      <c r="DH25" s="244"/>
      <c r="DI25" s="244"/>
      <c r="DJ25" s="244"/>
      <c r="DK25" s="244"/>
      <c r="DL25" s="244"/>
      <c r="DM25" s="244"/>
      <c r="DN25" s="244"/>
      <c r="DO25" s="244"/>
      <c r="DP25" s="244"/>
      <c r="DQ25" s="244"/>
      <c r="DR25" s="244"/>
      <c r="DS25" s="244"/>
      <c r="DT25" s="244"/>
      <c r="DU25" s="244"/>
      <c r="DV25" s="244"/>
      <c r="DW25" s="244"/>
      <c r="DX25" s="244"/>
      <c r="DY25" s="244"/>
      <c r="DZ25" s="244"/>
      <c r="EA25" s="244"/>
      <c r="EB25" s="249">
        <v>2025</v>
      </c>
      <c r="EC25" s="245">
        <v>1035500</v>
      </c>
      <c r="ED25" s="249">
        <v>2025</v>
      </c>
      <c r="EE25" s="245">
        <v>717500</v>
      </c>
      <c r="EJ25" s="249">
        <v>2021</v>
      </c>
      <c r="EK25" s="242">
        <v>3.5000000000000004</v>
      </c>
      <c r="EO25" s="244"/>
      <c r="EP25" s="244"/>
      <c r="FZ25" s="249">
        <v>2021</v>
      </c>
      <c r="GA25" s="267">
        <v>1.4484356894553883</v>
      </c>
      <c r="GB25" s="249">
        <v>2021</v>
      </c>
      <c r="GC25" s="267">
        <v>6.6648153290752568</v>
      </c>
      <c r="GD25" s="249">
        <v>2021</v>
      </c>
      <c r="GE25" s="267">
        <v>49.222797927461144</v>
      </c>
      <c r="GF25" s="249">
        <v>2021</v>
      </c>
      <c r="GG25" s="267">
        <v>145.30104421239724</v>
      </c>
      <c r="GH25" s="249">
        <v>2021</v>
      </c>
      <c r="GI25" s="267">
        <v>96.424010217113661</v>
      </c>
      <c r="GJ25" s="249">
        <v>2021</v>
      </c>
      <c r="GK25" s="267">
        <v>18.018018018018019</v>
      </c>
      <c r="GL25" s="249">
        <v>2021</v>
      </c>
      <c r="GM25" s="267">
        <v>0.90867787369377551</v>
      </c>
      <c r="GN25" s="249">
        <v>2021</v>
      </c>
      <c r="GO25" s="267">
        <v>48.639238870025338</v>
      </c>
      <c r="GP25" s="254"/>
      <c r="GQ25" s="254"/>
      <c r="GR25" s="254"/>
      <c r="GS25" s="254"/>
      <c r="GT25" s="254"/>
      <c r="GU25" s="184"/>
      <c r="GV25" s="184"/>
      <c r="GW25" s="184"/>
      <c r="GX25" s="184"/>
      <c r="GY25" s="184"/>
      <c r="GZ25" s="184"/>
      <c r="HC25" s="184"/>
      <c r="HF25" s="194" t="s">
        <v>467</v>
      </c>
      <c r="HG25" s="184">
        <v>990</v>
      </c>
      <c r="HH25" s="194" t="s">
        <v>467</v>
      </c>
      <c r="HI25" s="184">
        <v>5070</v>
      </c>
      <c r="HJ25" s="194" t="s">
        <v>467</v>
      </c>
      <c r="HK25" s="184">
        <v>478</v>
      </c>
      <c r="HL25" s="194" t="s">
        <v>467</v>
      </c>
      <c r="HM25" s="184">
        <v>8492</v>
      </c>
      <c r="HN25" s="194" t="s">
        <v>459</v>
      </c>
      <c r="HO25" s="183">
        <v>1050.5925250683683</v>
      </c>
      <c r="HQ25" s="154"/>
      <c r="HR25" s="194">
        <v>2021</v>
      </c>
      <c r="HS25" s="238">
        <v>9</v>
      </c>
      <c r="HT25" s="194">
        <v>2015</v>
      </c>
      <c r="HU25" s="239"/>
      <c r="HV25" s="195" t="s">
        <v>460</v>
      </c>
      <c r="HW25" s="239">
        <v>30.820598419999996</v>
      </c>
      <c r="HX25" s="239"/>
      <c r="HY25" s="154"/>
      <c r="HZ25" s="154"/>
      <c r="IA25" s="184"/>
      <c r="IB25" s="184"/>
      <c r="ID25" s="184"/>
      <c r="IE25" s="185"/>
      <c r="IF25" s="185"/>
      <c r="IG25" s="184"/>
    </row>
    <row r="26" spans="1:241" ht="15" customHeight="1" x14ac:dyDescent="0.35">
      <c r="A26" s="156">
        <v>23</v>
      </c>
      <c r="D26" s="249">
        <v>2021</v>
      </c>
      <c r="E26" s="245">
        <v>127376</v>
      </c>
      <c r="F26" s="244"/>
      <c r="G26" s="244"/>
      <c r="H26" s="244"/>
      <c r="I26" s="244"/>
      <c r="J26" s="244"/>
      <c r="K26" s="244"/>
      <c r="L26" s="244"/>
      <c r="M26" s="244"/>
      <c r="N26" s="244"/>
      <c r="O26" s="244"/>
      <c r="P26" s="244"/>
      <c r="Q26" s="244"/>
      <c r="R26" s="244"/>
      <c r="S26" s="244"/>
      <c r="U26" s="244"/>
      <c r="V26" s="244"/>
      <c r="W26" s="244"/>
      <c r="X26" s="244"/>
      <c r="Y26" s="244"/>
      <c r="Z26" s="244"/>
      <c r="AA26" s="244"/>
      <c r="AB26" s="244"/>
      <c r="AC26" s="244"/>
      <c r="AD26" s="244"/>
      <c r="AE26" s="244"/>
      <c r="AF26" s="244"/>
      <c r="AG26" s="244"/>
      <c r="AH26" s="242"/>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c r="BR26" s="244"/>
      <c r="BS26" s="244"/>
      <c r="BT26" s="244"/>
      <c r="BU26" s="244"/>
      <c r="BW26" s="244"/>
      <c r="BX26" s="244"/>
      <c r="BY26" s="244"/>
      <c r="BZ26" s="244"/>
      <c r="CA26" s="244"/>
      <c r="CB26" s="244"/>
      <c r="CC26" s="244"/>
      <c r="CE26" s="244"/>
      <c r="CF26" s="244"/>
      <c r="CG26" s="244"/>
      <c r="CH26" s="244"/>
      <c r="CI26" s="244"/>
      <c r="CJ26" s="244"/>
      <c r="CK26" s="244"/>
      <c r="CL26" s="244"/>
      <c r="CM26" s="244"/>
      <c r="CN26" s="244"/>
      <c r="CO26" s="257"/>
      <c r="CP26" s="244"/>
      <c r="CQ26" s="244"/>
      <c r="CR26" s="244"/>
      <c r="CS26" s="244"/>
      <c r="CT26" s="244"/>
      <c r="CU26" s="244"/>
      <c r="CV26" s="244"/>
      <c r="CW26" s="244"/>
      <c r="CX26" s="244"/>
      <c r="CY26" s="244"/>
      <c r="CZ26" s="244"/>
      <c r="DA26" s="244"/>
      <c r="DE26" s="244"/>
      <c r="DF26" s="244"/>
      <c r="DG26" s="244"/>
      <c r="DH26" s="244"/>
      <c r="DI26" s="244"/>
      <c r="DJ26" s="244"/>
      <c r="DK26" s="244"/>
      <c r="DL26" s="244"/>
      <c r="DM26" s="244"/>
      <c r="DN26" s="244"/>
      <c r="DO26" s="244"/>
      <c r="DP26" s="244"/>
      <c r="DQ26" s="244"/>
      <c r="DR26" s="244"/>
      <c r="DS26" s="244"/>
      <c r="DT26" s="244"/>
      <c r="DU26" s="244"/>
      <c r="DV26" s="244"/>
      <c r="DW26" s="244"/>
      <c r="DX26" s="244"/>
      <c r="DY26" s="244"/>
      <c r="DZ26" s="244"/>
      <c r="EA26" s="244"/>
      <c r="EB26" s="246"/>
      <c r="ED26" s="246"/>
      <c r="EJ26" s="249">
        <v>2022</v>
      </c>
      <c r="EK26" s="242">
        <v>2.8000000000000003</v>
      </c>
      <c r="EO26" s="244"/>
      <c r="EP26" s="244"/>
      <c r="FZ26" s="249">
        <v>2022</v>
      </c>
      <c r="GA26" s="254">
        <v>1</v>
      </c>
      <c r="GB26" s="249">
        <v>2022</v>
      </c>
      <c r="GC26" s="254">
        <v>7</v>
      </c>
      <c r="GD26" s="249">
        <v>2022</v>
      </c>
      <c r="GE26" s="254">
        <v>51</v>
      </c>
      <c r="GF26" s="249">
        <v>2022</v>
      </c>
      <c r="GG26" s="254">
        <v>135</v>
      </c>
      <c r="GH26" s="249">
        <v>2022</v>
      </c>
      <c r="GI26" s="254">
        <v>104</v>
      </c>
      <c r="GJ26" s="249">
        <v>2022</v>
      </c>
      <c r="GK26" s="254">
        <v>22</v>
      </c>
      <c r="GL26" s="249">
        <v>2022</v>
      </c>
      <c r="GM26" s="254">
        <v>1</v>
      </c>
      <c r="GN26" s="249">
        <v>2022</v>
      </c>
      <c r="GO26" s="254">
        <v>48</v>
      </c>
      <c r="GP26" s="254"/>
      <c r="GQ26" s="254"/>
      <c r="GR26" s="254"/>
      <c r="GS26" s="254"/>
      <c r="GT26" s="254"/>
      <c r="GU26" s="184"/>
      <c r="GV26" s="184"/>
      <c r="GW26" s="184"/>
      <c r="GX26" s="184"/>
      <c r="GY26" s="184"/>
      <c r="GZ26" s="184"/>
      <c r="HC26" s="184"/>
      <c r="HG26" s="184"/>
      <c r="HH26" s="184"/>
      <c r="HI26" s="184"/>
      <c r="HJ26" s="184"/>
      <c r="HK26" s="184"/>
      <c r="HL26" s="184"/>
      <c r="HM26" s="184"/>
      <c r="HN26" s="194" t="s">
        <v>460</v>
      </c>
      <c r="HO26" s="183">
        <v>1030.0136425648022</v>
      </c>
      <c r="HQ26" s="154"/>
      <c r="HR26" s="194">
        <v>2022</v>
      </c>
      <c r="HS26">
        <v>9</v>
      </c>
      <c r="HT26" s="194">
        <v>2016</v>
      </c>
      <c r="HU26" s="239"/>
      <c r="HV26" s="195" t="s">
        <v>464</v>
      </c>
      <c r="HW26" s="239">
        <v>39.933306999999999</v>
      </c>
      <c r="HX26" s="239"/>
      <c r="HY26" s="154"/>
      <c r="HZ26" s="154"/>
      <c r="IA26" s="184"/>
      <c r="IB26" s="184"/>
      <c r="ID26" s="184"/>
      <c r="IE26" s="185"/>
      <c r="IF26" s="185"/>
      <c r="IG26" s="184"/>
    </row>
    <row r="27" spans="1:241" ht="15" customHeight="1" x14ac:dyDescent="0.35">
      <c r="A27" s="156">
        <v>24</v>
      </c>
      <c r="D27" s="249">
        <v>2022</v>
      </c>
      <c r="E27" s="245">
        <v>127427</v>
      </c>
      <c r="F27" s="244"/>
      <c r="G27" s="244"/>
      <c r="H27" s="244"/>
      <c r="I27" s="244"/>
      <c r="J27" s="244"/>
      <c r="K27" s="244"/>
      <c r="L27" s="244"/>
      <c r="M27" s="244"/>
      <c r="N27" s="244"/>
      <c r="O27" s="244"/>
      <c r="P27" s="244"/>
      <c r="Q27" s="244"/>
      <c r="R27" s="244"/>
      <c r="S27" s="244"/>
      <c r="U27" s="244"/>
      <c r="V27" s="244"/>
      <c r="W27" s="244"/>
      <c r="X27" s="244"/>
      <c r="Y27" s="244"/>
      <c r="Z27" s="244"/>
      <c r="AA27" s="244"/>
      <c r="AB27" s="244"/>
      <c r="AC27" s="244"/>
      <c r="AD27" s="244"/>
      <c r="AE27" s="244"/>
      <c r="AF27" s="244"/>
      <c r="AG27" s="244"/>
      <c r="AH27" s="242"/>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c r="BW27" s="244"/>
      <c r="BX27" s="244"/>
      <c r="BY27" s="244"/>
      <c r="BZ27" s="244"/>
      <c r="CA27" s="244"/>
      <c r="CB27" s="244"/>
      <c r="CC27" s="244"/>
      <c r="CE27" s="244"/>
      <c r="CF27" s="244"/>
      <c r="CG27" s="244"/>
      <c r="CH27" s="244"/>
      <c r="CI27" s="244"/>
      <c r="CJ27" s="244"/>
      <c r="CK27" s="244"/>
      <c r="CL27" s="244"/>
      <c r="CM27" s="244"/>
      <c r="CN27" s="244"/>
      <c r="CO27" s="257"/>
      <c r="CP27" s="244"/>
      <c r="CQ27" s="244"/>
      <c r="CR27" s="244"/>
      <c r="CS27" s="244"/>
      <c r="CT27" s="244"/>
      <c r="CU27" s="244"/>
      <c r="CV27" s="244"/>
      <c r="CW27" s="244"/>
      <c r="CX27" s="244"/>
      <c r="CY27" s="244"/>
      <c r="CZ27" s="244"/>
      <c r="DA27" s="244"/>
      <c r="DE27" s="244"/>
      <c r="DF27" s="244"/>
      <c r="DG27" s="244"/>
      <c r="DH27" s="244"/>
      <c r="DI27" s="244"/>
      <c r="DJ27" s="244"/>
      <c r="DK27" s="244"/>
      <c r="DL27" s="244"/>
      <c r="DM27" s="244"/>
      <c r="DN27" s="244"/>
      <c r="DO27" s="244"/>
      <c r="DP27" s="244"/>
      <c r="DQ27" s="244"/>
      <c r="DR27" s="244"/>
      <c r="DS27" s="244"/>
      <c r="DT27" s="244"/>
      <c r="DU27" s="244"/>
      <c r="DV27" s="244"/>
      <c r="DW27" s="244"/>
      <c r="DX27" s="244"/>
      <c r="DY27" s="244"/>
      <c r="DZ27" s="244"/>
      <c r="EA27" s="244"/>
      <c r="EB27" s="246"/>
      <c r="ED27" s="246"/>
      <c r="EJ27" s="249">
        <v>2023</v>
      </c>
      <c r="EK27" s="242">
        <v>2.1999999999999997</v>
      </c>
      <c r="EO27" s="244"/>
      <c r="EP27" s="244"/>
      <c r="FZ27" s="249">
        <v>2023</v>
      </c>
      <c r="GA27" s="254">
        <v>0.53358316381519932</v>
      </c>
      <c r="GB27" s="249">
        <v>2023</v>
      </c>
      <c r="GC27" s="254">
        <v>5.7627550046645242</v>
      </c>
      <c r="GD27" s="249">
        <v>2023</v>
      </c>
      <c r="GE27" s="254">
        <v>39.047069807164959</v>
      </c>
      <c r="GF27" s="249">
        <v>2023</v>
      </c>
      <c r="GG27" s="254">
        <v>104.04452778635702</v>
      </c>
      <c r="GH27" s="249">
        <v>2023</v>
      </c>
      <c r="GI27" s="254">
        <v>66.497310292449527</v>
      </c>
      <c r="GJ27" s="249">
        <v>2023</v>
      </c>
      <c r="GK27" s="254">
        <v>12.372390174150562</v>
      </c>
      <c r="GL27" s="249">
        <v>2023</v>
      </c>
      <c r="GM27" s="254">
        <v>2.0227503753407432</v>
      </c>
      <c r="GN27" s="249">
        <v>2023</v>
      </c>
      <c r="GO27" s="254">
        <v>34.207199831163848</v>
      </c>
      <c r="GP27" s="254"/>
      <c r="GQ27" s="254"/>
      <c r="GR27" s="254"/>
      <c r="GS27" s="254"/>
      <c r="GT27" s="254"/>
      <c r="GU27" s="184"/>
      <c r="GV27" s="184"/>
      <c r="GW27" s="184"/>
      <c r="GX27" s="184"/>
      <c r="GY27" s="184"/>
      <c r="GZ27" s="184"/>
      <c r="HC27" s="184"/>
      <c r="HG27" s="184"/>
      <c r="HH27" s="184"/>
      <c r="HI27" s="184"/>
      <c r="HJ27" s="184"/>
      <c r="HK27" s="184"/>
      <c r="HL27" s="184"/>
      <c r="HM27" s="184"/>
      <c r="HN27" s="194" t="s">
        <v>464</v>
      </c>
      <c r="HO27" s="284">
        <v>922.81295647939908</v>
      </c>
      <c r="HQ27" s="154"/>
      <c r="HR27" s="194">
        <v>2023</v>
      </c>
      <c r="HS27">
        <v>9</v>
      </c>
      <c r="HT27" s="194">
        <v>2017</v>
      </c>
      <c r="HU27" s="239"/>
      <c r="HV27" s="195" t="s">
        <v>465</v>
      </c>
      <c r="HW27" s="239">
        <v>57.169938569999999</v>
      </c>
      <c r="HX27" s="239"/>
      <c r="HY27" s="154"/>
      <c r="HZ27" s="154"/>
      <c r="IA27" s="184"/>
      <c r="IB27" s="184"/>
      <c r="ID27" s="184"/>
      <c r="IE27" s="185"/>
      <c r="IF27" s="185"/>
      <c r="IG27" s="184"/>
    </row>
    <row r="28" spans="1:241" ht="15" customHeight="1" x14ac:dyDescent="0.35">
      <c r="A28" s="198">
        <v>25</v>
      </c>
      <c r="D28" s="249">
        <v>2023</v>
      </c>
      <c r="E28" s="245">
        <v>129602</v>
      </c>
      <c r="F28" s="244"/>
      <c r="G28" s="244"/>
      <c r="H28" s="244"/>
      <c r="I28" s="244"/>
      <c r="J28" s="244"/>
      <c r="K28" s="244"/>
      <c r="L28" s="244"/>
      <c r="M28" s="244"/>
      <c r="N28" s="244"/>
      <c r="O28" s="244"/>
      <c r="P28" s="244"/>
      <c r="Q28" s="244"/>
      <c r="R28" s="244"/>
      <c r="S28" s="244"/>
      <c r="U28" s="244"/>
      <c r="V28" s="244"/>
      <c r="W28" s="244"/>
      <c r="X28" s="244"/>
      <c r="Y28" s="244"/>
      <c r="Z28" s="244"/>
      <c r="AA28" s="244"/>
      <c r="AB28" s="244"/>
      <c r="AC28" s="244"/>
      <c r="AD28" s="244"/>
      <c r="AE28" s="244"/>
      <c r="AF28" s="244"/>
      <c r="AG28" s="244"/>
      <c r="AH28" s="242"/>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W28" s="244"/>
      <c r="BX28" s="244"/>
      <c r="BY28" s="244"/>
      <c r="BZ28" s="244"/>
      <c r="CA28" s="244"/>
      <c r="CB28" s="244"/>
      <c r="CC28" s="244"/>
      <c r="CE28" s="244"/>
      <c r="CF28" s="244"/>
      <c r="CG28" s="244"/>
      <c r="CH28" s="244"/>
      <c r="CI28" s="244"/>
      <c r="CJ28" s="244"/>
      <c r="CK28" s="244"/>
      <c r="CL28" s="244"/>
      <c r="CM28" s="244"/>
      <c r="CN28" s="244"/>
      <c r="CO28" s="257"/>
      <c r="CP28" s="244"/>
      <c r="CQ28" s="244"/>
      <c r="CR28" s="244"/>
      <c r="CS28" s="244"/>
      <c r="CT28" s="244"/>
      <c r="CU28" s="244"/>
      <c r="CV28" s="244"/>
      <c r="CW28" s="244"/>
      <c r="CX28" s="244"/>
      <c r="CY28" s="244"/>
      <c r="CZ28" s="244"/>
      <c r="DA28" s="244"/>
      <c r="DE28" s="244"/>
      <c r="DF28" s="244"/>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6"/>
      <c r="ED28" s="246"/>
      <c r="EJ28" s="249">
        <v>2024</v>
      </c>
      <c r="EK28" s="242">
        <v>2.6</v>
      </c>
      <c r="EO28" s="244"/>
      <c r="EP28" s="244"/>
      <c r="FZ28"/>
      <c r="GA28"/>
      <c r="GB28"/>
      <c r="GC28"/>
      <c r="GD28"/>
      <c r="GE28"/>
      <c r="GF28"/>
      <c r="GG28"/>
      <c r="GH28"/>
      <c r="GI28"/>
      <c r="GJ28"/>
      <c r="GK28"/>
      <c r="GL28"/>
      <c r="GM28"/>
      <c r="GN28"/>
      <c r="GO28"/>
      <c r="GP28" s="254"/>
      <c r="GQ28" s="254"/>
      <c r="GR28" s="254"/>
      <c r="GS28" s="254"/>
      <c r="GT28" s="254"/>
      <c r="GU28" s="184"/>
      <c r="GV28" s="184"/>
      <c r="GW28" s="184"/>
      <c r="GX28" s="184"/>
      <c r="GY28" s="184"/>
      <c r="GZ28" s="184"/>
      <c r="HC28" s="184"/>
      <c r="HG28" s="184"/>
      <c r="HH28" s="184"/>
      <c r="HI28" s="184"/>
      <c r="HJ28" s="184"/>
      <c r="HK28" s="184"/>
      <c r="HL28" s="184"/>
      <c r="HM28" s="184"/>
      <c r="HN28" s="194" t="s">
        <v>465</v>
      </c>
      <c r="HO28" s="284">
        <v>913.81965615865738</v>
      </c>
      <c r="HQ28" s="154"/>
      <c r="HS28" s="238"/>
      <c r="HT28" s="155"/>
      <c r="HU28" s="155"/>
      <c r="HV28" s="195" t="s">
        <v>466</v>
      </c>
      <c r="HW28" s="239">
        <v>59.1</v>
      </c>
      <c r="HX28" s="239"/>
      <c r="HY28" s="154"/>
      <c r="HZ28" s="154"/>
      <c r="IA28" s="184"/>
      <c r="IB28" s="184"/>
      <c r="ID28" s="184"/>
      <c r="IE28" s="185"/>
      <c r="IF28" s="185"/>
      <c r="IG28" s="184"/>
    </row>
    <row r="29" spans="1:241" ht="15" customHeight="1" x14ac:dyDescent="0.25">
      <c r="A29" s="156">
        <v>26</v>
      </c>
      <c r="B29" s="197" t="s">
        <v>45</v>
      </c>
      <c r="F29" s="244"/>
      <c r="G29" s="244"/>
      <c r="H29" s="244"/>
      <c r="I29" s="244"/>
      <c r="J29" s="244"/>
      <c r="K29" s="244"/>
      <c r="L29" s="244"/>
      <c r="M29" s="244"/>
      <c r="N29" s="244"/>
      <c r="O29" s="244"/>
      <c r="P29" s="244"/>
      <c r="Q29" s="244"/>
      <c r="R29" s="244"/>
      <c r="S29" s="244"/>
      <c r="U29" s="244"/>
      <c r="V29" s="244"/>
      <c r="W29" s="244"/>
      <c r="X29" s="244"/>
      <c r="Y29" s="244"/>
      <c r="Z29" s="244"/>
      <c r="AA29" s="244"/>
      <c r="AB29" s="244"/>
      <c r="AC29" s="244"/>
      <c r="AD29" s="244"/>
      <c r="AE29" s="244"/>
      <c r="AF29" s="244"/>
      <c r="AG29" s="244"/>
      <c r="AH29" s="242"/>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W29" s="244"/>
      <c r="BX29" s="244"/>
      <c r="BY29" s="244"/>
      <c r="BZ29" s="244"/>
      <c r="CA29" s="244"/>
      <c r="CB29" s="244"/>
      <c r="CC29" s="244"/>
      <c r="CE29" s="244"/>
      <c r="CF29" s="244"/>
      <c r="CG29" s="244"/>
      <c r="CH29" s="244"/>
      <c r="CI29" s="244"/>
      <c r="CJ29" s="244"/>
      <c r="CK29" s="244"/>
      <c r="CL29" s="244"/>
      <c r="CM29" s="244"/>
      <c r="CN29" s="244"/>
      <c r="CO29" s="257"/>
      <c r="CP29" s="244"/>
      <c r="CQ29" s="244"/>
      <c r="CR29" s="244"/>
      <c r="CS29" s="244"/>
      <c r="CT29" s="244"/>
      <c r="CU29" s="244"/>
      <c r="CV29" s="244"/>
      <c r="CW29" s="244"/>
      <c r="CX29" s="244"/>
      <c r="CY29" s="244"/>
      <c r="CZ29" s="244"/>
      <c r="DA29" s="244"/>
      <c r="DE29" s="244"/>
      <c r="DF29" s="244"/>
      <c r="DG29" s="244"/>
      <c r="DH29" s="244"/>
      <c r="DI29" s="244"/>
      <c r="DJ29" s="244"/>
      <c r="DK29" s="244"/>
      <c r="DL29" s="244"/>
      <c r="DM29" s="244"/>
      <c r="DN29" s="244"/>
      <c r="DO29" s="244"/>
      <c r="DP29" s="244"/>
      <c r="DQ29" s="244"/>
      <c r="DR29" s="244"/>
      <c r="DS29" s="244"/>
      <c r="DT29" s="244"/>
      <c r="DU29" s="244"/>
      <c r="DV29" s="244"/>
      <c r="DW29" s="244"/>
      <c r="DX29" s="244"/>
      <c r="DY29" s="244"/>
      <c r="DZ29" s="244"/>
      <c r="EA29" s="244"/>
      <c r="EB29" s="246"/>
      <c r="EC29" s="244"/>
      <c r="ED29" s="246"/>
      <c r="EJ29" s="246"/>
      <c r="EK29" s="242"/>
      <c r="EO29" s="244"/>
      <c r="EP29" s="244"/>
      <c r="FZ29" s="246"/>
      <c r="GA29" s="254"/>
      <c r="GB29" s="254"/>
      <c r="GC29" s="254"/>
      <c r="GD29" s="254"/>
      <c r="GE29" s="254"/>
      <c r="GF29" s="254"/>
      <c r="GG29" s="254"/>
      <c r="GH29" s="254"/>
      <c r="GI29" s="254"/>
      <c r="GJ29" s="254"/>
      <c r="GK29" s="254"/>
      <c r="GL29" s="254"/>
      <c r="GM29" s="254"/>
      <c r="GN29" s="254"/>
      <c r="GO29" s="254"/>
      <c r="GP29" s="254"/>
      <c r="GQ29" s="254"/>
      <c r="GR29" s="254"/>
      <c r="GS29" s="254"/>
      <c r="GT29" s="254"/>
      <c r="GU29" s="184"/>
      <c r="GV29" s="184"/>
      <c r="GW29" s="184"/>
      <c r="GX29" s="184"/>
      <c r="GY29" s="184"/>
      <c r="GZ29" s="184"/>
      <c r="HC29" s="184"/>
      <c r="HG29" s="184"/>
      <c r="HH29" s="184"/>
      <c r="HI29" s="184"/>
      <c r="HJ29" s="184"/>
      <c r="HK29" s="184"/>
      <c r="HL29" s="184"/>
      <c r="HM29" s="184"/>
      <c r="HO29" s="183"/>
      <c r="HQ29" s="154"/>
      <c r="HS29" s="238"/>
      <c r="HT29" s="155"/>
      <c r="HU29" s="155"/>
      <c r="HV29" s="155"/>
      <c r="HW29" s="239"/>
      <c r="HX29" s="239"/>
      <c r="HY29" s="154"/>
      <c r="HZ29" s="154"/>
      <c r="IA29" s="184"/>
      <c r="IB29" s="184"/>
      <c r="ID29" s="184"/>
      <c r="IE29" s="185"/>
      <c r="IF29" s="185"/>
      <c r="IG29" s="184"/>
    </row>
    <row r="30" spans="1:241" ht="15" customHeight="1" x14ac:dyDescent="0.25">
      <c r="A30" s="156">
        <v>27</v>
      </c>
      <c r="B30" s="197">
        <v>1991</v>
      </c>
      <c r="E30" s="245">
        <v>87810</v>
      </c>
      <c r="G30" s="245">
        <v>14678</v>
      </c>
      <c r="I30" s="245">
        <v>10935</v>
      </c>
      <c r="K30" s="245">
        <v>14480</v>
      </c>
      <c r="M30" s="242">
        <f>G30/E30*100</f>
        <v>16.715636032342555</v>
      </c>
      <c r="N30" s="242"/>
      <c r="O30" s="242">
        <f>I30/E30*100</f>
        <v>12.453023573624872</v>
      </c>
      <c r="P30" s="242"/>
      <c r="Q30" s="242">
        <f>K30/E30*100</f>
        <v>16.490149185741942</v>
      </c>
      <c r="R30" s="242"/>
      <c r="S30" s="242">
        <v>38</v>
      </c>
      <c r="U30" s="242"/>
      <c r="V30" s="242"/>
      <c r="W30" s="245">
        <v>81</v>
      </c>
      <c r="Y30" s="258">
        <v>0.10158268328776744</v>
      </c>
      <c r="Z30" s="258"/>
      <c r="AA30" s="245">
        <v>17477</v>
      </c>
      <c r="AC30" s="242">
        <v>21.91803155333718</v>
      </c>
      <c r="AD30" s="242"/>
      <c r="AE30" s="245">
        <v>9201</v>
      </c>
      <c r="AG30" s="242">
        <v>11.53904035716973</v>
      </c>
      <c r="AH30" s="242"/>
      <c r="AI30" s="245">
        <v>1.1480386052303861</v>
      </c>
      <c r="AK30" s="245">
        <v>62</v>
      </c>
      <c r="AM30" s="245">
        <v>253</v>
      </c>
      <c r="AO30" s="245">
        <v>350</v>
      </c>
      <c r="AQ30" s="245">
        <v>9</v>
      </c>
      <c r="AS30" s="245">
        <v>136</v>
      </c>
      <c r="AU30" s="245">
        <v>224</v>
      </c>
      <c r="AW30" s="245">
        <v>136</v>
      </c>
      <c r="AY30" s="245">
        <v>66</v>
      </c>
      <c r="BC30" s="245">
        <v>512</v>
      </c>
      <c r="BE30" s="245">
        <v>130</v>
      </c>
      <c r="BG30" s="245">
        <v>2</v>
      </c>
      <c r="BI30" s="245">
        <v>380</v>
      </c>
      <c r="BK30" s="242"/>
      <c r="BL30" s="242"/>
      <c r="BM30" s="245">
        <v>163</v>
      </c>
      <c r="BO30" s="245">
        <v>419</v>
      </c>
      <c r="BQ30" s="245">
        <v>377</v>
      </c>
      <c r="BS30" s="245">
        <v>2299</v>
      </c>
      <c r="BU30" s="245">
        <v>12136</v>
      </c>
      <c r="BW30" s="242"/>
      <c r="BX30" s="242"/>
      <c r="BY30" s="245">
        <v>5.6196688409433015</v>
      </c>
      <c r="CA30" s="245">
        <v>8897</v>
      </c>
      <c r="CC30" s="259">
        <v>11.157791768040331</v>
      </c>
      <c r="CE30" s="242"/>
      <c r="CF30" s="242"/>
      <c r="CG30" s="245">
        <v>35077</v>
      </c>
      <c r="CI30" s="245">
        <v>3085</v>
      </c>
      <c r="CK30" s="245">
        <v>25438</v>
      </c>
      <c r="CM30" s="250">
        <f>CI30/SUM(CG30,CI30)*100</f>
        <v>8.0839578638436151</v>
      </c>
      <c r="CN30" s="242"/>
      <c r="CO30" s="253">
        <v>2.6990607590354174</v>
      </c>
      <c r="CP30" s="242"/>
      <c r="CQ30" s="250">
        <f>SUM(CG30,CI30)/SUM(CG30,CI30,CK30)*100</f>
        <v>60.003144654088047</v>
      </c>
      <c r="CR30" s="242"/>
      <c r="CS30" s="245">
        <v>8.589951377633712</v>
      </c>
      <c r="CU30" s="245">
        <v>8554</v>
      </c>
      <c r="CW30" s="245">
        <v>1410</v>
      </c>
      <c r="CY30" s="259">
        <f t="shared" ref="CY30:CY35" si="12">CU30/CG30*100</f>
        <v>24.386350029934146</v>
      </c>
      <c r="CZ30" s="259"/>
      <c r="DA30" s="259">
        <f t="shared" ref="DA30:DA35" si="13">CW30/CG30*100</f>
        <v>4.0197280269122215</v>
      </c>
      <c r="DE30" s="245">
        <v>2937</v>
      </c>
      <c r="DG30" s="245">
        <v>24967</v>
      </c>
      <c r="DI30" s="245">
        <v>4597</v>
      </c>
      <c r="DK30" s="245">
        <v>33234</v>
      </c>
      <c r="DM30" s="242">
        <f>DE30/$DK30*100</f>
        <v>8.8373352590720344</v>
      </c>
      <c r="DN30" s="242"/>
      <c r="DO30" s="242">
        <f>DG30/$DK30*100</f>
        <v>75.124872118914368</v>
      </c>
      <c r="DP30" s="242"/>
      <c r="DQ30" s="242">
        <f>DI30/$DK30*100</f>
        <v>13.832220015646627</v>
      </c>
      <c r="DR30" s="242"/>
      <c r="DS30" s="245">
        <v>6351</v>
      </c>
      <c r="DU30" s="245">
        <v>930</v>
      </c>
      <c r="DW30" s="245">
        <v>30443</v>
      </c>
      <c r="DY30" s="242">
        <v>20.861938705121048</v>
      </c>
      <c r="DZ30" s="242"/>
      <c r="EA30" s="242">
        <v>3.0548894655585848</v>
      </c>
      <c r="EB30" s="249">
        <v>2005</v>
      </c>
      <c r="EC30" s="242">
        <v>710000</v>
      </c>
      <c r="ED30" s="242"/>
      <c r="EE30" s="242">
        <v>415000</v>
      </c>
      <c r="EF30" s="242"/>
      <c r="EG30" s="260">
        <v>6.0398144568998839</v>
      </c>
      <c r="EH30" s="242"/>
      <c r="EI30" s="260">
        <v>3.6359683030537302</v>
      </c>
      <c r="EJ30" s="242"/>
      <c r="EK30" s="242">
        <v>1.5</v>
      </c>
      <c r="EO30" s="259">
        <v>4.9565614997713761</v>
      </c>
      <c r="EP30" s="259"/>
      <c r="EQ30" s="244">
        <v>8216</v>
      </c>
      <c r="ES30" s="244">
        <v>11200</v>
      </c>
      <c r="EU30" s="244">
        <v>2961</v>
      </c>
      <c r="EW30" s="244">
        <v>373</v>
      </c>
      <c r="EY30" s="244">
        <v>22750</v>
      </c>
      <c r="FA30" s="244">
        <v>8254</v>
      </c>
      <c r="FC30" s="244">
        <v>909</v>
      </c>
      <c r="FE30" s="244">
        <v>1009</v>
      </c>
      <c r="FG30" s="244">
        <v>32922</v>
      </c>
      <c r="FI30" s="242">
        <v>24.955956503250107</v>
      </c>
      <c r="FJ30" s="242"/>
      <c r="FK30" s="242">
        <v>34.019804386124783</v>
      </c>
      <c r="FL30" s="242"/>
      <c r="FM30" s="242">
        <v>8.9939857845817386</v>
      </c>
      <c r="FN30" s="242"/>
      <c r="FO30" s="242">
        <v>1.1329809853593342</v>
      </c>
      <c r="FP30" s="242"/>
      <c r="FQ30" s="242">
        <v>69.10272765931596</v>
      </c>
      <c r="FR30" s="242"/>
      <c r="FS30" s="242">
        <v>25.07138083956017</v>
      </c>
      <c r="FT30" s="242"/>
      <c r="FU30" s="242">
        <v>2.7610716238381632</v>
      </c>
      <c r="FV30" s="242"/>
      <c r="FW30" s="242">
        <v>3.0648198772857058</v>
      </c>
      <c r="GA30" s="254">
        <v>4.0703052728954674</v>
      </c>
      <c r="GB30" s="254"/>
      <c r="GC30" s="254">
        <v>10.381403746332657</v>
      </c>
      <c r="GD30" s="254"/>
      <c r="GE30" s="254">
        <v>71.799503273876724</v>
      </c>
      <c r="GF30" s="254"/>
      <c r="GG30" s="254">
        <v>155.68654646324549</v>
      </c>
      <c r="GH30" s="254"/>
      <c r="GI30" s="254">
        <v>84.050780679994162</v>
      </c>
      <c r="GJ30" s="254"/>
      <c r="GK30" s="254">
        <v>13.913517937525576</v>
      </c>
      <c r="GL30" s="254"/>
      <c r="GM30" s="254">
        <v>0.87976539589442815</v>
      </c>
      <c r="GN30" s="254"/>
      <c r="GO30" s="254">
        <v>57.515270187333783</v>
      </c>
      <c r="GP30" s="254"/>
      <c r="GQ30" s="254">
        <v>1038</v>
      </c>
      <c r="GR30" s="254"/>
      <c r="GS30" s="254">
        <v>81.63</v>
      </c>
      <c r="GT30" s="254"/>
      <c r="GU30" s="184">
        <v>61.88</v>
      </c>
      <c r="GV30" s="184"/>
      <c r="GW30" s="184">
        <v>73.88</v>
      </c>
      <c r="GX30" s="184"/>
      <c r="GY30" s="184">
        <v>56.940000000000005</v>
      </c>
      <c r="GZ30" s="184"/>
      <c r="HA30" s="154">
        <v>98.8</v>
      </c>
      <c r="HC30" s="184">
        <v>11</v>
      </c>
      <c r="HG30" s="184">
        <v>386</v>
      </c>
      <c r="HH30" s="184"/>
      <c r="HI30" s="184">
        <v>3475</v>
      </c>
      <c r="HJ30" s="184"/>
      <c r="HK30" s="184">
        <v>176</v>
      </c>
      <c r="HL30" s="184"/>
      <c r="HM30" s="184">
        <v>4407</v>
      </c>
      <c r="HO30" s="183">
        <v>285.60613881146554</v>
      </c>
      <c r="HQ30" s="154"/>
      <c r="HR30" s="194">
        <v>2001</v>
      </c>
      <c r="HS30" s="238">
        <v>7</v>
      </c>
      <c r="HT30" s="194">
        <v>1995</v>
      </c>
      <c r="HU30" s="239"/>
      <c r="HV30" s="195" t="s">
        <v>386</v>
      </c>
      <c r="HW30" s="239">
        <v>19.399999999999999</v>
      </c>
      <c r="HX30" s="239"/>
      <c r="HY30" s="154"/>
      <c r="HZ30" s="154"/>
      <c r="IA30" s="184">
        <v>0</v>
      </c>
      <c r="IB30" s="184"/>
      <c r="IC30" s="184">
        <v>95</v>
      </c>
      <c r="ID30" s="184"/>
      <c r="IE30" s="185">
        <v>0</v>
      </c>
      <c r="IF30" s="185"/>
      <c r="IG30" s="184">
        <v>10.563301977005359</v>
      </c>
    </row>
    <row r="31" spans="1:241" ht="15" customHeight="1" x14ac:dyDescent="0.25">
      <c r="A31" s="156">
        <v>28</v>
      </c>
      <c r="B31" s="197">
        <v>1996</v>
      </c>
      <c r="E31" s="245">
        <v>88808</v>
      </c>
      <c r="G31" s="245">
        <v>15171</v>
      </c>
      <c r="I31" s="245">
        <v>9598</v>
      </c>
      <c r="K31" s="245">
        <v>14693</v>
      </c>
      <c r="M31" s="242">
        <f t="shared" ref="M31:M35" si="14">G31/E31*100</f>
        <v>17.082920457616432</v>
      </c>
      <c r="N31" s="242"/>
      <c r="O31" s="242">
        <f t="shared" ref="O31:O34" si="15">I31/E31*100</f>
        <v>10.807584902261059</v>
      </c>
      <c r="P31" s="242"/>
      <c r="Q31" s="242">
        <f t="shared" ref="Q31:Q34" si="16">K31/E31*100</f>
        <v>16.544680659400054</v>
      </c>
      <c r="R31" s="242"/>
      <c r="S31" s="242">
        <v>39</v>
      </c>
      <c r="U31" s="242"/>
      <c r="V31" s="242"/>
      <c r="W31" s="245">
        <v>121</v>
      </c>
      <c r="Y31" s="258">
        <v>0.14950638182200091</v>
      </c>
      <c r="Z31" s="258"/>
      <c r="AA31" s="245">
        <v>17831</v>
      </c>
      <c r="AC31" s="242">
        <v>22.031804084860315</v>
      </c>
      <c r="AD31" s="242"/>
      <c r="AE31" s="245">
        <v>9354</v>
      </c>
      <c r="AG31" s="242">
        <v>11.557708227793361</v>
      </c>
      <c r="AH31" s="242"/>
      <c r="AI31" s="245">
        <v>0.92211553116902911</v>
      </c>
      <c r="AK31" s="245">
        <v>58</v>
      </c>
      <c r="AM31" s="245">
        <v>306</v>
      </c>
      <c r="AO31" s="245">
        <v>399</v>
      </c>
      <c r="AQ31" s="245">
        <v>14</v>
      </c>
      <c r="AS31" s="245">
        <v>134</v>
      </c>
      <c r="AU31" s="245">
        <v>253</v>
      </c>
      <c r="AW31" s="245">
        <v>132</v>
      </c>
      <c r="AY31" s="245">
        <v>40</v>
      </c>
      <c r="BC31" s="245">
        <v>586</v>
      </c>
      <c r="BE31" s="245">
        <v>169</v>
      </c>
      <c r="BG31" s="245">
        <v>3</v>
      </c>
      <c r="BI31" s="245">
        <v>414</v>
      </c>
      <c r="BK31" s="242"/>
      <c r="BL31" s="242"/>
      <c r="BM31" s="245">
        <v>221</v>
      </c>
      <c r="BO31" s="245">
        <v>478</v>
      </c>
      <c r="BQ31" s="245">
        <v>403</v>
      </c>
      <c r="BS31" s="245">
        <v>2335</v>
      </c>
      <c r="BU31" s="245">
        <v>15244</v>
      </c>
      <c r="BW31" s="242"/>
      <c r="BX31" s="242"/>
      <c r="BY31" s="245">
        <v>4.8459186073864968</v>
      </c>
      <c r="CA31" s="245">
        <v>11997</v>
      </c>
      <c r="CC31" s="259">
        <v>14.823372419161529</v>
      </c>
      <c r="CE31" s="242"/>
      <c r="CF31" s="242"/>
      <c r="CG31" s="245">
        <v>37073</v>
      </c>
      <c r="CI31" s="245">
        <v>2171</v>
      </c>
      <c r="CK31" s="245">
        <v>25034</v>
      </c>
      <c r="CM31" s="250">
        <f t="shared" ref="CM31:CM35" si="17">CI31/SUM(CG31,CI31)*100</f>
        <v>5.5320558556722048</v>
      </c>
      <c r="CN31" s="242"/>
      <c r="CO31" s="253">
        <v>3.6458333333333335</v>
      </c>
      <c r="CP31" s="242"/>
      <c r="CQ31" s="250">
        <f t="shared" ref="CQ31:CQ35" si="18">SUM(CG31,CI31)/SUM(CG31,CI31,CK31)*100</f>
        <v>61.053548648059987</v>
      </c>
      <c r="CR31" s="242"/>
      <c r="CS31" s="245">
        <v>6.0375849660135952</v>
      </c>
      <c r="CU31" s="245">
        <v>10232</v>
      </c>
      <c r="CW31" s="245">
        <v>1280</v>
      </c>
      <c r="CY31" s="259">
        <f t="shared" si="12"/>
        <v>27.599600787635207</v>
      </c>
      <c r="CZ31" s="259"/>
      <c r="DA31" s="259">
        <f t="shared" si="13"/>
        <v>3.4526474792976019</v>
      </c>
      <c r="DE31" s="245">
        <v>5140</v>
      </c>
      <c r="DG31" s="245">
        <v>24682</v>
      </c>
      <c r="DI31" s="245">
        <v>3647</v>
      </c>
      <c r="DK31" s="245">
        <v>34416</v>
      </c>
      <c r="DM31" s="242">
        <f>DE31/$DK31*100</f>
        <v>14.934913993491399</v>
      </c>
      <c r="DN31" s="242"/>
      <c r="DO31" s="242">
        <f>DG31/$DK31*100</f>
        <v>71.716643421664344</v>
      </c>
      <c r="DP31" s="242"/>
      <c r="DQ31" s="242">
        <f>DI31/$DK31*100</f>
        <v>10.596815434681544</v>
      </c>
      <c r="DR31" s="242"/>
      <c r="DS31" s="245">
        <v>6691</v>
      </c>
      <c r="DU31" s="245">
        <v>919</v>
      </c>
      <c r="DW31" s="245">
        <v>31820</v>
      </c>
      <c r="DY31" s="242">
        <v>21.027655562539284</v>
      </c>
      <c r="DZ31" s="242"/>
      <c r="EA31" s="242">
        <v>2.8881206788183533</v>
      </c>
      <c r="EB31" s="249">
        <v>2006</v>
      </c>
      <c r="EC31" s="242">
        <v>813750</v>
      </c>
      <c r="ED31" s="242"/>
      <c r="EE31" s="242">
        <v>446500</v>
      </c>
      <c r="EF31" s="242"/>
      <c r="EG31" s="260">
        <v>9.1858915924549471</v>
      </c>
      <c r="EH31" s="242"/>
      <c r="EI31" s="260">
        <v>5.6973564266180494</v>
      </c>
      <c r="EJ31" s="242"/>
      <c r="EK31" s="242">
        <v>3.2</v>
      </c>
      <c r="EO31" s="259">
        <v>1.9274848926859762</v>
      </c>
      <c r="EP31" s="259"/>
      <c r="EQ31" s="244">
        <v>8062</v>
      </c>
      <c r="ES31" s="244">
        <v>11858</v>
      </c>
      <c r="EU31" s="244">
        <v>2924</v>
      </c>
      <c r="EW31" s="244">
        <v>354</v>
      </c>
      <c r="EY31" s="244">
        <v>23198</v>
      </c>
      <c r="FA31" s="244">
        <v>8159</v>
      </c>
      <c r="FC31" s="244">
        <v>811</v>
      </c>
      <c r="FE31" s="244">
        <v>1402</v>
      </c>
      <c r="FG31" s="244">
        <v>33570</v>
      </c>
      <c r="FI31" s="242">
        <v>24.015490020851953</v>
      </c>
      <c r="FJ31" s="242"/>
      <c r="FK31" s="242">
        <v>35.323205242776289</v>
      </c>
      <c r="FL31" s="242"/>
      <c r="FM31" s="242">
        <v>8.7101578790586824</v>
      </c>
      <c r="FN31" s="242"/>
      <c r="FO31" s="242">
        <v>1.0545129579982127</v>
      </c>
      <c r="FP31" s="242"/>
      <c r="FQ31" s="242">
        <v>69.103366100685136</v>
      </c>
      <c r="FR31" s="242"/>
      <c r="FS31" s="242">
        <v>24.304438486744118</v>
      </c>
      <c r="FT31" s="242"/>
      <c r="FU31" s="242">
        <v>2.4158474828716114</v>
      </c>
      <c r="FV31" s="242"/>
      <c r="FW31" s="242">
        <v>4.1763479296991362</v>
      </c>
      <c r="GA31" s="254">
        <v>1.0916500493492363</v>
      </c>
      <c r="GB31" s="254"/>
      <c r="GC31" s="254">
        <v>10.983917648656659</v>
      </c>
      <c r="GD31" s="254"/>
      <c r="GE31" s="254">
        <v>64.639843479031484</v>
      </c>
      <c r="GF31" s="254"/>
      <c r="GG31" s="254">
        <v>171.87522217081076</v>
      </c>
      <c r="GH31" s="254"/>
      <c r="GI31" s="254">
        <v>89.020603836144716</v>
      </c>
      <c r="GJ31" s="254"/>
      <c r="GK31" s="254">
        <v>15.840846752363369</v>
      </c>
      <c r="GL31" s="254"/>
      <c r="GM31" s="254">
        <v>0</v>
      </c>
      <c r="GN31" s="254"/>
      <c r="GO31" s="254">
        <v>59.574565290381948</v>
      </c>
      <c r="GP31" s="254"/>
      <c r="GQ31" s="254">
        <v>1080</v>
      </c>
      <c r="GR31" s="254"/>
      <c r="GS31" s="254">
        <v>75.790000000000006</v>
      </c>
      <c r="GT31" s="254"/>
      <c r="GU31" s="184">
        <v>61.55</v>
      </c>
      <c r="GV31" s="184"/>
      <c r="GW31" s="184">
        <v>67.77</v>
      </c>
      <c r="GX31" s="184"/>
      <c r="GY31" s="184">
        <v>49.91</v>
      </c>
      <c r="GZ31" s="184"/>
      <c r="HA31" s="154">
        <v>98.1</v>
      </c>
      <c r="HC31" s="184">
        <v>12.2</v>
      </c>
      <c r="HG31" s="184">
        <v>432</v>
      </c>
      <c r="HH31" s="184"/>
      <c r="HI31" s="184">
        <v>3602</v>
      </c>
      <c r="HJ31" s="184"/>
      <c r="HK31" s="184">
        <v>127</v>
      </c>
      <c r="HL31" s="184"/>
      <c r="HM31" s="184">
        <v>4548</v>
      </c>
      <c r="HO31" s="183">
        <v>300.64912880081994</v>
      </c>
      <c r="HQ31" s="154"/>
      <c r="HR31" s="194">
        <v>2002</v>
      </c>
      <c r="HS31" s="238">
        <v>7</v>
      </c>
      <c r="HT31" s="194">
        <v>1996</v>
      </c>
      <c r="HU31" s="239"/>
      <c r="HV31" s="195" t="s">
        <v>387</v>
      </c>
      <c r="HW31" s="239">
        <v>20.6</v>
      </c>
      <c r="HX31" s="239"/>
      <c r="HY31" s="154"/>
      <c r="HZ31" s="154"/>
      <c r="IA31" s="184">
        <v>2</v>
      </c>
      <c r="IB31" s="184"/>
      <c r="IC31" s="184">
        <v>98</v>
      </c>
      <c r="ID31" s="184"/>
      <c r="IE31" s="185">
        <v>0.22185000721012521</v>
      </c>
      <c r="IF31" s="185"/>
      <c r="IG31" s="184">
        <v>10.870650353296137</v>
      </c>
    </row>
    <row r="32" spans="1:241" ht="15" customHeight="1" x14ac:dyDescent="0.25">
      <c r="A32" s="156">
        <v>29</v>
      </c>
      <c r="B32" s="197">
        <v>2001</v>
      </c>
      <c r="E32" s="245">
        <v>89432</v>
      </c>
      <c r="G32" s="245">
        <v>16259</v>
      </c>
      <c r="I32" s="245">
        <v>9376</v>
      </c>
      <c r="K32" s="245">
        <v>14278</v>
      </c>
      <c r="M32" s="242">
        <f t="shared" si="14"/>
        <v>18.180293407281507</v>
      </c>
      <c r="N32" s="242"/>
      <c r="O32" s="242">
        <f t="shared" si="15"/>
        <v>10.483943107612488</v>
      </c>
      <c r="P32" s="242"/>
      <c r="Q32" s="242">
        <f t="shared" si="16"/>
        <v>15.965202612040432</v>
      </c>
      <c r="R32" s="242"/>
      <c r="S32" s="242">
        <v>40</v>
      </c>
      <c r="U32" s="242"/>
      <c r="V32" s="242"/>
      <c r="W32" s="245">
        <v>113</v>
      </c>
      <c r="Y32" s="258">
        <v>0.13436864573052545</v>
      </c>
      <c r="Z32" s="258"/>
      <c r="AA32" s="245">
        <v>18467</v>
      </c>
      <c r="AC32" s="242">
        <v>21.959166200934636</v>
      </c>
      <c r="AD32" s="242"/>
      <c r="AE32" s="245">
        <v>9748</v>
      </c>
      <c r="AG32" s="242">
        <v>11.591376624612055</v>
      </c>
      <c r="AH32" s="242"/>
      <c r="AI32" s="245">
        <v>0.91660543717854515</v>
      </c>
      <c r="AK32" s="245">
        <v>27</v>
      </c>
      <c r="AM32" s="245">
        <v>380</v>
      </c>
      <c r="AO32" s="245">
        <v>380</v>
      </c>
      <c r="AQ32" s="245">
        <v>14</v>
      </c>
      <c r="AS32" s="245">
        <v>103</v>
      </c>
      <c r="AU32" s="245">
        <v>248</v>
      </c>
      <c r="AW32" s="245">
        <v>114</v>
      </c>
      <c r="AY32" s="245">
        <v>69</v>
      </c>
      <c r="BC32" s="245">
        <v>462</v>
      </c>
      <c r="BE32" s="245">
        <v>147</v>
      </c>
      <c r="BG32" s="245">
        <v>5</v>
      </c>
      <c r="BI32" s="245">
        <v>310</v>
      </c>
      <c r="BK32" s="242"/>
      <c r="BL32" s="242"/>
      <c r="BM32" s="245">
        <v>225</v>
      </c>
      <c r="BO32" s="245">
        <v>905</v>
      </c>
      <c r="BQ32" s="245">
        <v>460</v>
      </c>
      <c r="BS32" s="245">
        <v>2294</v>
      </c>
      <c r="BU32" s="245">
        <v>14899</v>
      </c>
      <c r="BW32" s="242"/>
      <c r="BX32" s="242"/>
      <c r="BY32" s="245">
        <v>3.6069651741293534</v>
      </c>
      <c r="CA32" s="245">
        <v>15173</v>
      </c>
      <c r="CC32" s="259">
        <v>18.042260722736838</v>
      </c>
      <c r="CE32" s="242"/>
      <c r="CF32" s="242"/>
      <c r="CG32" s="245">
        <v>39373</v>
      </c>
      <c r="CI32" s="245">
        <v>1761</v>
      </c>
      <c r="CK32" s="245">
        <v>23396</v>
      </c>
      <c r="CM32" s="250">
        <f t="shared" si="17"/>
        <v>4.2811299654786792</v>
      </c>
      <c r="CN32" s="242"/>
      <c r="CO32" s="253">
        <v>2.9883659037335564</v>
      </c>
      <c r="CP32" s="242"/>
      <c r="CQ32" s="250">
        <f t="shared" si="18"/>
        <v>63.743995041066171</v>
      </c>
      <c r="CR32" s="242"/>
      <c r="CS32" s="245">
        <v>5.0539466212379329</v>
      </c>
      <c r="CU32" s="245">
        <v>11505</v>
      </c>
      <c r="CW32" s="245">
        <v>1282</v>
      </c>
      <c r="CY32" s="259">
        <f t="shared" si="12"/>
        <v>29.220531836537727</v>
      </c>
      <c r="CZ32" s="259"/>
      <c r="DA32" s="259">
        <f t="shared" si="13"/>
        <v>3.2560384019505757</v>
      </c>
      <c r="DE32" s="245">
        <v>4207</v>
      </c>
      <c r="DG32" s="245">
        <v>25221</v>
      </c>
      <c r="DI32" s="245">
        <v>5819</v>
      </c>
      <c r="DK32" s="245">
        <v>35891</v>
      </c>
      <c r="DM32" s="242">
        <f>DE32/$DK32*100</f>
        <v>11.721601515700316</v>
      </c>
      <c r="DN32" s="242"/>
      <c r="DO32" s="242">
        <f>DG32/$DK32*100</f>
        <v>70.271098604106868</v>
      </c>
      <c r="DP32" s="242"/>
      <c r="DQ32" s="242">
        <f>DI32/$DK32*100</f>
        <v>16.212978183945836</v>
      </c>
      <c r="DR32" s="242"/>
      <c r="DS32" s="245">
        <v>6300</v>
      </c>
      <c r="DU32" s="245">
        <v>947</v>
      </c>
      <c r="DW32" s="245">
        <v>32921</v>
      </c>
      <c r="DY32" s="242">
        <v>19.136721241760579</v>
      </c>
      <c r="DZ32" s="242"/>
      <c r="EA32" s="242">
        <v>2.8765833358646455</v>
      </c>
      <c r="EB32" s="249">
        <v>2007</v>
      </c>
      <c r="EC32" s="242">
        <v>980000</v>
      </c>
      <c r="ED32" s="242"/>
      <c r="EE32" s="242">
        <v>515000</v>
      </c>
      <c r="EF32" s="242"/>
      <c r="EG32" s="260">
        <v>10.873347251217815</v>
      </c>
      <c r="EH32" s="242"/>
      <c r="EI32" s="260">
        <v>5.9686312295915638</v>
      </c>
      <c r="EJ32" s="242"/>
      <c r="EK32" s="242">
        <v>4.5</v>
      </c>
      <c r="EO32" s="259">
        <v>1.2478668941979523</v>
      </c>
      <c r="EP32" s="259"/>
      <c r="EQ32" s="244">
        <v>8431</v>
      </c>
      <c r="ES32" s="244">
        <v>12587</v>
      </c>
      <c r="EU32" s="244">
        <v>3161</v>
      </c>
      <c r="EW32" s="244">
        <v>307</v>
      </c>
      <c r="EY32" s="244">
        <v>24486</v>
      </c>
      <c r="FA32" s="244">
        <v>8011</v>
      </c>
      <c r="FC32" s="244">
        <v>774</v>
      </c>
      <c r="FE32" s="244">
        <v>1397</v>
      </c>
      <c r="FG32" s="244">
        <v>34668</v>
      </c>
      <c r="FI32" s="242">
        <v>24.319256951655703</v>
      </c>
      <c r="FJ32" s="242"/>
      <c r="FK32" s="242">
        <v>36.307257413176416</v>
      </c>
      <c r="FL32" s="242"/>
      <c r="FM32" s="242">
        <v>9.1179185415945536</v>
      </c>
      <c r="FN32" s="242"/>
      <c r="FO32" s="242">
        <v>0.8855428637360101</v>
      </c>
      <c r="FP32" s="242"/>
      <c r="FQ32" s="242">
        <v>70.629975770162687</v>
      </c>
      <c r="FR32" s="242"/>
      <c r="FS32" s="242">
        <v>23.107765085958231</v>
      </c>
      <c r="FT32" s="242"/>
      <c r="FU32" s="242">
        <v>2.232606438213915</v>
      </c>
      <c r="FV32" s="242"/>
      <c r="FW32" s="242">
        <v>4.0296527056651668</v>
      </c>
      <c r="GA32" s="254">
        <v>1.0738190190773369</v>
      </c>
      <c r="GB32" s="254"/>
      <c r="GC32" s="254">
        <v>12.411143299623292</v>
      </c>
      <c r="GD32" s="254"/>
      <c r="GE32" s="254">
        <v>62.845231955573013</v>
      </c>
      <c r="GF32" s="254"/>
      <c r="GG32" s="254">
        <v>170.69501783812285</v>
      </c>
      <c r="GH32" s="254"/>
      <c r="GI32" s="254">
        <v>102.45643715054379</v>
      </c>
      <c r="GJ32" s="254"/>
      <c r="GK32" s="254">
        <v>15.311670966332013</v>
      </c>
      <c r="GL32" s="254"/>
      <c r="GM32" s="254">
        <v>1.419919664717032</v>
      </c>
      <c r="GN32" s="254"/>
      <c r="GO32" s="254">
        <v>61.626738614414904</v>
      </c>
      <c r="GP32" s="254"/>
      <c r="GQ32" s="254">
        <v>1056</v>
      </c>
      <c r="GR32" s="254"/>
      <c r="GS32" s="254">
        <v>79.8</v>
      </c>
      <c r="GT32" s="254"/>
      <c r="GU32" s="184">
        <v>59.5</v>
      </c>
      <c r="GV32" s="184"/>
      <c r="GW32" s="184">
        <v>70.8</v>
      </c>
      <c r="GX32" s="184"/>
      <c r="GY32" s="184">
        <v>52</v>
      </c>
      <c r="GZ32" s="184"/>
      <c r="HA32" s="154">
        <v>97.7</v>
      </c>
      <c r="HC32" s="184">
        <v>10.1</v>
      </c>
      <c r="HG32" s="184">
        <v>477</v>
      </c>
      <c r="HH32" s="184"/>
      <c r="HI32" s="184">
        <v>3616</v>
      </c>
      <c r="HJ32" s="184"/>
      <c r="HK32" s="184">
        <v>111</v>
      </c>
      <c r="HL32" s="184"/>
      <c r="HM32" s="184">
        <v>4466</v>
      </c>
      <c r="HO32" s="183">
        <v>302.90063958201966</v>
      </c>
      <c r="HQ32" s="154"/>
      <c r="HR32" s="194">
        <v>2003</v>
      </c>
      <c r="HS32" s="238">
        <v>7</v>
      </c>
      <c r="HT32" s="194">
        <v>1997</v>
      </c>
      <c r="HU32" s="239"/>
      <c r="HV32" s="195" t="s">
        <v>388</v>
      </c>
      <c r="HW32" s="239">
        <v>17.378541250000001</v>
      </c>
      <c r="HX32" s="239"/>
      <c r="HY32" s="154"/>
      <c r="HZ32" s="154"/>
      <c r="IA32" s="184">
        <v>2</v>
      </c>
      <c r="IB32" s="184"/>
      <c r="IC32" s="184">
        <v>79</v>
      </c>
      <c r="ID32" s="184"/>
      <c r="IE32" s="185">
        <v>0.22031769812069002</v>
      </c>
      <c r="IF32" s="185"/>
      <c r="IG32" s="184">
        <v>8.7025490757672568</v>
      </c>
    </row>
    <row r="33" spans="1:241" ht="15" customHeight="1" x14ac:dyDescent="0.25">
      <c r="A33" s="156">
        <v>30</v>
      </c>
      <c r="B33" s="197">
        <v>2006</v>
      </c>
      <c r="E33" s="245">
        <v>89934</v>
      </c>
      <c r="G33" s="245">
        <v>16945</v>
      </c>
      <c r="I33" s="245">
        <v>10008</v>
      </c>
      <c r="K33" s="245">
        <v>14407</v>
      </c>
      <c r="M33" s="242">
        <f t="shared" si="14"/>
        <v>18.841594947405877</v>
      </c>
      <c r="N33" s="242"/>
      <c r="O33" s="242">
        <f t="shared" si="15"/>
        <v>11.128160651144173</v>
      </c>
      <c r="P33" s="242"/>
      <c r="Q33" s="242">
        <f t="shared" si="16"/>
        <v>16.0195254297596</v>
      </c>
      <c r="R33" s="242"/>
      <c r="S33" s="242">
        <v>41</v>
      </c>
      <c r="U33" s="242"/>
      <c r="V33" s="242"/>
      <c r="W33" s="245">
        <v>137</v>
      </c>
      <c r="Y33" s="258">
        <v>0.15862172770322686</v>
      </c>
      <c r="Z33" s="258"/>
      <c r="AA33" s="245">
        <v>19333</v>
      </c>
      <c r="AC33" s="242">
        <v>22.384188771434196</v>
      </c>
      <c r="AD33" s="242"/>
      <c r="AE33" s="245">
        <v>10491</v>
      </c>
      <c r="AG33" s="242">
        <v>12.146719309011335</v>
      </c>
      <c r="AH33" s="242"/>
      <c r="AI33" s="245">
        <v>1.8513698184421161</v>
      </c>
      <c r="AK33" s="245">
        <v>18</v>
      </c>
      <c r="AM33" s="245">
        <v>499</v>
      </c>
      <c r="AO33" s="245">
        <v>498</v>
      </c>
      <c r="AQ33" s="245">
        <v>18</v>
      </c>
      <c r="AS33" s="245">
        <v>126</v>
      </c>
      <c r="AU33" s="245">
        <v>241</v>
      </c>
      <c r="AW33" s="245">
        <v>116</v>
      </c>
      <c r="AY33" s="245">
        <v>70</v>
      </c>
      <c r="BC33" s="245">
        <v>405</v>
      </c>
      <c r="BE33" s="245">
        <v>149</v>
      </c>
      <c r="BG33" s="245">
        <v>7</v>
      </c>
      <c r="BI33" s="245">
        <v>249</v>
      </c>
      <c r="BK33" s="242"/>
      <c r="BL33" s="242"/>
      <c r="BM33" s="245">
        <v>264</v>
      </c>
      <c r="BO33" s="245">
        <v>920</v>
      </c>
      <c r="BQ33" s="245">
        <v>400</v>
      </c>
      <c r="BS33" s="245">
        <v>2660</v>
      </c>
      <c r="BU33" s="245">
        <v>17679</v>
      </c>
      <c r="BW33" s="242"/>
      <c r="BX33" s="242"/>
      <c r="BY33" s="245">
        <v>3</v>
      </c>
      <c r="CA33" s="245">
        <v>18849</v>
      </c>
      <c r="CC33" s="259">
        <v>21.823802521738124</v>
      </c>
      <c r="CE33" s="242"/>
      <c r="CF33" s="242"/>
      <c r="CG33" s="245">
        <v>40959</v>
      </c>
      <c r="CI33" s="245">
        <v>1396</v>
      </c>
      <c r="CK33" s="245">
        <v>22846</v>
      </c>
      <c r="CM33" s="250">
        <f t="shared" si="17"/>
        <v>3.2959508912761186</v>
      </c>
      <c r="CN33" s="242"/>
      <c r="CO33" s="253">
        <v>2.3929657935742377</v>
      </c>
      <c r="CP33" s="242"/>
      <c r="CQ33" s="250">
        <f t="shared" si="18"/>
        <v>64.960660112574971</v>
      </c>
      <c r="CR33" s="242"/>
      <c r="CS33" s="245">
        <v>3.8853727144866386</v>
      </c>
      <c r="CU33" s="245">
        <v>13091</v>
      </c>
      <c r="CW33" s="245">
        <v>1519</v>
      </c>
      <c r="CY33" s="259">
        <f t="shared" si="12"/>
        <v>31.96122952220513</v>
      </c>
      <c r="CZ33" s="259"/>
      <c r="DA33" s="259">
        <f t="shared" si="13"/>
        <v>3.7085866354159038</v>
      </c>
      <c r="DE33" s="245">
        <v>4836</v>
      </c>
      <c r="DG33" s="245">
        <v>23169</v>
      </c>
      <c r="DI33" s="245">
        <v>5357</v>
      </c>
      <c r="DK33" s="245">
        <v>33570</v>
      </c>
      <c r="DM33" s="242">
        <f>DE33/$DK33*100</f>
        <v>14.405719392314568</v>
      </c>
      <c r="DN33" s="242"/>
      <c r="DO33" s="242">
        <f>DG33/$DK33*100</f>
        <v>69.01697944593387</v>
      </c>
      <c r="DP33" s="242"/>
      <c r="DQ33" s="242">
        <f>DI33/$DK33*100</f>
        <v>15.957700327673518</v>
      </c>
      <c r="DR33" s="242"/>
      <c r="DS33" s="245">
        <v>6739</v>
      </c>
      <c r="DU33" s="245">
        <v>1048</v>
      </c>
      <c r="DW33" s="245">
        <v>33568</v>
      </c>
      <c r="DY33" s="242">
        <v>20.075667302192564</v>
      </c>
      <c r="DZ33" s="242"/>
      <c r="EA33" s="242">
        <v>3.1220209723546235</v>
      </c>
      <c r="EB33" s="249">
        <v>2008</v>
      </c>
      <c r="EC33" s="242">
        <v>1035000</v>
      </c>
      <c r="ED33" s="242"/>
      <c r="EE33" s="242">
        <v>505000</v>
      </c>
      <c r="EF33" s="242"/>
      <c r="EG33" s="260">
        <v>12.355848434925864</v>
      </c>
      <c r="EH33" s="242"/>
      <c r="EI33" s="260">
        <v>6.5475436150889195</v>
      </c>
      <c r="EJ33" s="242"/>
      <c r="EK33" s="242">
        <v>3.5999999999999996</v>
      </c>
      <c r="EO33" s="259">
        <v>0.7693844924060752</v>
      </c>
      <c r="EP33" s="259"/>
      <c r="EQ33" s="244">
        <v>9061</v>
      </c>
      <c r="ES33" s="244">
        <v>13468</v>
      </c>
      <c r="EU33" s="244">
        <v>3149</v>
      </c>
      <c r="EW33" s="244">
        <v>296</v>
      </c>
      <c r="EY33" s="244">
        <v>25966</v>
      </c>
      <c r="FA33" s="261">
        <v>9106</v>
      </c>
      <c r="FB33" s="261"/>
      <c r="FC33" s="261">
        <v>1574</v>
      </c>
      <c r="FD33" s="261"/>
      <c r="FE33" s="261">
        <v>3345</v>
      </c>
      <c r="FF33" s="261"/>
      <c r="FG33" s="261">
        <v>38545</v>
      </c>
      <c r="FI33" s="244">
        <v>23.507588532883641</v>
      </c>
      <c r="FK33" s="244">
        <v>34.940978077571671</v>
      </c>
      <c r="FM33" s="244">
        <v>8.1696718121675964</v>
      </c>
      <c r="FO33" s="244">
        <v>0.76793358412245427</v>
      </c>
      <c r="FQ33" s="244">
        <v>67.365417045012322</v>
      </c>
      <c r="FS33" s="244">
        <v>22.205214684135427</v>
      </c>
      <c r="FU33" s="244">
        <v>1.9198339603061356</v>
      </c>
      <c r="FW33" s="244">
        <v>3.6917888182643659</v>
      </c>
      <c r="GA33" s="254">
        <v>1.0565611317754213</v>
      </c>
      <c r="GB33" s="254"/>
      <c r="GC33" s="254">
        <v>6.2573920312861055</v>
      </c>
      <c r="GD33" s="254"/>
      <c r="GE33" s="254">
        <v>48.700880622157996</v>
      </c>
      <c r="GF33" s="254"/>
      <c r="GG33" s="254">
        <v>191.52507371630588</v>
      </c>
      <c r="GH33" s="254"/>
      <c r="GI33" s="254">
        <v>94.876124117612662</v>
      </c>
      <c r="GJ33" s="254"/>
      <c r="GK33" s="254">
        <v>19.708417770955307</v>
      </c>
      <c r="GL33" s="254"/>
      <c r="GM33" s="254">
        <v>1.1182589712503426</v>
      </c>
      <c r="GN33" s="254"/>
      <c r="GO33" s="254">
        <v>61.17147218834296</v>
      </c>
      <c r="GP33" s="254"/>
      <c r="GQ33" s="254">
        <v>1059</v>
      </c>
      <c r="GR33" s="254"/>
      <c r="GS33" s="254">
        <v>85.7</v>
      </c>
      <c r="GT33" s="254"/>
      <c r="GU33" s="184">
        <v>73.900000000000006</v>
      </c>
      <c r="GV33" s="184"/>
      <c r="GW33" s="184">
        <v>73.3</v>
      </c>
      <c r="GX33" s="184"/>
      <c r="GY33" s="184">
        <v>57.6</v>
      </c>
      <c r="GZ33" s="184"/>
      <c r="HC33" s="184">
        <v>10.0713012477718</v>
      </c>
      <c r="HG33" s="184">
        <v>476</v>
      </c>
      <c r="HH33" s="184"/>
      <c r="HI33" s="184">
        <v>3451</v>
      </c>
      <c r="HJ33" s="184"/>
      <c r="HK33" s="184">
        <v>137</v>
      </c>
      <c r="HL33" s="184"/>
      <c r="HM33" s="184">
        <v>4376</v>
      </c>
      <c r="HO33" s="183">
        <v>412.60398962340105</v>
      </c>
      <c r="HQ33" s="154"/>
      <c r="HR33" s="194">
        <v>2004</v>
      </c>
      <c r="HS33" s="238">
        <v>6</v>
      </c>
      <c r="HT33" s="194">
        <v>1998</v>
      </c>
      <c r="HU33" s="239"/>
      <c r="HV33" s="195" t="s">
        <v>389</v>
      </c>
      <c r="HW33" s="239">
        <v>16.033999999999999</v>
      </c>
      <c r="HX33" s="239"/>
      <c r="HY33" s="154"/>
      <c r="HZ33" s="154"/>
      <c r="IA33" s="184">
        <v>2</v>
      </c>
      <c r="IB33" s="184"/>
      <c r="IC33" s="184">
        <v>115</v>
      </c>
      <c r="ID33" s="184"/>
      <c r="IE33" s="185">
        <v>0.21804068639208077</v>
      </c>
      <c r="IF33" s="185"/>
      <c r="IG33" s="184">
        <v>12.537339467544644</v>
      </c>
    </row>
    <row r="34" spans="1:241" ht="15" customHeight="1" x14ac:dyDescent="0.25">
      <c r="A34" s="156">
        <v>31</v>
      </c>
      <c r="B34" s="197">
        <v>2011</v>
      </c>
      <c r="E34" s="245">
        <v>90151</v>
      </c>
      <c r="G34" s="245">
        <v>17888</v>
      </c>
      <c r="I34" s="245">
        <v>10681</v>
      </c>
      <c r="K34" s="245">
        <v>15691</v>
      </c>
      <c r="M34" s="242">
        <f t="shared" si="14"/>
        <v>19.842264644873602</v>
      </c>
      <c r="N34" s="242"/>
      <c r="O34" s="242">
        <f t="shared" si="15"/>
        <v>11.847899635056738</v>
      </c>
      <c r="P34" s="242"/>
      <c r="Q34" s="242">
        <f t="shared" si="16"/>
        <v>17.405242315670375</v>
      </c>
      <c r="R34" s="242"/>
      <c r="S34" s="242">
        <v>42</v>
      </c>
      <c r="U34" s="242"/>
      <c r="V34" s="242"/>
      <c r="W34" s="245">
        <v>155</v>
      </c>
      <c r="Y34" s="258">
        <v>0.1713180436584692</v>
      </c>
      <c r="Z34" s="258"/>
      <c r="AA34" s="245">
        <v>22101</v>
      </c>
      <c r="AC34" s="242">
        <v>24.427742470295662</v>
      </c>
      <c r="AD34" s="242"/>
      <c r="AE34" s="245">
        <v>12073</v>
      </c>
      <c r="AG34" s="242">
        <v>13.344017684443216</v>
      </c>
      <c r="AH34" s="244"/>
      <c r="AI34" s="245">
        <v>1.398732552859653</v>
      </c>
      <c r="AK34" s="245">
        <v>28</v>
      </c>
      <c r="AM34" s="245">
        <v>924</v>
      </c>
      <c r="AO34" s="245">
        <v>650</v>
      </c>
      <c r="AQ34" s="245">
        <v>18</v>
      </c>
      <c r="AS34" s="245">
        <v>155</v>
      </c>
      <c r="AU34" s="245">
        <v>254</v>
      </c>
      <c r="AW34" s="245">
        <v>134</v>
      </c>
      <c r="AY34" s="245">
        <v>119</v>
      </c>
      <c r="BC34" s="245">
        <v>278</v>
      </c>
      <c r="BE34" s="245">
        <v>114</v>
      </c>
      <c r="BG34" s="245">
        <v>4</v>
      </c>
      <c r="BI34" s="245">
        <v>160</v>
      </c>
      <c r="BK34" s="242"/>
      <c r="BL34" s="242"/>
      <c r="BM34" s="245">
        <v>364</v>
      </c>
      <c r="BO34" s="245">
        <v>1200</v>
      </c>
      <c r="BQ34" s="245">
        <v>454</v>
      </c>
      <c r="BS34" s="245">
        <v>2893</v>
      </c>
      <c r="BU34" s="245">
        <v>23933</v>
      </c>
      <c r="BW34" s="242"/>
      <c r="BX34" s="242"/>
      <c r="BY34" s="245">
        <v>2.5</v>
      </c>
      <c r="CA34" s="245">
        <v>22551</v>
      </c>
      <c r="CC34" s="259">
        <v>24.925117435755734</v>
      </c>
      <c r="CE34" s="242"/>
      <c r="CF34" s="242"/>
      <c r="CG34" s="245">
        <v>43024</v>
      </c>
      <c r="CI34" s="245">
        <v>1718</v>
      </c>
      <c r="CK34" s="245">
        <v>24170</v>
      </c>
      <c r="CM34" s="250">
        <f t="shared" si="17"/>
        <v>3.8397925886191944</v>
      </c>
      <c r="CN34" s="242"/>
      <c r="CO34" s="253">
        <v>3.1765392162061832</v>
      </c>
      <c r="CP34" s="242"/>
      <c r="CQ34" s="250">
        <f t="shared" si="18"/>
        <v>64.926282795449268</v>
      </c>
      <c r="CR34" s="242"/>
      <c r="CS34" s="245">
        <v>3.5583464154892726</v>
      </c>
      <c r="CU34" s="245">
        <v>14282</v>
      </c>
      <c r="CW34" s="245">
        <v>1341</v>
      </c>
      <c r="CY34" s="259">
        <f t="shared" si="12"/>
        <v>33.195425808850878</v>
      </c>
      <c r="CZ34" s="259"/>
      <c r="DA34" s="259">
        <f t="shared" si="13"/>
        <v>3.1168650055782821</v>
      </c>
      <c r="DE34" s="245">
        <v>5024</v>
      </c>
      <c r="DG34" s="245">
        <v>23675</v>
      </c>
      <c r="DI34" s="245">
        <v>5825</v>
      </c>
      <c r="DK34" s="245">
        <v>34668</v>
      </c>
      <c r="DM34" s="242">
        <f>DE34/$DK34*100</f>
        <v>14.491750317295487</v>
      </c>
      <c r="DN34" s="242"/>
      <c r="DO34" s="242">
        <f>DG34/$DK34*100</f>
        <v>68.290642667589708</v>
      </c>
      <c r="DP34" s="242"/>
      <c r="DQ34" s="242">
        <f>DI34/$DK34*100</f>
        <v>16.802238375447097</v>
      </c>
      <c r="DR34" s="242"/>
      <c r="DS34" s="245">
        <v>7410</v>
      </c>
      <c r="DU34" s="245">
        <v>985</v>
      </c>
      <c r="DW34" s="245">
        <v>34669</v>
      </c>
      <c r="DY34" s="242">
        <v>21.373561394906112</v>
      </c>
      <c r="DZ34" s="242"/>
      <c r="EA34" s="242">
        <v>2.8411549222648476</v>
      </c>
      <c r="EB34" s="249">
        <v>2009</v>
      </c>
      <c r="EC34" s="242">
        <v>1065000</v>
      </c>
      <c r="ED34" s="242"/>
      <c r="EE34" s="242">
        <v>552000</v>
      </c>
      <c r="EF34" s="242"/>
      <c r="EG34" s="242">
        <v>11.616884888161485</v>
      </c>
      <c r="EH34" s="242"/>
      <c r="EI34" s="242">
        <v>5.3191489361702127</v>
      </c>
      <c r="EJ34" s="242"/>
      <c r="EK34" s="242">
        <v>3.1</v>
      </c>
      <c r="EO34" s="259">
        <v>0.56174515494803856</v>
      </c>
      <c r="EP34" s="259"/>
      <c r="EQ34" s="266">
        <v>10418</v>
      </c>
      <c r="ER34" s="266"/>
      <c r="ES34" s="266">
        <v>13810</v>
      </c>
      <c r="ET34" s="266"/>
      <c r="EU34" s="266">
        <v>3486</v>
      </c>
      <c r="EV34" s="266"/>
      <c r="EW34" s="266">
        <v>250</v>
      </c>
      <c r="EX34" s="266"/>
      <c r="EY34" s="244">
        <v>27964</v>
      </c>
      <c r="FA34" s="244">
        <v>9581</v>
      </c>
      <c r="FC34" s="244">
        <v>680</v>
      </c>
      <c r="FE34" s="244">
        <v>941</v>
      </c>
      <c r="FG34" s="244">
        <f t="shared" ref="FG34" si="19">SUM(EY34,FA34,FC34,FE34)</f>
        <v>39166</v>
      </c>
      <c r="FI34" s="257">
        <f>EQ34/FG34*100</f>
        <v>26.599601695348007</v>
      </c>
      <c r="FJ34" s="257"/>
      <c r="FK34" s="257">
        <f>ES34/FG34*100</f>
        <v>35.260174641270495</v>
      </c>
      <c r="FL34" s="257"/>
      <c r="FM34" s="257">
        <f>EU34/FG34*100</f>
        <v>8.9005770310984023</v>
      </c>
      <c r="FN34" s="257"/>
      <c r="FO34" s="257">
        <f>EW34/FG34*100</f>
        <v>0.63830873716999448</v>
      </c>
      <c r="FP34" s="257"/>
      <c r="FQ34" s="257">
        <f>EY34/FG34*100</f>
        <v>71.398662104886895</v>
      </c>
      <c r="FS34" s="242">
        <f>FA34/FG34*100</f>
        <v>24.462544043302863</v>
      </c>
      <c r="FT34" s="242"/>
      <c r="FU34" s="242">
        <f>FC34/FG34*100</f>
        <v>1.7361997651023846</v>
      </c>
      <c r="FV34" s="242"/>
      <c r="FW34" s="242">
        <f>FE34/FG34*100</f>
        <v>2.4025940867078588</v>
      </c>
      <c r="GA34" s="254">
        <v>1.3864655876347038</v>
      </c>
      <c r="GB34" s="254"/>
      <c r="GC34" s="254">
        <v>8.1376243129645296</v>
      </c>
      <c r="GD34" s="254"/>
      <c r="GE34" s="254">
        <v>49.957520439608921</v>
      </c>
      <c r="GF34" s="254"/>
      <c r="GG34" s="254">
        <v>168.9666580560237</v>
      </c>
      <c r="GH34" s="254"/>
      <c r="GI34" s="254">
        <v>107.43921753256852</v>
      </c>
      <c r="GJ34" s="254"/>
      <c r="GK34" s="254">
        <v>21.374654811447588</v>
      </c>
      <c r="GL34" s="254"/>
      <c r="GM34" s="254">
        <v>0</v>
      </c>
      <c r="GN34" s="254"/>
      <c r="GO34" s="254">
        <v>60.079251365613757</v>
      </c>
      <c r="GP34" s="254"/>
      <c r="GQ34" s="254">
        <v>1119</v>
      </c>
      <c r="GR34" s="254"/>
      <c r="GS34" s="254">
        <v>83.7</v>
      </c>
      <c r="GT34" s="254"/>
      <c r="GU34" s="184">
        <v>72.7</v>
      </c>
      <c r="GV34" s="184"/>
      <c r="GW34" s="184">
        <v>65</v>
      </c>
      <c r="GX34" s="184"/>
      <c r="GY34" s="184">
        <v>49.900000000000006</v>
      </c>
      <c r="GZ34" s="184"/>
      <c r="HC34" s="184">
        <v>10</v>
      </c>
      <c r="HG34" s="184">
        <v>416</v>
      </c>
      <c r="HH34" s="184"/>
      <c r="HI34" s="184">
        <v>3158</v>
      </c>
      <c r="HJ34" s="184"/>
      <c r="HK34" s="184">
        <v>156</v>
      </c>
      <c r="HL34" s="184"/>
      <c r="HM34" s="184">
        <v>4088</v>
      </c>
      <c r="HO34" s="183">
        <v>384.72657726777413</v>
      </c>
      <c r="HQ34" s="154"/>
      <c r="HR34" s="194">
        <v>2005</v>
      </c>
      <c r="HS34" s="238">
        <v>6</v>
      </c>
      <c r="HT34" s="194">
        <v>1999</v>
      </c>
      <c r="HU34" s="239"/>
      <c r="HV34" s="195" t="s">
        <v>385</v>
      </c>
      <c r="HW34" s="239">
        <v>15.311987070000001</v>
      </c>
      <c r="HX34" s="239"/>
      <c r="HY34" s="154"/>
      <c r="HZ34" s="154"/>
      <c r="IA34" s="184">
        <v>3</v>
      </c>
      <c r="IB34" s="184"/>
      <c r="IC34" s="184">
        <v>102</v>
      </c>
      <c r="ID34" s="184"/>
      <c r="IE34" s="185">
        <v>0.32327237853040375</v>
      </c>
      <c r="IF34" s="185"/>
      <c r="IG34" s="184">
        <v>10.991260870033727</v>
      </c>
    </row>
    <row r="35" spans="1:241" ht="15" customHeight="1" x14ac:dyDescent="0.25">
      <c r="A35" s="156">
        <v>32</v>
      </c>
      <c r="B35" s="197">
        <v>2016</v>
      </c>
      <c r="C35" s="244"/>
      <c r="D35" s="244"/>
      <c r="E35" s="245">
        <v>90778</v>
      </c>
      <c r="F35" s="244"/>
      <c r="G35" s="244">
        <v>18416</v>
      </c>
      <c r="H35" s="244"/>
      <c r="I35" s="244">
        <v>11104</v>
      </c>
      <c r="J35" s="244"/>
      <c r="K35" s="244">
        <v>18685</v>
      </c>
      <c r="L35" s="244"/>
      <c r="M35" s="242">
        <f t="shared" si="14"/>
        <v>20.286853642953137</v>
      </c>
      <c r="N35" s="242"/>
      <c r="O35" s="242">
        <f>I35/E35*100</f>
        <v>12.232038599660711</v>
      </c>
      <c r="P35" s="242"/>
      <c r="Q35" s="242">
        <f>K35/E35*100</f>
        <v>20.583180946925467</v>
      </c>
      <c r="R35" s="244"/>
      <c r="S35" s="244">
        <v>44</v>
      </c>
      <c r="U35" s="244"/>
      <c r="V35" s="244"/>
      <c r="W35" s="244">
        <v>190</v>
      </c>
      <c r="X35" s="244"/>
      <c r="Y35" s="244">
        <v>0.19569068512338811</v>
      </c>
      <c r="Z35" s="244"/>
      <c r="AA35" s="244">
        <v>30146</v>
      </c>
      <c r="AB35" s="244"/>
      <c r="AC35" s="244">
        <v>31.04890207226137</v>
      </c>
      <c r="AD35" s="244"/>
      <c r="AE35" s="244">
        <v>19224</v>
      </c>
      <c r="AF35" s="244"/>
      <c r="AG35" s="245">
        <v>19.799777530589552</v>
      </c>
      <c r="AH35" s="244"/>
      <c r="AI35" s="244"/>
      <c r="AJ35" s="244"/>
      <c r="AK35" s="244">
        <v>41</v>
      </c>
      <c r="AL35" s="244"/>
      <c r="AM35" s="244">
        <v>1794</v>
      </c>
      <c r="AN35" s="244"/>
      <c r="AO35" s="244">
        <v>808</v>
      </c>
      <c r="AP35" s="244"/>
      <c r="AQ35" s="244">
        <v>22</v>
      </c>
      <c r="AR35" s="244"/>
      <c r="AS35" s="244">
        <v>216</v>
      </c>
      <c r="AT35" s="244"/>
      <c r="AU35" s="244">
        <v>257</v>
      </c>
      <c r="AV35" s="244"/>
      <c r="AW35" s="244">
        <v>127</v>
      </c>
      <c r="AX35" s="244"/>
      <c r="AY35" s="244">
        <v>170</v>
      </c>
      <c r="AZ35" s="244"/>
      <c r="BA35" s="244"/>
      <c r="BB35" s="244"/>
      <c r="BC35" s="244">
        <v>423</v>
      </c>
      <c r="BD35" s="244"/>
      <c r="BE35" s="244">
        <v>134</v>
      </c>
      <c r="BF35" s="244"/>
      <c r="BG35" s="244">
        <v>5</v>
      </c>
      <c r="BH35" s="244"/>
      <c r="BI35" s="244">
        <v>284</v>
      </c>
      <c r="BJ35" s="244"/>
      <c r="BK35" s="244"/>
      <c r="BL35" s="244"/>
      <c r="BM35" s="244">
        <v>578</v>
      </c>
      <c r="BN35" s="244"/>
      <c r="BO35" s="244">
        <v>1182</v>
      </c>
      <c r="BP35" s="244"/>
      <c r="BQ35" s="244">
        <v>439</v>
      </c>
      <c r="BR35" s="244"/>
      <c r="BS35" s="244">
        <v>2607</v>
      </c>
      <c r="BT35" s="244"/>
      <c r="BU35" s="244">
        <v>35160</v>
      </c>
      <c r="BW35" s="244"/>
      <c r="BX35" s="244"/>
      <c r="BY35" s="244"/>
      <c r="BZ35" s="244"/>
      <c r="CA35" s="244">
        <v>27676</v>
      </c>
      <c r="CB35" s="244"/>
      <c r="CC35" s="244">
        <v>28.504923165657313</v>
      </c>
      <c r="CE35" s="244"/>
      <c r="CF35" s="244"/>
      <c r="CG35" s="256">
        <v>45991</v>
      </c>
      <c r="CH35" s="256"/>
      <c r="CI35" s="256">
        <v>2216</v>
      </c>
      <c r="CJ35" s="256"/>
      <c r="CK35" s="256">
        <v>26181</v>
      </c>
      <c r="CL35" s="244"/>
      <c r="CM35" s="250">
        <f t="shared" si="17"/>
        <v>4.5968427821685651</v>
      </c>
      <c r="CN35" s="244"/>
      <c r="CO35" s="257">
        <v>3.7443754017570172</v>
      </c>
      <c r="CP35" s="244"/>
      <c r="CQ35" s="250">
        <f t="shared" si="18"/>
        <v>64.804807226972088</v>
      </c>
      <c r="CR35" s="244"/>
      <c r="CS35" s="245">
        <v>2.2456845986257754</v>
      </c>
      <c r="CT35" s="244"/>
      <c r="CU35" s="245">
        <v>15506</v>
      </c>
      <c r="CW35" s="245">
        <v>1441</v>
      </c>
      <c r="CX35" s="244"/>
      <c r="CY35" s="252">
        <f t="shared" si="12"/>
        <v>33.715292122371771</v>
      </c>
      <c r="CZ35" s="244"/>
      <c r="DA35" s="252">
        <f t="shared" si="13"/>
        <v>3.1332217172925136</v>
      </c>
      <c r="DE35" s="244">
        <v>5877</v>
      </c>
      <c r="DF35" s="244"/>
      <c r="DG35" s="244">
        <v>24949</v>
      </c>
      <c r="DH35" s="244"/>
      <c r="DI35" s="244">
        <v>9776</v>
      </c>
      <c r="DJ35" s="244"/>
      <c r="DK35" s="244">
        <v>41022</v>
      </c>
      <c r="DL35" s="244"/>
      <c r="DM35" s="244">
        <v>14.326458973233875</v>
      </c>
      <c r="DN35" s="244"/>
      <c r="DO35" s="244">
        <v>60.81858514943201</v>
      </c>
      <c r="DP35" s="244"/>
      <c r="DQ35" s="244">
        <v>23.831115011457264</v>
      </c>
      <c r="DR35" s="244"/>
      <c r="DS35" s="244">
        <v>8185</v>
      </c>
      <c r="DT35" s="244"/>
      <c r="DU35" s="244">
        <v>925</v>
      </c>
      <c r="DV35" s="244"/>
      <c r="DW35" s="244">
        <v>41080</v>
      </c>
      <c r="DX35" s="244"/>
      <c r="DY35" s="244">
        <v>19.924537487828626</v>
      </c>
      <c r="DZ35" s="244"/>
      <c r="EA35" s="244">
        <v>2.251703992210321</v>
      </c>
      <c r="EB35" s="249">
        <v>2010</v>
      </c>
      <c r="EC35" s="245">
        <v>1250000</v>
      </c>
      <c r="ED35" s="244"/>
      <c r="EE35" s="245">
        <v>651000</v>
      </c>
      <c r="EG35" s="245">
        <v>17.8</v>
      </c>
      <c r="EI35" s="245">
        <v>7.6</v>
      </c>
      <c r="EK35" s="242">
        <v>3.9</v>
      </c>
      <c r="EO35" s="244">
        <v>0.7</v>
      </c>
      <c r="EP35" s="244"/>
      <c r="GA35" s="254">
        <v>1.7060961552210947</v>
      </c>
      <c r="GB35" s="254"/>
      <c r="GC35" s="254">
        <v>9.5303344418682645</v>
      </c>
      <c r="GD35" s="254"/>
      <c r="GE35" s="254">
        <v>55.648144754965358</v>
      </c>
      <c r="GF35" s="254"/>
      <c r="GG35" s="254">
        <v>180.70702243446433</v>
      </c>
      <c r="GH35" s="254"/>
      <c r="GI35" s="254">
        <v>132.55994627127214</v>
      </c>
      <c r="GJ35" s="254"/>
      <c r="GK35" s="254">
        <v>27.434073246229481</v>
      </c>
      <c r="GL35" s="254"/>
      <c r="GM35" s="254">
        <v>0</v>
      </c>
      <c r="GN35" s="254"/>
      <c r="GO35" s="254">
        <v>68.55216365968063</v>
      </c>
      <c r="GP35" s="254"/>
      <c r="GQ35" s="254">
        <v>1175</v>
      </c>
      <c r="GR35" s="254"/>
      <c r="GS35" s="254">
        <v>90.5</v>
      </c>
      <c r="GT35" s="254"/>
      <c r="GU35" s="184">
        <v>79.8</v>
      </c>
      <c r="GV35" s="184"/>
      <c r="GW35" s="184">
        <v>74.7</v>
      </c>
      <c r="GX35" s="184"/>
      <c r="GY35" s="184">
        <v>57.900000000000006</v>
      </c>
      <c r="GZ35" s="184"/>
      <c r="HC35" s="184"/>
      <c r="HG35" s="184">
        <v>336</v>
      </c>
      <c r="HH35" s="184"/>
      <c r="HI35" s="184">
        <v>2781</v>
      </c>
      <c r="HJ35" s="184"/>
      <c r="HK35" s="184">
        <v>155</v>
      </c>
      <c r="HL35" s="184"/>
      <c r="HM35" s="184">
        <v>3561</v>
      </c>
      <c r="HO35" s="183">
        <v>469.21276524941487</v>
      </c>
      <c r="HQ35" s="154"/>
      <c r="HR35" s="194">
        <v>2006</v>
      </c>
      <c r="HS35" s="238">
        <v>6</v>
      </c>
      <c r="HT35" s="194">
        <v>2000</v>
      </c>
      <c r="HU35" s="239"/>
      <c r="HV35" s="195" t="s">
        <v>390</v>
      </c>
      <c r="HW35" s="239">
        <v>16.306489769999999</v>
      </c>
      <c r="HX35" s="239"/>
      <c r="HY35" s="154"/>
      <c r="HZ35" s="154"/>
      <c r="IA35" s="184">
        <v>3</v>
      </c>
      <c r="IB35" s="184"/>
      <c r="IC35" s="184">
        <v>122</v>
      </c>
      <c r="ID35" s="184"/>
      <c r="IE35" s="185">
        <v>0.3170644063497432</v>
      </c>
      <c r="IF35" s="185"/>
      <c r="IG35" s="184">
        <v>12.893952524889556</v>
      </c>
    </row>
    <row r="36" spans="1:241" ht="15" customHeight="1" x14ac:dyDescent="0.25">
      <c r="A36" s="198">
        <v>33</v>
      </c>
      <c r="B36" s="197">
        <v>2021</v>
      </c>
      <c r="C36" s="244"/>
      <c r="D36" s="244"/>
      <c r="E36" s="245">
        <v>91730</v>
      </c>
      <c r="F36" s="244"/>
      <c r="G36" s="271">
        <v>17678</v>
      </c>
      <c r="H36" s="272"/>
      <c r="I36" s="273">
        <v>12177</v>
      </c>
      <c r="J36" s="272"/>
      <c r="K36" s="273">
        <v>21439</v>
      </c>
      <c r="L36" s="244"/>
      <c r="M36" s="244">
        <v>17.450101672161569</v>
      </c>
      <c r="N36" s="244"/>
      <c r="O36" s="244">
        <v>12.020018557637258</v>
      </c>
      <c r="P36" s="244"/>
      <c r="Q36" s="244">
        <v>21.162616232009952</v>
      </c>
      <c r="R36" s="244"/>
      <c r="S36" s="244">
        <v>45</v>
      </c>
      <c r="U36" s="244"/>
      <c r="V36" s="244"/>
      <c r="W36" s="245">
        <v>269</v>
      </c>
      <c r="Y36" s="245">
        <v>0.27397539313941172</v>
      </c>
      <c r="AA36" s="245">
        <v>27434</v>
      </c>
      <c r="AC36" s="245">
        <v>27.989307868103175</v>
      </c>
      <c r="AE36" s="245">
        <v>15673</v>
      </c>
      <c r="AG36" s="245">
        <v>16.024743111292878</v>
      </c>
      <c r="AK36" s="245">
        <v>44</v>
      </c>
      <c r="AM36" s="245">
        <v>2436</v>
      </c>
      <c r="AO36" s="245">
        <v>921</v>
      </c>
      <c r="AQ36" s="245">
        <v>26</v>
      </c>
      <c r="AS36" s="245">
        <v>268</v>
      </c>
      <c r="AU36" s="245">
        <v>320</v>
      </c>
      <c r="AW36" s="245">
        <v>197</v>
      </c>
      <c r="AY36" s="245">
        <v>276</v>
      </c>
      <c r="AZ36" s="244"/>
      <c r="BA36" s="244"/>
      <c r="BB36" s="244"/>
      <c r="BC36" s="244">
        <v>397</v>
      </c>
      <c r="BD36" s="244"/>
      <c r="BE36" s="244">
        <v>125</v>
      </c>
      <c r="BF36" s="244"/>
      <c r="BG36" s="244">
        <v>1</v>
      </c>
      <c r="BH36" s="244"/>
      <c r="BI36" s="244">
        <v>271</v>
      </c>
      <c r="BJ36" s="244"/>
      <c r="BK36" s="244"/>
      <c r="BL36" s="244"/>
      <c r="BM36" s="245">
        <v>778</v>
      </c>
      <c r="BO36" s="245">
        <v>1228</v>
      </c>
      <c r="BQ36" s="245">
        <v>675</v>
      </c>
      <c r="BS36" s="245">
        <v>2928</v>
      </c>
      <c r="BU36" s="245">
        <v>45069</v>
      </c>
      <c r="BW36" s="244"/>
      <c r="BX36" s="244"/>
      <c r="BY36" s="244"/>
      <c r="BZ36" s="244"/>
      <c r="CA36" s="244">
        <v>33212</v>
      </c>
      <c r="CB36" s="244"/>
      <c r="CC36" s="244">
        <v>34.408379349999478</v>
      </c>
      <c r="CE36" s="244"/>
      <c r="CF36" s="244"/>
      <c r="CG36" s="244">
        <v>50508</v>
      </c>
      <c r="CH36" s="244"/>
      <c r="CI36" s="244">
        <v>2064</v>
      </c>
      <c r="CJ36" s="244"/>
      <c r="CK36" s="244">
        <v>28032</v>
      </c>
      <c r="CL36" s="244"/>
      <c r="CM36" s="244">
        <v>3.9260442821273682</v>
      </c>
      <c r="CN36" s="244"/>
      <c r="CO36" s="257">
        <v>3.6</v>
      </c>
      <c r="CP36" s="244"/>
      <c r="CQ36" s="244">
        <v>65.222569599523595</v>
      </c>
      <c r="CR36" s="244"/>
      <c r="CS36" s="244">
        <v>2.2650389763200471</v>
      </c>
      <c r="CT36" s="244"/>
      <c r="CU36" s="244">
        <v>16991</v>
      </c>
      <c r="CV36" s="244"/>
      <c r="CW36" s="244">
        <v>1699</v>
      </c>
      <c r="CX36" s="244"/>
      <c r="CY36" s="244">
        <v>34.233961960025788</v>
      </c>
      <c r="CZ36" s="244"/>
      <c r="DA36" s="244">
        <v>3.4231947130883302</v>
      </c>
      <c r="DE36" s="245">
        <v>5317</v>
      </c>
      <c r="DG36" s="245">
        <v>23722</v>
      </c>
      <c r="DI36" s="245">
        <v>8612</v>
      </c>
      <c r="DK36" s="245">
        <v>37940</v>
      </c>
      <c r="DM36" s="245">
        <v>14.014232999472853</v>
      </c>
      <c r="DO36" s="245">
        <v>62.525039536109652</v>
      </c>
      <c r="DQ36" s="245">
        <v>22.698998418555615</v>
      </c>
      <c r="DS36" s="245">
        <v>8446</v>
      </c>
      <c r="DU36" s="245">
        <v>811</v>
      </c>
      <c r="DW36" s="245">
        <v>37941</v>
      </c>
      <c r="DY36" s="245">
        <v>22.513061093933256</v>
      </c>
      <c r="EA36" s="245">
        <v>2.1617443224224329</v>
      </c>
      <c r="EB36" s="249">
        <v>2011</v>
      </c>
      <c r="EC36" s="245">
        <v>1150000</v>
      </c>
      <c r="ED36" s="244"/>
      <c r="EE36" s="245">
        <v>606000</v>
      </c>
      <c r="EK36" s="242">
        <v>1.0999999999999999</v>
      </c>
      <c r="EO36" s="244">
        <v>0.25457830335879117</v>
      </c>
      <c r="EP36" s="244"/>
      <c r="GA36" s="254">
        <v>2.7109609513120043</v>
      </c>
      <c r="GB36" s="254"/>
      <c r="GC36" s="254">
        <v>8.1912664135836177</v>
      </c>
      <c r="GD36" s="254"/>
      <c r="GE36" s="254">
        <v>54.482636594573805</v>
      </c>
      <c r="GF36" s="254"/>
      <c r="GG36" s="254">
        <v>155.73215874946567</v>
      </c>
      <c r="GH36" s="254"/>
      <c r="GI36" s="254">
        <v>126.80901673929793</v>
      </c>
      <c r="GJ36" s="254"/>
      <c r="GK36" s="254">
        <v>16.980443671059696</v>
      </c>
      <c r="GL36" s="254"/>
      <c r="GM36" s="254">
        <v>0</v>
      </c>
      <c r="GN36" s="254"/>
      <c r="GO36" s="254">
        <v>60.632510702727657</v>
      </c>
      <c r="GP36" s="254"/>
      <c r="GQ36" s="254">
        <v>1071</v>
      </c>
      <c r="GR36" s="254"/>
      <c r="GS36" s="254">
        <v>92.2</v>
      </c>
      <c r="GT36" s="254"/>
      <c r="GU36" s="184">
        <v>85.7</v>
      </c>
      <c r="GV36" s="184"/>
      <c r="GW36" s="184">
        <v>74.599999999999994</v>
      </c>
      <c r="GX36" s="184"/>
      <c r="GY36" s="184">
        <v>58.2</v>
      </c>
      <c r="GZ36" s="184"/>
      <c r="HC36" s="184"/>
      <c r="HG36" s="184">
        <v>388</v>
      </c>
      <c r="HH36" s="184"/>
      <c r="HI36" s="184">
        <v>2333</v>
      </c>
      <c r="HJ36" s="184"/>
      <c r="HK36" s="184">
        <v>111</v>
      </c>
      <c r="HL36" s="184"/>
      <c r="HM36" s="184">
        <v>3136</v>
      </c>
      <c r="HO36" s="183">
        <v>339.28925510586265</v>
      </c>
      <c r="HQ36" s="154"/>
      <c r="HR36" s="194">
        <v>2007</v>
      </c>
      <c r="HS36" s="238">
        <v>6</v>
      </c>
      <c r="HT36" s="194">
        <v>2001</v>
      </c>
      <c r="HU36" s="239"/>
      <c r="HV36" s="195" t="s">
        <v>391</v>
      </c>
      <c r="HW36" s="239">
        <v>16.92446756</v>
      </c>
      <c r="HX36" s="239"/>
      <c r="HY36" s="154"/>
      <c r="HZ36" s="154"/>
      <c r="IA36" s="184">
        <v>1</v>
      </c>
      <c r="IB36" s="184"/>
      <c r="IC36" s="184">
        <v>94</v>
      </c>
      <c r="ID36" s="184"/>
      <c r="IE36" s="185">
        <v>0.10381089806807918</v>
      </c>
      <c r="IF36" s="185"/>
      <c r="IG36" s="184">
        <v>9.7582244183994433</v>
      </c>
    </row>
    <row r="37" spans="1:241" ht="15" customHeight="1" x14ac:dyDescent="0.25">
      <c r="A37" s="156">
        <v>34</v>
      </c>
      <c r="B37" s="155"/>
      <c r="C37" s="244"/>
      <c r="D37" s="244"/>
      <c r="E37" s="245">
        <v>92646</v>
      </c>
      <c r="F37" s="244"/>
      <c r="G37" s="244"/>
      <c r="H37" s="244"/>
      <c r="I37" s="244"/>
      <c r="J37" s="244"/>
      <c r="K37" s="244"/>
      <c r="L37" s="244"/>
      <c r="M37" s="244"/>
      <c r="N37" s="244"/>
      <c r="O37" s="244"/>
      <c r="P37" s="244"/>
      <c r="Q37" s="244"/>
      <c r="R37" s="244"/>
      <c r="S37" s="244"/>
      <c r="U37" s="244"/>
      <c r="V37" s="244"/>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v>477</v>
      </c>
      <c r="BD37" s="244"/>
      <c r="BE37" s="244">
        <v>139</v>
      </c>
      <c r="BF37" s="244"/>
      <c r="BG37" s="244">
        <v>0</v>
      </c>
      <c r="BH37" s="244"/>
      <c r="BI37" s="244">
        <v>313</v>
      </c>
      <c r="BJ37" s="244"/>
      <c r="BK37" s="244"/>
      <c r="BL37" s="244"/>
      <c r="BM37" s="244"/>
      <c r="BN37" s="244"/>
      <c r="BO37" s="244"/>
      <c r="BP37" s="244"/>
      <c r="BQ37" s="244"/>
      <c r="BR37" s="244"/>
      <c r="BS37" s="244"/>
      <c r="BT37" s="244"/>
      <c r="BU37" s="244"/>
      <c r="BW37" s="244"/>
      <c r="BX37" s="244"/>
      <c r="BY37" s="244"/>
      <c r="BZ37" s="244"/>
      <c r="CA37" s="244"/>
      <c r="CB37" s="244"/>
      <c r="CC37" s="244"/>
      <c r="CE37" s="244"/>
      <c r="CF37" s="244"/>
      <c r="CG37" s="244"/>
      <c r="CH37" s="244"/>
      <c r="CI37" s="244"/>
      <c r="CJ37" s="244"/>
      <c r="CK37" s="244"/>
      <c r="CL37" s="244"/>
      <c r="CM37" s="244"/>
      <c r="CN37" s="244"/>
      <c r="CO37" s="257">
        <v>4</v>
      </c>
      <c r="CP37" s="244"/>
      <c r="CQ37" s="244"/>
      <c r="CR37" s="244"/>
      <c r="CS37" s="244"/>
      <c r="CT37" s="244"/>
      <c r="CU37" s="244"/>
      <c r="CV37" s="244"/>
      <c r="CW37" s="244"/>
      <c r="CX37" s="244"/>
      <c r="CY37" s="244"/>
      <c r="CZ37" s="244"/>
      <c r="DA37" s="244"/>
      <c r="DE37" s="244"/>
      <c r="DF37" s="244"/>
      <c r="DG37" s="244"/>
      <c r="DH37" s="244"/>
      <c r="DI37" s="244"/>
      <c r="DJ37" s="244"/>
      <c r="DK37" s="244"/>
      <c r="DL37" s="244"/>
      <c r="DM37" s="244"/>
      <c r="DN37" s="244"/>
      <c r="DO37" s="244"/>
      <c r="DP37" s="244"/>
      <c r="DQ37" s="244"/>
      <c r="DR37" s="244"/>
      <c r="DS37" s="244"/>
      <c r="DT37" s="244"/>
      <c r="DU37" s="244"/>
      <c r="DV37" s="244"/>
      <c r="DW37" s="244"/>
      <c r="DX37" s="244"/>
      <c r="DY37" s="244"/>
      <c r="DZ37" s="244"/>
      <c r="EA37" s="244"/>
      <c r="EB37" s="249">
        <v>2012</v>
      </c>
      <c r="EC37" s="245">
        <v>1100000</v>
      </c>
      <c r="ED37" s="244"/>
      <c r="EE37" s="245">
        <v>595000</v>
      </c>
      <c r="EK37" s="242">
        <v>0.6</v>
      </c>
      <c r="EO37" s="244"/>
      <c r="EP37" s="244"/>
      <c r="GA37" s="254">
        <v>1.3462125215767142</v>
      </c>
      <c r="GB37" s="254"/>
      <c r="GC37" s="254">
        <v>8.4319048835241741</v>
      </c>
      <c r="GD37" s="254"/>
      <c r="GE37" s="254">
        <v>54.764446388932242</v>
      </c>
      <c r="GF37" s="254"/>
      <c r="GG37" s="254">
        <v>147.6753633789541</v>
      </c>
      <c r="GH37" s="254"/>
      <c r="GI37" s="254">
        <v>139.05532551391792</v>
      </c>
      <c r="GJ37" s="254"/>
      <c r="GK37" s="254">
        <v>28.708792614438813</v>
      </c>
      <c r="GL37" s="254"/>
      <c r="GM37" s="254">
        <v>2.4432526665381502</v>
      </c>
      <c r="GN37" s="254"/>
      <c r="GO37" s="254">
        <v>64.097636425843362</v>
      </c>
      <c r="GP37" s="254"/>
      <c r="GQ37" s="254">
        <v>1089</v>
      </c>
      <c r="GR37" s="254"/>
      <c r="GS37" s="254">
        <v>90.1</v>
      </c>
      <c r="GT37" s="254"/>
      <c r="GU37" s="184">
        <v>83.2</v>
      </c>
      <c r="GV37" s="184"/>
      <c r="GW37" s="184">
        <v>73.8</v>
      </c>
      <c r="GX37" s="184"/>
      <c r="GY37" s="184">
        <v>56.9</v>
      </c>
      <c r="GZ37" s="184"/>
      <c r="HC37" s="184"/>
      <c r="HG37" s="184">
        <v>388</v>
      </c>
      <c r="HH37" s="184"/>
      <c r="HI37" s="184">
        <v>3505</v>
      </c>
      <c r="HJ37" s="184"/>
      <c r="HK37" s="184">
        <v>152</v>
      </c>
      <c r="HL37" s="184"/>
      <c r="HM37" s="184">
        <v>4418</v>
      </c>
      <c r="HO37" s="183">
        <v>296.53533349322987</v>
      </c>
      <c r="HQ37" s="154"/>
      <c r="HR37" s="194">
        <v>2008</v>
      </c>
      <c r="HS37" s="238">
        <v>6</v>
      </c>
      <c r="HT37" s="194">
        <v>2002</v>
      </c>
      <c r="HU37" s="239"/>
      <c r="HV37" s="195" t="s">
        <v>392</v>
      </c>
      <c r="HW37" s="239">
        <v>18.503606449999999</v>
      </c>
      <c r="HX37" s="239"/>
      <c r="HY37" s="154"/>
      <c r="HZ37" s="154"/>
      <c r="IA37" s="184">
        <v>1</v>
      </c>
      <c r="IB37" s="184"/>
      <c r="IC37" s="184">
        <v>84</v>
      </c>
      <c r="ID37" s="184"/>
      <c r="IE37" s="185">
        <v>0.10279288262080734</v>
      </c>
      <c r="IF37" s="185"/>
      <c r="IG37" s="184">
        <v>8.6346021401478161</v>
      </c>
    </row>
    <row r="38" spans="1:241" ht="15" customHeight="1" x14ac:dyDescent="0.25">
      <c r="A38" s="156">
        <v>35</v>
      </c>
      <c r="B38" s="155"/>
      <c r="C38" s="244"/>
      <c r="D38" s="244"/>
      <c r="E38" s="245">
        <v>93990</v>
      </c>
      <c r="F38" s="244"/>
      <c r="G38" s="244"/>
      <c r="H38" s="244"/>
      <c r="I38" s="244"/>
      <c r="J38" s="244"/>
      <c r="K38" s="244"/>
      <c r="L38" s="244"/>
      <c r="M38" s="244"/>
      <c r="N38" s="244"/>
      <c r="O38" s="244"/>
      <c r="P38" s="244"/>
      <c r="Q38" s="244"/>
      <c r="R38" s="244"/>
      <c r="S38" s="244"/>
      <c r="U38" s="244"/>
      <c r="V38" s="244"/>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v>329</v>
      </c>
      <c r="BD38" s="244"/>
      <c r="BE38" s="244">
        <v>100</v>
      </c>
      <c r="BF38" s="244"/>
      <c r="BG38" s="244">
        <v>0</v>
      </c>
      <c r="BH38" s="244"/>
      <c r="BI38" s="244">
        <v>124</v>
      </c>
      <c r="BJ38" s="244"/>
      <c r="BK38" s="244"/>
      <c r="BL38" s="244"/>
      <c r="BM38" s="244"/>
      <c r="BN38" s="244"/>
      <c r="BO38" s="244"/>
      <c r="BP38" s="244"/>
      <c r="BQ38" s="244"/>
      <c r="BR38" s="244"/>
      <c r="BS38" s="244"/>
      <c r="BT38" s="244"/>
      <c r="BU38" s="244"/>
      <c r="BW38" s="244"/>
      <c r="BX38" s="244"/>
      <c r="BY38" s="244"/>
      <c r="BZ38" s="244"/>
      <c r="CA38" s="244"/>
      <c r="CB38" s="244"/>
      <c r="CC38" s="244"/>
      <c r="CE38" s="244"/>
      <c r="CF38" s="244"/>
      <c r="CG38" s="244"/>
      <c r="CH38" s="244"/>
      <c r="CI38" s="244"/>
      <c r="CJ38" s="244"/>
      <c r="CK38" s="244"/>
      <c r="CL38" s="244"/>
      <c r="CM38" s="244"/>
      <c r="CN38" s="244"/>
      <c r="CO38" s="257">
        <v>3.2</v>
      </c>
      <c r="CP38" s="244"/>
      <c r="CQ38" s="244"/>
      <c r="CR38" s="244"/>
      <c r="CS38" s="244"/>
      <c r="CT38" s="244"/>
      <c r="CU38" s="244"/>
      <c r="CV38" s="244"/>
      <c r="CW38" s="244"/>
      <c r="CX38" s="244"/>
      <c r="CY38" s="244"/>
      <c r="CZ38" s="244"/>
      <c r="DA38" s="244"/>
      <c r="DE38" s="244"/>
      <c r="DF38" s="244"/>
      <c r="DG38" s="244"/>
      <c r="DH38" s="244"/>
      <c r="DI38" s="244"/>
      <c r="DJ38" s="244"/>
      <c r="DK38" s="244"/>
      <c r="DL38" s="244"/>
      <c r="DM38" s="244"/>
      <c r="DN38" s="244"/>
      <c r="DO38" s="244"/>
      <c r="DP38" s="244"/>
      <c r="DQ38" s="244"/>
      <c r="DR38" s="244"/>
      <c r="DS38" s="244"/>
      <c r="DT38" s="244"/>
      <c r="DU38" s="244"/>
      <c r="DV38" s="244"/>
      <c r="DW38" s="244"/>
      <c r="DX38" s="244"/>
      <c r="DY38" s="244"/>
      <c r="DZ38" s="244"/>
      <c r="EA38" s="244"/>
      <c r="EB38" s="249">
        <v>2013</v>
      </c>
      <c r="EC38" s="245">
        <v>1200000</v>
      </c>
      <c r="ED38" s="244"/>
      <c r="EE38" s="245">
        <v>663000</v>
      </c>
      <c r="EK38" s="242">
        <v>0.89999999999999991</v>
      </c>
      <c r="EO38" s="244"/>
      <c r="EP38" s="244"/>
      <c r="GA38" s="254">
        <v>0</v>
      </c>
      <c r="GB38" s="254"/>
      <c r="GC38" s="254">
        <v>6.9181855272315564</v>
      </c>
      <c r="GD38" s="254"/>
      <c r="GE38" s="254">
        <v>44.595136505697916</v>
      </c>
      <c r="GF38" s="254"/>
      <c r="GG38" s="254">
        <v>140.29546527169114</v>
      </c>
      <c r="GH38" s="254"/>
      <c r="GI38" s="254">
        <v>115.2056230063328</v>
      </c>
      <c r="GJ38" s="254"/>
      <c r="GK38" s="254">
        <v>24.676571499999486</v>
      </c>
      <c r="GL38" s="254"/>
      <c r="GM38" s="254">
        <v>3.0948720832434677</v>
      </c>
      <c r="GN38" s="254"/>
      <c r="GO38" s="254">
        <v>55.929027994603963</v>
      </c>
      <c r="GP38" s="254"/>
      <c r="GQ38" s="254">
        <v>1050</v>
      </c>
      <c r="GR38" s="254"/>
      <c r="GS38" s="254">
        <v>95.3</v>
      </c>
      <c r="GT38" s="254"/>
      <c r="GU38" s="184">
        <v>87</v>
      </c>
      <c r="GV38" s="184"/>
      <c r="GW38" s="184">
        <v>74.5</v>
      </c>
      <c r="GX38" s="184"/>
      <c r="GY38" s="184">
        <v>57.2</v>
      </c>
      <c r="GZ38" s="184"/>
      <c r="HC38" s="184"/>
      <c r="HG38" s="184">
        <v>400</v>
      </c>
      <c r="HH38" s="184"/>
      <c r="HI38" s="184">
        <v>2953</v>
      </c>
      <c r="HJ38" s="184"/>
      <c r="HK38" s="184">
        <v>181</v>
      </c>
      <c r="HL38" s="184"/>
      <c r="HM38" s="184">
        <v>4018</v>
      </c>
      <c r="HO38" s="183">
        <v>245.68700768310688</v>
      </c>
      <c r="HQ38" s="154"/>
      <c r="HR38" s="194">
        <v>2009</v>
      </c>
      <c r="HS38" s="238">
        <v>6</v>
      </c>
      <c r="HT38" s="194">
        <v>2003</v>
      </c>
      <c r="HU38" s="239"/>
      <c r="HV38" s="195" t="s">
        <v>393</v>
      </c>
      <c r="HW38" s="239">
        <v>19.428862329999998</v>
      </c>
      <c r="HX38" s="239"/>
      <c r="HY38" s="154"/>
      <c r="HZ38" s="154"/>
      <c r="IA38" s="184">
        <v>3</v>
      </c>
      <c r="IB38" s="184"/>
      <c r="IC38" s="184">
        <v>70</v>
      </c>
      <c r="ID38" s="184"/>
      <c r="IE38" s="185">
        <v>0.31217156949459418</v>
      </c>
      <c r="IF38" s="185"/>
      <c r="IG38" s="184">
        <v>7.2840032882071979</v>
      </c>
    </row>
    <row r="39" spans="1:241" ht="15" customHeight="1" x14ac:dyDescent="0.25">
      <c r="A39" s="156">
        <v>36</v>
      </c>
      <c r="B39" s="155"/>
      <c r="C39" s="244"/>
      <c r="D39" s="244"/>
      <c r="E39" s="245">
        <v>95033</v>
      </c>
      <c r="F39" s="244"/>
      <c r="G39" s="244"/>
      <c r="H39" s="244"/>
      <c r="I39" s="244"/>
      <c r="J39" s="244"/>
      <c r="K39" s="244"/>
      <c r="L39" s="244"/>
      <c r="M39" s="244"/>
      <c r="N39" s="244"/>
      <c r="O39" s="244"/>
      <c r="P39" s="244"/>
      <c r="Q39" s="244"/>
      <c r="R39" s="244"/>
      <c r="S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v>288</v>
      </c>
      <c r="BD39" s="244"/>
      <c r="BE39" s="244">
        <v>79</v>
      </c>
      <c r="BF39" s="244"/>
      <c r="BG39" s="244">
        <v>1</v>
      </c>
      <c r="BH39" s="244"/>
      <c r="BI39" s="244">
        <v>47</v>
      </c>
      <c r="BJ39" s="244"/>
      <c r="BK39" s="244"/>
      <c r="BL39" s="244"/>
      <c r="BM39" s="244"/>
      <c r="BN39" s="244"/>
      <c r="BO39" s="244"/>
      <c r="BP39" s="244"/>
      <c r="BQ39" s="244"/>
      <c r="BR39" s="244"/>
      <c r="BS39" s="244"/>
      <c r="BT39" s="244"/>
      <c r="BU39" s="244"/>
      <c r="BW39" s="244"/>
      <c r="BX39" s="244"/>
      <c r="BY39" s="244"/>
      <c r="BZ39" s="244"/>
      <c r="CA39" s="244"/>
      <c r="CB39" s="244"/>
      <c r="CC39" s="244"/>
      <c r="CE39" s="244"/>
      <c r="CF39" s="244"/>
      <c r="CG39" s="244"/>
      <c r="CH39" s="244"/>
      <c r="CI39" s="244"/>
      <c r="CJ39" s="244"/>
      <c r="CK39" s="244"/>
      <c r="CL39" s="244"/>
      <c r="CM39" s="244"/>
      <c r="CN39" s="244"/>
      <c r="CO39" s="257">
        <v>2</v>
      </c>
      <c r="CP39" s="244"/>
      <c r="CQ39" s="244"/>
      <c r="CR39" s="244"/>
      <c r="CS39" s="244"/>
      <c r="CT39" s="244"/>
      <c r="CU39" s="244"/>
      <c r="CV39" s="244"/>
      <c r="CW39" s="244"/>
      <c r="CX39" s="244"/>
      <c r="CY39" s="244"/>
      <c r="CZ39" s="244"/>
      <c r="DA39" s="244"/>
      <c r="DE39" s="244"/>
      <c r="DF39" s="244"/>
      <c r="DG39" s="244"/>
      <c r="DH39" s="244"/>
      <c r="DI39" s="244"/>
      <c r="DJ39" s="244"/>
      <c r="DK39" s="244"/>
      <c r="DL39" s="244"/>
      <c r="DM39" s="244"/>
      <c r="DN39" s="244"/>
      <c r="DO39" s="244"/>
      <c r="DP39" s="244"/>
      <c r="DQ39" s="244"/>
      <c r="DR39" s="244"/>
      <c r="DS39" s="244"/>
      <c r="DT39" s="244"/>
      <c r="DU39" s="244"/>
      <c r="DV39" s="244"/>
      <c r="DW39" s="244"/>
      <c r="DX39" s="244"/>
      <c r="DY39" s="244"/>
      <c r="DZ39" s="244"/>
      <c r="EA39" s="244"/>
      <c r="EB39" s="249">
        <v>2014</v>
      </c>
      <c r="EC39" s="245">
        <v>1282250</v>
      </c>
      <c r="ED39" s="244"/>
      <c r="EE39" s="245">
        <v>680000</v>
      </c>
      <c r="EK39" s="242">
        <v>0.4</v>
      </c>
      <c r="EO39" s="244"/>
      <c r="EP39" s="244"/>
      <c r="GA39" s="254">
        <v>2.3529411764705879</v>
      </c>
      <c r="GB39" s="254"/>
      <c r="GC39" s="254">
        <v>10.13299556681444</v>
      </c>
      <c r="GD39" s="254"/>
      <c r="GE39" s="254">
        <v>57.956015523932727</v>
      </c>
      <c r="GF39" s="254"/>
      <c r="GG39" s="254">
        <v>146.29258517034069</v>
      </c>
      <c r="GH39" s="254"/>
      <c r="GI39" s="254">
        <v>124.77980035231943</v>
      </c>
      <c r="GJ39" s="254"/>
      <c r="GK39" s="254">
        <v>22.09051724137931</v>
      </c>
      <c r="GL39" s="254"/>
      <c r="GM39" s="254">
        <v>1.0703773080010703</v>
      </c>
      <c r="GN39" s="254"/>
      <c r="GO39" s="254">
        <v>60.335129374148849</v>
      </c>
      <c r="GP39" s="254"/>
      <c r="GQ39" s="254">
        <v>1006</v>
      </c>
      <c r="GR39" s="254"/>
      <c r="GS39" s="254">
        <v>95.5</v>
      </c>
      <c r="GT39" s="254"/>
      <c r="GU39" s="184">
        <v>88.6</v>
      </c>
      <c r="GV39" s="184"/>
      <c r="GW39" s="184">
        <v>76.800000000000011</v>
      </c>
      <c r="GX39" s="184"/>
      <c r="GY39" s="184">
        <v>62.1</v>
      </c>
      <c r="GZ39" s="184"/>
      <c r="HC39" s="184"/>
      <c r="HG39" s="184">
        <v>439</v>
      </c>
      <c r="HH39" s="184"/>
      <c r="HI39" s="184">
        <v>2875</v>
      </c>
      <c r="HJ39" s="184"/>
      <c r="HK39" s="184">
        <v>260</v>
      </c>
      <c r="HL39" s="184"/>
      <c r="HM39" s="184">
        <v>4140</v>
      </c>
      <c r="HO39" s="183">
        <v>318.11894882434302</v>
      </c>
      <c r="HQ39" s="154"/>
      <c r="HR39" s="194">
        <v>2010</v>
      </c>
      <c r="HS39" s="238">
        <v>6</v>
      </c>
      <c r="HT39" s="194">
        <v>2004</v>
      </c>
      <c r="HU39" s="239"/>
      <c r="HV39" s="195" t="s">
        <v>394</v>
      </c>
      <c r="HW39" s="239">
        <v>17.709005829999999</v>
      </c>
      <c r="HX39" s="239"/>
      <c r="HY39" s="154"/>
      <c r="HZ39" s="154"/>
      <c r="IA39" s="184">
        <v>3</v>
      </c>
      <c r="IB39" s="184"/>
      <c r="IC39" s="184">
        <v>65</v>
      </c>
      <c r="ID39" s="184"/>
      <c r="IE39" s="185">
        <v>0.30843382451043699</v>
      </c>
      <c r="IF39" s="185"/>
      <c r="IG39" s="184">
        <v>6.6827328643928015</v>
      </c>
    </row>
    <row r="40" spans="1:241" ht="15" customHeight="1" x14ac:dyDescent="0.25">
      <c r="A40" s="156">
        <v>37</v>
      </c>
      <c r="B40" s="155"/>
      <c r="C40" s="244"/>
      <c r="D40" s="244"/>
      <c r="E40" s="245">
        <v>95594</v>
      </c>
      <c r="F40" s="244"/>
      <c r="G40" s="244"/>
      <c r="H40" s="244"/>
      <c r="I40" s="244"/>
      <c r="J40" s="244"/>
      <c r="K40" s="244"/>
      <c r="L40" s="244"/>
      <c r="M40" s="244"/>
      <c r="N40" s="244"/>
      <c r="O40" s="244"/>
      <c r="P40" s="244"/>
      <c r="Q40" s="244"/>
      <c r="R40" s="244"/>
      <c r="S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v>383</v>
      </c>
      <c r="BD40" s="244"/>
      <c r="BE40" s="244">
        <v>93</v>
      </c>
      <c r="BF40" s="244"/>
      <c r="BG40" s="244">
        <v>3</v>
      </c>
      <c r="BH40" s="244"/>
      <c r="BI40" s="244">
        <v>39</v>
      </c>
      <c r="BJ40" s="244"/>
      <c r="BK40" s="244"/>
      <c r="BL40" s="244"/>
      <c r="BM40" s="244"/>
      <c r="BN40" s="244"/>
      <c r="BO40" s="244"/>
      <c r="BP40" s="244"/>
      <c r="BQ40" s="244"/>
      <c r="BR40" s="244"/>
      <c r="BS40" s="244"/>
      <c r="BT40" s="244"/>
      <c r="BU40" s="244"/>
      <c r="BW40" s="244"/>
      <c r="BX40" s="244"/>
      <c r="BY40" s="244"/>
      <c r="BZ40" s="244"/>
      <c r="CA40" s="244"/>
      <c r="CB40" s="244"/>
      <c r="CC40" s="244"/>
      <c r="CE40" s="244"/>
      <c r="CF40" s="244"/>
      <c r="CG40" s="244"/>
      <c r="CH40" s="244"/>
      <c r="CI40" s="244"/>
      <c r="CJ40" s="244"/>
      <c r="CK40" s="244"/>
      <c r="CL40" s="244"/>
      <c r="CM40" s="244"/>
      <c r="CN40" s="244"/>
      <c r="CO40" s="257">
        <v>2.2000000000000002</v>
      </c>
      <c r="CP40" s="244"/>
      <c r="CQ40" s="244"/>
      <c r="CR40" s="244"/>
      <c r="CS40" s="244"/>
      <c r="CT40" s="244"/>
      <c r="CU40" s="244"/>
      <c r="CV40" s="244"/>
      <c r="CW40" s="244"/>
      <c r="CX40" s="244"/>
      <c r="CY40" s="244"/>
      <c r="CZ40" s="244"/>
      <c r="DA40" s="244"/>
      <c r="DE40" s="244"/>
      <c r="DF40" s="244"/>
      <c r="DG40" s="244"/>
      <c r="DH40" s="244"/>
      <c r="DI40" s="244"/>
      <c r="DJ40" s="244"/>
      <c r="DK40" s="244"/>
      <c r="DL40" s="244"/>
      <c r="DM40" s="244"/>
      <c r="DN40" s="244"/>
      <c r="DO40" s="244"/>
      <c r="DP40" s="244"/>
      <c r="DQ40" s="244"/>
      <c r="DR40" s="244"/>
      <c r="DS40" s="244"/>
      <c r="DT40" s="244"/>
      <c r="DU40" s="244"/>
      <c r="DV40" s="244"/>
      <c r="DW40" s="244"/>
      <c r="DX40" s="244"/>
      <c r="DY40" s="244"/>
      <c r="DZ40" s="244"/>
      <c r="EA40" s="244"/>
      <c r="EB40" s="249">
        <v>2015</v>
      </c>
      <c r="EC40" s="245">
        <v>1525000</v>
      </c>
      <c r="ED40" s="244"/>
      <c r="EE40" s="245">
        <v>730000</v>
      </c>
      <c r="EK40" s="242">
        <v>1.3</v>
      </c>
      <c r="EO40" s="244"/>
      <c r="EP40" s="244"/>
      <c r="GA40" s="254">
        <v>0.9878309508857559</v>
      </c>
      <c r="GB40" s="254"/>
      <c r="GC40" s="254">
        <v>5.0181606042286342</v>
      </c>
      <c r="GD40" s="254"/>
      <c r="GE40" s="254">
        <v>47.746421634879027</v>
      </c>
      <c r="GF40" s="254"/>
      <c r="GG40" s="254">
        <v>133.48881831662871</v>
      </c>
      <c r="GH40" s="254"/>
      <c r="GI40" s="254">
        <v>111.45040271598933</v>
      </c>
      <c r="GJ40" s="254"/>
      <c r="GK40" s="254">
        <v>26.307791583362121</v>
      </c>
      <c r="GL40" s="254"/>
      <c r="GM40" s="254">
        <v>2.5734623506779783</v>
      </c>
      <c r="GN40" s="254"/>
      <c r="GO40" s="254">
        <v>52.935088752233831</v>
      </c>
      <c r="GP40" s="254"/>
      <c r="GQ40" s="254">
        <v>907</v>
      </c>
      <c r="GR40" s="254"/>
      <c r="GS40" s="254">
        <v>99.2</v>
      </c>
      <c r="GT40" s="254"/>
      <c r="GU40" s="184">
        <v>91</v>
      </c>
      <c r="GV40" s="184"/>
      <c r="GW40" s="184">
        <v>77.2</v>
      </c>
      <c r="GX40" s="184"/>
      <c r="GY40" s="184">
        <v>61.3</v>
      </c>
      <c r="GZ40" s="184"/>
      <c r="HC40" s="184"/>
      <c r="HG40" s="223">
        <v>562.29801794951322</v>
      </c>
      <c r="HH40" s="223"/>
      <c r="HI40" s="223">
        <v>2735.4497883878457</v>
      </c>
      <c r="HJ40" s="223"/>
      <c r="HK40" s="223">
        <v>329.1744624651065</v>
      </c>
      <c r="HL40" s="223"/>
      <c r="HM40" s="223">
        <v>4279.2680120463847</v>
      </c>
      <c r="HO40" s="183">
        <v>343.0387339134827</v>
      </c>
      <c r="HQ40" s="154"/>
      <c r="HR40" s="194">
        <v>2011</v>
      </c>
      <c r="HS40" s="238">
        <v>7</v>
      </c>
      <c r="HT40" s="194">
        <v>2005</v>
      </c>
      <c r="HU40" s="239"/>
      <c r="HV40" s="195" t="s">
        <v>395</v>
      </c>
      <c r="HW40" s="239">
        <v>17.526163159999999</v>
      </c>
      <c r="HX40" s="239"/>
      <c r="HY40" s="154"/>
      <c r="HZ40" s="154"/>
      <c r="IA40" s="184">
        <v>6</v>
      </c>
      <c r="IB40" s="184"/>
      <c r="IC40" s="184">
        <v>68</v>
      </c>
      <c r="ID40" s="184"/>
      <c r="IE40" s="185">
        <v>0.60968054731572796</v>
      </c>
      <c r="IF40" s="185"/>
      <c r="IG40" s="184">
        <v>6.9097128695782501</v>
      </c>
    </row>
    <row r="41" spans="1:241" ht="15" customHeight="1" x14ac:dyDescent="0.25">
      <c r="A41" s="156">
        <v>38</v>
      </c>
      <c r="B41" s="155"/>
      <c r="C41" s="244"/>
      <c r="D41" s="244"/>
      <c r="E41" s="245">
        <v>96119</v>
      </c>
      <c r="F41" s="244"/>
      <c r="G41" s="244"/>
      <c r="H41" s="244"/>
      <c r="I41" s="244"/>
      <c r="J41" s="244"/>
      <c r="K41" s="244"/>
      <c r="L41" s="244"/>
      <c r="M41" s="244"/>
      <c r="N41" s="244"/>
      <c r="O41" s="244"/>
      <c r="P41" s="244"/>
      <c r="Q41" s="244"/>
      <c r="R41" s="244"/>
      <c r="S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v>239</v>
      </c>
      <c r="BD41" s="244"/>
      <c r="BE41" s="244">
        <v>66</v>
      </c>
      <c r="BF41" s="244"/>
      <c r="BG41" s="244">
        <v>1</v>
      </c>
      <c r="BH41" s="244"/>
      <c r="BI41" s="244">
        <v>16</v>
      </c>
      <c r="BJ41" s="244"/>
      <c r="BK41" s="244"/>
      <c r="BL41" s="244"/>
      <c r="BM41" s="244"/>
      <c r="BN41" s="244"/>
      <c r="BO41" s="244"/>
      <c r="BP41" s="244"/>
      <c r="BQ41" s="244"/>
      <c r="BR41" s="244"/>
      <c r="BS41" s="244"/>
      <c r="BT41" s="244"/>
      <c r="BU41" s="244"/>
      <c r="BW41" s="244"/>
      <c r="BX41" s="244"/>
      <c r="BY41" s="244"/>
      <c r="BZ41" s="244"/>
      <c r="CA41" s="244"/>
      <c r="CB41" s="244"/>
      <c r="CC41" s="244"/>
      <c r="CE41" s="244"/>
      <c r="CF41" s="244"/>
      <c r="CG41" s="244"/>
      <c r="CH41" s="244"/>
      <c r="CI41" s="244"/>
      <c r="CJ41" s="244"/>
      <c r="CK41" s="244"/>
      <c r="CL41" s="244"/>
      <c r="CM41" s="244"/>
      <c r="CN41" s="244"/>
      <c r="CO41" s="257">
        <v>2.8</v>
      </c>
      <c r="CP41" s="244"/>
      <c r="CQ41" s="244"/>
      <c r="CR41" s="244"/>
      <c r="CS41" s="244"/>
      <c r="CT41" s="244"/>
      <c r="CU41" s="244"/>
      <c r="CV41" s="244"/>
      <c r="CW41" s="244"/>
      <c r="CX41" s="244"/>
      <c r="CY41" s="244"/>
      <c r="CZ41" s="244"/>
      <c r="DA41" s="244"/>
      <c r="DE41" s="244"/>
      <c r="DF41" s="244"/>
      <c r="DG41" s="244"/>
      <c r="DH41" s="244"/>
      <c r="DI41" s="244"/>
      <c r="DJ41" s="244"/>
      <c r="DK41" s="244"/>
      <c r="DL41" s="244"/>
      <c r="DM41" s="244"/>
      <c r="DN41" s="244"/>
      <c r="DO41" s="244"/>
      <c r="DP41" s="244"/>
      <c r="DQ41" s="244"/>
      <c r="DR41" s="244"/>
      <c r="DS41" s="244"/>
      <c r="DT41" s="244"/>
      <c r="DU41" s="244"/>
      <c r="DV41" s="244"/>
      <c r="DW41" s="244"/>
      <c r="DX41" s="244"/>
      <c r="DY41" s="244"/>
      <c r="DZ41" s="244"/>
      <c r="EA41" s="244"/>
      <c r="EB41" s="249">
        <v>2016</v>
      </c>
      <c r="EC41" s="245">
        <v>1670000</v>
      </c>
      <c r="ED41" s="244"/>
      <c r="EE41" s="245">
        <v>790000</v>
      </c>
      <c r="EK41" s="242">
        <v>0.5</v>
      </c>
      <c r="EO41" s="244"/>
      <c r="EP41" s="244"/>
      <c r="GA41" s="254">
        <v>0.97152846031271456</v>
      </c>
      <c r="GC41" s="254">
        <v>8.3429815958075064</v>
      </c>
      <c r="GE41" s="254">
        <v>50.487974407921875</v>
      </c>
      <c r="GG41" s="254">
        <v>166.51016357513546</v>
      </c>
      <c r="GI41" s="254">
        <v>109.5899207238928</v>
      </c>
      <c r="GK41" s="254">
        <v>31.023142932002024</v>
      </c>
      <c r="GM41" s="254">
        <v>0</v>
      </c>
      <c r="GO41" s="254">
        <v>54.712717174169285</v>
      </c>
      <c r="GP41" s="254"/>
      <c r="GQ41" s="254">
        <v>952</v>
      </c>
      <c r="GR41" s="254"/>
      <c r="GS41" s="254">
        <v>94.7</v>
      </c>
      <c r="GT41" s="254"/>
      <c r="GU41" s="184">
        <v>88.8</v>
      </c>
      <c r="GV41" s="184"/>
      <c r="GW41" s="184">
        <v>76.899999999999991</v>
      </c>
      <c r="GX41" s="184"/>
      <c r="GY41" s="184">
        <v>62.900000000000006</v>
      </c>
      <c r="GZ41" s="184"/>
      <c r="HC41" s="184"/>
      <c r="HG41" s="184">
        <v>544.9082983152025</v>
      </c>
      <c r="HH41" s="184"/>
      <c r="HI41" s="184">
        <v>3380.3950830616973</v>
      </c>
      <c r="HJ41" s="184"/>
      <c r="HK41" s="184">
        <v>245.45418843027139</v>
      </c>
      <c r="HL41" s="184"/>
      <c r="HM41" s="184">
        <v>4899.2656010682167</v>
      </c>
      <c r="HO41" s="183">
        <v>378.65712701749982</v>
      </c>
      <c r="HQ41" s="154"/>
      <c r="HR41" s="194">
        <v>2012</v>
      </c>
      <c r="HS41" s="238">
        <v>7</v>
      </c>
      <c r="HT41" s="194">
        <v>2006</v>
      </c>
      <c r="HU41" s="239"/>
      <c r="HV41" s="195" t="s">
        <v>362</v>
      </c>
      <c r="HW41" s="239">
        <v>18.137210890000002</v>
      </c>
      <c r="HX41" s="239"/>
      <c r="HY41" s="154"/>
      <c r="HZ41" s="154"/>
      <c r="IA41" s="184">
        <v>3</v>
      </c>
      <c r="IB41" s="184"/>
      <c r="IC41" s="184">
        <v>55</v>
      </c>
      <c r="ID41" s="184"/>
      <c r="IE41" s="185">
        <v>0.30132949507945445</v>
      </c>
      <c r="IF41" s="185"/>
      <c r="IG41" s="184">
        <v>5.5243740764566649</v>
      </c>
    </row>
    <row r="42" spans="1:241" ht="15" customHeight="1" x14ac:dyDescent="0.25">
      <c r="A42" s="156">
        <v>39</v>
      </c>
      <c r="B42" s="155"/>
      <c r="C42" s="244"/>
      <c r="D42" s="244"/>
      <c r="E42" s="245">
        <v>96958</v>
      </c>
      <c r="F42" s="244"/>
      <c r="G42" s="244"/>
      <c r="H42" s="244"/>
      <c r="I42" s="244"/>
      <c r="J42" s="244"/>
      <c r="K42" s="244"/>
      <c r="L42" s="244"/>
      <c r="M42" s="244"/>
      <c r="N42" s="244"/>
      <c r="O42" s="244"/>
      <c r="P42" s="244"/>
      <c r="Q42" s="244"/>
      <c r="R42" s="244"/>
      <c r="S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v>273</v>
      </c>
      <c r="BD42" s="244"/>
      <c r="BE42" s="244">
        <v>81</v>
      </c>
      <c r="BF42" s="244"/>
      <c r="BG42" s="244">
        <v>0</v>
      </c>
      <c r="BH42" s="244"/>
      <c r="BI42" s="244">
        <v>32</v>
      </c>
      <c r="BJ42" s="244"/>
      <c r="BK42" s="244"/>
      <c r="BL42" s="244"/>
      <c r="BM42" s="244"/>
      <c r="BN42" s="244"/>
      <c r="BO42" s="244"/>
      <c r="BP42" s="244"/>
      <c r="BQ42" s="244"/>
      <c r="BR42" s="244"/>
      <c r="BS42" s="244"/>
      <c r="BT42" s="244"/>
      <c r="BU42" s="244"/>
      <c r="BW42" s="244"/>
      <c r="BX42" s="244"/>
      <c r="BY42" s="244"/>
      <c r="BZ42" s="244"/>
      <c r="CA42" s="244"/>
      <c r="CB42" s="244"/>
      <c r="CC42" s="244"/>
      <c r="CE42" s="244"/>
      <c r="CF42" s="244"/>
      <c r="CG42" s="244"/>
      <c r="CH42" s="244"/>
      <c r="CI42" s="244"/>
      <c r="CJ42" s="244"/>
      <c r="CK42" s="244"/>
      <c r="CL42" s="244"/>
      <c r="CM42" s="244"/>
      <c r="CN42" s="244"/>
      <c r="CO42" s="257">
        <v>3.6</v>
      </c>
      <c r="CP42" s="244"/>
      <c r="CQ42" s="244"/>
      <c r="CR42" s="244"/>
      <c r="CS42" s="244"/>
      <c r="CT42" s="244"/>
      <c r="CU42" s="244"/>
      <c r="CV42" s="244"/>
      <c r="CW42" s="244"/>
      <c r="CX42" s="244"/>
      <c r="CY42" s="244"/>
      <c r="CZ42" s="244"/>
      <c r="DA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9">
        <v>2017</v>
      </c>
      <c r="EC42" s="245">
        <v>1850000</v>
      </c>
      <c r="ED42" s="244"/>
      <c r="EE42" s="245">
        <v>840000</v>
      </c>
      <c r="EK42" s="242">
        <v>0.5</v>
      </c>
      <c r="EO42" s="244"/>
      <c r="EP42" s="244"/>
      <c r="GA42" s="254">
        <v>0.98112675573223795</v>
      </c>
      <c r="GC42" s="254">
        <v>6.9181370765559835</v>
      </c>
      <c r="GE42" s="254">
        <v>49.497486002625905</v>
      </c>
      <c r="GG42" s="254">
        <v>172.08315820866588</v>
      </c>
      <c r="GI42" s="254">
        <v>108.06015082882189</v>
      </c>
      <c r="GK42" s="254">
        <v>28.37575621675694</v>
      </c>
      <c r="GM42" s="254">
        <v>0</v>
      </c>
      <c r="GO42" s="254">
        <v>54.373407626675558</v>
      </c>
      <c r="GP42" s="254"/>
      <c r="GQ42" s="254">
        <v>979</v>
      </c>
      <c r="GR42" s="254"/>
      <c r="GS42" s="254">
        <v>94.905094905094899</v>
      </c>
      <c r="GT42" s="254"/>
      <c r="GU42" s="184">
        <v>90.714285714285708</v>
      </c>
      <c r="GV42" s="184"/>
      <c r="GW42" s="184">
        <v>82.761998041136138</v>
      </c>
      <c r="GX42" s="184"/>
      <c r="GY42" s="184">
        <v>62.193927522037214</v>
      </c>
      <c r="GZ42" s="184"/>
      <c r="HC42" s="184"/>
      <c r="HG42" s="184">
        <v>700.81859505338878</v>
      </c>
      <c r="HH42" s="184"/>
      <c r="HI42" s="184">
        <v>3238.3659246425336</v>
      </c>
      <c r="HJ42" s="184"/>
      <c r="HK42" s="184">
        <v>189.80503616029279</v>
      </c>
      <c r="HL42" s="184"/>
      <c r="HM42" s="184">
        <v>5031.2934969874532</v>
      </c>
      <c r="HO42" s="183">
        <v>465.13563854694536</v>
      </c>
      <c r="HQ42" s="154"/>
      <c r="HR42" s="194">
        <v>2013</v>
      </c>
      <c r="HS42" s="238">
        <v>7</v>
      </c>
      <c r="HT42" s="194">
        <v>2007</v>
      </c>
      <c r="HU42" s="239"/>
      <c r="HV42" s="195" t="s">
        <v>363</v>
      </c>
      <c r="HW42" s="239">
        <v>15.823311670000001</v>
      </c>
      <c r="HX42" s="239"/>
      <c r="HY42" s="154"/>
      <c r="HZ42" s="154"/>
      <c r="IA42" s="184">
        <v>2.6666666666666665</v>
      </c>
      <c r="IB42" s="184"/>
      <c r="IC42" s="184">
        <v>80</v>
      </c>
      <c r="ID42" s="184"/>
      <c r="IE42" s="185">
        <v>0.2647988102450084</v>
      </c>
      <c r="IF42" s="185"/>
      <c r="IG42" s="184">
        <v>7.9439643073502522</v>
      </c>
    </row>
    <row r="43" spans="1:241" ht="15" customHeight="1" x14ac:dyDescent="0.25">
      <c r="A43" s="156">
        <v>40</v>
      </c>
      <c r="B43" s="155"/>
      <c r="C43" s="244"/>
      <c r="D43" s="244"/>
      <c r="E43" s="245">
        <v>98199</v>
      </c>
      <c r="F43" s="244"/>
      <c r="G43" s="244"/>
      <c r="H43" s="244"/>
      <c r="I43" s="244"/>
      <c r="J43" s="244"/>
      <c r="K43" s="244"/>
      <c r="L43" s="244"/>
      <c r="M43" s="244"/>
      <c r="N43" s="244"/>
      <c r="O43" s="244"/>
      <c r="P43" s="244"/>
      <c r="Q43" s="244"/>
      <c r="R43" s="244"/>
      <c r="S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f>SUM(BE43,BG43,BI43)</f>
        <v>731</v>
      </c>
      <c r="BD43" s="244"/>
      <c r="BE43" s="244">
        <v>210</v>
      </c>
      <c r="BF43" s="244"/>
      <c r="BG43" s="244">
        <v>2</v>
      </c>
      <c r="BH43" s="244"/>
      <c r="BI43" s="244">
        <v>519</v>
      </c>
      <c r="BJ43" s="244"/>
      <c r="BK43" s="244"/>
      <c r="BL43" s="244"/>
      <c r="BM43" s="244"/>
      <c r="BN43" s="244"/>
      <c r="BO43" s="244"/>
      <c r="BP43" s="244"/>
      <c r="BQ43" s="244"/>
      <c r="BR43" s="244"/>
      <c r="BS43" s="244"/>
      <c r="BT43" s="244"/>
      <c r="BU43" s="244"/>
      <c r="BW43" s="244"/>
      <c r="BX43" s="244"/>
      <c r="BY43" s="244"/>
      <c r="BZ43" s="244"/>
      <c r="CA43" s="244"/>
      <c r="CB43" s="244"/>
      <c r="CC43" s="244"/>
      <c r="CE43" s="244"/>
      <c r="CF43" s="244"/>
      <c r="CG43" s="244"/>
      <c r="CH43" s="244"/>
      <c r="CI43" s="244"/>
      <c r="CJ43" s="244"/>
      <c r="CK43" s="244"/>
      <c r="CL43" s="244"/>
      <c r="CM43" s="244"/>
      <c r="CN43" s="244"/>
      <c r="CO43" s="257">
        <v>4.4000000000000004</v>
      </c>
      <c r="CP43" s="244"/>
      <c r="CQ43" s="244"/>
      <c r="CR43" s="244"/>
      <c r="CS43" s="244"/>
      <c r="CT43" s="244"/>
      <c r="CU43" s="244"/>
      <c r="CV43" s="244"/>
      <c r="CW43" s="244"/>
      <c r="CX43" s="244"/>
      <c r="CY43" s="244"/>
      <c r="CZ43" s="244"/>
      <c r="DA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9">
        <v>2018</v>
      </c>
      <c r="EC43" s="245">
        <v>1857500</v>
      </c>
      <c r="ED43" s="244"/>
      <c r="EE43" s="245">
        <v>840000</v>
      </c>
      <c r="EK43" s="242">
        <v>0.8</v>
      </c>
      <c r="EO43" s="244"/>
      <c r="EP43" s="244"/>
      <c r="GA43" s="267">
        <v>2.2069095974951578</v>
      </c>
      <c r="GB43" s="267"/>
      <c r="GC43" s="267">
        <v>7.4022932451373018</v>
      </c>
      <c r="GD43" s="267"/>
      <c r="GE43" s="267">
        <v>46.192937103432833</v>
      </c>
      <c r="GF43" s="267"/>
      <c r="GG43" s="267">
        <v>180.52485963568182</v>
      </c>
      <c r="GH43" s="267"/>
      <c r="GI43" s="267">
        <v>120.87163725063323</v>
      </c>
      <c r="GJ43" s="267"/>
      <c r="GK43" s="267">
        <v>26.257908824564542</v>
      </c>
      <c r="GL43" s="267"/>
      <c r="GM43" s="267">
        <v>1.4900394694788317</v>
      </c>
      <c r="GN43" s="267"/>
      <c r="GO43" s="267">
        <v>56.966077540924175</v>
      </c>
      <c r="GP43" s="254"/>
      <c r="GQ43" s="254">
        <v>982</v>
      </c>
      <c r="GR43" s="254"/>
      <c r="GS43" s="254">
        <v>92.4</v>
      </c>
      <c r="GT43" s="254"/>
      <c r="GU43" s="184">
        <v>84.9</v>
      </c>
      <c r="GV43" s="184"/>
      <c r="GW43" s="184">
        <v>78.8</v>
      </c>
      <c r="GX43" s="184"/>
      <c r="GY43" s="184">
        <v>62.099999999999994</v>
      </c>
      <c r="GZ43" s="184"/>
      <c r="HC43" s="184"/>
      <c r="HG43" s="184">
        <v>608.92579735716618</v>
      </c>
      <c r="HH43" s="184"/>
      <c r="HI43" s="184">
        <v>3030.244912832512</v>
      </c>
      <c r="HJ43" s="184"/>
      <c r="HK43" s="184">
        <v>213.8432327726741</v>
      </c>
      <c r="HL43" s="184"/>
      <c r="HM43" s="184">
        <v>4571.258702364742</v>
      </c>
      <c r="HO43" s="183">
        <v>526.00576642863791</v>
      </c>
      <c r="HQ43" s="154"/>
      <c r="HR43" s="194">
        <v>2014</v>
      </c>
      <c r="HS43" s="238">
        <v>6</v>
      </c>
      <c r="HT43" s="194">
        <v>2008</v>
      </c>
      <c r="HU43" s="239"/>
      <c r="HV43" s="195" t="s">
        <v>364</v>
      </c>
      <c r="HW43" s="239">
        <v>15.78845125</v>
      </c>
      <c r="HX43" s="239"/>
      <c r="HY43" s="154"/>
      <c r="HZ43" s="154"/>
      <c r="IA43" s="184"/>
      <c r="IB43" s="184"/>
      <c r="ID43" s="184"/>
      <c r="IE43" s="185"/>
      <c r="IF43" s="185"/>
      <c r="IG43" s="184"/>
    </row>
    <row r="44" spans="1:241" ht="15" customHeight="1" x14ac:dyDescent="0.25">
      <c r="A44" s="198">
        <v>41</v>
      </c>
      <c r="B44" s="155"/>
      <c r="C44" s="244"/>
      <c r="D44" s="244"/>
      <c r="E44" s="245">
        <v>99752</v>
      </c>
      <c r="F44" s="244"/>
      <c r="G44" s="244"/>
      <c r="H44" s="244"/>
      <c r="I44" s="244"/>
      <c r="J44" s="244"/>
      <c r="K44" s="244"/>
      <c r="L44" s="244"/>
      <c r="M44" s="244"/>
      <c r="N44" s="244"/>
      <c r="O44" s="244"/>
      <c r="P44" s="244"/>
      <c r="Q44" s="244"/>
      <c r="R44" s="244"/>
      <c r="S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v>744</v>
      </c>
      <c r="BD44" s="244"/>
      <c r="BE44" s="244">
        <v>220</v>
      </c>
      <c r="BF44" s="244"/>
      <c r="BG44" s="244">
        <v>2</v>
      </c>
      <c r="BH44" s="244"/>
      <c r="BI44" s="244">
        <v>522</v>
      </c>
      <c r="BJ44" s="244"/>
      <c r="BK44" s="244"/>
      <c r="BL44" s="244"/>
      <c r="BM44" s="244"/>
      <c r="BN44" s="244"/>
      <c r="BO44" s="244"/>
      <c r="BP44" s="244"/>
      <c r="BQ44" s="244"/>
      <c r="BR44" s="244"/>
      <c r="BS44" s="244"/>
      <c r="BT44" s="244"/>
      <c r="BU44" s="244"/>
      <c r="BW44" s="244"/>
      <c r="BX44" s="244"/>
      <c r="BY44" s="244"/>
      <c r="BZ44" s="244"/>
      <c r="CA44" s="244"/>
      <c r="CB44" s="244"/>
      <c r="CC44" s="244"/>
      <c r="CE44" s="244"/>
      <c r="CF44" s="244"/>
      <c r="CG44" s="244"/>
      <c r="CH44" s="244"/>
      <c r="CI44" s="244"/>
      <c r="CJ44" s="244"/>
      <c r="CK44" s="244"/>
      <c r="CL44" s="244"/>
      <c r="CM44" s="244"/>
      <c r="CN44" s="244"/>
      <c r="CO44" s="257">
        <v>2</v>
      </c>
      <c r="CP44" s="244"/>
      <c r="CQ44" s="244"/>
      <c r="CR44" s="244"/>
      <c r="CS44" s="244"/>
      <c r="CT44" s="244"/>
      <c r="CU44" s="244"/>
      <c r="CV44" s="244"/>
      <c r="CW44" s="244"/>
      <c r="CX44" s="244"/>
      <c r="CY44" s="244"/>
      <c r="CZ44" s="244"/>
      <c r="DA44" s="244"/>
      <c r="DE44" s="244"/>
      <c r="DF44" s="244"/>
      <c r="DG44" s="244"/>
      <c r="DH44" s="244"/>
      <c r="DI44" s="244"/>
      <c r="DJ44" s="244"/>
      <c r="DK44" s="244"/>
      <c r="DL44" s="244"/>
      <c r="DM44" s="244"/>
      <c r="DN44" s="244"/>
      <c r="DO44" s="244"/>
      <c r="DP44" s="244"/>
      <c r="DQ44" s="244"/>
      <c r="DR44" s="244"/>
      <c r="DS44" s="244"/>
      <c r="DT44" s="244"/>
      <c r="DU44" s="244"/>
      <c r="DV44" s="244"/>
      <c r="DW44" s="244"/>
      <c r="DX44" s="244"/>
      <c r="DY44" s="244"/>
      <c r="DZ44" s="244"/>
      <c r="EA44" s="244"/>
      <c r="EB44" s="249">
        <v>2019</v>
      </c>
      <c r="EC44" s="245">
        <v>1727500</v>
      </c>
      <c r="ED44" s="244"/>
      <c r="EE44" s="245">
        <v>830000</v>
      </c>
      <c r="EK44" s="242">
        <v>0.5</v>
      </c>
      <c r="EO44" s="244"/>
      <c r="EP44" s="244"/>
      <c r="GA44" s="254">
        <v>1.5528070870115451</v>
      </c>
      <c r="GB44" s="254"/>
      <c r="GC44" s="254">
        <v>5.0511884651171801</v>
      </c>
      <c r="GD44" s="254"/>
      <c r="GE44" s="254">
        <v>42.100578008748585</v>
      </c>
      <c r="GF44" s="254"/>
      <c r="GG44" s="254">
        <v>187.24617372339941</v>
      </c>
      <c r="GH44" s="254"/>
      <c r="GI44" s="254">
        <v>119.57580363512245</v>
      </c>
      <c r="GJ44" s="254"/>
      <c r="GK44" s="254">
        <v>25.064869867425113</v>
      </c>
      <c r="GL44" s="254"/>
      <c r="GM44" s="254">
        <v>1.952734725784717</v>
      </c>
      <c r="GN44" s="254"/>
      <c r="GO44" s="254">
        <v>45.33883258122431</v>
      </c>
      <c r="GP44" s="254"/>
      <c r="GQ44" s="254">
        <v>943.5</v>
      </c>
      <c r="GR44" s="254"/>
      <c r="GS44" s="254">
        <v>93.65</v>
      </c>
      <c r="GT44" s="254"/>
      <c r="GU44" s="184">
        <v>84.45</v>
      </c>
      <c r="GV44" s="184"/>
      <c r="GW44" s="184">
        <v>82.35</v>
      </c>
      <c r="GX44" s="184"/>
      <c r="GY44" s="184">
        <v>65.849999999999994</v>
      </c>
      <c r="GZ44" s="184"/>
      <c r="HC44" s="184"/>
      <c r="HG44" s="184">
        <v>515.39079861932009</v>
      </c>
      <c r="HH44" s="184"/>
      <c r="HI44" s="184">
        <v>3055.4636153009596</v>
      </c>
      <c r="HJ44" s="184"/>
      <c r="HK44" s="184">
        <v>265.73360442574119</v>
      </c>
      <c r="HL44" s="184"/>
      <c r="HM44" s="184">
        <v>4587.4509433070125</v>
      </c>
      <c r="HO44" s="183">
        <v>540.82628497072221</v>
      </c>
      <c r="HQ44" s="154"/>
      <c r="HR44" s="194">
        <v>2015</v>
      </c>
      <c r="HS44" s="238">
        <v>6</v>
      </c>
      <c r="HT44" s="194">
        <v>2009</v>
      </c>
      <c r="HU44" s="239"/>
      <c r="HV44" s="195" t="s">
        <v>447</v>
      </c>
      <c r="HW44" s="239">
        <v>15.8</v>
      </c>
      <c r="HX44" s="239"/>
      <c r="HY44" s="154"/>
      <c r="HZ44" s="154"/>
      <c r="IA44" s="184"/>
      <c r="IB44" s="184"/>
      <c r="ID44" s="184"/>
      <c r="IE44" s="185"/>
      <c r="IF44" s="185"/>
      <c r="IG44" s="184"/>
    </row>
    <row r="45" spans="1:241" ht="15" customHeight="1" x14ac:dyDescent="0.25">
      <c r="A45" s="156">
        <v>42</v>
      </c>
      <c r="B45" s="155"/>
      <c r="C45" s="244"/>
      <c r="D45" s="244"/>
      <c r="E45" s="245">
        <v>101227</v>
      </c>
      <c r="F45" s="244"/>
      <c r="G45" s="244"/>
      <c r="H45" s="244"/>
      <c r="I45" s="244"/>
      <c r="J45" s="244"/>
      <c r="K45" s="244"/>
      <c r="L45" s="244"/>
      <c r="M45" s="244"/>
      <c r="N45" s="244"/>
      <c r="O45" s="244"/>
      <c r="P45" s="244"/>
      <c r="Q45" s="244"/>
      <c r="R45" s="244"/>
      <c r="S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v>618</v>
      </c>
      <c r="BD45" s="244"/>
      <c r="BE45" s="244">
        <v>231</v>
      </c>
      <c r="BF45" s="244"/>
      <c r="BG45" s="244">
        <v>0</v>
      </c>
      <c r="BH45" s="244"/>
      <c r="BI45" s="244">
        <v>387</v>
      </c>
      <c r="BJ45" s="244"/>
      <c r="BK45" s="244"/>
      <c r="BL45" s="244"/>
      <c r="BM45" s="244"/>
      <c r="BN45" s="244"/>
      <c r="BO45" s="244"/>
      <c r="BP45" s="244"/>
      <c r="BQ45" s="244"/>
      <c r="BR45" s="244"/>
      <c r="BS45" s="244"/>
      <c r="BT45" s="244"/>
      <c r="BU45" s="244"/>
      <c r="BW45" s="244"/>
      <c r="BX45" s="244"/>
      <c r="BY45" s="244"/>
      <c r="BZ45" s="244"/>
      <c r="CA45" s="244"/>
      <c r="CB45" s="244"/>
      <c r="CC45" s="244"/>
      <c r="CE45" s="244"/>
      <c r="CF45" s="244"/>
      <c r="CG45" s="244"/>
      <c r="CH45" s="244"/>
      <c r="CI45" s="244"/>
      <c r="CJ45" s="244"/>
      <c r="CK45" s="244"/>
      <c r="CL45" s="244"/>
      <c r="CM45" s="244"/>
      <c r="CN45" s="244"/>
      <c r="CO45" s="257">
        <v>2.2000000000000002</v>
      </c>
      <c r="CP45" s="244"/>
      <c r="CQ45" s="244"/>
      <c r="CR45" s="244"/>
      <c r="CS45" s="244"/>
      <c r="CT45" s="244"/>
      <c r="CU45" s="244"/>
      <c r="CV45" s="244"/>
      <c r="CW45" s="244"/>
      <c r="CX45" s="244"/>
      <c r="CY45" s="244"/>
      <c r="CZ45" s="244"/>
      <c r="DA45" s="244"/>
      <c r="DE45" s="244"/>
      <c r="DF45" s="244"/>
      <c r="DG45" s="244"/>
      <c r="DH45" s="244"/>
      <c r="DI45" s="244"/>
      <c r="DJ45" s="244"/>
      <c r="DK45" s="244"/>
      <c r="DL45" s="244"/>
      <c r="DM45" s="244"/>
      <c r="DN45" s="244"/>
      <c r="DO45" s="244"/>
      <c r="DP45" s="244"/>
      <c r="DQ45" s="244"/>
      <c r="DR45" s="244"/>
      <c r="DS45" s="244"/>
      <c r="DT45" s="244"/>
      <c r="DU45" s="244"/>
      <c r="DV45" s="244"/>
      <c r="DW45" s="244"/>
      <c r="DX45" s="244"/>
      <c r="DY45" s="244"/>
      <c r="DZ45" s="244"/>
      <c r="EA45" s="244"/>
      <c r="EB45" s="249">
        <v>2020</v>
      </c>
      <c r="EC45" s="245">
        <v>1875000</v>
      </c>
      <c r="ED45" s="244"/>
      <c r="EE45" s="245">
        <v>884500</v>
      </c>
      <c r="EK45" s="242">
        <v>0.4</v>
      </c>
      <c r="EO45" s="244"/>
      <c r="EP45" s="244"/>
      <c r="GA45" s="254">
        <v>0.91796632211055762</v>
      </c>
      <c r="GB45" s="254"/>
      <c r="GC45" s="254">
        <v>2.7545700942619908</v>
      </c>
      <c r="GD45" s="254"/>
      <c r="GE45" s="254">
        <v>38.335202732117686</v>
      </c>
      <c r="GF45" s="254"/>
      <c r="GG45" s="254">
        <v>193.79308909536763</v>
      </c>
      <c r="GH45" s="254"/>
      <c r="GI45" s="254">
        <v>118.22510655739285</v>
      </c>
      <c r="GJ45" s="254"/>
      <c r="GK45" s="254">
        <v>23.848849666733571</v>
      </c>
      <c r="GL45" s="254"/>
      <c r="GM45" s="254">
        <v>2.3998665953063756</v>
      </c>
      <c r="GN45" s="254"/>
      <c r="GO45" s="254">
        <v>44.565466829071468</v>
      </c>
      <c r="GP45" s="254"/>
      <c r="GQ45" s="254">
        <v>905</v>
      </c>
      <c r="GR45" s="254"/>
      <c r="GS45" s="254">
        <v>94.9</v>
      </c>
      <c r="GT45" s="254"/>
      <c r="GU45" s="184">
        <v>84</v>
      </c>
      <c r="GV45" s="184"/>
      <c r="GW45" s="184"/>
      <c r="GX45" s="184"/>
      <c r="GY45" s="184"/>
      <c r="GZ45" s="184"/>
      <c r="HC45" s="184"/>
      <c r="HG45" s="184">
        <v>527.81313169124803</v>
      </c>
      <c r="HH45" s="184"/>
      <c r="HI45" s="184">
        <v>3481.3206558358911</v>
      </c>
      <c r="HJ45" s="184"/>
      <c r="HK45" s="184">
        <v>234.89556038032492</v>
      </c>
      <c r="HL45" s="184"/>
      <c r="HM45" s="184">
        <v>5004.8663622070826</v>
      </c>
      <c r="HO45" s="183">
        <v>608.32241087776515</v>
      </c>
      <c r="HQ45" s="154"/>
      <c r="HR45" s="194">
        <v>2016</v>
      </c>
      <c r="HS45" s="238">
        <v>5</v>
      </c>
      <c r="HT45" s="194">
        <v>2010</v>
      </c>
      <c r="HU45" s="239"/>
      <c r="HV45" s="196" t="s">
        <v>456</v>
      </c>
      <c r="HW45" s="239">
        <v>13.6</v>
      </c>
      <c r="HX45" s="239"/>
      <c r="HY45" s="154"/>
      <c r="HZ45" s="154"/>
      <c r="IA45" s="184"/>
      <c r="IB45" s="184"/>
      <c r="ID45" s="184"/>
      <c r="IE45" s="185"/>
      <c r="IF45" s="185"/>
      <c r="IG45" s="184"/>
    </row>
    <row r="46" spans="1:241" ht="15" customHeight="1" x14ac:dyDescent="0.25">
      <c r="A46" s="156">
        <v>43</v>
      </c>
      <c r="B46" s="155"/>
      <c r="C46" s="244"/>
      <c r="D46" s="244"/>
      <c r="E46" s="245">
        <v>102737</v>
      </c>
      <c r="F46" s="244"/>
      <c r="G46" s="244"/>
      <c r="H46" s="244"/>
      <c r="I46" s="244"/>
      <c r="J46" s="244"/>
      <c r="K46" s="244"/>
      <c r="L46" s="244"/>
      <c r="M46" s="244"/>
      <c r="N46" s="244"/>
      <c r="O46" s="244"/>
      <c r="P46" s="244"/>
      <c r="Q46" s="244"/>
      <c r="R46" s="244"/>
      <c r="S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v>637</v>
      </c>
      <c r="BD46" s="244"/>
      <c r="BE46" s="244">
        <v>217</v>
      </c>
      <c r="BF46" s="244"/>
      <c r="BG46" s="244">
        <v>3</v>
      </c>
      <c r="BH46" s="244"/>
      <c r="BI46" s="244">
        <v>417</v>
      </c>
      <c r="BJ46" s="244"/>
      <c r="BK46" s="244"/>
      <c r="BL46" s="244"/>
      <c r="BM46" s="244"/>
      <c r="BN46" s="244"/>
      <c r="BO46" s="244"/>
      <c r="BP46" s="244"/>
      <c r="BQ46" s="244"/>
      <c r="BR46" s="244"/>
      <c r="BS46" s="244"/>
      <c r="BT46" s="244"/>
      <c r="BU46" s="244"/>
      <c r="BW46" s="244"/>
      <c r="BX46" s="244"/>
      <c r="BY46" s="244"/>
      <c r="BZ46" s="244"/>
      <c r="CA46" s="244"/>
      <c r="CB46" s="244"/>
      <c r="CC46" s="244"/>
      <c r="CE46" s="244"/>
      <c r="CF46" s="244"/>
      <c r="CG46" s="244"/>
      <c r="CH46" s="244"/>
      <c r="CI46" s="244"/>
      <c r="CJ46" s="244"/>
      <c r="CK46" s="244"/>
      <c r="CL46" s="244"/>
      <c r="CM46" s="244"/>
      <c r="CN46" s="244"/>
      <c r="CO46" s="257">
        <v>2.1</v>
      </c>
      <c r="CP46" s="244"/>
      <c r="CQ46" s="244"/>
      <c r="CR46" s="244"/>
      <c r="CS46" s="244"/>
      <c r="CT46" s="244"/>
      <c r="CU46" s="244"/>
      <c r="CV46" s="244"/>
      <c r="CW46" s="244"/>
      <c r="CX46" s="244"/>
      <c r="CY46" s="244"/>
      <c r="CZ46" s="244"/>
      <c r="DA46" s="244"/>
      <c r="DE46" s="244"/>
      <c r="DF46" s="244"/>
      <c r="DG46" s="244"/>
      <c r="DH46" s="244"/>
      <c r="DI46" s="244"/>
      <c r="DJ46" s="244"/>
      <c r="DK46" s="244"/>
      <c r="DL46" s="244"/>
      <c r="DM46" s="244"/>
      <c r="DN46" s="244"/>
      <c r="DO46" s="244"/>
      <c r="DP46" s="244"/>
      <c r="DQ46" s="244"/>
      <c r="DR46" s="244"/>
      <c r="DS46" s="244"/>
      <c r="DT46" s="244"/>
      <c r="DU46" s="244"/>
      <c r="DV46" s="244"/>
      <c r="DW46" s="244"/>
      <c r="DX46" s="244"/>
      <c r="DY46" s="244"/>
      <c r="DZ46" s="244"/>
      <c r="EA46" s="244"/>
      <c r="EB46" s="249">
        <v>2021</v>
      </c>
      <c r="EC46" s="245">
        <v>2319000</v>
      </c>
      <c r="ED46" s="244"/>
      <c r="EE46" s="245">
        <v>999990</v>
      </c>
      <c r="EK46" s="242">
        <v>0.4</v>
      </c>
      <c r="EO46" s="244"/>
      <c r="EP46" s="244"/>
      <c r="GA46" s="254">
        <v>1.4856922930950072</v>
      </c>
      <c r="GB46" s="254"/>
      <c r="GC46" s="254">
        <v>5.4515636032361101</v>
      </c>
      <c r="GD46" s="254"/>
      <c r="GE46" s="254">
        <v>49.128606856503943</v>
      </c>
      <c r="GF46" s="254"/>
      <c r="GG46" s="254">
        <v>167.26633177292055</v>
      </c>
      <c r="GH46" s="254"/>
      <c r="GI46" s="254">
        <v>112.2197556277094</v>
      </c>
      <c r="GJ46" s="254"/>
      <c r="GK46" s="254">
        <v>28.819065644678496</v>
      </c>
      <c r="GL46" s="254"/>
      <c r="GM46" s="254">
        <v>1.9396789789853766</v>
      </c>
      <c r="GN46" s="254"/>
      <c r="GO46" s="254">
        <v>44.031457651021228</v>
      </c>
      <c r="GP46" s="254"/>
      <c r="GQ46" s="254"/>
      <c r="GR46" s="254"/>
      <c r="GS46" s="254"/>
      <c r="GT46" s="254"/>
      <c r="GU46" s="184"/>
      <c r="GV46" s="184"/>
      <c r="GW46" s="184"/>
      <c r="GX46" s="184"/>
      <c r="GY46" s="184"/>
      <c r="GZ46" s="184"/>
      <c r="HC46" s="184"/>
      <c r="HG46" s="184">
        <v>589.54259305753158</v>
      </c>
      <c r="HH46" s="184"/>
      <c r="HI46" s="184">
        <v>2650.1520350377996</v>
      </c>
      <c r="HJ46" s="184"/>
      <c r="HK46" s="184">
        <v>240.83837792097899</v>
      </c>
      <c r="HL46" s="184"/>
      <c r="HM46" s="184">
        <v>4468.9932211900577</v>
      </c>
      <c r="HO46" s="183">
        <v>607</v>
      </c>
      <c r="HQ46" s="154"/>
      <c r="HR46" s="194">
        <v>2017</v>
      </c>
      <c r="HS46" s="238">
        <v>5</v>
      </c>
      <c r="HT46" s="194">
        <v>2011</v>
      </c>
      <c r="HU46" s="239"/>
      <c r="HV46" s="195" t="s">
        <v>457</v>
      </c>
      <c r="HW46" s="239">
        <v>15</v>
      </c>
      <c r="HX46" s="239"/>
      <c r="HY46" s="154"/>
      <c r="HZ46" s="154"/>
      <c r="IA46" s="184"/>
      <c r="IB46" s="184"/>
      <c r="ID46" s="184"/>
      <c r="IE46" s="185"/>
      <c r="IF46" s="185"/>
      <c r="IG46" s="184"/>
    </row>
    <row r="47" spans="1:241" ht="15" customHeight="1" x14ac:dyDescent="0.3">
      <c r="A47" s="156">
        <v>44</v>
      </c>
      <c r="B47" s="155"/>
      <c r="C47" s="244"/>
      <c r="D47" s="244"/>
      <c r="E47" s="245">
        <v>104282</v>
      </c>
      <c r="F47" s="244"/>
      <c r="G47" s="244"/>
      <c r="H47" s="244"/>
      <c r="I47" s="244"/>
      <c r="J47" s="244"/>
      <c r="K47" s="244"/>
      <c r="L47" s="244"/>
      <c r="M47" s="244"/>
      <c r="N47" s="244"/>
      <c r="O47" s="244"/>
      <c r="P47" s="244"/>
      <c r="Q47" s="244"/>
      <c r="R47" s="244"/>
      <c r="S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78">
        <f t="shared" ref="BC47" si="20">SUM(BE47,BG47,BI47)</f>
        <v>783</v>
      </c>
      <c r="BD47" s="279"/>
      <c r="BE47" s="280">
        <v>277</v>
      </c>
      <c r="BF47" s="279"/>
      <c r="BG47" s="280">
        <v>3</v>
      </c>
      <c r="BH47" s="279"/>
      <c r="BI47" s="280">
        <v>503</v>
      </c>
      <c r="BJ47" s="244"/>
      <c r="BK47" s="244"/>
      <c r="BL47" s="244"/>
      <c r="BM47" s="244"/>
      <c r="BN47" s="244"/>
      <c r="BO47" s="244"/>
      <c r="BP47" s="244"/>
      <c r="BQ47" s="244"/>
      <c r="BR47" s="244"/>
      <c r="BS47" s="244"/>
      <c r="BT47" s="244"/>
      <c r="BU47" s="244"/>
      <c r="BW47" s="244"/>
      <c r="BX47" s="244"/>
      <c r="BY47" s="244"/>
      <c r="BZ47" s="244"/>
      <c r="CA47" s="244"/>
      <c r="CB47" s="244"/>
      <c r="CC47" s="244"/>
      <c r="CE47" s="244"/>
      <c r="CF47" s="244"/>
      <c r="CG47" s="244"/>
      <c r="CH47" s="244"/>
      <c r="CI47" s="244"/>
      <c r="CJ47" s="244"/>
      <c r="CK47" s="244"/>
      <c r="CL47" s="244"/>
      <c r="CM47" s="244"/>
      <c r="CN47" s="244"/>
      <c r="CO47" s="257"/>
      <c r="CP47" s="244"/>
      <c r="CQ47" s="244"/>
      <c r="CR47" s="244"/>
      <c r="CS47" s="244"/>
      <c r="CT47" s="244"/>
      <c r="CU47" s="244"/>
      <c r="CV47" s="244"/>
      <c r="CW47" s="244"/>
      <c r="CX47" s="244"/>
      <c r="CY47" s="244"/>
      <c r="CZ47" s="244"/>
      <c r="DA47" s="244"/>
      <c r="DE47" s="244"/>
      <c r="DF47" s="244"/>
      <c r="DG47" s="244"/>
      <c r="DH47" s="244"/>
      <c r="DI47" s="244"/>
      <c r="DJ47" s="244"/>
      <c r="DK47" s="244"/>
      <c r="DL47" s="244"/>
      <c r="DM47" s="244"/>
      <c r="DN47" s="244"/>
      <c r="DO47" s="244"/>
      <c r="DP47" s="244"/>
      <c r="DQ47" s="244"/>
      <c r="DR47" s="244"/>
      <c r="DS47" s="244"/>
      <c r="DT47" s="244"/>
      <c r="DU47" s="244"/>
      <c r="DV47" s="244"/>
      <c r="DW47" s="244"/>
      <c r="DX47" s="244"/>
      <c r="DY47" s="244"/>
      <c r="DZ47" s="244"/>
      <c r="EA47" s="244"/>
      <c r="EB47" s="249">
        <v>2022</v>
      </c>
      <c r="EC47" s="245">
        <v>2300000</v>
      </c>
      <c r="ED47" s="244"/>
      <c r="EE47" s="245">
        <v>1050000</v>
      </c>
      <c r="EK47" s="242">
        <v>0.5</v>
      </c>
      <c r="EO47" s="244"/>
      <c r="EP47" s="244"/>
      <c r="GA47" s="254">
        <v>0</v>
      </c>
      <c r="GB47" s="254"/>
      <c r="GC47" s="254">
        <v>3.4625377256841681</v>
      </c>
      <c r="GD47" s="254"/>
      <c r="GE47" s="254">
        <v>43.643470332597559</v>
      </c>
      <c r="GF47" s="254"/>
      <c r="GG47" s="254">
        <v>135.21773192069165</v>
      </c>
      <c r="GH47" s="254"/>
      <c r="GI47" s="254">
        <v>113.51332095294441</v>
      </c>
      <c r="GJ47" s="254"/>
      <c r="GK47" s="254">
        <v>23.977753479724608</v>
      </c>
      <c r="GL47" s="254"/>
      <c r="GM47" s="254">
        <v>1.6698004106589677</v>
      </c>
      <c r="GN47" s="254"/>
      <c r="GO47" s="254">
        <v>40.486251047826045</v>
      </c>
      <c r="GP47" s="254"/>
      <c r="GQ47" s="254"/>
      <c r="GR47" s="254"/>
      <c r="GS47" s="254"/>
      <c r="GT47" s="254"/>
      <c r="GU47" s="184"/>
      <c r="GV47" s="184"/>
      <c r="GW47" s="184"/>
      <c r="GX47" s="184"/>
      <c r="GY47" s="184"/>
      <c r="GZ47" s="184"/>
      <c r="HC47" s="184"/>
      <c r="HG47" s="184">
        <v>641.01937715586735</v>
      </c>
      <c r="HH47" s="184"/>
      <c r="HI47" s="184">
        <v>2808.3684297956752</v>
      </c>
      <c r="HJ47" s="184"/>
      <c r="HK47" s="184">
        <v>189.56975482963151</v>
      </c>
      <c r="HL47" s="184"/>
      <c r="HM47" s="184">
        <v>4445.1176016494519</v>
      </c>
      <c r="HO47" s="183">
        <v>660.91086950173747</v>
      </c>
      <c r="HQ47" s="154"/>
      <c r="HR47" s="194">
        <v>2018</v>
      </c>
      <c r="HS47" s="238">
        <v>6</v>
      </c>
      <c r="HT47" s="194">
        <v>2012</v>
      </c>
      <c r="HU47" s="239"/>
      <c r="HV47" s="194" t="s">
        <v>458</v>
      </c>
      <c r="HW47" s="239">
        <v>15.378669220000001</v>
      </c>
      <c r="HX47" s="239"/>
      <c r="HY47" s="154"/>
      <c r="HZ47" s="154"/>
      <c r="IA47" s="184"/>
      <c r="IB47" s="184"/>
      <c r="ID47" s="184"/>
      <c r="IE47" s="185"/>
      <c r="IF47" s="185"/>
      <c r="IG47" s="184"/>
    </row>
    <row r="48" spans="1:241" ht="15" customHeight="1" x14ac:dyDescent="0.35">
      <c r="A48" s="156">
        <v>45</v>
      </c>
      <c r="B48" s="155"/>
      <c r="C48" s="244"/>
      <c r="D48" s="244"/>
      <c r="E48" s="245">
        <v>105745</v>
      </c>
      <c r="F48" s="244"/>
      <c r="G48" s="244"/>
      <c r="H48" s="244"/>
      <c r="I48" s="244"/>
      <c r="J48" s="244"/>
      <c r="K48" s="244"/>
      <c r="L48" s="244"/>
      <c r="M48" s="244"/>
      <c r="N48" s="244"/>
      <c r="O48" s="244"/>
      <c r="P48" s="244"/>
      <c r="Q48" s="244"/>
      <c r="R48" s="244"/>
      <c r="S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81">
        <v>569</v>
      </c>
      <c r="BD48" s="27"/>
      <c r="BE48" s="281">
        <v>134</v>
      </c>
      <c r="BF48" s="282" t="s">
        <v>45</v>
      </c>
      <c r="BG48" s="281">
        <v>11</v>
      </c>
      <c r="BH48" s="229" t="e">
        <f>#REF!+0.0001*#REF!</f>
        <v>#REF!</v>
      </c>
      <c r="BI48" s="281">
        <v>424</v>
      </c>
      <c r="BJ48" s="244"/>
      <c r="BK48" s="244"/>
      <c r="BL48" s="244"/>
      <c r="BM48" s="244"/>
      <c r="BN48" s="244"/>
      <c r="BO48" s="244"/>
      <c r="BP48" s="244"/>
      <c r="BQ48" s="244"/>
      <c r="BR48" s="244"/>
      <c r="BS48" s="244"/>
      <c r="BT48" s="244"/>
      <c r="BU48" s="244"/>
      <c r="BW48" s="244"/>
      <c r="BX48" s="244"/>
      <c r="BY48" s="244"/>
      <c r="BZ48" s="244"/>
      <c r="CA48" s="244"/>
      <c r="CB48" s="244"/>
      <c r="CC48" s="244"/>
      <c r="CE48" s="244"/>
      <c r="CF48" s="244"/>
      <c r="CG48" s="244"/>
      <c r="CH48" s="244"/>
      <c r="CI48" s="244"/>
      <c r="CJ48" s="244"/>
      <c r="CK48" s="244"/>
      <c r="CL48" s="244"/>
      <c r="CM48" s="244"/>
      <c r="CN48" s="244"/>
      <c r="CO48" s="257"/>
      <c r="CP48" s="244"/>
      <c r="CQ48" s="244"/>
      <c r="CR48" s="244"/>
      <c r="CS48" s="244"/>
      <c r="CT48" s="244"/>
      <c r="CU48" s="244"/>
      <c r="CV48" s="244"/>
      <c r="CW48" s="244"/>
      <c r="CX48" s="244"/>
      <c r="CY48" s="244"/>
      <c r="CZ48" s="244"/>
      <c r="DA48" s="244"/>
      <c r="DE48" s="244"/>
      <c r="DF48" s="244"/>
      <c r="DG48" s="244"/>
      <c r="DH48" s="244"/>
      <c r="DI48" s="244"/>
      <c r="DJ48" s="244"/>
      <c r="DK48" s="244"/>
      <c r="DL48" s="244"/>
      <c r="DM48" s="244"/>
      <c r="DN48" s="244"/>
      <c r="DO48" s="244"/>
      <c r="DP48" s="244"/>
      <c r="DQ48" s="244"/>
      <c r="DR48" s="244"/>
      <c r="DS48" s="244"/>
      <c r="DT48" s="244"/>
      <c r="DU48" s="244"/>
      <c r="DV48" s="244"/>
      <c r="DW48" s="244"/>
      <c r="DX48" s="244"/>
      <c r="DY48" s="244"/>
      <c r="DZ48" s="244"/>
      <c r="EA48" s="244"/>
      <c r="EB48" s="249">
        <v>2023</v>
      </c>
      <c r="EC48" s="245">
        <v>2225000</v>
      </c>
      <c r="ED48" s="244"/>
      <c r="EE48" s="245">
        <v>1025000</v>
      </c>
      <c r="EK48" s="242">
        <v>0.1</v>
      </c>
      <c r="EO48" s="244"/>
      <c r="EP48" s="244"/>
      <c r="GA48" s="254">
        <v>0</v>
      </c>
      <c r="GB48" s="254"/>
      <c r="GC48" s="254">
        <v>2.7166228584148526</v>
      </c>
      <c r="GD48" s="254"/>
      <c r="GE48" s="254">
        <v>35.165879522076352</v>
      </c>
      <c r="GF48" s="254"/>
      <c r="GG48" s="254">
        <v>123.39750923015511</v>
      </c>
      <c r="GH48" s="254"/>
      <c r="GI48" s="254">
        <v>112.74049594806024</v>
      </c>
      <c r="GJ48" s="254"/>
      <c r="GK48" s="254">
        <v>20.827206525243291</v>
      </c>
      <c r="GL48" s="254"/>
      <c r="GM48" s="254">
        <v>1.9312351481284338</v>
      </c>
      <c r="GN48" s="254"/>
      <c r="GO48" s="254">
        <v>37.982723350812783</v>
      </c>
      <c r="GP48" s="254"/>
      <c r="GQ48" s="254"/>
      <c r="GR48" s="254"/>
      <c r="GS48" s="254"/>
      <c r="GT48" s="254"/>
      <c r="GU48" s="184"/>
      <c r="GV48" s="184"/>
      <c r="GW48" s="184"/>
      <c r="GX48" s="184"/>
      <c r="GY48" s="184"/>
      <c r="GZ48" s="184"/>
      <c r="HC48" s="184"/>
      <c r="HG48" s="184">
        <v>720.85483981547679</v>
      </c>
      <c r="HH48" s="184"/>
      <c r="HI48" s="184">
        <v>3593.5005533736203</v>
      </c>
      <c r="HJ48" s="184"/>
      <c r="HK48" s="184">
        <v>201.76100136139704</v>
      </c>
      <c r="HL48" s="184"/>
      <c r="HM48" s="184">
        <v>5299.654263915143</v>
      </c>
      <c r="HO48" s="183">
        <v>673.17466101532386</v>
      </c>
      <c r="HQ48" s="154"/>
      <c r="HR48" s="194">
        <v>2019</v>
      </c>
      <c r="HS48" s="238">
        <v>5</v>
      </c>
      <c r="HT48" s="194">
        <v>2013</v>
      </c>
      <c r="HU48" s="239"/>
      <c r="HV48" s="195" t="s">
        <v>461</v>
      </c>
      <c r="HW48" s="239">
        <v>13.80786964</v>
      </c>
      <c r="HX48" s="239"/>
      <c r="HY48" s="154"/>
      <c r="HZ48" s="154"/>
      <c r="IA48" s="184"/>
      <c r="IB48" s="184"/>
      <c r="ID48" s="184"/>
      <c r="IE48" s="185"/>
      <c r="IF48" s="185"/>
      <c r="IG48" s="184"/>
    </row>
    <row r="49" spans="1:241" ht="15" customHeight="1" x14ac:dyDescent="0.25">
      <c r="A49" s="156">
        <v>46</v>
      </c>
      <c r="B49" s="155"/>
      <c r="C49" s="262"/>
      <c r="D49" s="262"/>
      <c r="E49" s="245">
        <v>106856</v>
      </c>
      <c r="F49" s="244"/>
      <c r="G49" s="244"/>
      <c r="H49" s="244"/>
      <c r="I49" s="244"/>
      <c r="J49" s="244"/>
      <c r="K49" s="244"/>
      <c r="L49" s="244"/>
      <c r="M49" s="244"/>
      <c r="N49" s="244"/>
      <c r="O49" s="244"/>
      <c r="P49" s="244"/>
      <c r="Q49" s="244"/>
      <c r="R49" s="244"/>
      <c r="S49" s="244"/>
      <c r="U49" s="244"/>
      <c r="V49" s="244"/>
      <c r="W49" s="244"/>
      <c r="X49" s="244"/>
      <c r="Y49" s="244"/>
      <c r="Z49" s="244"/>
      <c r="AA49" s="244"/>
      <c r="AB49" s="244"/>
      <c r="AC49" s="244"/>
      <c r="AD49" s="244"/>
      <c r="AE49" s="244"/>
      <c r="AF49" s="244"/>
      <c r="AG49" s="244"/>
      <c r="AH49" s="242"/>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W49" s="244"/>
      <c r="BX49" s="244"/>
      <c r="BY49" s="244"/>
      <c r="BZ49" s="244"/>
      <c r="CA49" s="244"/>
      <c r="CB49" s="244"/>
      <c r="CC49" s="244"/>
      <c r="CE49" s="244"/>
      <c r="CF49" s="244"/>
      <c r="CG49" s="244"/>
      <c r="CH49" s="244"/>
      <c r="CI49" s="244"/>
      <c r="CJ49" s="244"/>
      <c r="CK49" s="244"/>
      <c r="CL49" s="244"/>
      <c r="CM49" s="244"/>
      <c r="CN49" s="244"/>
      <c r="CO49" s="257"/>
      <c r="CP49" s="244"/>
      <c r="CQ49" s="244"/>
      <c r="CR49" s="244"/>
      <c r="CS49" s="244"/>
      <c r="CT49" s="244"/>
      <c r="CU49" s="244"/>
      <c r="CV49" s="244"/>
      <c r="CW49" s="244"/>
      <c r="CX49" s="244"/>
      <c r="CY49" s="244"/>
      <c r="CZ49" s="244"/>
      <c r="DA49" s="244"/>
      <c r="DE49" s="244"/>
      <c r="DF49" s="244"/>
      <c r="DG49" s="244"/>
      <c r="DH49" s="244"/>
      <c r="DI49" s="244"/>
      <c r="DJ49" s="244"/>
      <c r="DK49" s="244"/>
      <c r="DL49" s="244"/>
      <c r="DM49" s="244"/>
      <c r="DN49" s="244"/>
      <c r="DO49" s="244"/>
      <c r="DP49" s="244"/>
      <c r="DQ49" s="244"/>
      <c r="DR49" s="244"/>
      <c r="DS49" s="244"/>
      <c r="DT49" s="244"/>
      <c r="DU49" s="244"/>
      <c r="DV49" s="244"/>
      <c r="DW49" s="244"/>
      <c r="DX49" s="244"/>
      <c r="DY49" s="244"/>
      <c r="DZ49" s="244"/>
      <c r="EA49" s="244"/>
      <c r="EB49" s="249">
        <v>2024</v>
      </c>
      <c r="EC49" s="245">
        <v>2065000</v>
      </c>
      <c r="ED49" s="244"/>
      <c r="EE49" s="245">
        <v>822500</v>
      </c>
      <c r="EK49" s="242">
        <v>1</v>
      </c>
      <c r="EO49" s="244"/>
      <c r="EP49" s="244"/>
      <c r="GA49" s="267">
        <v>0.55343963119247785</v>
      </c>
      <c r="GB49" s="267"/>
      <c r="GC49" s="267">
        <v>2.4986587603203878</v>
      </c>
      <c r="GD49" s="267"/>
      <c r="GE49" s="267">
        <v>35.242453293589527</v>
      </c>
      <c r="GF49" s="267"/>
      <c r="GG49" s="267">
        <v>128.338988026294</v>
      </c>
      <c r="GH49" s="267"/>
      <c r="GI49" s="267">
        <v>106.47095493061174</v>
      </c>
      <c r="GJ49" s="267"/>
      <c r="GK49" s="267">
        <v>18.115282875195181</v>
      </c>
      <c r="GL49" s="267"/>
      <c r="GM49" s="267">
        <v>1.8325151648235543</v>
      </c>
      <c r="GN49" s="267"/>
      <c r="GO49" s="267">
        <v>37.689377103017399</v>
      </c>
      <c r="GP49" s="254"/>
      <c r="GQ49" s="254"/>
      <c r="GR49" s="254"/>
      <c r="GS49" s="254"/>
      <c r="GT49" s="254"/>
      <c r="GU49" s="184"/>
      <c r="GV49" s="184"/>
      <c r="GW49" s="184"/>
      <c r="GX49" s="184"/>
      <c r="GY49" s="184"/>
      <c r="GZ49" s="184"/>
      <c r="HC49" s="184"/>
      <c r="HG49" s="285">
        <v>609.94322541046495</v>
      </c>
      <c r="HH49" s="285"/>
      <c r="HI49" s="285">
        <v>3534.026392511892</v>
      </c>
      <c r="HJ49" s="285"/>
      <c r="HK49" s="285">
        <v>201.39634801288938</v>
      </c>
      <c r="HL49" s="285"/>
      <c r="HM49" s="285">
        <v>5102.0408163265311</v>
      </c>
      <c r="HO49" s="183">
        <v>651.56744999763578</v>
      </c>
      <c r="HQ49" s="154"/>
      <c r="HR49" s="194">
        <v>2020</v>
      </c>
      <c r="HS49" s="238">
        <v>5</v>
      </c>
      <c r="HT49" s="194">
        <v>2014</v>
      </c>
      <c r="HU49" s="239"/>
      <c r="HV49" s="195" t="s">
        <v>459</v>
      </c>
      <c r="HW49" s="239">
        <v>10.227125750000001</v>
      </c>
      <c r="HX49" s="239"/>
      <c r="HY49" s="154"/>
      <c r="HZ49" s="154"/>
      <c r="IA49" s="184"/>
      <c r="IB49" s="184"/>
      <c r="ID49" s="184"/>
      <c r="IE49" s="185"/>
      <c r="IF49" s="185"/>
      <c r="IG49" s="184"/>
    </row>
    <row r="50" spans="1:241" ht="15" customHeight="1" x14ac:dyDescent="0.25">
      <c r="A50" s="156">
        <v>47</v>
      </c>
      <c r="B50" s="200"/>
      <c r="C50" s="262"/>
      <c r="D50" s="262"/>
      <c r="E50" s="245">
        <v>107516</v>
      </c>
      <c r="F50" s="244"/>
      <c r="G50" s="244"/>
      <c r="H50" s="244"/>
      <c r="I50" s="244"/>
      <c r="J50" s="244"/>
      <c r="K50" s="244"/>
      <c r="L50" s="244"/>
      <c r="M50" s="244"/>
      <c r="N50" s="244"/>
      <c r="O50" s="244"/>
      <c r="P50" s="244"/>
      <c r="Q50" s="244"/>
      <c r="R50" s="244"/>
      <c r="S50" s="244"/>
      <c r="U50" s="244"/>
      <c r="V50" s="244"/>
      <c r="W50" s="244"/>
      <c r="X50" s="244"/>
      <c r="Y50" s="244"/>
      <c r="Z50" s="244"/>
      <c r="AA50" s="244"/>
      <c r="AB50" s="244"/>
      <c r="AC50" s="244"/>
      <c r="AD50" s="244"/>
      <c r="AE50" s="244"/>
      <c r="AF50" s="244"/>
      <c r="AG50" s="244"/>
      <c r="AH50" s="242"/>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W50" s="244"/>
      <c r="BX50" s="244"/>
      <c r="BY50" s="244"/>
      <c r="BZ50" s="244"/>
      <c r="CA50" s="244"/>
      <c r="CB50" s="244"/>
      <c r="CC50" s="244"/>
      <c r="CE50" s="244"/>
      <c r="CF50" s="244"/>
      <c r="CG50" s="244"/>
      <c r="CH50" s="244"/>
      <c r="CI50" s="244"/>
      <c r="CJ50" s="244"/>
      <c r="CK50" s="244"/>
      <c r="CL50" s="244"/>
      <c r="CM50" s="244"/>
      <c r="CN50" s="244"/>
      <c r="CO50" s="257"/>
      <c r="CP50" s="244"/>
      <c r="CQ50" s="244"/>
      <c r="CR50" s="244"/>
      <c r="CS50" s="244"/>
      <c r="CT50" s="244"/>
      <c r="CU50" s="244"/>
      <c r="CV50" s="244"/>
      <c r="CW50" s="244"/>
      <c r="CX50" s="244"/>
      <c r="CY50" s="244"/>
      <c r="CZ50" s="244"/>
      <c r="DA50" s="244"/>
      <c r="DE50" s="244"/>
      <c r="DF50" s="244"/>
      <c r="DG50" s="244"/>
      <c r="DH50" s="244"/>
      <c r="DI50" s="244"/>
      <c r="DJ50" s="244"/>
      <c r="DK50" s="244"/>
      <c r="DL50" s="244"/>
      <c r="DM50" s="244"/>
      <c r="DN50" s="244"/>
      <c r="DO50" s="244"/>
      <c r="DP50" s="244"/>
      <c r="DQ50" s="244"/>
      <c r="DR50" s="244"/>
      <c r="DS50" s="244"/>
      <c r="DT50" s="244"/>
      <c r="DU50" s="244"/>
      <c r="DV50" s="244"/>
      <c r="DW50" s="244"/>
      <c r="DX50" s="244"/>
      <c r="DY50" s="244"/>
      <c r="DZ50" s="244"/>
      <c r="EA50" s="244"/>
      <c r="EB50" s="249">
        <v>2025</v>
      </c>
      <c r="EC50" s="245">
        <v>2087500</v>
      </c>
      <c r="ED50" s="244"/>
      <c r="EE50" s="245">
        <v>845000</v>
      </c>
      <c r="EK50" s="242">
        <v>0</v>
      </c>
      <c r="EO50" s="244"/>
      <c r="EP50" s="244"/>
      <c r="GA50" s="254">
        <v>1</v>
      </c>
      <c r="GB50" s="254"/>
      <c r="GC50" s="254">
        <v>3</v>
      </c>
      <c r="GD50" s="254"/>
      <c r="GE50" s="254">
        <v>47</v>
      </c>
      <c r="GF50" s="254"/>
      <c r="GG50" s="254">
        <v>168</v>
      </c>
      <c r="GH50" s="254"/>
      <c r="GI50" s="254">
        <v>118</v>
      </c>
      <c r="GJ50" s="254"/>
      <c r="GK50" s="254">
        <v>16</v>
      </c>
      <c r="GL50" s="254"/>
      <c r="GM50" s="254">
        <v>2</v>
      </c>
      <c r="GN50" s="254"/>
      <c r="GO50" s="254">
        <v>42</v>
      </c>
      <c r="GP50" s="254"/>
      <c r="GQ50" s="254"/>
      <c r="GR50" s="254"/>
      <c r="GS50" s="254"/>
      <c r="GT50" s="254"/>
      <c r="GU50" s="184"/>
      <c r="GV50" s="184"/>
      <c r="GW50" s="184"/>
      <c r="GX50" s="184"/>
      <c r="GY50" s="184"/>
      <c r="GZ50" s="184"/>
      <c r="HC50" s="184"/>
      <c r="HG50" s="285">
        <v>628.54558133398666</v>
      </c>
      <c r="HH50" s="285"/>
      <c r="HI50" s="285">
        <v>4027.5919259692041</v>
      </c>
      <c r="HJ50" s="285"/>
      <c r="HK50" s="285">
        <v>258.2031323620875</v>
      </c>
      <c r="HL50" s="285"/>
      <c r="HM50" s="285">
        <v>5755.856687838067</v>
      </c>
      <c r="HO50" s="183">
        <v>663.50977015796957</v>
      </c>
      <c r="HQ50" s="154"/>
      <c r="HR50" s="194">
        <v>2021</v>
      </c>
      <c r="HS50" s="238">
        <v>6</v>
      </c>
      <c r="HT50" s="194">
        <v>2015</v>
      </c>
      <c r="HU50" s="239"/>
      <c r="HV50" s="195" t="s">
        <v>460</v>
      </c>
      <c r="HW50" s="239">
        <v>7.4208582000000005</v>
      </c>
      <c r="HX50" s="239"/>
      <c r="HY50" s="154"/>
      <c r="HZ50" s="154"/>
      <c r="IA50" s="184"/>
      <c r="IB50" s="184"/>
      <c r="ID50" s="184"/>
      <c r="IE50" s="185"/>
      <c r="IF50" s="185"/>
      <c r="IG50" s="184"/>
    </row>
    <row r="51" spans="1:241" ht="15" customHeight="1" x14ac:dyDescent="0.35">
      <c r="A51" s="156">
        <v>48</v>
      </c>
      <c r="B51" s="200"/>
      <c r="C51" s="262"/>
      <c r="D51" s="262"/>
      <c r="E51" s="245">
        <v>102337</v>
      </c>
      <c r="F51" s="244"/>
      <c r="G51" s="244"/>
      <c r="H51" s="244"/>
      <c r="I51" s="244"/>
      <c r="J51" s="244"/>
      <c r="K51" s="244"/>
      <c r="L51" s="244"/>
      <c r="M51" s="244"/>
      <c r="N51" s="244"/>
      <c r="O51" s="244"/>
      <c r="P51" s="244"/>
      <c r="Q51" s="244"/>
      <c r="R51" s="244"/>
      <c r="S51" s="244"/>
      <c r="U51" s="244"/>
      <c r="V51" s="244"/>
      <c r="W51" s="244"/>
      <c r="X51" s="244"/>
      <c r="Y51" s="244"/>
      <c r="Z51" s="244"/>
      <c r="AA51" s="244"/>
      <c r="AB51" s="244"/>
      <c r="AC51" s="244"/>
      <c r="AD51" s="244"/>
      <c r="AE51" s="244"/>
      <c r="AF51" s="244"/>
      <c r="AG51" s="244"/>
      <c r="AH51" s="242"/>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W51" s="244"/>
      <c r="BX51" s="244"/>
      <c r="BY51" s="244"/>
      <c r="BZ51" s="244"/>
      <c r="CA51" s="244"/>
      <c r="CB51" s="244"/>
      <c r="CC51" s="244"/>
      <c r="CE51" s="244"/>
      <c r="CF51" s="244"/>
      <c r="CG51" s="244"/>
      <c r="CH51" s="244"/>
      <c r="CI51" s="244"/>
      <c r="CJ51" s="244"/>
      <c r="CK51" s="244"/>
      <c r="CL51" s="244"/>
      <c r="CM51" s="244"/>
      <c r="CN51" s="244"/>
      <c r="CO51" s="257"/>
      <c r="CP51" s="244"/>
      <c r="CQ51" s="244"/>
      <c r="CR51" s="244"/>
      <c r="CS51" s="244"/>
      <c r="CT51" s="244"/>
      <c r="CU51" s="244"/>
      <c r="CV51" s="244"/>
      <c r="CW51" s="244"/>
      <c r="CX51" s="244"/>
      <c r="CY51" s="244"/>
      <c r="CZ51" s="244"/>
      <c r="DA51" s="244"/>
      <c r="DE51" s="244"/>
      <c r="DF51" s="244"/>
      <c r="DG51" s="244"/>
      <c r="DH51" s="244"/>
      <c r="DI51" s="244"/>
      <c r="DJ51" s="244"/>
      <c r="DK51" s="244"/>
      <c r="DL51" s="244"/>
      <c r="DM51" s="244"/>
      <c r="DN51" s="244"/>
      <c r="DO51" s="244"/>
      <c r="DP51" s="244"/>
      <c r="DQ51" s="244"/>
      <c r="DR51" s="244"/>
      <c r="DS51" s="244"/>
      <c r="DT51" s="244"/>
      <c r="DU51" s="244"/>
      <c r="DV51" s="244"/>
      <c r="DW51" s="244"/>
      <c r="DX51" s="244"/>
      <c r="DY51" s="244"/>
      <c r="DZ51" s="244"/>
      <c r="EA51" s="244"/>
      <c r="EB51" s="244"/>
      <c r="ED51" s="244"/>
      <c r="EK51" s="242">
        <v>0.3</v>
      </c>
      <c r="EO51" s="244"/>
      <c r="EP51" s="244"/>
      <c r="GA51" s="267">
        <v>1.1091716649864172</v>
      </c>
      <c r="GB51" s="267"/>
      <c r="GC51" s="267">
        <v>0.36360521372326982</v>
      </c>
      <c r="GD51" s="267"/>
      <c r="GE51" s="267">
        <v>33.871383205858358</v>
      </c>
      <c r="GF51" s="267"/>
      <c r="GG51" s="267">
        <v>136.30147248399106</v>
      </c>
      <c r="GH51" s="267"/>
      <c r="GI51" s="267">
        <v>100.24364241356987</v>
      </c>
      <c r="GJ51" s="267"/>
      <c r="GK51" s="267">
        <v>24.600571097374957</v>
      </c>
      <c r="GL51" s="267"/>
      <c r="GM51" s="267">
        <v>1.0314765417566547</v>
      </c>
      <c r="GN51" s="267"/>
      <c r="GO51" s="267">
        <v>36.107498463398201</v>
      </c>
      <c r="GP51" s="254"/>
      <c r="GQ51" s="254"/>
      <c r="GR51" s="254"/>
      <c r="GS51" s="254"/>
      <c r="GT51" s="254"/>
      <c r="GU51" s="184"/>
      <c r="GV51" s="184"/>
      <c r="GW51" s="184"/>
      <c r="GX51" s="184"/>
      <c r="GY51" s="184"/>
      <c r="GZ51" s="184"/>
      <c r="HC51" s="184"/>
      <c r="HG51" s="184"/>
      <c r="HH51" s="184"/>
      <c r="HI51" s="184"/>
      <c r="HJ51" s="184"/>
      <c r="HK51" s="184"/>
      <c r="HL51" s="184"/>
      <c r="HM51" s="184"/>
      <c r="HO51" s="183">
        <v>699.26818608716678</v>
      </c>
      <c r="HQ51" s="154"/>
      <c r="HS51">
        <v>6</v>
      </c>
      <c r="HT51" s="194">
        <v>2016</v>
      </c>
      <c r="HU51" s="239"/>
      <c r="HV51" s="195" t="s">
        <v>464</v>
      </c>
      <c r="HW51">
        <v>10.161035</v>
      </c>
      <c r="HX51" s="239"/>
      <c r="HY51" s="154"/>
      <c r="HZ51" s="154"/>
      <c r="IA51" s="184"/>
      <c r="IB51" s="184"/>
      <c r="ID51" s="184"/>
      <c r="IE51" s="185"/>
      <c r="IF51" s="185"/>
      <c r="IG51" s="184"/>
    </row>
    <row r="52" spans="1:241" ht="15" customHeight="1" x14ac:dyDescent="0.35">
      <c r="A52" s="198">
        <v>49</v>
      </c>
      <c r="B52" s="200"/>
      <c r="C52" s="262"/>
      <c r="D52" s="262"/>
      <c r="E52" s="245">
        <v>102241</v>
      </c>
      <c r="F52" s="244"/>
      <c r="G52" s="244"/>
      <c r="H52" s="244"/>
      <c r="I52" s="244"/>
      <c r="J52" s="244"/>
      <c r="K52" s="244"/>
      <c r="L52" s="244"/>
      <c r="M52" s="244"/>
      <c r="N52" s="244"/>
      <c r="O52" s="244"/>
      <c r="P52" s="244"/>
      <c r="Q52" s="244"/>
      <c r="R52" s="244"/>
      <c r="S52" s="244"/>
      <c r="U52" s="244"/>
      <c r="V52" s="244"/>
      <c r="W52" s="244"/>
      <c r="X52" s="244"/>
      <c r="Y52" s="244"/>
      <c r="Z52" s="244"/>
      <c r="AA52" s="244"/>
      <c r="AB52" s="244"/>
      <c r="AC52" s="244"/>
      <c r="AD52" s="244"/>
      <c r="AE52" s="244"/>
      <c r="AF52" s="244"/>
      <c r="AG52" s="244"/>
      <c r="AH52" s="242"/>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W52" s="244"/>
      <c r="BX52" s="244"/>
      <c r="BY52" s="244"/>
      <c r="BZ52" s="244"/>
      <c r="CA52" s="244"/>
      <c r="CB52" s="244"/>
      <c r="CC52" s="244"/>
      <c r="CE52" s="244"/>
      <c r="CF52" s="244"/>
      <c r="CG52" s="244"/>
      <c r="CH52" s="244"/>
      <c r="CI52" s="244"/>
      <c r="CJ52" s="244"/>
      <c r="CK52" s="244"/>
      <c r="CL52" s="244"/>
      <c r="CM52" s="244"/>
      <c r="CN52" s="244"/>
      <c r="CO52" s="257"/>
      <c r="CP52" s="244"/>
      <c r="CQ52" s="244"/>
      <c r="CR52" s="244"/>
      <c r="CS52" s="244"/>
      <c r="CT52" s="244"/>
      <c r="CU52" s="244"/>
      <c r="CV52" s="244"/>
      <c r="CW52" s="244"/>
      <c r="CX52" s="244"/>
      <c r="CY52" s="244"/>
      <c r="CZ52" s="244"/>
      <c r="DA52" s="244"/>
      <c r="DE52" s="244"/>
      <c r="DF52" s="244"/>
      <c r="DG52" s="244"/>
      <c r="DH52" s="244"/>
      <c r="DI52" s="244"/>
      <c r="DJ52" s="244"/>
      <c r="DK52" s="244"/>
      <c r="DL52" s="244"/>
      <c r="DM52" s="244"/>
      <c r="DN52" s="244"/>
      <c r="DO52" s="244"/>
      <c r="DP52" s="244"/>
      <c r="DQ52" s="244"/>
      <c r="DR52" s="244"/>
      <c r="DS52" s="244"/>
      <c r="DT52" s="244"/>
      <c r="DU52" s="244"/>
      <c r="DV52" s="244"/>
      <c r="DW52" s="244"/>
      <c r="DX52" s="244"/>
      <c r="DY52" s="244"/>
      <c r="DZ52" s="244"/>
      <c r="EA52" s="244"/>
      <c r="EB52" s="244"/>
      <c r="ED52" s="244"/>
      <c r="EK52" s="242">
        <v>0.5</v>
      </c>
      <c r="EO52" s="244"/>
      <c r="EP52" s="244"/>
      <c r="GA52" s="254">
        <v>0</v>
      </c>
      <c r="GB52" s="254"/>
      <c r="GC52" s="254">
        <v>1.0506146999740498</v>
      </c>
      <c r="GD52" s="254"/>
      <c r="GE52" s="254">
        <v>20.454622807090793</v>
      </c>
      <c r="GF52" s="254"/>
      <c r="GG52" s="254">
        <v>108.94494648146846</v>
      </c>
      <c r="GH52" s="254"/>
      <c r="GI52" s="254">
        <v>69.926615581640192</v>
      </c>
      <c r="GJ52" s="254"/>
      <c r="GK52" s="254">
        <v>19.243021972010535</v>
      </c>
      <c r="GL52" s="254"/>
      <c r="GM52" s="254">
        <v>1.3186099206152224</v>
      </c>
      <c r="GN52" s="254"/>
      <c r="GO52" s="254">
        <v>26.938879042586489</v>
      </c>
      <c r="GP52" s="254"/>
      <c r="GQ52" s="254"/>
      <c r="GR52" s="254"/>
      <c r="GS52" s="254"/>
      <c r="GT52" s="254"/>
      <c r="GU52" s="184"/>
      <c r="GV52" s="184"/>
      <c r="GW52" s="184"/>
      <c r="GX52" s="184"/>
      <c r="GY52" s="184"/>
      <c r="GZ52" s="184"/>
      <c r="HC52" s="184"/>
      <c r="HG52" s="184"/>
      <c r="HH52" s="184"/>
      <c r="HI52" s="184"/>
      <c r="HJ52" s="184"/>
      <c r="HK52" s="184"/>
      <c r="HL52" s="184"/>
      <c r="HM52" s="184"/>
      <c r="HO52" s="284">
        <v>721.727599924228</v>
      </c>
      <c r="HQ52" s="154"/>
      <c r="HS52">
        <v>6</v>
      </c>
      <c r="HT52" s="155"/>
      <c r="HU52" s="239"/>
      <c r="HV52" s="195" t="s">
        <v>465</v>
      </c>
      <c r="HW52">
        <v>13.88635315</v>
      </c>
      <c r="HX52" s="239"/>
      <c r="HY52" s="154"/>
      <c r="HZ52" s="154"/>
      <c r="IA52" s="184"/>
      <c r="IB52" s="184"/>
      <c r="ID52" s="184"/>
      <c r="IE52" s="185"/>
      <c r="IF52" s="185"/>
      <c r="IG52" s="184"/>
    </row>
    <row r="53" spans="1:241" ht="15" customHeight="1" x14ac:dyDescent="0.35">
      <c r="A53" s="156">
        <v>50</v>
      </c>
      <c r="B53" s="200"/>
      <c r="C53" s="262"/>
      <c r="D53" s="262"/>
      <c r="E53" s="245">
        <v>104272</v>
      </c>
      <c r="F53" s="244"/>
      <c r="G53" s="244"/>
      <c r="H53" s="244"/>
      <c r="I53" s="244"/>
      <c r="J53" s="244"/>
      <c r="K53" s="244"/>
      <c r="L53" s="244"/>
      <c r="M53" s="244"/>
      <c r="N53" s="244"/>
      <c r="O53" s="244"/>
      <c r="P53" s="244"/>
      <c r="Q53" s="244"/>
      <c r="R53" s="244"/>
      <c r="S53" s="244"/>
      <c r="U53" s="244"/>
      <c r="V53" s="244"/>
      <c r="W53" s="244"/>
      <c r="X53" s="244"/>
      <c r="Y53" s="244"/>
      <c r="Z53" s="244"/>
      <c r="AA53" s="244"/>
      <c r="AB53" s="244"/>
      <c r="AC53" s="244"/>
      <c r="AD53" s="244"/>
      <c r="AE53" s="244"/>
      <c r="AF53" s="244"/>
      <c r="AG53" s="244"/>
      <c r="AH53" s="242"/>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W53" s="244"/>
      <c r="BX53" s="244"/>
      <c r="BY53" s="244"/>
      <c r="BZ53" s="244"/>
      <c r="CA53" s="244"/>
      <c r="CB53" s="244"/>
      <c r="CC53" s="244"/>
      <c r="CE53" s="244"/>
      <c r="CF53" s="244"/>
      <c r="CG53" s="244"/>
      <c r="CH53" s="244"/>
      <c r="CI53" s="244"/>
      <c r="CJ53" s="244"/>
      <c r="CK53" s="244"/>
      <c r="CL53" s="244"/>
      <c r="CM53" s="244"/>
      <c r="CN53" s="244"/>
      <c r="CO53" s="257"/>
      <c r="CP53" s="244"/>
      <c r="CQ53" s="244"/>
      <c r="CR53" s="244"/>
      <c r="CS53" s="244"/>
      <c r="CT53" s="244"/>
      <c r="CU53" s="244"/>
      <c r="CV53" s="244"/>
      <c r="CW53" s="244"/>
      <c r="CX53" s="244"/>
      <c r="CY53" s="244"/>
      <c r="CZ53" s="244"/>
      <c r="DA53" s="244"/>
      <c r="DE53" s="244"/>
      <c r="DF53" s="244"/>
      <c r="DG53" s="244"/>
      <c r="DH53" s="244"/>
      <c r="DI53" s="244"/>
      <c r="DJ53" s="244"/>
      <c r="DK53" s="244"/>
      <c r="DL53" s="244"/>
      <c r="DM53" s="244"/>
      <c r="DN53" s="244"/>
      <c r="DO53" s="244"/>
      <c r="DP53" s="244"/>
      <c r="DQ53" s="244"/>
      <c r="DR53" s="244"/>
      <c r="DS53" s="244"/>
      <c r="DT53" s="244"/>
      <c r="DU53" s="244"/>
      <c r="DV53" s="244"/>
      <c r="DW53" s="244"/>
      <c r="DX53" s="244"/>
      <c r="DY53" s="244"/>
      <c r="DZ53" s="244"/>
      <c r="EA53" s="244"/>
      <c r="EB53" s="244"/>
      <c r="EC53"/>
      <c r="ED53" s="244"/>
      <c r="EE53"/>
      <c r="EK53" s="242">
        <v>2.9</v>
      </c>
      <c r="EO53" s="244"/>
      <c r="EP53" s="244"/>
      <c r="GA53" s="267"/>
      <c r="GB53" s="267"/>
      <c r="GC53" s="267"/>
      <c r="GD53" s="267"/>
      <c r="GE53" s="267"/>
      <c r="GF53" s="267"/>
      <c r="GG53" s="267"/>
      <c r="GH53" s="267"/>
      <c r="GI53" s="267"/>
      <c r="GJ53" s="267"/>
      <c r="GK53" s="267"/>
      <c r="GL53" s="267"/>
      <c r="GM53" s="267"/>
      <c r="GN53" s="267"/>
      <c r="GO53" s="267"/>
      <c r="GP53" s="254"/>
      <c r="GQ53" s="254"/>
      <c r="GR53" s="254"/>
      <c r="GS53" s="254"/>
      <c r="GT53" s="254"/>
      <c r="GU53" s="184"/>
      <c r="GV53" s="184"/>
      <c r="GW53" s="184"/>
      <c r="GX53" s="184"/>
      <c r="GY53" s="184"/>
      <c r="GZ53" s="184"/>
      <c r="HC53" s="184"/>
      <c r="HG53" s="184"/>
      <c r="HH53" s="184"/>
      <c r="HI53" s="184"/>
      <c r="HJ53" s="184"/>
      <c r="HK53" s="184"/>
      <c r="HL53" s="184"/>
      <c r="HM53" s="184"/>
      <c r="HO53" s="284">
        <v>780.59960235453127</v>
      </c>
      <c r="HQ53" s="154"/>
      <c r="HS53" s="238"/>
      <c r="HT53" s="155"/>
      <c r="HU53" s="239"/>
      <c r="HV53" s="195" t="s">
        <v>466</v>
      </c>
      <c r="HW53" s="239">
        <v>12.5</v>
      </c>
      <c r="HX53" s="239"/>
      <c r="HY53" s="154"/>
      <c r="HZ53" s="154"/>
      <c r="IA53" s="184"/>
      <c r="IB53" s="184"/>
      <c r="ID53" s="184"/>
      <c r="IE53" s="185"/>
      <c r="IF53" s="185"/>
      <c r="IG53" s="184"/>
    </row>
    <row r="54" spans="1:241" ht="15" customHeight="1" x14ac:dyDescent="0.35">
      <c r="A54" s="156">
        <v>51</v>
      </c>
      <c r="B54" s="200" t="s">
        <v>47</v>
      </c>
      <c r="C54" s="262"/>
      <c r="D54" s="262"/>
      <c r="F54" s="244"/>
      <c r="G54" s="244"/>
      <c r="H54" s="244"/>
      <c r="I54" s="244"/>
      <c r="J54" s="244"/>
      <c r="K54" s="244"/>
      <c r="L54" s="244"/>
      <c r="M54" s="244"/>
      <c r="N54" s="244"/>
      <c r="O54" s="244"/>
      <c r="P54" s="244"/>
      <c r="Q54" s="244"/>
      <c r="R54" s="244"/>
      <c r="S54" s="244"/>
      <c r="U54" s="244"/>
      <c r="V54" s="244"/>
      <c r="W54" s="244"/>
      <c r="X54" s="244"/>
      <c r="Y54" s="244"/>
      <c r="Z54" s="244"/>
      <c r="AA54" s="244"/>
      <c r="AB54" s="244"/>
      <c r="AC54" s="244"/>
      <c r="AD54" s="244"/>
      <c r="AE54" s="244"/>
      <c r="AF54" s="244"/>
      <c r="AG54" s="244"/>
      <c r="AH54" s="242"/>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W54" s="244"/>
      <c r="BX54" s="244"/>
      <c r="BY54" s="244"/>
      <c r="BZ54" s="244"/>
      <c r="CA54" s="244"/>
      <c r="CB54" s="244"/>
      <c r="CC54" s="244"/>
      <c r="CE54" s="244"/>
      <c r="CF54" s="244"/>
      <c r="CG54" s="244"/>
      <c r="CH54" s="244"/>
      <c r="CI54" s="244"/>
      <c r="CJ54" s="244"/>
      <c r="CK54" s="244"/>
      <c r="CL54" s="244"/>
      <c r="CM54" s="244"/>
      <c r="CN54" s="244"/>
      <c r="CO54" s="257"/>
      <c r="CP54" s="244"/>
      <c r="CQ54" s="244"/>
      <c r="CR54" s="244"/>
      <c r="CS54" s="244"/>
      <c r="CT54" s="244"/>
      <c r="CU54" s="244"/>
      <c r="CV54" s="244"/>
      <c r="CW54" s="244"/>
      <c r="CX54" s="244"/>
      <c r="CY54" s="244"/>
      <c r="CZ54" s="244"/>
      <c r="DA54" s="244"/>
      <c r="DE54" s="244"/>
      <c r="DF54" s="244"/>
      <c r="DG54" s="244"/>
      <c r="DH54" s="244"/>
      <c r="DI54" s="244"/>
      <c r="DJ54" s="244"/>
      <c r="DK54" s="244"/>
      <c r="DL54" s="244"/>
      <c r="DM54" s="244"/>
      <c r="DN54" s="244"/>
      <c r="DO54" s="244"/>
      <c r="DP54" s="244"/>
      <c r="DQ54" s="244"/>
      <c r="DR54" s="244"/>
      <c r="DS54" s="244"/>
      <c r="DT54" s="244"/>
      <c r="DU54" s="244"/>
      <c r="DV54" s="244"/>
      <c r="DW54" s="244"/>
      <c r="DX54" s="244"/>
      <c r="DY54" s="244"/>
      <c r="DZ54" s="244"/>
      <c r="EA54" s="244"/>
      <c r="EB54" s="244"/>
      <c r="EC54"/>
      <c r="ED54" s="244"/>
      <c r="EE54"/>
      <c r="EK54" s="242"/>
      <c r="EO54" s="244"/>
      <c r="EP54" s="244"/>
      <c r="GA54" s="254"/>
      <c r="GB54" s="254"/>
      <c r="GC54" s="254"/>
      <c r="GD54" s="254"/>
      <c r="GE54" s="254"/>
      <c r="GF54" s="254"/>
      <c r="GG54" s="254"/>
      <c r="GH54" s="254"/>
      <c r="GI54" s="254"/>
      <c r="GJ54" s="254"/>
      <c r="GK54" s="254"/>
      <c r="GL54" s="254"/>
      <c r="GM54" s="254"/>
      <c r="GN54" s="254"/>
      <c r="GO54" s="254"/>
      <c r="GP54" s="254"/>
      <c r="GQ54" s="254"/>
      <c r="GR54" s="254"/>
      <c r="GS54" s="254"/>
      <c r="GT54" s="254"/>
      <c r="GU54" s="184"/>
      <c r="GV54" s="184"/>
      <c r="GW54" s="184"/>
      <c r="GX54" s="184"/>
      <c r="GY54" s="184"/>
      <c r="GZ54" s="184"/>
      <c r="HC54" s="184"/>
      <c r="HG54" s="184"/>
      <c r="HH54" s="184"/>
      <c r="HI54" s="184"/>
      <c r="HJ54" s="184"/>
      <c r="HK54" s="184"/>
      <c r="HL54" s="184"/>
      <c r="HM54" s="184"/>
      <c r="HO54" s="183"/>
      <c r="HQ54" s="154"/>
      <c r="HS54" s="238"/>
      <c r="HT54" s="155"/>
      <c r="HU54" s="239"/>
      <c r="HV54" s="155"/>
      <c r="HW54" s="239"/>
      <c r="HX54" s="239"/>
      <c r="HY54" s="154"/>
      <c r="HZ54" s="154"/>
      <c r="IA54" s="184"/>
      <c r="IB54" s="184"/>
      <c r="ID54" s="184"/>
      <c r="IE54" s="185"/>
      <c r="IF54" s="185"/>
      <c r="IG54" s="184"/>
    </row>
    <row r="55" spans="1:241" ht="15" customHeight="1" x14ac:dyDescent="0.25">
      <c r="A55" s="156">
        <v>52</v>
      </c>
      <c r="B55" s="200">
        <v>1991</v>
      </c>
      <c r="C55" s="262"/>
      <c r="D55" s="262"/>
      <c r="E55" s="242">
        <v>155808</v>
      </c>
      <c r="F55" s="242"/>
      <c r="G55" s="242">
        <v>24741</v>
      </c>
      <c r="H55" s="242"/>
      <c r="I55" s="242">
        <v>23032</v>
      </c>
      <c r="J55" s="242"/>
      <c r="K55" s="242">
        <v>22940</v>
      </c>
      <c r="L55" s="242"/>
      <c r="M55" s="242">
        <f>G55/E55*100</f>
        <v>15.879158964879853</v>
      </c>
      <c r="N55" s="242"/>
      <c r="O55" s="242">
        <f>I55/E55*100</f>
        <v>14.78229615937564</v>
      </c>
      <c r="P55" s="242"/>
      <c r="Q55" s="242">
        <f>K55/E55*100</f>
        <v>14.723249127130828</v>
      </c>
      <c r="R55" s="242"/>
      <c r="S55" s="242">
        <v>35</v>
      </c>
      <c r="U55" s="242"/>
      <c r="V55" s="242"/>
      <c r="W55" s="242">
        <v>151</v>
      </c>
      <c r="X55" s="242"/>
      <c r="Y55" s="258">
        <v>0.10701933435391506</v>
      </c>
      <c r="Z55" s="258"/>
      <c r="AA55" s="242">
        <v>32741</v>
      </c>
      <c r="AB55" s="242"/>
      <c r="AC55" s="242">
        <v>23.204768384645917</v>
      </c>
      <c r="AD55" s="242"/>
      <c r="AE55" s="242">
        <v>23868</v>
      </c>
      <c r="AF55" s="242"/>
      <c r="AG55" s="242">
        <v>16.916142201054601</v>
      </c>
      <c r="AH55" s="242"/>
      <c r="AI55" s="242">
        <v>2.0393571051077188</v>
      </c>
      <c r="AJ55" s="242"/>
      <c r="AK55" s="242">
        <v>18</v>
      </c>
      <c r="AL55" s="242"/>
      <c r="AM55" s="242">
        <v>1195</v>
      </c>
      <c r="AN55" s="242"/>
      <c r="AO55" s="242">
        <v>691</v>
      </c>
      <c r="AP55" s="242"/>
      <c r="AQ55" s="242">
        <v>22</v>
      </c>
      <c r="AR55" s="242"/>
      <c r="AS55" s="242">
        <v>309</v>
      </c>
      <c r="AT55" s="242"/>
      <c r="AU55" s="242">
        <v>565</v>
      </c>
      <c r="AV55" s="242"/>
      <c r="AW55" s="242">
        <v>88</v>
      </c>
      <c r="AX55" s="242"/>
      <c r="AY55" s="242">
        <v>338</v>
      </c>
      <c r="AZ55" s="242"/>
      <c r="BA55" s="242"/>
      <c r="BB55" s="242"/>
      <c r="BC55" s="242">
        <v>1538</v>
      </c>
      <c r="BD55" s="242"/>
      <c r="BE55" s="242">
        <v>342</v>
      </c>
      <c r="BF55" s="242"/>
      <c r="BG55" s="242">
        <v>20</v>
      </c>
      <c r="BH55" s="242"/>
      <c r="BI55" s="242">
        <v>1176</v>
      </c>
      <c r="BJ55" s="242"/>
      <c r="BK55" s="242"/>
      <c r="BL55" s="242"/>
      <c r="BM55" s="242">
        <v>496</v>
      </c>
      <c r="BN55" s="242"/>
      <c r="BO55" s="242">
        <v>1279</v>
      </c>
      <c r="BP55" s="242"/>
      <c r="BQ55" s="242">
        <v>489</v>
      </c>
      <c r="BR55" s="242"/>
      <c r="BS55" s="242">
        <v>2905</v>
      </c>
      <c r="BT55" s="242"/>
      <c r="BU55" s="242">
        <v>22968</v>
      </c>
      <c r="BW55" s="242"/>
      <c r="BX55" s="242"/>
      <c r="BY55" s="242">
        <v>3.3633523249402684</v>
      </c>
      <c r="BZ55" s="242"/>
      <c r="CA55" s="242">
        <v>22751</v>
      </c>
      <c r="CB55" s="242"/>
      <c r="CC55" s="259">
        <v>16.124482621761071</v>
      </c>
      <c r="CE55" s="242"/>
      <c r="CF55" s="242"/>
      <c r="CG55" s="242">
        <v>64385</v>
      </c>
      <c r="CH55" s="242"/>
      <c r="CI55" s="242">
        <v>5416</v>
      </c>
      <c r="CJ55" s="242"/>
      <c r="CK55" s="242">
        <v>44026</v>
      </c>
      <c r="CL55" s="242"/>
      <c r="CM55" s="250">
        <f>CI55/SUM(CG55,CI55)*100</f>
        <v>7.7592011575765394</v>
      </c>
      <c r="CN55" s="242"/>
      <c r="CO55" s="253">
        <v>2.5226884715607869</v>
      </c>
      <c r="CP55" s="242"/>
      <c r="CQ55" s="250">
        <f>SUM(CG55,CI55)/SUM(CG55,CI55,CK55)*100</f>
        <v>61.32200620239486</v>
      </c>
      <c r="CR55" s="242"/>
      <c r="CS55" s="242">
        <v>7.083333333333333</v>
      </c>
      <c r="CT55" s="242"/>
      <c r="CU55" s="242">
        <v>20191</v>
      </c>
      <c r="CV55" s="242"/>
      <c r="CW55" s="242">
        <v>2560</v>
      </c>
      <c r="CX55" s="242"/>
      <c r="CY55" s="259">
        <f t="shared" ref="CY55:CY60" si="21">CU55/CG55*100</f>
        <v>31.359788770676399</v>
      </c>
      <c r="CZ55" s="259"/>
      <c r="DA55" s="259">
        <f t="shared" ref="DA55:DA60" si="22">CW55/CG55*100</f>
        <v>3.9760813854158576</v>
      </c>
      <c r="DE55" s="242">
        <v>11117</v>
      </c>
      <c r="DF55" s="242"/>
      <c r="DG55" s="242">
        <v>39194</v>
      </c>
      <c r="DH55" s="242"/>
      <c r="DI55" s="242">
        <v>7672</v>
      </c>
      <c r="DJ55" s="242"/>
      <c r="DK55" s="242">
        <v>58964</v>
      </c>
      <c r="DL55" s="242"/>
      <c r="DM55" s="242">
        <v>18.853876941862833</v>
      </c>
      <c r="DN55" s="242"/>
      <c r="DO55" s="242">
        <v>66.471067091784818</v>
      </c>
      <c r="DP55" s="242"/>
      <c r="DQ55" s="242">
        <v>13.011328946475818</v>
      </c>
      <c r="DR55" s="242"/>
      <c r="DS55" s="242">
        <v>14338</v>
      </c>
      <c r="DT55" s="242"/>
      <c r="DU55" s="242">
        <v>583</v>
      </c>
      <c r="DV55" s="242"/>
      <c r="DW55" s="242">
        <v>53994</v>
      </c>
      <c r="DX55" s="242"/>
      <c r="DY55" s="242">
        <v>26.554802385450238</v>
      </c>
      <c r="DZ55" s="242"/>
      <c r="EA55" s="242">
        <v>1.0797496018076083</v>
      </c>
      <c r="EB55" s="249">
        <v>2005</v>
      </c>
      <c r="EC55" s="242">
        <v>697500</v>
      </c>
      <c r="ED55" s="242"/>
      <c r="EE55" s="242">
        <v>340000</v>
      </c>
      <c r="EF55" s="242"/>
      <c r="EG55" s="260">
        <v>5.6494621712013018</v>
      </c>
      <c r="EH55" s="242"/>
      <c r="EI55" s="260">
        <v>3.0563590346199043</v>
      </c>
      <c r="EJ55" s="242"/>
      <c r="EK55" s="242">
        <v>1.4000000000000001</v>
      </c>
      <c r="EO55" s="259">
        <v>4.9062174366099338</v>
      </c>
      <c r="EP55" s="259"/>
      <c r="EQ55" s="244">
        <v>12421</v>
      </c>
      <c r="ES55" s="244">
        <v>19229</v>
      </c>
      <c r="EU55" s="244">
        <v>4446</v>
      </c>
      <c r="EW55" s="244">
        <v>1203</v>
      </c>
      <c r="EY55" s="244">
        <v>37299</v>
      </c>
      <c r="FA55" s="244">
        <v>14584</v>
      </c>
      <c r="FC55" s="244">
        <v>3241</v>
      </c>
      <c r="FE55" s="244">
        <v>2208</v>
      </c>
      <c r="FG55" s="244">
        <v>57332</v>
      </c>
      <c r="FI55" s="242">
        <v>21.66503872183074</v>
      </c>
      <c r="FJ55" s="242"/>
      <c r="FK55" s="242">
        <v>33.539733482174007</v>
      </c>
      <c r="FL55" s="242"/>
      <c r="FM55" s="242">
        <v>7.7548315077094809</v>
      </c>
      <c r="FN55" s="242"/>
      <c r="FO55" s="242">
        <v>2.0983046117351569</v>
      </c>
      <c r="FP55" s="242"/>
      <c r="FQ55" s="242">
        <v>65.057908323449382</v>
      </c>
      <c r="FR55" s="242"/>
      <c r="FS55" s="242">
        <v>25.437800879090211</v>
      </c>
      <c r="FT55" s="242"/>
      <c r="FU55" s="242">
        <v>5.6530384427544833</v>
      </c>
      <c r="FV55" s="242"/>
      <c r="FW55" s="242">
        <v>3.851252354705923</v>
      </c>
      <c r="GA55" s="254">
        <v>2.3312113332735587</v>
      </c>
      <c r="GB55" s="254"/>
      <c r="GC55" s="254">
        <v>6.3826392213180148</v>
      </c>
      <c r="GD55" s="254"/>
      <c r="GE55" s="254">
        <v>40.124019697246034</v>
      </c>
      <c r="GF55" s="254"/>
      <c r="GG55" s="254">
        <v>126.15126988557074</v>
      </c>
      <c r="GH55" s="254"/>
      <c r="GI55" s="254">
        <v>81.083442551332453</v>
      </c>
      <c r="GJ55" s="254"/>
      <c r="GK55" s="254">
        <v>13.033670314980366</v>
      </c>
      <c r="GL55" s="254"/>
      <c r="GM55" s="254">
        <v>0.51150895140664954</v>
      </c>
      <c r="GN55" s="254"/>
      <c r="GO55" s="254">
        <v>43.478260869565219</v>
      </c>
      <c r="GP55" s="254"/>
      <c r="GQ55" s="254">
        <v>1628</v>
      </c>
      <c r="GR55" s="254"/>
      <c r="GS55" s="254">
        <v>76.989999999999995</v>
      </c>
      <c r="GT55" s="254"/>
      <c r="GU55" s="184">
        <v>54.86</v>
      </c>
      <c r="GV55" s="184"/>
      <c r="GW55" s="184">
        <v>74.87</v>
      </c>
      <c r="GX55" s="184"/>
      <c r="GY55" s="184">
        <v>61.870000000000005</v>
      </c>
      <c r="GZ55" s="184"/>
      <c r="HA55" s="154">
        <v>98.4</v>
      </c>
      <c r="HC55" s="184">
        <v>11</v>
      </c>
      <c r="HG55" s="184">
        <v>371</v>
      </c>
      <c r="HH55" s="184"/>
      <c r="HI55" s="184">
        <v>4200</v>
      </c>
      <c r="HJ55" s="184"/>
      <c r="HK55" s="184">
        <v>81</v>
      </c>
      <c r="HL55" s="184"/>
      <c r="HM55" s="184">
        <v>4997</v>
      </c>
      <c r="HO55" s="183">
        <v>199.68951501214244</v>
      </c>
      <c r="HQ55" s="154"/>
      <c r="HR55" s="194">
        <v>2001</v>
      </c>
      <c r="HS55" s="238">
        <v>6</v>
      </c>
      <c r="HT55" s="194">
        <v>1995</v>
      </c>
      <c r="HU55" s="239"/>
      <c r="HW55" s="239">
        <v>20.5</v>
      </c>
      <c r="HX55" s="239"/>
      <c r="HY55" s="154"/>
      <c r="HZ55" s="154"/>
      <c r="IA55" s="184">
        <v>2</v>
      </c>
      <c r="IB55" s="184"/>
      <c r="IC55" s="184">
        <v>155</v>
      </c>
      <c r="ID55" s="184"/>
      <c r="IE55" s="185">
        <v>0.12579011918613794</v>
      </c>
      <c r="IF55" s="185"/>
      <c r="IG55" s="184">
        <v>9.7487342369256904</v>
      </c>
    </row>
    <row r="56" spans="1:241" ht="15" customHeight="1" x14ac:dyDescent="0.25">
      <c r="A56" s="156">
        <v>53</v>
      </c>
      <c r="B56" s="200">
        <v>1996</v>
      </c>
      <c r="C56" s="262"/>
      <c r="D56" s="262"/>
      <c r="E56" s="242">
        <v>157214</v>
      </c>
      <c r="F56" s="242"/>
      <c r="G56" s="242">
        <v>25126</v>
      </c>
      <c r="H56" s="242"/>
      <c r="I56" s="242">
        <v>22573</v>
      </c>
      <c r="J56" s="242"/>
      <c r="K56" s="242">
        <v>22772</v>
      </c>
      <c r="L56" s="242"/>
      <c r="M56" s="242">
        <f t="shared" ref="M56:M60" si="23">G56/E56*100</f>
        <v>15.982037223148065</v>
      </c>
      <c r="N56" s="242"/>
      <c r="O56" s="242">
        <f t="shared" ref="O56:O59" si="24">I56/E56*100</f>
        <v>14.358136043863778</v>
      </c>
      <c r="P56" s="242"/>
      <c r="Q56" s="242">
        <f t="shared" ref="Q56:Q59" si="25">K56/E56*100</f>
        <v>14.484715101708497</v>
      </c>
      <c r="R56" s="242"/>
      <c r="S56" s="242">
        <v>36</v>
      </c>
      <c r="U56" s="242"/>
      <c r="V56" s="242"/>
      <c r="W56" s="242">
        <v>164</v>
      </c>
      <c r="X56" s="242"/>
      <c r="Y56" s="258">
        <v>0.11342416488000553</v>
      </c>
      <c r="Z56" s="258"/>
      <c r="AA56" s="242">
        <v>34635</v>
      </c>
      <c r="AB56" s="242"/>
      <c r="AC56" s="242">
        <v>23.953938723286534</v>
      </c>
      <c r="AD56" s="242"/>
      <c r="AE56" s="242">
        <v>25266</v>
      </c>
      <c r="AF56" s="242"/>
      <c r="AG56" s="242">
        <v>17.474237499135487</v>
      </c>
      <c r="AH56" s="242"/>
      <c r="AI56" s="242">
        <v>2.007391913571472</v>
      </c>
      <c r="AJ56" s="242"/>
      <c r="AK56" s="242">
        <v>18</v>
      </c>
      <c r="AL56" s="242"/>
      <c r="AM56" s="242">
        <v>1900</v>
      </c>
      <c r="AN56" s="242"/>
      <c r="AO56" s="242">
        <v>902</v>
      </c>
      <c r="AP56" s="242"/>
      <c r="AQ56" s="242">
        <v>16</v>
      </c>
      <c r="AR56" s="242"/>
      <c r="AS56" s="242">
        <v>274</v>
      </c>
      <c r="AT56" s="242"/>
      <c r="AU56" s="242">
        <v>619</v>
      </c>
      <c r="AV56" s="242"/>
      <c r="AW56" s="242">
        <v>82</v>
      </c>
      <c r="AX56" s="242"/>
      <c r="AY56" s="242">
        <v>508</v>
      </c>
      <c r="AZ56" s="242"/>
      <c r="BA56" s="242"/>
      <c r="BB56" s="242"/>
      <c r="BC56" s="242">
        <v>1630</v>
      </c>
      <c r="BD56" s="242"/>
      <c r="BE56" s="242">
        <v>342</v>
      </c>
      <c r="BF56" s="242"/>
      <c r="BG56" s="242">
        <v>11</v>
      </c>
      <c r="BH56" s="242"/>
      <c r="BI56" s="242">
        <v>1277</v>
      </c>
      <c r="BJ56" s="242"/>
      <c r="BK56" s="242"/>
      <c r="BL56" s="242"/>
      <c r="BM56" s="242">
        <v>759</v>
      </c>
      <c r="BN56" s="242"/>
      <c r="BO56" s="242">
        <v>1994</v>
      </c>
      <c r="BP56" s="242"/>
      <c r="BQ56" s="242">
        <v>843</v>
      </c>
      <c r="BR56" s="242"/>
      <c r="BS56" s="242">
        <v>2554</v>
      </c>
      <c r="BT56" s="242"/>
      <c r="BU56" s="242">
        <v>29600</v>
      </c>
      <c r="BW56" s="242"/>
      <c r="BX56" s="242"/>
      <c r="BY56" s="242">
        <v>2.6770441327403351</v>
      </c>
      <c r="BZ56" s="242"/>
      <c r="CA56" s="242">
        <v>29780</v>
      </c>
      <c r="CB56" s="242"/>
      <c r="CC56" s="259">
        <v>20.596168476381493</v>
      </c>
      <c r="CE56" s="242"/>
      <c r="CF56" s="242"/>
      <c r="CG56" s="242">
        <v>68662</v>
      </c>
      <c r="CH56" s="242"/>
      <c r="CI56" s="242">
        <v>3978</v>
      </c>
      <c r="CJ56" s="242"/>
      <c r="CK56" s="242">
        <v>43496</v>
      </c>
      <c r="CL56" s="242"/>
      <c r="CM56" s="250">
        <f t="shared" ref="CM56:CM60" si="26">CI56/SUM(CG56,CI56)*100</f>
        <v>5.4763215859030838</v>
      </c>
      <c r="CN56" s="242"/>
      <c r="CO56" s="253">
        <v>3.0844770340568659</v>
      </c>
      <c r="CP56" s="242"/>
      <c r="CQ56" s="250">
        <f t="shared" ref="CQ56:CQ60" si="27">SUM(CG56,CI56)/SUM(CG56,CI56,CK56)*100</f>
        <v>62.547358269614939</v>
      </c>
      <c r="CR56" s="242"/>
      <c r="CS56" s="242">
        <v>4.7877403388539879</v>
      </c>
      <c r="CT56" s="242"/>
      <c r="CU56" s="242">
        <v>23531</v>
      </c>
      <c r="CV56" s="242"/>
      <c r="CW56" s="242">
        <v>2206</v>
      </c>
      <c r="CX56" s="242"/>
      <c r="CY56" s="259">
        <f t="shared" si="21"/>
        <v>34.270775683784329</v>
      </c>
      <c r="CZ56" s="259"/>
      <c r="DA56" s="259">
        <f t="shared" si="22"/>
        <v>3.2128397075529405</v>
      </c>
      <c r="DE56" s="242">
        <v>13766</v>
      </c>
      <c r="DF56" s="242"/>
      <c r="DG56" s="242">
        <v>38362</v>
      </c>
      <c r="DH56" s="242"/>
      <c r="DI56" s="242">
        <v>6180</v>
      </c>
      <c r="DJ56" s="242"/>
      <c r="DK56" s="242">
        <v>60323</v>
      </c>
      <c r="DL56" s="242"/>
      <c r="DM56" s="242">
        <v>22.820483066160502</v>
      </c>
      <c r="DN56" s="242"/>
      <c r="DO56" s="242">
        <v>63.59431725875703</v>
      </c>
      <c r="DP56" s="242"/>
      <c r="DQ56" s="242">
        <v>10.244848565223878</v>
      </c>
      <c r="DR56" s="242"/>
      <c r="DS56" s="242">
        <v>14860</v>
      </c>
      <c r="DT56" s="242"/>
      <c r="DU56" s="242">
        <v>531</v>
      </c>
      <c r="DV56" s="242"/>
      <c r="DW56" s="242">
        <v>55996</v>
      </c>
      <c r="DX56" s="242"/>
      <c r="DY56" s="242">
        <v>26.537609829273517</v>
      </c>
      <c r="DZ56" s="242"/>
      <c r="EA56" s="242">
        <v>0.94828202014429608</v>
      </c>
      <c r="EB56" s="249">
        <v>2006</v>
      </c>
      <c r="EC56" s="242">
        <v>787000</v>
      </c>
      <c r="ED56" s="242"/>
      <c r="EE56" s="242">
        <v>360750</v>
      </c>
      <c r="EF56" s="242"/>
      <c r="EG56" s="260">
        <v>8.3106176451033846</v>
      </c>
      <c r="EH56" s="242"/>
      <c r="EI56" s="260">
        <v>4.5500631606941031</v>
      </c>
      <c r="EJ56" s="242"/>
      <c r="EK56" s="242">
        <v>2</v>
      </c>
      <c r="EO56" s="259">
        <v>2.1707349488326764</v>
      </c>
      <c r="EP56" s="259"/>
      <c r="EQ56" s="244">
        <v>12733</v>
      </c>
      <c r="ES56" s="244">
        <v>20319</v>
      </c>
      <c r="EU56" s="244">
        <v>4598</v>
      </c>
      <c r="EW56" s="244">
        <v>1017</v>
      </c>
      <c r="EY56" s="244">
        <v>38667</v>
      </c>
      <c r="FA56" s="244">
        <v>13959</v>
      </c>
      <c r="FC56" s="244">
        <v>3144</v>
      </c>
      <c r="FE56" s="244">
        <v>2437</v>
      </c>
      <c r="FG56" s="244">
        <v>58207</v>
      </c>
      <c r="FI56" s="242">
        <v>21.875375813905542</v>
      </c>
      <c r="FJ56" s="242"/>
      <c r="FK56" s="242">
        <v>34.908172556565361</v>
      </c>
      <c r="FL56" s="242"/>
      <c r="FM56" s="242">
        <v>7.8993935437318532</v>
      </c>
      <c r="FN56" s="242"/>
      <c r="FO56" s="242">
        <v>1.7472125345748792</v>
      </c>
      <c r="FP56" s="242"/>
      <c r="FQ56" s="242">
        <v>66.430154448777628</v>
      </c>
      <c r="FR56" s="242"/>
      <c r="FS56" s="242">
        <v>23.981651691377326</v>
      </c>
      <c r="FT56" s="242"/>
      <c r="FU56" s="242">
        <v>5.4014122012816328</v>
      </c>
      <c r="FV56" s="242"/>
      <c r="FW56" s="242">
        <v>4.1867816585634028</v>
      </c>
      <c r="GA56" s="254">
        <v>1.4301052740871081</v>
      </c>
      <c r="GB56" s="254"/>
      <c r="GC56" s="254">
        <v>5.1801356452979377</v>
      </c>
      <c r="GD56" s="254"/>
      <c r="GE56" s="254">
        <v>38.056994432892544</v>
      </c>
      <c r="GF56" s="254"/>
      <c r="GG56" s="254">
        <v>137.76596382659497</v>
      </c>
      <c r="GH56" s="254"/>
      <c r="GI56" s="254">
        <v>95.599318932026875</v>
      </c>
      <c r="GJ56" s="254"/>
      <c r="GK56" s="254">
        <v>15.434514754526061</v>
      </c>
      <c r="GL56" s="254"/>
      <c r="GM56" s="254">
        <v>0.5087751973085014</v>
      </c>
      <c r="GN56" s="254"/>
      <c r="GO56" s="254">
        <v>47.126654199926044</v>
      </c>
      <c r="GP56" s="254"/>
      <c r="GQ56" s="254">
        <v>1641</v>
      </c>
      <c r="GR56" s="254"/>
      <c r="GS56" s="254">
        <v>78.69</v>
      </c>
      <c r="GT56" s="254"/>
      <c r="GU56" s="184">
        <v>54.48</v>
      </c>
      <c r="GV56" s="184"/>
      <c r="GW56" s="184">
        <v>76.42</v>
      </c>
      <c r="GX56" s="184"/>
      <c r="GY56" s="184">
        <v>61.47</v>
      </c>
      <c r="GZ56" s="184"/>
      <c r="HA56" s="154">
        <v>97.9</v>
      </c>
      <c r="HC56" s="184">
        <v>9.3000000000000007</v>
      </c>
      <c r="HG56" s="184">
        <v>395</v>
      </c>
      <c r="HH56" s="184"/>
      <c r="HI56" s="184">
        <v>4081</v>
      </c>
      <c r="HJ56" s="184"/>
      <c r="HK56" s="184">
        <v>83</v>
      </c>
      <c r="HL56" s="184"/>
      <c r="HM56" s="184">
        <v>4805</v>
      </c>
      <c r="HO56" s="183">
        <v>221.42637091805301</v>
      </c>
      <c r="HQ56" s="154"/>
      <c r="HR56" s="194">
        <v>2002</v>
      </c>
      <c r="HS56" s="238">
        <v>6</v>
      </c>
      <c r="HT56" s="194">
        <v>1996</v>
      </c>
      <c r="HU56" s="239"/>
      <c r="HW56" s="239">
        <v>22.4</v>
      </c>
      <c r="HX56" s="239"/>
      <c r="HY56" s="154"/>
      <c r="HZ56" s="154"/>
      <c r="IA56" s="184">
        <v>4</v>
      </c>
      <c r="IB56" s="184"/>
      <c r="IC56" s="184">
        <v>141</v>
      </c>
      <c r="ID56" s="184"/>
      <c r="IE56" s="185">
        <v>0.25004844688658429</v>
      </c>
      <c r="IF56" s="185"/>
      <c r="IG56" s="184">
        <v>8.814207752752095</v>
      </c>
    </row>
    <row r="57" spans="1:241" ht="15" customHeight="1" x14ac:dyDescent="0.25">
      <c r="A57" s="156">
        <v>54</v>
      </c>
      <c r="B57" s="200">
        <v>2001</v>
      </c>
      <c r="C57" s="262"/>
      <c r="D57" s="262"/>
      <c r="E57" s="242">
        <v>158234</v>
      </c>
      <c r="F57" s="242"/>
      <c r="G57" s="242">
        <v>26775</v>
      </c>
      <c r="H57" s="242"/>
      <c r="I57" s="242">
        <v>22853</v>
      </c>
      <c r="J57" s="242"/>
      <c r="K57" s="242">
        <v>21998</v>
      </c>
      <c r="L57" s="242"/>
      <c r="M57" s="242">
        <f t="shared" si="23"/>
        <v>16.921142105994917</v>
      </c>
      <c r="N57" s="242"/>
      <c r="O57" s="242">
        <f t="shared" si="24"/>
        <v>14.442534474259642</v>
      </c>
      <c r="P57" s="242"/>
      <c r="Q57" s="242">
        <f t="shared" si="25"/>
        <v>13.902195482639634</v>
      </c>
      <c r="R57" s="242"/>
      <c r="S57" s="242">
        <v>37</v>
      </c>
      <c r="U57" s="242"/>
      <c r="V57" s="242"/>
      <c r="W57" s="242">
        <v>193</v>
      </c>
      <c r="X57" s="242"/>
      <c r="Y57" s="258">
        <v>0.12846711441560776</v>
      </c>
      <c r="Z57" s="258"/>
      <c r="AA57" s="242">
        <v>36319</v>
      </c>
      <c r="AB57" s="242"/>
      <c r="AC57" s="242">
        <v>24.175114655235532</v>
      </c>
      <c r="AD57" s="242"/>
      <c r="AE57" s="242">
        <v>27192</v>
      </c>
      <c r="AF57" s="242"/>
      <c r="AG57" s="242">
        <v>18.099884845539929</v>
      </c>
      <c r="AH57" s="242"/>
      <c r="AI57" s="242">
        <v>2.3535707336057596</v>
      </c>
      <c r="AJ57" s="242"/>
      <c r="AK57" s="242">
        <v>35</v>
      </c>
      <c r="AL57" s="242"/>
      <c r="AM57" s="242">
        <v>2581</v>
      </c>
      <c r="AN57" s="242"/>
      <c r="AO57" s="242">
        <v>1453</v>
      </c>
      <c r="AP57" s="242"/>
      <c r="AQ57" s="242">
        <v>27</v>
      </c>
      <c r="AR57" s="242"/>
      <c r="AS57" s="242">
        <v>296</v>
      </c>
      <c r="AT57" s="242"/>
      <c r="AU57" s="242">
        <v>723</v>
      </c>
      <c r="AV57" s="242"/>
      <c r="AW57" s="242">
        <v>104</v>
      </c>
      <c r="AX57" s="242"/>
      <c r="AY57" s="242">
        <v>795</v>
      </c>
      <c r="AZ57" s="242"/>
      <c r="BA57" s="242"/>
      <c r="BB57" s="242"/>
      <c r="BC57" s="242">
        <v>1514</v>
      </c>
      <c r="BD57" s="242"/>
      <c r="BE57" s="242">
        <v>369</v>
      </c>
      <c r="BF57" s="242"/>
      <c r="BG57" s="242">
        <v>12</v>
      </c>
      <c r="BH57" s="242"/>
      <c r="BI57" s="242">
        <v>1133</v>
      </c>
      <c r="BJ57" s="242"/>
      <c r="BK57" s="242"/>
      <c r="BL57" s="242"/>
      <c r="BM57" s="242">
        <v>1373</v>
      </c>
      <c r="BN57" s="242"/>
      <c r="BO57" s="242">
        <v>3815</v>
      </c>
      <c r="BP57" s="242"/>
      <c r="BQ57" s="242">
        <v>980</v>
      </c>
      <c r="BR57" s="242"/>
      <c r="BS57" s="242">
        <v>2124</v>
      </c>
      <c r="BT57" s="242"/>
      <c r="BU57" s="242">
        <v>28387</v>
      </c>
      <c r="BW57" s="242"/>
      <c r="BX57" s="242"/>
      <c r="BY57" s="242">
        <v>2.2717986434583639</v>
      </c>
      <c r="BZ57" s="242"/>
      <c r="CA57" s="242">
        <v>36009</v>
      </c>
      <c r="CB57" s="242"/>
      <c r="CC57" s="259">
        <v>23.968768512909946</v>
      </c>
      <c r="CE57" s="242"/>
      <c r="CF57" s="242"/>
      <c r="CG57" s="242">
        <v>72882</v>
      </c>
      <c r="CH57" s="242"/>
      <c r="CI57" s="242">
        <v>3403</v>
      </c>
      <c r="CJ57" s="242"/>
      <c r="CK57" s="242">
        <v>40755</v>
      </c>
      <c r="CL57" s="242"/>
      <c r="CM57" s="250">
        <f t="shared" si="26"/>
        <v>4.4609031919774527</v>
      </c>
      <c r="CN57" s="242"/>
      <c r="CO57" s="253">
        <v>3.5079836147801373</v>
      </c>
      <c r="CP57" s="242"/>
      <c r="CQ57" s="250">
        <f t="shared" si="27"/>
        <v>65.178571428571431</v>
      </c>
      <c r="CR57" s="242"/>
      <c r="CS57" s="242">
        <v>3.8144895718990122</v>
      </c>
      <c r="CT57" s="242"/>
      <c r="CU57" s="242">
        <v>26222</v>
      </c>
      <c r="CV57" s="242"/>
      <c r="CW57" s="242">
        <v>2057</v>
      </c>
      <c r="CX57" s="242"/>
      <c r="CY57" s="259">
        <f t="shared" si="21"/>
        <v>35.978705304464754</v>
      </c>
      <c r="CZ57" s="259"/>
      <c r="DA57" s="259">
        <f t="shared" si="22"/>
        <v>2.8223704069591942</v>
      </c>
      <c r="DE57" s="242">
        <v>12346</v>
      </c>
      <c r="DF57" s="242"/>
      <c r="DG57" s="242">
        <v>39019</v>
      </c>
      <c r="DH57" s="242"/>
      <c r="DI57" s="242">
        <v>9446</v>
      </c>
      <c r="DJ57" s="242"/>
      <c r="DK57" s="242">
        <v>61718</v>
      </c>
      <c r="DL57" s="242"/>
      <c r="DM57" s="242">
        <v>20.003888654849476</v>
      </c>
      <c r="DN57" s="242"/>
      <c r="DO57" s="242">
        <v>63.221426488220608</v>
      </c>
      <c r="DP57" s="242"/>
      <c r="DQ57" s="242">
        <v>15.305097378398521</v>
      </c>
      <c r="DR57" s="242"/>
      <c r="DS57" s="242">
        <v>14179</v>
      </c>
      <c r="DT57" s="242"/>
      <c r="DU57" s="242">
        <v>475</v>
      </c>
      <c r="DV57" s="242"/>
      <c r="DW57" s="242">
        <v>57332</v>
      </c>
      <c r="DX57" s="242"/>
      <c r="DY57" s="242">
        <v>24.731389102072139</v>
      </c>
      <c r="DZ57" s="242"/>
      <c r="EA57" s="242">
        <v>0.82850763971255148</v>
      </c>
      <c r="EB57" s="249">
        <v>2007</v>
      </c>
      <c r="EC57" s="242">
        <v>1040000</v>
      </c>
      <c r="ED57" s="242"/>
      <c r="EE57" s="242">
        <v>460000</v>
      </c>
      <c r="EF57" s="242"/>
      <c r="EG57" s="260">
        <v>10.009666259666259</v>
      </c>
      <c r="EH57" s="242"/>
      <c r="EI57" s="260">
        <v>4.5882936507936511</v>
      </c>
      <c r="EJ57" s="242"/>
      <c r="EK57" s="242">
        <v>1.6</v>
      </c>
      <c r="EO57" s="259">
        <v>1.5140244169255679</v>
      </c>
      <c r="EP57" s="259"/>
      <c r="EQ57" s="244">
        <v>13533</v>
      </c>
      <c r="ES57" s="244">
        <v>21164</v>
      </c>
      <c r="EU57" s="244">
        <v>4623</v>
      </c>
      <c r="EW57" s="244">
        <v>919</v>
      </c>
      <c r="EY57" s="244">
        <v>40239</v>
      </c>
      <c r="FA57" s="244">
        <v>13848</v>
      </c>
      <c r="FC57" s="244">
        <v>3142</v>
      </c>
      <c r="FE57" s="244">
        <v>2365</v>
      </c>
      <c r="FG57" s="244">
        <v>59594</v>
      </c>
      <c r="FI57" s="242">
        <v>22.708661945833473</v>
      </c>
      <c r="FJ57" s="242"/>
      <c r="FK57" s="242">
        <v>35.51364231298453</v>
      </c>
      <c r="FL57" s="242"/>
      <c r="FM57" s="242">
        <v>7.7574923650031877</v>
      </c>
      <c r="FN57" s="242"/>
      <c r="FO57" s="242">
        <v>1.5421015538477028</v>
      </c>
      <c r="FP57" s="242"/>
      <c r="FQ57" s="242">
        <v>67.521898177668888</v>
      </c>
      <c r="FR57" s="242"/>
      <c r="FS57" s="242">
        <v>23.237238648186061</v>
      </c>
      <c r="FT57" s="242"/>
      <c r="FU57" s="242">
        <v>5.2723428533073795</v>
      </c>
      <c r="FV57" s="242"/>
      <c r="FW57" s="242">
        <v>3.9685203208376678</v>
      </c>
      <c r="GA57" s="254">
        <v>1.4256469305845079</v>
      </c>
      <c r="GB57" s="254"/>
      <c r="GC57" s="254">
        <v>5.2517932891989219</v>
      </c>
      <c r="GD57" s="254"/>
      <c r="GE57" s="254">
        <v>37.99693774725619</v>
      </c>
      <c r="GF57" s="254"/>
      <c r="GG57" s="254">
        <v>141.66522714661536</v>
      </c>
      <c r="GH57" s="254"/>
      <c r="GI57" s="254">
        <v>82.549392443888507</v>
      </c>
      <c r="GJ57" s="254"/>
      <c r="GK57" s="254">
        <v>19.033715074914699</v>
      </c>
      <c r="GL57" s="254"/>
      <c r="GM57" s="254">
        <v>0.50607050890788907</v>
      </c>
      <c r="GN57" s="254"/>
      <c r="GO57" s="254">
        <v>45.868776586302431</v>
      </c>
      <c r="GP57" s="254"/>
      <c r="GQ57" s="254">
        <v>1612</v>
      </c>
      <c r="GR57" s="254"/>
      <c r="GS57" s="254">
        <v>80.599999999999994</v>
      </c>
      <c r="GT57" s="254"/>
      <c r="GU57" s="184">
        <v>63.6</v>
      </c>
      <c r="GV57" s="184"/>
      <c r="GW57" s="184">
        <v>79.100000000000009</v>
      </c>
      <c r="GX57" s="184"/>
      <c r="GY57" s="184">
        <v>64.5</v>
      </c>
      <c r="GZ57" s="184"/>
      <c r="HA57" s="154">
        <v>98.8</v>
      </c>
      <c r="HC57" s="184">
        <v>11.7</v>
      </c>
      <c r="HG57" s="184">
        <v>377</v>
      </c>
      <c r="HH57" s="184"/>
      <c r="HI57" s="184">
        <v>4474</v>
      </c>
      <c r="HJ57" s="184"/>
      <c r="HK57" s="184">
        <v>103</v>
      </c>
      <c r="HL57" s="184"/>
      <c r="HM57" s="184">
        <v>5157</v>
      </c>
      <c r="HO57" s="183">
        <v>198.45560827916088</v>
      </c>
      <c r="HQ57" s="154"/>
      <c r="HR57" s="194">
        <v>2003</v>
      </c>
      <c r="HS57" s="238">
        <v>6</v>
      </c>
      <c r="HT57" s="194">
        <v>1997</v>
      </c>
      <c r="HU57" s="239"/>
      <c r="HW57" s="239">
        <v>19.00009536</v>
      </c>
      <c r="HX57" s="239"/>
      <c r="HY57" s="154"/>
      <c r="HZ57" s="154"/>
      <c r="IA57" s="184">
        <v>5</v>
      </c>
      <c r="IB57" s="184"/>
      <c r="IC57" s="184">
        <v>145</v>
      </c>
      <c r="ID57" s="184"/>
      <c r="IE57" s="185">
        <v>0.31027763642907674</v>
      </c>
      <c r="IF57" s="185"/>
      <c r="IG57" s="184">
        <v>8.9980514564432248</v>
      </c>
    </row>
    <row r="58" spans="1:241" ht="15" customHeight="1" x14ac:dyDescent="0.25">
      <c r="A58" s="156">
        <v>55</v>
      </c>
      <c r="B58" s="197">
        <v>2006</v>
      </c>
      <c r="E58" s="245">
        <v>158995</v>
      </c>
      <c r="G58" s="245">
        <v>27709</v>
      </c>
      <c r="I58" s="245">
        <v>24186</v>
      </c>
      <c r="K58" s="245">
        <v>21661</v>
      </c>
      <c r="M58" s="242">
        <f t="shared" si="23"/>
        <v>17.42759206264348</v>
      </c>
      <c r="N58" s="242"/>
      <c r="O58" s="242">
        <f t="shared" si="24"/>
        <v>15.21179911317966</v>
      </c>
      <c r="P58" s="242"/>
      <c r="Q58" s="242">
        <f t="shared" si="25"/>
        <v>13.62369885845467</v>
      </c>
      <c r="R58" s="242"/>
      <c r="S58" s="242">
        <v>37</v>
      </c>
      <c r="U58" s="242"/>
      <c r="V58" s="242"/>
      <c r="W58" s="245">
        <v>166</v>
      </c>
      <c r="Y58" s="258">
        <v>0.10847758892221634</v>
      </c>
      <c r="Z58" s="258"/>
      <c r="AA58" s="245">
        <v>39113</v>
      </c>
      <c r="AC58" s="242">
        <v>25.559541780208722</v>
      </c>
      <c r="AD58" s="242"/>
      <c r="AE58" s="245">
        <v>31461</v>
      </c>
      <c r="AG58" s="242">
        <v>20.559117018565352</v>
      </c>
      <c r="AH58" s="242"/>
      <c r="AI58" s="245">
        <v>4.2577069448711278</v>
      </c>
      <c r="AK58" s="245">
        <v>42</v>
      </c>
      <c r="AM58" s="245">
        <v>4133</v>
      </c>
      <c r="AO58" s="245">
        <v>2630</v>
      </c>
      <c r="AQ58" s="245">
        <v>17</v>
      </c>
      <c r="AS58" s="245">
        <v>327</v>
      </c>
      <c r="AU58" s="245">
        <v>858</v>
      </c>
      <c r="AW58" s="245">
        <v>108</v>
      </c>
      <c r="AY58" s="245">
        <v>1076</v>
      </c>
      <c r="BC58" s="245">
        <v>1284</v>
      </c>
      <c r="BE58" s="245">
        <v>358</v>
      </c>
      <c r="BG58" s="245">
        <v>10</v>
      </c>
      <c r="BI58" s="245">
        <v>916</v>
      </c>
      <c r="BK58" s="242"/>
      <c r="BL58" s="242"/>
      <c r="BM58" s="245">
        <v>2409</v>
      </c>
      <c r="BO58" s="245">
        <v>4530</v>
      </c>
      <c r="BQ58" s="245">
        <v>1061</v>
      </c>
      <c r="BS58" s="245">
        <v>1975</v>
      </c>
      <c r="BU58" s="245">
        <v>33864</v>
      </c>
      <c r="BW58" s="242"/>
      <c r="BX58" s="242"/>
      <c r="BY58" s="245">
        <v>1.9</v>
      </c>
      <c r="CA58" s="245">
        <v>43410</v>
      </c>
      <c r="CC58" s="259">
        <v>28.36754298261091</v>
      </c>
      <c r="CE58" s="242"/>
      <c r="CF58" s="242"/>
      <c r="CG58" s="245">
        <v>75763</v>
      </c>
      <c r="CI58" s="245">
        <v>3106</v>
      </c>
      <c r="CK58" s="245">
        <v>39045</v>
      </c>
      <c r="CM58" s="250">
        <f t="shared" si="26"/>
        <v>3.9381759626722794</v>
      </c>
      <c r="CN58" s="242"/>
      <c r="CO58" s="253">
        <v>3.0209180051240367</v>
      </c>
      <c r="CP58" s="242"/>
      <c r="CQ58" s="250">
        <f t="shared" si="27"/>
        <v>66.886883660973254</v>
      </c>
      <c r="CR58" s="242"/>
      <c r="CS58" s="245">
        <v>3.015972160256982</v>
      </c>
      <c r="CU58" s="245">
        <v>28685</v>
      </c>
      <c r="CW58" s="245">
        <v>2774</v>
      </c>
      <c r="CY58" s="259">
        <f t="shared" si="21"/>
        <v>37.861489117379193</v>
      </c>
      <c r="CZ58" s="259"/>
      <c r="DA58" s="259">
        <f t="shared" si="22"/>
        <v>3.6614178424824786</v>
      </c>
      <c r="DE58" s="245">
        <v>12719</v>
      </c>
      <c r="DG58" s="245">
        <v>36470</v>
      </c>
      <c r="DI58" s="245">
        <v>8703</v>
      </c>
      <c r="DK58" s="245">
        <v>58207</v>
      </c>
      <c r="DM58" s="242">
        <v>21.851323723950728</v>
      </c>
      <c r="DN58" s="242"/>
      <c r="DO58" s="242">
        <v>62.655694332296804</v>
      </c>
      <c r="DP58" s="242"/>
      <c r="DQ58" s="242">
        <v>14.951809919769099</v>
      </c>
      <c r="DR58" s="242"/>
      <c r="DS58" s="245">
        <v>15022</v>
      </c>
      <c r="DU58" s="245">
        <v>948</v>
      </c>
      <c r="DW58" s="245">
        <v>58207</v>
      </c>
      <c r="DY58" s="242">
        <v>25.807892521518028</v>
      </c>
      <c r="DZ58" s="242"/>
      <c r="EA58" s="242">
        <v>1.6286700912261414</v>
      </c>
      <c r="EB58" s="249">
        <v>2008</v>
      </c>
      <c r="EC58" s="242">
        <v>1025000</v>
      </c>
      <c r="ED58" s="242"/>
      <c r="EE58" s="242">
        <v>445500</v>
      </c>
      <c r="EF58" s="242"/>
      <c r="EG58" s="260">
        <v>12.840895193836371</v>
      </c>
      <c r="EH58" s="242"/>
      <c r="EI58" s="260">
        <v>5.8599323305205662</v>
      </c>
      <c r="EJ58" s="242"/>
      <c r="EK58" s="242">
        <v>2.5</v>
      </c>
      <c r="EO58" s="259">
        <v>1.3850988174977259</v>
      </c>
      <c r="EP58" s="259"/>
      <c r="EQ58" s="244">
        <v>14728</v>
      </c>
      <c r="ES58" s="244">
        <v>22118</v>
      </c>
      <c r="EU58" s="244">
        <v>5085</v>
      </c>
      <c r="EW58" s="244">
        <v>953</v>
      </c>
      <c r="EY58" s="244">
        <v>42884</v>
      </c>
      <c r="FA58" s="261">
        <v>15618</v>
      </c>
      <c r="FB58" s="261"/>
      <c r="FC58" s="261">
        <v>7794</v>
      </c>
      <c r="FD58" s="261"/>
      <c r="FE58" s="261">
        <v>5256</v>
      </c>
      <c r="FF58" s="261"/>
      <c r="FG58" s="261">
        <v>67081</v>
      </c>
      <c r="FI58" s="263">
        <v>21.955546279870607</v>
      </c>
      <c r="FJ58" s="263"/>
      <c r="FK58" s="263">
        <v>32.97207853192409</v>
      </c>
      <c r="FL58" s="263"/>
      <c r="FM58" s="263">
        <v>7.5803878892681977</v>
      </c>
      <c r="FN58" s="263"/>
      <c r="FO58" s="263">
        <v>1.4206705326396447</v>
      </c>
      <c r="FP58" s="263"/>
      <c r="FQ58" s="263">
        <v>63.928683233702543</v>
      </c>
      <c r="FR58" s="263"/>
      <c r="FS58" s="263">
        <v>21.573918099014623</v>
      </c>
      <c r="FT58" s="263"/>
      <c r="FU58" s="263">
        <v>4.6674915400784123</v>
      </c>
      <c r="FV58" s="263"/>
      <c r="FW58" s="263">
        <v>3.4048389260744472</v>
      </c>
      <c r="GA58" s="254">
        <v>1.243564261102954</v>
      </c>
      <c r="GB58" s="254"/>
      <c r="GC58" s="254">
        <v>5.9293327055391014</v>
      </c>
      <c r="GD58" s="254"/>
      <c r="GE58" s="254">
        <v>33.463856596361303</v>
      </c>
      <c r="GF58" s="254"/>
      <c r="GG58" s="254">
        <v>144.1200818882435</v>
      </c>
      <c r="GH58" s="254"/>
      <c r="GI58" s="254">
        <v>95.6226517591343</v>
      </c>
      <c r="GJ58" s="254"/>
      <c r="GK58" s="254">
        <v>19.279552013672998</v>
      </c>
      <c r="GL58" s="254"/>
      <c r="GM58" s="254">
        <v>1.3423851336254009</v>
      </c>
      <c r="GN58" s="254"/>
      <c r="GO58" s="254">
        <v>47.648414019703395</v>
      </c>
      <c r="GP58" s="254"/>
      <c r="GQ58" s="254">
        <v>1735</v>
      </c>
      <c r="GR58" s="254"/>
      <c r="GS58" s="254">
        <v>80.8</v>
      </c>
      <c r="GT58" s="254"/>
      <c r="GU58" s="184">
        <v>69.099999999999994</v>
      </c>
      <c r="GV58" s="184"/>
      <c r="GW58" s="184">
        <v>76.100000000000009</v>
      </c>
      <c r="GX58" s="184"/>
      <c r="GY58" s="184">
        <v>62.7</v>
      </c>
      <c r="GZ58" s="184"/>
      <c r="HC58" s="184">
        <v>12.7427184466019</v>
      </c>
      <c r="HG58" s="184">
        <v>385</v>
      </c>
      <c r="HH58" s="184"/>
      <c r="HI58" s="184">
        <v>3747</v>
      </c>
      <c r="HJ58" s="184"/>
      <c r="HK58" s="184">
        <v>108</v>
      </c>
      <c r="HL58" s="184"/>
      <c r="HM58" s="184">
        <v>4499</v>
      </c>
      <c r="HO58" s="183">
        <v>284.38894295789777</v>
      </c>
      <c r="HQ58" s="154"/>
      <c r="HR58" s="194">
        <v>2004</v>
      </c>
      <c r="HS58" s="238">
        <v>6</v>
      </c>
      <c r="HT58" s="194">
        <v>1998</v>
      </c>
      <c r="HU58" s="239"/>
      <c r="HW58" s="239">
        <v>17.437999999999999</v>
      </c>
      <c r="HX58" s="239"/>
      <c r="HY58" s="154"/>
      <c r="HZ58" s="154"/>
      <c r="IA58" s="184">
        <v>4</v>
      </c>
      <c r="IB58" s="184"/>
      <c r="IC58" s="184">
        <v>167</v>
      </c>
      <c r="ID58" s="184"/>
      <c r="IE58" s="185">
        <v>0.24647995809840711</v>
      </c>
      <c r="IF58" s="185"/>
      <c r="IG58" s="184">
        <v>10.290538250608497</v>
      </c>
    </row>
    <row r="59" spans="1:241" ht="15" customHeight="1" x14ac:dyDescent="0.25">
      <c r="A59" s="156">
        <v>56</v>
      </c>
      <c r="B59" s="197">
        <v>2011</v>
      </c>
      <c r="E59" s="245">
        <v>159969</v>
      </c>
      <c r="G59" s="245">
        <v>27543</v>
      </c>
      <c r="I59" s="245">
        <v>25115</v>
      </c>
      <c r="K59" s="245">
        <v>23139</v>
      </c>
      <c r="M59" s="242">
        <f t="shared" si="23"/>
        <v>17.217710931492977</v>
      </c>
      <c r="N59" s="242"/>
      <c r="O59" s="242">
        <f t="shared" si="24"/>
        <v>15.699916858891411</v>
      </c>
      <c r="P59" s="242"/>
      <c r="Q59" s="242">
        <f t="shared" si="25"/>
        <v>14.464677531271683</v>
      </c>
      <c r="R59" s="242"/>
      <c r="S59" s="242">
        <v>38</v>
      </c>
      <c r="U59" s="242"/>
      <c r="V59" s="242"/>
      <c r="W59" s="245">
        <v>229</v>
      </c>
      <c r="Y59" s="258">
        <v>0.14435199193141704</v>
      </c>
      <c r="Z59" s="258"/>
      <c r="AA59" s="245">
        <v>44637</v>
      </c>
      <c r="AC59" s="242">
        <v>28.137291981845685</v>
      </c>
      <c r="AD59" s="242"/>
      <c r="AE59" s="245">
        <v>37219</v>
      </c>
      <c r="AG59" s="242">
        <v>23.461296016137165</v>
      </c>
      <c r="AH59" s="244"/>
      <c r="AI59" s="245">
        <v>3.4586063132817153</v>
      </c>
      <c r="AK59" s="245">
        <v>65</v>
      </c>
      <c r="AM59" s="245">
        <v>6668</v>
      </c>
      <c r="AO59" s="245">
        <v>3521</v>
      </c>
      <c r="AQ59" s="245">
        <v>24</v>
      </c>
      <c r="AS59" s="245">
        <v>384</v>
      </c>
      <c r="AU59" s="245">
        <v>1109</v>
      </c>
      <c r="AW59" s="245">
        <v>135</v>
      </c>
      <c r="AY59" s="245">
        <v>1435</v>
      </c>
      <c r="BC59" s="245">
        <v>851</v>
      </c>
      <c r="BE59" s="245">
        <v>309</v>
      </c>
      <c r="BG59" s="245">
        <v>11</v>
      </c>
      <c r="BI59" s="245">
        <v>531</v>
      </c>
      <c r="BK59" s="242"/>
      <c r="BL59" s="242"/>
      <c r="BM59" s="245">
        <v>3354</v>
      </c>
      <c r="BO59" s="245">
        <v>5286</v>
      </c>
      <c r="BQ59" s="245">
        <v>1439</v>
      </c>
      <c r="BS59" s="245">
        <v>1818</v>
      </c>
      <c r="BU59" s="245">
        <v>44017</v>
      </c>
      <c r="BW59" s="242"/>
      <c r="BX59" s="242"/>
      <c r="BY59" s="245">
        <v>1.4</v>
      </c>
      <c r="CA59" s="245">
        <v>50230</v>
      </c>
      <c r="CC59" s="259">
        <v>31.662884518406454</v>
      </c>
      <c r="CE59" s="242"/>
      <c r="CF59" s="242"/>
      <c r="CG59" s="245">
        <v>79241</v>
      </c>
      <c r="CI59" s="245">
        <v>3757</v>
      </c>
      <c r="CK59" s="245">
        <v>41151</v>
      </c>
      <c r="CM59" s="250">
        <f t="shared" si="26"/>
        <v>4.5266150991590166</v>
      </c>
      <c r="CN59" s="242"/>
      <c r="CO59" s="253">
        <v>3.1367914748932288</v>
      </c>
      <c r="CP59" s="242"/>
      <c r="CQ59" s="250">
        <f t="shared" si="27"/>
        <v>66.853538892782055</v>
      </c>
      <c r="CR59" s="242"/>
      <c r="CS59" s="245">
        <v>2.4465885596140593</v>
      </c>
      <c r="CU59" s="245">
        <v>30565</v>
      </c>
      <c r="CW59" s="245">
        <v>2710</v>
      </c>
      <c r="CY59" s="259">
        <f t="shared" si="21"/>
        <v>38.572203783394961</v>
      </c>
      <c r="CZ59" s="259"/>
      <c r="DA59" s="259">
        <f t="shared" si="22"/>
        <v>3.4199467447407277</v>
      </c>
      <c r="DE59" s="245">
        <v>13356</v>
      </c>
      <c r="DG59" s="245">
        <v>37282</v>
      </c>
      <c r="DI59" s="245">
        <v>8671</v>
      </c>
      <c r="DK59" s="245">
        <v>59594</v>
      </c>
      <c r="DM59" s="242">
        <v>22.411652179749638</v>
      </c>
      <c r="DN59" s="242"/>
      <c r="DO59" s="242">
        <v>62.559989260663826</v>
      </c>
      <c r="DP59" s="242"/>
      <c r="DQ59" s="242">
        <v>14.550122495553245</v>
      </c>
      <c r="DR59" s="242"/>
      <c r="DS59" s="245">
        <v>16393</v>
      </c>
      <c r="DU59" s="245">
        <v>869</v>
      </c>
      <c r="DW59" s="245">
        <v>59593</v>
      </c>
      <c r="DY59" s="242">
        <v>27.508264393469034</v>
      </c>
      <c r="DZ59" s="242"/>
      <c r="EA59" s="242">
        <v>1.4582249593073011</v>
      </c>
      <c r="EB59" s="249">
        <v>2009</v>
      </c>
      <c r="EC59" s="242">
        <v>1113800</v>
      </c>
      <c r="ED59" s="242"/>
      <c r="EE59" s="242">
        <v>484500</v>
      </c>
      <c r="EF59" s="242"/>
      <c r="EG59" s="242">
        <v>14.166981488477521</v>
      </c>
      <c r="EH59" s="242"/>
      <c r="EI59" s="242">
        <v>4.8313039435064367</v>
      </c>
      <c r="EJ59" s="242"/>
      <c r="EK59" s="242">
        <v>1.7000000000000002</v>
      </c>
      <c r="EO59" s="259">
        <v>1.3577543300816246</v>
      </c>
      <c r="EP59" s="259"/>
      <c r="EQ59" s="266">
        <v>16248</v>
      </c>
      <c r="ER59" s="266"/>
      <c r="ES59" s="266">
        <v>22080</v>
      </c>
      <c r="ET59" s="266"/>
      <c r="EU59" s="266">
        <v>5540</v>
      </c>
      <c r="EV59" s="266"/>
      <c r="EW59" s="266">
        <v>748</v>
      </c>
      <c r="EX59" s="266"/>
      <c r="EY59" s="244">
        <v>44616</v>
      </c>
      <c r="FA59" s="244">
        <v>16223</v>
      </c>
      <c r="FC59" s="244">
        <v>2617</v>
      </c>
      <c r="FE59" s="244">
        <v>1474</v>
      </c>
      <c r="FG59" s="244">
        <f t="shared" ref="FG59" si="28">SUM(EY59,FA59,FC59,FE59)</f>
        <v>64930</v>
      </c>
      <c r="FI59" s="257">
        <f>EQ59/FG59*100</f>
        <v>25.023871862005237</v>
      </c>
      <c r="FJ59" s="257"/>
      <c r="FK59" s="257">
        <f>ES59/FG59*100</f>
        <v>34.00585245649161</v>
      </c>
      <c r="FL59" s="257"/>
      <c r="FM59" s="257">
        <f>EU59/FG59*100</f>
        <v>8.5322655167103036</v>
      </c>
      <c r="FN59" s="257"/>
      <c r="FO59" s="257">
        <f>EW59/FG59*100</f>
        <v>1.1520098567688279</v>
      </c>
      <c r="FP59" s="257"/>
      <c r="FQ59" s="257">
        <f>EY59/FG59*100</f>
        <v>68.713999691975971</v>
      </c>
      <c r="FS59" s="242">
        <f>FA59/FG59*100</f>
        <v>24.985368858770983</v>
      </c>
      <c r="FT59" s="242"/>
      <c r="FU59" s="242">
        <f>FC59/FG59*100</f>
        <v>4.0304943785615279</v>
      </c>
      <c r="FV59" s="242"/>
      <c r="FW59" s="242">
        <f>FE59/FG59*100</f>
        <v>2.270137070691514</v>
      </c>
      <c r="GA59" s="254">
        <v>0.26565245999625908</v>
      </c>
      <c r="GB59" s="254"/>
      <c r="GC59" s="254">
        <v>0.22451869243821626</v>
      </c>
      <c r="GD59" s="254"/>
      <c r="GE59" s="254">
        <v>33.077497537192713</v>
      </c>
      <c r="GF59" s="254"/>
      <c r="GG59" s="254">
        <v>149.58142994501389</v>
      </c>
      <c r="GH59" s="254"/>
      <c r="GI59" s="254">
        <v>104.13893890438462</v>
      </c>
      <c r="GJ59" s="254"/>
      <c r="GK59" s="254">
        <v>18.848165559802904</v>
      </c>
      <c r="GL59" s="254"/>
      <c r="GM59" s="254">
        <v>0</v>
      </c>
      <c r="GN59" s="254"/>
      <c r="GO59" s="254">
        <v>47.92204350507577</v>
      </c>
      <c r="GP59" s="254"/>
      <c r="GQ59" s="254">
        <v>1649</v>
      </c>
      <c r="GR59" s="254"/>
      <c r="GS59" s="254">
        <v>83.7</v>
      </c>
      <c r="GT59" s="254"/>
      <c r="GU59" s="184">
        <v>72.7</v>
      </c>
      <c r="GV59" s="184"/>
      <c r="GW59" s="184">
        <v>65</v>
      </c>
      <c r="GX59" s="184"/>
      <c r="GY59" s="184">
        <v>49.900000000000006</v>
      </c>
      <c r="GZ59" s="184"/>
      <c r="HC59" s="184">
        <v>12.9</v>
      </c>
      <c r="HG59" s="184">
        <v>328</v>
      </c>
      <c r="HH59" s="184"/>
      <c r="HI59" s="184">
        <v>3588</v>
      </c>
      <c r="HJ59" s="184"/>
      <c r="HK59" s="184">
        <v>52</v>
      </c>
      <c r="HL59" s="184"/>
      <c r="HM59" s="184">
        <v>4337</v>
      </c>
      <c r="HO59" s="183">
        <v>286.17252114846377</v>
      </c>
      <c r="HQ59" s="154"/>
      <c r="HR59" s="194">
        <v>2005</v>
      </c>
      <c r="HS59" s="238">
        <v>7</v>
      </c>
      <c r="HT59" s="194">
        <v>1999</v>
      </c>
      <c r="HU59" s="239"/>
      <c r="HW59" s="239">
        <v>18.412867219999999</v>
      </c>
      <c r="HX59" s="239"/>
      <c r="HY59" s="154"/>
      <c r="HZ59" s="154"/>
      <c r="IA59" s="184">
        <v>4</v>
      </c>
      <c r="IB59" s="184"/>
      <c r="IC59" s="184">
        <v>217</v>
      </c>
      <c r="ID59" s="184"/>
      <c r="IE59" s="185">
        <v>0.24406614192446152</v>
      </c>
      <c r="IF59" s="185"/>
      <c r="IG59" s="184">
        <v>13.240588199402037</v>
      </c>
    </row>
    <row r="60" spans="1:241" ht="15" customHeight="1" x14ac:dyDescent="0.25">
      <c r="A60" s="198">
        <v>57</v>
      </c>
      <c r="B60" s="155"/>
      <c r="C60" s="244"/>
      <c r="D60" s="244"/>
      <c r="E60" s="245">
        <v>161146</v>
      </c>
      <c r="F60" s="244"/>
      <c r="G60" s="244">
        <v>28805</v>
      </c>
      <c r="H60" s="244"/>
      <c r="I60" s="244">
        <v>25257</v>
      </c>
      <c r="J60" s="244"/>
      <c r="K60" s="244">
        <v>26813</v>
      </c>
      <c r="L60" s="244"/>
      <c r="M60" s="242">
        <f t="shared" si="23"/>
        <v>17.875094634679112</v>
      </c>
      <c r="N60" s="242"/>
      <c r="O60" s="242">
        <f>I60/E60*100</f>
        <v>15.673364526578382</v>
      </c>
      <c r="P60" s="242"/>
      <c r="Q60" s="242">
        <f>K60/E60*100</f>
        <v>16.638948531145669</v>
      </c>
      <c r="R60" s="244"/>
      <c r="S60" s="244">
        <v>38</v>
      </c>
      <c r="U60" s="244"/>
      <c r="V60" s="244"/>
      <c r="W60" s="244">
        <v>316</v>
      </c>
      <c r="X60" s="244"/>
      <c r="Y60" s="244">
        <v>0.18895905089934942</v>
      </c>
      <c r="Z60" s="244"/>
      <c r="AA60" s="244">
        <v>59823</v>
      </c>
      <c r="AB60" s="244"/>
      <c r="AC60" s="244">
        <v>35.772459816303098</v>
      </c>
      <c r="AD60" s="244"/>
      <c r="AE60" s="244">
        <v>53341</v>
      </c>
      <c r="AF60" s="244"/>
      <c r="AG60" s="245">
        <v>31.896407386146194</v>
      </c>
      <c r="AH60" s="244"/>
      <c r="AI60" s="244"/>
      <c r="AJ60" s="244"/>
      <c r="AK60" s="244">
        <v>88</v>
      </c>
      <c r="AL60" s="244"/>
      <c r="AM60" s="244">
        <v>11066</v>
      </c>
      <c r="AN60" s="244"/>
      <c r="AO60" s="244">
        <v>4047</v>
      </c>
      <c r="AP60" s="244"/>
      <c r="AQ60" s="244">
        <v>179</v>
      </c>
      <c r="AR60" s="244"/>
      <c r="AS60" s="244">
        <v>564</v>
      </c>
      <c r="AT60" s="244"/>
      <c r="AU60" s="244">
        <v>1237</v>
      </c>
      <c r="AV60" s="244"/>
      <c r="AW60" s="244">
        <v>174</v>
      </c>
      <c r="AX60" s="244"/>
      <c r="AY60" s="244">
        <v>1977</v>
      </c>
      <c r="AZ60" s="244"/>
      <c r="BA60" s="244"/>
      <c r="BB60" s="244"/>
      <c r="BC60" s="244">
        <v>1043</v>
      </c>
      <c r="BD60" s="244"/>
      <c r="BE60" s="244">
        <v>314</v>
      </c>
      <c r="BF60" s="244"/>
      <c r="BG60" s="244">
        <v>10</v>
      </c>
      <c r="BH60" s="244"/>
      <c r="BI60" s="244">
        <v>719</v>
      </c>
      <c r="BJ60" s="244"/>
      <c r="BK60" s="244"/>
      <c r="BL60" s="244"/>
      <c r="BM60" s="244">
        <v>4091</v>
      </c>
      <c r="BN60" s="244"/>
      <c r="BO60" s="244">
        <v>5384</v>
      </c>
      <c r="BP60" s="244"/>
      <c r="BQ60" s="244">
        <v>1848</v>
      </c>
      <c r="BR60" s="244"/>
      <c r="BS60" s="244">
        <v>1458</v>
      </c>
      <c r="BT60" s="244"/>
      <c r="BU60" s="244">
        <v>62225</v>
      </c>
      <c r="BW60" s="244"/>
      <c r="BX60" s="244"/>
      <c r="BY60" s="244"/>
      <c r="BZ60" s="244"/>
      <c r="CA60" s="244">
        <v>58911</v>
      </c>
      <c r="CB60" s="244"/>
      <c r="CC60" s="244">
        <v>35.227109644087257</v>
      </c>
      <c r="CE60" s="244"/>
      <c r="CF60" s="244"/>
      <c r="CG60" s="256">
        <v>82264</v>
      </c>
      <c r="CH60" s="256"/>
      <c r="CI60" s="256">
        <v>4837</v>
      </c>
      <c r="CJ60" s="256"/>
      <c r="CK60" s="256">
        <v>44494</v>
      </c>
      <c r="CL60" s="244"/>
      <c r="CM60" s="250">
        <f t="shared" si="26"/>
        <v>5.5533231535803269</v>
      </c>
      <c r="CN60" s="244"/>
      <c r="CO60" s="257">
        <v>3.2180904522613067</v>
      </c>
      <c r="CP60" s="244"/>
      <c r="CQ60" s="250">
        <f t="shared" si="27"/>
        <v>66.188684980432384</v>
      </c>
      <c r="CR60" s="244"/>
      <c r="CS60" s="245">
        <v>1.4319187711533454</v>
      </c>
      <c r="CT60" s="244"/>
      <c r="CU60" s="245">
        <v>32376</v>
      </c>
      <c r="CW60" s="245">
        <v>2727</v>
      </c>
      <c r="CX60" s="244"/>
      <c r="CY60" s="252">
        <f t="shared" si="21"/>
        <v>39.356219002236706</v>
      </c>
      <c r="CZ60" s="244"/>
      <c r="DA60" s="252">
        <f t="shared" si="22"/>
        <v>3.3149372751142665</v>
      </c>
      <c r="DE60" s="244">
        <v>16619</v>
      </c>
      <c r="DF60" s="244"/>
      <c r="DG60" s="244">
        <v>37768</v>
      </c>
      <c r="DH60" s="244"/>
      <c r="DI60" s="244">
        <v>14413</v>
      </c>
      <c r="DJ60" s="244"/>
      <c r="DK60" s="244">
        <v>69286</v>
      </c>
      <c r="DL60" s="244"/>
      <c r="DM60" s="244">
        <v>23.986086655312761</v>
      </c>
      <c r="DN60" s="244"/>
      <c r="DO60" s="244">
        <v>54.510290679213689</v>
      </c>
      <c r="DP60" s="244"/>
      <c r="DQ60" s="244">
        <v>20.802182259042233</v>
      </c>
      <c r="DR60" s="244"/>
      <c r="DS60" s="244">
        <v>18469</v>
      </c>
      <c r="DT60" s="244"/>
      <c r="DU60" s="244">
        <v>754</v>
      </c>
      <c r="DV60" s="244"/>
      <c r="DW60" s="244">
        <v>69404</v>
      </c>
      <c r="DX60" s="244"/>
      <c r="DY60" s="244">
        <v>26.610858163794592</v>
      </c>
      <c r="DZ60" s="244"/>
      <c r="EA60" s="244">
        <v>1.0863927151172843</v>
      </c>
      <c r="EB60" s="249">
        <v>2010</v>
      </c>
      <c r="EC60" s="245">
        <v>1315000</v>
      </c>
      <c r="ED60" s="244"/>
      <c r="EE60" s="245">
        <v>600000</v>
      </c>
      <c r="EG60" s="245">
        <v>20.2</v>
      </c>
      <c r="EI60" s="245">
        <v>6.1</v>
      </c>
      <c r="EK60" s="242">
        <v>3.1</v>
      </c>
      <c r="EO60" s="244">
        <v>1.2</v>
      </c>
      <c r="EP60" s="244"/>
      <c r="GA60" s="254">
        <v>0.70621857046645575</v>
      </c>
      <c r="GB60" s="254"/>
      <c r="GC60" s="254">
        <v>5.0114616890407886</v>
      </c>
      <c r="GD60" s="254"/>
      <c r="GE60" s="254">
        <v>36.407352867777071</v>
      </c>
      <c r="GF60" s="254"/>
      <c r="GG60" s="254">
        <v>146.44806700595578</v>
      </c>
      <c r="GH60" s="254"/>
      <c r="GI60" s="254">
        <v>99.977612409652096</v>
      </c>
      <c r="GJ60" s="254"/>
      <c r="GK60" s="254">
        <v>21.823138746579339</v>
      </c>
      <c r="GL60" s="254"/>
      <c r="GM60" s="254">
        <v>0</v>
      </c>
      <c r="GN60" s="254"/>
      <c r="GO60" s="254">
        <v>48.482072351898076</v>
      </c>
      <c r="GP60" s="254"/>
      <c r="GQ60" s="254">
        <v>1852</v>
      </c>
      <c r="GR60" s="254"/>
      <c r="GS60" s="254">
        <v>79.8</v>
      </c>
      <c r="GT60" s="254"/>
      <c r="GU60" s="184">
        <v>66</v>
      </c>
      <c r="GV60" s="184"/>
      <c r="GW60" s="184">
        <v>75.7</v>
      </c>
      <c r="GX60" s="184"/>
      <c r="GY60" s="184">
        <v>59.3</v>
      </c>
      <c r="GZ60" s="184"/>
      <c r="HC60" s="184"/>
      <c r="HG60" s="184">
        <v>302</v>
      </c>
      <c r="HH60" s="184"/>
      <c r="HI60" s="184">
        <v>3084</v>
      </c>
      <c r="HJ60" s="184"/>
      <c r="HK60" s="184">
        <v>72</v>
      </c>
      <c r="HL60" s="184"/>
      <c r="HM60" s="184">
        <v>3714</v>
      </c>
      <c r="HO60" s="183">
        <v>240.04650901112089</v>
      </c>
      <c r="HQ60" s="154"/>
      <c r="HR60" s="194">
        <v>2006</v>
      </c>
      <c r="HS60" s="238">
        <v>6</v>
      </c>
      <c r="HT60" s="194">
        <v>2000</v>
      </c>
      <c r="HU60" s="239"/>
      <c r="HW60" s="239">
        <v>18.801217300000001</v>
      </c>
      <c r="HX60" s="239"/>
      <c r="HY60" s="154"/>
      <c r="HZ60" s="154"/>
      <c r="IA60" s="184">
        <v>7</v>
      </c>
      <c r="IB60" s="184"/>
      <c r="IC60" s="184">
        <v>192</v>
      </c>
      <c r="ID60" s="184"/>
      <c r="IE60" s="185">
        <v>0.42323435695585665</v>
      </c>
      <c r="IF60" s="185"/>
      <c r="IG60" s="184">
        <v>11.608713790789212</v>
      </c>
    </row>
    <row r="61" spans="1:241" ht="15" customHeight="1" x14ac:dyDescent="0.35">
      <c r="A61" s="156">
        <v>58</v>
      </c>
      <c r="B61" s="155"/>
      <c r="C61" s="244"/>
      <c r="D61" s="244"/>
      <c r="E61" s="245">
        <v>161229</v>
      </c>
      <c r="F61" s="244"/>
      <c r="G61">
        <v>26931</v>
      </c>
      <c r="H61"/>
      <c r="I61">
        <v>24256</v>
      </c>
      <c r="J61"/>
      <c r="K61">
        <v>30710</v>
      </c>
      <c r="L61"/>
      <c r="M61">
        <v>16.039904705181655</v>
      </c>
      <c r="N61"/>
      <c r="O61">
        <v>14.446694460988684</v>
      </c>
      <c r="P61"/>
      <c r="Q61">
        <v>18.290649195949971</v>
      </c>
      <c r="R61"/>
      <c r="S61"/>
      <c r="U61" s="244"/>
      <c r="V61" s="244"/>
      <c r="W61" s="245">
        <v>436</v>
      </c>
      <c r="Y61" s="245">
        <v>0.26701124999234488</v>
      </c>
      <c r="AA61" s="245">
        <v>54495</v>
      </c>
      <c r="AC61" s="245">
        <v>33.434976808108587</v>
      </c>
      <c r="AE61" s="245">
        <v>48237</v>
      </c>
      <c r="AG61" s="245">
        <v>29.63088093468393</v>
      </c>
      <c r="AK61" s="245">
        <v>106</v>
      </c>
      <c r="AM61" s="245">
        <v>13393</v>
      </c>
      <c r="AO61" s="245">
        <v>4047</v>
      </c>
      <c r="AQ61" s="245">
        <v>88</v>
      </c>
      <c r="AS61" s="245">
        <v>556</v>
      </c>
      <c r="AU61" s="245">
        <v>1402</v>
      </c>
      <c r="AW61" s="245">
        <v>187</v>
      </c>
      <c r="AY61" s="245">
        <v>2039</v>
      </c>
      <c r="AZ61" s="244"/>
      <c r="BA61" s="244"/>
      <c r="BB61" s="244"/>
      <c r="BC61" s="244">
        <v>1115</v>
      </c>
      <c r="BD61" s="244"/>
      <c r="BE61" s="244">
        <v>311</v>
      </c>
      <c r="BF61" s="244"/>
      <c r="BG61" s="244">
        <v>11</v>
      </c>
      <c r="BH61" s="244"/>
      <c r="BI61" s="244">
        <v>793</v>
      </c>
      <c r="BJ61" s="244"/>
      <c r="BK61" s="244"/>
      <c r="BL61" s="244"/>
      <c r="BM61" s="245">
        <v>4295</v>
      </c>
      <c r="BO61" s="245">
        <v>5568</v>
      </c>
      <c r="BQ61" s="245">
        <v>1885</v>
      </c>
      <c r="BS61" s="245">
        <v>1501</v>
      </c>
      <c r="BU61" s="245">
        <v>75859</v>
      </c>
      <c r="BW61" s="244"/>
      <c r="BX61" s="244"/>
      <c r="BY61" s="244"/>
      <c r="BZ61" s="244"/>
      <c r="CA61" s="244">
        <v>67030</v>
      </c>
      <c r="CB61" s="244"/>
      <c r="CC61" s="244">
        <v>41.574664450343612</v>
      </c>
      <c r="CE61" s="244"/>
      <c r="CF61" s="244"/>
      <c r="CG61" s="244">
        <v>86987</v>
      </c>
      <c r="CH61" s="244"/>
      <c r="CI61" s="244">
        <v>3953</v>
      </c>
      <c r="CJ61" s="244"/>
      <c r="CK61" s="244">
        <v>45507</v>
      </c>
      <c r="CL61" s="244"/>
      <c r="CM61" s="244">
        <v>4.3468220804926325</v>
      </c>
      <c r="CN61" s="244"/>
      <c r="CO61" s="257">
        <v>4.4000000000000004</v>
      </c>
      <c r="CP61" s="244"/>
      <c r="CQ61" s="244">
        <v>66.648588829362325</v>
      </c>
      <c r="CR61" s="244"/>
      <c r="CS61" s="244">
        <v>1.1213833247731553</v>
      </c>
      <c r="CT61" s="244"/>
      <c r="CU61" s="244">
        <v>35030</v>
      </c>
      <c r="CV61" s="244"/>
      <c r="CW61" s="244">
        <v>3052</v>
      </c>
      <c r="CX61" s="244"/>
      <c r="CY61" s="244">
        <v>40.949208019171195</v>
      </c>
      <c r="CZ61" s="244"/>
      <c r="DA61" s="244">
        <v>3.5677128996434626</v>
      </c>
      <c r="DE61" s="245">
        <v>15162</v>
      </c>
      <c r="DG61" s="245">
        <v>34771</v>
      </c>
      <c r="DI61" s="245">
        <v>12501</v>
      </c>
      <c r="DK61" s="245">
        <v>62726</v>
      </c>
      <c r="DM61" s="245">
        <v>24.171794790039218</v>
      </c>
      <c r="DO61" s="245">
        <v>55.433153716162352</v>
      </c>
      <c r="DQ61" s="245">
        <v>19.929534802155406</v>
      </c>
      <c r="DS61" s="245">
        <v>18036</v>
      </c>
      <c r="DU61" s="245">
        <v>602</v>
      </c>
      <c r="DW61" s="245">
        <v>62713</v>
      </c>
      <c r="DY61" s="245">
        <v>29.033192749750491</v>
      </c>
      <c r="EA61" s="245">
        <v>0.96906088020347059</v>
      </c>
      <c r="EB61" s="249">
        <v>2011</v>
      </c>
      <c r="EC61" s="245">
        <v>1250000</v>
      </c>
      <c r="ED61" s="244"/>
      <c r="EE61" s="245">
        <v>574900</v>
      </c>
      <c r="EK61" s="242">
        <v>1.7000000000000002</v>
      </c>
      <c r="EO61" s="244">
        <v>0.41226912928759896</v>
      </c>
      <c r="EP61" s="244"/>
      <c r="GA61" s="254">
        <v>0</v>
      </c>
      <c r="GB61" s="254"/>
      <c r="GC61" s="254">
        <v>4.5733977454999719</v>
      </c>
      <c r="GD61" s="254"/>
      <c r="GE61" s="254">
        <v>33.826352749343734</v>
      </c>
      <c r="GF61" s="254"/>
      <c r="GG61" s="254">
        <v>136.32489742453654</v>
      </c>
      <c r="GH61" s="254"/>
      <c r="GI61" s="254">
        <v>117.58636623098879</v>
      </c>
      <c r="GJ61" s="254"/>
      <c r="GK61" s="254">
        <v>24.289665087925659</v>
      </c>
      <c r="GL61" s="254"/>
      <c r="GM61" s="254">
        <v>0</v>
      </c>
      <c r="GN61" s="254"/>
      <c r="GO61" s="254">
        <v>49.65849218625975</v>
      </c>
      <c r="GP61" s="254"/>
      <c r="GQ61" s="254">
        <v>1639</v>
      </c>
      <c r="GR61" s="254"/>
      <c r="GS61" s="254">
        <v>90</v>
      </c>
      <c r="GT61" s="254"/>
      <c r="GU61" s="184">
        <v>64.400000000000006</v>
      </c>
      <c r="GV61" s="184"/>
      <c r="GW61" s="184">
        <v>79</v>
      </c>
      <c r="GX61" s="184"/>
      <c r="GY61" s="184">
        <v>64.2</v>
      </c>
      <c r="GZ61" s="184"/>
      <c r="HC61" s="184"/>
      <c r="HG61" s="184">
        <v>359</v>
      </c>
      <c r="HH61" s="184"/>
      <c r="HI61" s="184">
        <v>2694</v>
      </c>
      <c r="HJ61" s="184"/>
      <c r="HK61" s="184">
        <v>65</v>
      </c>
      <c r="HL61" s="184"/>
      <c r="HM61" s="184">
        <v>3359</v>
      </c>
      <c r="HO61" s="183">
        <v>253.80710659898475</v>
      </c>
      <c r="HQ61" s="154"/>
      <c r="HR61" s="194">
        <v>2007</v>
      </c>
      <c r="HS61" s="238">
        <v>6</v>
      </c>
      <c r="HT61" s="194">
        <v>2001</v>
      </c>
      <c r="HU61" s="239"/>
      <c r="HW61" s="239">
        <v>19.109279249999997</v>
      </c>
      <c r="HX61" s="239"/>
      <c r="HY61" s="154"/>
      <c r="HZ61" s="154"/>
      <c r="IA61" s="184">
        <v>9</v>
      </c>
      <c r="IB61" s="184"/>
      <c r="IC61" s="184">
        <v>178</v>
      </c>
      <c r="ID61" s="184"/>
      <c r="IE61" s="185">
        <v>0.53542744958058186</v>
      </c>
      <c r="IF61" s="185"/>
      <c r="IG61" s="184">
        <v>10.589565113927064</v>
      </c>
    </row>
    <row r="62" spans="1:241" ht="15" customHeight="1" x14ac:dyDescent="0.35">
      <c r="A62" s="156">
        <v>59</v>
      </c>
      <c r="B62" s="155"/>
      <c r="C62" s="244"/>
      <c r="D62" s="244"/>
      <c r="E62" s="245">
        <v>162413</v>
      </c>
      <c r="F62" s="244"/>
      <c r="G62"/>
      <c r="H62"/>
      <c r="I62"/>
      <c r="J62"/>
      <c r="K62"/>
      <c r="L62"/>
      <c r="M62"/>
      <c r="N62"/>
      <c r="O62"/>
      <c r="P62"/>
      <c r="Q62"/>
      <c r="R62"/>
      <c r="S62"/>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v>1326</v>
      </c>
      <c r="BD62" s="244"/>
      <c r="BE62" s="244">
        <v>388</v>
      </c>
      <c r="BF62" s="244"/>
      <c r="BG62" s="244">
        <v>18</v>
      </c>
      <c r="BH62" s="244"/>
      <c r="BI62" s="244">
        <v>899</v>
      </c>
      <c r="BJ62" s="244"/>
      <c r="BK62" s="244"/>
      <c r="BL62" s="244"/>
      <c r="BM62" s="244"/>
      <c r="BN62" s="244"/>
      <c r="BO62" s="244"/>
      <c r="BP62" s="244"/>
      <c r="BQ62" s="244"/>
      <c r="BR62" s="244"/>
      <c r="BS62" s="244"/>
      <c r="BT62" s="244"/>
      <c r="BU62" s="244"/>
      <c r="BW62" s="244"/>
      <c r="BX62" s="244"/>
      <c r="BY62" s="244"/>
      <c r="BZ62" s="244"/>
      <c r="CA62" s="244"/>
      <c r="CB62" s="244"/>
      <c r="CC62" s="244"/>
      <c r="CE62" s="244"/>
      <c r="CF62" s="244"/>
      <c r="CG62" s="244"/>
      <c r="CH62" s="244"/>
      <c r="CI62" s="244"/>
      <c r="CJ62" s="244"/>
      <c r="CK62" s="244"/>
      <c r="CL62" s="244"/>
      <c r="CM62" s="244"/>
      <c r="CN62" s="244"/>
      <c r="CO62" s="257">
        <v>4</v>
      </c>
      <c r="CP62" s="244"/>
      <c r="CQ62" s="244"/>
      <c r="CR62" s="244"/>
      <c r="CS62" s="244"/>
      <c r="CT62" s="244"/>
      <c r="CU62" s="244"/>
      <c r="CV62" s="244"/>
      <c r="CW62" s="244"/>
      <c r="CX62" s="244"/>
      <c r="CY62" s="244"/>
      <c r="CZ62" s="244"/>
      <c r="DA62" s="244"/>
      <c r="DE62" s="244"/>
      <c r="DF62" s="244"/>
      <c r="DG62" s="244"/>
      <c r="DH62" s="244"/>
      <c r="DI62" s="244"/>
      <c r="DJ62" s="244"/>
      <c r="DK62" s="244"/>
      <c r="DL62" s="244"/>
      <c r="DM62" s="244"/>
      <c r="DN62" s="244"/>
      <c r="DO62" s="244"/>
      <c r="DP62" s="244"/>
      <c r="DQ62" s="244"/>
      <c r="DR62" s="244"/>
      <c r="DS62" s="244"/>
      <c r="DT62" s="244"/>
      <c r="DU62" s="244"/>
      <c r="DV62" s="244"/>
      <c r="DW62" s="244"/>
      <c r="DX62" s="244"/>
      <c r="DY62" s="244"/>
      <c r="DZ62" s="244"/>
      <c r="EA62" s="244"/>
      <c r="EB62" s="249">
        <v>2012</v>
      </c>
      <c r="EC62" s="245">
        <v>1225000</v>
      </c>
      <c r="ED62" s="244"/>
      <c r="EE62" s="245">
        <v>550000</v>
      </c>
      <c r="EK62" s="242">
        <v>1.7000000000000002</v>
      </c>
      <c r="EO62" s="244"/>
      <c r="EP62" s="244"/>
      <c r="GA62" s="254">
        <v>1.0501962057393082</v>
      </c>
      <c r="GB62" s="254"/>
      <c r="GC62" s="254">
        <v>5.6111646400704913</v>
      </c>
      <c r="GD62" s="254"/>
      <c r="GE62" s="254">
        <v>31.679662367691126</v>
      </c>
      <c r="GF62" s="254"/>
      <c r="GG62" s="254">
        <v>123.05368309555786</v>
      </c>
      <c r="GH62" s="254"/>
      <c r="GI62" s="254">
        <v>110.29645109205079</v>
      </c>
      <c r="GJ62" s="254"/>
      <c r="GK62" s="254">
        <v>21.322607511767021</v>
      </c>
      <c r="GL62" s="254"/>
      <c r="GM62" s="254">
        <v>0.66953989622082566</v>
      </c>
      <c r="GN62" s="254"/>
      <c r="GO62" s="254">
        <v>46.090761275613033</v>
      </c>
      <c r="GP62" s="254"/>
      <c r="GQ62" s="254">
        <v>1610</v>
      </c>
      <c r="GR62" s="254"/>
      <c r="GS62" s="254">
        <v>86.2</v>
      </c>
      <c r="GT62" s="254"/>
      <c r="GU62" s="184">
        <v>71.7</v>
      </c>
      <c r="GV62" s="184"/>
      <c r="GW62" s="184">
        <v>75.7</v>
      </c>
      <c r="GX62" s="184"/>
      <c r="GY62" s="184">
        <v>60.7</v>
      </c>
      <c r="GZ62" s="184"/>
      <c r="HC62" s="184"/>
      <c r="HG62" s="184">
        <v>357</v>
      </c>
      <c r="HH62" s="184"/>
      <c r="HI62" s="184">
        <v>3107</v>
      </c>
      <c r="HJ62" s="184"/>
      <c r="HK62" s="184">
        <v>110</v>
      </c>
      <c r="HL62" s="184"/>
      <c r="HM62" s="184">
        <v>3835</v>
      </c>
      <c r="HO62" s="183">
        <v>256.33915642234342</v>
      </c>
      <c r="HQ62" s="154"/>
      <c r="HR62" s="194">
        <v>2008</v>
      </c>
      <c r="HS62" s="238">
        <v>6</v>
      </c>
      <c r="HT62" s="194">
        <v>2002</v>
      </c>
      <c r="HU62" s="239"/>
      <c r="HW62" s="239">
        <v>18.946106969999999</v>
      </c>
      <c r="HX62" s="239"/>
      <c r="HY62" s="154"/>
      <c r="HZ62" s="154"/>
      <c r="IA62" s="184">
        <v>1</v>
      </c>
      <c r="IB62" s="184"/>
      <c r="IC62" s="184">
        <v>149</v>
      </c>
      <c r="ID62" s="184"/>
      <c r="IE62" s="185">
        <v>5.8994613791760811E-2</v>
      </c>
      <c r="IF62" s="185"/>
      <c r="IG62" s="184">
        <v>8.7901974549723612</v>
      </c>
    </row>
    <row r="63" spans="1:241" ht="15" customHeight="1" x14ac:dyDescent="0.25">
      <c r="A63" s="156">
        <v>60</v>
      </c>
      <c r="B63" s="155"/>
      <c r="C63" s="244"/>
      <c r="D63" s="244"/>
      <c r="E63" s="245">
        <v>164096</v>
      </c>
      <c r="F63" s="244"/>
      <c r="G63" s="244"/>
      <c r="H63" s="244"/>
      <c r="I63" s="244"/>
      <c r="J63" s="244"/>
      <c r="K63" s="244"/>
      <c r="L63" s="244"/>
      <c r="M63" s="244"/>
      <c r="N63" s="244"/>
      <c r="O63" s="244"/>
      <c r="P63" s="244"/>
      <c r="Q63" s="244"/>
      <c r="R63" s="244"/>
      <c r="S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v>1016</v>
      </c>
      <c r="BD63" s="244"/>
      <c r="BE63" s="244">
        <v>332</v>
      </c>
      <c r="BF63" s="244"/>
      <c r="BG63" s="244">
        <v>6</v>
      </c>
      <c r="BH63" s="244"/>
      <c r="BI63" s="244">
        <v>542</v>
      </c>
      <c r="BJ63" s="244"/>
      <c r="BK63" s="244"/>
      <c r="BL63" s="244"/>
      <c r="BM63" s="244"/>
      <c r="BN63" s="244"/>
      <c r="BO63" s="244"/>
      <c r="BP63" s="244"/>
      <c r="BQ63" s="244"/>
      <c r="BR63" s="244"/>
      <c r="BS63" s="244"/>
      <c r="BT63" s="244"/>
      <c r="BU63" s="244"/>
      <c r="BW63" s="244"/>
      <c r="BX63" s="244"/>
      <c r="BY63" s="244"/>
      <c r="BZ63" s="244"/>
      <c r="CA63" s="244"/>
      <c r="CB63" s="244"/>
      <c r="CC63" s="244"/>
      <c r="CE63" s="244"/>
      <c r="CF63" s="244"/>
      <c r="CG63" s="244"/>
      <c r="CH63" s="244"/>
      <c r="CI63" s="244"/>
      <c r="CJ63" s="244"/>
      <c r="CK63" s="244"/>
      <c r="CL63" s="244"/>
      <c r="CM63" s="244"/>
      <c r="CN63" s="244"/>
      <c r="CO63" s="257">
        <v>3.9</v>
      </c>
      <c r="CP63" s="244"/>
      <c r="CQ63" s="244"/>
      <c r="CR63" s="244"/>
      <c r="CS63" s="244"/>
      <c r="CT63" s="244"/>
      <c r="CU63" s="244"/>
      <c r="CV63" s="244"/>
      <c r="CW63" s="244"/>
      <c r="CX63" s="244"/>
      <c r="CY63" s="244"/>
      <c r="CZ63" s="244"/>
      <c r="DA63" s="244"/>
      <c r="DE63" s="244"/>
      <c r="DF63" s="244"/>
      <c r="DG63" s="244"/>
      <c r="DH63" s="244"/>
      <c r="DI63" s="244"/>
      <c r="DJ63" s="244"/>
      <c r="DK63" s="244"/>
      <c r="DL63" s="244"/>
      <c r="DM63" s="244"/>
      <c r="DN63" s="244"/>
      <c r="DO63" s="244"/>
      <c r="DP63" s="244"/>
      <c r="DQ63" s="244"/>
      <c r="DR63" s="244"/>
      <c r="DS63" s="244"/>
      <c r="DT63" s="244"/>
      <c r="DU63" s="244"/>
      <c r="DV63" s="244"/>
      <c r="DW63" s="244"/>
      <c r="DX63" s="244"/>
      <c r="DY63" s="244"/>
      <c r="DZ63" s="244"/>
      <c r="EA63" s="244"/>
      <c r="EB63" s="249">
        <v>2013</v>
      </c>
      <c r="EC63" s="245">
        <v>1402500</v>
      </c>
      <c r="ED63" s="244"/>
      <c r="EE63" s="245">
        <v>570000</v>
      </c>
      <c r="EK63" s="242">
        <v>0.2</v>
      </c>
      <c r="EO63" s="244"/>
      <c r="EP63" s="244"/>
      <c r="GA63" s="254">
        <v>1.1692109359829586</v>
      </c>
      <c r="GB63" s="254"/>
      <c r="GC63" s="254">
        <v>4.650064632225436</v>
      </c>
      <c r="GD63" s="254"/>
      <c r="GE63" s="254">
        <v>34.782196778980257</v>
      </c>
      <c r="GF63" s="254"/>
      <c r="GG63" s="254">
        <v>112.208612732368</v>
      </c>
      <c r="GH63" s="254"/>
      <c r="GI63" s="254">
        <v>103.7404204617922</v>
      </c>
      <c r="GJ63" s="254"/>
      <c r="GK63" s="254">
        <v>21.962628241522346</v>
      </c>
      <c r="GL63" s="254"/>
      <c r="GM63" s="254">
        <v>1.7570527044091961</v>
      </c>
      <c r="GN63" s="254"/>
      <c r="GO63" s="254">
        <v>44.092342651099848</v>
      </c>
      <c r="GP63" s="254"/>
      <c r="GQ63" s="254">
        <v>1694</v>
      </c>
      <c r="GR63" s="254"/>
      <c r="GS63" s="254">
        <v>85.5</v>
      </c>
      <c r="GT63" s="254"/>
      <c r="GU63" s="184">
        <v>74.599999999999994</v>
      </c>
      <c r="GV63" s="184"/>
      <c r="GW63" s="184">
        <v>78.8</v>
      </c>
      <c r="GX63" s="184"/>
      <c r="GY63" s="184">
        <v>64.3</v>
      </c>
      <c r="GZ63" s="184"/>
      <c r="HC63" s="184"/>
      <c r="HG63" s="184">
        <v>391</v>
      </c>
      <c r="HH63" s="184"/>
      <c r="HI63" s="184">
        <v>3019</v>
      </c>
      <c r="HJ63" s="184"/>
      <c r="HK63" s="184">
        <v>206</v>
      </c>
      <c r="HL63" s="184"/>
      <c r="HM63" s="184">
        <v>3982</v>
      </c>
      <c r="HO63" s="183">
        <v>256.26944902068459</v>
      </c>
      <c r="HQ63" s="154"/>
      <c r="HR63" s="194">
        <v>2009</v>
      </c>
      <c r="HS63" s="238">
        <v>5</v>
      </c>
      <c r="HT63" s="194">
        <v>2003</v>
      </c>
      <c r="HU63" s="239"/>
      <c r="HW63" s="239">
        <v>19.561087069999999</v>
      </c>
      <c r="HX63" s="239"/>
      <c r="HY63" s="154"/>
      <c r="HZ63" s="154"/>
      <c r="IA63" s="184">
        <v>3</v>
      </c>
      <c r="IB63" s="184"/>
      <c r="IC63" s="184">
        <v>111</v>
      </c>
      <c r="ID63" s="184"/>
      <c r="IE63" s="185">
        <v>0.17983670826889187</v>
      </c>
      <c r="IF63" s="185"/>
      <c r="IG63" s="184">
        <v>6.6539582059489977</v>
      </c>
    </row>
    <row r="64" spans="1:241" ht="15" customHeight="1" x14ac:dyDescent="0.25">
      <c r="A64" s="156">
        <v>61</v>
      </c>
      <c r="B64" s="155"/>
      <c r="C64" s="244"/>
      <c r="D64" s="244"/>
      <c r="E64" s="245">
        <v>165568</v>
      </c>
      <c r="F64" s="244"/>
      <c r="G64" s="244"/>
      <c r="H64" s="244"/>
      <c r="I64" s="244"/>
      <c r="J64" s="244"/>
      <c r="K64" s="244"/>
      <c r="L64" s="244"/>
      <c r="M64" s="244"/>
      <c r="N64" s="244"/>
      <c r="O64" s="244"/>
      <c r="P64" s="244"/>
      <c r="Q64" s="244"/>
      <c r="R64" s="244"/>
      <c r="S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v>812</v>
      </c>
      <c r="BD64" s="244"/>
      <c r="BE64" s="244">
        <v>288</v>
      </c>
      <c r="BF64" s="244"/>
      <c r="BG64" s="244">
        <v>0</v>
      </c>
      <c r="BH64" s="244"/>
      <c r="BI64" s="244">
        <v>259</v>
      </c>
      <c r="BJ64" s="244"/>
      <c r="BK64" s="244"/>
      <c r="BL64" s="244"/>
      <c r="BM64" s="244"/>
      <c r="BN64" s="244"/>
      <c r="BO64" s="244"/>
      <c r="BP64" s="244"/>
      <c r="BQ64" s="244"/>
      <c r="BR64" s="244"/>
      <c r="BS64" s="244"/>
      <c r="BT64" s="244"/>
      <c r="BU64" s="244"/>
      <c r="BW64" s="244"/>
      <c r="BX64" s="244"/>
      <c r="BY64" s="244"/>
      <c r="BZ64" s="244"/>
      <c r="CA64" s="244"/>
      <c r="CB64" s="244"/>
      <c r="CC64" s="244"/>
      <c r="CE64" s="244"/>
      <c r="CF64" s="244"/>
      <c r="CG64" s="244"/>
      <c r="CH64" s="244"/>
      <c r="CI64" s="244"/>
      <c r="CJ64" s="244"/>
      <c r="CK64" s="244"/>
      <c r="CL64" s="244"/>
      <c r="CM64" s="244"/>
      <c r="CN64" s="244"/>
      <c r="CO64" s="257">
        <v>4</v>
      </c>
      <c r="CP64" s="244"/>
      <c r="CQ64" s="244"/>
      <c r="CR64" s="244"/>
      <c r="CS64" s="244"/>
      <c r="CT64" s="244"/>
      <c r="CU64" s="244"/>
      <c r="CV64" s="244"/>
      <c r="CW64" s="244"/>
      <c r="CX64" s="244"/>
      <c r="CY64" s="244"/>
      <c r="CZ64" s="244"/>
      <c r="DA64" s="244"/>
      <c r="DE64" s="244"/>
      <c r="DF64" s="244"/>
      <c r="DG64" s="244"/>
      <c r="DH64" s="244"/>
      <c r="DI64" s="244"/>
      <c r="DJ64" s="244"/>
      <c r="DK64" s="244"/>
      <c r="DL64" s="244"/>
      <c r="DM64" s="244"/>
      <c r="DN64" s="244"/>
      <c r="DO64" s="244"/>
      <c r="DP64" s="244"/>
      <c r="DQ64" s="244"/>
      <c r="DR64" s="244"/>
      <c r="DS64" s="244"/>
      <c r="DT64" s="244"/>
      <c r="DU64" s="244"/>
      <c r="DV64" s="244"/>
      <c r="DW64" s="244"/>
      <c r="DX64" s="244"/>
      <c r="DY64" s="244"/>
      <c r="DZ64" s="244"/>
      <c r="EA64" s="244"/>
      <c r="EB64" s="249">
        <v>2014</v>
      </c>
      <c r="EC64" s="245">
        <v>1600000</v>
      </c>
      <c r="ED64" s="244"/>
      <c r="EE64" s="245">
        <v>615000</v>
      </c>
      <c r="EK64" s="242">
        <v>0.70000000000000007</v>
      </c>
      <c r="EO64" s="244"/>
      <c r="EP64" s="244"/>
      <c r="GA64" s="254">
        <v>1.0222335803731153</v>
      </c>
      <c r="GB64" s="254"/>
      <c r="GC64" s="254">
        <v>6.2504542481284977</v>
      </c>
      <c r="GD64" s="254"/>
      <c r="GE64" s="254">
        <v>31.860970311368572</v>
      </c>
      <c r="GF64" s="254"/>
      <c r="GG64" s="254">
        <v>123.36190757710119</v>
      </c>
      <c r="GH64" s="254"/>
      <c r="GI64" s="254">
        <v>109.78008224566423</v>
      </c>
      <c r="GJ64" s="254"/>
      <c r="GK64" s="254">
        <v>21.894806156885341</v>
      </c>
      <c r="GL64" s="254"/>
      <c r="GM64" s="254">
        <v>0.99198148301231703</v>
      </c>
      <c r="GN64" s="254"/>
      <c r="GO64" s="254">
        <v>45.808939026131661</v>
      </c>
      <c r="GP64" s="254"/>
      <c r="GQ64" s="254">
        <v>1632</v>
      </c>
      <c r="GR64" s="254"/>
      <c r="GS64" s="254">
        <v>89.5</v>
      </c>
      <c r="GT64" s="254"/>
      <c r="GU64" s="184">
        <v>81</v>
      </c>
      <c r="GV64" s="184"/>
      <c r="GW64" s="184">
        <v>78</v>
      </c>
      <c r="GX64" s="184"/>
      <c r="GY64" s="184">
        <v>63.3</v>
      </c>
      <c r="GZ64" s="184"/>
      <c r="HC64" s="184"/>
      <c r="HG64" s="184">
        <v>378</v>
      </c>
      <c r="HH64" s="184"/>
      <c r="HI64" s="184">
        <v>3245</v>
      </c>
      <c r="HJ64" s="184"/>
      <c r="HK64" s="184">
        <v>214</v>
      </c>
      <c r="HL64" s="184"/>
      <c r="HM64" s="184">
        <v>4222</v>
      </c>
      <c r="HO64" s="183">
        <v>286.41770670826833</v>
      </c>
      <c r="HQ64" s="154"/>
      <c r="HR64" s="194">
        <v>2010</v>
      </c>
      <c r="HS64" s="238">
        <v>5</v>
      </c>
      <c r="HT64" s="194">
        <v>2004</v>
      </c>
      <c r="HU64" s="239"/>
      <c r="HW64" s="239">
        <v>19.04728922</v>
      </c>
      <c r="HX64" s="239"/>
      <c r="HY64" s="154"/>
      <c r="HZ64" s="154"/>
      <c r="IA64" s="184">
        <v>1</v>
      </c>
      <c r="IB64" s="184"/>
      <c r="IC64" s="184">
        <v>91</v>
      </c>
      <c r="ID64" s="184"/>
      <c r="IE64" s="185">
        <v>5.9090277950408346E-2</v>
      </c>
      <c r="IF64" s="185"/>
      <c r="IG64" s="184">
        <v>5.3772152934871595</v>
      </c>
    </row>
    <row r="65" spans="1:241" ht="15" customHeight="1" x14ac:dyDescent="0.25">
      <c r="A65" s="156">
        <v>62</v>
      </c>
      <c r="B65" s="155"/>
      <c r="C65" s="244"/>
      <c r="D65" s="244"/>
      <c r="E65" s="245">
        <v>166326</v>
      </c>
      <c r="F65" s="244"/>
      <c r="G65" s="244"/>
      <c r="H65" s="244"/>
      <c r="I65" s="244"/>
      <c r="J65" s="244"/>
      <c r="K65" s="244"/>
      <c r="L65" s="244"/>
      <c r="M65" s="244"/>
      <c r="N65" s="244"/>
      <c r="O65" s="244"/>
      <c r="P65" s="244"/>
      <c r="Q65" s="244"/>
      <c r="R65" s="244"/>
      <c r="S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v>1209</v>
      </c>
      <c r="BD65" s="244"/>
      <c r="BE65" s="244">
        <v>309</v>
      </c>
      <c r="BF65" s="244"/>
      <c r="BG65" s="244">
        <v>8</v>
      </c>
      <c r="BH65" s="244"/>
      <c r="BI65" s="244">
        <v>352</v>
      </c>
      <c r="BJ65" s="244"/>
      <c r="BK65" s="244"/>
      <c r="BL65" s="244"/>
      <c r="BM65" s="244"/>
      <c r="BN65" s="244"/>
      <c r="BO65" s="244"/>
      <c r="BP65" s="244"/>
      <c r="BQ65" s="244"/>
      <c r="BR65" s="244"/>
      <c r="BS65" s="244"/>
      <c r="BT65" s="244"/>
      <c r="BU65" s="244"/>
      <c r="BW65" s="244"/>
      <c r="BX65" s="244"/>
      <c r="BY65" s="244"/>
      <c r="BZ65" s="244"/>
      <c r="CA65" s="244"/>
      <c r="CB65" s="244"/>
      <c r="CC65" s="244"/>
      <c r="CE65" s="244"/>
      <c r="CF65" s="244"/>
      <c r="CG65" s="244"/>
      <c r="CH65" s="244"/>
      <c r="CI65" s="244"/>
      <c r="CJ65" s="244"/>
      <c r="CK65" s="244"/>
      <c r="CL65" s="244"/>
      <c r="CM65" s="244"/>
      <c r="CN65" s="244"/>
      <c r="CO65" s="257">
        <v>3.9</v>
      </c>
      <c r="CP65" s="244"/>
      <c r="CQ65" s="244"/>
      <c r="CR65" s="244"/>
      <c r="CS65" s="244"/>
      <c r="CT65" s="244"/>
      <c r="CU65" s="244"/>
      <c r="CV65" s="244"/>
      <c r="CW65" s="244"/>
      <c r="CX65" s="244"/>
      <c r="CY65" s="244"/>
      <c r="CZ65" s="244"/>
      <c r="DA65" s="244"/>
      <c r="DE65" s="244"/>
      <c r="DF65" s="244"/>
      <c r="DG65" s="244"/>
      <c r="DH65" s="244"/>
      <c r="DI65" s="244"/>
      <c r="DJ65" s="244"/>
      <c r="DK65" s="244"/>
      <c r="DL65" s="244"/>
      <c r="DM65" s="244"/>
      <c r="DN65" s="244"/>
      <c r="DO65" s="244"/>
      <c r="DP65" s="244"/>
      <c r="DQ65" s="244"/>
      <c r="DR65" s="244"/>
      <c r="DS65" s="244"/>
      <c r="DT65" s="244"/>
      <c r="DU65" s="244"/>
      <c r="DV65" s="244"/>
      <c r="DW65" s="244"/>
      <c r="DX65" s="244"/>
      <c r="DY65" s="244"/>
      <c r="DZ65" s="244"/>
      <c r="EA65" s="244"/>
      <c r="EB65" s="249">
        <v>2015</v>
      </c>
      <c r="EC65" s="245">
        <v>1900000</v>
      </c>
      <c r="ED65" s="244"/>
      <c r="EE65" s="245">
        <v>655000</v>
      </c>
      <c r="EK65" s="242">
        <v>1.2</v>
      </c>
      <c r="EO65" s="244"/>
      <c r="EP65" s="244"/>
      <c r="GA65" s="254">
        <v>1.0313494324352255</v>
      </c>
      <c r="GB65" s="254"/>
      <c r="GC65" s="254">
        <v>5.2829118576247343</v>
      </c>
      <c r="GD65" s="254"/>
      <c r="GE65" s="254">
        <v>34.521819941496659</v>
      </c>
      <c r="GF65" s="254"/>
      <c r="GG65" s="254">
        <v>115.10010878011082</v>
      </c>
      <c r="GH65" s="254"/>
      <c r="GI65" s="254">
        <v>100.07057880894588</v>
      </c>
      <c r="GJ65" s="254"/>
      <c r="GK65" s="254">
        <v>23.301474716395933</v>
      </c>
      <c r="GL65" s="254"/>
      <c r="GM65" s="254">
        <v>1.8017913979572386</v>
      </c>
      <c r="GN65" s="254"/>
      <c r="GO65" s="254">
        <v>42.238125119576729</v>
      </c>
      <c r="GP65" s="254"/>
      <c r="GQ65" s="254">
        <v>1539</v>
      </c>
      <c r="GR65" s="254"/>
      <c r="GS65" s="254">
        <v>89.4</v>
      </c>
      <c r="GT65" s="254"/>
      <c r="GU65" s="184">
        <v>85.5</v>
      </c>
      <c r="GV65" s="184"/>
      <c r="GW65" s="184">
        <v>78.900000000000006</v>
      </c>
      <c r="GX65" s="184"/>
      <c r="GY65" s="184">
        <v>64.099999999999994</v>
      </c>
      <c r="GZ65" s="184"/>
      <c r="HC65" s="184"/>
      <c r="HG65" s="223">
        <v>351.65573656524458</v>
      </c>
      <c r="HH65" s="223"/>
      <c r="HI65" s="223">
        <v>2886.8213102217692</v>
      </c>
      <c r="HJ65" s="223"/>
      <c r="HK65" s="223">
        <v>181.33154126016731</v>
      </c>
      <c r="HL65" s="223"/>
      <c r="HM65" s="223">
        <v>3819.5490464162399</v>
      </c>
      <c r="HO65" s="183">
        <v>268.16776188635487</v>
      </c>
      <c r="HQ65" s="154"/>
      <c r="HR65" s="194">
        <v>2011</v>
      </c>
      <c r="HS65" s="238">
        <v>5</v>
      </c>
      <c r="HT65" s="194">
        <v>2005</v>
      </c>
      <c r="HU65" s="239"/>
      <c r="HW65" s="239">
        <v>20.27237878</v>
      </c>
      <c r="HX65" s="239"/>
      <c r="HY65" s="154"/>
      <c r="HZ65" s="154"/>
      <c r="IA65" s="184">
        <v>6</v>
      </c>
      <c r="IB65" s="184"/>
      <c r="IC65" s="184">
        <v>103</v>
      </c>
      <c r="ID65" s="184"/>
      <c r="IE65" s="185">
        <v>0.35005190252404339</v>
      </c>
      <c r="IF65" s="185"/>
      <c r="IG65" s="184">
        <v>6.0092243266627445</v>
      </c>
    </row>
    <row r="66" spans="1:241" ht="15" customHeight="1" x14ac:dyDescent="0.25">
      <c r="A66" s="156">
        <v>63</v>
      </c>
      <c r="B66" s="155"/>
      <c r="C66" s="244"/>
      <c r="D66" s="244"/>
      <c r="E66" s="245">
        <v>167062</v>
      </c>
      <c r="F66" s="244"/>
      <c r="G66" s="244"/>
      <c r="H66" s="244"/>
      <c r="I66" s="244"/>
      <c r="J66" s="244"/>
      <c r="K66" s="244"/>
      <c r="L66" s="244"/>
      <c r="M66" s="244"/>
      <c r="N66" s="244"/>
      <c r="O66" s="244"/>
      <c r="P66" s="244"/>
      <c r="Q66" s="244"/>
      <c r="R66" s="244"/>
      <c r="S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68">
        <v>825</v>
      </c>
      <c r="BD66" s="240"/>
      <c r="BE66" s="268">
        <v>227</v>
      </c>
      <c r="BF66" s="240"/>
      <c r="BG66" s="268">
        <v>4</v>
      </c>
      <c r="BH66" s="240"/>
      <c r="BI66" s="268">
        <v>175</v>
      </c>
      <c r="BJ66" s="244"/>
      <c r="BK66" s="244"/>
      <c r="BL66" s="244"/>
      <c r="BM66" s="244"/>
      <c r="BN66" s="244"/>
      <c r="BO66" s="244"/>
      <c r="BP66" s="244"/>
      <c r="BQ66" s="244"/>
      <c r="BR66" s="244"/>
      <c r="BS66" s="244"/>
      <c r="BT66" s="244"/>
      <c r="BU66" s="244"/>
      <c r="BW66" s="244"/>
      <c r="BX66" s="244"/>
      <c r="BY66" s="244"/>
      <c r="BZ66" s="244"/>
      <c r="CA66" s="244"/>
      <c r="CB66" s="244"/>
      <c r="CC66" s="244"/>
      <c r="CE66" s="244"/>
      <c r="CF66" s="244"/>
      <c r="CG66" s="244"/>
      <c r="CH66" s="244"/>
      <c r="CI66" s="244"/>
      <c r="CJ66" s="244"/>
      <c r="CK66" s="244"/>
      <c r="CL66" s="244"/>
      <c r="CM66" s="244"/>
      <c r="CN66" s="244"/>
      <c r="CO66" s="257">
        <v>2.9</v>
      </c>
      <c r="CP66" s="244"/>
      <c r="CQ66" s="244"/>
      <c r="CR66" s="244"/>
      <c r="CS66" s="244"/>
      <c r="CT66" s="244"/>
      <c r="CU66" s="244"/>
      <c r="CV66" s="244"/>
      <c r="CW66" s="244"/>
      <c r="CX66" s="244"/>
      <c r="CY66" s="244"/>
      <c r="CZ66" s="244"/>
      <c r="DA66" s="244"/>
      <c r="DE66" s="244"/>
      <c r="DF66" s="244"/>
      <c r="DG66" s="244"/>
      <c r="DH66" s="244"/>
      <c r="DI66" s="244"/>
      <c r="DJ66" s="244"/>
      <c r="DK66" s="244"/>
      <c r="DL66" s="244"/>
      <c r="DM66" s="244"/>
      <c r="DN66" s="244"/>
      <c r="DO66" s="244"/>
      <c r="DP66" s="244"/>
      <c r="DQ66" s="244"/>
      <c r="DR66" s="244"/>
      <c r="DS66" s="244"/>
      <c r="DT66" s="244"/>
      <c r="DU66" s="244"/>
      <c r="DV66" s="244"/>
      <c r="DW66" s="244"/>
      <c r="DX66" s="244"/>
      <c r="DY66" s="244"/>
      <c r="DZ66" s="244"/>
      <c r="EA66" s="244"/>
      <c r="EB66" s="249">
        <v>2016</v>
      </c>
      <c r="EC66" s="245">
        <v>1963000</v>
      </c>
      <c r="ED66" s="244"/>
      <c r="EE66" s="245">
        <v>675000</v>
      </c>
      <c r="EK66" s="242">
        <v>0.70000000000000007</v>
      </c>
      <c r="EO66" s="244"/>
      <c r="EP66" s="244"/>
      <c r="GA66" s="254">
        <v>0.4952385838401811</v>
      </c>
      <c r="GC66" s="254">
        <v>5.0535989304428268</v>
      </c>
      <c r="GE66" s="254">
        <v>33.376200596723855</v>
      </c>
      <c r="GG66" s="254">
        <v>111.42568789588206</v>
      </c>
      <c r="GI66" s="254">
        <v>100.77976075851504</v>
      </c>
      <c r="GK66" s="254">
        <v>21.798865452805359</v>
      </c>
      <c r="GM66" s="254">
        <v>0</v>
      </c>
      <c r="GO66" s="254">
        <v>41.387808721754546</v>
      </c>
      <c r="GP66" s="254"/>
      <c r="GQ66" s="254">
        <v>1623</v>
      </c>
      <c r="GR66" s="254"/>
      <c r="GS66" s="254">
        <v>85.5</v>
      </c>
      <c r="GT66" s="254"/>
      <c r="GU66" s="184">
        <v>79.3</v>
      </c>
      <c r="GV66" s="184"/>
      <c r="GW66" s="184">
        <v>79.8</v>
      </c>
      <c r="GX66" s="184"/>
      <c r="GY66" s="184">
        <v>64.3</v>
      </c>
      <c r="GZ66" s="184"/>
      <c r="HC66" s="184"/>
      <c r="HG66" s="184">
        <v>474.94590113256328</v>
      </c>
      <c r="HH66" s="184"/>
      <c r="HI66" s="184">
        <v>3381.9520557569626</v>
      </c>
      <c r="HJ66" s="184"/>
      <c r="HK66" s="184">
        <v>175.36464041817723</v>
      </c>
      <c r="HL66" s="184"/>
      <c r="HM66" s="184">
        <v>4580.2770986145069</v>
      </c>
      <c r="HO66" s="183">
        <v>295.32235848886376</v>
      </c>
      <c r="HQ66" s="154"/>
      <c r="HR66" s="194">
        <v>2012</v>
      </c>
      <c r="HS66" s="238">
        <v>5</v>
      </c>
      <c r="HT66" s="194">
        <v>2006</v>
      </c>
      <c r="HU66" s="239"/>
      <c r="HW66" s="239">
        <v>20.182384370000001</v>
      </c>
      <c r="HX66" s="239"/>
      <c r="HY66" s="154"/>
      <c r="HZ66" s="154"/>
      <c r="IA66" s="184">
        <v>3</v>
      </c>
      <c r="IB66" s="184"/>
      <c r="IC66" s="184">
        <v>101</v>
      </c>
      <c r="ID66" s="184"/>
      <c r="IE66" s="185">
        <v>0.17283721415065437</v>
      </c>
      <c r="IF66" s="185"/>
      <c r="IG66" s="184">
        <v>5.8188528764053622</v>
      </c>
    </row>
    <row r="67" spans="1:241" ht="15" customHeight="1" x14ac:dyDescent="0.25">
      <c r="A67" s="156">
        <v>64</v>
      </c>
      <c r="B67" s="155"/>
      <c r="C67" s="244"/>
      <c r="D67" s="244"/>
      <c r="E67" s="245">
        <v>168540</v>
      </c>
      <c r="F67" s="244"/>
      <c r="G67" s="244"/>
      <c r="H67" s="244"/>
      <c r="I67" s="244"/>
      <c r="J67" s="244"/>
      <c r="K67" s="244"/>
      <c r="L67" s="244"/>
      <c r="M67" s="244"/>
      <c r="N67" s="244"/>
      <c r="O67" s="244"/>
      <c r="P67" s="244"/>
      <c r="Q67" s="244"/>
      <c r="R67" s="244"/>
      <c r="S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v>978</v>
      </c>
      <c r="BD67" s="244"/>
      <c r="BE67" s="244">
        <v>192</v>
      </c>
      <c r="BF67" s="244"/>
      <c r="BG67" s="244">
        <v>12</v>
      </c>
      <c r="BH67" s="244"/>
      <c r="BI67" s="244">
        <v>266</v>
      </c>
      <c r="BJ67" s="244"/>
      <c r="BK67" s="244"/>
      <c r="BL67" s="244"/>
      <c r="BM67" s="244"/>
      <c r="BN67" s="244"/>
      <c r="BO67" s="244"/>
      <c r="BP67" s="244"/>
      <c r="BQ67" s="244"/>
      <c r="BR67" s="244"/>
      <c r="BS67" s="244"/>
      <c r="BT67" s="244"/>
      <c r="BU67" s="244"/>
      <c r="BW67" s="244"/>
      <c r="BX67" s="244"/>
      <c r="BY67" s="244"/>
      <c r="BZ67" s="244"/>
      <c r="CA67" s="244"/>
      <c r="CB67" s="244"/>
      <c r="CC67" s="244"/>
      <c r="CE67" s="244"/>
      <c r="CF67" s="244"/>
      <c r="CG67" s="244"/>
      <c r="CH67" s="244"/>
      <c r="CI67" s="244"/>
      <c r="CJ67" s="244"/>
      <c r="CK67" s="244"/>
      <c r="CL67" s="244"/>
      <c r="CM67" s="244"/>
      <c r="CN67" s="244"/>
      <c r="CO67" s="257">
        <v>3.7</v>
      </c>
      <c r="CP67" s="244"/>
      <c r="CQ67" s="244"/>
      <c r="CR67" s="244"/>
      <c r="CS67" s="244"/>
      <c r="CT67" s="244"/>
      <c r="CU67" s="244"/>
      <c r="CV67" s="244"/>
      <c r="CW67" s="244"/>
      <c r="CX67" s="244"/>
      <c r="CY67" s="244"/>
      <c r="CZ67" s="244"/>
      <c r="DA67" s="244"/>
      <c r="DE67" s="244"/>
      <c r="DF67" s="244"/>
      <c r="DG67" s="244"/>
      <c r="DH67" s="244"/>
      <c r="DI67" s="244"/>
      <c r="DJ67" s="244"/>
      <c r="DK67" s="244"/>
      <c r="DL67" s="244"/>
      <c r="DM67" s="244"/>
      <c r="DN67" s="244"/>
      <c r="DO67" s="244"/>
      <c r="DP67" s="244"/>
      <c r="DQ67" s="244"/>
      <c r="DR67" s="244"/>
      <c r="DS67" s="244"/>
      <c r="DT67" s="244"/>
      <c r="DU67" s="244"/>
      <c r="DV67" s="244"/>
      <c r="DW67" s="244"/>
      <c r="DX67" s="244"/>
      <c r="DY67" s="244"/>
      <c r="DZ67" s="244"/>
      <c r="EA67" s="244"/>
      <c r="EB67" s="249">
        <v>2017</v>
      </c>
      <c r="EC67" s="245">
        <v>2200000</v>
      </c>
      <c r="ED67" s="244"/>
      <c r="EE67" s="245">
        <v>711250</v>
      </c>
      <c r="EK67" s="242">
        <v>0.2</v>
      </c>
      <c r="EO67" s="244"/>
      <c r="EP67" s="244"/>
      <c r="GA67" s="254">
        <v>0.8282131586936835</v>
      </c>
      <c r="GC67" s="254">
        <v>4.7997756690784819</v>
      </c>
      <c r="GE67" s="254">
        <v>36.79162858147518</v>
      </c>
      <c r="GG67" s="254">
        <v>118.20670986370671</v>
      </c>
      <c r="GI67" s="254">
        <v>107.08436432892624</v>
      </c>
      <c r="GK67" s="254">
        <v>21.86998310997091</v>
      </c>
      <c r="GM67" s="254">
        <v>0</v>
      </c>
      <c r="GO67" s="254">
        <v>43.405247170033633</v>
      </c>
      <c r="GP67" s="254"/>
      <c r="GQ67" s="254">
        <v>1509</v>
      </c>
      <c r="GR67" s="254"/>
      <c r="GS67" s="254">
        <v>133.33333333333331</v>
      </c>
      <c r="GT67" s="254"/>
      <c r="GU67" s="184">
        <v>33.333333333333329</v>
      </c>
      <c r="GV67" s="184"/>
      <c r="GW67" s="184">
        <v>79.892280071813275</v>
      </c>
      <c r="GX67" s="184"/>
      <c r="GY67" s="184">
        <v>64.452423698384209</v>
      </c>
      <c r="GZ67" s="184"/>
      <c r="HC67" s="184"/>
      <c r="HG67" s="184">
        <v>484.88675638951065</v>
      </c>
      <c r="HH67" s="184"/>
      <c r="HI67" s="184">
        <v>3437.0577522679732</v>
      </c>
      <c r="HJ67" s="184"/>
      <c r="HK67" s="184">
        <v>214.25228770699309</v>
      </c>
      <c r="HL67" s="184"/>
      <c r="HM67" s="184">
        <v>4713.5503295538474</v>
      </c>
      <c r="HO67" s="183">
        <v>312.91587238787184</v>
      </c>
      <c r="HQ67" s="154"/>
      <c r="HR67" s="194">
        <v>2013</v>
      </c>
      <c r="HS67" s="238">
        <v>5</v>
      </c>
      <c r="HT67" s="194">
        <v>2007</v>
      </c>
      <c r="HU67" s="239"/>
      <c r="HW67" s="239">
        <v>19.132153500000001</v>
      </c>
      <c r="HX67" s="239"/>
      <c r="HY67" s="154"/>
      <c r="HZ67" s="154"/>
      <c r="IA67" s="184">
        <v>2.6666666666666665</v>
      </c>
      <c r="IB67" s="184"/>
      <c r="IC67" s="184">
        <v>109.33333333333333</v>
      </c>
      <c r="ID67" s="184"/>
      <c r="IE67" s="185">
        <v>0.15173559306505024</v>
      </c>
      <c r="IF67" s="185"/>
      <c r="IG67" s="184">
        <v>6.2211593156670606</v>
      </c>
    </row>
    <row r="68" spans="1:241" ht="15" customHeight="1" x14ac:dyDescent="0.25">
      <c r="A68" s="198">
        <v>65</v>
      </c>
      <c r="B68" s="155"/>
      <c r="C68" s="244"/>
      <c r="D68" s="244"/>
      <c r="E68" s="245">
        <v>170545</v>
      </c>
      <c r="F68" s="244"/>
      <c r="G68" s="244"/>
      <c r="H68" s="244"/>
      <c r="I68" s="244"/>
      <c r="J68" s="244"/>
      <c r="K68" s="244"/>
      <c r="L68" s="244"/>
      <c r="M68" s="244"/>
      <c r="N68" s="244"/>
      <c r="O68" s="244"/>
      <c r="P68" s="244"/>
      <c r="Q68" s="244"/>
      <c r="R68" s="244"/>
      <c r="S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c r="AQ68" s="244"/>
      <c r="AR68" s="244"/>
      <c r="AS68" s="244"/>
      <c r="AT68" s="244"/>
      <c r="AU68" s="244"/>
      <c r="AV68" s="244"/>
      <c r="AW68" s="244"/>
      <c r="AX68" s="244"/>
      <c r="AY68" s="244"/>
      <c r="AZ68" s="244"/>
      <c r="BA68" s="244"/>
      <c r="BB68" s="244"/>
      <c r="BC68" s="244">
        <f>SUM(BE68,BG68,BI68)</f>
        <v>2633</v>
      </c>
      <c r="BD68" s="244"/>
      <c r="BE68" s="244">
        <v>679</v>
      </c>
      <c r="BF68" s="244"/>
      <c r="BG68" s="244">
        <v>25</v>
      </c>
      <c r="BH68" s="244"/>
      <c r="BI68" s="244">
        <v>1929</v>
      </c>
      <c r="BJ68" s="244"/>
      <c r="BK68" s="244"/>
      <c r="BL68" s="244"/>
      <c r="BM68" s="244"/>
      <c r="BN68" s="244"/>
      <c r="BO68" s="244"/>
      <c r="BP68" s="244"/>
      <c r="BQ68" s="244"/>
      <c r="BR68" s="244"/>
      <c r="BS68" s="244"/>
      <c r="BT68" s="244"/>
      <c r="BU68" s="244"/>
      <c r="BW68" s="244"/>
      <c r="BX68" s="244"/>
      <c r="BY68" s="244"/>
      <c r="BZ68" s="244"/>
      <c r="CA68" s="244"/>
      <c r="CB68" s="244"/>
      <c r="CC68" s="244"/>
      <c r="CE68" s="244"/>
      <c r="CF68" s="244"/>
      <c r="CG68" s="244"/>
      <c r="CH68" s="244"/>
      <c r="CI68" s="244"/>
      <c r="CJ68" s="244"/>
      <c r="CK68" s="244"/>
      <c r="CL68" s="244"/>
      <c r="CM68" s="244"/>
      <c r="CN68" s="244"/>
      <c r="CO68" s="257">
        <v>4.5999999999999996</v>
      </c>
      <c r="CP68" s="244"/>
      <c r="CQ68" s="244"/>
      <c r="CR68" s="244"/>
      <c r="CS68" s="244"/>
      <c r="CT68" s="244"/>
      <c r="CU68" s="244"/>
      <c r="CV68" s="244"/>
      <c r="CW68" s="244"/>
      <c r="CX68" s="244"/>
      <c r="CY68" s="244"/>
      <c r="CZ68" s="244"/>
      <c r="DA68" s="244"/>
      <c r="DE68" s="244"/>
      <c r="DF68" s="244"/>
      <c r="DG68" s="244"/>
      <c r="DH68" s="244"/>
      <c r="DI68" s="244"/>
      <c r="DJ68" s="244"/>
      <c r="DK68" s="244"/>
      <c r="DL68" s="244"/>
      <c r="DM68" s="244"/>
      <c r="DN68" s="244"/>
      <c r="DO68" s="244"/>
      <c r="DP68" s="244"/>
      <c r="DQ68" s="244"/>
      <c r="DR68" s="244"/>
      <c r="DS68" s="244"/>
      <c r="DT68" s="244"/>
      <c r="DU68" s="244"/>
      <c r="DV68" s="244"/>
      <c r="DW68" s="244"/>
      <c r="DX68" s="244"/>
      <c r="DY68" s="244"/>
      <c r="DZ68" s="244"/>
      <c r="EA68" s="244"/>
      <c r="EB68" s="249">
        <v>2018</v>
      </c>
      <c r="EC68" s="245">
        <v>2090000</v>
      </c>
      <c r="ED68" s="244"/>
      <c r="EE68" s="245">
        <v>720000</v>
      </c>
      <c r="EK68" s="242">
        <v>1.0999999999999999</v>
      </c>
      <c r="EO68" s="244"/>
      <c r="EP68" s="244"/>
      <c r="GA68" s="254">
        <v>0</v>
      </c>
      <c r="GB68" s="254"/>
      <c r="GC68" s="254">
        <v>5.2452332268146042</v>
      </c>
      <c r="GD68" s="254"/>
      <c r="GE68" s="254">
        <v>34.520656800268362</v>
      </c>
      <c r="GF68" s="254"/>
      <c r="GG68" s="254">
        <v>104.75133411836099</v>
      </c>
      <c r="GH68" s="254"/>
      <c r="GI68" s="254">
        <v>90.691312672718396</v>
      </c>
      <c r="GJ68" s="254"/>
      <c r="GK68" s="254">
        <v>19.330183605484269</v>
      </c>
      <c r="GL68" s="254"/>
      <c r="GM68" s="254">
        <v>1.9294518168262569</v>
      </c>
      <c r="GN68" s="254"/>
      <c r="GO68" s="254">
        <v>39.393772671724548</v>
      </c>
      <c r="GP68" s="254"/>
      <c r="GQ68" s="254">
        <v>1591</v>
      </c>
      <c r="GR68" s="254"/>
      <c r="GS68" s="254">
        <v>85.2</v>
      </c>
      <c r="GT68" s="254"/>
      <c r="GU68" s="184">
        <v>82.3</v>
      </c>
      <c r="GV68" s="184"/>
      <c r="GW68" s="184">
        <v>76.800000000000011</v>
      </c>
      <c r="GX68" s="184"/>
      <c r="GY68" s="184">
        <v>63</v>
      </c>
      <c r="GZ68" s="184"/>
      <c r="HC68" s="184"/>
      <c r="HG68" s="184">
        <v>440.23442065484176</v>
      </c>
      <c r="HH68" s="184"/>
      <c r="HI68" s="184">
        <v>2843.4357207655962</v>
      </c>
      <c r="HJ68" s="184"/>
      <c r="HK68" s="184">
        <v>158.61796445844487</v>
      </c>
      <c r="HL68" s="184"/>
      <c r="HM68" s="184">
        <v>3812.9532438765118</v>
      </c>
      <c r="HO68" s="183">
        <v>349.45260363025892</v>
      </c>
      <c r="HQ68" s="154"/>
      <c r="HR68" s="194">
        <v>2014</v>
      </c>
      <c r="HS68" s="238">
        <v>5</v>
      </c>
      <c r="HT68" s="194">
        <v>2008</v>
      </c>
      <c r="HU68" s="239"/>
      <c r="HW68" s="239">
        <v>19.414918539999999</v>
      </c>
      <c r="HX68" s="239"/>
      <c r="HY68" s="154"/>
      <c r="HZ68" s="154"/>
      <c r="IA68" s="184"/>
      <c r="IB68" s="184"/>
      <c r="ID68" s="184"/>
      <c r="IE68" s="185"/>
      <c r="IF68" s="185"/>
      <c r="IG68" s="184"/>
    </row>
    <row r="69" spans="1:241" ht="15" customHeight="1" x14ac:dyDescent="0.25">
      <c r="A69" s="156">
        <v>66</v>
      </c>
      <c r="B69" s="155"/>
      <c r="C69" s="244"/>
      <c r="D69" s="244"/>
      <c r="E69" s="245">
        <v>172816</v>
      </c>
      <c r="F69" s="244"/>
      <c r="G69" s="244"/>
      <c r="H69" s="244"/>
      <c r="I69" s="244"/>
      <c r="J69" s="244"/>
      <c r="K69" s="244"/>
      <c r="L69" s="244"/>
      <c r="M69" s="244"/>
      <c r="N69" s="244"/>
      <c r="O69" s="244"/>
      <c r="P69" s="244"/>
      <c r="Q69" s="244"/>
      <c r="R69" s="244"/>
      <c r="S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v>2654</v>
      </c>
      <c r="BD69" s="244"/>
      <c r="BE69" s="244">
        <v>558</v>
      </c>
      <c r="BF69" s="244"/>
      <c r="BG69" s="244">
        <v>16</v>
      </c>
      <c r="BH69" s="244"/>
      <c r="BI69" s="244">
        <v>2080</v>
      </c>
      <c r="BJ69" s="244"/>
      <c r="BK69" s="244"/>
      <c r="BL69" s="244"/>
      <c r="BM69" s="244"/>
      <c r="BN69" s="244"/>
      <c r="BO69" s="244"/>
      <c r="BP69" s="244"/>
      <c r="BQ69" s="244"/>
      <c r="BR69" s="244"/>
      <c r="BS69" s="244"/>
      <c r="BT69" s="244"/>
      <c r="BU69" s="244"/>
      <c r="BW69" s="244"/>
      <c r="BX69" s="244"/>
      <c r="BY69" s="244"/>
      <c r="BZ69" s="244"/>
      <c r="CA69" s="244"/>
      <c r="CB69" s="244"/>
      <c r="CC69" s="244"/>
      <c r="CE69" s="244"/>
      <c r="CF69" s="244"/>
      <c r="CG69" s="244"/>
      <c r="CH69" s="244"/>
      <c r="CI69" s="244"/>
      <c r="CJ69" s="244"/>
      <c r="CK69" s="244"/>
      <c r="CL69" s="244"/>
      <c r="CM69" s="244"/>
      <c r="CN69" s="244"/>
      <c r="CO69" s="257">
        <v>2.8</v>
      </c>
      <c r="CP69" s="244"/>
      <c r="CQ69" s="244"/>
      <c r="CR69" s="244"/>
      <c r="CS69" s="244"/>
      <c r="CT69" s="244"/>
      <c r="CU69" s="244"/>
      <c r="CV69" s="244"/>
      <c r="CW69" s="244"/>
      <c r="CX69" s="244"/>
      <c r="CY69" s="244"/>
      <c r="CZ69" s="244"/>
      <c r="DA69" s="244"/>
      <c r="DE69" s="244"/>
      <c r="DF69" s="244"/>
      <c r="DG69" s="244"/>
      <c r="DH69" s="244"/>
      <c r="DI69" s="244"/>
      <c r="DJ69" s="244"/>
      <c r="DK69" s="244"/>
      <c r="DL69" s="244"/>
      <c r="DM69" s="244"/>
      <c r="DN69" s="244"/>
      <c r="DO69" s="244"/>
      <c r="DP69" s="244"/>
      <c r="DQ69" s="244"/>
      <c r="DR69" s="244"/>
      <c r="DS69" s="244"/>
      <c r="DT69" s="244"/>
      <c r="DU69" s="244"/>
      <c r="DV69" s="244"/>
      <c r="DW69" s="244"/>
      <c r="DX69" s="244"/>
      <c r="DY69" s="244"/>
      <c r="DZ69" s="244"/>
      <c r="EA69" s="244"/>
      <c r="EB69" s="249">
        <v>2019</v>
      </c>
      <c r="EC69" s="245">
        <v>2005000</v>
      </c>
      <c r="ED69" s="244"/>
      <c r="EE69" s="245">
        <v>745000</v>
      </c>
      <c r="EK69" s="242">
        <v>0.6</v>
      </c>
      <c r="EO69" s="244"/>
      <c r="EP69" s="244"/>
      <c r="GA69" s="254">
        <v>8.1743389320204224E-2</v>
      </c>
      <c r="GB69" s="254"/>
      <c r="GC69" s="254">
        <v>4.9379883156047271</v>
      </c>
      <c r="GD69" s="254"/>
      <c r="GE69" s="254">
        <v>36.183475591658549</v>
      </c>
      <c r="GF69" s="254"/>
      <c r="GG69" s="254">
        <v>109.95995082115142</v>
      </c>
      <c r="GH69" s="254"/>
      <c r="GI69" s="254">
        <v>94.243823475478848</v>
      </c>
      <c r="GJ69" s="254"/>
      <c r="GK69" s="254">
        <v>19.528991429772997</v>
      </c>
      <c r="GL69" s="254"/>
      <c r="GM69" s="254">
        <v>1.7639482001240692</v>
      </c>
      <c r="GN69" s="254"/>
      <c r="GO69" s="254">
        <v>35.43240160713006</v>
      </c>
      <c r="GP69" s="254"/>
      <c r="GQ69" s="254">
        <v>1552</v>
      </c>
      <c r="GR69" s="254"/>
      <c r="GS69" s="254">
        <v>90.45</v>
      </c>
      <c r="GT69" s="254"/>
      <c r="GU69" s="184">
        <v>80.949999999999989</v>
      </c>
      <c r="GV69" s="184"/>
      <c r="GW69" s="184">
        <v>76.800000000000011</v>
      </c>
      <c r="GX69" s="184"/>
      <c r="GY69" s="184">
        <v>63</v>
      </c>
      <c r="GZ69" s="184"/>
      <c r="HC69" s="184"/>
      <c r="HG69" s="184">
        <v>457.06157374735358</v>
      </c>
      <c r="HH69" s="184"/>
      <c r="HI69" s="184">
        <v>2881.858680310515</v>
      </c>
      <c r="HJ69" s="184"/>
      <c r="HK69" s="184">
        <v>203.99611856033874</v>
      </c>
      <c r="HL69" s="184"/>
      <c r="HM69" s="184">
        <v>3996.6699011997175</v>
      </c>
      <c r="HO69" s="183">
        <v>378.18156232959842</v>
      </c>
      <c r="HQ69" s="154"/>
      <c r="HR69" s="194">
        <v>2015</v>
      </c>
      <c r="HS69" s="238">
        <v>5</v>
      </c>
      <c r="HT69" s="194">
        <v>2009</v>
      </c>
      <c r="HU69" s="239"/>
      <c r="HW69" s="239">
        <v>21</v>
      </c>
      <c r="HX69" s="239"/>
      <c r="HY69" s="154"/>
      <c r="HZ69" s="154"/>
      <c r="IA69" s="184"/>
      <c r="IB69" s="184"/>
      <c r="ID69" s="184"/>
      <c r="IE69" s="185"/>
      <c r="IF69" s="185"/>
      <c r="IG69" s="184"/>
    </row>
    <row r="70" spans="1:241" ht="15" customHeight="1" x14ac:dyDescent="0.25">
      <c r="A70" s="156">
        <v>67</v>
      </c>
      <c r="B70" s="155"/>
      <c r="C70" s="244"/>
      <c r="D70" s="244"/>
      <c r="E70" s="245">
        <v>174994</v>
      </c>
      <c r="F70" s="244"/>
      <c r="G70" s="244"/>
      <c r="H70" s="244"/>
      <c r="I70" s="244"/>
      <c r="J70" s="244"/>
      <c r="K70" s="244"/>
      <c r="L70" s="244"/>
      <c r="M70" s="244"/>
      <c r="N70" s="244"/>
      <c r="O70" s="244"/>
      <c r="P70" s="244"/>
      <c r="Q70" s="244"/>
      <c r="R70" s="244"/>
      <c r="S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v>2166</v>
      </c>
      <c r="BD70" s="244"/>
      <c r="BE70" s="244">
        <v>582</v>
      </c>
      <c r="BF70" s="244"/>
      <c r="BG70" s="244">
        <v>22</v>
      </c>
      <c r="BH70" s="244"/>
      <c r="BI70" s="244">
        <v>1562</v>
      </c>
      <c r="BJ70" s="244"/>
      <c r="BK70" s="244"/>
      <c r="BL70" s="244"/>
      <c r="BM70" s="244"/>
      <c r="BN70" s="244"/>
      <c r="BO70" s="244"/>
      <c r="BP70" s="244"/>
      <c r="BQ70" s="244"/>
      <c r="BR70" s="244"/>
      <c r="BS70" s="244"/>
      <c r="BT70" s="244"/>
      <c r="BU70" s="244"/>
      <c r="BW70" s="244"/>
      <c r="BX70" s="244"/>
      <c r="BY70" s="244"/>
      <c r="BZ70" s="244"/>
      <c r="CA70" s="244"/>
      <c r="CB70" s="244"/>
      <c r="CC70" s="244"/>
      <c r="CE70" s="244"/>
      <c r="CF70" s="244"/>
      <c r="CG70" s="244"/>
      <c r="CH70" s="244"/>
      <c r="CI70" s="244"/>
      <c r="CJ70" s="244"/>
      <c r="CK70" s="244"/>
      <c r="CL70" s="244"/>
      <c r="CM70" s="244"/>
      <c r="CN70" s="244"/>
      <c r="CO70" s="257">
        <v>2.5</v>
      </c>
      <c r="CP70" s="244"/>
      <c r="CQ70" s="244"/>
      <c r="CR70" s="244"/>
      <c r="CS70" s="244"/>
      <c r="CT70" s="244"/>
      <c r="CU70" s="244"/>
      <c r="CV70" s="244"/>
      <c r="CW70" s="244"/>
      <c r="CX70" s="244"/>
      <c r="CY70" s="244"/>
      <c r="CZ70" s="244"/>
      <c r="DA70" s="244"/>
      <c r="DE70" s="244"/>
      <c r="DF70" s="244"/>
      <c r="DG70" s="244"/>
      <c r="DH70" s="244"/>
      <c r="DI70" s="244"/>
      <c r="DJ70" s="244"/>
      <c r="DK70" s="244"/>
      <c r="DL70" s="244"/>
      <c r="DM70" s="244"/>
      <c r="DN70" s="244"/>
      <c r="DO70" s="244"/>
      <c r="DP70" s="244"/>
      <c r="DQ70" s="244"/>
      <c r="DR70" s="244"/>
      <c r="DS70" s="244"/>
      <c r="DT70" s="244"/>
      <c r="DU70" s="244"/>
      <c r="DV70" s="244"/>
      <c r="DW70" s="244"/>
      <c r="DX70" s="244"/>
      <c r="DY70" s="244"/>
      <c r="DZ70" s="244"/>
      <c r="EA70" s="244"/>
      <c r="EB70" s="249">
        <v>2020</v>
      </c>
      <c r="EC70" s="245">
        <v>2100000</v>
      </c>
      <c r="ED70" s="244"/>
      <c r="EE70" s="245">
        <v>749500</v>
      </c>
      <c r="EK70" s="242">
        <v>0.6</v>
      </c>
      <c r="EO70" s="244"/>
      <c r="EP70" s="244"/>
      <c r="GA70" s="254">
        <v>0.16281995779446126</v>
      </c>
      <c r="GB70" s="254"/>
      <c r="GC70" s="254">
        <v>4.6354317062297987</v>
      </c>
      <c r="GD70" s="254"/>
      <c r="GE70" s="254">
        <v>37.790028710892052</v>
      </c>
      <c r="GF70" s="254"/>
      <c r="GG70" s="254">
        <v>114.74579924738028</v>
      </c>
      <c r="GH70" s="254"/>
      <c r="GI70" s="254">
        <v>97.771518232652056</v>
      </c>
      <c r="GJ70" s="254"/>
      <c r="GK70" s="254">
        <v>19.731931162968902</v>
      </c>
      <c r="GL70" s="254"/>
      <c r="GM70" s="254">
        <v>1.5993248338542276</v>
      </c>
      <c r="GN70" s="254"/>
      <c r="GO70" s="254">
        <v>37.128408556406406</v>
      </c>
      <c r="GP70" s="254"/>
      <c r="GQ70" s="254">
        <v>1513</v>
      </c>
      <c r="GR70" s="254"/>
      <c r="GS70" s="254">
        <v>95.7</v>
      </c>
      <c r="GT70" s="254"/>
      <c r="GU70" s="184">
        <v>79.599999999999994</v>
      </c>
      <c r="GV70" s="184"/>
      <c r="GW70" s="184"/>
      <c r="GX70" s="184"/>
      <c r="GY70" s="184"/>
      <c r="GZ70" s="184"/>
      <c r="HC70" s="184"/>
      <c r="HG70" s="184">
        <v>460.1603738052479</v>
      </c>
      <c r="HH70" s="184"/>
      <c r="HI70" s="184">
        <v>3757.15759537547</v>
      </c>
      <c r="HJ70" s="184"/>
      <c r="HK70" s="184">
        <v>157.75367500559506</v>
      </c>
      <c r="HL70" s="184"/>
      <c r="HM70" s="184">
        <v>4805.2096922984547</v>
      </c>
      <c r="HO70" s="183">
        <v>370.77375848724307</v>
      </c>
      <c r="HQ70" s="154"/>
      <c r="HR70" s="194">
        <v>2016</v>
      </c>
      <c r="HS70" s="238">
        <v>4</v>
      </c>
      <c r="HT70" s="194">
        <v>2010</v>
      </c>
      <c r="HU70" s="239"/>
      <c r="HW70" s="239">
        <v>20</v>
      </c>
      <c r="HX70" s="239"/>
      <c r="HY70" s="154"/>
      <c r="HZ70" s="154"/>
      <c r="IA70" s="184"/>
      <c r="IB70" s="184"/>
      <c r="ID70" s="184"/>
      <c r="IE70" s="185"/>
      <c r="IF70" s="185"/>
      <c r="IG70" s="184"/>
    </row>
    <row r="71" spans="1:241" ht="15" customHeight="1" x14ac:dyDescent="0.25">
      <c r="A71" s="156">
        <v>68</v>
      </c>
      <c r="B71" s="155"/>
      <c r="C71" s="244"/>
      <c r="D71" s="244"/>
      <c r="E71" s="245">
        <v>177361</v>
      </c>
      <c r="F71" s="244"/>
      <c r="G71" s="244"/>
      <c r="H71" s="244"/>
      <c r="I71" s="244"/>
      <c r="J71" s="244"/>
      <c r="K71" s="244"/>
      <c r="L71" s="244"/>
      <c r="M71" s="244"/>
      <c r="N71" s="244"/>
      <c r="O71" s="244"/>
      <c r="P71" s="244"/>
      <c r="Q71" s="244"/>
      <c r="R71" s="244"/>
      <c r="S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v>1801</v>
      </c>
      <c r="BD71" s="244"/>
      <c r="BE71" s="244">
        <v>567</v>
      </c>
      <c r="BF71" s="244"/>
      <c r="BG71" s="244">
        <v>9</v>
      </c>
      <c r="BH71" s="244"/>
      <c r="BI71" s="244">
        <v>1225</v>
      </c>
      <c r="BJ71" s="244"/>
      <c r="BK71" s="244"/>
      <c r="BL71" s="244"/>
      <c r="BM71" s="244"/>
      <c r="BN71" s="244"/>
      <c r="BO71" s="244"/>
      <c r="BP71" s="244"/>
      <c r="BQ71" s="244"/>
      <c r="BR71" s="244"/>
      <c r="BS71" s="244"/>
      <c r="BT71" s="244"/>
      <c r="BU71" s="244"/>
      <c r="BW71" s="244"/>
      <c r="BX71" s="244"/>
      <c r="BY71" s="244"/>
      <c r="BZ71" s="244"/>
      <c r="CA71" s="244"/>
      <c r="CB71" s="244"/>
      <c r="CC71" s="244"/>
      <c r="CE71" s="244"/>
      <c r="CF71" s="244"/>
      <c r="CG71" s="244"/>
      <c r="CH71" s="244"/>
      <c r="CI71" s="244"/>
      <c r="CJ71" s="244"/>
      <c r="CK71" s="244"/>
      <c r="CL71" s="244"/>
      <c r="CM71" s="244"/>
      <c r="CN71" s="244"/>
      <c r="CO71" s="257">
        <v>3.1</v>
      </c>
      <c r="CP71" s="244"/>
      <c r="CQ71" s="244"/>
      <c r="CR71" s="244"/>
      <c r="CS71" s="244"/>
      <c r="CT71" s="244"/>
      <c r="CU71" s="244"/>
      <c r="CV71" s="244"/>
      <c r="CW71" s="244"/>
      <c r="CX71" s="244"/>
      <c r="CY71" s="244"/>
      <c r="CZ71" s="244"/>
      <c r="DA71" s="244"/>
      <c r="DE71" s="244"/>
      <c r="DF71" s="244"/>
      <c r="DG71" s="244"/>
      <c r="DH71" s="244"/>
      <c r="DI71" s="244"/>
      <c r="DJ71" s="244"/>
      <c r="DK71" s="244"/>
      <c r="DL71" s="244"/>
      <c r="DM71" s="244"/>
      <c r="DN71" s="244"/>
      <c r="DO71" s="244"/>
      <c r="DP71" s="244"/>
      <c r="DQ71" s="244"/>
      <c r="DR71" s="244"/>
      <c r="DS71" s="244"/>
      <c r="DT71" s="244"/>
      <c r="DU71" s="244"/>
      <c r="DV71" s="244"/>
      <c r="DW71" s="244"/>
      <c r="DX71" s="244"/>
      <c r="DY71" s="244"/>
      <c r="DZ71" s="244"/>
      <c r="EA71" s="244"/>
      <c r="EB71" s="249">
        <v>2021</v>
      </c>
      <c r="EC71" s="245">
        <v>2518000</v>
      </c>
      <c r="ED71" s="244"/>
      <c r="EE71" s="245">
        <v>779114</v>
      </c>
      <c r="EK71" s="242">
        <v>0.4</v>
      </c>
      <c r="EO71" s="244"/>
      <c r="EP71" s="244"/>
      <c r="GA71" s="254">
        <v>0.48019644559913771</v>
      </c>
      <c r="GB71" s="254"/>
      <c r="GC71" s="254">
        <v>3.3239863671203089</v>
      </c>
      <c r="GD71" s="254"/>
      <c r="GE71" s="254">
        <v>32.959564840873291</v>
      </c>
      <c r="GF71" s="254"/>
      <c r="GG71" s="254">
        <v>95.283400862717912</v>
      </c>
      <c r="GH71" s="254"/>
      <c r="GI71" s="254">
        <v>96.984375506360294</v>
      </c>
      <c r="GJ71" s="254"/>
      <c r="GK71" s="254">
        <v>23.200565202460336</v>
      </c>
      <c r="GL71" s="254"/>
      <c r="GM71" s="254">
        <v>1.2931721221080095</v>
      </c>
      <c r="GN71" s="254"/>
      <c r="GO71" s="254">
        <v>34.265560421623753</v>
      </c>
      <c r="GP71" s="254"/>
      <c r="GQ71" s="254"/>
      <c r="GR71" s="254"/>
      <c r="GS71" s="254"/>
      <c r="GT71" s="254"/>
      <c r="GU71" s="184"/>
      <c r="GV71" s="184"/>
      <c r="GW71" s="184"/>
      <c r="GX71" s="184"/>
      <c r="GY71" s="184"/>
      <c r="GZ71" s="184"/>
      <c r="HC71" s="184"/>
      <c r="HG71" s="184">
        <v>476.44285144490038</v>
      </c>
      <c r="HH71" s="184"/>
      <c r="HI71" s="184">
        <v>2731.3507045562578</v>
      </c>
      <c r="HJ71" s="184"/>
      <c r="HK71" s="184">
        <v>157.35727203684783</v>
      </c>
      <c r="HL71" s="184"/>
      <c r="HM71" s="184">
        <v>3970.5392218464344</v>
      </c>
      <c r="HO71" s="183">
        <v>479</v>
      </c>
      <c r="HQ71" s="154"/>
      <c r="HR71" s="194">
        <v>2017</v>
      </c>
      <c r="HS71" s="238">
        <v>4</v>
      </c>
      <c r="HT71" s="194">
        <v>2011</v>
      </c>
      <c r="HU71" s="239"/>
      <c r="HW71" s="239">
        <v>19</v>
      </c>
      <c r="HX71" s="239"/>
      <c r="HY71" s="154"/>
      <c r="HZ71" s="154"/>
      <c r="IA71" s="184"/>
      <c r="IB71" s="184"/>
      <c r="ID71" s="184"/>
      <c r="IE71" s="185"/>
      <c r="IF71" s="185"/>
      <c r="IG71" s="184"/>
    </row>
    <row r="72" spans="1:241" ht="15" customHeight="1" x14ac:dyDescent="0.3">
      <c r="A72" s="156">
        <v>69</v>
      </c>
      <c r="B72" s="155"/>
      <c r="C72" s="244"/>
      <c r="D72" s="244"/>
      <c r="E72" s="245">
        <v>179677</v>
      </c>
      <c r="F72" s="244"/>
      <c r="G72" s="244"/>
      <c r="H72" s="244"/>
      <c r="I72" s="244"/>
      <c r="J72" s="244"/>
      <c r="K72" s="244"/>
      <c r="L72" s="244"/>
      <c r="M72" s="244"/>
      <c r="N72" s="244"/>
      <c r="O72" s="244"/>
      <c r="P72" s="244"/>
      <c r="Q72" s="244"/>
      <c r="R72" s="244"/>
      <c r="S72" s="244"/>
      <c r="U72" s="244"/>
      <c r="V72" s="244"/>
      <c r="W72" s="244"/>
      <c r="X72" s="244"/>
      <c r="Y72" s="244"/>
      <c r="Z72" s="244"/>
      <c r="AA72" s="244"/>
      <c r="AB72" s="244"/>
      <c r="AC72" s="244"/>
      <c r="AD72" s="244"/>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78">
        <f t="shared" ref="BC72" si="29">SUM(BE72,BG72,BI72)</f>
        <v>2197</v>
      </c>
      <c r="BD72" s="279"/>
      <c r="BE72" s="280">
        <v>741</v>
      </c>
      <c r="BF72" s="279"/>
      <c r="BG72" s="280">
        <v>12</v>
      </c>
      <c r="BH72" s="279"/>
      <c r="BI72" s="280">
        <v>1444</v>
      </c>
      <c r="BJ72" s="244"/>
      <c r="BK72" s="244"/>
      <c r="BL72" s="244"/>
      <c r="BM72" s="244"/>
      <c r="BN72" s="244"/>
      <c r="BO72" s="244"/>
      <c r="BP72" s="244"/>
      <c r="BQ72" s="244"/>
      <c r="BR72" s="244"/>
      <c r="BS72" s="244"/>
      <c r="BT72" s="244"/>
      <c r="BU72" s="244"/>
      <c r="BW72" s="244"/>
      <c r="BX72" s="244"/>
      <c r="BY72" s="244"/>
      <c r="BZ72" s="244"/>
      <c r="CA72" s="244"/>
      <c r="CB72" s="244"/>
      <c r="CC72" s="244"/>
      <c r="CE72" s="244"/>
      <c r="CF72" s="244"/>
      <c r="CG72" s="244"/>
      <c r="CH72" s="244"/>
      <c r="CI72" s="244"/>
      <c r="CJ72" s="244"/>
      <c r="CK72" s="244"/>
      <c r="CL72" s="244"/>
      <c r="CM72" s="244"/>
      <c r="CN72" s="244"/>
      <c r="CO72" s="257"/>
      <c r="CP72" s="244"/>
      <c r="CQ72" s="244"/>
      <c r="CR72" s="244"/>
      <c r="CS72" s="244"/>
      <c r="CT72" s="244"/>
      <c r="CU72" s="244"/>
      <c r="CV72" s="244"/>
      <c r="CW72" s="244"/>
      <c r="CX72" s="244"/>
      <c r="CY72" s="244"/>
      <c r="CZ72" s="244"/>
      <c r="DA72" s="244"/>
      <c r="DE72" s="244"/>
      <c r="DF72" s="244"/>
      <c r="DG72" s="244"/>
      <c r="DH72" s="244"/>
      <c r="DI72" s="244"/>
      <c r="DJ72" s="244"/>
      <c r="DK72" s="244"/>
      <c r="DL72" s="244"/>
      <c r="DM72" s="244"/>
      <c r="DN72" s="244"/>
      <c r="DO72" s="244"/>
      <c r="DP72" s="244"/>
      <c r="DQ72" s="244"/>
      <c r="DR72" s="244"/>
      <c r="DS72" s="244"/>
      <c r="DT72" s="244"/>
      <c r="DU72" s="244"/>
      <c r="DV72" s="244"/>
      <c r="DW72" s="244"/>
      <c r="DX72" s="244"/>
      <c r="DY72" s="244"/>
      <c r="DZ72" s="244"/>
      <c r="EA72" s="244"/>
      <c r="EB72" s="249">
        <v>2022</v>
      </c>
      <c r="EC72" s="245">
        <v>2520000</v>
      </c>
      <c r="ED72" s="244"/>
      <c r="EE72" s="245">
        <v>770000</v>
      </c>
      <c r="EK72" s="242">
        <v>0.8</v>
      </c>
      <c r="EO72" s="244"/>
      <c r="EP72" s="244"/>
      <c r="GA72" s="254">
        <v>0.46091988771143066</v>
      </c>
      <c r="GB72" s="254"/>
      <c r="GC72" s="254">
        <v>2.9668423057483073</v>
      </c>
      <c r="GD72" s="254"/>
      <c r="GE72" s="254">
        <v>23.140421341007219</v>
      </c>
      <c r="GF72" s="254"/>
      <c r="GG72" s="254">
        <v>101.62756650098423</v>
      </c>
      <c r="GH72" s="254"/>
      <c r="GI72" s="254">
        <v>86.297377626982083</v>
      </c>
      <c r="GJ72" s="254"/>
      <c r="GK72" s="254">
        <v>19.696788271385646</v>
      </c>
      <c r="GL72" s="254"/>
      <c r="GM72" s="254">
        <v>1.9196417487332929</v>
      </c>
      <c r="GN72" s="254"/>
      <c r="GO72" s="254">
        <v>31.301907525518779</v>
      </c>
      <c r="GP72" s="254"/>
      <c r="GQ72" s="254"/>
      <c r="GR72" s="254"/>
      <c r="GS72" s="254"/>
      <c r="GT72" s="254"/>
      <c r="GU72" s="184"/>
      <c r="GV72" s="184"/>
      <c r="GW72" s="184"/>
      <c r="GX72" s="184"/>
      <c r="GY72" s="184"/>
      <c r="GZ72" s="184"/>
      <c r="HC72" s="184"/>
      <c r="HG72" s="184">
        <v>523.24589025373598</v>
      </c>
      <c r="HH72" s="184"/>
      <c r="HI72" s="184">
        <v>2902.2783856481128</v>
      </c>
      <c r="HJ72" s="184"/>
      <c r="HK72" s="184">
        <v>161.85896492663375</v>
      </c>
      <c r="HL72" s="184"/>
      <c r="HM72" s="184">
        <v>4153.0067509902829</v>
      </c>
      <c r="HO72" s="183">
        <v>458.38713133101413</v>
      </c>
      <c r="HQ72" s="154"/>
      <c r="HR72" s="194">
        <v>2018</v>
      </c>
      <c r="HS72" s="238">
        <v>4</v>
      </c>
      <c r="HT72" s="194">
        <v>2012</v>
      </c>
      <c r="HU72" s="239"/>
      <c r="HW72" s="239">
        <v>20.325757289999999</v>
      </c>
      <c r="HX72" s="239"/>
      <c r="HY72" s="154"/>
      <c r="HZ72" s="154"/>
      <c r="IA72" s="184"/>
      <c r="IB72" s="184"/>
      <c r="ID72" s="184"/>
      <c r="IE72" s="185"/>
      <c r="IF72" s="185"/>
      <c r="IG72" s="184"/>
    </row>
    <row r="73" spans="1:241" ht="15" customHeight="1" x14ac:dyDescent="0.35">
      <c r="A73" s="156">
        <v>70</v>
      </c>
      <c r="B73" s="155"/>
      <c r="C73" s="244"/>
      <c r="D73" s="244"/>
      <c r="E73" s="245">
        <v>181376</v>
      </c>
      <c r="F73" s="244"/>
      <c r="G73" s="244"/>
      <c r="H73" s="244"/>
      <c r="I73" s="244"/>
      <c r="J73" s="244"/>
      <c r="K73" s="244"/>
      <c r="L73" s="244"/>
      <c r="M73" s="244"/>
      <c r="N73" s="244"/>
      <c r="O73" s="244"/>
      <c r="P73" s="244"/>
      <c r="Q73" s="244"/>
      <c r="R73" s="244"/>
      <c r="S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81">
        <v>2205</v>
      </c>
      <c r="BD73" s="27"/>
      <c r="BE73" s="281">
        <v>443</v>
      </c>
      <c r="BF73" s="282" t="s">
        <v>47</v>
      </c>
      <c r="BG73" s="281">
        <v>16</v>
      </c>
      <c r="BH73" s="229" t="e">
        <f>#REF!+0.0001*#REF!</f>
        <v>#REF!</v>
      </c>
      <c r="BI73" s="281">
        <v>1746</v>
      </c>
      <c r="BJ73" s="244"/>
      <c r="BK73" s="244"/>
      <c r="BL73" s="244"/>
      <c r="BM73" s="244"/>
      <c r="BN73" s="244"/>
      <c r="BO73" s="244"/>
      <c r="BP73" s="244"/>
      <c r="BQ73" s="244"/>
      <c r="BR73" s="244"/>
      <c r="BS73" s="244"/>
      <c r="BT73" s="244"/>
      <c r="BU73" s="244"/>
      <c r="BW73" s="244"/>
      <c r="BX73" s="244"/>
      <c r="BY73" s="244"/>
      <c r="BZ73" s="244"/>
      <c r="CA73" s="244"/>
      <c r="CB73" s="244"/>
      <c r="CC73" s="244"/>
      <c r="CE73" s="244"/>
      <c r="CF73" s="244"/>
      <c r="CG73" s="244"/>
      <c r="CH73" s="244"/>
      <c r="CI73" s="244"/>
      <c r="CJ73" s="244"/>
      <c r="CK73" s="244"/>
      <c r="CL73" s="244"/>
      <c r="CM73" s="244"/>
      <c r="CN73" s="244"/>
      <c r="CO73" s="257"/>
      <c r="CP73" s="244"/>
      <c r="CQ73" s="244"/>
      <c r="CR73" s="244"/>
      <c r="CS73" s="244"/>
      <c r="CT73" s="244"/>
      <c r="CU73" s="244"/>
      <c r="CV73" s="244"/>
      <c r="CW73" s="244"/>
      <c r="CX73" s="244"/>
      <c r="CY73" s="244"/>
      <c r="CZ73" s="244"/>
      <c r="DA73" s="244"/>
      <c r="DE73" s="244"/>
      <c r="DF73" s="244"/>
      <c r="DG73" s="244"/>
      <c r="DH73" s="244"/>
      <c r="DI73" s="244"/>
      <c r="DJ73" s="244"/>
      <c r="DK73" s="244"/>
      <c r="DL73" s="244"/>
      <c r="DM73" s="244"/>
      <c r="DN73" s="244"/>
      <c r="DO73" s="244"/>
      <c r="DP73" s="244"/>
      <c r="DQ73" s="244"/>
      <c r="DR73" s="244"/>
      <c r="DS73" s="244"/>
      <c r="DT73" s="244"/>
      <c r="DU73" s="244"/>
      <c r="DV73" s="244"/>
      <c r="DW73" s="244"/>
      <c r="DX73" s="244"/>
      <c r="DY73" s="244"/>
      <c r="DZ73" s="244"/>
      <c r="EA73" s="244"/>
      <c r="EB73" s="249">
        <v>2023</v>
      </c>
      <c r="EC73" s="245">
        <v>2610000</v>
      </c>
      <c r="ED73" s="244"/>
      <c r="EE73" s="245">
        <v>745000</v>
      </c>
      <c r="EK73" s="242">
        <v>0.8</v>
      </c>
      <c r="EO73" s="244"/>
      <c r="EP73" s="244"/>
      <c r="GA73" s="254">
        <v>0</v>
      </c>
      <c r="GB73" s="254"/>
      <c r="GC73" s="254">
        <v>2.0115497875085682</v>
      </c>
      <c r="GD73" s="254"/>
      <c r="GE73" s="254">
        <v>22.987130237767818</v>
      </c>
      <c r="GF73" s="254"/>
      <c r="GG73" s="254">
        <v>100.30015716851106</v>
      </c>
      <c r="GH73" s="254"/>
      <c r="GI73" s="254">
        <v>87.794804463317988</v>
      </c>
      <c r="GJ73" s="254"/>
      <c r="GK73" s="254">
        <v>20.901282558986921</v>
      </c>
      <c r="GL73" s="254"/>
      <c r="GM73" s="254">
        <v>1.452315730290008</v>
      </c>
      <c r="GN73" s="254"/>
      <c r="GO73" s="254">
        <v>31.483253124382443</v>
      </c>
      <c r="GP73" s="254"/>
      <c r="GQ73" s="254"/>
      <c r="GR73" s="254"/>
      <c r="GS73" s="254"/>
      <c r="GT73" s="254"/>
      <c r="GU73" s="184"/>
      <c r="GV73" s="184"/>
      <c r="GW73" s="184"/>
      <c r="GX73" s="184"/>
      <c r="GY73" s="184"/>
      <c r="GZ73" s="184"/>
      <c r="HC73" s="184"/>
      <c r="HG73" s="184">
        <v>595.59296621825024</v>
      </c>
      <c r="HH73" s="184"/>
      <c r="HI73" s="184">
        <v>3264.2508455767334</v>
      </c>
      <c r="HJ73" s="184"/>
      <c r="HK73" s="184">
        <v>155.24375630862224</v>
      </c>
      <c r="HL73" s="184"/>
      <c r="HM73" s="184">
        <v>4551.0622096558072</v>
      </c>
      <c r="HO73" s="183">
        <v>450.80895161873809</v>
      </c>
      <c r="HQ73" s="154"/>
      <c r="HR73" s="194">
        <v>2019</v>
      </c>
      <c r="HS73" s="238">
        <v>4</v>
      </c>
      <c r="HT73" s="194">
        <v>2013</v>
      </c>
      <c r="HU73" s="239"/>
      <c r="HW73" s="239">
        <v>20.450974239999997</v>
      </c>
      <c r="HX73" s="239"/>
      <c r="HY73" s="154"/>
      <c r="HZ73" s="154"/>
      <c r="IA73" s="184"/>
      <c r="IB73" s="184"/>
      <c r="ID73" s="184"/>
      <c r="IE73" s="185"/>
      <c r="IF73" s="185"/>
      <c r="IG73" s="184"/>
    </row>
    <row r="74" spans="1:241" ht="15" customHeight="1" x14ac:dyDescent="0.25">
      <c r="A74" s="156">
        <v>71</v>
      </c>
      <c r="B74" s="155"/>
      <c r="C74" s="244"/>
      <c r="D74" s="244"/>
      <c r="E74" s="245">
        <v>183197</v>
      </c>
      <c r="F74" s="244"/>
      <c r="G74" s="244"/>
      <c r="H74" s="244"/>
      <c r="I74" s="244"/>
      <c r="J74" s="244"/>
      <c r="K74" s="244"/>
      <c r="L74" s="244"/>
      <c r="M74" s="244"/>
      <c r="N74" s="244"/>
      <c r="O74" s="244"/>
      <c r="P74" s="244"/>
      <c r="Q74" s="244"/>
      <c r="R74" s="244"/>
      <c r="S74" s="244"/>
      <c r="U74" s="244"/>
      <c r="V74" s="244"/>
      <c r="W74" s="244"/>
      <c r="X74" s="244"/>
      <c r="Y74" s="244"/>
      <c r="Z74" s="244"/>
      <c r="AA74" s="244"/>
      <c r="AB74" s="244"/>
      <c r="AC74" s="244"/>
      <c r="AD74" s="244"/>
      <c r="AE74" s="244"/>
      <c r="AF74" s="244"/>
      <c r="AG74" s="244"/>
      <c r="AH74" s="242"/>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W74" s="244"/>
      <c r="BX74" s="244"/>
      <c r="BY74" s="244"/>
      <c r="BZ74" s="244"/>
      <c r="CA74" s="244"/>
      <c r="CB74" s="244"/>
      <c r="CC74" s="244"/>
      <c r="CE74" s="244"/>
      <c r="CF74" s="244"/>
      <c r="CG74" s="244"/>
      <c r="CH74" s="244"/>
      <c r="CI74" s="244"/>
      <c r="CJ74" s="244"/>
      <c r="CK74" s="244"/>
      <c r="CL74" s="244"/>
      <c r="CM74" s="244"/>
      <c r="CN74" s="244"/>
      <c r="CO74" s="257"/>
      <c r="CP74" s="244"/>
      <c r="CQ74" s="244"/>
      <c r="CR74" s="244"/>
      <c r="CS74" s="244"/>
      <c r="CT74" s="244"/>
      <c r="CU74" s="244"/>
      <c r="CV74" s="244"/>
      <c r="CW74" s="244"/>
      <c r="CX74" s="244"/>
      <c r="CY74" s="244"/>
      <c r="CZ74" s="244"/>
      <c r="DA74" s="244"/>
      <c r="DE74" s="244"/>
      <c r="DF74" s="244"/>
      <c r="DG74" s="244"/>
      <c r="DH74" s="244"/>
      <c r="DI74" s="244"/>
      <c r="DJ74" s="244"/>
      <c r="DK74" s="244"/>
      <c r="DL74" s="244"/>
      <c r="DM74" s="244"/>
      <c r="DN74" s="244"/>
      <c r="DO74" s="244"/>
      <c r="DP74" s="244"/>
      <c r="DQ74" s="244"/>
      <c r="DR74" s="244"/>
      <c r="DS74" s="244"/>
      <c r="DT74" s="244"/>
      <c r="DU74" s="244"/>
      <c r="DV74" s="244"/>
      <c r="DW74" s="244"/>
      <c r="DX74" s="244"/>
      <c r="DY74" s="244"/>
      <c r="DZ74" s="244"/>
      <c r="EA74" s="244"/>
      <c r="EB74" s="249">
        <v>2024</v>
      </c>
      <c r="EC74" s="245">
        <v>2367000</v>
      </c>
      <c r="ED74" s="244"/>
      <c r="EE74" s="245">
        <v>612500</v>
      </c>
      <c r="EK74" s="242">
        <v>0.89999999999999991</v>
      </c>
      <c r="EO74" s="244"/>
      <c r="EP74" s="244"/>
      <c r="GA74" s="267">
        <v>0</v>
      </c>
      <c r="GB74" s="267"/>
      <c r="GC74" s="267">
        <v>1.4002646235765683</v>
      </c>
      <c r="GD74" s="267"/>
      <c r="GE74" s="267">
        <v>19.792654601230748</v>
      </c>
      <c r="GF74" s="267"/>
      <c r="GG74" s="267">
        <v>93.1256915661303</v>
      </c>
      <c r="GH74" s="267"/>
      <c r="GI74" s="267">
        <v>81.019348244671065</v>
      </c>
      <c r="GJ74" s="267"/>
      <c r="GK74" s="267">
        <v>19.25570654857064</v>
      </c>
      <c r="GL74" s="267"/>
      <c r="GM74" s="267">
        <v>1.0581437280353778</v>
      </c>
      <c r="GN74" s="267"/>
      <c r="GO74" s="267">
        <v>29.053347516863152</v>
      </c>
      <c r="GP74" s="254"/>
      <c r="GQ74" s="254"/>
      <c r="GR74" s="254"/>
      <c r="GS74" s="254"/>
      <c r="GT74" s="254"/>
      <c r="GU74" s="184"/>
      <c r="GV74" s="184"/>
      <c r="GW74" s="184"/>
      <c r="GX74" s="184"/>
      <c r="GY74" s="184"/>
      <c r="GZ74" s="184"/>
      <c r="HC74" s="184"/>
      <c r="HG74" s="285">
        <v>539.14069796089086</v>
      </c>
      <c r="HH74" s="285"/>
      <c r="HI74" s="285">
        <v>3255.4701868371749</v>
      </c>
      <c r="HJ74" s="285"/>
      <c r="HK74" s="285">
        <v>191.93638025175179</v>
      </c>
      <c r="HL74" s="285"/>
      <c r="HM74" s="285">
        <v>4443.7569111420498</v>
      </c>
      <c r="HO74" s="183">
        <v>469.19107268877912</v>
      </c>
      <c r="HQ74" s="154"/>
      <c r="HR74" s="194">
        <v>2020</v>
      </c>
      <c r="HS74" s="238">
        <v>4</v>
      </c>
      <c r="HT74" s="194">
        <v>2014</v>
      </c>
      <c r="HU74" s="239"/>
      <c r="HW74" s="239">
        <v>13.83965564</v>
      </c>
      <c r="HX74" s="239"/>
      <c r="HY74" s="154"/>
      <c r="HZ74" s="154"/>
      <c r="IA74" s="184"/>
      <c r="IB74" s="184"/>
      <c r="ID74" s="184"/>
      <c r="IE74" s="185"/>
      <c r="IF74" s="185"/>
      <c r="IG74" s="184"/>
    </row>
    <row r="75" spans="1:241" ht="15" customHeight="1" x14ac:dyDescent="0.25">
      <c r="A75" s="156">
        <v>72</v>
      </c>
      <c r="C75" s="244"/>
      <c r="D75" s="244"/>
      <c r="E75" s="245">
        <v>182974</v>
      </c>
      <c r="F75" s="244"/>
      <c r="G75" s="244"/>
      <c r="H75" s="244"/>
      <c r="I75" s="244"/>
      <c r="J75" s="244"/>
      <c r="K75" s="244"/>
      <c r="L75" s="244"/>
      <c r="M75" s="244"/>
      <c r="N75" s="244"/>
      <c r="O75" s="244"/>
      <c r="P75" s="244"/>
      <c r="Q75" s="244"/>
      <c r="R75" s="244"/>
      <c r="S75" s="244"/>
      <c r="U75" s="244"/>
      <c r="V75" s="244"/>
      <c r="W75" s="244"/>
      <c r="X75" s="244"/>
      <c r="Y75" s="244"/>
      <c r="Z75" s="244"/>
      <c r="AA75" s="244"/>
      <c r="AB75" s="244"/>
      <c r="AC75" s="244"/>
      <c r="AD75" s="244"/>
      <c r="AE75" s="244"/>
      <c r="AF75" s="244"/>
      <c r="AG75" s="244"/>
      <c r="AH75" s="242"/>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W75" s="244"/>
      <c r="BX75" s="244"/>
      <c r="BY75" s="244"/>
      <c r="BZ75" s="244"/>
      <c r="CA75" s="244"/>
      <c r="CB75" s="244"/>
      <c r="CC75" s="244"/>
      <c r="CE75" s="244"/>
      <c r="CF75" s="244"/>
      <c r="CG75" s="244"/>
      <c r="CH75" s="244"/>
      <c r="CI75" s="244"/>
      <c r="CJ75" s="244"/>
      <c r="CK75" s="244"/>
      <c r="CL75" s="244"/>
      <c r="CM75" s="244"/>
      <c r="CN75" s="244"/>
      <c r="CO75" s="257"/>
      <c r="CP75" s="244"/>
      <c r="CQ75" s="244"/>
      <c r="CR75" s="244"/>
      <c r="CS75" s="244"/>
      <c r="CT75" s="244"/>
      <c r="CU75" s="244"/>
      <c r="CV75" s="244"/>
      <c r="CW75" s="244"/>
      <c r="CX75" s="244"/>
      <c r="CY75" s="244"/>
      <c r="CZ75" s="244"/>
      <c r="DA75" s="244"/>
      <c r="DE75" s="244"/>
      <c r="DF75" s="244"/>
      <c r="DG75" s="244"/>
      <c r="DH75" s="244"/>
      <c r="DI75" s="244"/>
      <c r="DJ75" s="244"/>
      <c r="DK75" s="244"/>
      <c r="DL75" s="244"/>
      <c r="DM75" s="244"/>
      <c r="DN75" s="244"/>
      <c r="DO75" s="244"/>
      <c r="DP75" s="244"/>
      <c r="DQ75" s="244"/>
      <c r="DR75" s="244"/>
      <c r="DS75" s="244"/>
      <c r="DT75" s="244"/>
      <c r="DU75" s="244"/>
      <c r="DV75" s="244"/>
      <c r="DW75" s="244"/>
      <c r="DX75" s="244"/>
      <c r="DY75" s="244"/>
      <c r="DZ75" s="244"/>
      <c r="EA75" s="244"/>
      <c r="EB75" s="249">
        <v>2025</v>
      </c>
      <c r="EC75" s="245">
        <v>2227500</v>
      </c>
      <c r="ED75" s="244"/>
      <c r="EE75" s="245">
        <v>647125</v>
      </c>
      <c r="EK75" s="242">
        <v>1.7000000000000002</v>
      </c>
      <c r="EO75" s="244"/>
      <c r="EP75" s="244"/>
      <c r="GA75" s="267">
        <v>0</v>
      </c>
      <c r="GB75" s="267"/>
      <c r="GC75" s="267">
        <v>0.95072096339724288</v>
      </c>
      <c r="GD75" s="267"/>
      <c r="GE75" s="267">
        <v>21.456208230742174</v>
      </c>
      <c r="GF75" s="267"/>
      <c r="GG75" s="267">
        <v>107.12530712530713</v>
      </c>
      <c r="GH75" s="267"/>
      <c r="GI75" s="267">
        <v>89.020771513353125</v>
      </c>
      <c r="GJ75" s="267"/>
      <c r="GK75" s="267">
        <v>19.296254256526673</v>
      </c>
      <c r="GL75" s="267"/>
      <c r="GM75" s="267">
        <v>0.67940552016985145</v>
      </c>
      <c r="GN75" s="267"/>
      <c r="GO75" s="267">
        <v>31.132949885092497</v>
      </c>
      <c r="GP75" s="254"/>
      <c r="GQ75" s="254"/>
      <c r="GR75" s="254"/>
      <c r="GS75" s="254"/>
      <c r="GT75" s="254"/>
      <c r="GU75" s="184"/>
      <c r="GV75" s="184"/>
      <c r="GW75" s="184"/>
      <c r="GX75" s="184"/>
      <c r="GY75" s="184"/>
      <c r="GZ75" s="184"/>
      <c r="HC75" s="184"/>
      <c r="HG75" s="285">
        <v>639.29711024223627</v>
      </c>
      <c r="HH75" s="285"/>
      <c r="HI75" s="285">
        <v>4180.7109792818301</v>
      </c>
      <c r="HJ75" s="285"/>
      <c r="HK75" s="285">
        <v>141.56667116084671</v>
      </c>
      <c r="HL75" s="285"/>
      <c r="HM75" s="285">
        <v>5527.2796728236935</v>
      </c>
      <c r="HO75" s="183">
        <v>518.56744379001839</v>
      </c>
      <c r="HQ75" s="154"/>
      <c r="HR75" s="194">
        <v>2021</v>
      </c>
      <c r="HS75" s="238">
        <v>4</v>
      </c>
      <c r="HT75" s="194">
        <v>2015</v>
      </c>
      <c r="HU75" s="239"/>
      <c r="HW75" s="239">
        <v>9.3458472799999992</v>
      </c>
      <c r="HX75" s="239"/>
      <c r="HY75" s="154"/>
      <c r="HZ75" s="154"/>
      <c r="IA75" s="184"/>
      <c r="IB75" s="184"/>
      <c r="ID75" s="184"/>
      <c r="IE75" s="185"/>
      <c r="IF75" s="185"/>
      <c r="IG75" s="184"/>
    </row>
    <row r="76" spans="1:241" ht="15" customHeight="1" x14ac:dyDescent="0.35">
      <c r="A76" s="198">
        <v>73</v>
      </c>
      <c r="C76" s="244"/>
      <c r="D76" s="244"/>
      <c r="E76" s="245">
        <v>169901</v>
      </c>
      <c r="F76" s="244"/>
      <c r="G76" s="244"/>
      <c r="H76" s="244"/>
      <c r="I76" s="244"/>
      <c r="J76" s="244"/>
      <c r="K76" s="244"/>
      <c r="L76" s="244"/>
      <c r="M76" s="244"/>
      <c r="N76" s="244"/>
      <c r="O76" s="244"/>
      <c r="P76" s="244"/>
      <c r="Q76" s="244"/>
      <c r="R76" s="244"/>
      <c r="S76" s="244"/>
      <c r="U76" s="244"/>
      <c r="V76" s="244"/>
      <c r="W76" s="244"/>
      <c r="X76" s="244"/>
      <c r="Y76" s="244"/>
      <c r="Z76" s="244"/>
      <c r="AA76" s="244"/>
      <c r="AB76" s="244"/>
      <c r="AC76" s="244"/>
      <c r="AD76" s="244"/>
      <c r="AE76" s="244"/>
      <c r="AF76" s="244"/>
      <c r="AG76" s="244"/>
      <c r="AH76" s="242"/>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W76" s="244"/>
      <c r="BX76" s="244"/>
      <c r="BY76" s="244"/>
      <c r="BZ76" s="244"/>
      <c r="CA76" s="244"/>
      <c r="CB76" s="244"/>
      <c r="CC76" s="244"/>
      <c r="CE76" s="244"/>
      <c r="CF76" s="244"/>
      <c r="CG76" s="244"/>
      <c r="CH76" s="244"/>
      <c r="CI76" s="244"/>
      <c r="CJ76" s="244"/>
      <c r="CK76" s="244"/>
      <c r="CL76" s="244"/>
      <c r="CM76" s="244"/>
      <c r="CN76" s="244"/>
      <c r="CO76" s="257"/>
      <c r="CP76" s="244"/>
      <c r="CQ76" s="244"/>
      <c r="CR76" s="244"/>
      <c r="CS76" s="244"/>
      <c r="CT76" s="244"/>
      <c r="CU76" s="244"/>
      <c r="CV76" s="244"/>
      <c r="CW76" s="244"/>
      <c r="CX76" s="244"/>
      <c r="CY76" s="244"/>
      <c r="CZ76" s="244"/>
      <c r="DA76" s="244"/>
      <c r="DE76" s="244"/>
      <c r="DF76" s="244"/>
      <c r="DG76" s="244"/>
      <c r="DH76" s="244"/>
      <c r="DI76" s="244"/>
      <c r="DJ76" s="244"/>
      <c r="DK76" s="244"/>
      <c r="DL76" s="244"/>
      <c r="DM76" s="244"/>
      <c r="DN76" s="244"/>
      <c r="DO76" s="244"/>
      <c r="DP76" s="244"/>
      <c r="DQ76" s="244"/>
      <c r="DR76" s="244"/>
      <c r="DS76" s="244"/>
      <c r="DT76" s="244"/>
      <c r="DU76" s="244"/>
      <c r="DV76" s="244"/>
      <c r="DW76" s="244"/>
      <c r="DX76" s="244"/>
      <c r="DY76" s="244"/>
      <c r="DZ76" s="244"/>
      <c r="EA76" s="244"/>
      <c r="EB76" s="244"/>
      <c r="ED76" s="244"/>
      <c r="EK76" s="242">
        <v>1.6</v>
      </c>
      <c r="EO76" s="244"/>
      <c r="EP76" s="244"/>
      <c r="GA76" s="267">
        <v>0.15894871186383039</v>
      </c>
      <c r="GB76" s="267"/>
      <c r="GC76" s="267">
        <v>1.5156155269410736</v>
      </c>
      <c r="GD76" s="267"/>
      <c r="GE76" s="267">
        <v>15.464922741353035</v>
      </c>
      <c r="GF76" s="267"/>
      <c r="GG76" s="267">
        <v>102.49967633996486</v>
      </c>
      <c r="GH76" s="267"/>
      <c r="GI76" s="267">
        <v>72.962272778192627</v>
      </c>
      <c r="GJ76" s="267"/>
      <c r="GK76" s="267">
        <v>20.092233336784872</v>
      </c>
      <c r="GL76" s="267"/>
      <c r="GM76" s="267">
        <v>1.5365787461205775</v>
      </c>
      <c r="GN76" s="267"/>
      <c r="GO76" s="267">
        <v>27.73634792151277</v>
      </c>
      <c r="GP76" s="254"/>
      <c r="GQ76" s="254"/>
      <c r="GR76" s="254"/>
      <c r="GS76" s="254"/>
      <c r="GT76" s="254"/>
      <c r="GU76" s="184"/>
      <c r="GV76" s="184"/>
      <c r="GW76" s="184"/>
      <c r="GX76" s="184"/>
      <c r="GY76" s="184"/>
      <c r="GZ76" s="184"/>
      <c r="HC76" s="184"/>
      <c r="HG76" s="184"/>
      <c r="HH76" s="184"/>
      <c r="HI76" s="184"/>
      <c r="HJ76" s="184"/>
      <c r="HK76" s="184"/>
      <c r="HL76" s="184"/>
      <c r="HM76" s="184"/>
      <c r="HO76" s="183">
        <v>541.46200204345905</v>
      </c>
      <c r="HQ76" s="154"/>
      <c r="HS76">
        <v>4</v>
      </c>
      <c r="HT76" s="194">
        <v>2016</v>
      </c>
      <c r="HU76" s="239"/>
      <c r="HW76">
        <v>13.129435000000001</v>
      </c>
      <c r="HX76" s="239"/>
      <c r="HY76" s="154"/>
      <c r="HZ76" s="154"/>
      <c r="IA76" s="184"/>
      <c r="IB76" s="184"/>
      <c r="ID76" s="184"/>
      <c r="IE76" s="185"/>
      <c r="IF76" s="185"/>
      <c r="IG76" s="184"/>
    </row>
    <row r="77" spans="1:241" ht="15" customHeight="1" x14ac:dyDescent="0.35">
      <c r="A77" s="156">
        <v>74</v>
      </c>
      <c r="C77" s="244"/>
      <c r="D77" s="244"/>
      <c r="E77" s="245">
        <v>169632</v>
      </c>
      <c r="F77" s="244"/>
      <c r="G77" s="244"/>
      <c r="H77" s="244"/>
      <c r="I77" s="244"/>
      <c r="J77" s="244"/>
      <c r="K77" s="244"/>
      <c r="L77" s="244"/>
      <c r="M77" s="244"/>
      <c r="N77" s="244"/>
      <c r="O77" s="244"/>
      <c r="P77" s="244"/>
      <c r="Q77" s="244"/>
      <c r="R77" s="244"/>
      <c r="S77" s="244"/>
      <c r="U77" s="244"/>
      <c r="V77" s="244"/>
      <c r="W77" s="244"/>
      <c r="X77" s="244"/>
      <c r="Y77" s="244"/>
      <c r="Z77" s="244"/>
      <c r="AA77" s="244"/>
      <c r="AB77" s="244"/>
      <c r="AC77" s="244"/>
      <c r="AD77" s="244"/>
      <c r="AE77" s="244"/>
      <c r="AF77" s="244"/>
      <c r="AG77" s="244"/>
      <c r="AH77" s="242"/>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W77" s="244"/>
      <c r="BX77" s="244"/>
      <c r="BY77" s="244"/>
      <c r="BZ77" s="244"/>
      <c r="CA77" s="244"/>
      <c r="CB77" s="244"/>
      <c r="CC77" s="244"/>
      <c r="CE77" s="244"/>
      <c r="CF77" s="244"/>
      <c r="CG77" s="244"/>
      <c r="CH77" s="244"/>
      <c r="CI77" s="244"/>
      <c r="CJ77" s="244"/>
      <c r="CK77" s="244"/>
      <c r="CL77" s="244"/>
      <c r="CM77" s="244"/>
      <c r="CN77" s="244"/>
      <c r="CO77" s="257"/>
      <c r="CP77" s="244"/>
      <c r="CQ77" s="244"/>
      <c r="CR77" s="244"/>
      <c r="CS77" s="244"/>
      <c r="CT77" s="244"/>
      <c r="CU77" s="244"/>
      <c r="CV77" s="244"/>
      <c r="CW77" s="244"/>
      <c r="CX77" s="244"/>
      <c r="CY77" s="244"/>
      <c r="CZ77" s="244"/>
      <c r="DA77" s="244"/>
      <c r="DE77" s="244"/>
      <c r="DF77" s="244"/>
      <c r="DG77" s="244"/>
      <c r="DH77" s="244"/>
      <c r="DI77" s="244"/>
      <c r="DJ77" s="244"/>
      <c r="DK77" s="244"/>
      <c r="DL77" s="244"/>
      <c r="DM77" s="244"/>
      <c r="DN77" s="244"/>
      <c r="DO77" s="244"/>
      <c r="DP77" s="244"/>
      <c r="DQ77" s="244"/>
      <c r="DR77" s="244"/>
      <c r="DS77" s="244"/>
      <c r="DT77" s="244"/>
      <c r="DU77" s="244"/>
      <c r="DV77" s="244"/>
      <c r="DW77" s="244"/>
      <c r="DX77" s="244"/>
      <c r="DY77" s="244"/>
      <c r="DZ77" s="244"/>
      <c r="EA77" s="244"/>
      <c r="EB77" s="244"/>
      <c r="ED77" s="244"/>
      <c r="EK77" s="242">
        <v>0.89999999999999991</v>
      </c>
      <c r="EO77" s="244"/>
      <c r="EP77" s="244"/>
      <c r="GA77" s="267">
        <v>0.15346426141655675</v>
      </c>
      <c r="GB77" s="267"/>
      <c r="GC77" s="267">
        <v>1.0167090663846676</v>
      </c>
      <c r="GD77" s="267"/>
      <c r="GE77" s="267">
        <v>12.262223304930853</v>
      </c>
      <c r="GF77" s="267"/>
      <c r="GG77" s="267">
        <v>77.977534357879605</v>
      </c>
      <c r="GH77" s="267"/>
      <c r="GI77" s="267">
        <v>63.549365441096292</v>
      </c>
      <c r="GJ77" s="267"/>
      <c r="GK77" s="267">
        <v>15.921169692026934</v>
      </c>
      <c r="GL77" s="267"/>
      <c r="GM77" s="267">
        <v>1.5445774895793669</v>
      </c>
      <c r="GN77" s="267"/>
      <c r="GO77" s="267">
        <v>22.101035878495676</v>
      </c>
      <c r="GP77" s="254"/>
      <c r="GQ77" s="254"/>
      <c r="GR77" s="254"/>
      <c r="GS77" s="254"/>
      <c r="GT77" s="254"/>
      <c r="GU77" s="184"/>
      <c r="GV77" s="184"/>
      <c r="GW77" s="184"/>
      <c r="GX77" s="184"/>
      <c r="GY77" s="184"/>
      <c r="GZ77" s="184"/>
      <c r="HC77" s="184"/>
      <c r="HG77" s="184"/>
      <c r="HH77" s="184"/>
      <c r="HI77" s="184"/>
      <c r="HJ77" s="184"/>
      <c r="HK77" s="184"/>
      <c r="HL77" s="184"/>
      <c r="HM77" s="184"/>
      <c r="HO77" s="284">
        <v>577.47180578830569</v>
      </c>
      <c r="HQ77" s="154"/>
      <c r="HS77">
        <v>4</v>
      </c>
      <c r="HT77" s="154"/>
      <c r="HU77" s="239"/>
      <c r="HW77">
        <v>18.797009460000002</v>
      </c>
      <c r="HX77" s="239"/>
      <c r="HY77" s="154"/>
      <c r="HZ77" s="154"/>
      <c r="IA77" s="184"/>
      <c r="IB77" s="184"/>
      <c r="ID77" s="184"/>
      <c r="IE77" s="185"/>
      <c r="IF77" s="185"/>
      <c r="IG77" s="184"/>
    </row>
    <row r="78" spans="1:241" ht="15" customHeight="1" x14ac:dyDescent="0.35">
      <c r="A78" s="156">
        <v>75</v>
      </c>
      <c r="C78" s="244"/>
      <c r="D78" s="244"/>
      <c r="E78" s="245">
        <v>174537</v>
      </c>
      <c r="F78" s="244"/>
      <c r="G78" s="244"/>
      <c r="H78" s="244"/>
      <c r="I78" s="244"/>
      <c r="J78" s="244"/>
      <c r="K78" s="244"/>
      <c r="L78" s="244"/>
      <c r="M78" s="244"/>
      <c r="N78" s="244"/>
      <c r="O78" s="244"/>
      <c r="P78" s="244"/>
      <c r="Q78" s="244"/>
      <c r="R78" s="244"/>
      <c r="S78" s="244"/>
      <c r="U78" s="244"/>
      <c r="V78" s="244"/>
      <c r="W78" s="244"/>
      <c r="X78" s="244"/>
      <c r="Y78" s="244"/>
      <c r="Z78" s="244"/>
      <c r="AA78" s="244"/>
      <c r="AB78" s="244"/>
      <c r="AC78" s="244"/>
      <c r="AD78" s="244"/>
      <c r="AE78" s="244"/>
      <c r="AF78" s="244"/>
      <c r="AG78" s="244"/>
      <c r="AH78" s="242"/>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W78" s="244"/>
      <c r="BX78" s="244"/>
      <c r="BY78" s="244"/>
      <c r="BZ78" s="244"/>
      <c r="CA78" s="244"/>
      <c r="CB78" s="244"/>
      <c r="CC78" s="244"/>
      <c r="CE78" s="244"/>
      <c r="CF78" s="244"/>
      <c r="CG78" s="244"/>
      <c r="CH78" s="244"/>
      <c r="CI78" s="244"/>
      <c r="CJ78" s="244"/>
      <c r="CK78" s="244"/>
      <c r="CL78" s="244"/>
      <c r="CM78" s="244"/>
      <c r="CN78" s="244"/>
      <c r="CO78" s="257"/>
      <c r="CP78" s="244"/>
      <c r="CQ78" s="244"/>
      <c r="CR78" s="244"/>
      <c r="CS78" s="244"/>
      <c r="CT78" s="244"/>
      <c r="CU78" s="244"/>
      <c r="CV78" s="244"/>
      <c r="CW78" s="244"/>
      <c r="CX78" s="244"/>
      <c r="CY78" s="244"/>
      <c r="CZ78" s="244"/>
      <c r="DA78" s="244"/>
      <c r="DE78" s="244"/>
      <c r="DF78" s="244"/>
      <c r="DG78" s="244"/>
      <c r="DH78" s="244"/>
      <c r="DI78" s="244"/>
      <c r="DJ78" s="244"/>
      <c r="DK78" s="244"/>
      <c r="DL78" s="244"/>
      <c r="DM78" s="244"/>
      <c r="DN78" s="244"/>
      <c r="DO78" s="244"/>
      <c r="DP78" s="244"/>
      <c r="DQ78" s="244"/>
      <c r="DR78" s="244"/>
      <c r="DS78" s="244"/>
      <c r="DT78" s="244"/>
      <c r="DU78" s="244"/>
      <c r="DV78" s="244"/>
      <c r="DW78" s="244"/>
      <c r="DX78" s="244"/>
      <c r="DY78" s="244"/>
      <c r="DZ78" s="244"/>
      <c r="EA78" s="244"/>
      <c r="EB78" s="244"/>
      <c r="EC78"/>
      <c r="EE78"/>
      <c r="EK78" s="242">
        <v>0.7</v>
      </c>
      <c r="EO78" s="244"/>
      <c r="EP78" s="244"/>
      <c r="GA78" s="267"/>
      <c r="GB78" s="267"/>
      <c r="GC78" s="267"/>
      <c r="GD78" s="267"/>
      <c r="GE78" s="267"/>
      <c r="GF78" s="267"/>
      <c r="GG78" s="267"/>
      <c r="GH78" s="267"/>
      <c r="GI78" s="267"/>
      <c r="GJ78" s="267"/>
      <c r="GK78" s="267"/>
      <c r="GL78" s="267"/>
      <c r="GM78" s="267"/>
      <c r="GN78" s="267"/>
      <c r="GO78" s="267"/>
      <c r="GP78" s="254"/>
      <c r="GQ78" s="254"/>
      <c r="GR78" s="254"/>
      <c r="GS78" s="254"/>
      <c r="GT78" s="254"/>
      <c r="GU78" s="184"/>
      <c r="GV78" s="184"/>
      <c r="GW78" s="184"/>
      <c r="GX78" s="184"/>
      <c r="GY78" s="184"/>
      <c r="GZ78" s="184"/>
      <c r="HC78" s="184"/>
      <c r="HG78" s="184"/>
      <c r="HH78" s="184"/>
      <c r="HI78" s="184"/>
      <c r="HJ78" s="184"/>
      <c r="HK78" s="184"/>
      <c r="HL78" s="184"/>
      <c r="HM78" s="184"/>
      <c r="HO78" s="284">
        <v>618.02362302329834</v>
      </c>
      <c r="HQ78" s="154"/>
      <c r="HS78" s="238"/>
      <c r="HT78" s="154"/>
      <c r="HU78" s="239"/>
      <c r="HW78" s="239">
        <v>19.3</v>
      </c>
      <c r="HX78" s="239"/>
      <c r="HY78" s="154"/>
      <c r="HZ78" s="154"/>
      <c r="IA78" s="184"/>
      <c r="IB78" s="184"/>
      <c r="ID78" s="184"/>
      <c r="IE78" s="185"/>
      <c r="IF78" s="185"/>
      <c r="IG78" s="184"/>
    </row>
    <row r="79" spans="1:241" ht="15" customHeight="1" x14ac:dyDescent="0.35">
      <c r="A79" s="156">
        <v>76</v>
      </c>
      <c r="B79" s="197" t="s">
        <v>85</v>
      </c>
      <c r="C79" s="244"/>
      <c r="D79" s="244"/>
      <c r="F79" s="244"/>
      <c r="G79" s="244"/>
      <c r="H79" s="244"/>
      <c r="I79" s="244"/>
      <c r="J79" s="244"/>
      <c r="K79" s="244"/>
      <c r="L79" s="244"/>
      <c r="M79" s="244"/>
      <c r="N79" s="244"/>
      <c r="O79" s="244"/>
      <c r="P79" s="244"/>
      <c r="Q79" s="244"/>
      <c r="R79" s="244"/>
      <c r="S79" s="244"/>
      <c r="U79" s="244"/>
      <c r="V79" s="244"/>
      <c r="W79" s="244"/>
      <c r="X79" s="244"/>
      <c r="Y79" s="244"/>
      <c r="Z79" s="244"/>
      <c r="AA79" s="244"/>
      <c r="AB79" s="244"/>
      <c r="AC79" s="244"/>
      <c r="AD79" s="244"/>
      <c r="AE79" s="244"/>
      <c r="AF79" s="244"/>
      <c r="AG79" s="244"/>
      <c r="AH79" s="242"/>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W79" s="244"/>
      <c r="BX79" s="244"/>
      <c r="BY79" s="244"/>
      <c r="BZ79" s="244"/>
      <c r="CA79" s="244"/>
      <c r="CB79" s="244"/>
      <c r="CC79" s="244"/>
      <c r="CE79" s="244"/>
      <c r="CF79" s="244"/>
      <c r="CG79" s="244"/>
      <c r="CH79" s="244"/>
      <c r="CI79" s="244"/>
      <c r="CJ79" s="244"/>
      <c r="CK79" s="244"/>
      <c r="CL79" s="244"/>
      <c r="CM79" s="244"/>
      <c r="CN79" s="244"/>
      <c r="CO79" s="257"/>
      <c r="CP79" s="244"/>
      <c r="CQ79" s="244"/>
      <c r="CR79" s="244"/>
      <c r="CS79" s="244"/>
      <c r="CT79" s="244"/>
      <c r="CU79" s="244"/>
      <c r="CV79" s="244"/>
      <c r="CW79" s="244"/>
      <c r="CX79" s="244"/>
      <c r="CY79" s="244"/>
      <c r="CZ79" s="244"/>
      <c r="DA79" s="244"/>
      <c r="DE79" s="244"/>
      <c r="DF79" s="244"/>
      <c r="DG79" s="244"/>
      <c r="DH79" s="244"/>
      <c r="DI79" s="244"/>
      <c r="DJ79" s="244"/>
      <c r="DK79" s="244"/>
      <c r="DL79" s="244"/>
      <c r="DM79" s="244"/>
      <c r="DN79" s="244"/>
      <c r="DO79" s="244"/>
      <c r="DP79" s="244"/>
      <c r="DQ79" s="244"/>
      <c r="DR79" s="244"/>
      <c r="DS79" s="244"/>
      <c r="DT79" s="244"/>
      <c r="DU79" s="244"/>
      <c r="DV79" s="244"/>
      <c r="DW79" s="244"/>
      <c r="DX79" s="244"/>
      <c r="DY79" s="244"/>
      <c r="DZ79" s="244"/>
      <c r="EA79" s="244"/>
      <c r="EB79" s="244"/>
      <c r="EC79"/>
      <c r="ED79" s="244"/>
      <c r="EE79"/>
      <c r="EK79" s="242"/>
      <c r="EO79" s="244"/>
      <c r="EP79" s="244"/>
      <c r="GA79" s="254"/>
      <c r="GB79" s="254"/>
      <c r="GC79" s="254"/>
      <c r="GD79" s="254"/>
      <c r="GE79" s="254"/>
      <c r="GF79" s="254"/>
      <c r="GG79" s="254"/>
      <c r="GH79" s="254"/>
      <c r="GI79" s="254"/>
      <c r="GJ79" s="254"/>
      <c r="GK79" s="254"/>
      <c r="GL79" s="254"/>
      <c r="GM79" s="254"/>
      <c r="GN79" s="254"/>
      <c r="GO79" s="254"/>
      <c r="GP79" s="254"/>
      <c r="GQ79" s="254"/>
      <c r="GR79" s="254"/>
      <c r="GS79" s="254"/>
      <c r="GT79" s="254"/>
      <c r="GU79" s="184"/>
      <c r="GV79" s="184"/>
      <c r="GW79" s="184"/>
      <c r="GX79" s="184"/>
      <c r="GY79" s="184"/>
      <c r="GZ79" s="184"/>
      <c r="HC79" s="184"/>
      <c r="HG79" s="184"/>
      <c r="HH79" s="184"/>
      <c r="HI79" s="184"/>
      <c r="HJ79" s="184"/>
      <c r="HK79" s="184"/>
      <c r="HL79" s="184"/>
      <c r="HM79" s="184"/>
      <c r="HO79" s="183"/>
      <c r="HQ79" s="154"/>
      <c r="HS79" s="238"/>
      <c r="HT79" s="154"/>
      <c r="HU79" s="239"/>
      <c r="HW79" s="239"/>
      <c r="HX79" s="239"/>
      <c r="HY79" s="154"/>
      <c r="HZ79" s="154"/>
      <c r="IA79" s="184"/>
      <c r="IB79" s="184"/>
      <c r="ID79" s="184"/>
      <c r="IE79" s="185"/>
      <c r="IF79" s="185"/>
      <c r="IG79" s="184"/>
    </row>
    <row r="80" spans="1:241" ht="15" customHeight="1" x14ac:dyDescent="0.25">
      <c r="A80" s="156">
        <v>77</v>
      </c>
      <c r="B80" s="197">
        <v>1991</v>
      </c>
      <c r="E80" s="245">
        <v>165444</v>
      </c>
      <c r="G80" s="245">
        <v>34599</v>
      </c>
      <c r="I80" s="245">
        <v>24435</v>
      </c>
      <c r="K80" s="245">
        <v>8360</v>
      </c>
      <c r="M80" s="242">
        <f>G80/E80*100</f>
        <v>20.912816421266413</v>
      </c>
      <c r="N80" s="242"/>
      <c r="O80" s="242">
        <f>I80/E80*100</f>
        <v>14.769347936461886</v>
      </c>
      <c r="P80" s="242"/>
      <c r="Q80" s="242">
        <f>K80/E80*100</f>
        <v>5.0530693165058871</v>
      </c>
      <c r="R80" s="242"/>
      <c r="S80" s="242">
        <v>29</v>
      </c>
      <c r="U80" s="242"/>
      <c r="V80" s="242"/>
      <c r="W80" s="245">
        <v>286</v>
      </c>
      <c r="Y80" s="258">
        <v>0.20890856232925742</v>
      </c>
      <c r="Z80" s="258"/>
      <c r="AA80" s="245">
        <v>58972</v>
      </c>
      <c r="AC80" s="242">
        <v>43.076069012870519</v>
      </c>
      <c r="AD80" s="242"/>
      <c r="AE80" s="245">
        <v>71690</v>
      </c>
      <c r="AG80" s="242">
        <v>52.36592599085477</v>
      </c>
      <c r="AH80" s="242"/>
      <c r="AI80" s="245">
        <v>11.454053604897009</v>
      </c>
      <c r="AK80" s="245">
        <v>146</v>
      </c>
      <c r="AM80" s="245">
        <v>383</v>
      </c>
      <c r="AO80" s="245">
        <v>1144</v>
      </c>
      <c r="AQ80" s="245">
        <v>15</v>
      </c>
      <c r="AS80" s="245">
        <v>2410</v>
      </c>
      <c r="AU80" s="245">
        <v>408</v>
      </c>
      <c r="AW80" s="245">
        <v>670</v>
      </c>
      <c r="AY80" s="245">
        <v>5690</v>
      </c>
      <c r="BC80" s="245">
        <v>2115</v>
      </c>
      <c r="BE80" s="245">
        <v>807</v>
      </c>
      <c r="BG80" s="245">
        <v>523</v>
      </c>
      <c r="BI80" s="245">
        <v>785</v>
      </c>
      <c r="BK80" s="242"/>
      <c r="BL80" s="242"/>
      <c r="BM80" s="245">
        <v>405</v>
      </c>
      <c r="BO80" s="245">
        <v>3315</v>
      </c>
      <c r="BQ80" s="245">
        <v>4786</v>
      </c>
      <c r="BS80" s="245">
        <v>11</v>
      </c>
      <c r="BU80" s="245">
        <v>11779</v>
      </c>
      <c r="BW80" s="242"/>
      <c r="BX80" s="242"/>
      <c r="BY80" s="245">
        <v>15.620214395099541</v>
      </c>
      <c r="CA80" s="245">
        <v>3102</v>
      </c>
      <c r="CC80" s="259">
        <v>2.2658544068019459</v>
      </c>
      <c r="CE80" s="242"/>
      <c r="CF80" s="242"/>
      <c r="CG80" s="245">
        <v>53566</v>
      </c>
      <c r="CI80" s="245">
        <v>10499</v>
      </c>
      <c r="CK80" s="245">
        <v>35041</v>
      </c>
      <c r="CM80" s="250">
        <f>CI80/SUM(CG80,CI80)*100</f>
        <v>16.38804339342855</v>
      </c>
      <c r="CN80" s="242"/>
      <c r="CO80" s="253">
        <v>7.254426308683577</v>
      </c>
      <c r="CP80" s="242"/>
      <c r="CQ80" s="250">
        <f>SUM(CG80,CI80)/SUM(CG80,CI80,CK80)*100</f>
        <v>64.642907593889376</v>
      </c>
      <c r="CR80" s="242"/>
      <c r="CS80" s="245">
        <v>14.012024048096192</v>
      </c>
      <c r="CU80" s="245">
        <v>3872</v>
      </c>
      <c r="CW80" s="245">
        <v>7082</v>
      </c>
      <c r="CY80" s="259">
        <f t="shared" ref="CY80:CY85" si="30">CU80/CG80*100</f>
        <v>7.2284658178695436</v>
      </c>
      <c r="CZ80" s="259"/>
      <c r="DA80" s="259">
        <f t="shared" ref="DA80:DA85" si="31">CW80/CG80*100</f>
        <v>13.221073068737631</v>
      </c>
      <c r="DE80" s="245">
        <v>2315</v>
      </c>
      <c r="DG80" s="245">
        <v>38447</v>
      </c>
      <c r="DI80" s="245">
        <v>854</v>
      </c>
      <c r="DK80" s="245">
        <v>42194</v>
      </c>
      <c r="DM80" s="242">
        <v>5.4865620704365545</v>
      </c>
      <c r="DN80" s="242"/>
      <c r="DO80" s="242">
        <v>91.119590463099016</v>
      </c>
      <c r="DP80" s="242"/>
      <c r="DQ80" s="242">
        <v>2.0239844527657964</v>
      </c>
      <c r="DR80" s="242"/>
      <c r="DS80" s="245">
        <v>6455</v>
      </c>
      <c r="DU80" s="245">
        <v>1010</v>
      </c>
      <c r="DW80" s="245">
        <v>40574</v>
      </c>
      <c r="DY80" s="242">
        <v>15.909202937841968</v>
      </c>
      <c r="DZ80" s="242"/>
      <c r="EA80" s="242">
        <v>2.4892788485236848</v>
      </c>
      <c r="EB80" s="249">
        <v>2005</v>
      </c>
      <c r="EC80" s="242">
        <v>240000</v>
      </c>
      <c r="ED80" s="242"/>
      <c r="EE80" s="242">
        <v>206000</v>
      </c>
      <c r="EF80" s="242"/>
      <c r="EG80" s="260">
        <v>3.007518796992481</v>
      </c>
      <c r="EH80" s="242"/>
      <c r="EI80" s="260">
        <v>2.313475997686524</v>
      </c>
      <c r="EJ80" s="242"/>
      <c r="EK80" s="242">
        <v>63.4</v>
      </c>
      <c r="EO80" s="259">
        <v>11.332105586249233</v>
      </c>
      <c r="EP80" s="259"/>
      <c r="EQ80" s="244">
        <v>9892</v>
      </c>
      <c r="ES80" s="244">
        <v>25135</v>
      </c>
      <c r="EU80" s="244">
        <v>6733</v>
      </c>
      <c r="EW80" s="244">
        <v>735</v>
      </c>
      <c r="EY80" s="244">
        <v>42495</v>
      </c>
      <c r="FA80" s="244">
        <v>7425</v>
      </c>
      <c r="FC80" s="244">
        <v>901</v>
      </c>
      <c r="FE80" s="244">
        <v>1458</v>
      </c>
      <c r="FG80" s="244">
        <v>52279</v>
      </c>
      <c r="FI80" s="242">
        <v>18.921555500296485</v>
      </c>
      <c r="FJ80" s="242"/>
      <c r="FK80" s="242">
        <v>48.078578396679355</v>
      </c>
      <c r="FL80" s="242"/>
      <c r="FM80" s="242">
        <v>12.878976261978996</v>
      </c>
      <c r="FN80" s="242"/>
      <c r="FO80" s="242">
        <v>1.4059182463321793</v>
      </c>
      <c r="FP80" s="242"/>
      <c r="FQ80" s="242">
        <v>81.285028405287022</v>
      </c>
      <c r="FR80" s="242"/>
      <c r="FS80" s="242">
        <v>14.202643508865892</v>
      </c>
      <c r="FT80" s="242"/>
      <c r="FU80" s="242">
        <v>1.7234453604697872</v>
      </c>
      <c r="FV80" s="242"/>
      <c r="FW80" s="242">
        <v>2.7888827253773023</v>
      </c>
      <c r="GA80" s="254">
        <v>9.8707403055229133</v>
      </c>
      <c r="GB80" s="254"/>
      <c r="GC80" s="254">
        <v>54.817401867739726</v>
      </c>
      <c r="GD80" s="254"/>
      <c r="GE80" s="254">
        <v>112.12166393320412</v>
      </c>
      <c r="GF80" s="254"/>
      <c r="GG80" s="254">
        <v>118.93583724569639</v>
      </c>
      <c r="GH80" s="254"/>
      <c r="GI80" s="254">
        <v>47.118801174107837</v>
      </c>
      <c r="GJ80" s="254"/>
      <c r="GK80" s="254">
        <v>8.3078611176424495</v>
      </c>
      <c r="GL80" s="254"/>
      <c r="GM80" s="254">
        <v>0.4918435937371915</v>
      </c>
      <c r="GN80" s="254"/>
      <c r="GO80" s="254">
        <v>59.510156230088953</v>
      </c>
      <c r="GP80" s="254"/>
      <c r="GQ80" s="254">
        <v>2386</v>
      </c>
      <c r="GR80" s="254"/>
      <c r="GS80" s="254">
        <v>73.97</v>
      </c>
      <c r="GT80" s="254"/>
      <c r="GU80" s="184">
        <v>53.2</v>
      </c>
      <c r="GV80" s="184"/>
      <c r="GW80" s="184">
        <v>50.98</v>
      </c>
      <c r="GX80" s="184"/>
      <c r="GY80" s="184">
        <v>34.369999999999997</v>
      </c>
      <c r="GZ80" s="184"/>
      <c r="HA80" s="154">
        <v>91.9</v>
      </c>
      <c r="HC80" s="184">
        <v>25</v>
      </c>
      <c r="HG80" s="184">
        <v>667</v>
      </c>
      <c r="HH80" s="184"/>
      <c r="HI80" s="184">
        <v>5838</v>
      </c>
      <c r="HJ80" s="184"/>
      <c r="HK80" s="184">
        <v>352</v>
      </c>
      <c r="HL80" s="184"/>
      <c r="HM80" s="184">
        <v>7542</v>
      </c>
      <c r="HO80" s="183">
        <v>344.54001473121622</v>
      </c>
      <c r="HQ80" s="154"/>
      <c r="HS80" s="238">
        <v>16</v>
      </c>
      <c r="HT80" s="194">
        <v>1995</v>
      </c>
      <c r="HU80" s="239"/>
      <c r="HW80" s="239">
        <v>98.6</v>
      </c>
      <c r="HX80" s="239"/>
      <c r="HY80" s="154"/>
      <c r="HZ80" s="154"/>
      <c r="IA80" s="184">
        <v>9</v>
      </c>
      <c r="IB80" s="184"/>
      <c r="IC80" s="184">
        <v>236</v>
      </c>
      <c r="ID80" s="184"/>
      <c r="IE80" s="185">
        <v>0.52479358119139807</v>
      </c>
      <c r="IF80" s="185"/>
      <c r="IG80" s="184">
        <v>13.761253906796661</v>
      </c>
    </row>
    <row r="81" spans="1:241" ht="15" customHeight="1" x14ac:dyDescent="0.25">
      <c r="A81" s="156">
        <v>78</v>
      </c>
      <c r="B81" s="197">
        <v>1996</v>
      </c>
      <c r="E81" s="245">
        <v>168247</v>
      </c>
      <c r="G81" s="245">
        <v>34600</v>
      </c>
      <c r="I81" s="245">
        <v>25049</v>
      </c>
      <c r="K81" s="245">
        <v>11133</v>
      </c>
      <c r="M81" s="242">
        <f t="shared" ref="M81:M85" si="32">G81/E81*100</f>
        <v>20.56500264492086</v>
      </c>
      <c r="N81" s="242"/>
      <c r="O81" s="242">
        <f t="shared" ref="O81:O84" si="33">I81/E81*100</f>
        <v>14.888229804989091</v>
      </c>
      <c r="P81" s="242"/>
      <c r="Q81" s="242">
        <f t="shared" ref="Q81:Q84" si="34">K81/E81*100</f>
        <v>6.6170570649105187</v>
      </c>
      <c r="R81" s="242"/>
      <c r="S81" s="242">
        <v>31</v>
      </c>
      <c r="U81" s="242"/>
      <c r="V81" s="242"/>
      <c r="W81" s="245">
        <v>475</v>
      </c>
      <c r="Y81" s="258">
        <v>0.31851191234552173</v>
      </c>
      <c r="Z81" s="258"/>
      <c r="AA81" s="245">
        <v>65549</v>
      </c>
      <c r="AC81" s="242">
        <v>43.953973352287584</v>
      </c>
      <c r="AD81" s="242"/>
      <c r="AE81" s="245">
        <v>79717</v>
      </c>
      <c r="AG81" s="242">
        <v>53.454345508311484</v>
      </c>
      <c r="AH81" s="242"/>
      <c r="AI81" s="245">
        <v>11.450083202240551</v>
      </c>
      <c r="AK81" s="245">
        <v>161</v>
      </c>
      <c r="AM81" s="245">
        <v>655</v>
      </c>
      <c r="AO81" s="245">
        <v>1435</v>
      </c>
      <c r="AQ81" s="245">
        <v>49</v>
      </c>
      <c r="AS81" s="245">
        <v>3239</v>
      </c>
      <c r="AU81" s="245">
        <v>717</v>
      </c>
      <c r="AW81" s="245">
        <v>799</v>
      </c>
      <c r="AY81" s="245">
        <v>10104</v>
      </c>
      <c r="BC81" s="245">
        <v>2507</v>
      </c>
      <c r="BE81" s="245">
        <v>848</v>
      </c>
      <c r="BG81" s="245">
        <v>774</v>
      </c>
      <c r="BI81" s="245">
        <v>885</v>
      </c>
      <c r="BK81" s="242"/>
      <c r="BL81" s="242"/>
      <c r="BM81" s="245">
        <v>681</v>
      </c>
      <c r="BO81" s="245">
        <v>6961</v>
      </c>
      <c r="BQ81" s="245">
        <v>6362</v>
      </c>
      <c r="BS81" s="245">
        <v>22</v>
      </c>
      <c r="BU81" s="245">
        <v>15701</v>
      </c>
      <c r="BW81" s="242"/>
      <c r="BX81" s="242"/>
      <c r="BY81" s="245">
        <v>12.88312131819346</v>
      </c>
      <c r="CA81" s="245">
        <v>5912</v>
      </c>
      <c r="CC81" s="259">
        <v>3.9642998437615247</v>
      </c>
      <c r="CE81" s="242"/>
      <c r="CF81" s="242"/>
      <c r="CG81" s="245">
        <v>57904</v>
      </c>
      <c r="CI81" s="245">
        <v>9370</v>
      </c>
      <c r="CK81" s="245">
        <v>43948</v>
      </c>
      <c r="CM81" s="250">
        <f t="shared" ref="CM81:CM85" si="35">CI81/SUM(CG81,CI81)*100</f>
        <v>13.928114873502393</v>
      </c>
      <c r="CN81" s="242"/>
      <c r="CO81" s="253">
        <v>8.5178119870458264</v>
      </c>
      <c r="CP81" s="242"/>
      <c r="CQ81" s="250">
        <f t="shared" ref="CQ81:CQ85" si="36">SUM(CG81,CI81)/SUM(CG81,CI81,CK81)*100</f>
        <v>60.486234737731749</v>
      </c>
      <c r="CR81" s="242"/>
      <c r="CS81" s="245">
        <v>10.019298809906722</v>
      </c>
      <c r="CU81" s="245">
        <v>5102</v>
      </c>
      <c r="CW81" s="245">
        <v>7391</v>
      </c>
      <c r="CY81" s="259">
        <f t="shared" si="30"/>
        <v>8.8111356728377999</v>
      </c>
      <c r="CZ81" s="259"/>
      <c r="DA81" s="259">
        <f t="shared" si="31"/>
        <v>12.764230450400662</v>
      </c>
      <c r="DE81" s="245">
        <v>2807</v>
      </c>
      <c r="DG81" s="245">
        <v>42990</v>
      </c>
      <c r="DI81" s="245">
        <v>986</v>
      </c>
      <c r="DK81" s="245">
        <v>48234</v>
      </c>
      <c r="DM81" s="242">
        <v>5.8195463780735581</v>
      </c>
      <c r="DN81" s="242"/>
      <c r="DO81" s="242">
        <v>89.128000995148653</v>
      </c>
      <c r="DP81" s="242"/>
      <c r="DQ81" s="242">
        <v>2.0442011858854752</v>
      </c>
      <c r="DR81" s="242"/>
      <c r="DS81" s="245">
        <v>7490</v>
      </c>
      <c r="DU81" s="245">
        <v>968</v>
      </c>
      <c r="DW81" s="245">
        <v>46182</v>
      </c>
      <c r="DY81" s="242">
        <v>16.218440084881554</v>
      </c>
      <c r="DZ81" s="242"/>
      <c r="EA81" s="242">
        <v>2.0960547399419687</v>
      </c>
      <c r="EB81" s="249">
        <v>2006</v>
      </c>
      <c r="EC81" s="242">
        <v>240000</v>
      </c>
      <c r="ED81" s="242"/>
      <c r="EE81" s="242">
        <v>205000</v>
      </c>
      <c r="EF81" s="242"/>
      <c r="EG81" s="260">
        <v>4.0064102564102564</v>
      </c>
      <c r="EH81" s="242"/>
      <c r="EI81" s="260">
        <v>3.8270187523918868</v>
      </c>
      <c r="EJ81" s="242"/>
      <c r="EK81" s="242">
        <v>73.7</v>
      </c>
      <c r="EO81" s="259">
        <v>7.9284602179727726</v>
      </c>
      <c r="EP81" s="259"/>
      <c r="EQ81" s="244">
        <v>11089</v>
      </c>
      <c r="ES81" s="244">
        <v>23158</v>
      </c>
      <c r="EU81" s="244">
        <v>8409</v>
      </c>
      <c r="EW81" s="244">
        <v>860</v>
      </c>
      <c r="EY81" s="244">
        <v>43516</v>
      </c>
      <c r="FA81" s="244">
        <v>9426</v>
      </c>
      <c r="FC81" s="244">
        <v>1287</v>
      </c>
      <c r="FE81" s="244">
        <v>2405</v>
      </c>
      <c r="FG81" s="244">
        <v>56634</v>
      </c>
      <c r="FI81" s="242">
        <v>19.580110887452769</v>
      </c>
      <c r="FJ81" s="242"/>
      <c r="FK81" s="242">
        <v>40.890631069675457</v>
      </c>
      <c r="FL81" s="242"/>
      <c r="FM81" s="242">
        <v>14.84797118338807</v>
      </c>
      <c r="FN81" s="242"/>
      <c r="FO81" s="242">
        <v>1.5185224423491188</v>
      </c>
      <c r="FP81" s="242"/>
      <c r="FQ81" s="242">
        <v>76.837235582865418</v>
      </c>
      <c r="FR81" s="242"/>
      <c r="FS81" s="242">
        <v>16.643712257654414</v>
      </c>
      <c r="FT81" s="242"/>
      <c r="FU81" s="242">
        <v>2.272486492213158</v>
      </c>
      <c r="FV81" s="242"/>
      <c r="FW81" s="242">
        <v>4.2465656672670127</v>
      </c>
      <c r="GA81" s="254">
        <v>10.416525704592793</v>
      </c>
      <c r="GB81" s="254"/>
      <c r="GC81" s="254">
        <v>52.731086807968943</v>
      </c>
      <c r="GD81" s="254"/>
      <c r="GE81" s="254">
        <v>117.09678914963364</v>
      </c>
      <c r="GF81" s="254"/>
      <c r="GG81" s="254">
        <v>118.7418626249687</v>
      </c>
      <c r="GH81" s="254"/>
      <c r="GI81" s="254">
        <v>54.823127455572362</v>
      </c>
      <c r="GJ81" s="254"/>
      <c r="GK81" s="254">
        <v>9.7169180821777807</v>
      </c>
      <c r="GL81" s="254"/>
      <c r="GM81" s="254">
        <v>0.49023159880406625</v>
      </c>
      <c r="GN81" s="254"/>
      <c r="GO81" s="254">
        <v>61.467312983870045</v>
      </c>
      <c r="GP81" s="254"/>
      <c r="GQ81" s="254">
        <v>2407</v>
      </c>
      <c r="GR81" s="254"/>
      <c r="GS81" s="254">
        <v>73.88</v>
      </c>
      <c r="GT81" s="254"/>
      <c r="GU81" s="184">
        <v>53.64</v>
      </c>
      <c r="GV81" s="184"/>
      <c r="GW81" s="184">
        <v>44.71</v>
      </c>
      <c r="GX81" s="184"/>
      <c r="GY81" s="184">
        <v>30.939999999999998</v>
      </c>
      <c r="GZ81" s="184"/>
      <c r="HA81" s="154">
        <v>91.4</v>
      </c>
      <c r="HC81" s="184">
        <v>27.7</v>
      </c>
      <c r="HG81" s="184">
        <v>895</v>
      </c>
      <c r="HH81" s="184"/>
      <c r="HI81" s="184">
        <v>6280</v>
      </c>
      <c r="HJ81" s="184"/>
      <c r="HK81" s="184">
        <v>331</v>
      </c>
      <c r="HL81" s="184"/>
      <c r="HM81" s="184">
        <v>8331</v>
      </c>
      <c r="HO81" s="183">
        <v>383.81567176809068</v>
      </c>
      <c r="HQ81" s="154"/>
      <c r="HS81" s="238">
        <v>16</v>
      </c>
      <c r="HT81" s="194">
        <v>1996</v>
      </c>
      <c r="HU81" s="239"/>
      <c r="HW81" s="239">
        <v>111.2</v>
      </c>
      <c r="HX81" s="239"/>
      <c r="HY81" s="154"/>
      <c r="HZ81" s="154"/>
      <c r="IA81" s="184">
        <v>13</v>
      </c>
      <c r="IB81" s="184"/>
      <c r="IC81" s="184">
        <v>203</v>
      </c>
      <c r="ID81" s="184"/>
      <c r="IE81" s="185">
        <v>0.75496242610079334</v>
      </c>
      <c r="IF81" s="185"/>
      <c r="IG81" s="184">
        <v>11.789028653727772</v>
      </c>
    </row>
    <row r="82" spans="1:241" ht="15" customHeight="1" x14ac:dyDescent="0.25">
      <c r="A82" s="156">
        <v>79</v>
      </c>
      <c r="B82" s="197">
        <v>2001</v>
      </c>
      <c r="E82" s="245">
        <v>170433</v>
      </c>
      <c r="G82" s="245">
        <v>35856</v>
      </c>
      <c r="I82" s="245">
        <v>25133</v>
      </c>
      <c r="K82" s="245">
        <v>14789</v>
      </c>
      <c r="M82" s="242">
        <f t="shared" si="32"/>
        <v>21.038179225854147</v>
      </c>
      <c r="N82" s="242"/>
      <c r="O82" s="242">
        <f t="shared" si="33"/>
        <v>14.746557298175823</v>
      </c>
      <c r="P82" s="242"/>
      <c r="Q82" s="242">
        <f t="shared" si="34"/>
        <v>8.6773101453357029</v>
      </c>
      <c r="R82" s="242"/>
      <c r="S82" s="242">
        <v>32</v>
      </c>
      <c r="U82" s="242"/>
      <c r="V82" s="242"/>
      <c r="W82" s="245">
        <v>490</v>
      </c>
      <c r="Y82" s="258">
        <v>0.29974552216893413</v>
      </c>
      <c r="Z82" s="258"/>
      <c r="AA82" s="245">
        <v>70198</v>
      </c>
      <c r="AC82" s="242">
        <v>42.941910541254771</v>
      </c>
      <c r="AD82" s="242"/>
      <c r="AE82" s="245">
        <v>87828</v>
      </c>
      <c r="AG82" s="242">
        <v>53.726632083781936</v>
      </c>
      <c r="AH82" s="242"/>
      <c r="AI82" s="245">
        <v>11.296339668094218</v>
      </c>
      <c r="AK82" s="245">
        <v>190</v>
      </c>
      <c r="AM82" s="245">
        <v>895</v>
      </c>
      <c r="AO82" s="245">
        <v>1712</v>
      </c>
      <c r="AQ82" s="245">
        <v>102</v>
      </c>
      <c r="AS82" s="245">
        <v>3651</v>
      </c>
      <c r="AU82" s="245">
        <v>833</v>
      </c>
      <c r="AW82" s="245">
        <v>756</v>
      </c>
      <c r="AY82" s="245">
        <v>13466</v>
      </c>
      <c r="BC82" s="245">
        <v>2217</v>
      </c>
      <c r="BE82" s="245">
        <v>849</v>
      </c>
      <c r="BG82" s="245">
        <v>504</v>
      </c>
      <c r="BI82" s="245">
        <v>864</v>
      </c>
      <c r="BK82" s="242"/>
      <c r="BL82" s="242"/>
      <c r="BM82" s="245">
        <v>910</v>
      </c>
      <c r="BO82" s="245">
        <v>14905</v>
      </c>
      <c r="BQ82" s="245">
        <v>8256</v>
      </c>
      <c r="BS82" s="245">
        <v>42</v>
      </c>
      <c r="BU82" s="245">
        <v>12917</v>
      </c>
      <c r="BW82" s="242"/>
      <c r="BX82" s="242"/>
      <c r="BY82" s="245">
        <v>10.6750888274773</v>
      </c>
      <c r="CA82" s="245">
        <v>8747</v>
      </c>
      <c r="CC82" s="259">
        <v>5.3507634334931975</v>
      </c>
      <c r="CE82" s="242"/>
      <c r="CF82" s="242"/>
      <c r="CG82" s="245">
        <v>65546</v>
      </c>
      <c r="CI82" s="245">
        <v>8089</v>
      </c>
      <c r="CK82" s="245">
        <v>48007</v>
      </c>
      <c r="CM82" s="250">
        <f t="shared" si="35"/>
        <v>10.985265159231345</v>
      </c>
      <c r="CN82" s="242"/>
      <c r="CO82" s="253">
        <v>8.2414261973107727</v>
      </c>
      <c r="CP82" s="242"/>
      <c r="CQ82" s="250">
        <f t="shared" si="36"/>
        <v>60.53419049341511</v>
      </c>
      <c r="CR82" s="242"/>
      <c r="CS82" s="245">
        <v>8.8705190366425555</v>
      </c>
      <c r="CU82" s="245">
        <v>6754</v>
      </c>
      <c r="CW82" s="245">
        <v>8375</v>
      </c>
      <c r="CY82" s="259">
        <f t="shared" si="30"/>
        <v>10.304213834558935</v>
      </c>
      <c r="CZ82" s="259"/>
      <c r="DA82" s="259">
        <f t="shared" si="31"/>
        <v>12.777286180697525</v>
      </c>
      <c r="DE82" s="245">
        <v>3603</v>
      </c>
      <c r="DG82" s="245">
        <v>48356</v>
      </c>
      <c r="DI82" s="245">
        <v>2227</v>
      </c>
      <c r="DK82" s="245">
        <v>54768</v>
      </c>
      <c r="DM82" s="242">
        <v>6.5786590709903603</v>
      </c>
      <c r="DN82" s="242"/>
      <c r="DO82" s="242">
        <v>88.292433537832309</v>
      </c>
      <c r="DP82" s="242"/>
      <c r="DQ82" s="242">
        <v>4.0662430616418348</v>
      </c>
      <c r="DR82" s="242"/>
      <c r="DS82" s="245">
        <v>8394</v>
      </c>
      <c r="DU82" s="245">
        <v>1185</v>
      </c>
      <c r="DW82" s="245">
        <v>52278</v>
      </c>
      <c r="DY82" s="242">
        <v>16.056467347641458</v>
      </c>
      <c r="DZ82" s="242"/>
      <c r="EA82" s="242">
        <v>2.2667278778836222</v>
      </c>
      <c r="EB82" s="249">
        <v>2007</v>
      </c>
      <c r="EC82" s="242">
        <v>261550</v>
      </c>
      <c r="ED82" s="242"/>
      <c r="EE82" s="242">
        <v>215000</v>
      </c>
      <c r="EF82" s="242"/>
      <c r="EG82" s="260">
        <v>5.0248179459278477</v>
      </c>
      <c r="EH82" s="242"/>
      <c r="EI82" s="260">
        <v>4.2897798610529838</v>
      </c>
      <c r="EJ82" s="242"/>
      <c r="EK82" s="242">
        <v>73</v>
      </c>
      <c r="EO82" s="259">
        <v>5.4271276807384714</v>
      </c>
      <c r="EP82" s="259"/>
      <c r="EQ82" s="244">
        <v>12707</v>
      </c>
      <c r="ES82" s="244">
        <v>23651</v>
      </c>
      <c r="EU82" s="244">
        <v>9012</v>
      </c>
      <c r="EW82" s="244">
        <v>1104</v>
      </c>
      <c r="EY82" s="244">
        <v>46474</v>
      </c>
      <c r="FA82" s="244">
        <v>10509</v>
      </c>
      <c r="FC82" s="244">
        <v>1786</v>
      </c>
      <c r="FE82" s="244">
        <v>2814</v>
      </c>
      <c r="FG82" s="244">
        <v>61583</v>
      </c>
      <c r="FI82" s="242">
        <v>20.633941185067307</v>
      </c>
      <c r="FJ82" s="242"/>
      <c r="FK82" s="242">
        <v>38.405079323839367</v>
      </c>
      <c r="FL82" s="242"/>
      <c r="FM82" s="242">
        <v>14.633908708572172</v>
      </c>
      <c r="FN82" s="242"/>
      <c r="FO82" s="242">
        <v>1.792702531542796</v>
      </c>
      <c r="FP82" s="242"/>
      <c r="FQ82" s="242">
        <v>75.46563174902164</v>
      </c>
      <c r="FR82" s="242"/>
      <c r="FS82" s="242">
        <v>17.064774369550037</v>
      </c>
      <c r="FT82" s="242"/>
      <c r="FU82" s="242">
        <v>2.9001510157023853</v>
      </c>
      <c r="FV82" s="242"/>
      <c r="FW82" s="242">
        <v>4.5694428657259314</v>
      </c>
      <c r="GA82" s="254">
        <v>10.652384654181622</v>
      </c>
      <c r="GB82" s="254"/>
      <c r="GC82" s="254">
        <v>52.615297477509188</v>
      </c>
      <c r="GD82" s="254"/>
      <c r="GE82" s="254">
        <v>117.77280891498378</v>
      </c>
      <c r="GF82" s="254"/>
      <c r="GG82" s="254">
        <v>113.78228455572989</v>
      </c>
      <c r="GH82" s="254"/>
      <c r="GI82" s="254">
        <v>48.579198180675817</v>
      </c>
      <c r="GJ82" s="254"/>
      <c r="GK82" s="254">
        <v>11.75226626693455</v>
      </c>
      <c r="GL82" s="254"/>
      <c r="GM82" s="254">
        <v>0.97726027166515372</v>
      </c>
      <c r="GN82" s="254"/>
      <c r="GO82" s="254">
        <v>59.993692715080883</v>
      </c>
      <c r="GP82" s="254"/>
      <c r="GQ82" s="254">
        <v>2391</v>
      </c>
      <c r="GR82" s="254"/>
      <c r="GS82" s="254">
        <v>75.599999999999994</v>
      </c>
      <c r="GT82" s="254"/>
      <c r="GU82" s="184">
        <v>60</v>
      </c>
      <c r="GV82" s="184"/>
      <c r="GW82" s="184">
        <v>48.1</v>
      </c>
      <c r="GX82" s="184"/>
      <c r="GY82" s="184">
        <v>34.800000000000004</v>
      </c>
      <c r="GZ82" s="184"/>
      <c r="HA82" s="154">
        <v>93.1</v>
      </c>
      <c r="HC82" s="184">
        <v>31</v>
      </c>
      <c r="HG82" s="184">
        <v>926</v>
      </c>
      <c r="HH82" s="184"/>
      <c r="HI82" s="184">
        <v>6006</v>
      </c>
      <c r="HJ82" s="184"/>
      <c r="HK82" s="184">
        <v>335</v>
      </c>
      <c r="HL82" s="184"/>
      <c r="HM82" s="184">
        <v>8031</v>
      </c>
      <c r="HO82" s="183">
        <v>451.71682110230796</v>
      </c>
      <c r="HQ82" s="154"/>
      <c r="HS82" s="238">
        <v>16</v>
      </c>
      <c r="HT82" s="194">
        <v>1997</v>
      </c>
      <c r="HU82" s="239"/>
      <c r="HW82" s="239">
        <v>104.66995256999999</v>
      </c>
      <c r="HX82" s="239"/>
      <c r="HY82" s="154"/>
      <c r="HZ82" s="154"/>
      <c r="IA82" s="184">
        <v>4</v>
      </c>
      <c r="IB82" s="184"/>
      <c r="IC82" s="184">
        <v>191</v>
      </c>
      <c r="ID82" s="184"/>
      <c r="IE82" s="185">
        <v>0.23067651655392352</v>
      </c>
      <c r="IF82" s="185"/>
      <c r="IG82" s="184">
        <v>11.014803665449849</v>
      </c>
    </row>
    <row r="83" spans="1:241" ht="15" customHeight="1" x14ac:dyDescent="0.25">
      <c r="A83" s="156">
        <v>80</v>
      </c>
      <c r="B83" s="197">
        <v>2006</v>
      </c>
      <c r="E83" s="245">
        <v>171496</v>
      </c>
      <c r="G83" s="245">
        <v>34537</v>
      </c>
      <c r="I83" s="245">
        <v>25106</v>
      </c>
      <c r="K83" s="245">
        <v>17504</v>
      </c>
      <c r="M83" s="242">
        <f t="shared" si="32"/>
        <v>20.138662126230351</v>
      </c>
      <c r="N83" s="242"/>
      <c r="O83" s="242">
        <f t="shared" si="33"/>
        <v>14.639408499323601</v>
      </c>
      <c r="P83" s="242"/>
      <c r="Q83" s="242">
        <f t="shared" si="34"/>
        <v>10.20665205019359</v>
      </c>
      <c r="R83" s="242"/>
      <c r="S83" s="242">
        <v>34</v>
      </c>
      <c r="U83" s="242"/>
      <c r="V83" s="242"/>
      <c r="W83" s="245">
        <v>580</v>
      </c>
      <c r="Y83" s="258">
        <v>0.34529975590879325</v>
      </c>
      <c r="Z83" s="258"/>
      <c r="AA83" s="245">
        <v>72593</v>
      </c>
      <c r="AC83" s="242">
        <v>43.217836518425912</v>
      </c>
      <c r="AD83" s="242"/>
      <c r="AE83" s="245">
        <v>90118</v>
      </c>
      <c r="AG83" s="242">
        <v>53.651247246532122</v>
      </c>
      <c r="AH83" s="242"/>
      <c r="AI83" s="245">
        <v>14.252104527132634</v>
      </c>
      <c r="AK83" s="245">
        <v>188</v>
      </c>
      <c r="AM83" s="245">
        <v>1135</v>
      </c>
      <c r="AO83" s="245">
        <v>3046</v>
      </c>
      <c r="AQ83" s="245">
        <v>158</v>
      </c>
      <c r="AS83" s="245">
        <v>4050</v>
      </c>
      <c r="AU83" s="245">
        <v>904</v>
      </c>
      <c r="AW83" s="245">
        <v>738</v>
      </c>
      <c r="AY83" s="245">
        <v>15109</v>
      </c>
      <c r="BC83" s="245">
        <v>2042</v>
      </c>
      <c r="BE83" s="245">
        <v>912</v>
      </c>
      <c r="BG83" s="245">
        <v>376</v>
      </c>
      <c r="BI83" s="245">
        <v>754</v>
      </c>
      <c r="BK83" s="242"/>
      <c r="BL83" s="242"/>
      <c r="BM83" s="245">
        <v>1675</v>
      </c>
      <c r="BO83" s="245">
        <v>18197</v>
      </c>
      <c r="BQ83" s="245">
        <v>8404</v>
      </c>
      <c r="BS83" s="245">
        <v>39</v>
      </c>
      <c r="BU83" s="245">
        <v>15561</v>
      </c>
      <c r="BW83" s="242"/>
      <c r="BX83" s="242"/>
      <c r="BY83" s="245">
        <v>8.9</v>
      </c>
      <c r="CA83" s="245">
        <v>12159</v>
      </c>
      <c r="CC83" s="259">
        <v>7.2387926415431334</v>
      </c>
      <c r="CE83" s="242"/>
      <c r="CF83" s="242"/>
      <c r="CG83" s="245">
        <v>67882</v>
      </c>
      <c r="CI83" s="245">
        <v>6662</v>
      </c>
      <c r="CK83" s="245">
        <v>49699</v>
      </c>
      <c r="CM83" s="250">
        <f t="shared" si="35"/>
        <v>8.937003648851686</v>
      </c>
      <c r="CN83" s="242"/>
      <c r="CO83" s="253">
        <v>7.4579023848192154</v>
      </c>
      <c r="CP83" s="242"/>
      <c r="CQ83" s="250">
        <f t="shared" si="36"/>
        <v>59.998551226226027</v>
      </c>
      <c r="CR83" s="242"/>
      <c r="CS83" s="245">
        <v>7.5656827765163808</v>
      </c>
      <c r="CU83" s="245">
        <v>7971</v>
      </c>
      <c r="CW83" s="245">
        <v>10363</v>
      </c>
      <c r="CY83" s="259">
        <f t="shared" si="30"/>
        <v>11.742435402610413</v>
      </c>
      <c r="CZ83" s="259"/>
      <c r="DA83" s="259">
        <f t="shared" si="31"/>
        <v>15.26619722459562</v>
      </c>
      <c r="DE83" s="245">
        <v>3960</v>
      </c>
      <c r="DG83" s="245">
        <v>46687</v>
      </c>
      <c r="DI83" s="245">
        <v>5818</v>
      </c>
      <c r="DK83" s="245">
        <v>56634</v>
      </c>
      <c r="DM83" s="242">
        <v>6.99226612988664</v>
      </c>
      <c r="DN83" s="242"/>
      <c r="DO83" s="242">
        <v>82.436345658085258</v>
      </c>
      <c r="DP83" s="242"/>
      <c r="DQ83" s="242">
        <v>10.272980894868807</v>
      </c>
      <c r="DR83" s="242"/>
      <c r="DS83" s="245">
        <v>10796</v>
      </c>
      <c r="DU83" s="245">
        <v>1372</v>
      </c>
      <c r="DW83" s="245">
        <v>56633</v>
      </c>
      <c r="DY83" s="242">
        <v>19.063090424310914</v>
      </c>
      <c r="DZ83" s="242"/>
      <c r="EA83" s="242">
        <v>2.4226157893807496</v>
      </c>
      <c r="EB83" s="249">
        <v>2008</v>
      </c>
      <c r="EC83" s="242">
        <v>300000</v>
      </c>
      <c r="ED83" s="242"/>
      <c r="EE83" s="242">
        <v>237000</v>
      </c>
      <c r="EF83" s="242"/>
      <c r="EG83" s="260">
        <v>6.9520624303233003</v>
      </c>
      <c r="EH83" s="242"/>
      <c r="EI83" s="260">
        <v>5.4870401337792645</v>
      </c>
      <c r="EJ83" s="242"/>
      <c r="EK83" s="242">
        <v>77.5</v>
      </c>
      <c r="EO83" s="259">
        <v>4.1623516290926466</v>
      </c>
      <c r="EP83" s="259"/>
      <c r="EQ83" s="244">
        <v>14488</v>
      </c>
      <c r="ES83" s="244">
        <v>24960</v>
      </c>
      <c r="EU83" s="244">
        <v>10162</v>
      </c>
      <c r="EW83" s="244">
        <v>1197</v>
      </c>
      <c r="EY83" s="244">
        <v>50812</v>
      </c>
      <c r="FA83" s="261">
        <v>12528</v>
      </c>
      <c r="FB83" s="261"/>
      <c r="FC83" s="261">
        <v>5779</v>
      </c>
      <c r="FD83" s="261"/>
      <c r="FE83" s="261">
        <v>8320</v>
      </c>
      <c r="FF83" s="261"/>
      <c r="FG83" s="261">
        <v>72730</v>
      </c>
      <c r="FI83" s="263">
        <v>19.920252990512854</v>
      </c>
      <c r="FJ83" s="263"/>
      <c r="FK83" s="263">
        <v>34.31871304826069</v>
      </c>
      <c r="FL83" s="263"/>
      <c r="FM83" s="263">
        <v>13.972226041523442</v>
      </c>
      <c r="FN83" s="263"/>
      <c r="FO83" s="263">
        <v>1.6458132820019251</v>
      </c>
      <c r="FP83" s="263"/>
      <c r="FQ83" s="263">
        <v>69.863880104496076</v>
      </c>
      <c r="FR83" s="263"/>
      <c r="FS83" s="263">
        <v>15.600164993812731</v>
      </c>
      <c r="FT83" s="263"/>
      <c r="FU83" s="263">
        <v>2.8213941977175856</v>
      </c>
      <c r="FV83" s="263"/>
      <c r="FW83" s="263">
        <v>4.0904716073147256</v>
      </c>
      <c r="GA83" s="254">
        <v>10.571404894098716</v>
      </c>
      <c r="GB83" s="254"/>
      <c r="GC83" s="254">
        <v>53.450302682549967</v>
      </c>
      <c r="GD83" s="254"/>
      <c r="GE83" s="254">
        <v>115.16211757917864</v>
      </c>
      <c r="GF83" s="254"/>
      <c r="GG83" s="254">
        <v>115.52575868016521</v>
      </c>
      <c r="GH83" s="254"/>
      <c r="GI83" s="254">
        <v>56.28908301420929</v>
      </c>
      <c r="GJ83" s="254"/>
      <c r="GK83" s="254">
        <v>12.220204748098498</v>
      </c>
      <c r="GL83" s="254"/>
      <c r="GM83" s="254">
        <v>0.48703910194301925</v>
      </c>
      <c r="GN83" s="254"/>
      <c r="GO83" s="254">
        <v>61.197606329855269</v>
      </c>
      <c r="GP83" s="254"/>
      <c r="GQ83" s="254">
        <v>2384</v>
      </c>
      <c r="GR83" s="254"/>
      <c r="GS83" s="254">
        <v>80.599999999999994</v>
      </c>
      <c r="GT83" s="254"/>
      <c r="GU83" s="184">
        <v>66.400000000000006</v>
      </c>
      <c r="GV83" s="184"/>
      <c r="GW83" s="184">
        <v>50.3</v>
      </c>
      <c r="GX83" s="184"/>
      <c r="GY83" s="184">
        <v>36</v>
      </c>
      <c r="GZ83" s="184"/>
      <c r="HC83" s="184">
        <v>26.195426195426201</v>
      </c>
      <c r="HG83" s="184">
        <v>844</v>
      </c>
      <c r="HH83" s="184"/>
      <c r="HI83" s="184">
        <v>6759</v>
      </c>
      <c r="HJ83" s="184"/>
      <c r="HK83" s="184">
        <v>333</v>
      </c>
      <c r="HL83" s="184"/>
      <c r="HM83" s="184">
        <v>8645</v>
      </c>
      <c r="HO83" s="183">
        <v>515.1584493613326</v>
      </c>
      <c r="HQ83" s="154"/>
      <c r="HS83" s="238">
        <v>16</v>
      </c>
      <c r="HT83" s="194">
        <v>1998</v>
      </c>
      <c r="HU83" s="239"/>
      <c r="HW83" s="239">
        <v>104.419</v>
      </c>
      <c r="HX83" s="239"/>
      <c r="HY83" s="154"/>
      <c r="HZ83" s="154"/>
      <c r="IA83" s="184">
        <v>5</v>
      </c>
      <c r="IB83" s="184"/>
      <c r="IC83" s="184">
        <v>193</v>
      </c>
      <c r="ID83" s="184"/>
      <c r="IE83" s="185">
        <v>0.28612958236526159</v>
      </c>
      <c r="IF83" s="185"/>
      <c r="IG83" s="184">
        <v>11.044601879299098</v>
      </c>
    </row>
    <row r="84" spans="1:241" ht="15" customHeight="1" x14ac:dyDescent="0.25">
      <c r="A84" s="198">
        <v>81</v>
      </c>
      <c r="B84" s="197">
        <v>2011</v>
      </c>
      <c r="E84" s="245">
        <v>172194</v>
      </c>
      <c r="G84" s="245">
        <v>34834</v>
      </c>
      <c r="I84" s="245">
        <v>27086</v>
      </c>
      <c r="K84" s="245">
        <v>20896</v>
      </c>
      <c r="M84" s="242">
        <f t="shared" si="32"/>
        <v>20.229508577534641</v>
      </c>
      <c r="N84" s="242"/>
      <c r="O84" s="242">
        <f t="shared" si="33"/>
        <v>15.729932517973912</v>
      </c>
      <c r="P84" s="242"/>
      <c r="Q84" s="242">
        <f t="shared" si="34"/>
        <v>12.135149889078598</v>
      </c>
      <c r="R84" s="242"/>
      <c r="S84" s="242">
        <v>35</v>
      </c>
      <c r="U84" s="242"/>
      <c r="V84" s="242"/>
      <c r="W84" s="245">
        <v>697</v>
      </c>
      <c r="Y84" s="258">
        <v>0.38108464234358852</v>
      </c>
      <c r="Z84" s="258"/>
      <c r="AA84" s="245">
        <v>83946</v>
      </c>
      <c r="AC84" s="242">
        <v>45.897462533966831</v>
      </c>
      <c r="AD84" s="242"/>
      <c r="AE84" s="245">
        <v>102377</v>
      </c>
      <c r="AG84" s="242">
        <v>55.974608937172974</v>
      </c>
      <c r="AH84" s="244"/>
      <c r="AI84" s="245">
        <v>11.961380756147941</v>
      </c>
      <c r="AK84" s="245">
        <v>208</v>
      </c>
      <c r="AM84" s="245">
        <v>2094</v>
      </c>
      <c r="AO84" s="245">
        <v>7760</v>
      </c>
      <c r="AQ84" s="245">
        <v>235</v>
      </c>
      <c r="AS84" s="245">
        <v>5212</v>
      </c>
      <c r="AU84" s="245">
        <v>1350</v>
      </c>
      <c r="AW84" s="245">
        <v>725</v>
      </c>
      <c r="AY84" s="245">
        <v>17975</v>
      </c>
      <c r="BC84" s="245">
        <v>1497</v>
      </c>
      <c r="BE84" s="245">
        <v>695</v>
      </c>
      <c r="BG84" s="245">
        <v>180</v>
      </c>
      <c r="BI84" s="245">
        <v>622</v>
      </c>
      <c r="BK84" s="242"/>
      <c r="BL84" s="242"/>
      <c r="BM84" s="245">
        <v>3990</v>
      </c>
      <c r="BO84" s="245">
        <v>21504</v>
      </c>
      <c r="BQ84" s="245">
        <v>10108</v>
      </c>
      <c r="BS84" s="245">
        <v>58</v>
      </c>
      <c r="BU84" s="245">
        <v>20020</v>
      </c>
      <c r="BW84" s="242"/>
      <c r="BX84" s="242"/>
      <c r="BY84" s="245">
        <v>6.2</v>
      </c>
      <c r="CA84" s="245">
        <v>18092</v>
      </c>
      <c r="CC84" s="259">
        <v>9.8917982055670066</v>
      </c>
      <c r="CE84" s="242"/>
      <c r="CF84" s="242"/>
      <c r="CG84" s="245">
        <v>76163</v>
      </c>
      <c r="CI84" s="245">
        <v>6872</v>
      </c>
      <c r="CK84" s="245">
        <v>53977</v>
      </c>
      <c r="CM84" s="250">
        <f t="shared" si="35"/>
        <v>8.2760281808875771</v>
      </c>
      <c r="CN84" s="242"/>
      <c r="CO84" s="253">
        <v>9.0640583866618147</v>
      </c>
      <c r="CP84" s="242"/>
      <c r="CQ84" s="250">
        <f t="shared" si="36"/>
        <v>60.604180655708987</v>
      </c>
      <c r="CR84" s="242"/>
      <c r="CS84" s="245">
        <v>5.4529671717171722</v>
      </c>
      <c r="CU84" s="245">
        <v>10420</v>
      </c>
      <c r="CW84" s="245">
        <v>10689</v>
      </c>
      <c r="CY84" s="259">
        <f t="shared" si="30"/>
        <v>13.681183776899545</v>
      </c>
      <c r="CZ84" s="259"/>
      <c r="DA84" s="259">
        <f t="shared" si="31"/>
        <v>14.034373645996087</v>
      </c>
      <c r="DE84" s="245">
        <v>4812</v>
      </c>
      <c r="DG84" s="245">
        <v>53463</v>
      </c>
      <c r="DI84" s="245">
        <v>3143</v>
      </c>
      <c r="DK84" s="245">
        <v>61583</v>
      </c>
      <c r="DM84" s="242">
        <v>7.8138447298767506</v>
      </c>
      <c r="DN84" s="242"/>
      <c r="DO84" s="242">
        <v>86.814542974522197</v>
      </c>
      <c r="DP84" s="242"/>
      <c r="DQ84" s="242">
        <v>5.1036812107237388</v>
      </c>
      <c r="DR84" s="242"/>
      <c r="DS84" s="245">
        <v>13734</v>
      </c>
      <c r="DU84" s="245">
        <v>1454</v>
      </c>
      <c r="DW84" s="245">
        <v>61582</v>
      </c>
      <c r="DY84" s="242">
        <v>22.301971355266147</v>
      </c>
      <c r="DZ84" s="242"/>
      <c r="EA84" s="242">
        <v>2.3610795362281185</v>
      </c>
      <c r="EB84" s="249">
        <v>2009</v>
      </c>
      <c r="EC84" s="242">
        <v>335000</v>
      </c>
      <c r="ED84" s="242"/>
      <c r="EE84" s="242">
        <v>270000</v>
      </c>
      <c r="EF84" s="242"/>
      <c r="EG84" s="242">
        <v>6.5166026483372077</v>
      </c>
      <c r="EH84" s="242"/>
      <c r="EI84" s="242">
        <v>4.4475892044880219</v>
      </c>
      <c r="EJ84" s="242"/>
      <c r="EK84" s="242">
        <v>76.099999999999994</v>
      </c>
      <c r="EO84" s="259">
        <v>5.2905560067931772</v>
      </c>
      <c r="EP84" s="259"/>
      <c r="EQ84" s="266">
        <v>15455</v>
      </c>
      <c r="ER84" s="266"/>
      <c r="ES84" s="266">
        <v>23938</v>
      </c>
      <c r="ET84" s="266"/>
      <c r="EU84" s="266">
        <v>10455</v>
      </c>
      <c r="EV84" s="266"/>
      <c r="EW84" s="266">
        <v>1181</v>
      </c>
      <c r="EX84" s="266"/>
      <c r="EY84" s="244">
        <v>51029</v>
      </c>
      <c r="FA84" s="244">
        <v>13077</v>
      </c>
      <c r="FC84" s="244">
        <v>2348</v>
      </c>
      <c r="FE84" s="244">
        <v>3171</v>
      </c>
      <c r="FG84" s="244">
        <f t="shared" ref="FG84" si="37">SUM(EY84,FA84,FC84,FE84)</f>
        <v>69625</v>
      </c>
      <c r="FI84" s="257">
        <f>EQ84/FG84*100</f>
        <v>22.197486535008977</v>
      </c>
      <c r="FJ84" s="257"/>
      <c r="FK84" s="257">
        <f>ES84/FG84*100</f>
        <v>34.381328545780967</v>
      </c>
      <c r="FL84" s="257"/>
      <c r="FM84" s="257">
        <f>EU84/FG84*100</f>
        <v>15.016157989228008</v>
      </c>
      <c r="FN84" s="257"/>
      <c r="FO84" s="257">
        <f>EW84/FG84*100</f>
        <v>1.6962298025134648</v>
      </c>
      <c r="FP84" s="257"/>
      <c r="FQ84" s="257">
        <f>EY84/FG84*100</f>
        <v>73.291202872531414</v>
      </c>
      <c r="FS84" s="242">
        <f>FA84/FG84*100</f>
        <v>18.782046678635549</v>
      </c>
      <c r="FT84" s="242"/>
      <c r="FU84" s="242">
        <f>FC84/FG84*100</f>
        <v>3.3723518850987433</v>
      </c>
      <c r="FV84" s="242"/>
      <c r="FW84" s="242">
        <f>FE84/FG84*100</f>
        <v>4.5543985637342912</v>
      </c>
      <c r="GA84" s="254">
        <v>9.8437220868136102</v>
      </c>
      <c r="GB84" s="254"/>
      <c r="GC84" s="254">
        <v>51.564297722319019</v>
      </c>
      <c r="GD84" s="254"/>
      <c r="GE84" s="254">
        <v>106.97876850998509</v>
      </c>
      <c r="GF84" s="254"/>
      <c r="GG84" s="254">
        <v>120.98834411460793</v>
      </c>
      <c r="GH84" s="254"/>
      <c r="GI84" s="254">
        <v>55.660317129681474</v>
      </c>
      <c r="GJ84" s="254"/>
      <c r="GK84" s="254">
        <v>7.9887271814790273</v>
      </c>
      <c r="GL84" s="254"/>
      <c r="GM84" s="254">
        <v>0</v>
      </c>
      <c r="GN84" s="254"/>
      <c r="GO84" s="254">
        <v>59.42012759279099</v>
      </c>
      <c r="GP84" s="254"/>
      <c r="GQ84" s="254">
        <v>2400</v>
      </c>
      <c r="GR84" s="254"/>
      <c r="GS84" s="254">
        <v>83.7</v>
      </c>
      <c r="GT84" s="254"/>
      <c r="GU84" s="184">
        <v>72.7</v>
      </c>
      <c r="GV84" s="184"/>
      <c r="GW84" s="184">
        <v>65</v>
      </c>
      <c r="GX84" s="184"/>
      <c r="GY84" s="184">
        <v>49.900000000000006</v>
      </c>
      <c r="GZ84" s="184"/>
      <c r="HC84" s="184">
        <v>29.3</v>
      </c>
      <c r="HG84" s="184">
        <v>869</v>
      </c>
      <c r="HH84" s="184"/>
      <c r="HI84" s="184">
        <v>5975</v>
      </c>
      <c r="HJ84" s="184"/>
      <c r="HK84" s="184">
        <v>442</v>
      </c>
      <c r="HL84" s="184"/>
      <c r="HM84" s="184">
        <v>8186</v>
      </c>
      <c r="HO84" s="183">
        <v>529.45841302421047</v>
      </c>
      <c r="HQ84" s="154"/>
      <c r="HS84" s="238">
        <v>15</v>
      </c>
      <c r="HT84" s="194">
        <v>1999</v>
      </c>
      <c r="HU84" s="239"/>
      <c r="HW84" s="239">
        <v>110.25398831999999</v>
      </c>
      <c r="HX84" s="239"/>
      <c r="HY84" s="154"/>
      <c r="HZ84" s="154"/>
      <c r="IA84" s="184">
        <v>6</v>
      </c>
      <c r="IB84" s="184"/>
      <c r="IC84" s="184">
        <v>275</v>
      </c>
      <c r="ID84" s="184"/>
      <c r="IE84" s="185">
        <v>0.34042746341823216</v>
      </c>
      <c r="IF84" s="185"/>
      <c r="IG84" s="184">
        <v>15.602925406668973</v>
      </c>
    </row>
    <row r="85" spans="1:241" ht="15" customHeight="1" x14ac:dyDescent="0.25">
      <c r="A85" s="156">
        <v>82</v>
      </c>
      <c r="B85" s="155"/>
      <c r="C85" s="244"/>
      <c r="D85" s="244"/>
      <c r="E85" s="245">
        <v>173403</v>
      </c>
      <c r="F85" s="244"/>
      <c r="G85" s="244">
        <v>35863</v>
      </c>
      <c r="H85" s="244"/>
      <c r="I85" s="244">
        <v>27407</v>
      </c>
      <c r="J85" s="244"/>
      <c r="K85" s="244">
        <v>26368</v>
      </c>
      <c r="L85" s="244"/>
      <c r="M85" s="242">
        <f t="shared" si="32"/>
        <v>20.6818797829334</v>
      </c>
      <c r="N85" s="242"/>
      <c r="O85" s="242">
        <f>I85/E85*100</f>
        <v>15.805378222983455</v>
      </c>
      <c r="P85" s="242"/>
      <c r="Q85" s="242">
        <f>K85/E85*100</f>
        <v>15.206195971234637</v>
      </c>
      <c r="R85" s="244"/>
      <c r="S85" s="244">
        <v>35</v>
      </c>
      <c r="U85" s="244"/>
      <c r="V85" s="244"/>
      <c r="W85" s="244">
        <v>816</v>
      </c>
      <c r="X85" s="244"/>
      <c r="Y85" s="244">
        <v>0.41993670071790645</v>
      </c>
      <c r="Z85" s="244"/>
      <c r="AA85" s="244">
        <v>107158</v>
      </c>
      <c r="AB85" s="244"/>
      <c r="AC85" s="244">
        <v>55.14654041118802</v>
      </c>
      <c r="AD85" s="244"/>
      <c r="AE85" s="244">
        <v>125012</v>
      </c>
      <c r="AF85" s="244"/>
      <c r="AG85" s="245">
        <v>64.334714252631045</v>
      </c>
      <c r="AH85" s="244"/>
      <c r="AI85" s="244"/>
      <c r="AJ85" s="244"/>
      <c r="AK85" s="244">
        <v>221</v>
      </c>
      <c r="AL85" s="244"/>
      <c r="AM85" s="244">
        <v>2394</v>
      </c>
      <c r="AN85" s="244"/>
      <c r="AO85" s="244">
        <v>9279</v>
      </c>
      <c r="AP85" s="244"/>
      <c r="AQ85" s="244">
        <v>471</v>
      </c>
      <c r="AR85" s="244"/>
      <c r="AS85" s="244">
        <v>5746</v>
      </c>
      <c r="AT85" s="244"/>
      <c r="AU85" s="244">
        <v>1909</v>
      </c>
      <c r="AV85" s="244"/>
      <c r="AW85" s="244">
        <v>661</v>
      </c>
      <c r="AX85" s="244"/>
      <c r="AY85" s="244">
        <v>21702</v>
      </c>
      <c r="AZ85" s="244"/>
      <c r="BA85" s="244"/>
      <c r="BB85" s="244"/>
      <c r="BC85" s="244">
        <v>1555</v>
      </c>
      <c r="BD85" s="244"/>
      <c r="BE85" s="244">
        <v>751</v>
      </c>
      <c r="BF85" s="244"/>
      <c r="BG85" s="244">
        <v>283</v>
      </c>
      <c r="BH85" s="244"/>
      <c r="BI85" s="244">
        <v>521</v>
      </c>
      <c r="BJ85" s="244"/>
      <c r="BK85" s="244"/>
      <c r="BL85" s="244"/>
      <c r="BM85" s="244">
        <v>5652</v>
      </c>
      <c r="BN85" s="244"/>
      <c r="BO85" s="244">
        <v>20963</v>
      </c>
      <c r="BP85" s="244"/>
      <c r="BQ85" s="244">
        <v>11321</v>
      </c>
      <c r="BR85" s="244"/>
      <c r="BS85" s="244">
        <v>50</v>
      </c>
      <c r="BT85" s="244"/>
      <c r="BU85" s="244">
        <v>33047</v>
      </c>
      <c r="BW85" s="244"/>
      <c r="BX85" s="244"/>
      <c r="BY85" s="244"/>
      <c r="BZ85" s="244"/>
      <c r="CA85" s="244">
        <v>23588</v>
      </c>
      <c r="CB85" s="244"/>
      <c r="CC85" s="244">
        <v>12.139052569281835</v>
      </c>
      <c r="CE85" s="244"/>
      <c r="CF85" s="244"/>
      <c r="CG85" s="256">
        <v>80030</v>
      </c>
      <c r="CH85" s="256"/>
      <c r="CI85" s="256">
        <v>9256</v>
      </c>
      <c r="CJ85" s="256"/>
      <c r="CK85" s="256">
        <v>59021</v>
      </c>
      <c r="CL85" s="244"/>
      <c r="CM85" s="250">
        <f t="shared" si="35"/>
        <v>10.366686826602155</v>
      </c>
      <c r="CN85" s="244"/>
      <c r="CO85" s="257">
        <v>8.9471770633148076</v>
      </c>
      <c r="CP85" s="244"/>
      <c r="CQ85" s="250">
        <f t="shared" si="36"/>
        <v>60.203496800555598</v>
      </c>
      <c r="CR85" s="244"/>
      <c r="CS85" s="245">
        <v>3.6355822948001721</v>
      </c>
      <c r="CT85" s="244"/>
      <c r="CU85" s="245">
        <v>11587</v>
      </c>
      <c r="CW85" s="245">
        <v>11825</v>
      </c>
      <c r="CX85" s="244"/>
      <c r="CY85" s="252">
        <f t="shared" si="30"/>
        <v>14.478320629763838</v>
      </c>
      <c r="CZ85" s="244"/>
      <c r="DA85" s="252">
        <f t="shared" si="31"/>
        <v>14.775709109084092</v>
      </c>
      <c r="DE85" s="244">
        <v>3386</v>
      </c>
      <c r="DF85" s="244"/>
      <c r="DG85" s="244">
        <v>56171</v>
      </c>
      <c r="DH85" s="244"/>
      <c r="DI85" s="244">
        <v>9317</v>
      </c>
      <c r="DJ85" s="244"/>
      <c r="DK85" s="244">
        <v>69227</v>
      </c>
      <c r="DL85" s="244"/>
      <c r="DM85" s="244">
        <v>4.8911551851156334</v>
      </c>
      <c r="DN85" s="244"/>
      <c r="DO85" s="244">
        <v>81.140306527799851</v>
      </c>
      <c r="DP85" s="244"/>
      <c r="DQ85" s="244">
        <v>13.458621636066853</v>
      </c>
      <c r="DR85" s="244"/>
      <c r="DS85" s="244">
        <v>16154</v>
      </c>
      <c r="DT85" s="244"/>
      <c r="DU85" s="244">
        <v>1534</v>
      </c>
      <c r="DV85" s="244"/>
      <c r="DW85" s="244">
        <v>69281</v>
      </c>
      <c r="DX85" s="244"/>
      <c r="DY85" s="244">
        <v>23.316638039289273</v>
      </c>
      <c r="DZ85" s="244"/>
      <c r="EA85" s="244">
        <v>2.2141712735093315</v>
      </c>
      <c r="EB85" s="249">
        <v>2010</v>
      </c>
      <c r="EC85" s="245">
        <v>399900</v>
      </c>
      <c r="ED85" s="244"/>
      <c r="EE85" s="245">
        <v>307500</v>
      </c>
      <c r="EG85" s="245">
        <v>9.1</v>
      </c>
      <c r="EI85" s="245">
        <v>6.4</v>
      </c>
      <c r="EK85" s="242">
        <v>79.3</v>
      </c>
      <c r="EO85" s="244">
        <v>5.5</v>
      </c>
      <c r="EP85" s="244"/>
      <c r="GA85" s="254">
        <v>7.8043340157150505</v>
      </c>
      <c r="GB85" s="254"/>
      <c r="GC85" s="254">
        <v>51.587983944696809</v>
      </c>
      <c r="GD85" s="254"/>
      <c r="GE85" s="254">
        <v>115.86147919612509</v>
      </c>
      <c r="GF85" s="254"/>
      <c r="GG85" s="254">
        <v>116.62858087451787</v>
      </c>
      <c r="GH85" s="254"/>
      <c r="GI85" s="254">
        <v>54.006434179703504</v>
      </c>
      <c r="GJ85" s="254"/>
      <c r="GK85" s="254">
        <v>10.649761312561058</v>
      </c>
      <c r="GL85" s="254"/>
      <c r="GM85" s="254">
        <v>0</v>
      </c>
      <c r="GN85" s="254"/>
      <c r="GO85" s="254">
        <v>59.822440352708846</v>
      </c>
      <c r="GP85" s="254"/>
      <c r="GQ85" s="254">
        <v>2527</v>
      </c>
      <c r="GR85" s="254"/>
      <c r="GS85" s="254">
        <v>73.099999999999994</v>
      </c>
      <c r="GT85" s="254"/>
      <c r="GU85" s="184">
        <v>57.9</v>
      </c>
      <c r="GV85" s="184"/>
      <c r="GW85" s="184">
        <v>52.3</v>
      </c>
      <c r="GX85" s="184"/>
      <c r="GY85" s="184">
        <v>37.199999999999996</v>
      </c>
      <c r="GZ85" s="184"/>
      <c r="HC85" s="184"/>
      <c r="HG85" s="184">
        <v>863</v>
      </c>
      <c r="HH85" s="184"/>
      <c r="HI85" s="184">
        <v>5681</v>
      </c>
      <c r="HJ85" s="184"/>
      <c r="HK85" s="184">
        <v>415</v>
      </c>
      <c r="HL85" s="184"/>
      <c r="HM85" s="184">
        <v>7832</v>
      </c>
      <c r="HO85" s="183">
        <v>641.71806218567428</v>
      </c>
      <c r="HQ85" s="154"/>
      <c r="HS85" s="238">
        <v>15</v>
      </c>
      <c r="HT85" s="194">
        <v>2000</v>
      </c>
      <c r="HU85" s="239"/>
      <c r="HW85" s="239">
        <v>115.6219383</v>
      </c>
      <c r="HX85" s="239"/>
      <c r="HY85" s="154"/>
      <c r="HZ85" s="154"/>
      <c r="IA85" s="184">
        <v>9</v>
      </c>
      <c r="IB85" s="184"/>
      <c r="IC85" s="184">
        <v>264</v>
      </c>
      <c r="ID85" s="184"/>
      <c r="IE85" s="185">
        <v>0.49692184523645194</v>
      </c>
      <c r="IF85" s="185"/>
      <c r="IG85" s="184">
        <v>14.576374126935926</v>
      </c>
    </row>
    <row r="86" spans="1:241" ht="15" customHeight="1" x14ac:dyDescent="0.25">
      <c r="A86" s="156">
        <v>83</v>
      </c>
      <c r="B86" s="155"/>
      <c r="C86" s="244"/>
      <c r="D86" s="244"/>
      <c r="E86" s="245">
        <v>176003</v>
      </c>
      <c r="F86" s="244"/>
      <c r="G86" s="244">
        <v>33763</v>
      </c>
      <c r="H86" s="244"/>
      <c r="I86" s="244">
        <v>24537</v>
      </c>
      <c r="J86" s="244"/>
      <c r="K86" s="244">
        <v>31683</v>
      </c>
      <c r="L86" s="244"/>
      <c r="M86" s="244">
        <v>17.348343935298892</v>
      </c>
      <c r="N86" s="244"/>
      <c r="O86" s="244">
        <v>12.607775231479101</v>
      </c>
      <c r="P86" s="244"/>
      <c r="Q86" s="244">
        <v>16.279583594528766</v>
      </c>
      <c r="R86" s="244"/>
      <c r="S86" s="244">
        <v>37</v>
      </c>
      <c r="U86" s="244"/>
      <c r="V86" s="244"/>
      <c r="W86" s="245">
        <v>853</v>
      </c>
      <c r="Y86" s="245">
        <v>0.4631590378454688</v>
      </c>
      <c r="AA86" s="245">
        <v>93735</v>
      </c>
      <c r="AC86" s="245">
        <v>51.219632143208415</v>
      </c>
      <c r="AE86" s="245">
        <v>111440</v>
      </c>
      <c r="AG86" s="245">
        <v>61.196808364588875</v>
      </c>
      <c r="AK86" s="245">
        <v>251</v>
      </c>
      <c r="AM86" s="245">
        <v>2202</v>
      </c>
      <c r="AO86" s="245">
        <v>8209</v>
      </c>
      <c r="AQ86" s="245">
        <v>1256</v>
      </c>
      <c r="AS86" s="245">
        <v>5759</v>
      </c>
      <c r="AU86" s="245">
        <v>1624</v>
      </c>
      <c r="AW86" s="245">
        <v>689</v>
      </c>
      <c r="AY86" s="245">
        <v>25391</v>
      </c>
      <c r="AZ86" s="244"/>
      <c r="BA86" s="244"/>
      <c r="BB86" s="244"/>
      <c r="BC86" s="244">
        <v>1593</v>
      </c>
      <c r="BD86" s="244"/>
      <c r="BE86" s="244">
        <v>869</v>
      </c>
      <c r="BF86" s="244"/>
      <c r="BG86" s="244">
        <v>338</v>
      </c>
      <c r="BH86" s="244"/>
      <c r="BI86" s="244">
        <v>386</v>
      </c>
      <c r="BJ86" s="244"/>
      <c r="BK86" s="244"/>
      <c r="BL86" s="244"/>
      <c r="BM86" s="245">
        <v>6070</v>
      </c>
      <c r="BO86" s="245">
        <v>21602</v>
      </c>
      <c r="BQ86" s="245">
        <v>13031</v>
      </c>
      <c r="BS86" s="245">
        <v>70</v>
      </c>
      <c r="BU86" s="245">
        <v>41343</v>
      </c>
      <c r="BW86" s="244"/>
      <c r="BX86" s="244"/>
      <c r="BY86" s="244"/>
      <c r="BZ86" s="244"/>
      <c r="CA86" s="244">
        <v>29473</v>
      </c>
      <c r="CB86" s="244"/>
      <c r="CC86" s="244">
        <v>16.339666365445705</v>
      </c>
      <c r="CE86" s="244"/>
      <c r="CF86" s="244"/>
      <c r="CG86" s="244">
        <v>82979</v>
      </c>
      <c r="CH86" s="244"/>
      <c r="CI86" s="244">
        <v>7097</v>
      </c>
      <c r="CJ86" s="244"/>
      <c r="CK86" s="244">
        <v>60192</v>
      </c>
      <c r="CL86" s="244"/>
      <c r="CM86" s="244">
        <v>7.8789022603135122</v>
      </c>
      <c r="CN86" s="244"/>
      <c r="CO86" s="257">
        <v>9.3000000000000007</v>
      </c>
      <c r="CP86" s="244"/>
      <c r="CQ86" s="244">
        <v>59.943567492746297</v>
      </c>
      <c r="CR86" s="244"/>
      <c r="CS86" s="244">
        <v>3.635496183206107</v>
      </c>
      <c r="CT86" s="244"/>
      <c r="CU86" s="244">
        <v>13915</v>
      </c>
      <c r="CV86" s="244"/>
      <c r="CW86" s="244">
        <v>11033</v>
      </c>
      <c r="CX86" s="244"/>
      <c r="CY86" s="244">
        <v>17.260841520293738</v>
      </c>
      <c r="CZ86" s="244"/>
      <c r="DA86" s="244">
        <v>13.685868810161756</v>
      </c>
      <c r="DE86" s="245">
        <v>2731</v>
      </c>
      <c r="DG86" s="245">
        <v>52121</v>
      </c>
      <c r="DI86" s="245">
        <v>8955</v>
      </c>
      <c r="DK86" s="245">
        <v>63955</v>
      </c>
      <c r="DM86" s="245">
        <v>4.2701899773278091</v>
      </c>
      <c r="DO86" s="245">
        <v>81.496364631381439</v>
      </c>
      <c r="DQ86" s="245">
        <v>14.002032679227582</v>
      </c>
      <c r="DS86" s="245">
        <v>17067</v>
      </c>
      <c r="DU86" s="245">
        <v>1590</v>
      </c>
      <c r="DW86" s="245">
        <v>63955</v>
      </c>
      <c r="DY86" s="245">
        <v>27.296281487405039</v>
      </c>
      <c r="EA86" s="245">
        <v>2.5429828068772493</v>
      </c>
      <c r="EB86" s="249">
        <v>2011</v>
      </c>
      <c r="EC86" s="245">
        <v>399000</v>
      </c>
      <c r="ED86" s="244"/>
      <c r="EE86" s="245">
        <v>315000</v>
      </c>
      <c r="EK86" s="242">
        <v>71.899999999999991</v>
      </c>
      <c r="EO86" s="274">
        <v>2.9954762195867466</v>
      </c>
      <c r="EP86" s="244"/>
      <c r="GA86" s="254">
        <v>9.7514560345153303</v>
      </c>
      <c r="GB86" s="254"/>
      <c r="GC86" s="254">
        <v>65.788625138816172</v>
      </c>
      <c r="GD86" s="254"/>
      <c r="GE86" s="254">
        <v>123.60644156266596</v>
      </c>
      <c r="GF86" s="254"/>
      <c r="GG86" s="254">
        <v>126.64349441506958</v>
      </c>
      <c r="GH86" s="254"/>
      <c r="GI86" s="254">
        <v>64.079963293976348</v>
      </c>
      <c r="GJ86" s="254"/>
      <c r="GK86" s="254">
        <v>14.287668490359717</v>
      </c>
      <c r="GL86" s="254"/>
      <c r="GM86" s="254">
        <v>0</v>
      </c>
      <c r="GN86" s="254"/>
      <c r="GO86" s="254">
        <v>67.378015068215277</v>
      </c>
      <c r="GP86" s="254"/>
      <c r="GQ86" s="254">
        <v>2616</v>
      </c>
      <c r="GR86" s="254"/>
      <c r="GS86" s="254">
        <v>54.7</v>
      </c>
      <c r="GT86" s="254"/>
      <c r="GU86" s="184">
        <v>50.6</v>
      </c>
      <c r="GV86" s="184"/>
      <c r="GW86" s="184">
        <v>51.199999999999996</v>
      </c>
      <c r="GX86" s="184"/>
      <c r="GY86" s="184">
        <v>37.200000000000003</v>
      </c>
      <c r="GZ86" s="184"/>
      <c r="HC86" s="184"/>
      <c r="HG86" s="184">
        <v>1041</v>
      </c>
      <c r="HH86" s="184"/>
      <c r="HI86" s="184">
        <v>6250</v>
      </c>
      <c r="HJ86" s="184"/>
      <c r="HK86" s="184">
        <v>384</v>
      </c>
      <c r="HL86" s="184"/>
      <c r="HM86" s="184">
        <v>8633</v>
      </c>
      <c r="HO86" s="183">
        <v>753.15882654856023</v>
      </c>
      <c r="HQ86" s="154"/>
      <c r="HS86" s="238">
        <v>15</v>
      </c>
      <c r="HT86" s="194">
        <v>2001</v>
      </c>
      <c r="HU86" s="239"/>
      <c r="HW86" s="239">
        <v>120.81414626</v>
      </c>
      <c r="HX86" s="239"/>
      <c r="HY86" s="154"/>
      <c r="HZ86" s="154"/>
      <c r="IA86" s="184">
        <v>6</v>
      </c>
      <c r="IB86" s="184"/>
      <c r="IC86" s="184">
        <v>191</v>
      </c>
      <c r="ID86" s="184"/>
      <c r="IE86" s="185">
        <v>0.3227715315509172</v>
      </c>
      <c r="IF86" s="185"/>
      <c r="IG86" s="184">
        <v>10.274893754370865</v>
      </c>
    </row>
    <row r="87" spans="1:241" ht="15" customHeight="1" x14ac:dyDescent="0.25">
      <c r="A87" s="156">
        <v>84</v>
      </c>
      <c r="B87" s="155"/>
      <c r="C87" s="244"/>
      <c r="D87" s="244"/>
      <c r="E87" s="245">
        <v>177827</v>
      </c>
      <c r="F87" s="244"/>
      <c r="G87" s="244"/>
      <c r="H87" s="244"/>
      <c r="I87" s="244"/>
      <c r="J87" s="244"/>
      <c r="K87" s="244"/>
      <c r="L87" s="244"/>
      <c r="M87" s="244"/>
      <c r="N87" s="244"/>
      <c r="O87" s="244"/>
      <c r="P87" s="244"/>
      <c r="Q87" s="244"/>
      <c r="R87" s="244"/>
      <c r="S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v>1851</v>
      </c>
      <c r="BD87" s="244"/>
      <c r="BE87" s="244">
        <v>812</v>
      </c>
      <c r="BF87" s="244"/>
      <c r="BG87" s="244">
        <v>495</v>
      </c>
      <c r="BH87" s="244"/>
      <c r="BI87" s="244">
        <v>539</v>
      </c>
      <c r="BJ87" s="244"/>
      <c r="BK87" s="244"/>
      <c r="BL87" s="244"/>
      <c r="BM87" s="244"/>
      <c r="BN87" s="244"/>
      <c r="BO87" s="244"/>
      <c r="BP87" s="244"/>
      <c r="BQ87" s="244"/>
      <c r="BR87" s="244"/>
      <c r="BS87" s="244"/>
      <c r="BT87" s="244"/>
      <c r="BU87" s="244"/>
      <c r="BW87" s="244"/>
      <c r="BX87" s="244"/>
      <c r="BY87" s="244"/>
      <c r="BZ87" s="244"/>
      <c r="CA87" s="244"/>
      <c r="CB87" s="244"/>
      <c r="CC87" s="244"/>
      <c r="CE87" s="244"/>
      <c r="CF87" s="244"/>
      <c r="CG87" s="244"/>
      <c r="CH87" s="244"/>
      <c r="CI87" s="244"/>
      <c r="CJ87" s="244"/>
      <c r="CK87" s="244"/>
      <c r="CL87" s="244"/>
      <c r="CM87" s="244"/>
      <c r="CN87" s="244"/>
      <c r="CO87" s="257">
        <v>9.9</v>
      </c>
      <c r="CP87" s="244"/>
      <c r="CQ87" s="244"/>
      <c r="CR87" s="244"/>
      <c r="CS87" s="244"/>
      <c r="CT87" s="244"/>
      <c r="CU87" s="244"/>
      <c r="CV87" s="244"/>
      <c r="CW87" s="244"/>
      <c r="CX87" s="244"/>
      <c r="CY87" s="244"/>
      <c r="CZ87" s="244"/>
      <c r="DA87" s="244"/>
      <c r="DE87" s="244"/>
      <c r="DF87" s="244"/>
      <c r="DG87" s="244"/>
      <c r="DH87" s="244"/>
      <c r="DI87" s="244"/>
      <c r="DJ87" s="244"/>
      <c r="DK87" s="244"/>
      <c r="DL87" s="244"/>
      <c r="DM87" s="244"/>
      <c r="DN87" s="244"/>
      <c r="DO87" s="244"/>
      <c r="DP87" s="244"/>
      <c r="DQ87" s="244"/>
      <c r="DR87" s="244"/>
      <c r="DS87" s="244"/>
      <c r="DT87" s="244"/>
      <c r="DU87" s="244"/>
      <c r="DV87" s="244"/>
      <c r="DW87" s="244"/>
      <c r="DX87" s="244"/>
      <c r="DY87" s="244"/>
      <c r="DZ87" s="244"/>
      <c r="EA87" s="244"/>
      <c r="EB87" s="249">
        <v>2012</v>
      </c>
      <c r="EC87" s="245">
        <v>377500</v>
      </c>
      <c r="ED87" s="244"/>
      <c r="EE87" s="245">
        <v>310000</v>
      </c>
      <c r="EK87" s="242">
        <v>47.8</v>
      </c>
      <c r="EO87" s="244"/>
      <c r="EP87" s="244"/>
      <c r="GA87" s="254">
        <v>9.7474977654448391</v>
      </c>
      <c r="GB87" s="254"/>
      <c r="GC87" s="254">
        <v>62.518106186344511</v>
      </c>
      <c r="GD87" s="254"/>
      <c r="GE87" s="254">
        <v>139.58182758396694</v>
      </c>
      <c r="GF87" s="254"/>
      <c r="GG87" s="254">
        <v>135.64352671526842</v>
      </c>
      <c r="GH87" s="254"/>
      <c r="GI87" s="254">
        <v>70.012765550386618</v>
      </c>
      <c r="GJ87" s="254"/>
      <c r="GK87" s="254">
        <v>14.938892150931029</v>
      </c>
      <c r="GL87" s="254"/>
      <c r="GM87" s="254">
        <v>0.48434760437193242</v>
      </c>
      <c r="GN87" s="254"/>
      <c r="GO87" s="254">
        <v>71.736645720829088</v>
      </c>
      <c r="GP87" s="254"/>
      <c r="GQ87" s="254">
        <v>2718</v>
      </c>
      <c r="GR87" s="254"/>
      <c r="GS87" s="254">
        <v>67.099999999999994</v>
      </c>
      <c r="GT87" s="254"/>
      <c r="GU87" s="184">
        <v>53</v>
      </c>
      <c r="GV87" s="184"/>
      <c r="GW87" s="184">
        <v>48.6</v>
      </c>
      <c r="GX87" s="184"/>
      <c r="GY87" s="184">
        <v>34.299999999999997</v>
      </c>
      <c r="GZ87" s="184"/>
      <c r="HC87" s="184"/>
      <c r="HG87" s="184">
        <v>1124</v>
      </c>
      <c r="HH87" s="184"/>
      <c r="HI87" s="184">
        <v>6436</v>
      </c>
      <c r="HJ87" s="184"/>
      <c r="HK87" s="184">
        <v>476</v>
      </c>
      <c r="HL87" s="184"/>
      <c r="HM87" s="184">
        <v>9072</v>
      </c>
      <c r="HO87" s="183">
        <v>843.51000881279117</v>
      </c>
      <c r="HQ87" s="154"/>
      <c r="HS87" s="238">
        <v>15</v>
      </c>
      <c r="HT87" s="194">
        <v>2002</v>
      </c>
      <c r="HU87" s="239"/>
      <c r="HW87" s="239">
        <v>127.88436161</v>
      </c>
      <c r="HX87" s="239"/>
      <c r="HY87" s="154"/>
      <c r="HZ87" s="154"/>
      <c r="IA87" s="184">
        <v>2</v>
      </c>
      <c r="IB87" s="184"/>
      <c r="IC87" s="184">
        <v>161</v>
      </c>
      <c r="ID87" s="184"/>
      <c r="IE87" s="185">
        <v>0.10560442693757723</v>
      </c>
      <c r="IF87" s="185"/>
      <c r="IG87" s="184">
        <v>8.501156368474966</v>
      </c>
    </row>
    <row r="88" spans="1:241" ht="15" customHeight="1" x14ac:dyDescent="0.25">
      <c r="A88" s="156">
        <v>85</v>
      </c>
      <c r="B88" s="155"/>
      <c r="C88" s="244"/>
      <c r="D88" s="244"/>
      <c r="E88" s="245">
        <v>181030</v>
      </c>
      <c r="F88" s="244"/>
      <c r="G88" s="244"/>
      <c r="H88" s="244"/>
      <c r="I88" s="244"/>
      <c r="J88" s="244"/>
      <c r="K88" s="244"/>
      <c r="L88" s="244"/>
      <c r="M88" s="244"/>
      <c r="N88" s="244"/>
      <c r="O88" s="244"/>
      <c r="P88" s="244"/>
      <c r="Q88" s="244"/>
      <c r="R88" s="244"/>
      <c r="S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v>1162</v>
      </c>
      <c r="BD88" s="244"/>
      <c r="BE88" s="244">
        <v>538</v>
      </c>
      <c r="BF88" s="244"/>
      <c r="BG88" s="244">
        <v>390</v>
      </c>
      <c r="BH88" s="244"/>
      <c r="BI88" s="244">
        <v>209</v>
      </c>
      <c r="BJ88" s="244"/>
      <c r="BK88" s="244"/>
      <c r="BL88" s="244"/>
      <c r="BM88" s="244"/>
      <c r="BN88" s="244"/>
      <c r="BO88" s="244"/>
      <c r="BP88" s="244"/>
      <c r="BQ88" s="244"/>
      <c r="BR88" s="244"/>
      <c r="BS88" s="244"/>
      <c r="BT88" s="244"/>
      <c r="BU88" s="244"/>
      <c r="BW88" s="244"/>
      <c r="BX88" s="244"/>
      <c r="BY88" s="244"/>
      <c r="BZ88" s="244"/>
      <c r="CA88" s="244"/>
      <c r="CB88" s="244"/>
      <c r="CC88" s="244"/>
      <c r="CE88" s="244"/>
      <c r="CF88" s="244"/>
      <c r="CG88" s="244"/>
      <c r="CH88" s="244"/>
      <c r="CI88" s="244"/>
      <c r="CJ88" s="244"/>
      <c r="CK88" s="244"/>
      <c r="CL88" s="244"/>
      <c r="CM88" s="244"/>
      <c r="CN88" s="244"/>
      <c r="CO88" s="257">
        <v>10</v>
      </c>
      <c r="CP88" s="244"/>
      <c r="CQ88" s="244"/>
      <c r="CR88" s="244"/>
      <c r="CS88" s="244"/>
      <c r="CT88" s="244"/>
      <c r="CU88" s="244"/>
      <c r="CV88" s="244"/>
      <c r="CW88" s="244"/>
      <c r="CX88" s="244"/>
      <c r="CY88" s="244"/>
      <c r="CZ88" s="244"/>
      <c r="DA88" s="244"/>
      <c r="DE88" s="244"/>
      <c r="DF88" s="244"/>
      <c r="DG88" s="244"/>
      <c r="DH88" s="244"/>
      <c r="DI88" s="244"/>
      <c r="DJ88" s="244"/>
      <c r="DK88" s="244"/>
      <c r="DL88" s="244"/>
      <c r="DM88" s="244"/>
      <c r="DN88" s="244"/>
      <c r="DO88" s="244"/>
      <c r="DP88" s="244"/>
      <c r="DQ88" s="244"/>
      <c r="DR88" s="244"/>
      <c r="DS88" s="244"/>
      <c r="DT88" s="244"/>
      <c r="DU88" s="244"/>
      <c r="DV88" s="244"/>
      <c r="DW88" s="244"/>
      <c r="DX88" s="244"/>
      <c r="DY88" s="244"/>
      <c r="DZ88" s="244"/>
      <c r="EA88" s="244"/>
      <c r="EB88" s="249">
        <v>2013</v>
      </c>
      <c r="EC88" s="245">
        <v>385000</v>
      </c>
      <c r="ED88" s="244"/>
      <c r="EE88" s="245">
        <v>307750</v>
      </c>
      <c r="EK88" s="242">
        <v>37</v>
      </c>
      <c r="EO88" s="244"/>
      <c r="EP88" s="244"/>
      <c r="GA88" s="254">
        <v>11.802945827864255</v>
      </c>
      <c r="GB88" s="254"/>
      <c r="GC88" s="254">
        <v>53.9408905668801</v>
      </c>
      <c r="GD88" s="254"/>
      <c r="GE88" s="254">
        <v>124.49916448746876</v>
      </c>
      <c r="GF88" s="254"/>
      <c r="GG88" s="254">
        <v>118.6658081553816</v>
      </c>
      <c r="GH88" s="254"/>
      <c r="GI88" s="254">
        <v>62.847267602013659</v>
      </c>
      <c r="GJ88" s="254"/>
      <c r="GK88" s="254">
        <v>12.351604531411772</v>
      </c>
      <c r="GL88" s="254"/>
      <c r="GM88" s="254">
        <v>1.2186631610307457</v>
      </c>
      <c r="GN88" s="254"/>
      <c r="GO88" s="254">
        <v>63.838218687899889</v>
      </c>
      <c r="GP88" s="254"/>
      <c r="GQ88" s="254">
        <v>2752</v>
      </c>
      <c r="GR88" s="254"/>
      <c r="GS88" s="254">
        <v>64.8</v>
      </c>
      <c r="GT88" s="254"/>
      <c r="GU88" s="184">
        <v>47.8</v>
      </c>
      <c r="GV88" s="184"/>
      <c r="GW88" s="184">
        <v>48.3</v>
      </c>
      <c r="GX88" s="184"/>
      <c r="GY88" s="184">
        <v>38.700000000000003</v>
      </c>
      <c r="GZ88" s="184"/>
      <c r="HC88" s="184"/>
      <c r="HG88" s="184">
        <v>1232</v>
      </c>
      <c r="HH88" s="184"/>
      <c r="HI88" s="184">
        <v>6500</v>
      </c>
      <c r="HJ88" s="184"/>
      <c r="HK88" s="184">
        <v>664</v>
      </c>
      <c r="HL88" s="184"/>
      <c r="HM88" s="184">
        <v>9766</v>
      </c>
      <c r="HO88" s="183">
        <v>805.11095098411909</v>
      </c>
      <c r="HQ88" s="154"/>
      <c r="HS88" s="238">
        <v>15</v>
      </c>
      <c r="HT88" s="194">
        <v>2003</v>
      </c>
      <c r="HU88" s="239"/>
      <c r="HW88" s="239">
        <v>136.44833069999999</v>
      </c>
      <c r="HX88" s="239"/>
      <c r="HY88" s="154"/>
      <c r="HZ88" s="154"/>
      <c r="IA88" s="184">
        <v>11</v>
      </c>
      <c r="IB88" s="184"/>
      <c r="IC88" s="184">
        <v>164</v>
      </c>
      <c r="ID88" s="184"/>
      <c r="IE88" s="185">
        <v>0.57566305917816252</v>
      </c>
      <c r="IF88" s="185"/>
      <c r="IG88" s="184">
        <v>8.5826128822926044</v>
      </c>
    </row>
    <row r="89" spans="1:241" ht="15" customHeight="1" x14ac:dyDescent="0.25">
      <c r="A89" s="156">
        <v>86</v>
      </c>
      <c r="B89" s="155"/>
      <c r="C89" s="244"/>
      <c r="D89" s="244"/>
      <c r="E89" s="245">
        <v>185763</v>
      </c>
      <c r="F89" s="244"/>
      <c r="G89" s="244"/>
      <c r="H89" s="244"/>
      <c r="I89" s="244"/>
      <c r="J89" s="244"/>
      <c r="K89" s="244"/>
      <c r="L89" s="244"/>
      <c r="M89" s="244"/>
      <c r="N89" s="244"/>
      <c r="O89" s="244"/>
      <c r="P89" s="244"/>
      <c r="Q89" s="244"/>
      <c r="R89" s="244"/>
      <c r="S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v>1015</v>
      </c>
      <c r="BD89" s="244"/>
      <c r="BE89" s="244">
        <v>593</v>
      </c>
      <c r="BF89" s="244"/>
      <c r="BG89" s="244">
        <v>208</v>
      </c>
      <c r="BH89" s="244"/>
      <c r="BI89" s="244">
        <v>104</v>
      </c>
      <c r="BJ89" s="244"/>
      <c r="BK89" s="244"/>
      <c r="BL89" s="244"/>
      <c r="BM89" s="244"/>
      <c r="BN89" s="244"/>
      <c r="BO89" s="244"/>
      <c r="BP89" s="244"/>
      <c r="BQ89" s="244"/>
      <c r="BR89" s="244"/>
      <c r="BS89" s="244"/>
      <c r="BT89" s="244"/>
      <c r="BU89" s="244"/>
      <c r="BW89" s="244"/>
      <c r="BX89" s="244"/>
      <c r="BY89" s="244"/>
      <c r="BZ89" s="244"/>
      <c r="CA89" s="244"/>
      <c r="CB89" s="244"/>
      <c r="CC89" s="244"/>
      <c r="CE89" s="244"/>
      <c r="CF89" s="244"/>
      <c r="CG89" s="244"/>
      <c r="CH89" s="244"/>
      <c r="CI89" s="244"/>
      <c r="CJ89" s="244"/>
      <c r="CK89" s="244"/>
      <c r="CL89" s="244"/>
      <c r="CM89" s="244"/>
      <c r="CN89" s="244"/>
      <c r="CO89" s="257">
        <v>11.3</v>
      </c>
      <c r="CP89" s="244"/>
      <c r="CQ89" s="244"/>
      <c r="CR89" s="244"/>
      <c r="CS89" s="244"/>
      <c r="CT89" s="244"/>
      <c r="CU89" s="244"/>
      <c r="CV89" s="244"/>
      <c r="CW89" s="244"/>
      <c r="CX89" s="244"/>
      <c r="CY89" s="244"/>
      <c r="CZ89" s="244"/>
      <c r="DA89" s="244"/>
      <c r="DE89" s="244"/>
      <c r="DF89" s="244"/>
      <c r="DG89" s="244"/>
      <c r="DH89" s="244"/>
      <c r="DI89" s="244"/>
      <c r="DJ89" s="244"/>
      <c r="DK89" s="244"/>
      <c r="DL89" s="244"/>
      <c r="DM89" s="244"/>
      <c r="DN89" s="244"/>
      <c r="DO89" s="244"/>
      <c r="DP89" s="244"/>
      <c r="DQ89" s="244"/>
      <c r="DR89" s="244"/>
      <c r="DS89" s="244"/>
      <c r="DT89" s="244"/>
      <c r="DU89" s="244"/>
      <c r="DV89" s="244"/>
      <c r="DW89" s="244"/>
      <c r="DX89" s="244"/>
      <c r="DY89" s="244"/>
      <c r="DZ89" s="244"/>
      <c r="EA89" s="244"/>
      <c r="EB89" s="249">
        <v>2014</v>
      </c>
      <c r="EC89" s="245">
        <v>405000</v>
      </c>
      <c r="ED89" s="244"/>
      <c r="EE89" s="245">
        <v>319500</v>
      </c>
      <c r="EK89" s="242">
        <v>28.000000000000004</v>
      </c>
      <c r="EO89" s="244"/>
      <c r="EP89" s="244"/>
      <c r="GA89" s="254">
        <v>7.9488778054862834</v>
      </c>
      <c r="GB89" s="254"/>
      <c r="GC89" s="254">
        <v>54.198198198198199</v>
      </c>
      <c r="GD89" s="254"/>
      <c r="GE89" s="254">
        <v>132.2376930685536</v>
      </c>
      <c r="GF89" s="254"/>
      <c r="GG89" s="254">
        <v>126.72512390392679</v>
      </c>
      <c r="GH89" s="254"/>
      <c r="GI89" s="254">
        <v>69.802963189246995</v>
      </c>
      <c r="GJ89" s="254"/>
      <c r="GK89" s="254">
        <v>17.889368379756768</v>
      </c>
      <c r="GL89" s="254"/>
      <c r="GM89" s="254">
        <v>1.2831822920843692</v>
      </c>
      <c r="GN89" s="254"/>
      <c r="GO89" s="254">
        <v>68.676716917922946</v>
      </c>
      <c r="GP89" s="254"/>
      <c r="GQ89" s="254">
        <v>2809</v>
      </c>
      <c r="GR89" s="254"/>
      <c r="GS89" s="254">
        <v>62.1</v>
      </c>
      <c r="GT89" s="254"/>
      <c r="GU89" s="184">
        <v>50.4</v>
      </c>
      <c r="GV89" s="184"/>
      <c r="GW89" s="184">
        <v>52.6</v>
      </c>
      <c r="GX89" s="184"/>
      <c r="GY89" s="184">
        <v>38.5</v>
      </c>
      <c r="GZ89" s="184"/>
      <c r="HC89" s="184"/>
      <c r="HG89" s="184">
        <v>1233</v>
      </c>
      <c r="HH89" s="184"/>
      <c r="HI89" s="184">
        <v>5728</v>
      </c>
      <c r="HJ89" s="184"/>
      <c r="HK89" s="184">
        <v>609</v>
      </c>
      <c r="HL89" s="184"/>
      <c r="HM89" s="184">
        <v>9200</v>
      </c>
      <c r="HO89" s="183">
        <v>736.34204275534444</v>
      </c>
      <c r="HQ89" s="154"/>
      <c r="HS89" s="238">
        <v>15</v>
      </c>
      <c r="HT89" s="194">
        <v>2004</v>
      </c>
      <c r="HU89" s="239"/>
      <c r="HW89" s="239">
        <v>134.9617519</v>
      </c>
      <c r="HX89" s="239"/>
      <c r="HY89" s="154"/>
      <c r="HZ89" s="154"/>
      <c r="IA89" s="184">
        <v>7</v>
      </c>
      <c r="IB89" s="184"/>
      <c r="IC89" s="184">
        <v>168</v>
      </c>
      <c r="ID89" s="184"/>
      <c r="IE89" s="185">
        <v>0.362272305309708</v>
      </c>
      <c r="IF89" s="185"/>
      <c r="IG89" s="184">
        <v>8.6945353274329911</v>
      </c>
    </row>
    <row r="90" spans="1:241" ht="15" customHeight="1" x14ac:dyDescent="0.25">
      <c r="A90" s="156">
        <v>87</v>
      </c>
      <c r="B90" s="155"/>
      <c r="C90" s="244"/>
      <c r="D90" s="244"/>
      <c r="E90" s="245">
        <v>188895</v>
      </c>
      <c r="F90" s="244"/>
      <c r="G90" s="244"/>
      <c r="H90" s="244"/>
      <c r="I90" s="244"/>
      <c r="J90" s="244"/>
      <c r="K90" s="244"/>
      <c r="L90" s="244"/>
      <c r="M90" s="244"/>
      <c r="N90" s="244"/>
      <c r="O90" s="244"/>
      <c r="P90" s="244"/>
      <c r="Q90" s="244"/>
      <c r="R90" s="244"/>
      <c r="S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v>1072</v>
      </c>
      <c r="BD90" s="244"/>
      <c r="BE90" s="244">
        <v>538</v>
      </c>
      <c r="BF90" s="244"/>
      <c r="BG90" s="244">
        <v>233</v>
      </c>
      <c r="BH90" s="244"/>
      <c r="BI90" s="244">
        <v>110</v>
      </c>
      <c r="BJ90" s="244"/>
      <c r="BK90" s="244"/>
      <c r="BL90" s="244"/>
      <c r="BM90" s="244"/>
      <c r="BN90" s="244"/>
      <c r="BO90" s="244"/>
      <c r="BP90" s="244"/>
      <c r="BQ90" s="244"/>
      <c r="BR90" s="244"/>
      <c r="BS90" s="244"/>
      <c r="BT90" s="244"/>
      <c r="BU90" s="244"/>
      <c r="BW90" s="244"/>
      <c r="BX90" s="244"/>
      <c r="BY90" s="244"/>
      <c r="BZ90" s="244"/>
      <c r="CA90" s="244"/>
      <c r="CB90" s="244"/>
      <c r="CC90" s="244"/>
      <c r="CE90" s="244"/>
      <c r="CF90" s="244"/>
      <c r="CG90" s="244"/>
      <c r="CH90" s="244"/>
      <c r="CI90" s="244"/>
      <c r="CJ90" s="244"/>
      <c r="CK90" s="244"/>
      <c r="CL90" s="244"/>
      <c r="CM90" s="244"/>
      <c r="CN90" s="244"/>
      <c r="CO90" s="257">
        <v>10.9</v>
      </c>
      <c r="CP90" s="244"/>
      <c r="CQ90" s="244"/>
      <c r="CR90" s="244"/>
      <c r="CS90" s="244"/>
      <c r="CT90" s="244"/>
      <c r="CU90" s="244"/>
      <c r="CV90" s="244"/>
      <c r="CW90" s="244"/>
      <c r="CX90" s="244"/>
      <c r="CY90" s="244"/>
      <c r="CZ90" s="244"/>
      <c r="DA90" s="244"/>
      <c r="DE90" s="244"/>
      <c r="DF90" s="244"/>
      <c r="DG90" s="244"/>
      <c r="DH90" s="244"/>
      <c r="DI90" s="244"/>
      <c r="DJ90" s="244"/>
      <c r="DK90" s="244"/>
      <c r="DL90" s="244"/>
      <c r="DM90" s="244"/>
      <c r="DN90" s="244"/>
      <c r="DO90" s="244"/>
      <c r="DP90" s="244"/>
      <c r="DQ90" s="244"/>
      <c r="DR90" s="244"/>
      <c r="DS90" s="244"/>
      <c r="DT90" s="244"/>
      <c r="DU90" s="244"/>
      <c r="DV90" s="244"/>
      <c r="DW90" s="244"/>
      <c r="DX90" s="244"/>
      <c r="DY90" s="244"/>
      <c r="DZ90" s="244"/>
      <c r="EA90" s="244"/>
      <c r="EB90" s="249">
        <v>2015</v>
      </c>
      <c r="EC90" s="245">
        <v>442500</v>
      </c>
      <c r="ED90" s="244"/>
      <c r="EE90" s="245">
        <v>330500</v>
      </c>
      <c r="EK90" s="242">
        <v>29.299999999999997</v>
      </c>
      <c r="EO90" s="244"/>
      <c r="EP90" s="244"/>
      <c r="GA90" s="254">
        <v>8.6008098579031262</v>
      </c>
      <c r="GB90" s="254"/>
      <c r="GC90" s="254">
        <v>48.502649257306359</v>
      </c>
      <c r="GD90" s="254"/>
      <c r="GE90" s="254">
        <v>119.67194913879143</v>
      </c>
      <c r="GF90" s="254"/>
      <c r="GG90" s="254">
        <v>124.43765464163405</v>
      </c>
      <c r="GH90" s="254"/>
      <c r="GI90" s="254">
        <v>66.66718698937666</v>
      </c>
      <c r="GJ90" s="254"/>
      <c r="GK90" s="254">
        <v>11.331505274513331</v>
      </c>
      <c r="GL90" s="254"/>
      <c r="GM90" s="254">
        <v>1.2494533351843158</v>
      </c>
      <c r="GN90" s="254"/>
      <c r="GO90" s="254">
        <v>65.178246458823438</v>
      </c>
      <c r="GP90" s="254"/>
      <c r="GQ90" s="254">
        <v>2938</v>
      </c>
      <c r="GR90" s="254"/>
      <c r="GS90" s="254">
        <v>63</v>
      </c>
      <c r="GT90" s="254"/>
      <c r="GU90" s="184">
        <v>50.8</v>
      </c>
      <c r="GV90" s="184"/>
      <c r="GW90" s="184">
        <v>57.2</v>
      </c>
      <c r="GX90" s="184"/>
      <c r="GY90" s="184">
        <v>41.3</v>
      </c>
      <c r="GZ90" s="184"/>
      <c r="HC90" s="184"/>
      <c r="HG90" s="223">
        <v>1213.954405895772</v>
      </c>
      <c r="HH90" s="223"/>
      <c r="HI90" s="223">
        <v>5438.0099240772679</v>
      </c>
      <c r="HJ90" s="223"/>
      <c r="HK90" s="223">
        <v>725.84357185851366</v>
      </c>
      <c r="HL90" s="223"/>
      <c r="HM90" s="223">
        <v>9060.1463826687777</v>
      </c>
      <c r="HO90" s="183">
        <v>759.56998971808162</v>
      </c>
      <c r="HQ90" s="154"/>
      <c r="HS90" s="238">
        <v>15</v>
      </c>
      <c r="HT90" s="194">
        <v>2005</v>
      </c>
      <c r="HU90" s="239"/>
      <c r="HW90" s="239">
        <v>139.38509832</v>
      </c>
      <c r="HX90" s="239"/>
      <c r="HY90" s="154"/>
      <c r="HZ90" s="154"/>
      <c r="IA90" s="184">
        <v>5</v>
      </c>
      <c r="IB90" s="184"/>
      <c r="IC90" s="184">
        <v>143</v>
      </c>
      <c r="ID90" s="184"/>
      <c r="IE90" s="185">
        <v>0.2564698553077866</v>
      </c>
      <c r="IF90" s="185"/>
      <c r="IG90" s="184">
        <v>7.3350378618026966</v>
      </c>
    </row>
    <row r="91" spans="1:241" ht="15" customHeight="1" x14ac:dyDescent="0.25">
      <c r="A91" s="156">
        <v>88</v>
      </c>
      <c r="B91" s="155"/>
      <c r="C91" s="244"/>
      <c r="D91" s="244"/>
      <c r="E91" s="245">
        <v>191496</v>
      </c>
      <c r="F91" s="244"/>
      <c r="G91" s="244"/>
      <c r="H91" s="244"/>
      <c r="I91" s="244"/>
      <c r="J91" s="244"/>
      <c r="K91" s="244"/>
      <c r="L91" s="244"/>
      <c r="M91" s="244"/>
      <c r="N91" s="244"/>
      <c r="O91" s="244"/>
      <c r="P91" s="244"/>
      <c r="Q91" s="244"/>
      <c r="R91" s="244"/>
      <c r="S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68">
        <v>895</v>
      </c>
      <c r="BD91" s="240"/>
      <c r="BE91" s="268">
        <v>442</v>
      </c>
      <c r="BF91" s="240"/>
      <c r="BG91" s="268">
        <v>214</v>
      </c>
      <c r="BH91" s="240"/>
      <c r="BI91" s="268">
        <v>78</v>
      </c>
      <c r="BJ91" s="244"/>
      <c r="BK91" s="244"/>
      <c r="BL91" s="244"/>
      <c r="BM91" s="244"/>
      <c r="BN91" s="244"/>
      <c r="BO91" s="244"/>
      <c r="BP91" s="244"/>
      <c r="BQ91" s="244"/>
      <c r="BR91" s="244"/>
      <c r="BS91" s="244"/>
      <c r="BT91" s="244"/>
      <c r="BU91" s="244"/>
      <c r="BW91" s="244"/>
      <c r="BX91" s="244"/>
      <c r="BY91" s="244"/>
      <c r="BZ91" s="244"/>
      <c r="CA91" s="244"/>
      <c r="CB91" s="244"/>
      <c r="CC91" s="244"/>
      <c r="CE91" s="244"/>
      <c r="CF91" s="244"/>
      <c r="CG91" s="244"/>
      <c r="CH91" s="244"/>
      <c r="CI91" s="244"/>
      <c r="CJ91" s="244"/>
      <c r="CK91" s="244"/>
      <c r="CL91" s="244"/>
      <c r="CM91" s="244"/>
      <c r="CN91" s="244"/>
      <c r="CO91" s="257">
        <v>8.6</v>
      </c>
      <c r="CP91" s="244"/>
      <c r="CQ91" s="244"/>
      <c r="CR91" s="244"/>
      <c r="CS91" s="244"/>
      <c r="CT91" s="244"/>
      <c r="CU91" s="244"/>
      <c r="CV91" s="244"/>
      <c r="CW91" s="244"/>
      <c r="CX91" s="244"/>
      <c r="CY91" s="244"/>
      <c r="CZ91" s="244"/>
      <c r="DA91" s="244"/>
      <c r="DE91" s="244"/>
      <c r="DF91" s="244"/>
      <c r="DG91" s="244"/>
      <c r="DH91" s="244"/>
      <c r="DI91" s="244"/>
      <c r="DJ91" s="244"/>
      <c r="DK91" s="244"/>
      <c r="DL91" s="244"/>
      <c r="DM91" s="244"/>
      <c r="DN91" s="244"/>
      <c r="DO91" s="244"/>
      <c r="DP91" s="244"/>
      <c r="DQ91" s="244"/>
      <c r="DR91" s="244"/>
      <c r="DS91" s="244"/>
      <c r="DT91" s="244"/>
      <c r="DU91" s="244"/>
      <c r="DV91" s="244"/>
      <c r="DW91" s="244"/>
      <c r="DX91" s="244"/>
      <c r="DY91" s="244"/>
      <c r="DZ91" s="244"/>
      <c r="EA91" s="244"/>
      <c r="EB91" s="249">
        <v>2016</v>
      </c>
      <c r="EC91" s="245">
        <v>515000</v>
      </c>
      <c r="ED91" s="244"/>
      <c r="EE91" s="245">
        <v>365000</v>
      </c>
      <c r="EK91" s="242">
        <v>26.900000000000002</v>
      </c>
      <c r="EO91" s="244"/>
      <c r="EP91" s="244"/>
      <c r="GA91" s="254">
        <v>10.249306470421727</v>
      </c>
      <c r="GC91" s="254">
        <v>49.146453666816882</v>
      </c>
      <c r="GE91" s="254">
        <v>100.99983320033988</v>
      </c>
      <c r="GG91" s="254">
        <v>123.42427606998081</v>
      </c>
      <c r="GI91" s="254">
        <v>63.739086954265289</v>
      </c>
      <c r="GK91" s="254">
        <v>17.12752203560035</v>
      </c>
      <c r="GM91" s="254">
        <v>0</v>
      </c>
      <c r="GO91" s="254">
        <v>64.088317442158541</v>
      </c>
      <c r="GP91" s="254"/>
      <c r="GQ91" s="254">
        <v>2990</v>
      </c>
      <c r="GR91" s="254"/>
      <c r="GS91" s="254">
        <v>71.7</v>
      </c>
      <c r="GT91" s="254"/>
      <c r="GU91" s="184">
        <v>48.8</v>
      </c>
      <c r="GV91" s="184"/>
      <c r="GW91" s="184">
        <v>56.400000000000006</v>
      </c>
      <c r="GX91" s="184"/>
      <c r="GY91" s="184">
        <v>42.3</v>
      </c>
      <c r="GZ91" s="184"/>
      <c r="HC91" s="184"/>
      <c r="HG91" s="184">
        <v>1258.0941721960189</v>
      </c>
      <c r="HH91" s="184"/>
      <c r="HI91" s="184">
        <v>5796.826285074746</v>
      </c>
      <c r="HJ91" s="184"/>
      <c r="HK91" s="184">
        <v>800.4236949396435</v>
      </c>
      <c r="HL91" s="184"/>
      <c r="HM91" s="184">
        <v>9775.9613078583425</v>
      </c>
      <c r="HO91" s="183">
        <v>898.16229522111882</v>
      </c>
      <c r="HQ91" s="154"/>
      <c r="HS91" s="238">
        <v>15</v>
      </c>
      <c r="HT91" s="194">
        <v>2006</v>
      </c>
      <c r="HU91" s="239"/>
      <c r="HW91" s="239">
        <v>145.61909130000001</v>
      </c>
      <c r="HX91" s="239"/>
      <c r="HY91" s="154"/>
      <c r="HZ91" s="154"/>
      <c r="IA91" s="184">
        <v>5</v>
      </c>
      <c r="IB91" s="184"/>
      <c r="IC91" s="184">
        <v>148</v>
      </c>
      <c r="ID91" s="184"/>
      <c r="IE91" s="185">
        <v>0.25421416689218823</v>
      </c>
      <c r="IF91" s="185"/>
      <c r="IG91" s="184">
        <v>7.5247393400087708</v>
      </c>
    </row>
    <row r="92" spans="1:241" ht="15" customHeight="1" x14ac:dyDescent="0.25">
      <c r="A92" s="198">
        <v>89</v>
      </c>
      <c r="B92" s="155"/>
      <c r="C92" s="244"/>
      <c r="D92" s="244"/>
      <c r="E92" s="245">
        <v>194042</v>
      </c>
      <c r="F92" s="244"/>
      <c r="G92" s="244"/>
      <c r="H92" s="244"/>
      <c r="I92" s="244"/>
      <c r="J92" s="244"/>
      <c r="K92" s="244"/>
      <c r="L92" s="244"/>
      <c r="M92" s="244"/>
      <c r="N92" s="244"/>
      <c r="O92" s="244"/>
      <c r="P92" s="244"/>
      <c r="Q92" s="244"/>
      <c r="R92" s="244"/>
      <c r="S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v>1253</v>
      </c>
      <c r="BD92" s="244"/>
      <c r="BE92" s="244">
        <v>412</v>
      </c>
      <c r="BF92" s="244"/>
      <c r="BG92" s="244">
        <v>517</v>
      </c>
      <c r="BH92" s="244"/>
      <c r="BI92" s="244">
        <v>93</v>
      </c>
      <c r="BJ92" s="244"/>
      <c r="BK92" s="244"/>
      <c r="BL92" s="244"/>
      <c r="BM92" s="244"/>
      <c r="BN92" s="244"/>
      <c r="BO92" s="244"/>
      <c r="BP92" s="244"/>
      <c r="BQ92" s="244"/>
      <c r="BR92" s="244"/>
      <c r="BS92" s="244"/>
      <c r="BT92" s="244"/>
      <c r="BU92" s="244"/>
      <c r="BW92" s="244"/>
      <c r="BX92" s="244"/>
      <c r="BY92" s="244"/>
      <c r="BZ92" s="244"/>
      <c r="CA92" s="244"/>
      <c r="CB92" s="244"/>
      <c r="CC92" s="244"/>
      <c r="CE92" s="244"/>
      <c r="CF92" s="244"/>
      <c r="CG92" s="244"/>
      <c r="CH92" s="244"/>
      <c r="CI92" s="244"/>
      <c r="CJ92" s="244"/>
      <c r="CK92" s="244"/>
      <c r="CL92" s="244"/>
      <c r="CM92" s="244"/>
      <c r="CN92" s="244"/>
      <c r="CO92" s="257">
        <v>9.4</v>
      </c>
      <c r="CP92" s="244"/>
      <c r="CQ92" s="244"/>
      <c r="CR92" s="244"/>
      <c r="CS92" s="244"/>
      <c r="CT92" s="244"/>
      <c r="CU92" s="244"/>
      <c r="CV92" s="244"/>
      <c r="CW92" s="244"/>
      <c r="CX92" s="244"/>
      <c r="CY92" s="244"/>
      <c r="CZ92" s="244"/>
      <c r="DA92" s="244"/>
      <c r="DE92" s="244"/>
      <c r="DF92" s="244"/>
      <c r="DG92" s="244"/>
      <c r="DH92" s="244"/>
      <c r="DI92" s="244"/>
      <c r="DJ92" s="244"/>
      <c r="DK92" s="244"/>
      <c r="DL92" s="244"/>
      <c r="DM92" s="244"/>
      <c r="DN92" s="244"/>
      <c r="DO92" s="244"/>
      <c r="DP92" s="244"/>
      <c r="DQ92" s="244"/>
      <c r="DR92" s="244"/>
      <c r="DS92" s="244"/>
      <c r="DT92" s="244"/>
      <c r="DU92" s="244"/>
      <c r="DV92" s="244"/>
      <c r="DW92" s="244"/>
      <c r="DX92" s="244"/>
      <c r="DY92" s="244"/>
      <c r="DZ92" s="244"/>
      <c r="EA92" s="244"/>
      <c r="EB92" s="249">
        <v>2017</v>
      </c>
      <c r="EC92" s="245">
        <v>620000</v>
      </c>
      <c r="ED92" s="244"/>
      <c r="EE92" s="245">
        <v>405000</v>
      </c>
      <c r="EK92" s="242">
        <v>31</v>
      </c>
      <c r="EO92" s="244"/>
      <c r="EP92" s="244"/>
      <c r="GA92" s="254">
        <v>10.389294206996608</v>
      </c>
      <c r="GC92" s="254">
        <v>49.4720782209383</v>
      </c>
      <c r="GE92" s="254">
        <v>111.24485809723308</v>
      </c>
      <c r="GG92" s="254">
        <v>134.66938455306251</v>
      </c>
      <c r="GI92" s="254">
        <v>72.812029246179591</v>
      </c>
      <c r="GK92" s="254">
        <v>17.859349188507878</v>
      </c>
      <c r="GM92" s="254">
        <v>0</v>
      </c>
      <c r="GO92" s="254">
        <v>69.071224658697417</v>
      </c>
      <c r="GP92" s="254"/>
      <c r="GQ92" s="254">
        <v>2872</v>
      </c>
      <c r="GR92" s="254"/>
      <c r="GS92" s="254">
        <v>72.730369613353773</v>
      </c>
      <c r="GT92" s="254"/>
      <c r="GU92" s="184">
        <v>59.851694915254242</v>
      </c>
      <c r="GV92" s="184"/>
      <c r="GW92" s="184">
        <v>52.447325769854139</v>
      </c>
      <c r="GX92" s="184"/>
      <c r="GY92" s="184">
        <v>38.833063209076172</v>
      </c>
      <c r="GZ92" s="184"/>
      <c r="HC92" s="184"/>
      <c r="HG92" s="184">
        <v>1280.7364599180523</v>
      </c>
      <c r="HH92" s="184"/>
      <c r="HI92" s="184">
        <v>5118.085359748422</v>
      </c>
      <c r="HJ92" s="184"/>
      <c r="HK92" s="184">
        <v>627.00191016861004</v>
      </c>
      <c r="HL92" s="184"/>
      <c r="HM92" s="184">
        <v>8687.6218157780895</v>
      </c>
      <c r="HO92" s="183">
        <v>969.73058968830469</v>
      </c>
      <c r="HQ92" s="154"/>
      <c r="HS92" s="238">
        <v>15</v>
      </c>
      <c r="HT92" s="194">
        <v>2007</v>
      </c>
      <c r="HU92" s="239"/>
      <c r="HW92" s="239">
        <v>137.63743912999999</v>
      </c>
      <c r="HX92" s="239"/>
      <c r="HY92" s="154"/>
      <c r="HZ92" s="154"/>
      <c r="IA92" s="184">
        <v>5.333333333333333</v>
      </c>
      <c r="IB92" s="184"/>
      <c r="IC92" s="184">
        <v>178.66666666666666</v>
      </c>
      <c r="ID92" s="184"/>
      <c r="IE92" s="185">
        <v>0.26879766478611694</v>
      </c>
      <c r="IF92" s="185"/>
      <c r="IG92" s="184">
        <v>9.0047217703349176</v>
      </c>
    </row>
    <row r="93" spans="1:241" ht="15" customHeight="1" x14ac:dyDescent="0.25">
      <c r="A93" s="156">
        <v>90</v>
      </c>
      <c r="B93" s="155"/>
      <c r="C93" s="244"/>
      <c r="D93" s="244"/>
      <c r="E93" s="245">
        <v>196667</v>
      </c>
      <c r="F93" s="244"/>
      <c r="G93" s="244"/>
      <c r="H93" s="244"/>
      <c r="I93" s="244"/>
      <c r="J93" s="244"/>
      <c r="K93" s="244"/>
      <c r="L93" s="244"/>
      <c r="M93" s="244"/>
      <c r="N93" s="244"/>
      <c r="O93" s="244"/>
      <c r="P93" s="244"/>
      <c r="Q93" s="244"/>
      <c r="R93" s="244"/>
      <c r="S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f>SUM(BE93,BG93,BI93)</f>
        <v>2902</v>
      </c>
      <c r="BD93" s="244"/>
      <c r="BE93" s="244">
        <v>1040</v>
      </c>
      <c r="BF93" s="244"/>
      <c r="BG93" s="244">
        <v>359</v>
      </c>
      <c r="BH93" s="244"/>
      <c r="BI93" s="244">
        <v>1503</v>
      </c>
      <c r="BJ93" s="244"/>
      <c r="BK93" s="244"/>
      <c r="BL93" s="244"/>
      <c r="BM93" s="244"/>
      <c r="BN93" s="244"/>
      <c r="BO93" s="244"/>
      <c r="BP93" s="244"/>
      <c r="BQ93" s="244"/>
      <c r="BR93" s="244"/>
      <c r="BS93" s="244"/>
      <c r="BT93" s="244"/>
      <c r="BU93" s="244"/>
      <c r="BW93" s="244"/>
      <c r="BX93" s="244"/>
      <c r="BY93" s="244"/>
      <c r="BZ93" s="244"/>
      <c r="CA93" s="244"/>
      <c r="CB93" s="244"/>
      <c r="CC93" s="244"/>
      <c r="CE93" s="244"/>
      <c r="CF93" s="244"/>
      <c r="CG93" s="244"/>
      <c r="CH93" s="244"/>
      <c r="CI93" s="244"/>
      <c r="CJ93" s="244"/>
      <c r="CK93" s="244"/>
      <c r="CL93" s="244"/>
      <c r="CM93" s="244"/>
      <c r="CN93" s="244"/>
      <c r="CO93" s="257">
        <v>10.1</v>
      </c>
      <c r="CP93" s="244"/>
      <c r="CQ93" s="244"/>
      <c r="CR93" s="244"/>
      <c r="CS93" s="244"/>
      <c r="CT93" s="244"/>
      <c r="CU93" s="244"/>
      <c r="CV93" s="244"/>
      <c r="CW93" s="244"/>
      <c r="CX93" s="244"/>
      <c r="CY93" s="244"/>
      <c r="CZ93" s="244"/>
      <c r="DA93" s="244"/>
      <c r="DE93" s="244"/>
      <c r="DF93" s="244"/>
      <c r="DG93" s="244"/>
      <c r="DH93" s="244"/>
      <c r="DI93" s="244"/>
      <c r="DJ93" s="244"/>
      <c r="DK93" s="244"/>
      <c r="DL93" s="244"/>
      <c r="DM93" s="244"/>
      <c r="DN93" s="244"/>
      <c r="DO93" s="244"/>
      <c r="DP93" s="244"/>
      <c r="DQ93" s="244"/>
      <c r="DR93" s="244"/>
      <c r="DS93" s="244"/>
      <c r="DT93" s="244"/>
      <c r="DU93" s="244"/>
      <c r="DV93" s="244"/>
      <c r="DW93" s="244"/>
      <c r="DX93" s="244"/>
      <c r="DY93" s="244"/>
      <c r="DZ93" s="244"/>
      <c r="EA93" s="244"/>
      <c r="EB93" s="249">
        <v>2018</v>
      </c>
      <c r="EC93" s="245">
        <v>635000</v>
      </c>
      <c r="ED93" s="244"/>
      <c r="EE93" s="245">
        <v>440000</v>
      </c>
      <c r="EK93" s="242">
        <v>26.400000000000002</v>
      </c>
      <c r="EO93" s="244"/>
      <c r="EP93" s="244"/>
      <c r="GA93" s="254">
        <v>7.3949417059016005</v>
      </c>
      <c r="GB93" s="254"/>
      <c r="GC93" s="254">
        <v>43.989876369920225</v>
      </c>
      <c r="GD93" s="254"/>
      <c r="GE93" s="254">
        <v>99.334223337298866</v>
      </c>
      <c r="GF93" s="254"/>
      <c r="GG93" s="254">
        <v>118.00923775837785</v>
      </c>
      <c r="GH93" s="254"/>
      <c r="GI93" s="254">
        <v>71.491147099668083</v>
      </c>
      <c r="GJ93" s="254"/>
      <c r="GK93" s="254">
        <v>16.570974306735522</v>
      </c>
      <c r="GL93" s="254"/>
      <c r="GM93" s="254">
        <v>1.5577684114517292</v>
      </c>
      <c r="GN93" s="254"/>
      <c r="GO93" s="254">
        <v>63.406354797015801</v>
      </c>
      <c r="GP93" s="254"/>
      <c r="GQ93" s="254">
        <v>2966</v>
      </c>
      <c r="GR93" s="254"/>
      <c r="GS93" s="254">
        <v>74.5</v>
      </c>
      <c r="GT93" s="254"/>
      <c r="GU93" s="184">
        <v>63.2</v>
      </c>
      <c r="GV93" s="184"/>
      <c r="GW93" s="184">
        <v>62.199999999999996</v>
      </c>
      <c r="GX93" s="184"/>
      <c r="GY93" s="184">
        <v>43.3</v>
      </c>
      <c r="GZ93" s="184"/>
      <c r="HC93" s="184"/>
      <c r="HG93" s="184">
        <v>1418.8611429151147</v>
      </c>
      <c r="HH93" s="184"/>
      <c r="HI93" s="184">
        <v>4940.1682149982853</v>
      </c>
      <c r="HJ93" s="184"/>
      <c r="HK93" s="184">
        <v>631.89321584370794</v>
      </c>
      <c r="HL93" s="184"/>
      <c r="HM93" s="184">
        <v>8899.6458885877564</v>
      </c>
      <c r="HO93" s="183">
        <v>1004.3071316160026</v>
      </c>
      <c r="HQ93" s="154"/>
      <c r="HS93" s="238">
        <v>15</v>
      </c>
      <c r="HT93" s="194">
        <v>2008</v>
      </c>
      <c r="HU93" s="239"/>
      <c r="HW93" s="239">
        <v>138.54266559000001</v>
      </c>
      <c r="HX93" s="239"/>
      <c r="HY93" s="154"/>
      <c r="HZ93" s="154"/>
      <c r="IA93" s="184"/>
      <c r="IB93" s="184"/>
      <c r="ID93" s="184"/>
      <c r="IE93" s="185"/>
      <c r="IF93" s="185"/>
      <c r="IG93" s="184"/>
    </row>
    <row r="94" spans="1:241" ht="15" customHeight="1" x14ac:dyDescent="0.25">
      <c r="A94" s="156">
        <v>91</v>
      </c>
      <c r="B94" s="155"/>
      <c r="C94" s="244"/>
      <c r="D94" s="244"/>
      <c r="E94" s="245">
        <v>199365</v>
      </c>
      <c r="F94" s="244"/>
      <c r="G94" s="244"/>
      <c r="H94" s="244"/>
      <c r="I94" s="244"/>
      <c r="J94" s="244"/>
      <c r="K94" s="244"/>
      <c r="L94" s="244"/>
      <c r="M94" s="244"/>
      <c r="N94" s="244"/>
      <c r="O94" s="244"/>
      <c r="P94" s="244"/>
      <c r="Q94" s="244"/>
      <c r="R94" s="244"/>
      <c r="S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v>3157</v>
      </c>
      <c r="BD94" s="244"/>
      <c r="BE94" s="244">
        <v>1004</v>
      </c>
      <c r="BF94" s="244"/>
      <c r="BG94" s="244">
        <v>386</v>
      </c>
      <c r="BH94" s="244"/>
      <c r="BI94" s="244">
        <v>1767</v>
      </c>
      <c r="BJ94" s="244"/>
      <c r="BK94" s="244"/>
      <c r="BL94" s="244"/>
      <c r="BM94" s="244"/>
      <c r="BN94" s="244"/>
      <c r="BO94" s="244"/>
      <c r="BP94" s="244"/>
      <c r="BQ94" s="244"/>
      <c r="BR94" s="244"/>
      <c r="BS94" s="244"/>
      <c r="BT94" s="244"/>
      <c r="BU94" s="244"/>
      <c r="BW94" s="244"/>
      <c r="BX94" s="244"/>
      <c r="BY94" s="244"/>
      <c r="BZ94" s="244"/>
      <c r="CA94" s="244"/>
      <c r="CB94" s="244"/>
      <c r="CC94" s="244"/>
      <c r="CE94" s="244"/>
      <c r="CF94" s="244"/>
      <c r="CG94" s="244"/>
      <c r="CH94" s="244"/>
      <c r="CI94" s="244"/>
      <c r="CJ94" s="244"/>
      <c r="CK94" s="244"/>
      <c r="CL94" s="244"/>
      <c r="CM94" s="244"/>
      <c r="CN94" s="244"/>
      <c r="CO94" s="257">
        <v>6.7</v>
      </c>
      <c r="CP94" s="244"/>
      <c r="CQ94" s="244"/>
      <c r="CR94" s="244"/>
      <c r="CS94" s="244"/>
      <c r="CT94" s="244"/>
      <c r="CU94" s="244"/>
      <c r="CV94" s="244"/>
      <c r="CW94" s="244"/>
      <c r="CX94" s="244"/>
      <c r="CY94" s="244"/>
      <c r="CZ94" s="244"/>
      <c r="DA94" s="244"/>
      <c r="DE94" s="244"/>
      <c r="DF94" s="244"/>
      <c r="DG94" s="244"/>
      <c r="DH94" s="244"/>
      <c r="DI94" s="244"/>
      <c r="DJ94" s="244"/>
      <c r="DK94" s="244"/>
      <c r="DL94" s="244"/>
      <c r="DM94" s="244"/>
      <c r="DN94" s="244"/>
      <c r="DO94" s="244"/>
      <c r="DP94" s="244"/>
      <c r="DQ94" s="244"/>
      <c r="DR94" s="244"/>
      <c r="DS94" s="244"/>
      <c r="DT94" s="244"/>
      <c r="DU94" s="244"/>
      <c r="DV94" s="244"/>
      <c r="DW94" s="244"/>
      <c r="DX94" s="244"/>
      <c r="DY94" s="244"/>
      <c r="DZ94" s="244"/>
      <c r="EA94" s="244"/>
      <c r="EB94" s="249">
        <v>2019</v>
      </c>
      <c r="EC94" s="245">
        <v>610000</v>
      </c>
      <c r="ED94" s="244"/>
      <c r="EE94" s="245">
        <v>435000</v>
      </c>
      <c r="EK94" s="242">
        <v>29</v>
      </c>
      <c r="EO94" s="244"/>
      <c r="EP94" s="244"/>
      <c r="GA94" s="254">
        <v>6.3025647026032878</v>
      </c>
      <c r="GB94" s="254"/>
      <c r="GC94" s="254">
        <v>47.326192467996336</v>
      </c>
      <c r="GD94" s="254"/>
      <c r="GE94" s="254">
        <v>102.2795664306439</v>
      </c>
      <c r="GF94" s="254"/>
      <c r="GG94" s="254">
        <v>123.84817998567419</v>
      </c>
      <c r="GH94" s="254"/>
      <c r="GI94" s="254">
        <v>71.14795658580816</v>
      </c>
      <c r="GJ94" s="254"/>
      <c r="GK94" s="254">
        <v>17.488930460549085</v>
      </c>
      <c r="GL94" s="254"/>
      <c r="GM94" s="254">
        <v>1.4728485932089892</v>
      </c>
      <c r="GN94" s="254"/>
      <c r="GO94" s="254">
        <v>57.696967163761798</v>
      </c>
      <c r="GP94" s="254"/>
      <c r="GQ94" s="254">
        <v>2865</v>
      </c>
      <c r="GR94" s="254"/>
      <c r="GS94" s="254">
        <v>75.95</v>
      </c>
      <c r="GT94" s="254"/>
      <c r="GU94" s="184">
        <v>62.150000000000006</v>
      </c>
      <c r="GV94" s="184"/>
      <c r="GW94" s="184">
        <v>62.65</v>
      </c>
      <c r="GX94" s="184"/>
      <c r="GY94" s="184">
        <v>44.2</v>
      </c>
      <c r="GZ94" s="184"/>
      <c r="HC94" s="184"/>
      <c r="HG94" s="184">
        <v>1440.9995017820872</v>
      </c>
      <c r="HH94" s="184"/>
      <c r="HI94" s="184">
        <v>4946.2499520944311</v>
      </c>
      <c r="HJ94" s="184"/>
      <c r="HK94" s="184">
        <v>560.97420764189633</v>
      </c>
      <c r="HL94" s="184"/>
      <c r="HM94" s="184">
        <v>8966.0062085616828</v>
      </c>
      <c r="HO94" s="183">
        <v>1098.8954770321636</v>
      </c>
      <c r="HQ94" s="154"/>
      <c r="HS94" s="238">
        <v>15</v>
      </c>
      <c r="HT94" s="194">
        <v>2009</v>
      </c>
      <c r="HU94" s="239"/>
      <c r="HW94" s="239">
        <v>141.6</v>
      </c>
      <c r="HX94" s="239"/>
      <c r="HY94" s="154"/>
      <c r="HZ94" s="154"/>
      <c r="IA94" s="184"/>
      <c r="IB94" s="184"/>
      <c r="ID94" s="184"/>
      <c r="IE94" s="185"/>
      <c r="IF94" s="185"/>
      <c r="IG94" s="184"/>
    </row>
    <row r="95" spans="1:241" ht="15" customHeight="1" x14ac:dyDescent="0.25">
      <c r="A95" s="156">
        <v>92</v>
      </c>
      <c r="B95" s="155"/>
      <c r="C95" s="244"/>
      <c r="D95" s="244"/>
      <c r="E95" s="245">
        <v>202193</v>
      </c>
      <c r="F95" s="244"/>
      <c r="G95" s="244"/>
      <c r="H95" s="244"/>
      <c r="I95" s="244"/>
      <c r="J95" s="244"/>
      <c r="K95" s="244"/>
      <c r="L95" s="244"/>
      <c r="M95" s="244"/>
      <c r="N95" s="244"/>
      <c r="O95" s="244"/>
      <c r="P95" s="244"/>
      <c r="Q95" s="244"/>
      <c r="R95" s="244"/>
      <c r="S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v>2715</v>
      </c>
      <c r="BD95" s="244"/>
      <c r="BE95" s="244">
        <v>990</v>
      </c>
      <c r="BF95" s="244"/>
      <c r="BG95" s="244">
        <v>342</v>
      </c>
      <c r="BH95" s="244"/>
      <c r="BI95" s="244">
        <v>1383</v>
      </c>
      <c r="BJ95" s="244"/>
      <c r="BK95" s="244"/>
      <c r="BL95" s="244"/>
      <c r="BM95" s="244"/>
      <c r="BN95" s="244"/>
      <c r="BO95" s="244"/>
      <c r="BP95" s="244"/>
      <c r="BQ95" s="244"/>
      <c r="BR95" s="244"/>
      <c r="BS95" s="244"/>
      <c r="BT95" s="244"/>
      <c r="BU95" s="244"/>
      <c r="BW95" s="244"/>
      <c r="BX95" s="244"/>
      <c r="BY95" s="244"/>
      <c r="BZ95" s="244"/>
      <c r="CA95" s="244"/>
      <c r="CB95" s="244"/>
      <c r="CC95" s="244"/>
      <c r="CE95" s="244"/>
      <c r="CF95" s="244"/>
      <c r="CG95" s="244"/>
      <c r="CH95" s="244"/>
      <c r="CI95" s="244"/>
      <c r="CJ95" s="244"/>
      <c r="CK95" s="244"/>
      <c r="CL95" s="244"/>
      <c r="CM95" s="244"/>
      <c r="CN95" s="244"/>
      <c r="CO95" s="257">
        <v>6.3</v>
      </c>
      <c r="CP95" s="244"/>
      <c r="CQ95" s="244"/>
      <c r="CR95" s="244"/>
      <c r="CS95" s="244"/>
      <c r="CT95" s="244"/>
      <c r="CU95" s="244"/>
      <c r="CV95" s="244"/>
      <c r="CW95" s="244"/>
      <c r="CX95" s="244"/>
      <c r="CY95" s="244"/>
      <c r="CZ95" s="244"/>
      <c r="DA95" s="244"/>
      <c r="DE95" s="244"/>
      <c r="DF95" s="244"/>
      <c r="DG95" s="244"/>
      <c r="DH95" s="244"/>
      <c r="DI95" s="244"/>
      <c r="DJ95" s="244"/>
      <c r="DK95" s="244"/>
      <c r="DL95" s="244"/>
      <c r="DM95" s="244"/>
      <c r="DN95" s="244"/>
      <c r="DO95" s="244"/>
      <c r="DP95" s="244"/>
      <c r="DQ95" s="244"/>
      <c r="DR95" s="244"/>
      <c r="DS95" s="244"/>
      <c r="DT95" s="244"/>
      <c r="DU95" s="244"/>
      <c r="DV95" s="244"/>
      <c r="DW95" s="244"/>
      <c r="DX95" s="244"/>
      <c r="DY95" s="244"/>
      <c r="DZ95" s="244"/>
      <c r="EA95" s="244"/>
      <c r="EB95" s="249">
        <v>2020</v>
      </c>
      <c r="EC95" s="245">
        <v>635000</v>
      </c>
      <c r="ED95" s="244"/>
      <c r="EE95" s="245">
        <v>480000</v>
      </c>
      <c r="EK95" s="242">
        <v>23.599999999999998</v>
      </c>
      <c r="EO95" s="244"/>
      <c r="EP95" s="244"/>
      <c r="GA95" s="254">
        <v>5.1694405920248307</v>
      </c>
      <c r="GB95" s="254"/>
      <c r="GC95" s="254">
        <v>50.730568431273426</v>
      </c>
      <c r="GD95" s="254"/>
      <c r="GE95" s="254">
        <v>105.20598572807383</v>
      </c>
      <c r="GF95" s="254"/>
      <c r="GG95" s="254">
        <v>129.33151263035498</v>
      </c>
      <c r="GH95" s="254"/>
      <c r="GI95" s="254">
        <v>70.809393060208933</v>
      </c>
      <c r="GJ95" s="254"/>
      <c r="GK95" s="254">
        <v>18.409225940463191</v>
      </c>
      <c r="GL95" s="254"/>
      <c r="GM95" s="254">
        <v>1.3887319230445281</v>
      </c>
      <c r="GN95" s="254"/>
      <c r="GO95" s="254">
        <v>60.019539658036649</v>
      </c>
      <c r="GP95" s="254"/>
      <c r="GQ95" s="254">
        <v>2764</v>
      </c>
      <c r="GR95" s="254"/>
      <c r="GS95" s="254">
        <v>77.400000000000006</v>
      </c>
      <c r="GT95" s="254"/>
      <c r="GU95" s="184">
        <v>61.1</v>
      </c>
      <c r="GV95" s="184"/>
      <c r="GW95" s="184"/>
      <c r="GX95" s="184"/>
      <c r="GY95" s="184"/>
      <c r="GZ95" s="184"/>
      <c r="HC95" s="184"/>
      <c r="HG95" s="184">
        <v>1509.295312261414</v>
      </c>
      <c r="HH95" s="184"/>
      <c r="HI95" s="184">
        <v>5461.7117117117114</v>
      </c>
      <c r="HJ95" s="184"/>
      <c r="HK95" s="184">
        <v>618.89219728202784</v>
      </c>
      <c r="HL95" s="184"/>
      <c r="HM95" s="184">
        <v>9658.9173919682398</v>
      </c>
      <c r="HO95" s="183">
        <v>1254.9253670947542</v>
      </c>
      <c r="HQ95" s="154"/>
      <c r="HS95" s="238">
        <v>15</v>
      </c>
      <c r="HT95" s="194">
        <v>2010</v>
      </c>
      <c r="HU95" s="239"/>
      <c r="HW95" s="239">
        <v>143</v>
      </c>
      <c r="HX95" s="239"/>
      <c r="HY95" s="154"/>
      <c r="HZ95" s="154"/>
      <c r="IA95" s="184"/>
      <c r="IB95" s="184"/>
      <c r="ID95" s="184"/>
      <c r="IE95" s="185"/>
      <c r="IF95" s="185"/>
      <c r="IG95" s="184"/>
    </row>
    <row r="96" spans="1:241" ht="15" customHeight="1" x14ac:dyDescent="0.25">
      <c r="A96" s="156">
        <v>93</v>
      </c>
      <c r="B96" s="155"/>
      <c r="C96" s="244"/>
      <c r="D96" s="244"/>
      <c r="E96" s="245">
        <v>205741</v>
      </c>
      <c r="F96" s="244"/>
      <c r="G96" s="244"/>
      <c r="H96" s="244"/>
      <c r="I96" s="244"/>
      <c r="J96" s="244"/>
      <c r="K96" s="244"/>
      <c r="L96" s="244"/>
      <c r="M96" s="244"/>
      <c r="N96" s="244"/>
      <c r="O96" s="244"/>
      <c r="P96" s="244"/>
      <c r="Q96" s="244"/>
      <c r="R96" s="244"/>
      <c r="S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v>1868</v>
      </c>
      <c r="BD96" s="244"/>
      <c r="BE96" s="244">
        <v>890</v>
      </c>
      <c r="BF96" s="244"/>
      <c r="BG96" s="244">
        <v>21</v>
      </c>
      <c r="BH96" s="244"/>
      <c r="BI96" s="244">
        <v>957</v>
      </c>
      <c r="BJ96" s="244"/>
      <c r="BK96" s="244"/>
      <c r="BL96" s="244"/>
      <c r="BM96" s="244"/>
      <c r="BN96" s="244"/>
      <c r="BO96" s="244"/>
      <c r="BP96" s="244"/>
      <c r="BQ96" s="244"/>
      <c r="BR96" s="244"/>
      <c r="BS96" s="244"/>
      <c r="BT96" s="244"/>
      <c r="BU96" s="244"/>
      <c r="BW96" s="244"/>
      <c r="BX96" s="244"/>
      <c r="BY96" s="244"/>
      <c r="BZ96" s="244"/>
      <c r="CA96" s="244"/>
      <c r="CB96" s="244"/>
      <c r="CC96" s="244"/>
      <c r="CE96" s="244"/>
      <c r="CF96" s="244"/>
      <c r="CG96" s="244"/>
      <c r="CH96" s="244"/>
      <c r="CI96" s="244"/>
      <c r="CJ96" s="244"/>
      <c r="CK96" s="244"/>
      <c r="CL96" s="244"/>
      <c r="CM96" s="244"/>
      <c r="CN96" s="244"/>
      <c r="CO96" s="257">
        <v>5.9</v>
      </c>
      <c r="CP96" s="244"/>
      <c r="CQ96" s="244"/>
      <c r="CR96" s="244"/>
      <c r="CS96" s="244"/>
      <c r="CT96" s="244"/>
      <c r="CU96" s="244"/>
      <c r="CV96" s="244"/>
      <c r="CW96" s="244"/>
      <c r="CX96" s="244"/>
      <c r="CY96" s="244"/>
      <c r="CZ96" s="244"/>
      <c r="DA96" s="244"/>
      <c r="DE96" s="244"/>
      <c r="DF96" s="244"/>
      <c r="DG96" s="244"/>
      <c r="DH96" s="244"/>
      <c r="DI96" s="244"/>
      <c r="DJ96" s="244"/>
      <c r="DK96" s="244"/>
      <c r="DL96" s="244"/>
      <c r="DM96" s="244"/>
      <c r="DN96" s="244"/>
      <c r="DO96" s="244"/>
      <c r="DP96" s="244"/>
      <c r="DQ96" s="244"/>
      <c r="DR96" s="244"/>
      <c r="DS96" s="244"/>
      <c r="DT96" s="244"/>
      <c r="DU96" s="244"/>
      <c r="DV96" s="244"/>
      <c r="DW96" s="244"/>
      <c r="DX96" s="244"/>
      <c r="DY96" s="244"/>
      <c r="DZ96" s="244"/>
      <c r="EA96" s="244"/>
      <c r="EB96" s="249">
        <v>2021</v>
      </c>
      <c r="EC96" s="245">
        <v>710000</v>
      </c>
      <c r="ED96" s="244"/>
      <c r="EE96" s="245">
        <v>510000</v>
      </c>
      <c r="EK96" s="242">
        <v>16</v>
      </c>
      <c r="EO96" s="244"/>
      <c r="EP96" s="244"/>
      <c r="GA96" s="254">
        <v>7.8941343810982474</v>
      </c>
      <c r="GB96" s="254"/>
      <c r="GC96" s="254">
        <v>47.441549959210469</v>
      </c>
      <c r="GD96" s="254"/>
      <c r="GE96" s="254">
        <v>101.56991900302613</v>
      </c>
      <c r="GF96" s="254"/>
      <c r="GG96" s="254">
        <v>121.70340015001754</v>
      </c>
      <c r="GH96" s="254"/>
      <c r="GI96" s="254">
        <v>73.689580164998063</v>
      </c>
      <c r="GJ96" s="254"/>
      <c r="GK96" s="254">
        <v>15.130829162539282</v>
      </c>
      <c r="GL96" s="254"/>
      <c r="GM96" s="254">
        <v>1.0781175828623928</v>
      </c>
      <c r="GN96" s="254"/>
      <c r="GO96" s="254">
        <v>57.996794068391203</v>
      </c>
      <c r="GP96" s="254"/>
      <c r="GQ96" s="254"/>
      <c r="GR96" s="254"/>
      <c r="GS96" s="254"/>
      <c r="GT96" s="254"/>
      <c r="GU96" s="184"/>
      <c r="GV96" s="184"/>
      <c r="GW96" s="184"/>
      <c r="GX96" s="184"/>
      <c r="GY96" s="184"/>
      <c r="GZ96" s="184"/>
      <c r="HC96" s="184"/>
      <c r="HG96" s="184">
        <v>1260.0421614717138</v>
      </c>
      <c r="HH96" s="184"/>
      <c r="HI96" s="184">
        <v>4806.3117355832255</v>
      </c>
      <c r="HJ96" s="184"/>
      <c r="HK96" s="184">
        <v>670.83799526523796</v>
      </c>
      <c r="HL96" s="184"/>
      <c r="HM96" s="184">
        <v>9232.3058675515131</v>
      </c>
      <c r="HO96" s="183">
        <v>1366</v>
      </c>
      <c r="HQ96" s="154"/>
      <c r="HS96" s="238">
        <v>15</v>
      </c>
      <c r="HT96" s="194">
        <v>2011</v>
      </c>
      <c r="HU96" s="239"/>
      <c r="HW96" s="239">
        <v>134</v>
      </c>
      <c r="HX96" s="239"/>
      <c r="HY96" s="154"/>
      <c r="HZ96" s="154"/>
      <c r="IA96" s="184"/>
      <c r="IB96" s="184"/>
      <c r="ID96" s="184"/>
      <c r="IE96" s="185"/>
      <c r="IF96" s="185"/>
      <c r="IG96" s="184"/>
    </row>
    <row r="97" spans="1:241" ht="15" customHeight="1" x14ac:dyDescent="0.3">
      <c r="A97" s="156">
        <v>94</v>
      </c>
      <c r="B97" s="155"/>
      <c r="C97" s="244"/>
      <c r="D97" s="244"/>
      <c r="E97" s="245">
        <v>206997</v>
      </c>
      <c r="F97" s="244"/>
      <c r="G97" s="244"/>
      <c r="H97" s="244"/>
      <c r="I97" s="244"/>
      <c r="J97" s="244"/>
      <c r="K97" s="244"/>
      <c r="L97" s="244"/>
      <c r="M97" s="244"/>
      <c r="N97" s="244"/>
      <c r="O97" s="244"/>
      <c r="P97" s="244"/>
      <c r="Q97" s="244"/>
      <c r="R97" s="244"/>
      <c r="S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78">
        <f t="shared" ref="BC97" si="38">SUM(BE97,BG97,BI97)</f>
        <v>2403</v>
      </c>
      <c r="BD97" s="279"/>
      <c r="BE97" s="280">
        <v>1228</v>
      </c>
      <c r="BF97" s="279"/>
      <c r="BG97" s="280">
        <v>33</v>
      </c>
      <c r="BH97" s="279"/>
      <c r="BI97" s="280">
        <v>1142</v>
      </c>
      <c r="BJ97" s="244"/>
      <c r="BK97" s="244"/>
      <c r="BL97" s="244"/>
      <c r="BM97" s="244"/>
      <c r="BN97" s="244"/>
      <c r="BO97" s="244"/>
      <c r="BP97" s="244"/>
      <c r="BQ97" s="244"/>
      <c r="BR97" s="244"/>
      <c r="BS97" s="244"/>
      <c r="BT97" s="244"/>
      <c r="BU97" s="244"/>
      <c r="BW97" s="244"/>
      <c r="BX97" s="244"/>
      <c r="BY97" s="244"/>
      <c r="BZ97" s="244"/>
      <c r="CA97" s="244"/>
      <c r="CB97" s="244"/>
      <c r="CC97" s="244"/>
      <c r="CE97" s="244"/>
      <c r="CF97" s="244"/>
      <c r="CG97" s="244"/>
      <c r="CH97" s="244"/>
      <c r="CI97" s="244"/>
      <c r="CJ97" s="244"/>
      <c r="CK97" s="244"/>
      <c r="CL97" s="244"/>
      <c r="CM97" s="244"/>
      <c r="CN97" s="244"/>
      <c r="CO97" s="257"/>
      <c r="CP97" s="244"/>
      <c r="CQ97" s="244"/>
      <c r="CR97" s="244"/>
      <c r="CS97" s="244"/>
      <c r="CT97" s="244"/>
      <c r="CU97" s="244"/>
      <c r="CV97" s="244"/>
      <c r="CW97" s="244"/>
      <c r="CX97" s="244"/>
      <c r="CY97" s="244"/>
      <c r="CZ97" s="244"/>
      <c r="DA97" s="244"/>
      <c r="DE97" s="244"/>
      <c r="DF97" s="244"/>
      <c r="DG97" s="244"/>
      <c r="DH97" s="244"/>
      <c r="DI97" s="244"/>
      <c r="DJ97" s="244"/>
      <c r="DK97" s="244"/>
      <c r="DL97" s="244"/>
      <c r="DM97" s="244"/>
      <c r="DN97" s="244"/>
      <c r="DO97" s="244"/>
      <c r="DP97" s="244"/>
      <c r="DQ97" s="244"/>
      <c r="DR97" s="244"/>
      <c r="DS97" s="244"/>
      <c r="DT97" s="244"/>
      <c r="DU97" s="244"/>
      <c r="DV97" s="244"/>
      <c r="DW97" s="244"/>
      <c r="DX97" s="244"/>
      <c r="DY97" s="244"/>
      <c r="DZ97" s="244"/>
      <c r="EA97" s="244"/>
      <c r="EB97" s="249">
        <v>2022</v>
      </c>
      <c r="EC97" s="245">
        <v>731000</v>
      </c>
      <c r="ED97" s="244"/>
      <c r="EE97" s="245">
        <v>500000</v>
      </c>
      <c r="EK97" s="242">
        <v>14.799999999999999</v>
      </c>
      <c r="EO97" s="244"/>
      <c r="EP97" s="244"/>
      <c r="FS97" s="242"/>
      <c r="FT97" s="242"/>
      <c r="FU97" s="242"/>
      <c r="FV97" s="242"/>
      <c r="FW97" s="242"/>
      <c r="GA97" s="254">
        <v>6.6286208654721133</v>
      </c>
      <c r="GB97" s="254"/>
      <c r="GC97" s="254">
        <v>37.220047341382994</v>
      </c>
      <c r="GD97" s="254"/>
      <c r="GE97" s="254">
        <v>90.992012786712465</v>
      </c>
      <c r="GF97" s="254"/>
      <c r="GG97" s="254">
        <v>121.47964440054284</v>
      </c>
      <c r="GH97" s="254"/>
      <c r="GI97" s="254">
        <v>70.36509940144964</v>
      </c>
      <c r="GJ97" s="254"/>
      <c r="GK97" s="254">
        <v>15.545093428261611</v>
      </c>
      <c r="GL97" s="254"/>
      <c r="GM97" s="254">
        <v>1.6938059987141683</v>
      </c>
      <c r="GN97" s="254"/>
      <c r="GO97" s="254">
        <v>53.65165537929856</v>
      </c>
      <c r="GP97" s="254"/>
      <c r="GQ97" s="254"/>
      <c r="GR97" s="254"/>
      <c r="GS97" s="254"/>
      <c r="GT97" s="254"/>
      <c r="GU97" s="184"/>
      <c r="GV97" s="184"/>
      <c r="GW97" s="184"/>
      <c r="GX97" s="184"/>
      <c r="GY97" s="184"/>
      <c r="GZ97" s="184"/>
      <c r="HC97" s="184"/>
      <c r="HG97" s="184">
        <v>1305.461791858148</v>
      </c>
      <c r="HH97" s="184"/>
      <c r="HI97" s="184">
        <v>4463.3779332221729</v>
      </c>
      <c r="HJ97" s="184"/>
      <c r="HK97" s="184">
        <v>558.68477774614666</v>
      </c>
      <c r="HL97" s="184"/>
      <c r="HM97" s="184">
        <v>8322.8272804912758</v>
      </c>
      <c r="HO97" s="183">
        <v>1091.6637908827117</v>
      </c>
      <c r="HQ97" s="154"/>
      <c r="HS97" s="238">
        <v>15</v>
      </c>
      <c r="HT97" s="194">
        <v>2012</v>
      </c>
      <c r="HU97" s="239"/>
      <c r="HW97" s="239">
        <v>139.50722515000001</v>
      </c>
      <c r="HX97" s="239"/>
      <c r="HY97" s="154"/>
      <c r="HZ97" s="154"/>
      <c r="IA97" s="184"/>
      <c r="IB97" s="184"/>
      <c r="ID97" s="184"/>
      <c r="IE97" s="185"/>
      <c r="IF97" s="185"/>
      <c r="IG97" s="184"/>
    </row>
    <row r="98" spans="1:241" ht="15" customHeight="1" x14ac:dyDescent="0.35">
      <c r="A98" s="156">
        <v>95</v>
      </c>
      <c r="B98" s="155"/>
      <c r="C98" s="244"/>
      <c r="D98" s="244"/>
      <c r="E98" s="245">
        <v>208744</v>
      </c>
      <c r="F98" s="244"/>
      <c r="G98" s="244"/>
      <c r="H98" s="244"/>
      <c r="I98" s="244"/>
      <c r="J98" s="244"/>
      <c r="K98" s="244"/>
      <c r="L98" s="244"/>
      <c r="M98" s="244"/>
      <c r="N98" s="244"/>
      <c r="O98" s="244"/>
      <c r="P98" s="244"/>
      <c r="Q98" s="244"/>
      <c r="R98" s="244"/>
      <c r="S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81">
        <v>3237</v>
      </c>
      <c r="BD98" s="27"/>
      <c r="BE98" s="281">
        <v>774</v>
      </c>
      <c r="BF98" s="282" t="s">
        <v>85</v>
      </c>
      <c r="BG98" s="281">
        <v>295</v>
      </c>
      <c r="BH98" s="229" t="e">
        <f>#REF!+0.0001*#REF!</f>
        <v>#REF!</v>
      </c>
      <c r="BI98" s="281">
        <v>2168</v>
      </c>
      <c r="BJ98" s="244"/>
      <c r="BK98" s="244"/>
      <c r="BL98" s="244"/>
      <c r="BM98" s="244"/>
      <c r="BN98" s="244"/>
      <c r="BO98" s="244"/>
      <c r="BP98" s="244"/>
      <c r="BQ98" s="244"/>
      <c r="BR98" s="244"/>
      <c r="BS98" s="244"/>
      <c r="BT98" s="244"/>
      <c r="BU98" s="244"/>
      <c r="BW98" s="244"/>
      <c r="BX98" s="244"/>
      <c r="BY98" s="244"/>
      <c r="BZ98" s="244"/>
      <c r="CA98" s="244"/>
      <c r="CB98" s="244"/>
      <c r="CC98" s="244"/>
      <c r="CE98" s="244"/>
      <c r="CF98" s="244"/>
      <c r="CG98" s="244"/>
      <c r="CH98" s="244"/>
      <c r="CI98" s="244"/>
      <c r="CJ98" s="244"/>
      <c r="CK98" s="244"/>
      <c r="CL98" s="244"/>
      <c r="CM98" s="244"/>
      <c r="CN98" s="244"/>
      <c r="CO98" s="257"/>
      <c r="CP98" s="244"/>
      <c r="CQ98" s="244"/>
      <c r="CR98" s="244"/>
      <c r="CS98" s="244"/>
      <c r="CT98" s="244"/>
      <c r="CU98" s="244"/>
      <c r="CV98" s="244"/>
      <c r="CW98" s="244"/>
      <c r="CX98" s="244"/>
      <c r="CY98" s="244"/>
      <c r="CZ98" s="244"/>
      <c r="DA98" s="244"/>
      <c r="DE98" s="244"/>
      <c r="DF98" s="244"/>
      <c r="DG98" s="244"/>
      <c r="DH98" s="244"/>
      <c r="DI98" s="244"/>
      <c r="DJ98" s="244"/>
      <c r="DK98" s="244"/>
      <c r="DL98" s="244"/>
      <c r="DM98" s="244"/>
      <c r="DN98" s="244"/>
      <c r="DO98" s="244"/>
      <c r="DP98" s="244"/>
      <c r="DQ98" s="244"/>
      <c r="DR98" s="244"/>
      <c r="DS98" s="244"/>
      <c r="DT98" s="244"/>
      <c r="DU98" s="244"/>
      <c r="DV98" s="244"/>
      <c r="DW98" s="244"/>
      <c r="DX98" s="244"/>
      <c r="DY98" s="244"/>
      <c r="DZ98" s="244"/>
      <c r="EA98" s="244"/>
      <c r="EB98" s="249">
        <v>2023</v>
      </c>
      <c r="EC98" s="245">
        <v>700000</v>
      </c>
      <c r="ED98" s="244"/>
      <c r="EE98" s="245">
        <v>495000</v>
      </c>
      <c r="EK98" s="242">
        <v>11.700000000000001</v>
      </c>
      <c r="EO98" s="244"/>
      <c r="EP98" s="244"/>
      <c r="GA98" s="254">
        <v>4.9335644141079129</v>
      </c>
      <c r="GB98" s="254"/>
      <c r="GC98" s="254">
        <v>34.01756961956638</v>
      </c>
      <c r="GD98" s="254"/>
      <c r="GE98" s="254">
        <v>76.44466566157466</v>
      </c>
      <c r="GF98" s="254"/>
      <c r="GG98" s="254">
        <v>112.7053707813361</v>
      </c>
      <c r="GH98" s="254"/>
      <c r="GI98" s="254">
        <v>68.148911136721765</v>
      </c>
      <c r="GJ98" s="254"/>
      <c r="GK98" s="254">
        <v>16.703775801329293</v>
      </c>
      <c r="GL98" s="254"/>
      <c r="GM98" s="254">
        <v>1.5481972343593873</v>
      </c>
      <c r="GN98" s="254"/>
      <c r="GO98" s="254">
        <v>49.160307047020304</v>
      </c>
      <c r="GP98" s="254"/>
      <c r="GQ98" s="254"/>
      <c r="GR98" s="254"/>
      <c r="GS98" s="254"/>
      <c r="GT98" s="254"/>
      <c r="GU98" s="184"/>
      <c r="GV98" s="184"/>
      <c r="GW98" s="184"/>
      <c r="GX98" s="184"/>
      <c r="GY98" s="184"/>
      <c r="GZ98" s="184"/>
      <c r="HC98" s="184"/>
      <c r="HG98" s="184">
        <v>1338.8835388773259</v>
      </c>
      <c r="HH98" s="184"/>
      <c r="HI98" s="184">
        <v>4826.9184968883646</v>
      </c>
      <c r="HJ98" s="184"/>
      <c r="HK98" s="184">
        <v>596.95774181189358</v>
      </c>
      <c r="HL98" s="184"/>
      <c r="HM98" s="184">
        <v>8864.796578753896</v>
      </c>
      <c r="HO98" s="183">
        <v>1239.1483934549776</v>
      </c>
      <c r="HQ98" s="154"/>
      <c r="HS98" s="238">
        <v>15</v>
      </c>
      <c r="HT98" s="194">
        <v>2013</v>
      </c>
      <c r="HU98" s="239"/>
      <c r="HW98" s="239">
        <v>142.90424784000001</v>
      </c>
      <c r="HX98" s="239"/>
      <c r="HY98" s="154"/>
      <c r="HZ98" s="154"/>
      <c r="IA98" s="184"/>
      <c r="IB98" s="184"/>
      <c r="ID98" s="184"/>
      <c r="IE98" s="185"/>
      <c r="IF98" s="185"/>
      <c r="IG98" s="184"/>
    </row>
    <row r="99" spans="1:241" ht="15" customHeight="1" x14ac:dyDescent="0.25">
      <c r="A99" s="156">
        <v>96</v>
      </c>
      <c r="B99" s="155"/>
      <c r="E99" s="245">
        <v>209568</v>
      </c>
      <c r="F99" s="244"/>
      <c r="G99" s="244"/>
      <c r="H99" s="244"/>
      <c r="I99" s="244"/>
      <c r="J99" s="244"/>
      <c r="K99" s="244"/>
      <c r="L99" s="244"/>
      <c r="M99" s="244"/>
      <c r="N99" s="244"/>
      <c r="O99" s="244"/>
      <c r="P99" s="244"/>
      <c r="Q99" s="244"/>
      <c r="R99" s="244"/>
      <c r="S99" s="244"/>
      <c r="U99" s="244"/>
      <c r="V99" s="244"/>
      <c r="W99" s="244"/>
      <c r="X99" s="244"/>
      <c r="Y99" s="244"/>
      <c r="Z99" s="244"/>
      <c r="AA99" s="244"/>
      <c r="AB99" s="244"/>
      <c r="AC99" s="244"/>
      <c r="AD99" s="244"/>
      <c r="AE99" s="244"/>
      <c r="AF99" s="244"/>
      <c r="AG99" s="244"/>
      <c r="AH99" s="242"/>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W99" s="244"/>
      <c r="BX99" s="244"/>
      <c r="BY99" s="244"/>
      <c r="BZ99" s="244"/>
      <c r="CA99" s="244"/>
      <c r="CB99" s="244"/>
      <c r="CC99" s="244"/>
      <c r="CE99" s="244"/>
      <c r="CF99" s="244"/>
      <c r="CG99" s="244"/>
      <c r="CH99" s="244"/>
      <c r="CI99" s="244"/>
      <c r="CJ99" s="244"/>
      <c r="CK99" s="244"/>
      <c r="CL99" s="244"/>
      <c r="CM99" s="244"/>
      <c r="CN99" s="244"/>
      <c r="CO99" s="257"/>
      <c r="CP99" s="244"/>
      <c r="CQ99" s="244"/>
      <c r="CR99" s="244"/>
      <c r="CS99" s="244"/>
      <c r="CT99" s="244"/>
      <c r="CU99" s="244"/>
      <c r="CV99" s="244"/>
      <c r="CW99" s="244"/>
      <c r="CX99" s="244"/>
      <c r="CY99" s="244"/>
      <c r="CZ99" s="244"/>
      <c r="DA99" s="244"/>
      <c r="DE99" s="244"/>
      <c r="DF99" s="244"/>
      <c r="DG99" s="244"/>
      <c r="DH99" s="244"/>
      <c r="DI99" s="244"/>
      <c r="DJ99" s="244"/>
      <c r="DK99" s="244"/>
      <c r="DL99" s="244"/>
      <c r="DM99" s="244"/>
      <c r="DN99" s="244"/>
      <c r="DO99" s="244"/>
      <c r="DP99" s="244"/>
      <c r="DQ99" s="244"/>
      <c r="DR99" s="244"/>
      <c r="DS99" s="244"/>
      <c r="DT99" s="244"/>
      <c r="DU99" s="244"/>
      <c r="DV99" s="244"/>
      <c r="DW99" s="244"/>
      <c r="DX99" s="244"/>
      <c r="DY99" s="244"/>
      <c r="DZ99" s="244"/>
      <c r="EA99" s="244"/>
      <c r="EB99" s="249">
        <v>2024</v>
      </c>
      <c r="EC99" s="245">
        <v>670000</v>
      </c>
      <c r="ED99" s="244"/>
      <c r="EE99" s="245">
        <v>530000</v>
      </c>
      <c r="EK99" s="242">
        <v>13.700000000000001</v>
      </c>
      <c r="EO99" s="244"/>
      <c r="EP99" s="244"/>
      <c r="GA99" s="267">
        <v>3.450589566213385</v>
      </c>
      <c r="GB99" s="267"/>
      <c r="GC99" s="267">
        <v>27.420301751508788</v>
      </c>
      <c r="GD99" s="267"/>
      <c r="GE99" s="267">
        <v>69.075320211297296</v>
      </c>
      <c r="GF99" s="267"/>
      <c r="GG99" s="267">
        <v>105.44879181368221</v>
      </c>
      <c r="GH99" s="267"/>
      <c r="GI99" s="267">
        <v>64.444693785819112</v>
      </c>
      <c r="GJ99" s="267"/>
      <c r="GK99" s="267">
        <v>15.922790162634353</v>
      </c>
      <c r="GL99" s="267"/>
      <c r="GM99" s="267">
        <v>1.1674968023718153</v>
      </c>
      <c r="GN99" s="267"/>
      <c r="GO99" s="267">
        <v>45.127381369117593</v>
      </c>
      <c r="GP99" s="254"/>
      <c r="GQ99" s="254"/>
      <c r="GR99" s="254"/>
      <c r="GS99" s="254"/>
      <c r="GT99" s="254"/>
      <c r="GU99" s="184"/>
      <c r="GV99" s="184"/>
      <c r="GW99" s="184"/>
      <c r="GX99" s="184"/>
      <c r="GY99" s="184"/>
      <c r="GZ99" s="184"/>
      <c r="HC99" s="184"/>
      <c r="HG99" s="285">
        <v>1327.239525417504</v>
      </c>
      <c r="HH99" s="285"/>
      <c r="HI99" s="285">
        <v>5048.8150740132414</v>
      </c>
      <c r="HJ99" s="285"/>
      <c r="HK99" s="285">
        <v>618.73233832875962</v>
      </c>
      <c r="HL99" s="285"/>
      <c r="HM99" s="285">
        <v>8952.4907419687224</v>
      </c>
      <c r="HO99" s="183">
        <v>1354.7694784041696</v>
      </c>
      <c r="HQ99" s="154"/>
      <c r="HS99" s="238">
        <v>15</v>
      </c>
      <c r="HT99" s="194">
        <v>2014</v>
      </c>
      <c r="HU99" s="239"/>
      <c r="HW99" s="239">
        <v>101.97422375999999</v>
      </c>
      <c r="HX99" s="239"/>
      <c r="HY99" s="154"/>
      <c r="HZ99" s="154"/>
      <c r="IA99" s="184"/>
      <c r="IB99" s="184"/>
      <c r="ID99" s="184"/>
      <c r="IE99" s="185"/>
      <c r="IF99" s="185"/>
      <c r="IG99" s="184"/>
    </row>
    <row r="100" spans="1:241" ht="15" customHeight="1" x14ac:dyDescent="0.25">
      <c r="A100" s="198">
        <v>97</v>
      </c>
      <c r="E100" s="245">
        <v>208147</v>
      </c>
      <c r="F100" s="244"/>
      <c r="G100" s="244"/>
      <c r="H100" s="244"/>
      <c r="I100" s="244"/>
      <c r="J100" s="244"/>
      <c r="K100" s="244"/>
      <c r="L100" s="244"/>
      <c r="M100" s="244"/>
      <c r="N100" s="244"/>
      <c r="O100" s="244"/>
      <c r="P100" s="244"/>
      <c r="Q100" s="244"/>
      <c r="R100" s="244"/>
      <c r="S100" s="244"/>
      <c r="U100" s="244"/>
      <c r="V100" s="244"/>
      <c r="W100" s="244"/>
      <c r="X100" s="244"/>
      <c r="Y100" s="244"/>
      <c r="Z100" s="244"/>
      <c r="AA100" s="244"/>
      <c r="AB100" s="244"/>
      <c r="AC100" s="244"/>
      <c r="AD100" s="244"/>
      <c r="AE100" s="244"/>
      <c r="AF100" s="244"/>
      <c r="AG100" s="244"/>
      <c r="AH100" s="242"/>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W100" s="244"/>
      <c r="BX100" s="244"/>
      <c r="BY100" s="244"/>
      <c r="BZ100" s="244"/>
      <c r="CA100" s="244"/>
      <c r="CB100" s="244"/>
      <c r="CC100" s="244"/>
      <c r="CE100" s="244"/>
      <c r="CF100" s="244"/>
      <c r="CG100" s="244"/>
      <c r="CH100" s="244"/>
      <c r="CI100" s="244"/>
      <c r="CJ100" s="244"/>
      <c r="CK100" s="244"/>
      <c r="CL100" s="244"/>
      <c r="CM100" s="244"/>
      <c r="CN100" s="244"/>
      <c r="CO100" s="257"/>
      <c r="CP100" s="244"/>
      <c r="CQ100" s="244"/>
      <c r="CR100" s="244"/>
      <c r="CS100" s="244"/>
      <c r="CT100" s="244"/>
      <c r="CU100" s="244"/>
      <c r="CV100" s="244"/>
      <c r="CW100" s="244"/>
      <c r="CX100" s="244"/>
      <c r="CY100" s="244"/>
      <c r="CZ100" s="244"/>
      <c r="DA100" s="244"/>
      <c r="DE100" s="244"/>
      <c r="DF100" s="244"/>
      <c r="DG100" s="244"/>
      <c r="DH100" s="244"/>
      <c r="DI100" s="244"/>
      <c r="DJ100" s="244"/>
      <c r="DK100" s="244"/>
      <c r="DL100" s="244"/>
      <c r="DM100" s="244"/>
      <c r="DN100" s="244"/>
      <c r="DO100" s="244"/>
      <c r="DP100" s="244"/>
      <c r="DQ100" s="244"/>
      <c r="DR100" s="244"/>
      <c r="DS100" s="244"/>
      <c r="DT100" s="244"/>
      <c r="DU100" s="244"/>
      <c r="DV100" s="244"/>
      <c r="DW100" s="244"/>
      <c r="DX100" s="244"/>
      <c r="DY100" s="244"/>
      <c r="DZ100" s="244"/>
      <c r="EA100" s="244"/>
      <c r="EB100" s="249">
        <v>2025</v>
      </c>
      <c r="EC100" s="245">
        <v>670000</v>
      </c>
      <c r="ED100" s="244"/>
      <c r="EE100" s="245">
        <v>520000</v>
      </c>
      <c r="EK100" s="242">
        <v>26.400000000000002</v>
      </c>
      <c r="EO100" s="244"/>
      <c r="EP100" s="244"/>
      <c r="GA100" s="267">
        <v>2.1205159922247749</v>
      </c>
      <c r="GB100" s="267"/>
      <c r="GC100" s="267">
        <v>23.621476704586623</v>
      </c>
      <c r="GD100" s="267"/>
      <c r="GE100" s="267">
        <v>70.732766643916364</v>
      </c>
      <c r="GF100" s="267"/>
      <c r="GG100" s="267">
        <v>109.98552821997106</v>
      </c>
      <c r="GH100" s="267"/>
      <c r="GI100" s="267">
        <v>68.491228070175438</v>
      </c>
      <c r="GJ100" s="267"/>
      <c r="GK100" s="267">
        <v>16.415868673050614</v>
      </c>
      <c r="GL100" s="267"/>
      <c r="GM100" s="267">
        <v>0.81162243324405492</v>
      </c>
      <c r="GN100" s="267"/>
      <c r="GO100" s="267">
        <v>45.601240621987515</v>
      </c>
      <c r="GP100" s="254"/>
      <c r="GQ100" s="254"/>
      <c r="GR100" s="254"/>
      <c r="GS100" s="254"/>
      <c r="GT100" s="254"/>
      <c r="GU100" s="184"/>
      <c r="GV100" s="184"/>
      <c r="GW100" s="184"/>
      <c r="GX100" s="184"/>
      <c r="GY100" s="184"/>
      <c r="GZ100" s="184"/>
      <c r="HC100" s="184"/>
      <c r="HG100" s="285">
        <v>1301.0214380879324</v>
      </c>
      <c r="HH100" s="285"/>
      <c r="HI100" s="285">
        <v>5677.9643909725864</v>
      </c>
      <c r="HJ100" s="285"/>
      <c r="HK100" s="285">
        <v>561.69001574548827</v>
      </c>
      <c r="HL100" s="285"/>
      <c r="HM100" s="285">
        <v>9526.020428761758</v>
      </c>
      <c r="HO100" s="183">
        <v>1405.7489693082914</v>
      </c>
      <c r="HQ100" s="154"/>
      <c r="HS100" s="238">
        <v>15</v>
      </c>
      <c r="HT100" s="194">
        <v>2015</v>
      </c>
      <c r="HU100" s="239"/>
      <c r="HW100" s="239">
        <v>92.071306400000026</v>
      </c>
      <c r="HX100" s="239"/>
      <c r="HY100" s="154"/>
      <c r="HZ100" s="154"/>
      <c r="IA100" s="184"/>
      <c r="IB100" s="184"/>
      <c r="ID100" s="184"/>
      <c r="IE100" s="185"/>
      <c r="IF100" s="185"/>
      <c r="IG100" s="184"/>
    </row>
    <row r="101" spans="1:241" ht="15" customHeight="1" x14ac:dyDescent="0.35">
      <c r="A101" s="156">
        <v>98</v>
      </c>
      <c r="E101" s="245">
        <v>196712</v>
      </c>
      <c r="F101" s="244"/>
      <c r="G101" s="244"/>
      <c r="H101" s="244"/>
      <c r="I101" s="244"/>
      <c r="J101" s="244"/>
      <c r="K101" s="244"/>
      <c r="L101" s="244"/>
      <c r="M101" s="244"/>
      <c r="N101" s="244"/>
      <c r="O101" s="244"/>
      <c r="P101" s="244"/>
      <c r="Q101" s="244"/>
      <c r="R101" s="244"/>
      <c r="S101" s="244"/>
      <c r="U101" s="244"/>
      <c r="V101" s="244"/>
      <c r="W101" s="244"/>
      <c r="X101" s="244"/>
      <c r="Y101" s="244"/>
      <c r="Z101" s="244"/>
      <c r="AA101" s="244"/>
      <c r="AB101" s="244"/>
      <c r="AC101" s="244"/>
      <c r="AD101" s="244"/>
      <c r="AE101" s="244"/>
      <c r="AF101" s="244"/>
      <c r="AG101" s="244"/>
      <c r="AH101" s="242"/>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W101" s="244"/>
      <c r="BX101" s="244"/>
      <c r="BY101" s="244"/>
      <c r="BZ101" s="244"/>
      <c r="CA101" s="244"/>
      <c r="CB101" s="244"/>
      <c r="CC101" s="244"/>
      <c r="CE101" s="244"/>
      <c r="CF101" s="244"/>
      <c r="CG101" s="244"/>
      <c r="CH101" s="244"/>
      <c r="CI101" s="244"/>
      <c r="CJ101" s="244"/>
      <c r="CK101" s="244"/>
      <c r="CL101" s="244"/>
      <c r="CM101" s="244"/>
      <c r="CN101" s="244"/>
      <c r="CO101" s="257"/>
      <c r="CP101" s="244"/>
      <c r="CQ101" s="244"/>
      <c r="CR101" s="244"/>
      <c r="CS101" s="244"/>
      <c r="CT101" s="244"/>
      <c r="CU101" s="244"/>
      <c r="CV101" s="244"/>
      <c r="CW101" s="244"/>
      <c r="CX101" s="244"/>
      <c r="CY101" s="244"/>
      <c r="CZ101" s="244"/>
      <c r="DA101" s="244"/>
      <c r="DE101" s="244"/>
      <c r="DF101" s="244"/>
      <c r="DG101" s="244"/>
      <c r="DH101" s="244"/>
      <c r="DI101" s="244"/>
      <c r="DJ101" s="244"/>
      <c r="DK101" s="244"/>
      <c r="DL101" s="244"/>
      <c r="DM101" s="244"/>
      <c r="DN101" s="244"/>
      <c r="DO101" s="244"/>
      <c r="DP101" s="244"/>
      <c r="DQ101" s="244"/>
      <c r="DR101" s="244"/>
      <c r="DS101" s="244"/>
      <c r="DT101" s="244"/>
      <c r="DU101" s="244"/>
      <c r="DV101" s="244"/>
      <c r="DW101" s="244"/>
      <c r="DX101" s="244"/>
      <c r="DY101" s="244"/>
      <c r="DZ101" s="244"/>
      <c r="EA101" s="244"/>
      <c r="EB101" s="244"/>
      <c r="ED101" s="244"/>
      <c r="EK101" s="242">
        <v>26.400000000000002</v>
      </c>
      <c r="EO101" s="244"/>
      <c r="EP101" s="244"/>
      <c r="GA101" s="267">
        <v>3.6252425764381258</v>
      </c>
      <c r="GB101" s="267"/>
      <c r="GC101" s="267">
        <v>21.411381680703613</v>
      </c>
      <c r="GD101" s="267"/>
      <c r="GE101" s="267">
        <v>64.636362162429165</v>
      </c>
      <c r="GF101" s="267"/>
      <c r="GG101" s="267">
        <v>103.24196762981919</v>
      </c>
      <c r="GH101" s="267"/>
      <c r="GI101" s="267">
        <v>64.997391758901301</v>
      </c>
      <c r="GJ101" s="267"/>
      <c r="GK101" s="267">
        <v>18.565899778188548</v>
      </c>
      <c r="GL101" s="267"/>
      <c r="GM101" s="267">
        <v>1.4763429647180379</v>
      </c>
      <c r="GN101" s="267"/>
      <c r="GO101" s="267">
        <v>43.281618066255284</v>
      </c>
      <c r="GP101" s="254"/>
      <c r="GQ101" s="254"/>
      <c r="GR101" s="254"/>
      <c r="GS101" s="254"/>
      <c r="GT101" s="254"/>
      <c r="GU101" s="184"/>
      <c r="GV101" s="184"/>
      <c r="GW101" s="184"/>
      <c r="GX101" s="184"/>
      <c r="GY101" s="184"/>
      <c r="GZ101" s="184"/>
      <c r="HC101" s="184"/>
      <c r="HG101" s="184"/>
      <c r="HH101" s="184"/>
      <c r="HI101" s="184"/>
      <c r="HJ101" s="184"/>
      <c r="HK101" s="184"/>
      <c r="HL101" s="184"/>
      <c r="HM101" s="184"/>
      <c r="HO101" s="183">
        <v>1435.3147944508205</v>
      </c>
      <c r="HQ101" s="154"/>
      <c r="HS101">
        <v>15</v>
      </c>
      <c r="HT101" s="194">
        <v>2016</v>
      </c>
      <c r="HU101" s="239"/>
      <c r="HW101">
        <v>128.39644000000001</v>
      </c>
      <c r="HX101" s="239"/>
      <c r="HY101" s="154"/>
      <c r="HZ101" s="154"/>
      <c r="IA101" s="184"/>
      <c r="IB101" s="184"/>
      <c r="ID101" s="184"/>
      <c r="IE101" s="185"/>
      <c r="IF101" s="185"/>
      <c r="IG101" s="184"/>
    </row>
    <row r="102" spans="1:241" ht="15" customHeight="1" x14ac:dyDescent="0.35">
      <c r="A102" s="156">
        <v>99</v>
      </c>
      <c r="E102" s="245">
        <v>193392</v>
      </c>
      <c r="F102" s="244"/>
      <c r="G102" s="244"/>
      <c r="H102" s="244"/>
      <c r="I102" s="244"/>
      <c r="J102" s="244"/>
      <c r="K102" s="244"/>
      <c r="L102" s="244"/>
      <c r="M102" s="244"/>
      <c r="N102" s="244"/>
      <c r="O102" s="244"/>
      <c r="P102" s="244"/>
      <c r="Q102" s="244"/>
      <c r="R102" s="244"/>
      <c r="S102" s="244"/>
      <c r="U102" s="244"/>
      <c r="V102" s="244"/>
      <c r="W102" s="244"/>
      <c r="X102" s="244"/>
      <c r="Y102" s="244"/>
      <c r="Z102" s="244"/>
      <c r="AA102" s="244"/>
      <c r="AB102" s="244"/>
      <c r="AC102" s="244"/>
      <c r="AD102" s="244"/>
      <c r="AE102" s="244"/>
      <c r="AF102" s="244"/>
      <c r="AG102" s="244"/>
      <c r="AH102" s="242"/>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W102" s="244"/>
      <c r="BX102" s="244"/>
      <c r="BY102" s="244"/>
      <c r="BZ102" s="244"/>
      <c r="CA102" s="244"/>
      <c r="CB102" s="244"/>
      <c r="CC102" s="244"/>
      <c r="CE102" s="244"/>
      <c r="CF102" s="244"/>
      <c r="CG102" s="244"/>
      <c r="CH102" s="244"/>
      <c r="CI102" s="244"/>
      <c r="CJ102" s="244"/>
      <c r="CK102" s="244"/>
      <c r="CL102" s="244"/>
      <c r="CM102" s="244"/>
      <c r="CN102" s="244"/>
      <c r="CO102" s="257"/>
      <c r="CP102" s="244"/>
      <c r="CQ102" s="244"/>
      <c r="CR102" s="244"/>
      <c r="CS102" s="244"/>
      <c r="CT102" s="244"/>
      <c r="CU102" s="244"/>
      <c r="CV102" s="244"/>
      <c r="CW102" s="244"/>
      <c r="CX102" s="244"/>
      <c r="CY102" s="244"/>
      <c r="CZ102" s="244"/>
      <c r="DA102" s="244"/>
      <c r="DE102" s="244"/>
      <c r="DF102" s="244"/>
      <c r="DG102" s="244"/>
      <c r="DH102" s="244"/>
      <c r="DI102" s="244"/>
      <c r="DJ102" s="244"/>
      <c r="DK102" s="244"/>
      <c r="DL102" s="244"/>
      <c r="DM102" s="244"/>
      <c r="DN102" s="244"/>
      <c r="DO102" s="244"/>
      <c r="DP102" s="244"/>
      <c r="DQ102" s="244"/>
      <c r="DR102" s="244"/>
      <c r="DS102" s="244"/>
      <c r="DT102" s="244"/>
      <c r="DU102" s="244"/>
      <c r="DV102" s="244"/>
      <c r="DW102" s="244"/>
      <c r="DX102" s="244"/>
      <c r="DY102" s="244"/>
      <c r="DZ102" s="244"/>
      <c r="EA102" s="244"/>
      <c r="EB102" s="244"/>
      <c r="ED102" s="244"/>
      <c r="EK102" s="242">
        <v>19</v>
      </c>
      <c r="EO102" s="244"/>
      <c r="EP102" s="244"/>
      <c r="GA102" s="267">
        <v>2.1935628078698919</v>
      </c>
      <c r="GB102" s="267"/>
      <c r="GC102" s="267">
        <v>13.566185385123244</v>
      </c>
      <c r="GD102" s="267"/>
      <c r="GE102" s="267">
        <v>48.555113724020607</v>
      </c>
      <c r="GF102" s="267"/>
      <c r="GG102" s="267">
        <v>78.011361914135222</v>
      </c>
      <c r="GH102" s="267"/>
      <c r="GI102" s="267">
        <v>55.528235473511153</v>
      </c>
      <c r="GJ102" s="267"/>
      <c r="GK102" s="267">
        <v>14.396927892013263</v>
      </c>
      <c r="GL102" s="267"/>
      <c r="GM102" s="267">
        <v>0.33157658863392164</v>
      </c>
      <c r="GN102" s="267"/>
      <c r="GO102" s="267">
        <v>33.162364510919907</v>
      </c>
      <c r="GP102" s="254"/>
      <c r="GQ102" s="254"/>
      <c r="GR102" s="254"/>
      <c r="GS102" s="254"/>
      <c r="GT102" s="254"/>
      <c r="GU102" s="184"/>
      <c r="GV102" s="184"/>
      <c r="GW102" s="184"/>
      <c r="GX102" s="184"/>
      <c r="GY102" s="184"/>
      <c r="GZ102" s="184"/>
      <c r="HC102" s="184"/>
      <c r="HG102" s="184"/>
      <c r="HH102" s="184"/>
      <c r="HI102" s="184"/>
      <c r="HJ102" s="184"/>
      <c r="HK102" s="184"/>
      <c r="HL102" s="184"/>
      <c r="HM102" s="184"/>
      <c r="HO102" s="284">
        <v>1366.5212217374058</v>
      </c>
      <c r="HQ102" s="154"/>
      <c r="HS102">
        <v>15</v>
      </c>
      <c r="HT102" s="154"/>
      <c r="HU102" s="239"/>
      <c r="HW102">
        <v>172.89589357</v>
      </c>
      <c r="HX102" s="239"/>
      <c r="HY102" s="154"/>
      <c r="HZ102" s="154"/>
      <c r="IA102" s="184"/>
      <c r="IB102" s="184"/>
      <c r="ID102" s="184"/>
      <c r="IE102" s="185"/>
      <c r="IF102" s="185"/>
      <c r="IG102" s="184"/>
    </row>
    <row r="103" spans="1:241" ht="15" customHeight="1" x14ac:dyDescent="0.35">
      <c r="A103" s="156">
        <v>100</v>
      </c>
      <c r="E103" s="245">
        <v>196046</v>
      </c>
      <c r="F103" s="244"/>
      <c r="G103" s="244"/>
      <c r="H103" s="244"/>
      <c r="I103" s="244"/>
      <c r="J103" s="244"/>
      <c r="K103" s="244"/>
      <c r="L103" s="244"/>
      <c r="M103" s="244"/>
      <c r="N103" s="244"/>
      <c r="O103" s="244"/>
      <c r="P103" s="244"/>
      <c r="Q103" s="244"/>
      <c r="R103" s="244"/>
      <c r="S103" s="244"/>
      <c r="U103" s="244"/>
      <c r="V103" s="244"/>
      <c r="W103" s="244"/>
      <c r="X103" s="244"/>
      <c r="Y103" s="244"/>
      <c r="Z103" s="244"/>
      <c r="AA103" s="244"/>
      <c r="AB103" s="244"/>
      <c r="AC103" s="244"/>
      <c r="AD103" s="244"/>
      <c r="AE103" s="244"/>
      <c r="AF103" s="244"/>
      <c r="AG103" s="244"/>
      <c r="AH103" s="242"/>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W103" s="244"/>
      <c r="BX103" s="244"/>
      <c r="BY103" s="244"/>
      <c r="BZ103" s="244"/>
      <c r="CA103" s="244"/>
      <c r="CB103" s="244"/>
      <c r="CC103" s="244"/>
      <c r="CE103" s="244"/>
      <c r="CF103" s="244"/>
      <c r="CG103" s="244"/>
      <c r="CH103" s="244"/>
      <c r="CI103" s="244"/>
      <c r="CJ103" s="244"/>
      <c r="CK103" s="244"/>
      <c r="CL103" s="244"/>
      <c r="CM103" s="244"/>
      <c r="CN103" s="244"/>
      <c r="CO103" s="257"/>
      <c r="CP103" s="244"/>
      <c r="CQ103" s="244"/>
      <c r="CR103" s="244"/>
      <c r="CS103" s="244"/>
      <c r="CT103" s="244"/>
      <c r="CU103" s="244"/>
      <c r="CV103" s="244"/>
      <c r="CW103" s="244"/>
      <c r="CX103" s="244"/>
      <c r="CY103" s="244"/>
      <c r="CZ103" s="244"/>
      <c r="DA103" s="244"/>
      <c r="DE103" s="244"/>
      <c r="DF103" s="244"/>
      <c r="DG103" s="244"/>
      <c r="DH103" s="244"/>
      <c r="DI103" s="244"/>
      <c r="DJ103" s="244"/>
      <c r="DK103" s="244"/>
      <c r="DL103" s="244"/>
      <c r="DM103" s="244"/>
      <c r="DN103" s="244"/>
      <c r="DO103" s="244"/>
      <c r="DP103" s="244"/>
      <c r="DQ103" s="244"/>
      <c r="DR103" s="244"/>
      <c r="DS103" s="244"/>
      <c r="DT103" s="244"/>
      <c r="DU103" s="244"/>
      <c r="DV103" s="244"/>
      <c r="DW103" s="244"/>
      <c r="DX103" s="244"/>
      <c r="DY103" s="244"/>
      <c r="DZ103" s="244"/>
      <c r="EA103" s="244"/>
      <c r="EB103" s="244"/>
      <c r="EC103"/>
      <c r="EE103"/>
      <c r="EK103" s="242">
        <v>17.2</v>
      </c>
      <c r="EO103" s="244"/>
      <c r="EP103" s="244"/>
      <c r="GA103" s="267"/>
      <c r="GB103" s="267"/>
      <c r="GC103" s="267"/>
      <c r="GD103" s="267"/>
      <c r="GE103" s="267"/>
      <c r="GF103" s="267"/>
      <c r="GG103" s="267"/>
      <c r="GH103" s="267"/>
      <c r="GI103" s="267"/>
      <c r="GJ103" s="267"/>
      <c r="GK103" s="267"/>
      <c r="GL103" s="267"/>
      <c r="GM103" s="267"/>
      <c r="GN103" s="267"/>
      <c r="GO103" s="267"/>
      <c r="GP103" s="254"/>
      <c r="GQ103" s="254"/>
      <c r="GR103" s="254"/>
      <c r="GS103" s="254"/>
      <c r="GT103" s="254"/>
      <c r="GU103" s="184"/>
      <c r="GV103" s="184"/>
      <c r="GW103" s="184"/>
      <c r="GX103" s="184"/>
      <c r="GY103" s="184"/>
      <c r="GZ103" s="184"/>
      <c r="HC103" s="184"/>
      <c r="HG103" s="184"/>
      <c r="HH103" s="184"/>
      <c r="HI103" s="184"/>
      <c r="HJ103" s="184"/>
      <c r="HK103" s="184"/>
      <c r="HL103" s="184"/>
      <c r="HM103" s="184"/>
      <c r="HO103" s="284">
        <v>1470.9080177689416</v>
      </c>
      <c r="HQ103" s="154"/>
      <c r="HS103" s="238"/>
      <c r="HT103" s="154"/>
      <c r="HU103" s="239"/>
      <c r="HW103" s="239">
        <v>175.9</v>
      </c>
      <c r="HX103" s="239"/>
      <c r="HY103" s="154"/>
      <c r="HZ103" s="154"/>
      <c r="IA103" s="184"/>
      <c r="IB103" s="184"/>
      <c r="ID103" s="184"/>
      <c r="IE103" s="185"/>
      <c r="IF103" s="185"/>
      <c r="IG103" s="184"/>
    </row>
    <row r="104" spans="1:241" ht="15" customHeight="1" x14ac:dyDescent="0.35">
      <c r="A104" s="156">
        <v>101</v>
      </c>
      <c r="B104" s="197" t="s">
        <v>50</v>
      </c>
      <c r="F104" s="244"/>
      <c r="G104" s="244"/>
      <c r="H104" s="244"/>
      <c r="I104" s="244"/>
      <c r="J104" s="244"/>
      <c r="K104" s="244"/>
      <c r="L104" s="244"/>
      <c r="M104" s="244"/>
      <c r="N104" s="244"/>
      <c r="O104" s="244"/>
      <c r="P104" s="244"/>
      <c r="Q104" s="244"/>
      <c r="R104" s="244"/>
      <c r="S104" s="244"/>
      <c r="U104" s="244"/>
      <c r="V104" s="244"/>
      <c r="W104" s="244"/>
      <c r="X104" s="244"/>
      <c r="Y104" s="244"/>
      <c r="Z104" s="244"/>
      <c r="AA104" s="244"/>
      <c r="AB104" s="244"/>
      <c r="AC104" s="244"/>
      <c r="AD104" s="244"/>
      <c r="AE104" s="244"/>
      <c r="AF104" s="244"/>
      <c r="AG104" s="244"/>
      <c r="AH104" s="242"/>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W104" s="244"/>
      <c r="BX104" s="244"/>
      <c r="BY104" s="244"/>
      <c r="BZ104" s="244"/>
      <c r="CA104" s="244"/>
      <c r="CB104" s="244"/>
      <c r="CC104" s="244"/>
      <c r="CE104" s="244"/>
      <c r="CF104" s="244"/>
      <c r="CG104" s="244"/>
      <c r="CH104" s="244"/>
      <c r="CI104" s="244"/>
      <c r="CJ104" s="244"/>
      <c r="CK104" s="244"/>
      <c r="CL104" s="244"/>
      <c r="CM104" s="244"/>
      <c r="CN104" s="244"/>
      <c r="CO104" s="257"/>
      <c r="CP104" s="244"/>
      <c r="CQ104" s="244"/>
      <c r="CR104" s="244"/>
      <c r="CS104" s="244"/>
      <c r="CT104" s="244"/>
      <c r="CU104" s="244"/>
      <c r="CV104" s="244"/>
      <c r="CW104" s="244"/>
      <c r="CX104" s="244"/>
      <c r="CY104" s="244"/>
      <c r="CZ104" s="244"/>
      <c r="DA104" s="244"/>
      <c r="DE104" s="244"/>
      <c r="DF104" s="244"/>
      <c r="DG104" s="244"/>
      <c r="DH104" s="244"/>
      <c r="DI104" s="244"/>
      <c r="DJ104" s="244"/>
      <c r="DK104" s="244"/>
      <c r="DL104" s="244"/>
      <c r="DM104" s="244"/>
      <c r="DN104" s="244"/>
      <c r="DO104" s="244"/>
      <c r="DP104" s="244"/>
      <c r="DQ104" s="244"/>
      <c r="DR104" s="244"/>
      <c r="DS104" s="244"/>
      <c r="DT104" s="244"/>
      <c r="DU104" s="244"/>
      <c r="DV104" s="244"/>
      <c r="DW104" s="244"/>
      <c r="DX104" s="244"/>
      <c r="DY104" s="244"/>
      <c r="DZ104" s="244"/>
      <c r="EA104" s="244"/>
      <c r="EB104" s="244"/>
      <c r="EC104"/>
      <c r="ED104" s="244"/>
      <c r="EE104"/>
      <c r="EK104" s="242"/>
      <c r="EO104" s="244"/>
      <c r="EP104" s="244"/>
      <c r="GA104" s="254"/>
      <c r="GB104" s="254"/>
      <c r="GC104" s="254"/>
      <c r="GD104" s="254"/>
      <c r="GE104" s="254"/>
      <c r="GF104" s="254"/>
      <c r="GG104" s="254"/>
      <c r="GH104" s="254"/>
      <c r="GI104" s="254"/>
      <c r="GJ104" s="254"/>
      <c r="GK104" s="254"/>
      <c r="GL104" s="254"/>
      <c r="GM104" s="254"/>
      <c r="GN104" s="254"/>
      <c r="GO104" s="254"/>
      <c r="GP104" s="254"/>
      <c r="GQ104" s="254"/>
      <c r="GR104" s="254"/>
      <c r="GS104" s="254"/>
      <c r="GT104" s="254"/>
      <c r="GU104" s="184"/>
      <c r="GV104" s="184"/>
      <c r="GW104" s="184"/>
      <c r="GX104" s="184"/>
      <c r="GY104" s="184"/>
      <c r="GZ104" s="184"/>
      <c r="HC104" s="184"/>
      <c r="HG104" s="184"/>
      <c r="HH104" s="184"/>
      <c r="HI104" s="184"/>
      <c r="HJ104" s="184"/>
      <c r="HK104" s="184"/>
      <c r="HL104" s="184"/>
      <c r="HM104" s="184"/>
      <c r="HO104" s="183"/>
      <c r="HQ104" s="154"/>
      <c r="HS104" s="238"/>
      <c r="HT104" s="154"/>
      <c r="HU104" s="239"/>
      <c r="HW104" s="239"/>
      <c r="HX104" s="239"/>
      <c r="HY104" s="154"/>
      <c r="HZ104" s="154"/>
      <c r="IA104" s="184"/>
      <c r="IB104" s="184"/>
      <c r="ID104" s="184"/>
      <c r="IE104" s="185"/>
      <c r="IF104" s="185"/>
      <c r="IG104" s="184"/>
    </row>
    <row r="105" spans="1:241" ht="15" customHeight="1" x14ac:dyDescent="0.25">
      <c r="A105" s="156">
        <v>102</v>
      </c>
      <c r="B105" s="197">
        <v>1991</v>
      </c>
      <c r="E105" s="245">
        <v>45777</v>
      </c>
      <c r="G105" s="245">
        <v>10231</v>
      </c>
      <c r="I105" s="245">
        <v>5378</v>
      </c>
      <c r="K105" s="245">
        <v>2909</v>
      </c>
      <c r="M105" s="242">
        <f>G105/E105*100</f>
        <v>22.349651571750005</v>
      </c>
      <c r="N105" s="242"/>
      <c r="O105" s="242">
        <f>I105/E105*100</f>
        <v>11.748257858750028</v>
      </c>
      <c r="P105" s="242"/>
      <c r="Q105" s="242">
        <f>K105/E105*100</f>
        <v>6.3547196190226529</v>
      </c>
      <c r="R105" s="242"/>
      <c r="S105" s="242">
        <v>30</v>
      </c>
      <c r="U105" s="242"/>
      <c r="V105" s="242"/>
      <c r="W105" s="245">
        <v>133</v>
      </c>
      <c r="Y105" s="258">
        <v>0.35637727759914256</v>
      </c>
      <c r="Z105" s="258"/>
      <c r="AA105" s="245">
        <v>5687</v>
      </c>
      <c r="AC105" s="242">
        <v>15.238478027867094</v>
      </c>
      <c r="AD105" s="242"/>
      <c r="AE105" s="245">
        <v>2006</v>
      </c>
      <c r="AG105" s="242">
        <v>5.37513397642015</v>
      </c>
      <c r="AH105" s="242"/>
      <c r="AI105" s="245">
        <v>0.29110549943883279</v>
      </c>
      <c r="AK105" s="245">
        <v>0</v>
      </c>
      <c r="AM105" s="245">
        <v>21</v>
      </c>
      <c r="AO105" s="245">
        <v>41</v>
      </c>
      <c r="AQ105" s="245">
        <v>0</v>
      </c>
      <c r="AS105" s="245">
        <v>36</v>
      </c>
      <c r="AU105" s="245">
        <v>39</v>
      </c>
      <c r="AW105" s="245">
        <v>4</v>
      </c>
      <c r="AY105" s="245">
        <v>5</v>
      </c>
      <c r="BC105" s="245">
        <v>117</v>
      </c>
      <c r="BE105" s="245">
        <v>43</v>
      </c>
      <c r="BG105" s="245">
        <v>1</v>
      </c>
      <c r="BI105" s="245">
        <v>73</v>
      </c>
      <c r="BK105" s="242"/>
      <c r="BL105" s="242"/>
      <c r="BM105" s="245">
        <v>18</v>
      </c>
      <c r="BO105" s="245">
        <v>24</v>
      </c>
      <c r="BQ105" s="245">
        <v>17</v>
      </c>
      <c r="BS105" s="245">
        <v>17</v>
      </c>
      <c r="BU105" s="245">
        <v>7546</v>
      </c>
      <c r="BW105" s="242"/>
      <c r="BX105" s="242"/>
      <c r="BY105" s="245">
        <v>24.25176056338028</v>
      </c>
      <c r="CA105" s="245">
        <v>1231</v>
      </c>
      <c r="CC105" s="259">
        <v>3.298499464094319</v>
      </c>
      <c r="CE105" s="242"/>
      <c r="CF105" s="242"/>
      <c r="CG105" s="245">
        <v>16224</v>
      </c>
      <c r="CI105" s="245">
        <v>1744</v>
      </c>
      <c r="CK105" s="245">
        <v>8325</v>
      </c>
      <c r="CM105" s="250">
        <f>CI105/SUM(CG105,CI105)*100</f>
        <v>9.7061442564559215</v>
      </c>
      <c r="CN105" s="242"/>
      <c r="CO105" s="253">
        <v>4.8022079116835332</v>
      </c>
      <c r="CP105" s="242"/>
      <c r="CQ105" s="250">
        <f>SUM(CG105,CI105)/SUM(CG105,CI105,CK105)*100</f>
        <v>68.337580344578413</v>
      </c>
      <c r="CR105" s="242"/>
      <c r="CS105" s="245">
        <v>18.345448251990305</v>
      </c>
      <c r="CU105" s="245">
        <v>1891</v>
      </c>
      <c r="CW105" s="245">
        <v>1616</v>
      </c>
      <c r="CY105" s="259">
        <f t="shared" ref="CY105:CY110" si="39">CU105/CG105*100</f>
        <v>11.655571992110454</v>
      </c>
      <c r="CZ105" s="259"/>
      <c r="DA105" s="259">
        <f t="shared" ref="DA105:DA110" si="40">CW105/CG105*100</f>
        <v>9.9605522682445748</v>
      </c>
      <c r="DE105" s="245">
        <v>109</v>
      </c>
      <c r="DG105" s="245">
        <v>12136</v>
      </c>
      <c r="DI105" s="245">
        <v>610</v>
      </c>
      <c r="DK105" s="245">
        <v>13124</v>
      </c>
      <c r="DM105" s="242">
        <v>0.83053946967387993</v>
      </c>
      <c r="DN105" s="242"/>
      <c r="DO105" s="242">
        <v>92.471807375800068</v>
      </c>
      <c r="DP105" s="242"/>
      <c r="DQ105" s="242">
        <v>4.6479731789088694</v>
      </c>
      <c r="DR105" s="242"/>
      <c r="DS105" s="245">
        <v>1649</v>
      </c>
      <c r="DU105" s="245">
        <v>170</v>
      </c>
      <c r="DW105" s="245">
        <v>12039</v>
      </c>
      <c r="DY105" s="242">
        <v>13.697150926156656</v>
      </c>
      <c r="DZ105" s="242"/>
      <c r="EA105" s="242">
        <v>1.4120774150676967</v>
      </c>
      <c r="EB105" s="242"/>
      <c r="EC105" s="242">
        <v>239000</v>
      </c>
      <c r="ED105" s="242"/>
      <c r="EE105" s="242">
        <v>210000</v>
      </c>
      <c r="EF105" s="242"/>
      <c r="EG105" s="260">
        <v>2.9738302934179224</v>
      </c>
      <c r="EH105" s="242"/>
      <c r="EI105" s="260">
        <v>2.3776481250708055</v>
      </c>
      <c r="EJ105" s="242"/>
      <c r="EK105" s="242">
        <v>77.5</v>
      </c>
      <c r="EO105" s="259">
        <v>11.082186686500558</v>
      </c>
      <c r="EP105" s="259"/>
      <c r="EQ105" s="244">
        <v>3723</v>
      </c>
      <c r="ES105" s="244">
        <v>6659</v>
      </c>
      <c r="EU105" s="244">
        <v>1700</v>
      </c>
      <c r="EW105" s="244">
        <v>130</v>
      </c>
      <c r="EY105" s="244">
        <v>12212</v>
      </c>
      <c r="FA105" s="244">
        <v>2619</v>
      </c>
      <c r="FC105" s="244">
        <v>324</v>
      </c>
      <c r="FE105" s="244">
        <v>412</v>
      </c>
      <c r="FG105" s="244">
        <v>15567</v>
      </c>
      <c r="FI105" s="242">
        <v>23.915976103295435</v>
      </c>
      <c r="FJ105" s="242"/>
      <c r="FK105" s="242">
        <v>42.776385944626455</v>
      </c>
      <c r="FL105" s="242"/>
      <c r="FM105" s="242">
        <v>10.920537033468234</v>
      </c>
      <c r="FN105" s="242"/>
      <c r="FO105" s="242">
        <v>0.83509989079462965</v>
      </c>
      <c r="FP105" s="242"/>
      <c r="FQ105" s="242">
        <v>78.447998972184749</v>
      </c>
      <c r="FR105" s="242"/>
      <c r="FS105" s="242">
        <v>16.824050876854884</v>
      </c>
      <c r="FT105" s="242"/>
      <c r="FU105" s="242">
        <v>2.0813258816727696</v>
      </c>
      <c r="FV105" s="242"/>
      <c r="FW105" s="242">
        <v>2.6466242692875954</v>
      </c>
      <c r="GA105" s="254">
        <v>9.8294304712344616</v>
      </c>
      <c r="GB105" s="254"/>
      <c r="GC105" s="254">
        <v>75.606844409072821</v>
      </c>
      <c r="GD105" s="254"/>
      <c r="GE105" s="254">
        <v>142.00351493848859</v>
      </c>
      <c r="GF105" s="254"/>
      <c r="GG105" s="254">
        <v>125.03412503412503</v>
      </c>
      <c r="GH105" s="254"/>
      <c r="GI105" s="254">
        <v>48.16807583909813</v>
      </c>
      <c r="GJ105" s="254"/>
      <c r="GK105" s="254">
        <v>11.506276150627615</v>
      </c>
      <c r="GL105" s="254"/>
      <c r="GM105" s="254">
        <v>0</v>
      </c>
      <c r="GN105" s="254"/>
      <c r="GO105" s="254">
        <v>65.224922056713012</v>
      </c>
      <c r="GP105" s="254"/>
      <c r="GQ105" s="254">
        <v>708</v>
      </c>
      <c r="GR105" s="254"/>
      <c r="GS105" s="254">
        <v>78.209999999999994</v>
      </c>
      <c r="GT105" s="254"/>
      <c r="GU105" s="184">
        <v>57.89</v>
      </c>
      <c r="GV105" s="184"/>
      <c r="GW105" s="184">
        <v>64.039999999999992</v>
      </c>
      <c r="GX105" s="184"/>
      <c r="GY105" s="184">
        <v>46.58</v>
      </c>
      <c r="GZ105" s="184"/>
      <c r="HA105" s="154">
        <v>95.6</v>
      </c>
      <c r="HC105" s="184">
        <v>17</v>
      </c>
      <c r="HG105" s="184">
        <v>647</v>
      </c>
      <c r="HH105" s="184"/>
      <c r="HI105" s="184">
        <v>4378</v>
      </c>
      <c r="HJ105" s="184"/>
      <c r="HK105" s="184">
        <v>166</v>
      </c>
      <c r="HL105" s="184"/>
      <c r="HM105" s="184">
        <v>5883</v>
      </c>
      <c r="HO105" s="183">
        <v>549.20620803130691</v>
      </c>
      <c r="HQ105" s="154"/>
      <c r="HS105" s="238">
        <v>5</v>
      </c>
      <c r="HT105" s="194">
        <v>1995</v>
      </c>
      <c r="HU105" s="239"/>
      <c r="HW105" s="239">
        <v>12.7</v>
      </c>
      <c r="HX105" s="239"/>
      <c r="HY105" s="154"/>
      <c r="HZ105" s="154"/>
      <c r="IA105" s="184">
        <v>9</v>
      </c>
      <c r="IB105" s="184"/>
      <c r="IC105" s="184">
        <v>89</v>
      </c>
      <c r="ID105" s="184"/>
      <c r="IE105" s="185">
        <v>1.7813316443670335</v>
      </c>
      <c r="IF105" s="185"/>
      <c r="IG105" s="184">
        <v>17.615390705407332</v>
      </c>
    </row>
    <row r="106" spans="1:241" ht="15" customHeight="1" x14ac:dyDescent="0.25">
      <c r="A106" s="156">
        <v>103</v>
      </c>
      <c r="B106" s="197">
        <v>1996</v>
      </c>
      <c r="E106" s="245">
        <v>47010</v>
      </c>
      <c r="G106" s="245">
        <v>10871</v>
      </c>
      <c r="I106" s="245">
        <v>5301</v>
      </c>
      <c r="K106" s="245">
        <v>3449</v>
      </c>
      <c r="M106" s="242">
        <f t="shared" ref="M106:M110" si="41">G106/E106*100</f>
        <v>23.124867049563921</v>
      </c>
      <c r="N106" s="242"/>
      <c r="O106" s="242">
        <f t="shared" ref="O106:O109" si="42">I106/E106*100</f>
        <v>11.276324186343331</v>
      </c>
      <c r="P106" s="242"/>
      <c r="Q106" s="242">
        <f t="shared" ref="Q106:Q109" si="43">K106/E106*100</f>
        <v>7.3367368644969151</v>
      </c>
      <c r="R106" s="242"/>
      <c r="S106" s="242">
        <v>31</v>
      </c>
      <c r="U106" s="242"/>
      <c r="V106" s="242"/>
      <c r="W106" s="245">
        <v>142</v>
      </c>
      <c r="Y106" s="258">
        <v>0.34976230941648806</v>
      </c>
      <c r="Z106" s="258"/>
      <c r="AA106" s="245">
        <v>5892</v>
      </c>
      <c r="AC106" s="242">
        <v>14.51267272592921</v>
      </c>
      <c r="AD106" s="242"/>
      <c r="AE106" s="245">
        <v>1864</v>
      </c>
      <c r="AG106" s="242">
        <v>4.5912460898051677</v>
      </c>
      <c r="AH106" s="242"/>
      <c r="AI106" s="245">
        <v>0.26520708723620356</v>
      </c>
      <c r="AK106" s="245">
        <v>3</v>
      </c>
      <c r="AM106" s="245">
        <v>31</v>
      </c>
      <c r="AO106" s="245">
        <v>56</v>
      </c>
      <c r="AQ106" s="245">
        <v>0</v>
      </c>
      <c r="AS106" s="245">
        <v>53</v>
      </c>
      <c r="AU106" s="245">
        <v>54</v>
      </c>
      <c r="AW106" s="245">
        <v>5</v>
      </c>
      <c r="AY106" s="245">
        <v>3</v>
      </c>
      <c r="BC106" s="245">
        <v>141</v>
      </c>
      <c r="BE106" s="245">
        <v>53</v>
      </c>
      <c r="BG106" s="245">
        <v>1</v>
      </c>
      <c r="BI106" s="245">
        <v>87</v>
      </c>
      <c r="BK106" s="242"/>
      <c r="BL106" s="242"/>
      <c r="BM106" s="245">
        <v>21</v>
      </c>
      <c r="BO106" s="245">
        <v>73</v>
      </c>
      <c r="BQ106" s="245">
        <v>28</v>
      </c>
      <c r="BS106" s="245">
        <v>23</v>
      </c>
      <c r="BU106" s="245">
        <v>10590</v>
      </c>
      <c r="BW106" s="242"/>
      <c r="BX106" s="242"/>
      <c r="BY106" s="245">
        <v>23.373341756159192</v>
      </c>
      <c r="CA106" s="245">
        <v>1675</v>
      </c>
      <c r="CC106" s="259">
        <v>4.1257173822015316</v>
      </c>
      <c r="CE106" s="242"/>
      <c r="CF106" s="242"/>
      <c r="CG106" s="245">
        <v>18240</v>
      </c>
      <c r="CI106" s="245">
        <v>1385</v>
      </c>
      <c r="CK106" s="245">
        <v>9418</v>
      </c>
      <c r="CM106" s="250">
        <f t="shared" ref="CM106:CM110" si="44">CI106/SUM(CG106,CI106)*100</f>
        <v>7.0573248407643314</v>
      </c>
      <c r="CN106" s="242"/>
      <c r="CO106" s="253">
        <v>4.3137137913546733</v>
      </c>
      <c r="CP106" s="242"/>
      <c r="CQ106" s="250">
        <f t="shared" ref="CQ106:CQ110" si="45">SUM(CG106,CI106)/SUM(CG106,CI106,CK106)*100</f>
        <v>67.572220500636988</v>
      </c>
      <c r="CR106" s="242"/>
      <c r="CS106" s="245">
        <v>17.87920384351407</v>
      </c>
      <c r="CU106" s="245">
        <v>2221</v>
      </c>
      <c r="CW106" s="245">
        <v>1906</v>
      </c>
      <c r="CY106" s="259">
        <f t="shared" si="39"/>
        <v>12.176535087719298</v>
      </c>
      <c r="CZ106" s="259"/>
      <c r="DA106" s="259">
        <f t="shared" si="40"/>
        <v>10.449561403508772</v>
      </c>
      <c r="DE106" s="245">
        <v>201</v>
      </c>
      <c r="DG106" s="245">
        <v>13971</v>
      </c>
      <c r="DI106" s="245">
        <v>257</v>
      </c>
      <c r="DK106" s="245">
        <v>14923</v>
      </c>
      <c r="DM106" s="242">
        <v>1.346914159351337</v>
      </c>
      <c r="DN106" s="242"/>
      <c r="DO106" s="242">
        <v>93.620585673122022</v>
      </c>
      <c r="DP106" s="242"/>
      <c r="DQ106" s="242">
        <v>1.7221738256382766</v>
      </c>
      <c r="DR106" s="242"/>
      <c r="DS106" s="245">
        <v>1998</v>
      </c>
      <c r="DU106" s="245">
        <v>186</v>
      </c>
      <c r="DW106" s="245">
        <v>13839</v>
      </c>
      <c r="DY106" s="242">
        <v>14.437459353999566</v>
      </c>
      <c r="DZ106" s="242"/>
      <c r="EA106" s="242">
        <v>1.3440277476696292</v>
      </c>
      <c r="EB106" s="242"/>
      <c r="EC106" s="242">
        <v>255000</v>
      </c>
      <c r="ED106" s="242"/>
      <c r="EE106" s="242">
        <v>220000</v>
      </c>
      <c r="EF106" s="242"/>
      <c r="EG106" s="260">
        <v>3.6587542388006424</v>
      </c>
      <c r="EH106" s="242"/>
      <c r="EI106" s="260">
        <v>2.8109941102980547</v>
      </c>
      <c r="EJ106" s="242"/>
      <c r="EK106" s="242">
        <v>80.5</v>
      </c>
      <c r="EO106" s="259">
        <v>6.1309186945859278</v>
      </c>
      <c r="EP106" s="259"/>
      <c r="EQ106" s="244">
        <v>4989</v>
      </c>
      <c r="ES106" s="244">
        <v>7917</v>
      </c>
      <c r="EU106" s="244">
        <v>2120</v>
      </c>
      <c r="EW106" s="244">
        <v>146</v>
      </c>
      <c r="EY106" s="244">
        <v>15172</v>
      </c>
      <c r="FA106" s="244">
        <v>3423</v>
      </c>
      <c r="FC106" s="244">
        <v>383</v>
      </c>
      <c r="FE106" s="244">
        <v>690</v>
      </c>
      <c r="FG106" s="244">
        <v>19668</v>
      </c>
      <c r="FI106" s="242">
        <v>25.366076876143989</v>
      </c>
      <c r="FJ106" s="242"/>
      <c r="FK106" s="242">
        <v>40.253203172666261</v>
      </c>
      <c r="FL106" s="242"/>
      <c r="FM106" s="242">
        <v>10.77893024201749</v>
      </c>
      <c r="FN106" s="242"/>
      <c r="FO106" s="242">
        <v>0.74232255440309136</v>
      </c>
      <c r="FP106" s="242"/>
      <c r="FQ106" s="242">
        <v>77.140532845230837</v>
      </c>
      <c r="FR106" s="242"/>
      <c r="FS106" s="242">
        <v>17.403904820012205</v>
      </c>
      <c r="FT106" s="242"/>
      <c r="FU106" s="242">
        <v>1.947325605043726</v>
      </c>
      <c r="FV106" s="242"/>
      <c r="FW106" s="242">
        <v>3.5082367297132397</v>
      </c>
      <c r="GA106" s="254">
        <v>10.492054189935104</v>
      </c>
      <c r="GB106" s="254"/>
      <c r="GC106" s="254">
        <v>59.580534803249058</v>
      </c>
      <c r="GD106" s="254"/>
      <c r="GE106" s="254">
        <v>132.16084371401024</v>
      </c>
      <c r="GF106" s="254"/>
      <c r="GG106" s="254">
        <v>131.1864945146198</v>
      </c>
      <c r="GH106" s="254"/>
      <c r="GI106" s="254">
        <v>47.704323600127438</v>
      </c>
      <c r="GJ106" s="254"/>
      <c r="GK106" s="254">
        <v>9.0376441335548847</v>
      </c>
      <c r="GL106" s="254"/>
      <c r="GM106" s="254">
        <v>1.6961334819229588</v>
      </c>
      <c r="GN106" s="254"/>
      <c r="GO106" s="254">
        <v>63.719669228688211</v>
      </c>
      <c r="GP106" s="254"/>
      <c r="GQ106" s="254">
        <v>678</v>
      </c>
      <c r="GR106" s="254"/>
      <c r="GS106" s="254">
        <v>75.77</v>
      </c>
      <c r="GT106" s="254"/>
      <c r="GU106" s="184">
        <v>54.73</v>
      </c>
      <c r="GV106" s="184"/>
      <c r="GW106" s="184">
        <v>50.55</v>
      </c>
      <c r="GX106" s="184"/>
      <c r="GY106" s="184">
        <v>39.21</v>
      </c>
      <c r="GZ106" s="184"/>
      <c r="HA106" s="154">
        <v>97.2</v>
      </c>
      <c r="HC106" s="184">
        <v>17.3</v>
      </c>
      <c r="HG106" s="184">
        <v>671</v>
      </c>
      <c r="HH106" s="184"/>
      <c r="HI106" s="184">
        <v>4085</v>
      </c>
      <c r="HJ106" s="184"/>
      <c r="HK106" s="184">
        <v>186</v>
      </c>
      <c r="HL106" s="184"/>
      <c r="HM106" s="184">
        <v>5453</v>
      </c>
      <c r="HO106" s="183">
        <v>502.4357209952596</v>
      </c>
      <c r="HQ106" s="154"/>
      <c r="HS106" s="238">
        <v>4</v>
      </c>
      <c r="HT106" s="194">
        <v>1996</v>
      </c>
      <c r="HU106" s="239"/>
      <c r="HW106" s="239">
        <v>13.4</v>
      </c>
      <c r="HX106" s="239"/>
      <c r="HY106" s="154"/>
      <c r="HZ106" s="154"/>
      <c r="IA106" s="184">
        <v>5</v>
      </c>
      <c r="IB106" s="184"/>
      <c r="IC106" s="184">
        <v>65</v>
      </c>
      <c r="ID106" s="184"/>
      <c r="IE106" s="185">
        <v>0.93650496347630641</v>
      </c>
      <c r="IF106" s="185"/>
      <c r="IG106" s="184">
        <v>12.174564525191983</v>
      </c>
    </row>
    <row r="107" spans="1:241" ht="15" customHeight="1" x14ac:dyDescent="0.25">
      <c r="A107" s="156">
        <v>104</v>
      </c>
      <c r="B107" s="197">
        <v>2001</v>
      </c>
      <c r="E107" s="245">
        <v>48248</v>
      </c>
      <c r="G107" s="245">
        <v>11709</v>
      </c>
      <c r="I107" s="245">
        <v>5722</v>
      </c>
      <c r="K107" s="245">
        <v>4126</v>
      </c>
      <c r="M107" s="242">
        <f t="shared" si="41"/>
        <v>24.268363455480017</v>
      </c>
      <c r="N107" s="242"/>
      <c r="O107" s="242">
        <f t="shared" si="42"/>
        <v>11.859558945448516</v>
      </c>
      <c r="P107" s="242"/>
      <c r="Q107" s="242">
        <f t="shared" si="43"/>
        <v>8.5516498093185209</v>
      </c>
      <c r="R107" s="242"/>
      <c r="S107" s="242">
        <v>33</v>
      </c>
      <c r="U107" s="242"/>
      <c r="V107" s="242"/>
      <c r="W107" s="245">
        <v>174</v>
      </c>
      <c r="Y107" s="258">
        <v>0.38322614747599332</v>
      </c>
      <c r="Z107" s="258"/>
      <c r="AA107" s="245">
        <v>6398</v>
      </c>
      <c r="AC107" s="242">
        <v>14.091269491674744</v>
      </c>
      <c r="AD107" s="242"/>
      <c r="AE107" s="245">
        <v>2072</v>
      </c>
      <c r="AG107" s="242">
        <v>4.5634745837371158</v>
      </c>
      <c r="AH107" s="242"/>
      <c r="AI107" s="245">
        <v>0.49215559853857721</v>
      </c>
      <c r="AK107" s="245">
        <v>6</v>
      </c>
      <c r="AM107" s="245">
        <v>15</v>
      </c>
      <c r="AO107" s="245">
        <v>67</v>
      </c>
      <c r="AQ107" s="245">
        <v>0</v>
      </c>
      <c r="AS107" s="245">
        <v>72</v>
      </c>
      <c r="AU107" s="245">
        <v>53</v>
      </c>
      <c r="AW107" s="245">
        <v>12</v>
      </c>
      <c r="AY107" s="245">
        <v>13</v>
      </c>
      <c r="BC107" s="245">
        <v>151</v>
      </c>
      <c r="BE107" s="245">
        <v>43</v>
      </c>
      <c r="BG107" s="245">
        <v>6</v>
      </c>
      <c r="BI107" s="245">
        <v>102</v>
      </c>
      <c r="BK107" s="242"/>
      <c r="BL107" s="242"/>
      <c r="BM107" s="245">
        <v>29</v>
      </c>
      <c r="BO107" s="245">
        <v>167</v>
      </c>
      <c r="BQ107" s="245">
        <v>82</v>
      </c>
      <c r="BS107" s="245">
        <v>22</v>
      </c>
      <c r="BU107" s="245">
        <v>11244</v>
      </c>
      <c r="BW107" s="242"/>
      <c r="BX107" s="242"/>
      <c r="BY107" s="245">
        <v>21.795156631859587</v>
      </c>
      <c r="CA107" s="245">
        <v>2395</v>
      </c>
      <c r="CC107" s="259">
        <v>5.2748656506034708</v>
      </c>
      <c r="CE107" s="242"/>
      <c r="CF107" s="242"/>
      <c r="CG107" s="245">
        <v>21201</v>
      </c>
      <c r="CI107" s="245">
        <v>1084</v>
      </c>
      <c r="CK107" s="245">
        <v>10135</v>
      </c>
      <c r="CM107" s="250">
        <f t="shared" si="44"/>
        <v>4.8642584698227509</v>
      </c>
      <c r="CN107" s="242"/>
      <c r="CO107" s="253">
        <v>5.9799426934097424</v>
      </c>
      <c r="CP107" s="242"/>
      <c r="CQ107" s="250">
        <f t="shared" si="45"/>
        <v>68.738433066008639</v>
      </c>
      <c r="CR107" s="242"/>
      <c r="CS107" s="245">
        <v>15.562130177514794</v>
      </c>
      <c r="CU107" s="245">
        <v>2704</v>
      </c>
      <c r="CW107" s="245">
        <v>2130</v>
      </c>
      <c r="CY107" s="259">
        <f t="shared" si="39"/>
        <v>12.75411537191642</v>
      </c>
      <c r="CZ107" s="259"/>
      <c r="DA107" s="259">
        <f t="shared" si="40"/>
        <v>10.046695910570257</v>
      </c>
      <c r="DE107" s="245">
        <v>574</v>
      </c>
      <c r="DG107" s="245">
        <v>15371</v>
      </c>
      <c r="DI107" s="245">
        <v>409</v>
      </c>
      <c r="DK107" s="245">
        <v>16673</v>
      </c>
      <c r="DM107" s="242">
        <v>3.442691777124693</v>
      </c>
      <c r="DN107" s="242"/>
      <c r="DO107" s="242">
        <v>92.190967432375686</v>
      </c>
      <c r="DP107" s="242"/>
      <c r="DQ107" s="242">
        <v>2.4530678342229955</v>
      </c>
      <c r="DR107" s="242"/>
      <c r="DS107" s="245">
        <v>2270</v>
      </c>
      <c r="DU107" s="245">
        <v>229</v>
      </c>
      <c r="DW107" s="245">
        <v>15573</v>
      </c>
      <c r="DY107" s="242">
        <v>14.576510627367881</v>
      </c>
      <c r="DZ107" s="242"/>
      <c r="EA107" s="242">
        <v>1.4704938033776407</v>
      </c>
      <c r="EB107" s="242"/>
      <c r="EC107" s="242">
        <v>268000</v>
      </c>
      <c r="ED107" s="242"/>
      <c r="EE107" s="242">
        <v>218500</v>
      </c>
      <c r="EF107" s="242"/>
      <c r="EG107" s="260">
        <v>4.6572566245268199</v>
      </c>
      <c r="EH107" s="242"/>
      <c r="EI107" s="260">
        <v>3.9282908363688307</v>
      </c>
      <c r="EJ107" s="242"/>
      <c r="EK107" s="242">
        <v>82.199999999999989</v>
      </c>
      <c r="EO107" s="259">
        <v>3.8622859140160779</v>
      </c>
      <c r="EP107" s="259"/>
      <c r="EQ107" s="244">
        <v>6616</v>
      </c>
      <c r="ES107" s="244">
        <v>10077</v>
      </c>
      <c r="EU107" s="244">
        <v>2870</v>
      </c>
      <c r="EW107" s="244">
        <v>221</v>
      </c>
      <c r="EY107" s="244">
        <v>19784</v>
      </c>
      <c r="FA107" s="244">
        <v>4624</v>
      </c>
      <c r="FC107" s="244">
        <v>628</v>
      </c>
      <c r="FE107" s="244">
        <v>865</v>
      </c>
      <c r="FG107" s="244">
        <v>25901</v>
      </c>
      <c r="FI107" s="242">
        <v>25.54341531215011</v>
      </c>
      <c r="FJ107" s="242"/>
      <c r="FK107" s="242">
        <v>38.905833751592603</v>
      </c>
      <c r="FL107" s="242"/>
      <c r="FM107" s="242">
        <v>11.080653256631019</v>
      </c>
      <c r="FN107" s="242"/>
      <c r="FO107" s="242">
        <v>0.85324890930852082</v>
      </c>
      <c r="FP107" s="242"/>
      <c r="FQ107" s="242">
        <v>76.383151229682255</v>
      </c>
      <c r="FR107" s="242"/>
      <c r="FS107" s="242">
        <v>17.852592563993667</v>
      </c>
      <c r="FT107" s="242"/>
      <c r="FU107" s="242">
        <v>2.42461681016177</v>
      </c>
      <c r="FV107" s="242"/>
      <c r="FW107" s="242">
        <v>3.3396393961623105</v>
      </c>
      <c r="GA107" s="254">
        <v>8.9838314998230402</v>
      </c>
      <c r="GB107" s="254"/>
      <c r="GC107" s="254">
        <v>45.716980650544762</v>
      </c>
      <c r="GD107" s="254"/>
      <c r="GE107" s="254">
        <v>107.98455294647597</v>
      </c>
      <c r="GF107" s="254"/>
      <c r="GG107" s="254">
        <v>124.19688939496808</v>
      </c>
      <c r="GH107" s="254"/>
      <c r="GI107" s="254">
        <v>56.914306392070166</v>
      </c>
      <c r="GJ107" s="254"/>
      <c r="GK107" s="254">
        <v>10.621149124220107</v>
      </c>
      <c r="GL107" s="254"/>
      <c r="GM107" s="254">
        <v>0</v>
      </c>
      <c r="GN107" s="254"/>
      <c r="GO107" s="254">
        <v>58.902063201123688</v>
      </c>
      <c r="GP107" s="254"/>
      <c r="GQ107" s="254">
        <v>705</v>
      </c>
      <c r="GR107" s="254"/>
      <c r="GS107" s="254">
        <v>81.8</v>
      </c>
      <c r="GT107" s="254"/>
      <c r="GU107" s="184">
        <v>58.3</v>
      </c>
      <c r="GV107" s="184"/>
      <c r="GW107" s="184">
        <v>47.9</v>
      </c>
      <c r="GX107" s="184"/>
      <c r="GY107" s="184">
        <v>35.9</v>
      </c>
      <c r="GZ107" s="184"/>
      <c r="HA107" s="154">
        <v>96.4</v>
      </c>
      <c r="HC107" s="184">
        <v>20.2</v>
      </c>
      <c r="HG107" s="184">
        <v>795</v>
      </c>
      <c r="HH107" s="184"/>
      <c r="HI107" s="184">
        <v>4693</v>
      </c>
      <c r="HJ107" s="184"/>
      <c r="HK107" s="184">
        <v>154</v>
      </c>
      <c r="HL107" s="184"/>
      <c r="HM107" s="184">
        <v>6247</v>
      </c>
      <c r="HO107" s="183">
        <v>597.7451606041268</v>
      </c>
      <c r="HQ107" s="154"/>
      <c r="HS107" s="238">
        <v>4</v>
      </c>
      <c r="HT107" s="194">
        <v>1997</v>
      </c>
      <c r="HU107" s="239"/>
      <c r="HW107" s="239">
        <v>13.453068549999999</v>
      </c>
      <c r="HX107" s="239"/>
      <c r="HY107" s="154"/>
      <c r="HZ107" s="154"/>
      <c r="IA107" s="184">
        <v>9</v>
      </c>
      <c r="IB107" s="184"/>
      <c r="IC107" s="184">
        <v>91</v>
      </c>
      <c r="ID107" s="184"/>
      <c r="IE107" s="185">
        <v>1.6149581008092735</v>
      </c>
      <c r="IF107" s="185"/>
      <c r="IG107" s="184">
        <v>16.329020797071543</v>
      </c>
    </row>
    <row r="108" spans="1:241" ht="15" customHeight="1" x14ac:dyDescent="0.25">
      <c r="A108" s="198">
        <v>105</v>
      </c>
      <c r="B108" s="197">
        <v>2006</v>
      </c>
      <c r="E108" s="245">
        <v>50524</v>
      </c>
      <c r="G108" s="245">
        <v>14006</v>
      </c>
      <c r="I108" s="245">
        <v>7474</v>
      </c>
      <c r="K108" s="245">
        <v>5332</v>
      </c>
      <c r="M108" s="242">
        <f t="shared" si="41"/>
        <v>27.721478901116303</v>
      </c>
      <c r="N108" s="242"/>
      <c r="O108" s="242">
        <f t="shared" si="42"/>
        <v>14.792969677776899</v>
      </c>
      <c r="P108" s="242"/>
      <c r="Q108" s="242">
        <f t="shared" si="43"/>
        <v>10.553400364183359</v>
      </c>
      <c r="R108" s="242"/>
      <c r="S108" s="242">
        <v>34</v>
      </c>
      <c r="U108" s="242"/>
      <c r="V108" s="242"/>
      <c r="W108" s="245">
        <v>233</v>
      </c>
      <c r="Y108" s="258">
        <v>0.41406763697108639</v>
      </c>
      <c r="Z108" s="258"/>
      <c r="AA108" s="245">
        <v>7980</v>
      </c>
      <c r="AC108" s="242">
        <v>14.181372287679267</v>
      </c>
      <c r="AD108" s="242"/>
      <c r="AE108" s="245">
        <v>2651</v>
      </c>
      <c r="AG108" s="242">
        <v>4.7111300669972103</v>
      </c>
      <c r="AH108" s="242"/>
      <c r="AI108" s="245">
        <v>1.3476149799937058</v>
      </c>
      <c r="AK108" s="245">
        <v>11</v>
      </c>
      <c r="AM108" s="245">
        <v>48</v>
      </c>
      <c r="AO108" s="245">
        <v>123</v>
      </c>
      <c r="AQ108" s="245">
        <v>0</v>
      </c>
      <c r="AS108" s="245">
        <v>106</v>
      </c>
      <c r="AU108" s="245">
        <v>126</v>
      </c>
      <c r="AW108" s="245">
        <v>13</v>
      </c>
      <c r="AY108" s="245">
        <v>28</v>
      </c>
      <c r="BC108" s="245">
        <v>116</v>
      </c>
      <c r="BE108" s="245">
        <v>61</v>
      </c>
      <c r="BG108" s="245">
        <v>1</v>
      </c>
      <c r="BI108" s="245">
        <v>54</v>
      </c>
      <c r="BK108" s="242"/>
      <c r="BL108" s="242"/>
      <c r="BM108" s="245">
        <v>77</v>
      </c>
      <c r="BO108" s="245">
        <v>263</v>
      </c>
      <c r="BQ108" s="245">
        <v>128</v>
      </c>
      <c r="BS108" s="245">
        <v>45</v>
      </c>
      <c r="BU108" s="245">
        <v>15918</v>
      </c>
      <c r="BW108" s="242"/>
      <c r="BX108" s="242"/>
      <c r="BY108" s="245">
        <v>17.600000000000001</v>
      </c>
      <c r="CA108" s="245">
        <v>3528</v>
      </c>
      <c r="CC108" s="259">
        <v>6.2696593271845185</v>
      </c>
      <c r="CE108" s="242"/>
      <c r="CF108" s="242"/>
      <c r="CG108" s="245">
        <v>26805</v>
      </c>
      <c r="CI108" s="245">
        <v>1191</v>
      </c>
      <c r="CK108" s="245">
        <v>12091</v>
      </c>
      <c r="CM108" s="250">
        <f t="shared" si="44"/>
        <v>4.2541791684526364</v>
      </c>
      <c r="CN108" s="242"/>
      <c r="CO108" s="253">
        <v>5.0383158636483749</v>
      </c>
      <c r="CP108" s="242"/>
      <c r="CQ108" s="250">
        <f t="shared" si="45"/>
        <v>69.838102127871878</v>
      </c>
      <c r="CR108" s="242"/>
      <c r="CS108" s="245">
        <v>14.363207547169813</v>
      </c>
      <c r="CU108" s="245">
        <v>3534</v>
      </c>
      <c r="CW108" s="245">
        <v>3168</v>
      </c>
      <c r="CY108" s="259">
        <f t="shared" si="39"/>
        <v>13.184107442641299</v>
      </c>
      <c r="CZ108" s="259"/>
      <c r="DA108" s="259">
        <f t="shared" si="40"/>
        <v>11.818690542809177</v>
      </c>
      <c r="DE108" s="245">
        <v>800</v>
      </c>
      <c r="DG108" s="245">
        <v>18312</v>
      </c>
      <c r="DI108" s="245">
        <v>367</v>
      </c>
      <c r="DK108" s="245">
        <v>19668</v>
      </c>
      <c r="DM108" s="242">
        <v>4.0675208460443359</v>
      </c>
      <c r="DN108" s="242"/>
      <c r="DO108" s="242">
        <v>93.105552165954848</v>
      </c>
      <c r="DP108" s="242"/>
      <c r="DQ108" s="242">
        <v>1.865975188122839</v>
      </c>
      <c r="DR108" s="242"/>
      <c r="DS108" s="245">
        <v>3384</v>
      </c>
      <c r="DU108" s="245">
        <v>306</v>
      </c>
      <c r="DW108" s="245">
        <v>19671</v>
      </c>
      <c r="DY108" s="242">
        <v>17.202989171877384</v>
      </c>
      <c r="DZ108" s="242"/>
      <c r="EA108" s="242">
        <v>1.5555894463931677</v>
      </c>
      <c r="EB108" s="242"/>
      <c r="EC108" s="242">
        <v>280000</v>
      </c>
      <c r="ED108" s="242"/>
      <c r="EE108" s="242">
        <v>235000</v>
      </c>
      <c r="EF108" s="242"/>
      <c r="EG108" s="260">
        <v>5.1695616211745241</v>
      </c>
      <c r="EH108" s="242"/>
      <c r="EI108" s="260">
        <v>4.0617984166371262</v>
      </c>
      <c r="EJ108" s="242"/>
      <c r="EK108" s="242">
        <v>82.3</v>
      </c>
      <c r="EO108" s="259">
        <v>3.0773347605030774</v>
      </c>
      <c r="EP108" s="259"/>
      <c r="EQ108" s="244">
        <v>8165</v>
      </c>
      <c r="ES108" s="244">
        <v>12687</v>
      </c>
      <c r="EU108" s="244">
        <v>4000</v>
      </c>
      <c r="EW108" s="244">
        <v>279</v>
      </c>
      <c r="EY108" s="244">
        <v>25128</v>
      </c>
      <c r="FA108" s="261">
        <v>6283</v>
      </c>
      <c r="FB108" s="261"/>
      <c r="FC108" s="261">
        <v>1503</v>
      </c>
      <c r="FD108" s="261"/>
      <c r="FE108" s="261">
        <v>3996</v>
      </c>
      <c r="FF108" s="261"/>
      <c r="FG108" s="261">
        <v>35258</v>
      </c>
      <c r="FI108" s="263">
        <v>23.157864881728969</v>
      </c>
      <c r="FJ108" s="263"/>
      <c r="FK108" s="263">
        <v>35.983322933802256</v>
      </c>
      <c r="FL108" s="263"/>
      <c r="FM108" s="263">
        <v>11.344942991661465</v>
      </c>
      <c r="FN108" s="263"/>
      <c r="FO108" s="263">
        <v>0.79130977366838728</v>
      </c>
      <c r="FP108" s="263"/>
      <c r="FQ108" s="263">
        <v>71.268931873617333</v>
      </c>
      <c r="FR108" s="263"/>
      <c r="FS108" s="263">
        <v>16.370752736967496</v>
      </c>
      <c r="FT108" s="263"/>
      <c r="FU108" s="263">
        <v>1.9995462022803334</v>
      </c>
      <c r="FV108" s="263"/>
      <c r="FW108" s="263">
        <v>4.1919564354189118</v>
      </c>
      <c r="GA108" s="254">
        <v>6.5866721164302895</v>
      </c>
      <c r="GB108" s="254"/>
      <c r="GC108" s="254">
        <v>53.765835508781677</v>
      </c>
      <c r="GD108" s="254"/>
      <c r="GE108" s="254">
        <v>99.960784084559577</v>
      </c>
      <c r="GF108" s="254"/>
      <c r="GG108" s="254">
        <v>128.98882496282428</v>
      </c>
      <c r="GH108" s="254"/>
      <c r="GI108" s="254">
        <v>60.444516589592283</v>
      </c>
      <c r="GJ108" s="254"/>
      <c r="GK108" s="254">
        <v>6.5085751046634783</v>
      </c>
      <c r="GL108" s="254"/>
      <c r="GM108" s="254">
        <v>1.5566736981406262</v>
      </c>
      <c r="GN108" s="254"/>
      <c r="GO108" s="254">
        <v>59.64836790838423</v>
      </c>
      <c r="GP108" s="254"/>
      <c r="GQ108" s="254">
        <v>755</v>
      </c>
      <c r="GR108" s="254"/>
      <c r="GS108" s="254">
        <v>73.900000000000006</v>
      </c>
      <c r="GT108" s="254"/>
      <c r="GU108" s="184">
        <v>60.7</v>
      </c>
      <c r="GV108" s="184"/>
      <c r="GW108" s="184">
        <v>51.7</v>
      </c>
      <c r="GX108" s="184"/>
      <c r="GY108" s="184">
        <v>39.6</v>
      </c>
      <c r="GZ108" s="184"/>
      <c r="HC108" s="184">
        <v>18.322981366459601</v>
      </c>
      <c r="HG108" s="184">
        <v>874</v>
      </c>
      <c r="HH108" s="184"/>
      <c r="HI108" s="184">
        <v>4647</v>
      </c>
      <c r="HJ108" s="184"/>
      <c r="HK108" s="184">
        <v>287</v>
      </c>
      <c r="HL108" s="184"/>
      <c r="HM108" s="184">
        <v>6545</v>
      </c>
      <c r="HO108" s="183">
        <v>652.87680318355171</v>
      </c>
      <c r="HQ108" s="154"/>
      <c r="HS108" s="238">
        <v>4</v>
      </c>
      <c r="HT108" s="194">
        <v>1998</v>
      </c>
      <c r="HU108" s="239"/>
      <c r="HW108" s="239">
        <v>13.882</v>
      </c>
      <c r="HX108" s="239"/>
      <c r="HY108" s="154"/>
      <c r="HZ108" s="154"/>
      <c r="IA108" s="184">
        <v>5</v>
      </c>
      <c r="IB108" s="184"/>
      <c r="IC108" s="184">
        <v>128</v>
      </c>
      <c r="ID108" s="184"/>
      <c r="IE108" s="185">
        <v>0.85383971720828566</v>
      </c>
      <c r="IF108" s="185"/>
      <c r="IG108" s="184">
        <v>21.858296760532117</v>
      </c>
    </row>
    <row r="109" spans="1:241" ht="15" customHeight="1" x14ac:dyDescent="0.25">
      <c r="A109" s="156">
        <v>106</v>
      </c>
      <c r="B109" s="197">
        <v>2011</v>
      </c>
      <c r="E109" s="245">
        <v>53390</v>
      </c>
      <c r="G109" s="245">
        <v>17258</v>
      </c>
      <c r="I109" s="245">
        <v>10060</v>
      </c>
      <c r="K109" s="245">
        <v>7475</v>
      </c>
      <c r="M109" s="242">
        <f t="shared" si="41"/>
        <v>32.324405319348195</v>
      </c>
      <c r="N109" s="242"/>
      <c r="O109" s="242">
        <f t="shared" si="42"/>
        <v>18.842479865143286</v>
      </c>
      <c r="P109" s="242"/>
      <c r="Q109" s="242">
        <f t="shared" si="43"/>
        <v>14.000749203970781</v>
      </c>
      <c r="R109" s="242"/>
      <c r="S109" s="242">
        <v>34</v>
      </c>
      <c r="U109" s="242"/>
      <c r="V109" s="242"/>
      <c r="W109" s="245">
        <v>434</v>
      </c>
      <c r="Y109" s="258">
        <v>0.59405669545697193</v>
      </c>
      <c r="Z109" s="258"/>
      <c r="AA109" s="245">
        <v>12021</v>
      </c>
      <c r="AC109" s="242">
        <v>16.454275428774793</v>
      </c>
      <c r="AD109" s="242"/>
      <c r="AE109" s="245">
        <v>5163</v>
      </c>
      <c r="AG109" s="242">
        <v>7.0670846051713045</v>
      </c>
      <c r="AH109" s="244"/>
      <c r="AI109" s="245">
        <v>1.3790886170194765</v>
      </c>
      <c r="AK109" s="245">
        <v>33</v>
      </c>
      <c r="AM109" s="245">
        <v>129</v>
      </c>
      <c r="AO109" s="245">
        <v>478</v>
      </c>
      <c r="AQ109" s="245">
        <v>3</v>
      </c>
      <c r="AS109" s="245">
        <v>301</v>
      </c>
      <c r="AU109" s="245">
        <v>365</v>
      </c>
      <c r="AW109" s="245">
        <v>22</v>
      </c>
      <c r="AY109" s="245">
        <v>45</v>
      </c>
      <c r="BC109" s="245">
        <v>88</v>
      </c>
      <c r="BE109" s="245">
        <v>38</v>
      </c>
      <c r="BG109" s="245">
        <v>0</v>
      </c>
      <c r="BI109" s="245">
        <v>50</v>
      </c>
      <c r="BK109" s="242"/>
      <c r="BL109" s="242"/>
      <c r="BM109" s="245">
        <v>317</v>
      </c>
      <c r="BO109" s="245">
        <v>720</v>
      </c>
      <c r="BQ109" s="245">
        <v>388</v>
      </c>
      <c r="BS109" s="245">
        <v>63</v>
      </c>
      <c r="BU109" s="245">
        <v>21829</v>
      </c>
      <c r="BW109" s="242"/>
      <c r="BX109" s="242"/>
      <c r="BY109" s="245">
        <v>12.2</v>
      </c>
      <c r="CA109" s="245">
        <v>5497</v>
      </c>
      <c r="CC109" s="259">
        <v>7.5242618777119237</v>
      </c>
      <c r="CE109" s="242"/>
      <c r="CF109" s="242"/>
      <c r="CG109" s="245">
        <v>35772</v>
      </c>
      <c r="CI109" s="245">
        <v>1744</v>
      </c>
      <c r="CK109" s="245">
        <v>15860</v>
      </c>
      <c r="CM109" s="250">
        <f t="shared" si="44"/>
        <v>4.6486832284891779</v>
      </c>
      <c r="CN109" s="242"/>
      <c r="CO109" s="253">
        <v>5.0259216589861753</v>
      </c>
      <c r="CP109" s="242"/>
      <c r="CQ109" s="250">
        <f t="shared" si="45"/>
        <v>70.286270983213427</v>
      </c>
      <c r="CR109" s="242"/>
      <c r="CS109" s="245">
        <v>13.595166163141995</v>
      </c>
      <c r="CU109" s="245">
        <v>4941</v>
      </c>
      <c r="CW109" s="245">
        <v>3868</v>
      </c>
      <c r="CY109" s="259">
        <f t="shared" si="39"/>
        <v>13.812479033881248</v>
      </c>
      <c r="CZ109" s="259"/>
      <c r="DA109" s="259">
        <f t="shared" si="40"/>
        <v>10.812926311081293</v>
      </c>
      <c r="DE109" s="245">
        <v>805</v>
      </c>
      <c r="DG109" s="245">
        <v>23794</v>
      </c>
      <c r="DI109" s="245">
        <v>1092</v>
      </c>
      <c r="DK109" s="245">
        <v>25901</v>
      </c>
      <c r="DM109" s="242">
        <v>3.1079881085672367</v>
      </c>
      <c r="DN109" s="242"/>
      <c r="DO109" s="242">
        <v>91.865178950619665</v>
      </c>
      <c r="DP109" s="242"/>
      <c r="DQ109" s="242">
        <v>4.2160534342303384</v>
      </c>
      <c r="DR109" s="242"/>
      <c r="DS109" s="245">
        <v>5195</v>
      </c>
      <c r="DU109" s="245">
        <v>328</v>
      </c>
      <c r="DW109" s="245">
        <v>25901</v>
      </c>
      <c r="DY109" s="242">
        <v>20.057140650940116</v>
      </c>
      <c r="DZ109" s="242"/>
      <c r="EA109" s="242">
        <v>1.2663603721864021</v>
      </c>
      <c r="EB109" s="242"/>
      <c r="EC109" s="242">
        <v>310000</v>
      </c>
      <c r="ED109" s="242"/>
      <c r="EE109" s="242">
        <v>240750</v>
      </c>
      <c r="EF109" s="242"/>
      <c r="EG109" s="242">
        <v>4.4520696694609736</v>
      </c>
      <c r="EH109" s="242"/>
      <c r="EI109" s="242">
        <v>3.3368805107935544</v>
      </c>
      <c r="EJ109" s="242"/>
      <c r="EK109" s="242">
        <v>75.900000000000006</v>
      </c>
      <c r="EO109" s="259">
        <v>3.2504970178926444</v>
      </c>
      <c r="EP109" s="259"/>
      <c r="EQ109" s="266">
        <v>10614</v>
      </c>
      <c r="ER109" s="266"/>
      <c r="ES109" s="266">
        <v>16071</v>
      </c>
      <c r="ET109" s="266"/>
      <c r="EU109" s="266">
        <v>4995</v>
      </c>
      <c r="EV109" s="266"/>
      <c r="EW109" s="266">
        <v>386</v>
      </c>
      <c r="EX109" s="266"/>
      <c r="EY109" s="244">
        <v>32066</v>
      </c>
      <c r="FA109" s="244">
        <v>7656</v>
      </c>
      <c r="FC109" s="244">
        <v>886</v>
      </c>
      <c r="FE109" s="244">
        <v>1590</v>
      </c>
      <c r="FG109" s="244">
        <f t="shared" ref="FG109" si="46">SUM(EY109,FA109,FC109,FE109)</f>
        <v>42198</v>
      </c>
      <c r="FI109" s="257">
        <f>EQ109/FG109*100</f>
        <v>25.15285084601166</v>
      </c>
      <c r="FJ109" s="257"/>
      <c r="FK109" s="257">
        <f>ES109/FG109*100</f>
        <v>38.084743352765535</v>
      </c>
      <c r="FL109" s="257"/>
      <c r="FM109" s="257">
        <f>EU109/FG109*100</f>
        <v>11.837053888809896</v>
      </c>
      <c r="FN109" s="257"/>
      <c r="FO109" s="257">
        <f>EW109/FG109*100</f>
        <v>0.91473529551163568</v>
      </c>
      <c r="FP109" s="257"/>
      <c r="FQ109" s="257">
        <f>EY109/FG109*100</f>
        <v>75.989383383098726</v>
      </c>
      <c r="FS109" s="242">
        <f>FA109/FG109*100</f>
        <v>18.14303995450021</v>
      </c>
      <c r="FT109" s="242"/>
      <c r="FU109" s="242">
        <f>FC109/FG109*100</f>
        <v>2.0996255746717853</v>
      </c>
      <c r="FV109" s="242"/>
      <c r="FW109" s="242">
        <f>FE109/FG109*100</f>
        <v>3.7679510877292763</v>
      </c>
      <c r="GA109" s="254">
        <v>9.2453967059437048</v>
      </c>
      <c r="GB109" s="254"/>
      <c r="GC109" s="254">
        <v>49.559597567046055</v>
      </c>
      <c r="GD109" s="254"/>
      <c r="GE109" s="254">
        <v>98.249990241426403</v>
      </c>
      <c r="GF109" s="254"/>
      <c r="GG109" s="254">
        <v>133.95336763751598</v>
      </c>
      <c r="GH109" s="254"/>
      <c r="GI109" s="254">
        <v>59.223223493761999</v>
      </c>
      <c r="GJ109" s="254"/>
      <c r="GK109" s="254">
        <v>12.552237911160645</v>
      </c>
      <c r="GL109" s="254"/>
      <c r="GM109" s="254">
        <v>0</v>
      </c>
      <c r="GN109" s="254"/>
      <c r="GO109" s="254">
        <v>60.861893864607424</v>
      </c>
      <c r="GP109" s="254"/>
      <c r="GQ109" s="254">
        <v>848</v>
      </c>
      <c r="GR109" s="254"/>
      <c r="GS109" s="254">
        <v>83.7</v>
      </c>
      <c r="GT109" s="254"/>
      <c r="GU109" s="184">
        <v>72.7</v>
      </c>
      <c r="GV109" s="184"/>
      <c r="GW109" s="184">
        <v>65</v>
      </c>
      <c r="GX109" s="184"/>
      <c r="GY109" s="184">
        <v>49.900000000000006</v>
      </c>
      <c r="GZ109" s="184"/>
      <c r="HC109" s="184">
        <v>18.7</v>
      </c>
      <c r="HG109" s="184">
        <v>985</v>
      </c>
      <c r="HH109" s="184"/>
      <c r="HI109" s="184">
        <v>4798</v>
      </c>
      <c r="HJ109" s="184"/>
      <c r="HK109" s="184">
        <v>162</v>
      </c>
      <c r="HL109" s="184"/>
      <c r="HM109" s="184">
        <v>6615</v>
      </c>
      <c r="HO109" s="183">
        <v>645.23790673739211</v>
      </c>
      <c r="HQ109" s="154"/>
      <c r="HS109" s="238">
        <v>4</v>
      </c>
      <c r="HT109" s="194">
        <v>1999</v>
      </c>
      <c r="HU109" s="239"/>
      <c r="HW109" s="239">
        <v>15.25535539</v>
      </c>
      <c r="HX109" s="239"/>
      <c r="HY109" s="154"/>
      <c r="HZ109" s="154"/>
      <c r="IA109" s="184">
        <v>4</v>
      </c>
      <c r="IB109" s="184"/>
      <c r="IC109" s="184">
        <v>160</v>
      </c>
      <c r="ID109" s="184"/>
      <c r="IE109" s="185">
        <v>0.65840370022879535</v>
      </c>
      <c r="IF109" s="185"/>
      <c r="IG109" s="184">
        <v>26.336148009151813</v>
      </c>
    </row>
    <row r="110" spans="1:241" ht="15" customHeight="1" x14ac:dyDescent="0.25">
      <c r="A110" s="156">
        <v>107</v>
      </c>
      <c r="B110" s="155"/>
      <c r="C110" s="244"/>
      <c r="D110" s="244"/>
      <c r="E110" s="245">
        <v>55729</v>
      </c>
      <c r="F110" s="244"/>
      <c r="G110" s="244">
        <v>21724</v>
      </c>
      <c r="H110" s="244"/>
      <c r="I110" s="244">
        <v>12174</v>
      </c>
      <c r="J110" s="244"/>
      <c r="K110" s="244">
        <v>11207</v>
      </c>
      <c r="L110" s="244"/>
      <c r="M110" s="242">
        <f t="shared" si="41"/>
        <v>38.981499757756282</v>
      </c>
      <c r="N110" s="242"/>
      <c r="O110" s="242">
        <f>I110/E110*100</f>
        <v>21.844999910280105</v>
      </c>
      <c r="P110" s="242"/>
      <c r="Q110" s="242">
        <f>K110/E110*100</f>
        <v>20.109817150855029</v>
      </c>
      <c r="R110" s="244"/>
      <c r="S110" s="244">
        <v>34</v>
      </c>
      <c r="U110" s="244"/>
      <c r="V110" s="244"/>
      <c r="W110" s="244">
        <v>780</v>
      </c>
      <c r="X110" s="244"/>
      <c r="Y110" s="244">
        <v>0.82864124083714008</v>
      </c>
      <c r="Z110" s="244"/>
      <c r="AA110" s="244">
        <v>23759</v>
      </c>
      <c r="AB110" s="244"/>
      <c r="AC110" s="244">
        <v>25.24062466801233</v>
      </c>
      <c r="AD110" s="244"/>
      <c r="AE110" s="244">
        <v>15803</v>
      </c>
      <c r="AF110" s="244"/>
      <c r="AG110" s="245">
        <v>16.788484011473486</v>
      </c>
      <c r="AH110" s="244"/>
      <c r="AI110" s="244"/>
      <c r="AJ110" s="244"/>
      <c r="AK110" s="244">
        <v>76</v>
      </c>
      <c r="AL110" s="244"/>
      <c r="AM110" s="244">
        <v>278</v>
      </c>
      <c r="AN110" s="244"/>
      <c r="AO110" s="244">
        <v>1668</v>
      </c>
      <c r="AP110" s="244"/>
      <c r="AQ110" s="244">
        <v>15</v>
      </c>
      <c r="AR110" s="244"/>
      <c r="AS110" s="244">
        <v>612</v>
      </c>
      <c r="AT110" s="244"/>
      <c r="AU110" s="244">
        <v>880</v>
      </c>
      <c r="AV110" s="244"/>
      <c r="AW110" s="244">
        <v>39</v>
      </c>
      <c r="AX110" s="244"/>
      <c r="AY110" s="244">
        <v>91</v>
      </c>
      <c r="AZ110" s="244"/>
      <c r="BA110" s="244"/>
      <c r="BB110" s="244"/>
      <c r="BC110" s="244">
        <v>115</v>
      </c>
      <c r="BD110" s="244"/>
      <c r="BE110" s="244">
        <v>50</v>
      </c>
      <c r="BF110" s="244"/>
      <c r="BG110" s="244">
        <v>0</v>
      </c>
      <c r="BH110" s="244"/>
      <c r="BI110" s="244">
        <v>65</v>
      </c>
      <c r="BJ110" s="244"/>
      <c r="BK110" s="244"/>
      <c r="BL110" s="244"/>
      <c r="BM110" s="244">
        <v>1135</v>
      </c>
      <c r="BN110" s="244"/>
      <c r="BO110" s="244">
        <v>1408</v>
      </c>
      <c r="BP110" s="244"/>
      <c r="BQ110" s="244">
        <v>946</v>
      </c>
      <c r="BR110" s="244"/>
      <c r="BS110" s="244">
        <v>78</v>
      </c>
      <c r="BT110" s="244"/>
      <c r="BU110" s="244">
        <v>34542</v>
      </c>
      <c r="BW110" s="244"/>
      <c r="BX110" s="244"/>
      <c r="BY110" s="244"/>
      <c r="BZ110" s="244"/>
      <c r="CA110" s="244">
        <v>8740</v>
      </c>
      <c r="CB110" s="244"/>
      <c r="CC110" s="244">
        <v>9.2850313396366726</v>
      </c>
      <c r="CE110" s="244"/>
      <c r="CF110" s="244"/>
      <c r="CG110" s="256">
        <v>44950</v>
      </c>
      <c r="CH110" s="256"/>
      <c r="CI110" s="256">
        <v>2603</v>
      </c>
      <c r="CJ110" s="256"/>
      <c r="CK110" s="256">
        <v>20537</v>
      </c>
      <c r="CL110" s="244"/>
      <c r="CM110" s="250">
        <f t="shared" si="44"/>
        <v>5.4738922886042944</v>
      </c>
      <c r="CN110" s="244"/>
      <c r="CO110" s="257">
        <v>5.7632091173234787</v>
      </c>
      <c r="CP110" s="244"/>
      <c r="CQ110" s="250">
        <f t="shared" si="45"/>
        <v>69.838449111470112</v>
      </c>
      <c r="CR110" s="244"/>
      <c r="CS110" s="245">
        <v>10.298835049805842</v>
      </c>
      <c r="CT110" s="244"/>
      <c r="CU110" s="245">
        <v>6539</v>
      </c>
      <c r="CW110" s="245">
        <v>4817</v>
      </c>
      <c r="CX110" s="244"/>
      <c r="CY110" s="252">
        <f t="shared" si="39"/>
        <v>14.547274749721915</v>
      </c>
      <c r="CZ110" s="244"/>
      <c r="DA110" s="252">
        <f t="shared" si="40"/>
        <v>10.716351501668521</v>
      </c>
      <c r="DE110" s="244">
        <v>188</v>
      </c>
      <c r="DF110" s="244"/>
      <c r="DG110" s="244">
        <v>31901</v>
      </c>
      <c r="DH110" s="244"/>
      <c r="DI110" s="244">
        <v>2716</v>
      </c>
      <c r="DJ110" s="244"/>
      <c r="DK110" s="244">
        <v>35084</v>
      </c>
      <c r="DL110" s="244"/>
      <c r="DM110" s="244">
        <v>0.53585680082088705</v>
      </c>
      <c r="DN110" s="244"/>
      <c r="DO110" s="244">
        <v>90.927488313761259</v>
      </c>
      <c r="DP110" s="244"/>
      <c r="DQ110" s="244">
        <v>7.7414205905826012</v>
      </c>
      <c r="DR110" s="244"/>
      <c r="DS110" s="244">
        <v>7126</v>
      </c>
      <c r="DT110" s="244"/>
      <c r="DU110" s="244">
        <v>316</v>
      </c>
      <c r="DV110" s="244"/>
      <c r="DW110" s="244">
        <v>35097</v>
      </c>
      <c r="DX110" s="244"/>
      <c r="DY110" s="244">
        <v>20.303729663504004</v>
      </c>
      <c r="DZ110" s="244"/>
      <c r="EA110" s="244">
        <v>0.90036185428954041</v>
      </c>
      <c r="EB110" s="244"/>
      <c r="EC110" s="245">
        <v>345000</v>
      </c>
      <c r="ED110" s="244"/>
      <c r="EE110" s="245">
        <v>265000</v>
      </c>
      <c r="EG110" s="245">
        <v>6.5</v>
      </c>
      <c r="EI110" s="245">
        <v>4.5999999999999996</v>
      </c>
      <c r="EK110" s="242">
        <v>80.5</v>
      </c>
      <c r="EO110" s="244">
        <v>2.2999999999999998</v>
      </c>
      <c r="EP110" s="244"/>
      <c r="GA110" s="254">
        <v>8.4251086561605018</v>
      </c>
      <c r="GB110" s="254"/>
      <c r="GC110" s="254">
        <v>55.523860882413409</v>
      </c>
      <c r="GD110" s="254"/>
      <c r="GE110" s="254">
        <v>97.234054227379573</v>
      </c>
      <c r="GF110" s="254"/>
      <c r="GG110" s="254">
        <v>141.8468433122201</v>
      </c>
      <c r="GH110" s="254"/>
      <c r="GI110" s="254">
        <v>63.830323437506152</v>
      </c>
      <c r="GJ110" s="254"/>
      <c r="GK110" s="254">
        <v>12.552224805570919</v>
      </c>
      <c r="GL110" s="254"/>
      <c r="GM110" s="254">
        <v>0</v>
      </c>
      <c r="GN110" s="254"/>
      <c r="GO110" s="254">
        <v>63.732023771032722</v>
      </c>
      <c r="GP110" s="254"/>
      <c r="GQ110" s="254">
        <v>910</v>
      </c>
      <c r="GR110" s="254"/>
      <c r="GS110" s="254">
        <v>80.900000000000006</v>
      </c>
      <c r="GT110" s="254"/>
      <c r="GU110" s="184">
        <v>68.5</v>
      </c>
      <c r="GV110" s="184"/>
      <c r="GW110" s="184">
        <v>54.6</v>
      </c>
      <c r="GX110" s="184"/>
      <c r="GY110" s="184">
        <v>40.400000000000006</v>
      </c>
      <c r="GZ110" s="184"/>
      <c r="HC110" s="184"/>
      <c r="HG110" s="184">
        <v>1140</v>
      </c>
      <c r="HH110" s="184"/>
      <c r="HI110" s="184">
        <v>3926</v>
      </c>
      <c r="HJ110" s="184"/>
      <c r="HK110" s="184">
        <v>153</v>
      </c>
      <c r="HL110" s="184"/>
      <c r="HM110" s="184">
        <v>5891</v>
      </c>
      <c r="HO110" s="183">
        <v>633.07735530998309</v>
      </c>
      <c r="HQ110" s="154"/>
      <c r="HS110" s="238">
        <v>4</v>
      </c>
      <c r="HT110" s="194">
        <v>2000</v>
      </c>
      <c r="HU110" s="239"/>
      <c r="HW110" s="239">
        <v>16.827452100000002</v>
      </c>
      <c r="HX110" s="239"/>
      <c r="HY110" s="154"/>
      <c r="HZ110" s="154"/>
      <c r="IA110" s="184">
        <v>4</v>
      </c>
      <c r="IB110" s="184"/>
      <c r="IC110" s="184">
        <v>125</v>
      </c>
      <c r="ID110" s="184"/>
      <c r="IE110" s="185">
        <v>0.62198724926139015</v>
      </c>
      <c r="IF110" s="185"/>
      <c r="IG110" s="184">
        <v>19.437101539418443</v>
      </c>
    </row>
    <row r="111" spans="1:241" ht="15" customHeight="1" x14ac:dyDescent="0.25">
      <c r="A111" s="156">
        <v>108</v>
      </c>
      <c r="B111" s="155"/>
      <c r="C111" s="244"/>
      <c r="D111" s="244"/>
      <c r="E111" s="245">
        <v>58540</v>
      </c>
      <c r="F111" s="244"/>
      <c r="G111" s="244">
        <v>26772</v>
      </c>
      <c r="H111" s="244"/>
      <c r="I111" s="244">
        <v>14343</v>
      </c>
      <c r="J111" s="244"/>
      <c r="K111" s="244">
        <v>14841</v>
      </c>
      <c r="L111" s="244"/>
      <c r="M111" s="244">
        <v>22.650895984567747</v>
      </c>
      <c r="N111" s="244"/>
      <c r="O111" s="244">
        <v>12.135133763135185</v>
      </c>
      <c r="P111" s="244"/>
      <c r="Q111" s="244">
        <v>12.556474947966903</v>
      </c>
      <c r="R111" s="244"/>
      <c r="S111" s="244">
        <v>34</v>
      </c>
      <c r="U111" s="244"/>
      <c r="V111" s="244"/>
      <c r="W111" s="245">
        <v>1145</v>
      </c>
      <c r="Y111" s="245">
        <v>1.0147470665390477</v>
      </c>
      <c r="AA111" s="245">
        <v>27769</v>
      </c>
      <c r="AC111" s="245">
        <v>24.721571839361864</v>
      </c>
      <c r="AE111" s="245">
        <v>21091</v>
      </c>
      <c r="AG111" s="245">
        <v>18.797850248219682</v>
      </c>
      <c r="AK111" s="245">
        <v>142</v>
      </c>
      <c r="AM111" s="245">
        <v>643</v>
      </c>
      <c r="AO111" s="245">
        <v>5139</v>
      </c>
      <c r="AQ111" s="245">
        <v>66</v>
      </c>
      <c r="AS111" s="245">
        <v>1125</v>
      </c>
      <c r="AU111" s="245">
        <v>2279</v>
      </c>
      <c r="AW111" s="245">
        <v>61</v>
      </c>
      <c r="AY111" s="245">
        <v>188</v>
      </c>
      <c r="AZ111" s="244"/>
      <c r="BA111" s="244"/>
      <c r="BB111" s="244"/>
      <c r="BC111" s="244">
        <v>106</v>
      </c>
      <c r="BD111" s="244"/>
      <c r="BE111" s="244">
        <v>69</v>
      </c>
      <c r="BF111" s="244"/>
      <c r="BG111" s="244">
        <v>2</v>
      </c>
      <c r="BH111" s="244"/>
      <c r="BI111" s="244">
        <v>35</v>
      </c>
      <c r="BJ111" s="244"/>
      <c r="BK111" s="244"/>
      <c r="BL111" s="244"/>
      <c r="BM111" s="245">
        <v>3238</v>
      </c>
      <c r="BO111" s="245">
        <v>2743</v>
      </c>
      <c r="BQ111" s="245">
        <v>3119</v>
      </c>
      <c r="BS111" s="245">
        <v>93</v>
      </c>
      <c r="BU111" s="245">
        <v>52301</v>
      </c>
      <c r="BW111" s="244"/>
      <c r="BX111" s="244"/>
      <c r="BY111" s="244"/>
      <c r="BZ111" s="244"/>
      <c r="CA111" s="244">
        <v>15534</v>
      </c>
      <c r="CB111" s="244"/>
      <c r="CC111" s="244">
        <v>13.956371738661682</v>
      </c>
      <c r="CE111" s="244"/>
      <c r="CF111" s="244"/>
      <c r="CG111" s="244">
        <v>58709</v>
      </c>
      <c r="CH111" s="244"/>
      <c r="CI111" s="244">
        <v>2628</v>
      </c>
      <c r="CJ111" s="244"/>
      <c r="CK111" s="244">
        <v>25256</v>
      </c>
      <c r="CL111" s="244"/>
      <c r="CM111" s="244">
        <v>4.2845264685263382</v>
      </c>
      <c r="CN111" s="244"/>
      <c r="CO111" s="257">
        <v>5.8</v>
      </c>
      <c r="CP111" s="244"/>
      <c r="CQ111" s="244">
        <v>70.833670158095913</v>
      </c>
      <c r="CR111" s="244"/>
      <c r="CS111" s="244">
        <v>8.9910378722174045</v>
      </c>
      <c r="CT111" s="244"/>
      <c r="CU111" s="244">
        <v>9756</v>
      </c>
      <c r="CV111" s="244"/>
      <c r="CW111" s="244">
        <v>6165</v>
      </c>
      <c r="CX111" s="244"/>
      <c r="CY111" s="244">
        <v>16.952215464813207</v>
      </c>
      <c r="CZ111" s="244"/>
      <c r="DA111" s="244">
        <v>10.712423979148566</v>
      </c>
      <c r="DE111" s="245">
        <v>340</v>
      </c>
      <c r="DG111" s="245">
        <v>36059</v>
      </c>
      <c r="DI111" s="245">
        <v>3028</v>
      </c>
      <c r="DK111" s="245">
        <v>39604</v>
      </c>
      <c r="DM111" s="245">
        <v>0.85849914150085849</v>
      </c>
      <c r="DO111" s="245">
        <v>91.048883951116039</v>
      </c>
      <c r="DQ111" s="245">
        <v>7.6456923543076458</v>
      </c>
      <c r="DS111" s="245">
        <v>9107</v>
      </c>
      <c r="DU111" s="245">
        <v>319</v>
      </c>
      <c r="DW111" s="245">
        <v>39606</v>
      </c>
      <c r="DY111" s="245">
        <v>23.333931179379437</v>
      </c>
      <c r="EA111" s="245">
        <v>0.81734095160009224</v>
      </c>
      <c r="EB111" s="244"/>
      <c r="EC111" s="245">
        <v>350000</v>
      </c>
      <c r="ED111" s="244"/>
      <c r="EE111" s="245">
        <v>275000</v>
      </c>
      <c r="EK111" s="242">
        <v>76.2</v>
      </c>
      <c r="EO111" s="244">
        <v>1.6523739803388413</v>
      </c>
      <c r="EP111" s="244"/>
      <c r="GA111" s="254">
        <v>13.425570689592998</v>
      </c>
      <c r="GB111" s="254"/>
      <c r="GC111" s="254">
        <v>51.26232559793916</v>
      </c>
      <c r="GD111" s="254"/>
      <c r="GE111" s="254">
        <v>95.538086083704172</v>
      </c>
      <c r="GF111" s="254"/>
      <c r="GG111" s="254">
        <v>132.623402116427</v>
      </c>
      <c r="GH111" s="254"/>
      <c r="GI111" s="254">
        <v>68.793616556055255</v>
      </c>
      <c r="GJ111" s="254"/>
      <c r="GK111" s="254">
        <v>13.824216887039087</v>
      </c>
      <c r="GL111" s="254"/>
      <c r="GM111" s="254">
        <v>0</v>
      </c>
      <c r="GN111" s="254"/>
      <c r="GO111" s="254">
        <v>64.104514033770585</v>
      </c>
      <c r="GP111" s="254"/>
      <c r="GQ111" s="254">
        <v>1003</v>
      </c>
      <c r="GR111" s="254"/>
      <c r="GS111" s="254">
        <v>83.8</v>
      </c>
      <c r="GT111" s="254"/>
      <c r="GU111" s="184">
        <v>67.5</v>
      </c>
      <c r="GV111" s="184"/>
      <c r="GW111" s="184">
        <v>58.4</v>
      </c>
      <c r="GX111" s="184"/>
      <c r="GY111" s="184">
        <v>43</v>
      </c>
      <c r="GZ111" s="184"/>
      <c r="HC111" s="184"/>
      <c r="HG111" s="184">
        <v>815</v>
      </c>
      <c r="HH111" s="184"/>
      <c r="HI111" s="184">
        <v>3577</v>
      </c>
      <c r="HJ111" s="184"/>
      <c r="HK111" s="184">
        <v>215</v>
      </c>
      <c r="HL111" s="184"/>
      <c r="HM111" s="184">
        <v>5271</v>
      </c>
      <c r="HO111" s="183">
        <v>732.11433903353725</v>
      </c>
      <c r="HQ111" s="154"/>
      <c r="HS111" s="238">
        <v>4</v>
      </c>
      <c r="HT111" s="194">
        <v>2001</v>
      </c>
      <c r="HU111" s="239"/>
      <c r="HW111" s="239">
        <v>16.958489580000002</v>
      </c>
      <c r="HX111" s="239"/>
      <c r="HY111" s="154"/>
      <c r="HZ111" s="154"/>
      <c r="IA111" s="184">
        <v>4</v>
      </c>
      <c r="IB111" s="184"/>
      <c r="IC111" s="184">
        <v>90</v>
      </c>
      <c r="ID111" s="184"/>
      <c r="IE111" s="185">
        <v>0.58274209291822676</v>
      </c>
      <c r="IF111" s="185"/>
      <c r="IG111" s="184">
        <v>13.111697090660101</v>
      </c>
    </row>
    <row r="112" spans="1:241" ht="15" customHeight="1" x14ac:dyDescent="0.25">
      <c r="A112" s="156">
        <v>109</v>
      </c>
      <c r="B112" s="155"/>
      <c r="C112" s="244"/>
      <c r="D112" s="244"/>
      <c r="E112" s="245">
        <v>60782</v>
      </c>
      <c r="F112" s="244"/>
      <c r="G112" s="244"/>
      <c r="H112" s="244"/>
      <c r="I112" s="244"/>
      <c r="J112" s="244"/>
      <c r="K112" s="244"/>
      <c r="L112" s="244"/>
      <c r="M112" s="244"/>
      <c r="N112" s="244"/>
      <c r="O112" s="244"/>
      <c r="P112" s="244"/>
      <c r="Q112" s="244"/>
      <c r="R112" s="244"/>
      <c r="S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v>170</v>
      </c>
      <c r="BD112" s="244"/>
      <c r="BE112" s="244">
        <v>90</v>
      </c>
      <c r="BF112" s="244"/>
      <c r="BG112" s="244">
        <v>2</v>
      </c>
      <c r="BH112" s="244"/>
      <c r="BI112" s="244">
        <v>73</v>
      </c>
      <c r="BJ112" s="244"/>
      <c r="BK112" s="244"/>
      <c r="BL112" s="244"/>
      <c r="BM112" s="244"/>
      <c r="BN112" s="244"/>
      <c r="BO112" s="244"/>
      <c r="BP112" s="244"/>
      <c r="BQ112" s="244"/>
      <c r="BR112" s="244"/>
      <c r="BS112" s="244"/>
      <c r="BT112" s="244"/>
      <c r="BU112" s="244"/>
      <c r="BW112" s="244"/>
      <c r="BX112" s="244"/>
      <c r="BY112" s="244"/>
      <c r="BZ112" s="244"/>
      <c r="CA112" s="244"/>
      <c r="CB112" s="244"/>
      <c r="CC112" s="244"/>
      <c r="CE112" s="244"/>
      <c r="CF112" s="244"/>
      <c r="CG112" s="244"/>
      <c r="CH112" s="244"/>
      <c r="CI112" s="244"/>
      <c r="CJ112" s="244"/>
      <c r="CK112" s="244"/>
      <c r="CL112" s="244"/>
      <c r="CM112" s="244"/>
      <c r="CN112" s="244"/>
      <c r="CO112" s="257">
        <v>6.8</v>
      </c>
      <c r="CP112" s="244"/>
      <c r="CQ112" s="244"/>
      <c r="CR112" s="244"/>
      <c r="CS112" s="244"/>
      <c r="CT112" s="244"/>
      <c r="CU112" s="244"/>
      <c r="CV112" s="244"/>
      <c r="CW112" s="244"/>
      <c r="CX112" s="244"/>
      <c r="CY112" s="244"/>
      <c r="CZ112" s="244"/>
      <c r="DA112" s="244"/>
      <c r="DE112" s="244"/>
      <c r="DF112" s="244"/>
      <c r="DG112" s="244"/>
      <c r="DH112" s="244"/>
      <c r="DI112" s="244"/>
      <c r="DJ112" s="244"/>
      <c r="DK112" s="244"/>
      <c r="DL112" s="244"/>
      <c r="DM112" s="244"/>
      <c r="DN112" s="244"/>
      <c r="DO112" s="244"/>
      <c r="DP112" s="244"/>
      <c r="DQ112" s="244"/>
      <c r="DR112" s="244"/>
      <c r="DS112" s="244"/>
      <c r="DT112" s="244"/>
      <c r="DU112" s="244"/>
      <c r="DV112" s="244"/>
      <c r="DW112" s="244"/>
      <c r="DX112" s="244"/>
      <c r="DY112" s="244"/>
      <c r="DZ112" s="244"/>
      <c r="EA112" s="244"/>
      <c r="EB112" s="244"/>
      <c r="EC112" s="245">
        <v>350000</v>
      </c>
      <c r="ED112" s="244"/>
      <c r="EE112" s="245">
        <v>268000</v>
      </c>
      <c r="EK112" s="242">
        <v>53.2</v>
      </c>
      <c r="EO112" s="244"/>
      <c r="EP112" s="244"/>
      <c r="GA112" s="254">
        <v>13.289818169467354</v>
      </c>
      <c r="GB112" s="254"/>
      <c r="GC112" s="254">
        <v>64.089003020238579</v>
      </c>
      <c r="GD112" s="254"/>
      <c r="GE112" s="254">
        <v>98.181347003570082</v>
      </c>
      <c r="GF112" s="254"/>
      <c r="GG112" s="254">
        <v>111.09818512595025</v>
      </c>
      <c r="GH112" s="254"/>
      <c r="GI112" s="254">
        <v>71.761875466807183</v>
      </c>
      <c r="GJ112" s="254"/>
      <c r="GK112" s="254">
        <v>15.422808706734518</v>
      </c>
      <c r="GL112" s="254"/>
      <c r="GM112" s="254">
        <v>0</v>
      </c>
      <c r="GN112" s="254"/>
      <c r="GO112" s="254">
        <v>64.371992218408806</v>
      </c>
      <c r="GP112" s="254"/>
      <c r="GQ112" s="254">
        <v>1052</v>
      </c>
      <c r="GR112" s="254"/>
      <c r="GS112" s="254">
        <v>83.1</v>
      </c>
      <c r="GT112" s="254"/>
      <c r="GU112" s="184">
        <v>68.900000000000006</v>
      </c>
      <c r="GV112" s="184"/>
      <c r="GW112" s="184">
        <v>54</v>
      </c>
      <c r="GX112" s="184"/>
      <c r="GY112" s="184">
        <v>38.200000000000003</v>
      </c>
      <c r="GZ112" s="184"/>
      <c r="HC112" s="184"/>
      <c r="HG112" s="184">
        <v>1119</v>
      </c>
      <c r="HH112" s="184"/>
      <c r="HI112" s="184">
        <v>3937</v>
      </c>
      <c r="HJ112" s="184"/>
      <c r="HK112" s="184">
        <v>284</v>
      </c>
      <c r="HL112" s="184"/>
      <c r="HM112" s="184">
        <v>6108</v>
      </c>
      <c r="HO112" s="183">
        <v>783.82486039720629</v>
      </c>
      <c r="HQ112" s="154"/>
      <c r="HS112" s="238">
        <v>4</v>
      </c>
      <c r="HT112" s="194">
        <v>2002</v>
      </c>
      <c r="HU112" s="239"/>
      <c r="HW112" s="239">
        <v>17.490941620000001</v>
      </c>
      <c r="HX112" s="239"/>
      <c r="HY112" s="154"/>
      <c r="HZ112" s="154"/>
      <c r="IA112" s="184">
        <v>7</v>
      </c>
      <c r="IB112" s="184"/>
      <c r="IC112" s="184">
        <v>95</v>
      </c>
      <c r="ID112" s="184"/>
      <c r="IE112" s="185">
        <v>0.95474508306282224</v>
      </c>
      <c r="IF112" s="185"/>
      <c r="IG112" s="184">
        <v>12.957254698709731</v>
      </c>
    </row>
    <row r="113" spans="1:241" ht="15" customHeight="1" x14ac:dyDescent="0.25">
      <c r="A113" s="156">
        <v>110</v>
      </c>
      <c r="B113" s="155"/>
      <c r="C113" s="244"/>
      <c r="D113" s="244"/>
      <c r="E113" s="245">
        <v>63880</v>
      </c>
      <c r="F113" s="244"/>
      <c r="G113" s="244"/>
      <c r="H113" s="244"/>
      <c r="I113" s="244"/>
      <c r="J113" s="244"/>
      <c r="K113" s="244"/>
      <c r="L113" s="244"/>
      <c r="M113" s="244"/>
      <c r="N113" s="244"/>
      <c r="O113" s="244"/>
      <c r="P113" s="244"/>
      <c r="Q113" s="244"/>
      <c r="R113" s="244"/>
      <c r="S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v>149</v>
      </c>
      <c r="BD113" s="244"/>
      <c r="BE113" s="244">
        <v>66</v>
      </c>
      <c r="BF113" s="244"/>
      <c r="BG113" s="244">
        <v>5</v>
      </c>
      <c r="BH113" s="244"/>
      <c r="BI113" s="244">
        <v>72</v>
      </c>
      <c r="BJ113" s="244"/>
      <c r="BK113" s="244"/>
      <c r="BL113" s="244"/>
      <c r="BM113" s="244"/>
      <c r="BN113" s="244"/>
      <c r="BO113" s="244"/>
      <c r="BP113" s="244"/>
      <c r="BQ113" s="244"/>
      <c r="BR113" s="244"/>
      <c r="BS113" s="244"/>
      <c r="BT113" s="244"/>
      <c r="BU113" s="244"/>
      <c r="BW113" s="244"/>
      <c r="BX113" s="244"/>
      <c r="BY113" s="244"/>
      <c r="BZ113" s="244"/>
      <c r="CA113" s="244"/>
      <c r="CB113" s="244"/>
      <c r="CC113" s="244"/>
      <c r="CE113" s="244"/>
      <c r="CF113" s="244"/>
      <c r="CG113" s="244"/>
      <c r="CH113" s="244"/>
      <c r="CI113" s="244"/>
      <c r="CJ113" s="244"/>
      <c r="CK113" s="244"/>
      <c r="CL113" s="244"/>
      <c r="CM113" s="244"/>
      <c r="CN113" s="244"/>
      <c r="CO113" s="257">
        <v>7</v>
      </c>
      <c r="CP113" s="244"/>
      <c r="CQ113" s="244"/>
      <c r="CR113" s="244"/>
      <c r="CS113" s="244"/>
      <c r="CT113" s="244"/>
      <c r="CU113" s="244"/>
      <c r="CV113" s="244"/>
      <c r="CW113" s="244"/>
      <c r="CX113" s="244"/>
      <c r="CY113" s="244"/>
      <c r="CZ113" s="244"/>
      <c r="DA113" s="244"/>
      <c r="DE113" s="244"/>
      <c r="DF113" s="244"/>
      <c r="DG113" s="244"/>
      <c r="DH113" s="244"/>
      <c r="DI113" s="244"/>
      <c r="DJ113" s="244"/>
      <c r="DK113" s="244"/>
      <c r="DL113" s="244"/>
      <c r="DM113" s="244"/>
      <c r="DN113" s="244"/>
      <c r="DO113" s="244"/>
      <c r="DP113" s="244"/>
      <c r="DQ113" s="244"/>
      <c r="DR113" s="244"/>
      <c r="DS113" s="244"/>
      <c r="DT113" s="244"/>
      <c r="DU113" s="244"/>
      <c r="DV113" s="244"/>
      <c r="DW113" s="244"/>
      <c r="DX113" s="244"/>
      <c r="DY113" s="244"/>
      <c r="DZ113" s="244"/>
      <c r="EA113" s="244"/>
      <c r="EB113" s="244"/>
      <c r="EC113" s="245">
        <v>345000</v>
      </c>
      <c r="ED113" s="244"/>
      <c r="EE113" s="245">
        <v>270000</v>
      </c>
      <c r="EK113" s="242">
        <v>53.7</v>
      </c>
      <c r="EO113" s="244"/>
      <c r="EP113" s="244"/>
      <c r="GA113" s="254">
        <v>13.263617997960651</v>
      </c>
      <c r="GB113" s="254"/>
      <c r="GC113" s="254">
        <v>72.343968357982646</v>
      </c>
      <c r="GD113" s="254"/>
      <c r="GE113" s="254">
        <v>114.71740997431704</v>
      </c>
      <c r="GF113" s="254"/>
      <c r="GG113" s="254">
        <v>116.53626099599506</v>
      </c>
      <c r="GH113" s="254"/>
      <c r="GI113" s="254">
        <v>61.330113274132643</v>
      </c>
      <c r="GJ113" s="254"/>
      <c r="GK113" s="254">
        <v>16.202529955302175</v>
      </c>
      <c r="GL113" s="254"/>
      <c r="GM113" s="254">
        <v>1.3315844928852696</v>
      </c>
      <c r="GN113" s="254"/>
      <c r="GO113" s="254">
        <v>68.422011362904087</v>
      </c>
      <c r="GP113" s="254"/>
      <c r="GQ113" s="254">
        <v>1126</v>
      </c>
      <c r="GR113" s="254"/>
      <c r="GS113" s="254">
        <v>78.900000000000006</v>
      </c>
      <c r="GT113" s="254"/>
      <c r="GU113" s="184">
        <v>71.2</v>
      </c>
      <c r="GV113" s="184"/>
      <c r="GW113" s="184">
        <v>51.1</v>
      </c>
      <c r="GX113" s="184"/>
      <c r="GY113" s="184">
        <v>35.6</v>
      </c>
      <c r="GZ113" s="184"/>
      <c r="HC113" s="184"/>
      <c r="HG113" s="184">
        <v>1008</v>
      </c>
      <c r="HH113" s="184"/>
      <c r="HI113" s="184">
        <v>4101</v>
      </c>
      <c r="HJ113" s="184"/>
      <c r="HK113" s="184">
        <v>344</v>
      </c>
      <c r="HL113" s="184"/>
      <c r="HM113" s="184">
        <v>6475</v>
      </c>
      <c r="HO113" s="183">
        <v>857.57081954800583</v>
      </c>
      <c r="HQ113" s="154"/>
      <c r="HS113" s="238">
        <v>4</v>
      </c>
      <c r="HT113" s="194">
        <v>2003</v>
      </c>
      <c r="HU113" s="239"/>
      <c r="HW113" s="239">
        <v>18.578403550000001</v>
      </c>
      <c r="HX113" s="239"/>
      <c r="HY113" s="154"/>
      <c r="HZ113" s="154"/>
      <c r="IA113" s="184">
        <v>9</v>
      </c>
      <c r="IB113" s="184"/>
      <c r="IC113" s="184">
        <v>74</v>
      </c>
      <c r="ID113" s="184"/>
      <c r="IE113" s="185">
        <v>1.1909015124449209</v>
      </c>
      <c r="IF113" s="185"/>
      <c r="IG113" s="184">
        <v>9.7918568801026815</v>
      </c>
    </row>
    <row r="114" spans="1:241" ht="15" customHeight="1" x14ac:dyDescent="0.25">
      <c r="A114" s="156">
        <v>111</v>
      </c>
      <c r="B114" s="155"/>
      <c r="C114" s="244"/>
      <c r="D114" s="244"/>
      <c r="E114" s="245">
        <v>67936</v>
      </c>
      <c r="F114" s="244"/>
      <c r="G114" s="244"/>
      <c r="H114" s="244"/>
      <c r="I114" s="244"/>
      <c r="J114" s="244"/>
      <c r="K114" s="244"/>
      <c r="L114" s="244"/>
      <c r="M114" s="244"/>
      <c r="N114" s="244"/>
      <c r="O114" s="244"/>
      <c r="P114" s="244"/>
      <c r="Q114" s="244"/>
      <c r="R114" s="244"/>
      <c r="S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v>150</v>
      </c>
      <c r="BD114" s="244"/>
      <c r="BE114" s="244">
        <v>89</v>
      </c>
      <c r="BF114" s="244"/>
      <c r="BG114" s="244">
        <v>4</v>
      </c>
      <c r="BH114" s="244"/>
      <c r="BI114" s="244">
        <v>22</v>
      </c>
      <c r="BJ114" s="244"/>
      <c r="BK114" s="244"/>
      <c r="BL114" s="244"/>
      <c r="BM114" s="244"/>
      <c r="BN114" s="244"/>
      <c r="BO114" s="244"/>
      <c r="BP114" s="244"/>
      <c r="BQ114" s="244"/>
      <c r="BR114" s="244"/>
      <c r="BS114" s="244"/>
      <c r="BT114" s="244"/>
      <c r="BU114" s="244"/>
      <c r="BW114" s="244"/>
      <c r="BX114" s="244"/>
      <c r="BY114" s="244"/>
      <c r="BZ114" s="244"/>
      <c r="CA114" s="244"/>
      <c r="CB114" s="244"/>
      <c r="CC114" s="244"/>
      <c r="CE114" s="244"/>
      <c r="CF114" s="244"/>
      <c r="CG114" s="244"/>
      <c r="CH114" s="244"/>
      <c r="CI114" s="244"/>
      <c r="CJ114" s="244"/>
      <c r="CK114" s="244"/>
      <c r="CL114" s="244"/>
      <c r="CM114" s="244"/>
      <c r="CN114" s="244"/>
      <c r="CO114" s="257">
        <v>6.2</v>
      </c>
      <c r="CP114" s="244"/>
      <c r="CQ114" s="244"/>
      <c r="CR114" s="244"/>
      <c r="CS114" s="244"/>
      <c r="CT114" s="244"/>
      <c r="CU114" s="244"/>
      <c r="CV114" s="244"/>
      <c r="CW114" s="244"/>
      <c r="CX114" s="244"/>
      <c r="CY114" s="244"/>
      <c r="CZ114" s="244"/>
      <c r="DA114" s="244"/>
      <c r="DE114" s="244"/>
      <c r="DF114" s="244"/>
      <c r="DG114" s="244"/>
      <c r="DH114" s="244"/>
      <c r="DI114" s="244"/>
      <c r="DJ114" s="244"/>
      <c r="DK114" s="244"/>
      <c r="DL114" s="244"/>
      <c r="DM114" s="244"/>
      <c r="DN114" s="244"/>
      <c r="DO114" s="244"/>
      <c r="DP114" s="244"/>
      <c r="DQ114" s="244"/>
      <c r="DR114" s="244"/>
      <c r="DS114" s="244"/>
      <c r="DT114" s="244"/>
      <c r="DU114" s="244"/>
      <c r="DV114" s="244"/>
      <c r="DW114" s="244"/>
      <c r="DX114" s="244"/>
      <c r="DY114" s="244"/>
      <c r="DZ114" s="244"/>
      <c r="EA114" s="244"/>
      <c r="EB114" s="244"/>
      <c r="EC114" s="245">
        <v>360000</v>
      </c>
      <c r="ED114" s="244"/>
      <c r="EE114" s="245">
        <v>284000</v>
      </c>
      <c r="EK114" s="242">
        <v>36</v>
      </c>
      <c r="EO114" s="244"/>
      <c r="EP114" s="244"/>
      <c r="GA114" s="254">
        <v>11.384335154826957</v>
      </c>
      <c r="GB114" s="254"/>
      <c r="GC114" s="254">
        <v>89.552238805970148</v>
      </c>
      <c r="GD114" s="254"/>
      <c r="GE114" s="254">
        <v>224.31039709002729</v>
      </c>
      <c r="GF114" s="254"/>
      <c r="GG114" s="254">
        <v>164.86220472440945</v>
      </c>
      <c r="GH114" s="254"/>
      <c r="GI114" s="254">
        <v>75.611259502773777</v>
      </c>
      <c r="GJ114" s="254"/>
      <c r="GK114" s="254">
        <v>18.086225026288119</v>
      </c>
      <c r="GL114" s="254"/>
      <c r="GM114" s="254">
        <v>0</v>
      </c>
      <c r="GN114" s="254"/>
      <c r="GO114" s="254">
        <v>89.537830336671902</v>
      </c>
      <c r="GP114" s="254"/>
      <c r="GQ114" s="254">
        <v>1233</v>
      </c>
      <c r="GR114" s="254"/>
      <c r="GS114" s="254">
        <v>82.9</v>
      </c>
      <c r="GT114" s="254"/>
      <c r="GU114" s="184">
        <v>78.900000000000006</v>
      </c>
      <c r="GV114" s="184"/>
      <c r="GW114" s="184">
        <v>55.3</v>
      </c>
      <c r="GX114" s="184"/>
      <c r="GY114" s="184">
        <v>41.2</v>
      </c>
      <c r="GZ114" s="184"/>
      <c r="HC114" s="184"/>
      <c r="HG114" s="184">
        <v>965</v>
      </c>
      <c r="HH114" s="184"/>
      <c r="HI114" s="184">
        <v>4113</v>
      </c>
      <c r="HJ114" s="184"/>
      <c r="HK114" s="184">
        <v>339</v>
      </c>
      <c r="HL114" s="184"/>
      <c r="HM114" s="184">
        <v>6794</v>
      </c>
      <c r="HO114" s="183">
        <v>929.86850344395737</v>
      </c>
      <c r="HQ114" s="154"/>
      <c r="HS114" s="238">
        <v>4</v>
      </c>
      <c r="HT114" s="194">
        <v>2004</v>
      </c>
      <c r="HU114" s="239"/>
      <c r="HW114" s="239">
        <v>19.414136550000002</v>
      </c>
      <c r="HX114" s="239"/>
      <c r="HY114" s="154"/>
      <c r="HZ114" s="154"/>
      <c r="IA114" s="184">
        <v>7</v>
      </c>
      <c r="IB114" s="184"/>
      <c r="IC114" s="184">
        <v>71</v>
      </c>
      <c r="ID114" s="184"/>
      <c r="IE114" s="185">
        <v>0.87733890490533328</v>
      </c>
      <c r="IF114" s="185"/>
      <c r="IG114" s="184">
        <v>8.8987231783255236</v>
      </c>
    </row>
    <row r="115" spans="1:241" ht="15" customHeight="1" x14ac:dyDescent="0.25">
      <c r="A115" s="156">
        <v>112</v>
      </c>
      <c r="B115" s="155"/>
      <c r="C115" s="244"/>
      <c r="D115" s="244"/>
      <c r="E115" s="245">
        <v>71830</v>
      </c>
      <c r="F115" s="244"/>
      <c r="G115" s="244"/>
      <c r="H115" s="244"/>
      <c r="I115" s="244"/>
      <c r="J115" s="244"/>
      <c r="K115" s="244"/>
      <c r="L115" s="244"/>
      <c r="M115" s="244"/>
      <c r="N115" s="244"/>
      <c r="O115" s="244"/>
      <c r="P115" s="244"/>
      <c r="Q115" s="244"/>
      <c r="R115" s="244"/>
      <c r="S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v>152</v>
      </c>
      <c r="BD115" s="244"/>
      <c r="BE115" s="244">
        <v>61</v>
      </c>
      <c r="BF115" s="244"/>
      <c r="BG115" s="244">
        <v>13</v>
      </c>
      <c r="BH115" s="244"/>
      <c r="BI115" s="244">
        <v>20</v>
      </c>
      <c r="BJ115" s="244"/>
      <c r="BK115" s="244"/>
      <c r="BL115" s="244"/>
      <c r="BM115" s="244"/>
      <c r="BN115" s="244"/>
      <c r="BO115" s="244"/>
      <c r="BP115" s="244"/>
      <c r="BQ115" s="244"/>
      <c r="BR115" s="244"/>
      <c r="BS115" s="244"/>
      <c r="BT115" s="244"/>
      <c r="BU115" s="244"/>
      <c r="BW115" s="244"/>
      <c r="BX115" s="244"/>
      <c r="BY115" s="244"/>
      <c r="BZ115" s="244"/>
      <c r="CA115" s="244"/>
      <c r="CB115" s="244"/>
      <c r="CC115" s="244"/>
      <c r="CE115" s="244"/>
      <c r="CF115" s="244"/>
      <c r="CG115" s="244"/>
      <c r="CH115" s="244"/>
      <c r="CI115" s="244"/>
      <c r="CJ115" s="244"/>
      <c r="CK115" s="244"/>
      <c r="CL115" s="244"/>
      <c r="CM115" s="244"/>
      <c r="CN115" s="244"/>
      <c r="CO115" s="257">
        <v>6.7</v>
      </c>
      <c r="CP115" s="244"/>
      <c r="CQ115" s="244"/>
      <c r="CR115" s="244"/>
      <c r="CS115" s="244"/>
      <c r="CT115" s="244"/>
      <c r="CU115" s="244"/>
      <c r="CV115" s="244"/>
      <c r="CW115" s="244"/>
      <c r="CX115" s="244"/>
      <c r="CY115" s="244"/>
      <c r="CZ115" s="244"/>
      <c r="DA115" s="244"/>
      <c r="DE115" s="244"/>
      <c r="DF115" s="244"/>
      <c r="DG115" s="244"/>
      <c r="DH115" s="244"/>
      <c r="DI115" s="244"/>
      <c r="DJ115" s="244"/>
      <c r="DK115" s="244"/>
      <c r="DL115" s="244"/>
      <c r="DM115" s="244"/>
      <c r="DN115" s="244"/>
      <c r="DO115" s="244"/>
      <c r="DP115" s="244"/>
      <c r="DQ115" s="244"/>
      <c r="DR115" s="244"/>
      <c r="DS115" s="244"/>
      <c r="DT115" s="244"/>
      <c r="DU115" s="244"/>
      <c r="DV115" s="244"/>
      <c r="DW115" s="244"/>
      <c r="DX115" s="244"/>
      <c r="DY115" s="244"/>
      <c r="DZ115" s="244"/>
      <c r="EA115" s="244"/>
      <c r="EB115" s="244"/>
      <c r="EC115" s="245">
        <v>375501</v>
      </c>
      <c r="ED115" s="244"/>
      <c r="EE115" s="245">
        <v>300000</v>
      </c>
      <c r="EK115" s="242">
        <v>32.1</v>
      </c>
      <c r="EO115" s="244"/>
      <c r="EP115" s="244"/>
      <c r="GA115" s="254">
        <v>8.4142783506081944</v>
      </c>
      <c r="GB115" s="254"/>
      <c r="GC115" s="254">
        <v>65.660655445822158</v>
      </c>
      <c r="GD115" s="254"/>
      <c r="GE115" s="254">
        <v>151.39248164380794</v>
      </c>
      <c r="GF115" s="254"/>
      <c r="GG115" s="254">
        <v>138.32683276011861</v>
      </c>
      <c r="GH115" s="254"/>
      <c r="GI115" s="254">
        <v>67.38764332667084</v>
      </c>
      <c r="GJ115" s="254"/>
      <c r="GK115" s="254">
        <v>13.849426404554052</v>
      </c>
      <c r="GL115" s="254"/>
      <c r="GM115" s="254">
        <v>3.048967440133437</v>
      </c>
      <c r="GN115" s="254"/>
      <c r="GO115" s="254">
        <v>72.877698023305413</v>
      </c>
      <c r="GP115" s="254"/>
      <c r="GQ115" s="254">
        <v>1391</v>
      </c>
      <c r="GR115" s="254"/>
      <c r="GS115" s="254">
        <v>80</v>
      </c>
      <c r="GT115" s="254"/>
      <c r="GU115" s="184">
        <v>77.900000000000006</v>
      </c>
      <c r="GV115" s="184"/>
      <c r="GW115" s="184">
        <v>52.400000000000006</v>
      </c>
      <c r="GX115" s="184"/>
      <c r="GY115" s="184">
        <v>38.6</v>
      </c>
      <c r="GZ115" s="184"/>
      <c r="HC115" s="184"/>
      <c r="HG115" s="223">
        <v>1178.0525928650238</v>
      </c>
      <c r="HH115" s="223"/>
      <c r="HI115" s="223">
        <v>3734.1393894814269</v>
      </c>
      <c r="HJ115" s="223"/>
      <c r="HK115" s="223">
        <v>468.92239794041927</v>
      </c>
      <c r="HL115" s="223"/>
      <c r="HM115" s="223">
        <v>7095.8992276572271</v>
      </c>
      <c r="HO115" s="183">
        <v>894.95996231747517</v>
      </c>
      <c r="HQ115" s="154"/>
      <c r="HS115" s="238">
        <v>4</v>
      </c>
      <c r="HT115" s="194">
        <v>2005</v>
      </c>
      <c r="HU115" s="239"/>
      <c r="HW115" s="239">
        <v>20.768966519999999</v>
      </c>
      <c r="HX115" s="239"/>
      <c r="HY115" s="154"/>
      <c r="HZ115" s="154"/>
      <c r="IA115" s="184">
        <v>1</v>
      </c>
      <c r="IB115" s="184"/>
      <c r="IC115" s="184">
        <v>73</v>
      </c>
      <c r="ID115" s="184"/>
      <c r="IE115" s="185">
        <v>0.11941577829733203</v>
      </c>
      <c r="IF115" s="185"/>
      <c r="IG115" s="184">
        <v>8.7173518157052392</v>
      </c>
    </row>
    <row r="116" spans="1:241" ht="15" customHeight="1" x14ac:dyDescent="0.25">
      <c r="A116" s="198">
        <v>113</v>
      </c>
      <c r="B116" s="155"/>
      <c r="C116" s="244"/>
      <c r="D116" s="244"/>
      <c r="E116" s="245">
        <v>75831</v>
      </c>
      <c r="F116" s="244"/>
      <c r="G116" s="244"/>
      <c r="H116" s="244"/>
      <c r="I116" s="244"/>
      <c r="J116" s="244"/>
      <c r="K116" s="244"/>
      <c r="L116" s="244"/>
      <c r="M116" s="244"/>
      <c r="N116" s="244"/>
      <c r="O116" s="244"/>
      <c r="P116" s="244"/>
      <c r="Q116" s="244"/>
      <c r="R116" s="244"/>
      <c r="S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68">
        <v>195</v>
      </c>
      <c r="BD116" s="240"/>
      <c r="BE116" s="268">
        <v>75</v>
      </c>
      <c r="BF116" s="240"/>
      <c r="BG116" s="268">
        <v>18</v>
      </c>
      <c r="BH116" s="240"/>
      <c r="BI116" s="268">
        <v>12</v>
      </c>
      <c r="BJ116" s="244"/>
      <c r="BK116" s="244"/>
      <c r="BL116" s="244"/>
      <c r="BM116" s="244"/>
      <c r="BN116" s="244"/>
      <c r="BO116" s="244"/>
      <c r="BP116" s="244"/>
      <c r="BQ116" s="244"/>
      <c r="BR116" s="244"/>
      <c r="BS116" s="244"/>
      <c r="BT116" s="244"/>
      <c r="BU116" s="244"/>
      <c r="BW116" s="244"/>
      <c r="BX116" s="244"/>
      <c r="BY116" s="244"/>
      <c r="BZ116" s="244"/>
      <c r="CA116" s="244"/>
      <c r="CB116" s="244"/>
      <c r="CC116" s="244"/>
      <c r="CE116" s="244"/>
      <c r="CF116" s="244"/>
      <c r="CG116" s="244"/>
      <c r="CH116" s="244"/>
      <c r="CI116" s="244"/>
      <c r="CJ116" s="244"/>
      <c r="CK116" s="244"/>
      <c r="CL116" s="244"/>
      <c r="CM116" s="244"/>
      <c r="CN116" s="244"/>
      <c r="CO116" s="257">
        <v>4.9000000000000004</v>
      </c>
      <c r="CP116" s="244"/>
      <c r="CQ116" s="244"/>
      <c r="CR116" s="244"/>
      <c r="CS116" s="244"/>
      <c r="CT116" s="244"/>
      <c r="CU116" s="244"/>
      <c r="CV116" s="244"/>
      <c r="CW116" s="244"/>
      <c r="CX116" s="244"/>
      <c r="CY116" s="244"/>
      <c r="CZ116" s="244"/>
      <c r="DA116" s="244"/>
      <c r="DE116" s="244"/>
      <c r="DF116" s="244"/>
      <c r="DG116" s="244"/>
      <c r="DH116" s="244"/>
      <c r="DI116" s="244"/>
      <c r="DJ116" s="244"/>
      <c r="DK116" s="244"/>
      <c r="DL116" s="244"/>
      <c r="DM116" s="244"/>
      <c r="DN116" s="244"/>
      <c r="DO116" s="244"/>
      <c r="DP116" s="244"/>
      <c r="DQ116" s="244"/>
      <c r="DR116" s="244"/>
      <c r="DS116" s="244"/>
      <c r="DT116" s="244"/>
      <c r="DU116" s="244"/>
      <c r="DV116" s="244"/>
      <c r="DW116" s="244"/>
      <c r="DX116" s="244"/>
      <c r="DY116" s="244"/>
      <c r="DZ116" s="244"/>
      <c r="EA116" s="244"/>
      <c r="EB116" s="244"/>
      <c r="EC116" s="245">
        <v>415050</v>
      </c>
      <c r="ED116" s="244"/>
      <c r="EE116" s="245">
        <v>320000</v>
      </c>
      <c r="EK116" s="242">
        <v>41</v>
      </c>
      <c r="EO116" s="244"/>
      <c r="EP116" s="244"/>
      <c r="GA116" s="254">
        <v>13.47568747502631</v>
      </c>
      <c r="GC116" s="254">
        <v>84.699923323653834</v>
      </c>
      <c r="GE116" s="254">
        <v>149.45006628634812</v>
      </c>
      <c r="GG116" s="254">
        <v>132.44793964257195</v>
      </c>
      <c r="GI116" s="254">
        <v>60.874381700361006</v>
      </c>
      <c r="GK116" s="254">
        <v>14.028545377566921</v>
      </c>
      <c r="GM116" s="254">
        <v>0</v>
      </c>
      <c r="GO116" s="254">
        <v>75.878882388962182</v>
      </c>
      <c r="GP116" s="254"/>
      <c r="GQ116" s="254">
        <v>1390</v>
      </c>
      <c r="GR116" s="254"/>
      <c r="GS116" s="254">
        <v>85.5</v>
      </c>
      <c r="GT116" s="254"/>
      <c r="GU116" s="184">
        <v>74.3</v>
      </c>
      <c r="GV116" s="184"/>
      <c r="GW116" s="184">
        <v>56.699999999999996</v>
      </c>
      <c r="GX116" s="184"/>
      <c r="GY116" s="154">
        <v>40.200000000000003</v>
      </c>
      <c r="GZ116" s="184"/>
      <c r="HC116" s="184"/>
      <c r="HG116" s="184">
        <v>1220.6602234216141</v>
      </c>
      <c r="HH116" s="184"/>
      <c r="HI116" s="184">
        <v>4205.89096690515</v>
      </c>
      <c r="HJ116" s="184"/>
      <c r="HK116" s="184">
        <v>455.00188276641143</v>
      </c>
      <c r="HL116" s="184"/>
      <c r="HM116" s="184">
        <v>8066.6080917116442</v>
      </c>
      <c r="HO116" s="183">
        <v>885.63458856345881</v>
      </c>
      <c r="HQ116" s="154"/>
      <c r="HS116" s="238">
        <v>4</v>
      </c>
      <c r="HT116" s="194">
        <v>2006</v>
      </c>
      <c r="HU116" s="239"/>
      <c r="HW116" s="239">
        <v>21.87515616</v>
      </c>
      <c r="HX116" s="239"/>
      <c r="HY116" s="154"/>
      <c r="HZ116" s="154"/>
      <c r="IA116" s="184">
        <v>5</v>
      </c>
      <c r="IB116" s="184"/>
      <c r="IC116" s="184">
        <v>74</v>
      </c>
      <c r="ID116" s="184"/>
      <c r="IE116" s="185">
        <v>0.57015580071651883</v>
      </c>
      <c r="IF116" s="185"/>
      <c r="IG116" s="184">
        <v>8.438305850604479</v>
      </c>
    </row>
    <row r="117" spans="1:241" ht="15" customHeight="1" x14ac:dyDescent="0.25">
      <c r="A117" s="156">
        <v>114</v>
      </c>
      <c r="B117" s="155"/>
      <c r="C117" s="244"/>
      <c r="D117" s="244"/>
      <c r="E117" s="245">
        <v>80451</v>
      </c>
      <c r="F117" s="244"/>
      <c r="G117" s="244"/>
      <c r="H117" s="244"/>
      <c r="I117" s="244"/>
      <c r="J117" s="244"/>
      <c r="K117" s="244"/>
      <c r="L117" s="244"/>
      <c r="M117" s="244"/>
      <c r="N117" s="244"/>
      <c r="O117" s="244"/>
      <c r="P117" s="244"/>
      <c r="Q117" s="244"/>
      <c r="R117" s="244"/>
      <c r="S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v>161</v>
      </c>
      <c r="BD117" s="244"/>
      <c r="BE117" s="244">
        <v>52</v>
      </c>
      <c r="BF117" s="244"/>
      <c r="BG117" s="244">
        <v>8</v>
      </c>
      <c r="BH117" s="244"/>
      <c r="BI117" s="244">
        <v>12</v>
      </c>
      <c r="BJ117" s="244"/>
      <c r="BK117" s="244"/>
      <c r="BL117" s="244"/>
      <c r="BM117" s="244"/>
      <c r="BN117" s="244"/>
      <c r="BO117" s="244"/>
      <c r="BP117" s="244"/>
      <c r="BQ117" s="244"/>
      <c r="BR117" s="244"/>
      <c r="BS117" s="244"/>
      <c r="BT117" s="244"/>
      <c r="BU117" s="244"/>
      <c r="BW117" s="244"/>
      <c r="BX117" s="244"/>
      <c r="BY117" s="244"/>
      <c r="BZ117" s="244"/>
      <c r="CA117" s="244"/>
      <c r="CB117" s="244"/>
      <c r="CC117" s="244"/>
      <c r="CE117" s="244"/>
      <c r="CF117" s="244"/>
      <c r="CG117" s="244"/>
      <c r="CH117" s="244"/>
      <c r="CI117" s="244"/>
      <c r="CJ117" s="244"/>
      <c r="CK117" s="244"/>
      <c r="CL117" s="244"/>
      <c r="CM117" s="244"/>
      <c r="CN117" s="244"/>
      <c r="CO117" s="257">
        <v>7</v>
      </c>
      <c r="CP117" s="244"/>
      <c r="CQ117" s="244"/>
      <c r="CR117" s="244"/>
      <c r="CS117" s="244"/>
      <c r="CT117" s="244"/>
      <c r="CU117" s="244"/>
      <c r="CV117" s="244"/>
      <c r="CW117" s="244"/>
      <c r="CX117" s="244"/>
      <c r="CY117" s="244"/>
      <c r="CZ117" s="244"/>
      <c r="DA117" s="244"/>
      <c r="DE117" s="244"/>
      <c r="DF117" s="244"/>
      <c r="DG117" s="244"/>
      <c r="DH117" s="244"/>
      <c r="DI117" s="244"/>
      <c r="DJ117" s="244"/>
      <c r="DK117" s="244"/>
      <c r="DL117" s="244"/>
      <c r="DM117" s="244"/>
      <c r="DN117" s="244"/>
      <c r="DO117" s="244"/>
      <c r="DP117" s="244"/>
      <c r="DQ117" s="244"/>
      <c r="DR117" s="244"/>
      <c r="DS117" s="244"/>
      <c r="DT117" s="244"/>
      <c r="DU117" s="244"/>
      <c r="DV117" s="244"/>
      <c r="DW117" s="244"/>
      <c r="DX117" s="244"/>
      <c r="DY117" s="244"/>
      <c r="DZ117" s="244"/>
      <c r="EA117" s="244"/>
      <c r="EB117" s="244"/>
      <c r="EC117" s="245">
        <v>480000</v>
      </c>
      <c r="ED117" s="244"/>
      <c r="EE117" s="245">
        <v>364230</v>
      </c>
      <c r="EK117" s="242">
        <v>42.9</v>
      </c>
      <c r="EO117" s="244"/>
      <c r="EP117" s="244"/>
      <c r="GA117" s="254">
        <v>12.082228185921222</v>
      </c>
      <c r="GC117" s="254">
        <v>76.849552203563377</v>
      </c>
      <c r="GE117" s="254">
        <v>176.64284687024414</v>
      </c>
      <c r="GG117" s="254">
        <v>155.36084680008136</v>
      </c>
      <c r="GI117" s="254">
        <v>66.252307613322074</v>
      </c>
      <c r="GK117" s="254">
        <v>13.043088259192729</v>
      </c>
      <c r="GM117" s="254">
        <v>0</v>
      </c>
      <c r="GO117" s="254">
        <v>82.759462027045871</v>
      </c>
      <c r="GP117" s="254"/>
      <c r="GQ117" s="254">
        <v>1438</v>
      </c>
      <c r="GR117" s="254"/>
      <c r="GS117" s="254">
        <v>87.013888888888886</v>
      </c>
      <c r="GT117" s="254"/>
      <c r="GU117" s="184">
        <v>74.483204134366915</v>
      </c>
      <c r="GV117" s="184"/>
      <c r="GW117" s="184">
        <v>55.487804878048777</v>
      </c>
      <c r="GX117" s="184"/>
      <c r="GY117" s="154">
        <v>42.479674796747965</v>
      </c>
      <c r="GZ117" s="184"/>
      <c r="HC117" s="184"/>
      <c r="HG117" s="184">
        <v>1116.5172855313701</v>
      </c>
      <c r="HH117" s="184"/>
      <c r="HI117" s="184">
        <v>3825.8642765685017</v>
      </c>
      <c r="HJ117" s="184"/>
      <c r="HK117" s="184">
        <v>453.77720870678615</v>
      </c>
      <c r="HL117" s="184"/>
      <c r="HM117" s="184">
        <v>6774.9039692701663</v>
      </c>
      <c r="HO117" s="183">
        <v>1288.8200812459477</v>
      </c>
      <c r="HQ117" s="154"/>
      <c r="HS117" s="238">
        <v>5</v>
      </c>
      <c r="HT117" s="194">
        <v>2007</v>
      </c>
      <c r="HU117" s="239"/>
      <c r="HW117" s="239">
        <v>20.595653840000001</v>
      </c>
      <c r="HX117" s="239"/>
      <c r="HY117" s="154"/>
      <c r="HZ117" s="154"/>
      <c r="IA117" s="184">
        <v>8</v>
      </c>
      <c r="IB117" s="184"/>
      <c r="IC117" s="184">
        <v>106.66666666666667</v>
      </c>
      <c r="ID117" s="184"/>
      <c r="IE117" s="185">
        <v>0.87288951803722614</v>
      </c>
      <c r="IF117" s="185"/>
      <c r="IG117" s="184">
        <v>11.638526907163016</v>
      </c>
    </row>
    <row r="118" spans="1:241" ht="15" customHeight="1" x14ac:dyDescent="0.25">
      <c r="A118" s="156">
        <v>115</v>
      </c>
      <c r="B118" s="155"/>
      <c r="C118" s="244"/>
      <c r="D118" s="244"/>
      <c r="E118" s="245">
        <v>84623</v>
      </c>
      <c r="F118" s="244"/>
      <c r="G118" s="244"/>
      <c r="H118" s="244"/>
      <c r="I118" s="244"/>
      <c r="J118" s="244"/>
      <c r="K118" s="244"/>
      <c r="L118" s="244"/>
      <c r="M118" s="244"/>
      <c r="N118" s="244"/>
      <c r="O118" s="244"/>
      <c r="P118" s="244"/>
      <c r="Q118" s="244"/>
      <c r="R118" s="244"/>
      <c r="S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f>SUM(BE118,BG118,BI118)</f>
        <v>497</v>
      </c>
      <c r="BD118" s="244"/>
      <c r="BE118" s="244">
        <v>246</v>
      </c>
      <c r="BF118" s="244"/>
      <c r="BG118" s="244">
        <v>32</v>
      </c>
      <c r="BH118" s="244"/>
      <c r="BI118" s="244">
        <v>219</v>
      </c>
      <c r="BJ118" s="244"/>
      <c r="BK118" s="244"/>
      <c r="BL118" s="244"/>
      <c r="BM118" s="244"/>
      <c r="BN118" s="244"/>
      <c r="BO118" s="244"/>
      <c r="BP118" s="244"/>
      <c r="BQ118" s="244"/>
      <c r="BR118" s="244"/>
      <c r="BS118" s="244"/>
      <c r="BT118" s="244"/>
      <c r="BU118" s="244"/>
      <c r="BW118" s="244"/>
      <c r="BX118" s="244"/>
      <c r="BY118" s="244"/>
      <c r="BZ118" s="244"/>
      <c r="CA118" s="244"/>
      <c r="CB118" s="244"/>
      <c r="CC118" s="244"/>
      <c r="CE118" s="244"/>
      <c r="CF118" s="244"/>
      <c r="CG118" s="244"/>
      <c r="CH118" s="244"/>
      <c r="CI118" s="244"/>
      <c r="CJ118" s="244"/>
      <c r="CK118" s="244"/>
      <c r="CL118" s="244"/>
      <c r="CM118" s="244"/>
      <c r="CN118" s="244"/>
      <c r="CO118" s="257">
        <v>6.4</v>
      </c>
      <c r="CP118" s="244"/>
      <c r="CQ118" s="244"/>
      <c r="CR118" s="244"/>
      <c r="CS118" s="244"/>
      <c r="CT118" s="244"/>
      <c r="CU118" s="244"/>
      <c r="CV118" s="244"/>
      <c r="CW118" s="244"/>
      <c r="CX118" s="244"/>
      <c r="CY118" s="244"/>
      <c r="CZ118" s="244"/>
      <c r="DA118" s="244"/>
      <c r="DE118" s="244"/>
      <c r="DF118" s="244"/>
      <c r="DG118" s="244"/>
      <c r="DH118" s="244"/>
      <c r="DI118" s="244"/>
      <c r="DJ118" s="244"/>
      <c r="DK118" s="244"/>
      <c r="DL118" s="244"/>
      <c r="DM118" s="244"/>
      <c r="DN118" s="244"/>
      <c r="DO118" s="244"/>
      <c r="DP118" s="244"/>
      <c r="DQ118" s="244"/>
      <c r="DR118" s="244"/>
      <c r="DS118" s="244"/>
      <c r="DT118" s="244"/>
      <c r="DU118" s="244"/>
      <c r="DV118" s="244"/>
      <c r="DW118" s="244"/>
      <c r="DX118" s="244"/>
      <c r="DY118" s="244"/>
      <c r="DZ118" s="244"/>
      <c r="EA118" s="244"/>
      <c r="EB118" s="244"/>
      <c r="EC118" s="245">
        <v>531650</v>
      </c>
      <c r="ED118" s="244"/>
      <c r="EE118" s="245">
        <v>400000</v>
      </c>
      <c r="EK118" s="242">
        <v>39.800000000000004</v>
      </c>
      <c r="EO118" s="244"/>
      <c r="EP118" s="244"/>
      <c r="GA118" s="254">
        <v>13.868551078740424</v>
      </c>
      <c r="GB118" s="254"/>
      <c r="GC118" s="254">
        <v>70.037757465250948</v>
      </c>
      <c r="GD118" s="254"/>
      <c r="GE118" s="254">
        <v>146.40256502731515</v>
      </c>
      <c r="GF118" s="254"/>
      <c r="GG118" s="254">
        <v>130.91393219802862</v>
      </c>
      <c r="GH118" s="254"/>
      <c r="GI118" s="254">
        <v>63.764937404675187</v>
      </c>
      <c r="GJ118" s="254"/>
      <c r="GK118" s="254">
        <v>13.081083543450907</v>
      </c>
      <c r="GL118" s="254"/>
      <c r="GM118" s="254">
        <v>0</v>
      </c>
      <c r="GN118" s="254"/>
      <c r="GO118" s="254">
        <v>74.024022392256356</v>
      </c>
      <c r="GP118" s="254"/>
      <c r="GQ118" s="254">
        <v>1461</v>
      </c>
      <c r="GR118" s="254"/>
      <c r="GS118" s="254">
        <v>84</v>
      </c>
      <c r="GT118" s="254"/>
      <c r="GU118" s="184">
        <v>76.2</v>
      </c>
      <c r="GV118" s="184"/>
      <c r="GW118" s="184">
        <v>53.3</v>
      </c>
      <c r="GX118" s="184"/>
      <c r="GY118" s="184">
        <v>40.299999999999997</v>
      </c>
      <c r="GZ118" s="184"/>
      <c r="HC118" s="184"/>
      <c r="HG118" s="184">
        <v>964.81548392136949</v>
      </c>
      <c r="HH118" s="184"/>
      <c r="HI118" s="184">
        <v>3038.973467574192</v>
      </c>
      <c r="HJ118" s="184"/>
      <c r="HK118" s="184">
        <v>348.62259894729647</v>
      </c>
      <c r="HL118" s="184"/>
      <c r="HM118" s="184">
        <v>5656.0842944054375</v>
      </c>
      <c r="HO118" s="183">
        <v>1486.4763241671471</v>
      </c>
      <c r="HQ118" s="154"/>
      <c r="HS118" s="238">
        <v>5</v>
      </c>
      <c r="HT118" s="194">
        <v>2008</v>
      </c>
      <c r="HU118" s="239"/>
      <c r="HW118" s="239">
        <v>21.217863100000002</v>
      </c>
      <c r="HX118" s="239"/>
      <c r="HY118" s="154"/>
      <c r="HZ118" s="154"/>
      <c r="IA118" s="184"/>
      <c r="IB118" s="184"/>
      <c r="ID118" s="184"/>
      <c r="IE118" s="185"/>
      <c r="IF118" s="185"/>
      <c r="IG118" s="184"/>
    </row>
    <row r="119" spans="1:241" ht="15" customHeight="1" x14ac:dyDescent="0.25">
      <c r="A119" s="156">
        <v>116</v>
      </c>
      <c r="B119" s="155"/>
      <c r="C119" s="244"/>
      <c r="D119" s="244"/>
      <c r="E119" s="245">
        <v>88153</v>
      </c>
      <c r="F119" s="244"/>
      <c r="G119" s="244"/>
      <c r="H119" s="244"/>
      <c r="I119" s="244"/>
      <c r="J119" s="244"/>
      <c r="K119" s="244"/>
      <c r="L119" s="244"/>
      <c r="M119" s="244"/>
      <c r="N119" s="244"/>
      <c r="O119" s="244"/>
      <c r="P119" s="244"/>
      <c r="Q119" s="244"/>
      <c r="R119" s="244"/>
      <c r="S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v>639</v>
      </c>
      <c r="BD119" s="244"/>
      <c r="BE119" s="244">
        <v>302</v>
      </c>
      <c r="BF119" s="244"/>
      <c r="BG119" s="244">
        <v>23</v>
      </c>
      <c r="BH119" s="244"/>
      <c r="BI119" s="244">
        <v>314</v>
      </c>
      <c r="BJ119" s="244"/>
      <c r="BK119" s="244"/>
      <c r="BL119" s="244"/>
      <c r="BM119" s="244"/>
      <c r="BN119" s="244"/>
      <c r="BO119" s="244"/>
      <c r="BP119" s="244"/>
      <c r="BQ119" s="244"/>
      <c r="BR119" s="244"/>
      <c r="BS119" s="244"/>
      <c r="BT119" s="244"/>
      <c r="BU119" s="244"/>
      <c r="BW119" s="244"/>
      <c r="BX119" s="244"/>
      <c r="BY119" s="244"/>
      <c r="BZ119" s="244"/>
      <c r="CA119" s="244"/>
      <c r="CB119" s="244"/>
      <c r="CC119" s="244"/>
      <c r="CE119" s="244"/>
      <c r="CF119" s="244"/>
      <c r="CG119" s="244"/>
      <c r="CH119" s="244"/>
      <c r="CI119" s="244"/>
      <c r="CJ119" s="244"/>
      <c r="CK119" s="244"/>
      <c r="CL119" s="244"/>
      <c r="CM119" s="244"/>
      <c r="CN119" s="244"/>
      <c r="CO119" s="257">
        <v>5.7</v>
      </c>
      <c r="CP119" s="244"/>
      <c r="CQ119" s="244"/>
      <c r="CR119" s="244"/>
      <c r="CS119" s="244"/>
      <c r="CT119" s="244"/>
      <c r="CU119" s="244"/>
      <c r="CV119" s="244"/>
      <c r="CW119" s="244"/>
      <c r="CX119" s="244"/>
      <c r="CY119" s="244"/>
      <c r="CZ119" s="244"/>
      <c r="DA119" s="244"/>
      <c r="DE119" s="244"/>
      <c r="DF119" s="244"/>
      <c r="DG119" s="244"/>
      <c r="DH119" s="244"/>
      <c r="DI119" s="244"/>
      <c r="DJ119" s="244"/>
      <c r="DK119" s="244"/>
      <c r="DL119" s="244"/>
      <c r="DM119" s="244"/>
      <c r="DN119" s="244"/>
      <c r="DO119" s="244"/>
      <c r="DP119" s="244"/>
      <c r="DQ119" s="244"/>
      <c r="DR119" s="244"/>
      <c r="DS119" s="244"/>
      <c r="DT119" s="244"/>
      <c r="DU119" s="244"/>
      <c r="DV119" s="244"/>
      <c r="DW119" s="244"/>
      <c r="DX119" s="244"/>
      <c r="DY119" s="244"/>
      <c r="DZ119" s="244"/>
      <c r="EA119" s="244"/>
      <c r="EB119" s="244"/>
      <c r="EC119" s="245">
        <v>518000</v>
      </c>
      <c r="ED119" s="244"/>
      <c r="EE119" s="245">
        <v>380000</v>
      </c>
      <c r="EK119" s="242">
        <v>42</v>
      </c>
      <c r="EO119" s="244"/>
      <c r="EP119" s="244"/>
      <c r="GA119" s="254">
        <v>10.394534655565435</v>
      </c>
      <c r="GB119" s="254"/>
      <c r="GC119" s="254">
        <v>71.334662562348313</v>
      </c>
      <c r="GD119" s="254"/>
      <c r="GE119" s="254">
        <v>148.34200738075199</v>
      </c>
      <c r="GF119" s="254"/>
      <c r="GG119" s="254">
        <v>144.65362914259987</v>
      </c>
      <c r="GH119" s="254"/>
      <c r="GI119" s="254">
        <v>66.348075557481252</v>
      </c>
      <c r="GJ119" s="254"/>
      <c r="GK119" s="254">
        <v>14.809521920307617</v>
      </c>
      <c r="GL119" s="254"/>
      <c r="GM119" s="254">
        <v>0.47872925662407706</v>
      </c>
      <c r="GN119" s="254"/>
      <c r="GO119" s="254">
        <v>67.0697894427786</v>
      </c>
      <c r="GP119" s="254"/>
      <c r="GQ119" s="254">
        <v>1550.5</v>
      </c>
      <c r="GR119" s="254"/>
      <c r="GS119" s="254">
        <v>83.8</v>
      </c>
      <c r="GT119" s="254"/>
      <c r="GU119" s="184">
        <v>73.849999999999994</v>
      </c>
      <c r="GV119" s="184"/>
      <c r="GW119" s="184">
        <v>53.3</v>
      </c>
      <c r="GX119" s="184"/>
      <c r="GY119" s="184">
        <v>40.299999999999997</v>
      </c>
      <c r="GZ119" s="184"/>
      <c r="HC119" s="184"/>
      <c r="HG119" s="184">
        <v>984.90435691813627</v>
      </c>
      <c r="HH119" s="184"/>
      <c r="HI119" s="184">
        <v>3191.8369633204811</v>
      </c>
      <c r="HJ119" s="184"/>
      <c r="HK119" s="184">
        <v>329.54619714891192</v>
      </c>
      <c r="HL119" s="184"/>
      <c r="HM119" s="184">
        <v>5875.8180307514212</v>
      </c>
      <c r="HO119" s="183">
        <v>1404.8652828168679</v>
      </c>
      <c r="HQ119" s="154"/>
      <c r="HS119" s="238">
        <v>6</v>
      </c>
      <c r="HT119" s="194">
        <v>2009</v>
      </c>
      <c r="HU119" s="239"/>
      <c r="HW119" s="239">
        <v>23.3</v>
      </c>
      <c r="HX119" s="239"/>
      <c r="HY119" s="154"/>
      <c r="HZ119" s="154"/>
      <c r="IA119" s="184"/>
      <c r="IB119" s="184"/>
      <c r="ID119" s="184"/>
      <c r="IE119" s="185"/>
      <c r="IF119" s="185"/>
      <c r="IG119" s="184"/>
    </row>
    <row r="120" spans="1:241" ht="15" customHeight="1" x14ac:dyDescent="0.25">
      <c r="A120" s="156">
        <v>117</v>
      </c>
      <c r="B120" s="155"/>
      <c r="C120" s="244"/>
      <c r="D120" s="244"/>
      <c r="E120" s="245">
        <v>92430</v>
      </c>
      <c r="F120" s="244"/>
      <c r="G120" s="244"/>
      <c r="H120" s="244"/>
      <c r="I120" s="244"/>
      <c r="J120" s="244"/>
      <c r="K120" s="244"/>
      <c r="L120" s="244"/>
      <c r="M120" s="244"/>
      <c r="N120" s="244"/>
      <c r="O120" s="244"/>
      <c r="P120" s="244"/>
      <c r="Q120" s="244"/>
      <c r="R120" s="244"/>
      <c r="S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v>636</v>
      </c>
      <c r="BD120" s="244"/>
      <c r="BE120" s="244">
        <v>298</v>
      </c>
      <c r="BF120" s="244"/>
      <c r="BG120" s="244">
        <v>21</v>
      </c>
      <c r="BH120" s="244"/>
      <c r="BI120" s="244">
        <v>317</v>
      </c>
      <c r="BJ120" s="244"/>
      <c r="BK120" s="244"/>
      <c r="BL120" s="244"/>
      <c r="BM120" s="244"/>
      <c r="BN120" s="244"/>
      <c r="BO120" s="244"/>
      <c r="BP120" s="244"/>
      <c r="BQ120" s="244"/>
      <c r="BR120" s="244"/>
      <c r="BS120" s="244"/>
      <c r="BT120" s="244"/>
      <c r="BU120" s="244"/>
      <c r="BW120" s="244"/>
      <c r="BX120" s="244"/>
      <c r="BY120" s="244"/>
      <c r="BZ120" s="244"/>
      <c r="CA120" s="244"/>
      <c r="CB120" s="244"/>
      <c r="CC120" s="244"/>
      <c r="CE120" s="244"/>
      <c r="CF120" s="244"/>
      <c r="CG120" s="244"/>
      <c r="CH120" s="244"/>
      <c r="CI120" s="244"/>
      <c r="CJ120" s="244"/>
      <c r="CK120" s="244"/>
      <c r="CL120" s="244"/>
      <c r="CM120" s="244"/>
      <c r="CN120" s="244"/>
      <c r="CO120" s="257">
        <v>3.8</v>
      </c>
      <c r="CP120" s="244"/>
      <c r="CQ120" s="244"/>
      <c r="CR120" s="244"/>
      <c r="CS120" s="244"/>
      <c r="CT120" s="244"/>
      <c r="CU120" s="244"/>
      <c r="CV120" s="244"/>
      <c r="CW120" s="244"/>
      <c r="CX120" s="244"/>
      <c r="CY120" s="244"/>
      <c r="CZ120" s="244"/>
      <c r="DA120" s="244"/>
      <c r="DE120" s="244"/>
      <c r="DF120" s="244"/>
      <c r="DG120" s="244"/>
      <c r="DH120" s="244"/>
      <c r="DI120" s="244"/>
      <c r="DJ120" s="244"/>
      <c r="DK120" s="244"/>
      <c r="DL120" s="244"/>
      <c r="DM120" s="244"/>
      <c r="DN120" s="244"/>
      <c r="DO120" s="244"/>
      <c r="DP120" s="244"/>
      <c r="DQ120" s="244"/>
      <c r="DR120" s="244"/>
      <c r="DS120" s="244"/>
      <c r="DT120" s="244"/>
      <c r="DU120" s="244"/>
      <c r="DV120" s="244"/>
      <c r="DW120" s="244"/>
      <c r="DX120" s="244"/>
      <c r="DY120" s="244"/>
      <c r="DZ120" s="244"/>
      <c r="EA120" s="244"/>
      <c r="EB120" s="244"/>
      <c r="EC120" s="245">
        <v>553000</v>
      </c>
      <c r="ED120" s="244"/>
      <c r="EE120" s="245">
        <v>416500</v>
      </c>
      <c r="EK120" s="242">
        <v>35.4</v>
      </c>
      <c r="EO120" s="244"/>
      <c r="EP120" s="244"/>
      <c r="GA120" s="254">
        <v>7.086376959934535</v>
      </c>
      <c r="GB120" s="254"/>
      <c r="GC120" s="254">
        <v>72.542440639269088</v>
      </c>
      <c r="GD120" s="254"/>
      <c r="GE120" s="254">
        <v>150.11480783522239</v>
      </c>
      <c r="GF120" s="254"/>
      <c r="GG120" s="254">
        <v>156.71315420589858</v>
      </c>
      <c r="GH120" s="254"/>
      <c r="GI120" s="254">
        <v>68.758061795752468</v>
      </c>
      <c r="GJ120" s="254"/>
      <c r="GK120" s="254">
        <v>16.460931018709079</v>
      </c>
      <c r="GL120" s="254"/>
      <c r="GM120" s="254">
        <v>0.92283023317646229</v>
      </c>
      <c r="GN120" s="254"/>
      <c r="GO120" s="254">
        <v>70.222963605170165</v>
      </c>
      <c r="GP120" s="254"/>
      <c r="GQ120" s="254">
        <v>1640</v>
      </c>
      <c r="GR120" s="254"/>
      <c r="GS120" s="254">
        <v>83.6</v>
      </c>
      <c r="GT120" s="254"/>
      <c r="GU120" s="184">
        <v>71.5</v>
      </c>
      <c r="GV120" s="184"/>
      <c r="GW120" s="184"/>
      <c r="GX120" s="184"/>
      <c r="GY120" s="184"/>
      <c r="GZ120" s="184"/>
      <c r="HC120" s="184"/>
      <c r="HG120" s="184">
        <v>1134.7934996746271</v>
      </c>
      <c r="HH120" s="184"/>
      <c r="HI120" s="184">
        <v>3318.8029845158185</v>
      </c>
      <c r="HJ120" s="184"/>
      <c r="HK120" s="184">
        <v>402.03603169933768</v>
      </c>
      <c r="HL120" s="184"/>
      <c r="HM120" s="184">
        <v>6461.1023453587568</v>
      </c>
      <c r="HO120" s="183">
        <v>1515.9525560867967</v>
      </c>
      <c r="HQ120" s="154"/>
      <c r="HS120" s="238">
        <v>5</v>
      </c>
      <c r="HT120" s="194">
        <v>2010</v>
      </c>
      <c r="HU120" s="239"/>
      <c r="HW120" s="239">
        <v>25</v>
      </c>
      <c r="HX120" s="239"/>
      <c r="HY120" s="154"/>
      <c r="HZ120" s="154"/>
      <c r="IA120" s="184"/>
      <c r="IB120" s="184"/>
      <c r="ID120" s="184"/>
      <c r="IE120" s="185"/>
      <c r="IF120" s="185"/>
      <c r="IG120" s="184"/>
    </row>
    <row r="121" spans="1:241" ht="15" customHeight="1" x14ac:dyDescent="0.25">
      <c r="A121" s="156">
        <v>118</v>
      </c>
      <c r="B121" s="155"/>
      <c r="C121" s="244"/>
      <c r="D121" s="244"/>
      <c r="E121" s="245">
        <v>97625</v>
      </c>
      <c r="F121" s="244"/>
      <c r="G121" s="244"/>
      <c r="H121" s="244"/>
      <c r="I121" s="244"/>
      <c r="J121" s="244"/>
      <c r="K121" s="244"/>
      <c r="L121" s="244"/>
      <c r="M121" s="244"/>
      <c r="N121" s="244"/>
      <c r="O121" s="244"/>
      <c r="P121" s="244"/>
      <c r="Q121" s="244"/>
      <c r="R121" s="244"/>
      <c r="S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v>596</v>
      </c>
      <c r="BD121" s="244"/>
      <c r="BE121" s="244">
        <v>221</v>
      </c>
      <c r="BF121" s="244"/>
      <c r="BG121" s="244">
        <v>5</v>
      </c>
      <c r="BH121" s="244"/>
      <c r="BI121" s="244">
        <v>370</v>
      </c>
      <c r="BJ121" s="244"/>
      <c r="BK121" s="244"/>
      <c r="BL121" s="244"/>
      <c r="BM121" s="244"/>
      <c r="BN121" s="244"/>
      <c r="BO121" s="244"/>
      <c r="BP121" s="244"/>
      <c r="BQ121" s="244"/>
      <c r="BR121" s="244"/>
      <c r="BS121" s="244"/>
      <c r="BT121" s="244"/>
      <c r="BU121" s="244"/>
      <c r="BW121" s="244"/>
      <c r="BX121" s="244"/>
      <c r="BY121" s="244"/>
      <c r="BZ121" s="244"/>
      <c r="CA121" s="244"/>
      <c r="CB121" s="244"/>
      <c r="CC121" s="244"/>
      <c r="CE121" s="244"/>
      <c r="CF121" s="244"/>
      <c r="CG121" s="244"/>
      <c r="CH121" s="244"/>
      <c r="CI121" s="244"/>
      <c r="CJ121" s="244"/>
      <c r="CK121" s="244"/>
      <c r="CL121" s="244"/>
      <c r="CM121" s="244"/>
      <c r="CN121" s="244"/>
      <c r="CO121" s="257">
        <v>3.5</v>
      </c>
      <c r="CP121" s="244"/>
      <c r="CQ121" s="244"/>
      <c r="CR121" s="244"/>
      <c r="CS121" s="244"/>
      <c r="CT121" s="244"/>
      <c r="CU121" s="244"/>
      <c r="CV121" s="244"/>
      <c r="CW121" s="244"/>
      <c r="CX121" s="244"/>
      <c r="CY121" s="244"/>
      <c r="CZ121" s="244"/>
      <c r="DA121" s="244"/>
      <c r="DE121" s="244"/>
      <c r="DF121" s="244"/>
      <c r="DG121" s="244"/>
      <c r="DH121" s="244"/>
      <c r="DI121" s="244"/>
      <c r="DJ121" s="244"/>
      <c r="DK121" s="244"/>
      <c r="DL121" s="244"/>
      <c r="DM121" s="244"/>
      <c r="DN121" s="244"/>
      <c r="DO121" s="244"/>
      <c r="DP121" s="244"/>
      <c r="DQ121" s="244"/>
      <c r="DR121" s="244"/>
      <c r="DS121" s="244"/>
      <c r="DT121" s="244"/>
      <c r="DU121" s="244"/>
      <c r="DV121" s="244"/>
      <c r="DW121" s="244"/>
      <c r="DX121" s="244"/>
      <c r="DY121" s="244"/>
      <c r="DZ121" s="244"/>
      <c r="EA121" s="244"/>
      <c r="EB121" s="244"/>
      <c r="EC121" s="245">
        <v>630000</v>
      </c>
      <c r="ED121" s="244"/>
      <c r="EE121" s="245">
        <v>450000</v>
      </c>
      <c r="EK121" s="242">
        <v>28.9</v>
      </c>
      <c r="EO121" s="244"/>
      <c r="EP121" s="244"/>
      <c r="GA121" s="254">
        <v>11.045803714955207</v>
      </c>
      <c r="GB121" s="254"/>
      <c r="GC121" s="254">
        <v>58.841616534296797</v>
      </c>
      <c r="GD121" s="254"/>
      <c r="GE121" s="254">
        <v>152.57756231422502</v>
      </c>
      <c r="GF121" s="254"/>
      <c r="GG121" s="254">
        <v>164.22032101956708</v>
      </c>
      <c r="GH121" s="254"/>
      <c r="GI121" s="254">
        <v>72.150247051648066</v>
      </c>
      <c r="GJ121" s="254"/>
      <c r="GK121" s="254">
        <v>14.681069601728169</v>
      </c>
      <c r="GL121" s="254"/>
      <c r="GM121" s="254">
        <v>1.1937651147615169</v>
      </c>
      <c r="GN121" s="254"/>
      <c r="GO121" s="254">
        <v>70.528138838161212</v>
      </c>
      <c r="GP121" s="254"/>
      <c r="GQ121" s="254"/>
      <c r="GR121" s="254"/>
      <c r="GS121" s="254"/>
      <c r="GT121" s="254"/>
      <c r="GU121" s="184"/>
      <c r="GV121" s="184"/>
      <c r="GW121" s="184"/>
      <c r="GX121" s="184"/>
      <c r="GY121" s="184"/>
      <c r="GZ121" s="184"/>
      <c r="HC121" s="184"/>
      <c r="HG121" s="184">
        <v>998.33897050596852</v>
      </c>
      <c r="HH121" s="184"/>
      <c r="HI121" s="184">
        <v>2897.7649255979277</v>
      </c>
      <c r="HJ121" s="184"/>
      <c r="HK121" s="184">
        <v>317.57506906612275</v>
      </c>
      <c r="HL121" s="184"/>
      <c r="HM121" s="184">
        <v>6188.8409800934651</v>
      </c>
      <c r="HO121" s="183">
        <v>1578</v>
      </c>
      <c r="HQ121" s="154"/>
      <c r="HS121" s="238">
        <v>5</v>
      </c>
      <c r="HT121" s="194">
        <v>2011</v>
      </c>
      <c r="HU121" s="239"/>
      <c r="HW121" s="239">
        <v>27</v>
      </c>
      <c r="HX121" s="239"/>
      <c r="HY121" s="154"/>
      <c r="HZ121" s="154"/>
      <c r="IA121" s="184"/>
      <c r="IB121" s="184"/>
      <c r="ID121" s="184"/>
      <c r="IE121" s="185"/>
      <c r="IF121" s="185"/>
      <c r="IG121" s="184"/>
    </row>
    <row r="122" spans="1:241" ht="15" customHeight="1" x14ac:dyDescent="0.3">
      <c r="A122" s="156">
        <v>119</v>
      </c>
      <c r="B122" s="155"/>
      <c r="C122" s="244"/>
      <c r="D122" s="244"/>
      <c r="E122" s="245">
        <v>102403</v>
      </c>
      <c r="F122" s="244"/>
      <c r="G122" s="244"/>
      <c r="H122" s="244"/>
      <c r="I122" s="244"/>
      <c r="J122" s="244"/>
      <c r="K122" s="244"/>
      <c r="L122" s="244"/>
      <c r="M122" s="244"/>
      <c r="N122" s="244"/>
      <c r="O122" s="244"/>
      <c r="P122" s="244"/>
      <c r="Q122" s="244"/>
      <c r="R122" s="244"/>
      <c r="S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78">
        <f t="shared" ref="BC122" si="47">SUM(BE122,BG122,BI122)</f>
        <v>775</v>
      </c>
      <c r="BD122" s="279"/>
      <c r="BE122" s="280">
        <v>335</v>
      </c>
      <c r="BF122" s="279"/>
      <c r="BG122" s="280">
        <v>5</v>
      </c>
      <c r="BH122" s="279"/>
      <c r="BI122" s="280">
        <v>435</v>
      </c>
      <c r="BJ122" s="244"/>
      <c r="BK122" s="244"/>
      <c r="BL122" s="244"/>
      <c r="BM122" s="244"/>
      <c r="BN122" s="244"/>
      <c r="BO122" s="244"/>
      <c r="BP122" s="244"/>
      <c r="BQ122" s="244"/>
      <c r="BR122" s="244"/>
      <c r="BS122" s="244"/>
      <c r="BT122" s="244"/>
      <c r="BU122" s="244"/>
      <c r="BW122" s="244"/>
      <c r="BX122" s="244"/>
      <c r="BY122" s="244"/>
      <c r="BZ122" s="244"/>
      <c r="CA122" s="244"/>
      <c r="CB122" s="244"/>
      <c r="CC122" s="244"/>
      <c r="CE122" s="244"/>
      <c r="CF122" s="244"/>
      <c r="CG122" s="244"/>
      <c r="CH122" s="244"/>
      <c r="CI122" s="244"/>
      <c r="CJ122" s="244"/>
      <c r="CK122" s="244"/>
      <c r="CL122" s="244"/>
      <c r="CM122" s="244"/>
      <c r="CN122" s="244"/>
      <c r="CO122" s="257"/>
      <c r="CP122" s="244"/>
      <c r="CQ122" s="244"/>
      <c r="CR122" s="244"/>
      <c r="CS122" s="244"/>
      <c r="CT122" s="244"/>
      <c r="CU122" s="244"/>
      <c r="CV122" s="244"/>
      <c r="CW122" s="244"/>
      <c r="CX122" s="244"/>
      <c r="CY122" s="244"/>
      <c r="CZ122" s="244"/>
      <c r="DA122" s="244"/>
      <c r="DE122" s="244"/>
      <c r="DF122" s="244"/>
      <c r="DG122" s="244"/>
      <c r="DH122" s="244"/>
      <c r="DI122" s="244"/>
      <c r="DJ122" s="244"/>
      <c r="DK122" s="244"/>
      <c r="DL122" s="244"/>
      <c r="DM122" s="244"/>
      <c r="DN122" s="244"/>
      <c r="DO122" s="244"/>
      <c r="DP122" s="244"/>
      <c r="DQ122" s="244"/>
      <c r="DR122" s="244"/>
      <c r="DS122" s="244"/>
      <c r="DT122" s="244"/>
      <c r="DU122" s="244"/>
      <c r="DV122" s="244"/>
      <c r="DW122" s="244"/>
      <c r="DX122" s="244"/>
      <c r="DY122" s="244"/>
      <c r="DZ122" s="244"/>
      <c r="EA122" s="244"/>
      <c r="EB122" s="244"/>
      <c r="EC122" s="245">
        <v>687000</v>
      </c>
      <c r="ED122" s="244"/>
      <c r="EE122" s="245">
        <v>488000</v>
      </c>
      <c r="EK122" s="242">
        <v>29.4</v>
      </c>
      <c r="EO122" s="244"/>
      <c r="EP122" s="244"/>
      <c r="FS122" s="242"/>
      <c r="FT122" s="242"/>
      <c r="FU122" s="242"/>
      <c r="FV122" s="242"/>
      <c r="FW122" s="242"/>
      <c r="GA122" s="254">
        <v>7.4137443056832355</v>
      </c>
      <c r="GB122" s="254"/>
      <c r="GC122" s="254">
        <v>54.859679123876489</v>
      </c>
      <c r="GD122" s="254"/>
      <c r="GE122" s="254">
        <v>135.88639575924933</v>
      </c>
      <c r="GF122" s="254"/>
      <c r="GG122" s="254">
        <v>143.69834115647603</v>
      </c>
      <c r="GH122" s="254"/>
      <c r="GI122" s="254">
        <v>60.834323586293948</v>
      </c>
      <c r="GJ122" s="254"/>
      <c r="GK122" s="254">
        <v>15.846709620314217</v>
      </c>
      <c r="GL122" s="254"/>
      <c r="GM122" s="254">
        <v>0.84839445567892424</v>
      </c>
      <c r="GN122" s="254"/>
      <c r="GO122" s="254">
        <v>63.827704241388425</v>
      </c>
      <c r="GP122" s="254"/>
      <c r="GQ122" s="254"/>
      <c r="GR122" s="254"/>
      <c r="GS122" s="254"/>
      <c r="GT122" s="254"/>
      <c r="GU122" s="184"/>
      <c r="GV122" s="184"/>
      <c r="GW122" s="184"/>
      <c r="GX122" s="184"/>
      <c r="GY122" s="184"/>
      <c r="GZ122" s="184"/>
      <c r="HC122" s="184"/>
      <c r="HG122" s="184">
        <v>1083.4916039859104</v>
      </c>
      <c r="HH122" s="184"/>
      <c r="HI122" s="184">
        <v>2452.2887191372229</v>
      </c>
      <c r="HJ122" s="184"/>
      <c r="HK122" s="184">
        <v>250.16524292802103</v>
      </c>
      <c r="HL122" s="184"/>
      <c r="HM122" s="184">
        <v>5267.693543394048</v>
      </c>
      <c r="HO122" s="183">
        <v>1281.4340588988478</v>
      </c>
      <c r="HQ122" s="154"/>
      <c r="HS122" s="238">
        <v>5</v>
      </c>
      <c r="HT122" s="194">
        <v>2012</v>
      </c>
      <c r="HU122" s="239"/>
      <c r="HW122" s="239">
        <v>29.046899530000001</v>
      </c>
      <c r="HX122" s="239"/>
      <c r="HY122" s="154"/>
      <c r="HZ122" s="154"/>
      <c r="IA122" s="184"/>
      <c r="IB122" s="184"/>
      <c r="ID122" s="184"/>
      <c r="IE122" s="185"/>
      <c r="IF122" s="185"/>
      <c r="IG122" s="184"/>
    </row>
    <row r="123" spans="1:241" ht="15" customHeight="1" x14ac:dyDescent="0.35">
      <c r="A123" s="156">
        <v>120</v>
      </c>
      <c r="B123" s="155"/>
      <c r="C123" s="244"/>
      <c r="D123" s="244"/>
      <c r="E123" s="245">
        <v>107117</v>
      </c>
      <c r="F123" s="244"/>
      <c r="G123" s="244"/>
      <c r="H123" s="244"/>
      <c r="I123" s="244"/>
      <c r="J123" s="244"/>
      <c r="K123" s="244"/>
      <c r="L123" s="244"/>
      <c r="M123" s="244"/>
      <c r="N123" s="244"/>
      <c r="O123" s="244"/>
      <c r="P123" s="244"/>
      <c r="Q123" s="244"/>
      <c r="R123" s="244"/>
      <c r="S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81">
        <v>1619</v>
      </c>
      <c r="BD123" s="27"/>
      <c r="BE123" s="281">
        <v>211</v>
      </c>
      <c r="BF123" s="282" t="s">
        <v>50</v>
      </c>
      <c r="BG123" s="281">
        <v>91</v>
      </c>
      <c r="BH123" s="229" t="e">
        <f>#REF!+0.0001*#REF!</f>
        <v>#REF!</v>
      </c>
      <c r="BI123" s="281">
        <v>1317</v>
      </c>
      <c r="BJ123" s="244"/>
      <c r="BK123" s="244"/>
      <c r="BL123" s="244"/>
      <c r="BM123" s="244"/>
      <c r="BN123" s="244"/>
      <c r="BO123" s="244"/>
      <c r="BP123" s="244"/>
      <c r="BQ123" s="244"/>
      <c r="BR123" s="244"/>
      <c r="BS123" s="244"/>
      <c r="BT123" s="244"/>
      <c r="BU123" s="244"/>
      <c r="BW123" s="244"/>
      <c r="BX123" s="244"/>
      <c r="BY123" s="244"/>
      <c r="BZ123" s="244"/>
      <c r="CA123" s="244"/>
      <c r="CB123" s="244"/>
      <c r="CC123" s="244"/>
      <c r="CE123" s="244"/>
      <c r="CF123" s="244"/>
      <c r="CG123" s="244"/>
      <c r="CH123" s="244"/>
      <c r="CI123" s="244"/>
      <c r="CJ123" s="244"/>
      <c r="CK123" s="244"/>
      <c r="CL123" s="244"/>
      <c r="CM123" s="244"/>
      <c r="CN123" s="244"/>
      <c r="CO123" s="257"/>
      <c r="CP123" s="244"/>
      <c r="CQ123" s="244"/>
      <c r="CR123" s="244"/>
      <c r="CS123" s="244"/>
      <c r="CT123" s="244"/>
      <c r="CU123" s="244"/>
      <c r="CV123" s="244"/>
      <c r="CW123" s="244"/>
      <c r="CX123" s="244"/>
      <c r="CY123" s="244"/>
      <c r="CZ123" s="244"/>
      <c r="DA123" s="244"/>
      <c r="DE123" s="244"/>
      <c r="DF123" s="244"/>
      <c r="DG123" s="244"/>
      <c r="DH123" s="244"/>
      <c r="DI123" s="244"/>
      <c r="DJ123" s="244"/>
      <c r="DK123" s="244"/>
      <c r="DL123" s="244"/>
      <c r="DM123" s="244"/>
      <c r="DN123" s="244"/>
      <c r="DO123" s="244"/>
      <c r="DP123" s="244"/>
      <c r="DQ123" s="244"/>
      <c r="DR123" s="244"/>
      <c r="DS123" s="244"/>
      <c r="DT123" s="244"/>
      <c r="DU123" s="244"/>
      <c r="DV123" s="244"/>
      <c r="DW123" s="244"/>
      <c r="DX123" s="244"/>
      <c r="DY123" s="244"/>
      <c r="DZ123" s="244"/>
      <c r="EA123" s="244"/>
      <c r="EB123" s="244"/>
      <c r="EC123" s="245">
        <v>680000</v>
      </c>
      <c r="ED123" s="244"/>
      <c r="EE123" s="245">
        <v>490000</v>
      </c>
      <c r="EK123" s="242">
        <v>26</v>
      </c>
      <c r="EO123" s="244"/>
      <c r="EP123" s="244"/>
      <c r="GA123" s="254">
        <v>6.0373220536702261</v>
      </c>
      <c r="GB123" s="254"/>
      <c r="GC123" s="254">
        <v>57.138818455485151</v>
      </c>
      <c r="GD123" s="254"/>
      <c r="GE123" s="254">
        <v>133.20745567563785</v>
      </c>
      <c r="GF123" s="254"/>
      <c r="GG123" s="254">
        <v>140.805616166683</v>
      </c>
      <c r="GH123" s="254"/>
      <c r="GI123" s="254">
        <v>60.74477592633437</v>
      </c>
      <c r="GJ123" s="254"/>
      <c r="GK123" s="254">
        <v>10.837676511552178</v>
      </c>
      <c r="GL123" s="254"/>
      <c r="GM123" s="254">
        <v>1.6523752267625087</v>
      </c>
      <c r="GN123" s="254"/>
      <c r="GO123" s="254">
        <v>63.143473050585776</v>
      </c>
      <c r="GP123" s="254"/>
      <c r="GQ123" s="254"/>
      <c r="GR123" s="254"/>
      <c r="GS123" s="254"/>
      <c r="GT123" s="254"/>
      <c r="GU123" s="184"/>
      <c r="GV123" s="184"/>
      <c r="GW123" s="184"/>
      <c r="GX123" s="184"/>
      <c r="GY123" s="184"/>
      <c r="GZ123" s="184"/>
      <c r="HC123" s="184"/>
      <c r="HG123" s="184">
        <v>1139.6520890912047</v>
      </c>
      <c r="HH123" s="184"/>
      <c r="HI123" s="184">
        <v>2861.3233620549504</v>
      </c>
      <c r="HJ123" s="184"/>
      <c r="HK123" s="184">
        <v>316.20874654527717</v>
      </c>
      <c r="HL123" s="184"/>
      <c r="HM123" s="184">
        <v>5531.6208746545281</v>
      </c>
      <c r="HO123" s="183">
        <v>1045.8677968418892</v>
      </c>
      <c r="HQ123" s="154"/>
      <c r="HS123" s="238">
        <v>5</v>
      </c>
      <c r="HT123" s="194">
        <v>2013</v>
      </c>
      <c r="HU123" s="239"/>
      <c r="HW123" s="239">
        <v>28.545146739999996</v>
      </c>
      <c r="HX123" s="239"/>
      <c r="HY123" s="154"/>
      <c r="HZ123" s="154"/>
      <c r="IA123" s="184"/>
      <c r="IB123" s="184"/>
      <c r="ID123" s="184"/>
      <c r="IE123" s="185"/>
      <c r="IF123" s="185"/>
      <c r="IG123" s="184"/>
    </row>
    <row r="124" spans="1:241" ht="15" customHeight="1" x14ac:dyDescent="0.25">
      <c r="A124" s="198">
        <v>121</v>
      </c>
      <c r="B124" s="155"/>
      <c r="E124" s="245">
        <v>112179</v>
      </c>
      <c r="F124" s="244"/>
      <c r="G124" s="244"/>
      <c r="H124" s="244"/>
      <c r="I124" s="244"/>
      <c r="J124" s="244"/>
      <c r="K124" s="244"/>
      <c r="L124" s="244"/>
      <c r="M124" s="244"/>
      <c r="N124" s="244"/>
      <c r="O124" s="244"/>
      <c r="P124" s="244"/>
      <c r="Q124" s="244"/>
      <c r="R124" s="244"/>
      <c r="S124" s="244"/>
      <c r="U124" s="244"/>
      <c r="V124" s="244"/>
      <c r="W124" s="244"/>
      <c r="X124" s="244"/>
      <c r="Y124" s="244"/>
      <c r="Z124" s="244"/>
      <c r="AA124" s="244"/>
      <c r="AB124" s="244"/>
      <c r="AC124" s="244"/>
      <c r="AD124" s="244"/>
      <c r="AE124" s="244"/>
      <c r="AF124" s="244"/>
      <c r="AG124" s="244"/>
      <c r="AH124" s="242"/>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W124" s="244"/>
      <c r="BX124" s="244"/>
      <c r="BY124" s="244"/>
      <c r="BZ124" s="244"/>
      <c r="CA124" s="244"/>
      <c r="CB124" s="244"/>
      <c r="CC124" s="244"/>
      <c r="CE124" s="244"/>
      <c r="CF124" s="244"/>
      <c r="CG124" s="244"/>
      <c r="CH124" s="244"/>
      <c r="CI124" s="244"/>
      <c r="CJ124" s="244"/>
      <c r="CK124" s="244"/>
      <c r="CL124" s="244"/>
      <c r="CM124" s="244"/>
      <c r="CN124" s="244"/>
      <c r="CO124" s="257"/>
      <c r="CP124" s="244"/>
      <c r="CQ124" s="244"/>
      <c r="CR124" s="244"/>
      <c r="CS124" s="244"/>
      <c r="CT124" s="244"/>
      <c r="CU124" s="244"/>
      <c r="CV124" s="244"/>
      <c r="CW124" s="244"/>
      <c r="CX124" s="244"/>
      <c r="CY124" s="244"/>
      <c r="CZ124" s="244"/>
      <c r="DA124" s="244"/>
      <c r="DE124" s="244"/>
      <c r="DF124" s="244"/>
      <c r="DG124" s="244"/>
      <c r="DH124" s="244"/>
      <c r="DI124" s="244"/>
      <c r="DJ124" s="244"/>
      <c r="DK124" s="244"/>
      <c r="DL124" s="244"/>
      <c r="DM124" s="244"/>
      <c r="DN124" s="244"/>
      <c r="DO124" s="244"/>
      <c r="DP124" s="244"/>
      <c r="DQ124" s="244"/>
      <c r="DR124" s="244"/>
      <c r="DS124" s="244"/>
      <c r="DT124" s="244"/>
      <c r="DU124" s="244"/>
      <c r="DV124" s="244"/>
      <c r="DW124" s="244"/>
      <c r="DX124" s="244"/>
      <c r="DY124" s="244"/>
      <c r="DZ124" s="244"/>
      <c r="EA124" s="244"/>
      <c r="EB124" s="244"/>
      <c r="EC124" s="245">
        <v>665000</v>
      </c>
      <c r="ED124" s="244"/>
      <c r="EE124" s="245">
        <v>490000</v>
      </c>
      <c r="EK124" s="242">
        <v>33</v>
      </c>
      <c r="EO124" s="244"/>
      <c r="EP124" s="244"/>
      <c r="GA124" s="267">
        <v>5.6863268880091358</v>
      </c>
      <c r="GB124" s="267"/>
      <c r="GC124" s="267">
        <v>47.213773994853305</v>
      </c>
      <c r="GD124" s="267"/>
      <c r="GE124" s="267">
        <v>122.29449133551637</v>
      </c>
      <c r="GF124" s="267"/>
      <c r="GG124" s="267">
        <v>138.75408331165514</v>
      </c>
      <c r="GH124" s="267"/>
      <c r="GI124" s="267">
        <v>62.065871968941785</v>
      </c>
      <c r="GJ124" s="267"/>
      <c r="GK124" s="267">
        <v>11.904360796645662</v>
      </c>
      <c r="GL124" s="267"/>
      <c r="GM124" s="267">
        <v>0.8051136521072626</v>
      </c>
      <c r="GN124" s="267"/>
      <c r="GO124" s="267">
        <v>60.629170859345443</v>
      </c>
      <c r="GP124" s="254"/>
      <c r="GQ124" s="254"/>
      <c r="GR124" s="254"/>
      <c r="GS124" s="254"/>
      <c r="GT124" s="254"/>
      <c r="GU124" s="184"/>
      <c r="GV124" s="184"/>
      <c r="GW124" s="184"/>
      <c r="GX124" s="184"/>
      <c r="GY124" s="184"/>
      <c r="GZ124" s="184"/>
      <c r="HC124" s="184"/>
      <c r="HG124" s="285">
        <v>1209.0422180214241</v>
      </c>
      <c r="HH124" s="285"/>
      <c r="HI124" s="285">
        <v>3212.0352867044739</v>
      </c>
      <c r="HJ124" s="285"/>
      <c r="HK124" s="285">
        <v>265.43793320730941</v>
      </c>
      <c r="HL124" s="285"/>
      <c r="HM124" s="285">
        <v>6161.7832388153747</v>
      </c>
      <c r="HO124" s="183">
        <v>1224.8289253806586</v>
      </c>
      <c r="HQ124" s="154"/>
      <c r="HS124" s="238">
        <v>5</v>
      </c>
      <c r="HT124" s="194">
        <v>2014</v>
      </c>
      <c r="HU124" s="239"/>
      <c r="HW124" s="239">
        <v>21.286227939999996</v>
      </c>
      <c r="HX124" s="239"/>
      <c r="HY124" s="154"/>
      <c r="HZ124" s="154"/>
      <c r="IA124" s="184"/>
      <c r="IB124" s="184"/>
      <c r="ID124" s="184"/>
      <c r="IE124" s="185"/>
      <c r="IF124" s="185"/>
      <c r="IG124" s="184"/>
    </row>
    <row r="125" spans="1:241" ht="15" customHeight="1" x14ac:dyDescent="0.25">
      <c r="A125" s="156">
        <v>122</v>
      </c>
      <c r="E125" s="245">
        <v>116131</v>
      </c>
      <c r="F125" s="244"/>
      <c r="G125" s="244"/>
      <c r="H125" s="244"/>
      <c r="I125" s="244"/>
      <c r="J125" s="244"/>
      <c r="K125" s="244"/>
      <c r="L125" s="244"/>
      <c r="M125" s="244"/>
      <c r="N125" s="244"/>
      <c r="O125" s="244"/>
      <c r="P125" s="244"/>
      <c r="Q125" s="244"/>
      <c r="R125" s="244"/>
      <c r="S125" s="244"/>
      <c r="U125" s="244"/>
      <c r="V125" s="244"/>
      <c r="W125" s="244"/>
      <c r="X125" s="244"/>
      <c r="Y125" s="244"/>
      <c r="Z125" s="244"/>
      <c r="AA125" s="244"/>
      <c r="AB125" s="244"/>
      <c r="AC125" s="244"/>
      <c r="AD125" s="244"/>
      <c r="AE125" s="244"/>
      <c r="AF125" s="244"/>
      <c r="AG125" s="244"/>
      <c r="AH125" s="242"/>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W125" s="244"/>
      <c r="BX125" s="244"/>
      <c r="BY125" s="244"/>
      <c r="BZ125" s="244"/>
      <c r="CA125" s="244"/>
      <c r="CB125" s="244"/>
      <c r="CC125" s="244"/>
      <c r="CE125" s="244"/>
      <c r="CF125" s="244"/>
      <c r="CG125" s="244"/>
      <c r="CH125" s="244"/>
      <c r="CI125" s="244"/>
      <c r="CJ125" s="244"/>
      <c r="CK125" s="244"/>
      <c r="CL125" s="244"/>
      <c r="CM125" s="244"/>
      <c r="CN125" s="244"/>
      <c r="CO125" s="257"/>
      <c r="CP125" s="244"/>
      <c r="CQ125" s="244"/>
      <c r="CR125" s="244"/>
      <c r="CS125" s="244"/>
      <c r="CT125" s="244"/>
      <c r="CU125" s="244"/>
      <c r="CV125" s="244"/>
      <c r="CW125" s="244"/>
      <c r="CX125" s="244"/>
      <c r="CY125" s="244"/>
      <c r="CZ125" s="244"/>
      <c r="DA125" s="244"/>
      <c r="DE125" s="244"/>
      <c r="DF125" s="244"/>
      <c r="DG125" s="244"/>
      <c r="DH125" s="244"/>
      <c r="DI125" s="244"/>
      <c r="DJ125" s="244"/>
      <c r="DK125" s="244"/>
      <c r="DL125" s="244"/>
      <c r="DM125" s="244"/>
      <c r="DN125" s="244"/>
      <c r="DO125" s="244"/>
      <c r="DP125" s="244"/>
      <c r="DQ125" s="244"/>
      <c r="DR125" s="244"/>
      <c r="DS125" s="244"/>
      <c r="DT125" s="244"/>
      <c r="DU125" s="244"/>
      <c r="DV125" s="244"/>
      <c r="DW125" s="244"/>
      <c r="DX125" s="244"/>
      <c r="DY125" s="244"/>
      <c r="DZ125" s="244"/>
      <c r="EA125" s="244"/>
      <c r="EB125" s="244"/>
      <c r="EC125" s="245">
        <v>705000</v>
      </c>
      <c r="ED125" s="244"/>
      <c r="EE125" s="245">
        <v>510000</v>
      </c>
      <c r="EK125" s="242">
        <v>26.8</v>
      </c>
      <c r="EO125" s="244"/>
      <c r="EP125" s="244"/>
      <c r="GA125" s="267">
        <v>5.7104010876954447</v>
      </c>
      <c r="GB125" s="267"/>
      <c r="GC125" s="267">
        <v>41.012936966694191</v>
      </c>
      <c r="GD125" s="267"/>
      <c r="GE125" s="267">
        <v>122.14599032729727</v>
      </c>
      <c r="GF125" s="267"/>
      <c r="GG125" s="267">
        <v>138.671875</v>
      </c>
      <c r="GH125" s="267"/>
      <c r="GI125" s="267">
        <v>64.4234714813295</v>
      </c>
      <c r="GJ125" s="267"/>
      <c r="GK125" s="267">
        <v>13.137948458817585</v>
      </c>
      <c r="GL125" s="267"/>
      <c r="GM125" s="267">
        <v>0</v>
      </c>
      <c r="GN125" s="267"/>
      <c r="GO125" s="267">
        <v>60.617355063870157</v>
      </c>
      <c r="GP125" s="254"/>
      <c r="GQ125" s="254"/>
      <c r="GR125" s="254"/>
      <c r="GS125" s="254"/>
      <c r="GT125" s="254"/>
      <c r="GU125" s="184"/>
      <c r="GV125" s="184"/>
      <c r="GW125" s="184"/>
      <c r="GX125" s="184"/>
      <c r="GY125" s="184"/>
      <c r="GZ125" s="184"/>
      <c r="HC125" s="184"/>
      <c r="HG125" s="285">
        <v>1250.9299525244855</v>
      </c>
      <c r="HH125" s="285"/>
      <c r="HI125" s="285">
        <v>4408.5501944271873</v>
      </c>
      <c r="HJ125" s="285"/>
      <c r="HK125" s="285">
        <v>292.98298091008797</v>
      </c>
      <c r="HL125" s="285"/>
      <c r="HM125" s="285">
        <v>7662.0418306067513</v>
      </c>
      <c r="HO125" s="183">
        <v>1361.2173401438772</v>
      </c>
      <c r="HQ125" s="154"/>
      <c r="HS125" s="238">
        <v>5</v>
      </c>
      <c r="HT125" s="194">
        <v>2015</v>
      </c>
      <c r="HU125" s="239"/>
      <c r="HW125" s="239">
        <v>16.533978519999998</v>
      </c>
      <c r="HX125" s="239"/>
      <c r="HY125" s="154"/>
      <c r="HZ125" s="154"/>
      <c r="IA125" s="184"/>
      <c r="IB125" s="184"/>
      <c r="ID125" s="184"/>
      <c r="IE125" s="185"/>
      <c r="IF125" s="185"/>
      <c r="IG125" s="184"/>
    </row>
    <row r="126" spans="1:241" ht="15" customHeight="1" x14ac:dyDescent="0.35">
      <c r="A126" s="156">
        <v>123</v>
      </c>
      <c r="E126" s="245">
        <v>119521</v>
      </c>
      <c r="F126" s="244"/>
      <c r="G126" s="244"/>
      <c r="H126" s="244"/>
      <c r="I126" s="244"/>
      <c r="J126" s="244"/>
      <c r="K126" s="244"/>
      <c r="L126" s="244"/>
      <c r="M126" s="244"/>
      <c r="N126" s="244"/>
      <c r="O126" s="244"/>
      <c r="P126" s="244"/>
      <c r="Q126" s="244"/>
      <c r="R126" s="244"/>
      <c r="S126" s="244"/>
      <c r="U126" s="244"/>
      <c r="V126" s="244"/>
      <c r="W126" s="244"/>
      <c r="X126" s="244"/>
      <c r="Y126" s="244"/>
      <c r="Z126" s="244"/>
      <c r="AA126" s="244"/>
      <c r="AB126" s="244"/>
      <c r="AC126" s="244"/>
      <c r="AD126" s="244"/>
      <c r="AE126" s="244"/>
      <c r="AF126" s="244"/>
      <c r="AG126" s="244"/>
      <c r="AH126" s="242"/>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W126" s="244"/>
      <c r="BX126" s="244"/>
      <c r="BY126" s="244"/>
      <c r="BZ126" s="244"/>
      <c r="CA126" s="244"/>
      <c r="CB126" s="244"/>
      <c r="CC126" s="244"/>
      <c r="CE126" s="244"/>
      <c r="CF126" s="244"/>
      <c r="CG126" s="244"/>
      <c r="CH126" s="244"/>
      <c r="CI126" s="244"/>
      <c r="CJ126" s="244"/>
      <c r="CK126" s="244"/>
      <c r="CL126" s="244"/>
      <c r="CM126" s="244"/>
      <c r="CN126" s="244"/>
      <c r="CO126" s="257"/>
      <c r="CP126" s="244"/>
      <c r="CQ126" s="244"/>
      <c r="CR126" s="244"/>
      <c r="CS126" s="244"/>
      <c r="CT126" s="244"/>
      <c r="CU126" s="244"/>
      <c r="CV126" s="244"/>
      <c r="CW126" s="244"/>
      <c r="CX126" s="244"/>
      <c r="CY126" s="244"/>
      <c r="CZ126" s="244"/>
      <c r="DA126" s="244"/>
      <c r="DE126" s="244"/>
      <c r="DF126" s="244"/>
      <c r="DG126" s="244"/>
      <c r="DH126" s="244"/>
      <c r="DI126" s="244"/>
      <c r="DJ126" s="244"/>
      <c r="DK126" s="244"/>
      <c r="DL126" s="244"/>
      <c r="DM126" s="244"/>
      <c r="DN126" s="244"/>
      <c r="DO126" s="244"/>
      <c r="DP126" s="244"/>
      <c r="DQ126" s="244"/>
      <c r="DR126" s="244"/>
      <c r="DS126" s="244"/>
      <c r="DT126" s="244"/>
      <c r="DU126" s="244"/>
      <c r="DV126" s="244"/>
      <c r="DW126" s="244"/>
      <c r="DX126" s="244"/>
      <c r="DY126" s="244"/>
      <c r="DZ126" s="244"/>
      <c r="EA126" s="244"/>
      <c r="EB126" s="244"/>
      <c r="ED126" s="244"/>
      <c r="EK126" s="242">
        <v>12.5</v>
      </c>
      <c r="EO126" s="244"/>
      <c r="EP126" s="244"/>
      <c r="GA126" s="267">
        <v>3.8846466236719972</v>
      </c>
      <c r="GB126" s="267"/>
      <c r="GC126" s="267">
        <v>43.236908204675558</v>
      </c>
      <c r="GD126" s="267"/>
      <c r="GE126" s="267">
        <v>128.22981596188143</v>
      </c>
      <c r="GF126" s="267"/>
      <c r="GG126" s="267">
        <v>141.09973152481973</v>
      </c>
      <c r="GH126" s="267"/>
      <c r="GI126" s="267">
        <v>70.002896518953676</v>
      </c>
      <c r="GJ126" s="267"/>
      <c r="GK126" s="267">
        <v>11.594512920927279</v>
      </c>
      <c r="GL126" s="267"/>
      <c r="GM126" s="267">
        <v>0.51408182010087988</v>
      </c>
      <c r="GN126" s="267"/>
      <c r="GO126" s="267">
        <v>62.065152316533769</v>
      </c>
      <c r="GP126" s="254"/>
      <c r="GQ126" s="254"/>
      <c r="GR126" s="254"/>
      <c r="GS126" s="254"/>
      <c r="GT126" s="254"/>
      <c r="GU126" s="184"/>
      <c r="GV126" s="184"/>
      <c r="GW126" s="184"/>
      <c r="GX126" s="184"/>
      <c r="GY126" s="184"/>
      <c r="GZ126" s="184"/>
      <c r="HC126" s="184"/>
      <c r="HG126" s="184"/>
      <c r="HH126" s="184"/>
      <c r="HI126" s="184"/>
      <c r="HJ126" s="184"/>
      <c r="HK126" s="184"/>
      <c r="HL126" s="184"/>
      <c r="HM126" s="184"/>
      <c r="HO126" s="183">
        <v>1336.5693286170424</v>
      </c>
      <c r="HQ126" s="154"/>
      <c r="HS126">
        <v>5</v>
      </c>
      <c r="HT126" s="194">
        <v>2016</v>
      </c>
      <c r="HU126" s="239"/>
      <c r="HW126">
        <v>24.313334000000001</v>
      </c>
      <c r="HX126" s="239"/>
      <c r="HY126" s="154"/>
      <c r="HZ126" s="154"/>
      <c r="IA126" s="184"/>
      <c r="IB126" s="184"/>
      <c r="ID126" s="184"/>
      <c r="IE126" s="185"/>
      <c r="IF126" s="185"/>
      <c r="IG126" s="184"/>
    </row>
    <row r="127" spans="1:241" ht="15" customHeight="1" x14ac:dyDescent="0.35">
      <c r="A127" s="156">
        <v>124</v>
      </c>
      <c r="E127" s="245">
        <v>123181</v>
      </c>
      <c r="F127" s="244"/>
      <c r="G127" s="244"/>
      <c r="H127" s="244"/>
      <c r="I127" s="244"/>
      <c r="J127" s="244"/>
      <c r="K127" s="244"/>
      <c r="L127" s="244"/>
      <c r="M127" s="244"/>
      <c r="N127" s="244"/>
      <c r="O127" s="244"/>
      <c r="P127" s="244"/>
      <c r="Q127" s="244"/>
      <c r="R127" s="244"/>
      <c r="S127" s="244"/>
      <c r="U127" s="244"/>
      <c r="V127" s="244"/>
      <c r="W127" s="244"/>
      <c r="X127" s="244"/>
      <c r="Y127" s="244"/>
      <c r="Z127" s="244"/>
      <c r="AA127" s="244"/>
      <c r="AB127" s="244"/>
      <c r="AC127" s="244"/>
      <c r="AD127" s="244"/>
      <c r="AE127" s="244"/>
      <c r="AF127" s="244"/>
      <c r="AG127" s="244"/>
      <c r="AH127" s="242"/>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W127" s="244"/>
      <c r="BX127" s="244"/>
      <c r="BY127" s="244"/>
      <c r="BZ127" s="244"/>
      <c r="CA127" s="244"/>
      <c r="CB127" s="244"/>
      <c r="CC127" s="244"/>
      <c r="CE127" s="244"/>
      <c r="CF127" s="244"/>
      <c r="CG127" s="244"/>
      <c r="CH127" s="244"/>
      <c r="CI127" s="244"/>
      <c r="CJ127" s="244"/>
      <c r="CK127" s="244"/>
      <c r="CL127" s="244"/>
      <c r="CM127" s="244"/>
      <c r="CN127" s="244"/>
      <c r="CO127" s="257"/>
      <c r="CP127" s="244"/>
      <c r="CQ127" s="244"/>
      <c r="CR127" s="244"/>
      <c r="CS127" s="244"/>
      <c r="CT127" s="244"/>
      <c r="CU127" s="244"/>
      <c r="CV127" s="244"/>
      <c r="CW127" s="244"/>
      <c r="CX127" s="244"/>
      <c r="CY127" s="244"/>
      <c r="CZ127" s="244"/>
      <c r="DA127" s="244"/>
      <c r="DE127" s="244"/>
      <c r="DF127" s="244"/>
      <c r="DG127" s="244"/>
      <c r="DH127" s="244"/>
      <c r="DI127" s="244"/>
      <c r="DJ127" s="244"/>
      <c r="DK127" s="244"/>
      <c r="DL127" s="244"/>
      <c r="DM127" s="244"/>
      <c r="DN127" s="244"/>
      <c r="DO127" s="244"/>
      <c r="DP127" s="244"/>
      <c r="DQ127" s="244"/>
      <c r="DR127" s="244"/>
      <c r="DS127" s="244"/>
      <c r="DT127" s="244"/>
      <c r="DU127" s="244"/>
      <c r="DV127" s="244"/>
      <c r="DW127" s="244"/>
      <c r="DX127" s="244"/>
      <c r="DY127" s="244"/>
      <c r="DZ127" s="244"/>
      <c r="EA127" s="244"/>
      <c r="EB127" s="244"/>
      <c r="ED127" s="244"/>
      <c r="EK127" s="242">
        <v>7.1</v>
      </c>
      <c r="EO127" s="244"/>
      <c r="EP127" s="244"/>
      <c r="GA127" s="267">
        <v>1.9776475528909716</v>
      </c>
      <c r="GB127" s="267"/>
      <c r="GC127" s="267">
        <v>27.9749421528143</v>
      </c>
      <c r="GD127" s="267"/>
      <c r="GE127" s="267">
        <v>87.535703267264779</v>
      </c>
      <c r="GF127" s="267"/>
      <c r="GG127" s="267">
        <v>104.93728520750722</v>
      </c>
      <c r="GH127" s="267"/>
      <c r="GI127" s="267">
        <v>54.390691281120453</v>
      </c>
      <c r="GJ127" s="267"/>
      <c r="GK127" s="267">
        <v>8.4552032377197968</v>
      </c>
      <c r="GL127" s="267"/>
      <c r="GM127" s="267">
        <v>1.0060709880691832</v>
      </c>
      <c r="GN127" s="267"/>
      <c r="GO127" s="267">
        <v>44.380593445834634</v>
      </c>
      <c r="GP127" s="254"/>
      <c r="GQ127" s="254"/>
      <c r="GR127" s="254"/>
      <c r="GS127" s="254"/>
      <c r="GT127" s="254"/>
      <c r="GU127" s="184"/>
      <c r="GV127" s="184"/>
      <c r="GW127" s="184"/>
      <c r="GX127" s="184"/>
      <c r="GY127" s="184"/>
      <c r="GZ127" s="184"/>
      <c r="HC127" s="184"/>
      <c r="HG127" s="184"/>
      <c r="HH127" s="184"/>
      <c r="HI127" s="184"/>
      <c r="HJ127" s="184"/>
      <c r="HK127" s="184"/>
      <c r="HL127" s="184"/>
      <c r="HM127" s="184"/>
      <c r="HO127" s="284">
        <v>1332.2098167263537</v>
      </c>
      <c r="HQ127" s="154"/>
      <c r="HS127">
        <v>6</v>
      </c>
      <c r="HT127" s="154"/>
      <c r="HU127" s="239"/>
      <c r="HW127">
        <v>35.041656680000003</v>
      </c>
      <c r="HX127" s="239"/>
      <c r="HY127" s="154"/>
      <c r="HZ127" s="154"/>
      <c r="IA127" s="184"/>
      <c r="IB127" s="184"/>
      <c r="ID127" s="184"/>
      <c r="IE127" s="185"/>
      <c r="IF127" s="185"/>
      <c r="IG127" s="184"/>
    </row>
    <row r="128" spans="1:241" ht="15" customHeight="1" x14ac:dyDescent="0.35">
      <c r="A128" s="156">
        <v>125</v>
      </c>
      <c r="E128" s="245">
        <v>126960</v>
      </c>
      <c r="F128" s="244"/>
      <c r="G128" s="244"/>
      <c r="H128" s="244"/>
      <c r="I128" s="244"/>
      <c r="J128" s="244"/>
      <c r="K128" s="244"/>
      <c r="L128" s="244"/>
      <c r="M128" s="244"/>
      <c r="N128" s="244"/>
      <c r="O128" s="244"/>
      <c r="P128" s="244"/>
      <c r="Q128" s="244"/>
      <c r="R128" s="244"/>
      <c r="S128" s="244"/>
      <c r="U128" s="244"/>
      <c r="V128" s="244"/>
      <c r="W128" s="244"/>
      <c r="X128" s="244"/>
      <c r="Y128" s="244"/>
      <c r="Z128" s="244"/>
      <c r="AA128" s="244"/>
      <c r="AB128" s="244"/>
      <c r="AC128" s="244"/>
      <c r="AD128" s="244"/>
      <c r="AE128" s="244"/>
      <c r="AF128" s="244"/>
      <c r="AG128" s="244"/>
      <c r="AH128" s="242"/>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W128" s="244"/>
      <c r="BX128" s="244"/>
      <c r="BY128" s="244"/>
      <c r="BZ128" s="244"/>
      <c r="CA128" s="244"/>
      <c r="CB128" s="244"/>
      <c r="CC128" s="244"/>
      <c r="CE128" s="244"/>
      <c r="CF128" s="244"/>
      <c r="CG128" s="244"/>
      <c r="CH128" s="244"/>
      <c r="CI128" s="244"/>
      <c r="CJ128" s="244"/>
      <c r="CK128" s="244"/>
      <c r="CL128" s="244"/>
      <c r="CM128" s="244"/>
      <c r="CN128" s="244"/>
      <c r="CO128" s="257"/>
      <c r="CP128" s="244"/>
      <c r="CQ128" s="244"/>
      <c r="CR128" s="244"/>
      <c r="CS128" s="244"/>
      <c r="CT128" s="244"/>
      <c r="CU128" s="244"/>
      <c r="CV128" s="244"/>
      <c r="CW128" s="244"/>
      <c r="CX128" s="244"/>
      <c r="CY128" s="244"/>
      <c r="CZ128" s="244"/>
      <c r="DA128" s="244"/>
      <c r="DE128" s="244"/>
      <c r="DF128" s="244"/>
      <c r="DG128" s="244"/>
      <c r="DH128" s="244"/>
      <c r="DI128" s="244"/>
      <c r="DJ128" s="244"/>
      <c r="DK128" s="244"/>
      <c r="DL128" s="244"/>
      <c r="DM128" s="244"/>
      <c r="DN128" s="244"/>
      <c r="DO128" s="244"/>
      <c r="DP128" s="244"/>
      <c r="DQ128" s="244"/>
      <c r="DR128" s="244"/>
      <c r="DS128" s="244"/>
      <c r="DT128" s="244"/>
      <c r="DU128" s="244"/>
      <c r="DV128" s="244"/>
      <c r="DW128" s="244"/>
      <c r="DX128" s="244"/>
      <c r="DY128" s="244"/>
      <c r="DZ128" s="244"/>
      <c r="EA128" s="244"/>
      <c r="EB128" s="244"/>
      <c r="EC128"/>
      <c r="EE128"/>
      <c r="EK128" s="242">
        <v>5</v>
      </c>
      <c r="EO128" s="244"/>
      <c r="EP128" s="244"/>
      <c r="GA128" s="267"/>
      <c r="GB128" s="267"/>
      <c r="GC128" s="267"/>
      <c r="GD128" s="267"/>
      <c r="GE128" s="267"/>
      <c r="GF128" s="267"/>
      <c r="GG128" s="267"/>
      <c r="GH128" s="267"/>
      <c r="GI128" s="267"/>
      <c r="GJ128" s="267"/>
      <c r="GK128" s="267"/>
      <c r="GL128" s="267"/>
      <c r="GM128" s="267"/>
      <c r="GN128" s="267"/>
      <c r="GO128" s="267"/>
      <c r="GP128" s="254"/>
      <c r="GQ128" s="254"/>
      <c r="GR128" s="254"/>
      <c r="GS128" s="254"/>
      <c r="GT128" s="254"/>
      <c r="GU128" s="184"/>
      <c r="GV128" s="184"/>
      <c r="GW128" s="184"/>
      <c r="GX128" s="184"/>
      <c r="GY128" s="184"/>
      <c r="GZ128" s="184"/>
      <c r="HC128" s="184"/>
      <c r="HG128" s="184"/>
      <c r="HH128" s="184"/>
      <c r="HI128" s="184"/>
      <c r="HJ128" s="184"/>
      <c r="HK128" s="184"/>
      <c r="HL128" s="184"/>
      <c r="HM128" s="184"/>
      <c r="HO128" s="284">
        <v>1272.150869777272</v>
      </c>
      <c r="HQ128" s="154"/>
      <c r="HS128" s="238"/>
      <c r="HT128" s="154"/>
      <c r="HU128" s="239"/>
      <c r="HW128" s="239">
        <v>39.5</v>
      </c>
      <c r="HX128" s="239"/>
      <c r="HY128" s="154"/>
      <c r="HZ128" s="154"/>
      <c r="IA128" s="184"/>
      <c r="IB128" s="184"/>
      <c r="ID128" s="184"/>
      <c r="IE128" s="185"/>
      <c r="IF128" s="185"/>
      <c r="IG128" s="184"/>
    </row>
    <row r="129" spans="1:241" ht="15" customHeight="1" x14ac:dyDescent="0.35">
      <c r="A129" s="156">
        <v>126</v>
      </c>
      <c r="B129" s="197" t="s">
        <v>53</v>
      </c>
      <c r="F129" s="244"/>
      <c r="G129" s="244"/>
      <c r="H129" s="244"/>
      <c r="I129" s="244"/>
      <c r="J129" s="244"/>
      <c r="K129" s="244"/>
      <c r="L129" s="244"/>
      <c r="M129" s="244"/>
      <c r="N129" s="244"/>
      <c r="O129" s="244"/>
      <c r="P129" s="244"/>
      <c r="Q129" s="244"/>
      <c r="R129" s="244"/>
      <c r="S129" s="244"/>
      <c r="U129" s="244"/>
      <c r="V129" s="244"/>
      <c r="W129" s="244"/>
      <c r="X129" s="244"/>
      <c r="Y129" s="244"/>
      <c r="Z129" s="244"/>
      <c r="AA129" s="244"/>
      <c r="AB129" s="244"/>
      <c r="AC129" s="244"/>
      <c r="AD129" s="244"/>
      <c r="AE129" s="244"/>
      <c r="AF129" s="244"/>
      <c r="AG129" s="244"/>
      <c r="AH129" s="242"/>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W129" s="244"/>
      <c r="BX129" s="244"/>
      <c r="BY129" s="244"/>
      <c r="BZ129" s="244"/>
      <c r="CA129" s="244"/>
      <c r="CB129" s="244"/>
      <c r="CC129" s="244"/>
      <c r="CE129" s="244"/>
      <c r="CF129" s="244"/>
      <c r="CG129" s="244"/>
      <c r="CH129" s="244"/>
      <c r="CI129" s="244"/>
      <c r="CJ129" s="244"/>
      <c r="CK129" s="244"/>
      <c r="CL129" s="244"/>
      <c r="CM129" s="244"/>
      <c r="CN129" s="244"/>
      <c r="CO129" s="257"/>
      <c r="CP129" s="244"/>
      <c r="CQ129" s="244"/>
      <c r="CR129" s="244"/>
      <c r="CS129" s="244"/>
      <c r="CT129" s="244"/>
      <c r="CU129" s="244"/>
      <c r="CV129" s="244"/>
      <c r="CW129" s="244"/>
      <c r="CX129" s="244"/>
      <c r="CY129" s="244"/>
      <c r="CZ129" s="244"/>
      <c r="DA129" s="244"/>
      <c r="DE129" s="244"/>
      <c r="DF129" s="244"/>
      <c r="DG129" s="244"/>
      <c r="DH129" s="244"/>
      <c r="DI129" s="244"/>
      <c r="DJ129" s="244"/>
      <c r="DK129" s="244"/>
      <c r="DL129" s="244"/>
      <c r="DM129" s="244"/>
      <c r="DN129" s="244"/>
      <c r="DO129" s="244"/>
      <c r="DP129" s="244"/>
      <c r="DQ129" s="244"/>
      <c r="DR129" s="244"/>
      <c r="DS129" s="244"/>
      <c r="DT129" s="244"/>
      <c r="DU129" s="244"/>
      <c r="DV129" s="244"/>
      <c r="DW129" s="244"/>
      <c r="DX129" s="244"/>
      <c r="DY129" s="244"/>
      <c r="DZ129" s="244"/>
      <c r="EA129" s="244"/>
      <c r="EB129" s="244"/>
      <c r="EC129"/>
      <c r="ED129" s="244"/>
      <c r="EE129"/>
      <c r="EK129" s="242"/>
      <c r="EO129" s="244"/>
      <c r="EP129" s="244"/>
      <c r="GA129" s="254"/>
      <c r="GB129" s="254"/>
      <c r="GC129" s="254"/>
      <c r="GD129" s="254"/>
      <c r="GE129" s="254"/>
      <c r="GF129" s="254"/>
      <c r="GG129" s="254"/>
      <c r="GH129" s="254"/>
      <c r="GI129" s="254"/>
      <c r="GJ129" s="254"/>
      <c r="GK129" s="254"/>
      <c r="GL129" s="254"/>
      <c r="GM129" s="254"/>
      <c r="GN129" s="254"/>
      <c r="GO129" s="254"/>
      <c r="GP129" s="254"/>
      <c r="GQ129" s="254"/>
      <c r="GR129" s="254"/>
      <c r="GS129" s="254"/>
      <c r="GT129" s="254"/>
      <c r="GU129" s="184"/>
      <c r="GV129" s="184"/>
      <c r="GW129" s="184"/>
      <c r="GX129" s="184"/>
      <c r="GY129" s="184"/>
      <c r="GZ129" s="184"/>
      <c r="HC129" s="184"/>
      <c r="HG129" s="184"/>
      <c r="HH129" s="184"/>
      <c r="HI129" s="184"/>
      <c r="HJ129" s="184"/>
      <c r="HK129" s="184"/>
      <c r="HL129" s="184"/>
      <c r="HM129" s="184"/>
      <c r="HO129" s="183"/>
      <c r="HQ129" s="154"/>
      <c r="HS129" s="238"/>
      <c r="HT129" s="154"/>
      <c r="HU129" s="239"/>
      <c r="HW129" s="239"/>
      <c r="HX129" s="239"/>
      <c r="HY129" s="154"/>
      <c r="HZ129" s="154"/>
      <c r="IA129" s="184"/>
      <c r="IB129" s="184"/>
      <c r="ID129" s="184"/>
      <c r="IE129" s="185"/>
      <c r="IF129" s="185"/>
      <c r="IG129" s="184"/>
    </row>
    <row r="130" spans="1:241" ht="15" customHeight="1" x14ac:dyDescent="0.25">
      <c r="A130" s="156">
        <v>127</v>
      </c>
      <c r="B130" s="197">
        <v>1991</v>
      </c>
      <c r="E130" s="245">
        <v>173642</v>
      </c>
      <c r="G130" s="245">
        <v>31927</v>
      </c>
      <c r="I130" s="245">
        <v>16912</v>
      </c>
      <c r="K130" s="245">
        <v>5749</v>
      </c>
      <c r="M130" s="242">
        <f>G130/E130*100</f>
        <v>18.386680641780213</v>
      </c>
      <c r="N130" s="242"/>
      <c r="O130" s="242">
        <f>I130/E130*100</f>
        <v>9.7395791340804649</v>
      </c>
      <c r="P130" s="242"/>
      <c r="Q130" s="242">
        <f>K130/E130*100</f>
        <v>3.3108349362481428</v>
      </c>
      <c r="R130" s="242"/>
      <c r="S130" s="242">
        <v>28</v>
      </c>
      <c r="U130" s="242"/>
      <c r="V130" s="242"/>
      <c r="W130" s="245">
        <v>436</v>
      </c>
      <c r="Y130" s="258">
        <v>0.38818355027689239</v>
      </c>
      <c r="Z130" s="258"/>
      <c r="AA130" s="245">
        <v>32963</v>
      </c>
      <c r="AC130" s="242">
        <v>29.34792286187432</v>
      </c>
      <c r="AD130" s="242"/>
      <c r="AE130" s="245">
        <v>20800</v>
      </c>
      <c r="AG130" s="242">
        <v>18.518848270090281</v>
      </c>
      <c r="AH130" s="242"/>
      <c r="AI130" s="245">
        <v>2.906130656811988</v>
      </c>
      <c r="AK130" s="245">
        <v>159</v>
      </c>
      <c r="AM130" s="245">
        <v>421</v>
      </c>
      <c r="AO130" s="245">
        <v>1026</v>
      </c>
      <c r="AQ130" s="245">
        <v>13</v>
      </c>
      <c r="AS130" s="245">
        <v>538</v>
      </c>
      <c r="AU130" s="245">
        <v>1587</v>
      </c>
      <c r="AW130" s="245">
        <v>399</v>
      </c>
      <c r="AY130" s="245">
        <v>463</v>
      </c>
      <c r="BC130" s="245">
        <v>1937</v>
      </c>
      <c r="BE130" s="245">
        <v>576</v>
      </c>
      <c r="BG130" s="245">
        <v>254</v>
      </c>
      <c r="BI130" s="245">
        <v>1107</v>
      </c>
      <c r="BK130" s="242"/>
      <c r="BL130" s="242"/>
      <c r="BM130" s="245">
        <v>408</v>
      </c>
      <c r="BO130" s="245">
        <v>829</v>
      </c>
      <c r="BQ130" s="245">
        <v>1388</v>
      </c>
      <c r="BS130" s="245">
        <v>49</v>
      </c>
      <c r="BU130" s="245">
        <v>18640</v>
      </c>
      <c r="BW130" s="242"/>
      <c r="BX130" s="242"/>
      <c r="BY130" s="245">
        <v>22.215544871794872</v>
      </c>
      <c r="CA130" s="245">
        <v>3156</v>
      </c>
      <c r="CC130" s="259">
        <v>2.8098790932886981</v>
      </c>
      <c r="CE130" s="242"/>
      <c r="CF130" s="242"/>
      <c r="CG130" s="245">
        <v>49787</v>
      </c>
      <c r="CI130" s="245">
        <v>6242</v>
      </c>
      <c r="CK130" s="245">
        <v>21789</v>
      </c>
      <c r="CM130" s="250">
        <f>CI130/SUM(CG130,CI130)*100</f>
        <v>11.140659301433187</v>
      </c>
      <c r="CN130" s="242"/>
      <c r="CO130" s="253">
        <v>5.3619063109954457</v>
      </c>
      <c r="CP130" s="242"/>
      <c r="CQ130" s="250">
        <f>SUM(CG130,CI130)/SUM(CG130,CI130,CK130)*100</f>
        <v>72.000051401989268</v>
      </c>
      <c r="CR130" s="242"/>
      <c r="CS130" s="245">
        <v>19.507952286282308</v>
      </c>
      <c r="CU130" s="245">
        <v>4446</v>
      </c>
      <c r="CW130" s="245">
        <v>5202</v>
      </c>
      <c r="CY130" s="259">
        <f t="shared" ref="CY130:CY135" si="48">CU130/CG130*100</f>
        <v>8.9300419788298147</v>
      </c>
      <c r="CZ130" s="259"/>
      <c r="DA130" s="259">
        <f t="shared" ref="DA130:DA135" si="49">CW130/CG130*100</f>
        <v>10.448510655391969</v>
      </c>
      <c r="DE130" s="245">
        <v>720</v>
      </c>
      <c r="DG130" s="245">
        <v>33669</v>
      </c>
      <c r="DI130" s="245">
        <v>1639</v>
      </c>
      <c r="DK130" s="245">
        <v>36630</v>
      </c>
      <c r="DM130" s="242">
        <v>1.9656019656019657</v>
      </c>
      <c r="DN130" s="242"/>
      <c r="DO130" s="242">
        <v>91.916461916461913</v>
      </c>
      <c r="DP130" s="242"/>
      <c r="DQ130" s="242">
        <v>4.4744744744744747</v>
      </c>
      <c r="DR130" s="242"/>
      <c r="DS130" s="245">
        <v>5345</v>
      </c>
      <c r="DU130" s="245">
        <v>1397</v>
      </c>
      <c r="DW130" s="245">
        <v>34931</v>
      </c>
      <c r="DY130" s="242">
        <v>15.301594572156537</v>
      </c>
      <c r="DZ130" s="242"/>
      <c r="EA130" s="242">
        <v>3.9993129312072369</v>
      </c>
      <c r="EB130" s="242"/>
      <c r="EC130" s="242">
        <v>247500</v>
      </c>
      <c r="ED130" s="242"/>
      <c r="EE130" s="242">
        <v>216000</v>
      </c>
      <c r="EF130" s="242"/>
      <c r="EG130" s="260">
        <v>2.6674118483893912</v>
      </c>
      <c r="EH130" s="242"/>
      <c r="EI130" s="260">
        <v>2.1847373234427394</v>
      </c>
      <c r="EJ130" s="242"/>
      <c r="EK130" s="242">
        <v>62.5</v>
      </c>
      <c r="EO130" s="259">
        <v>16.236991485335857</v>
      </c>
      <c r="EP130" s="259"/>
      <c r="EQ130" s="244">
        <v>12063</v>
      </c>
      <c r="ES130" s="244">
        <v>27423</v>
      </c>
      <c r="EU130" s="244">
        <v>6755</v>
      </c>
      <c r="EW130" s="244">
        <v>498</v>
      </c>
      <c r="EY130" s="244">
        <v>46739</v>
      </c>
      <c r="FA130" s="244">
        <v>8164</v>
      </c>
      <c r="FC130" s="244">
        <v>1192</v>
      </c>
      <c r="FE130" s="244">
        <v>1446</v>
      </c>
      <c r="FG130" s="244">
        <v>57541</v>
      </c>
      <c r="FI130" s="242">
        <v>20.964182061486593</v>
      </c>
      <c r="FJ130" s="242"/>
      <c r="FK130" s="242">
        <v>47.658191550372777</v>
      </c>
      <c r="FL130" s="242"/>
      <c r="FM130" s="242">
        <v>11.739455344884517</v>
      </c>
      <c r="FN130" s="242"/>
      <c r="FO130" s="242">
        <v>0.86546983889748186</v>
      </c>
      <c r="FP130" s="242"/>
      <c r="FQ130" s="242">
        <v>81.22729879564136</v>
      </c>
      <c r="FR130" s="242"/>
      <c r="FS130" s="242">
        <v>14.18814410594185</v>
      </c>
      <c r="FT130" s="242"/>
      <c r="FU130" s="242">
        <v>2.0715663613771049</v>
      </c>
      <c r="FV130" s="242"/>
      <c r="FW130" s="242">
        <v>2.5129907370396762</v>
      </c>
      <c r="GA130" s="254">
        <v>15.459662288930582</v>
      </c>
      <c r="GB130" s="254"/>
      <c r="GC130" s="254">
        <v>69.238037969246633</v>
      </c>
      <c r="GD130" s="254"/>
      <c r="GE130" s="254">
        <v>143.0053349140486</v>
      </c>
      <c r="GF130" s="254"/>
      <c r="GG130" s="254">
        <v>115.65377532228361</v>
      </c>
      <c r="GH130" s="254"/>
      <c r="GI130" s="254">
        <v>44.363193174893361</v>
      </c>
      <c r="GJ130" s="254"/>
      <c r="GK130" s="254">
        <v>8.914316125598722</v>
      </c>
      <c r="GL130" s="254"/>
      <c r="GM130" s="254">
        <v>0</v>
      </c>
      <c r="GN130" s="254"/>
      <c r="GO130" s="254">
        <v>65.990672204561804</v>
      </c>
      <c r="GP130" s="254"/>
      <c r="GQ130" s="254">
        <v>3032</v>
      </c>
      <c r="GR130" s="254"/>
      <c r="GS130" s="254">
        <v>66.09</v>
      </c>
      <c r="GT130" s="254"/>
      <c r="GU130" s="184">
        <v>50.88</v>
      </c>
      <c r="GV130" s="184"/>
      <c r="GW130" s="184">
        <v>48.25</v>
      </c>
      <c r="GX130" s="184"/>
      <c r="GY130" s="184">
        <v>32.56</v>
      </c>
      <c r="GZ130" s="184"/>
      <c r="HA130" s="154">
        <v>92.8</v>
      </c>
      <c r="HC130" s="241">
        <v>26</v>
      </c>
      <c r="HG130" s="184">
        <v>710</v>
      </c>
      <c r="HH130" s="184"/>
      <c r="HI130" s="184">
        <v>4325</v>
      </c>
      <c r="HJ130" s="184"/>
      <c r="HK130" s="184">
        <v>129</v>
      </c>
      <c r="HL130" s="184"/>
      <c r="HM130" s="184">
        <v>5824</v>
      </c>
      <c r="HO130" s="183">
        <v>535.11665422675947</v>
      </c>
      <c r="HQ130" s="154"/>
      <c r="HS130" s="238">
        <v>12</v>
      </c>
      <c r="HT130" s="194">
        <v>1995</v>
      </c>
      <c r="HU130" s="239"/>
      <c r="HW130" s="239">
        <v>81.3</v>
      </c>
      <c r="HX130" s="239"/>
      <c r="HY130" s="154"/>
      <c r="HZ130" s="154"/>
      <c r="IA130" s="184">
        <v>6</v>
      </c>
      <c r="IB130" s="184"/>
      <c r="IC130" s="184">
        <v>224</v>
      </c>
      <c r="ID130" s="184"/>
      <c r="IE130" s="185">
        <v>0.29833083895604096</v>
      </c>
      <c r="IF130" s="185"/>
      <c r="IG130" s="184">
        <v>11.137684654358862</v>
      </c>
    </row>
    <row r="131" spans="1:241" ht="15" customHeight="1" x14ac:dyDescent="0.25">
      <c r="A131" s="156">
        <v>128</v>
      </c>
      <c r="B131" s="197">
        <v>1996</v>
      </c>
      <c r="E131" s="245">
        <v>181562</v>
      </c>
      <c r="G131" s="245">
        <v>39825</v>
      </c>
      <c r="I131" s="245">
        <v>19479</v>
      </c>
      <c r="K131" s="245">
        <v>8312</v>
      </c>
      <c r="M131" s="242">
        <f t="shared" ref="M131:M135" si="50">G131/E131*100</f>
        <v>21.934655930205661</v>
      </c>
      <c r="N131" s="242"/>
      <c r="O131" s="242">
        <f t="shared" ref="O131:O134" si="51">I131/E131*100</f>
        <v>10.728566550269329</v>
      </c>
      <c r="P131" s="242"/>
      <c r="Q131" s="242">
        <f t="shared" ref="Q131:Q134" si="52">K131/E131*100</f>
        <v>4.5780504731166207</v>
      </c>
      <c r="R131" s="242"/>
      <c r="S131" s="242">
        <v>29</v>
      </c>
      <c r="U131" s="242"/>
      <c r="V131" s="242"/>
      <c r="W131" s="245">
        <v>584</v>
      </c>
      <c r="Y131" s="258">
        <v>0.40688074353275605</v>
      </c>
      <c r="Z131" s="258"/>
      <c r="AA131" s="245">
        <v>41157</v>
      </c>
      <c r="AC131" s="242">
        <v>28.674641715030202</v>
      </c>
      <c r="AD131" s="242"/>
      <c r="AE131" s="245">
        <v>27908</v>
      </c>
      <c r="AG131" s="242">
        <v>19.443883202931772</v>
      </c>
      <c r="AH131" s="242"/>
      <c r="AI131" s="245">
        <v>3.1440763778388545</v>
      </c>
      <c r="AK131" s="245">
        <v>279</v>
      </c>
      <c r="AM131" s="245">
        <v>850</v>
      </c>
      <c r="AO131" s="245">
        <v>1698</v>
      </c>
      <c r="AQ131" s="245">
        <v>26</v>
      </c>
      <c r="AS131" s="245">
        <v>924</v>
      </c>
      <c r="AU131" s="245">
        <v>2432</v>
      </c>
      <c r="AW131" s="245">
        <v>479</v>
      </c>
      <c r="AY131" s="245">
        <v>596</v>
      </c>
      <c r="BC131" s="245">
        <v>2023</v>
      </c>
      <c r="BE131" s="245">
        <v>744</v>
      </c>
      <c r="BG131" s="245">
        <v>252</v>
      </c>
      <c r="BI131" s="245">
        <v>1027</v>
      </c>
      <c r="BK131" s="242"/>
      <c r="BL131" s="242"/>
      <c r="BM131" s="245">
        <v>869</v>
      </c>
      <c r="BO131" s="245">
        <v>1633</v>
      </c>
      <c r="BQ131" s="245">
        <v>2482</v>
      </c>
      <c r="BS131" s="245">
        <v>66</v>
      </c>
      <c r="BU131" s="245">
        <v>30416</v>
      </c>
      <c r="BW131" s="242"/>
      <c r="BX131" s="242"/>
      <c r="BY131" s="245">
        <v>18.875266133176712</v>
      </c>
      <c r="CA131" s="245">
        <v>5283</v>
      </c>
      <c r="CC131" s="259">
        <v>3.6807379590471743</v>
      </c>
      <c r="CE131" s="242"/>
      <c r="CF131" s="242"/>
      <c r="CG131" s="245">
        <v>65142</v>
      </c>
      <c r="CI131" s="245">
        <v>5395</v>
      </c>
      <c r="CK131" s="245">
        <v>30782</v>
      </c>
      <c r="CM131" s="250">
        <f t="shared" ref="CM131:CM135" si="53">CI131/SUM(CG131,CI131)*100</f>
        <v>7.6484681798205196</v>
      </c>
      <c r="CN131" s="242"/>
      <c r="CO131" s="253">
        <v>4.9091821214992715</v>
      </c>
      <c r="CP131" s="242"/>
      <c r="CQ131" s="250">
        <f t="shared" ref="CQ131:CQ135" si="54">SUM(CG131,CI131)/SUM(CG131,CI131,CK131)*100</f>
        <v>69.618728964952282</v>
      </c>
      <c r="CR131" s="242"/>
      <c r="CS131" s="245">
        <v>16.399070988589319</v>
      </c>
      <c r="CU131" s="245">
        <v>6518</v>
      </c>
      <c r="CW131" s="245">
        <v>6518</v>
      </c>
      <c r="CY131" s="259">
        <f t="shared" si="48"/>
        <v>10.00583341008873</v>
      </c>
      <c r="CZ131" s="259"/>
      <c r="DA131" s="259">
        <f t="shared" si="49"/>
        <v>10.00583341008873</v>
      </c>
      <c r="DE131" s="245">
        <v>2428</v>
      </c>
      <c r="DG131" s="245">
        <v>44099</v>
      </c>
      <c r="DI131" s="245">
        <v>975</v>
      </c>
      <c r="DK131" s="245">
        <v>48638</v>
      </c>
      <c r="DM131" s="242">
        <v>4.9919815781898924</v>
      </c>
      <c r="DN131" s="242"/>
      <c r="DO131" s="242">
        <v>90.667790616390477</v>
      </c>
      <c r="DP131" s="242"/>
      <c r="DQ131" s="242">
        <v>2.0046054525268309</v>
      </c>
      <c r="DR131" s="242"/>
      <c r="DS131" s="245">
        <v>7355</v>
      </c>
      <c r="DU131" s="245">
        <v>1344</v>
      </c>
      <c r="DW131" s="245">
        <v>46569</v>
      </c>
      <c r="DY131" s="242">
        <v>15.793768386695012</v>
      </c>
      <c r="DZ131" s="242"/>
      <c r="EA131" s="242">
        <v>2.8860400695741801</v>
      </c>
      <c r="EB131" s="242"/>
      <c r="EC131" s="242">
        <v>258000</v>
      </c>
      <c r="ED131" s="242"/>
      <c r="EE131" s="242">
        <v>227600</v>
      </c>
      <c r="EF131" s="242"/>
      <c r="EG131" s="260">
        <v>3.4028471528471527</v>
      </c>
      <c r="EH131" s="242"/>
      <c r="EI131" s="260">
        <v>2.8096903096903096</v>
      </c>
      <c r="EJ131" s="242"/>
      <c r="EK131" s="242">
        <v>75.3</v>
      </c>
      <c r="EO131" s="259">
        <v>9.1123774321063706</v>
      </c>
      <c r="EP131" s="259"/>
      <c r="EQ131" s="244">
        <v>15373</v>
      </c>
      <c r="ES131" s="244">
        <v>31447</v>
      </c>
      <c r="EU131" s="244">
        <v>8837</v>
      </c>
      <c r="EW131" s="244">
        <v>634</v>
      </c>
      <c r="EY131" s="244">
        <v>56291</v>
      </c>
      <c r="FA131" s="244">
        <v>11045</v>
      </c>
      <c r="FC131" s="244">
        <v>1569</v>
      </c>
      <c r="FE131" s="244">
        <v>2574</v>
      </c>
      <c r="FG131" s="244">
        <v>71479</v>
      </c>
      <c r="FI131" s="242">
        <v>21.507016046671051</v>
      </c>
      <c r="FJ131" s="242"/>
      <c r="FK131" s="242">
        <v>43.99473971376208</v>
      </c>
      <c r="FL131" s="242"/>
      <c r="FM131" s="242">
        <v>12.363071671399991</v>
      </c>
      <c r="FN131" s="242"/>
      <c r="FO131" s="242">
        <v>0.88697379649967123</v>
      </c>
      <c r="FP131" s="242"/>
      <c r="FQ131" s="242">
        <v>78.751801228332795</v>
      </c>
      <c r="FR131" s="242"/>
      <c r="FS131" s="242">
        <v>15.452090823878342</v>
      </c>
      <c r="FT131" s="242"/>
      <c r="FU131" s="242">
        <v>2.1950502944920887</v>
      </c>
      <c r="FV131" s="242"/>
      <c r="FW131" s="242">
        <v>3.6010576532967726</v>
      </c>
      <c r="GA131" s="254">
        <v>13.544477093065744</v>
      </c>
      <c r="GB131" s="254"/>
      <c r="GC131" s="254">
        <v>62.284857475281122</v>
      </c>
      <c r="GD131" s="254"/>
      <c r="GE131" s="254">
        <v>141.0675864269808</v>
      </c>
      <c r="GF131" s="254"/>
      <c r="GG131" s="254">
        <v>130.96296253759056</v>
      </c>
      <c r="GH131" s="254"/>
      <c r="GI131" s="254">
        <v>46.212447451339649</v>
      </c>
      <c r="GJ131" s="254"/>
      <c r="GK131" s="254">
        <v>8.359370696344552</v>
      </c>
      <c r="GL131" s="254"/>
      <c r="GM131" s="254">
        <v>0</v>
      </c>
      <c r="GN131" s="254"/>
      <c r="GO131" s="254">
        <v>67.268493577901097</v>
      </c>
      <c r="GP131" s="254"/>
      <c r="GQ131" s="254">
        <v>3005</v>
      </c>
      <c r="GR131" s="254"/>
      <c r="GS131" s="254">
        <v>73.959999999999994</v>
      </c>
      <c r="GT131" s="254"/>
      <c r="GU131" s="184">
        <v>52.36</v>
      </c>
      <c r="GV131" s="184"/>
      <c r="GW131" s="184">
        <v>49.48</v>
      </c>
      <c r="GX131" s="184"/>
      <c r="GY131" s="184">
        <v>34.229999999999997</v>
      </c>
      <c r="GZ131" s="184"/>
      <c r="HA131" s="154">
        <v>94.9</v>
      </c>
      <c r="HC131" s="241">
        <v>22</v>
      </c>
      <c r="HG131" s="184">
        <v>664</v>
      </c>
      <c r="HH131" s="184"/>
      <c r="HI131" s="184">
        <v>4176</v>
      </c>
      <c r="HJ131" s="184"/>
      <c r="HK131" s="184">
        <v>167</v>
      </c>
      <c r="HL131" s="184"/>
      <c r="HM131" s="184">
        <v>5562</v>
      </c>
      <c r="HO131" s="183">
        <v>493.54418861796108</v>
      </c>
      <c r="HQ131" s="154"/>
      <c r="HS131" s="238">
        <v>12</v>
      </c>
      <c r="HT131" s="194">
        <v>1996</v>
      </c>
      <c r="HU131" s="239"/>
      <c r="HW131" s="239">
        <v>97.7</v>
      </c>
      <c r="HX131" s="239"/>
      <c r="HY131" s="154"/>
      <c r="HZ131" s="154"/>
      <c r="IA131" s="184">
        <v>14</v>
      </c>
      <c r="IB131" s="184"/>
      <c r="IC131" s="184">
        <v>239</v>
      </c>
      <c r="ID131" s="184"/>
      <c r="IE131" s="185">
        <v>0.66920966338753929</v>
      </c>
      <c r="IF131" s="185"/>
      <c r="IG131" s="184">
        <v>11.424364967830135</v>
      </c>
    </row>
    <row r="132" spans="1:241" ht="15" customHeight="1" x14ac:dyDescent="0.25">
      <c r="A132" s="198">
        <v>129</v>
      </c>
      <c r="B132" s="197">
        <v>2001</v>
      </c>
      <c r="E132" s="245">
        <v>190758</v>
      </c>
      <c r="G132" s="245">
        <v>46638</v>
      </c>
      <c r="I132" s="245">
        <v>24187</v>
      </c>
      <c r="K132" s="245">
        <v>11949</v>
      </c>
      <c r="M132" s="242">
        <f t="shared" si="50"/>
        <v>24.448778032900321</v>
      </c>
      <c r="N132" s="242"/>
      <c r="O132" s="242">
        <f t="shared" si="51"/>
        <v>12.679415804317513</v>
      </c>
      <c r="P132" s="242"/>
      <c r="Q132" s="242">
        <f t="shared" si="52"/>
        <v>6.2639574749158617</v>
      </c>
      <c r="R132" s="242"/>
      <c r="S132" s="242">
        <v>31</v>
      </c>
      <c r="U132" s="242"/>
      <c r="V132" s="242"/>
      <c r="W132" s="245">
        <v>850</v>
      </c>
      <c r="Y132" s="258">
        <v>0.48274882862416585</v>
      </c>
      <c r="Z132" s="258"/>
      <c r="AA132" s="245">
        <v>50351</v>
      </c>
      <c r="AC132" s="242">
        <v>28.596336788300441</v>
      </c>
      <c r="AD132" s="242"/>
      <c r="AE132" s="245">
        <v>37408</v>
      </c>
      <c r="AG132" s="242">
        <v>21.245491977850346</v>
      </c>
      <c r="AH132" s="242"/>
      <c r="AI132" s="245">
        <v>3.5683250384360625</v>
      </c>
      <c r="AK132" s="245">
        <v>518</v>
      </c>
      <c r="AM132" s="245">
        <v>1148</v>
      </c>
      <c r="AO132" s="245">
        <v>2509</v>
      </c>
      <c r="AQ132" s="245">
        <v>93</v>
      </c>
      <c r="AS132" s="245">
        <v>1452</v>
      </c>
      <c r="AU132" s="245">
        <v>3488</v>
      </c>
      <c r="AW132" s="245">
        <v>581</v>
      </c>
      <c r="AY132" s="245">
        <v>784</v>
      </c>
      <c r="BC132" s="245">
        <v>2125</v>
      </c>
      <c r="BE132" s="245">
        <v>751</v>
      </c>
      <c r="BG132" s="245">
        <v>270</v>
      </c>
      <c r="BI132" s="245">
        <v>1104</v>
      </c>
      <c r="BK132" s="242"/>
      <c r="BL132" s="242"/>
      <c r="BM132" s="245">
        <v>1470</v>
      </c>
      <c r="BO132" s="245">
        <v>3916</v>
      </c>
      <c r="BQ132" s="245">
        <v>4559</v>
      </c>
      <c r="BS132" s="245">
        <v>103</v>
      </c>
      <c r="BU132" s="245">
        <v>31883</v>
      </c>
      <c r="BW132" s="242"/>
      <c r="BX132" s="242"/>
      <c r="BY132" s="245">
        <v>17.031259521052952</v>
      </c>
      <c r="CA132" s="245">
        <v>8586</v>
      </c>
      <c r="CC132" s="259">
        <v>4.8763311089024564</v>
      </c>
      <c r="CE132" s="242"/>
      <c r="CF132" s="242"/>
      <c r="CG132" s="245">
        <v>81269</v>
      </c>
      <c r="CI132" s="245">
        <v>5277</v>
      </c>
      <c r="CK132" s="245">
        <v>37746</v>
      </c>
      <c r="CM132" s="250">
        <f t="shared" si="53"/>
        <v>6.0973355209946156</v>
      </c>
      <c r="CN132" s="242"/>
      <c r="CO132" s="253">
        <v>6.456843473937818</v>
      </c>
      <c r="CP132" s="242"/>
      <c r="CQ132" s="250">
        <f t="shared" si="54"/>
        <v>69.631191066198951</v>
      </c>
      <c r="CR132" s="242"/>
      <c r="CS132" s="245">
        <v>14.075486084635912</v>
      </c>
      <c r="CU132" s="245">
        <v>8499</v>
      </c>
      <c r="CW132" s="245">
        <v>8708</v>
      </c>
      <c r="CY132" s="259">
        <f t="shared" si="48"/>
        <v>10.457862161463781</v>
      </c>
      <c r="CZ132" s="259"/>
      <c r="DA132" s="259">
        <f t="shared" si="49"/>
        <v>10.715032792331639</v>
      </c>
      <c r="DE132" s="245">
        <v>2660</v>
      </c>
      <c r="DG132" s="245">
        <v>54953</v>
      </c>
      <c r="DI132" s="245">
        <v>1849</v>
      </c>
      <c r="DK132" s="245">
        <v>60023</v>
      </c>
      <c r="DM132" s="242">
        <v>4.431634540092964</v>
      </c>
      <c r="DN132" s="242"/>
      <c r="DO132" s="242">
        <v>91.5532379254619</v>
      </c>
      <c r="DP132" s="242"/>
      <c r="DQ132" s="242">
        <v>3.0804858137713875</v>
      </c>
      <c r="DR132" s="242"/>
      <c r="DS132" s="245">
        <v>8793</v>
      </c>
      <c r="DU132" s="245">
        <v>1445</v>
      </c>
      <c r="DW132" s="245">
        <v>57534</v>
      </c>
      <c r="DY132" s="242">
        <v>15.283136927729689</v>
      </c>
      <c r="DZ132" s="242"/>
      <c r="EA132" s="242">
        <v>2.5115583828692598</v>
      </c>
      <c r="EB132" s="242"/>
      <c r="EC132" s="242">
        <v>277000</v>
      </c>
      <c r="ED132" s="242"/>
      <c r="EE132" s="242">
        <v>231000</v>
      </c>
      <c r="EF132" s="242"/>
      <c r="EG132" s="260">
        <v>4.562043795620438</v>
      </c>
      <c r="EH132" s="242"/>
      <c r="EI132" s="260">
        <v>3.9935429533969682</v>
      </c>
      <c r="EJ132" s="242"/>
      <c r="EK132" s="242">
        <v>77.900000000000006</v>
      </c>
      <c r="EO132" s="259">
        <v>4.9985529416628767</v>
      </c>
      <c r="EP132" s="259"/>
      <c r="EQ132" s="244">
        <v>18018</v>
      </c>
      <c r="ES132" s="244">
        <v>36737</v>
      </c>
      <c r="EU132" s="244">
        <v>10418</v>
      </c>
      <c r="EW132" s="244">
        <v>882</v>
      </c>
      <c r="EY132" s="244">
        <v>66055</v>
      </c>
      <c r="FA132" s="244">
        <v>12655</v>
      </c>
      <c r="FC132" s="244">
        <v>1767</v>
      </c>
      <c r="FE132" s="244">
        <v>2241</v>
      </c>
      <c r="FG132" s="244">
        <v>82718</v>
      </c>
      <c r="FI132" s="242">
        <v>21.782441548393336</v>
      </c>
      <c r="FJ132" s="242"/>
      <c r="FK132" s="242">
        <v>44.412340723905317</v>
      </c>
      <c r="FL132" s="242"/>
      <c r="FM132" s="242">
        <v>12.594598515437994</v>
      </c>
      <c r="FN132" s="242"/>
      <c r="FO132" s="242">
        <v>1.0662733625087648</v>
      </c>
      <c r="FP132" s="242"/>
      <c r="FQ132" s="242">
        <v>79.855654150245414</v>
      </c>
      <c r="FR132" s="242"/>
      <c r="FS132" s="242">
        <v>15.298967576585506</v>
      </c>
      <c r="FT132" s="242"/>
      <c r="FU132" s="242">
        <v>2.1361735051621173</v>
      </c>
      <c r="FV132" s="242"/>
      <c r="FW132" s="242">
        <v>2.7092047680069635</v>
      </c>
      <c r="GA132" s="254">
        <v>11.315361917303958</v>
      </c>
      <c r="GB132" s="254"/>
      <c r="GC132" s="254">
        <v>68.510631915055086</v>
      </c>
      <c r="GD132" s="254"/>
      <c r="GE132" s="254">
        <v>134.48364947513042</v>
      </c>
      <c r="GF132" s="254"/>
      <c r="GG132" s="254">
        <v>129.18075763232503</v>
      </c>
      <c r="GH132" s="254"/>
      <c r="GI132" s="254">
        <v>47.888317612038044</v>
      </c>
      <c r="GJ132" s="254"/>
      <c r="GK132" s="254">
        <v>8.2136444839398344</v>
      </c>
      <c r="GL132" s="254"/>
      <c r="GM132" s="254">
        <v>0</v>
      </c>
      <c r="GN132" s="254"/>
      <c r="GO132" s="254">
        <v>66.436019043504956</v>
      </c>
      <c r="GP132" s="254"/>
      <c r="GQ132" s="254">
        <v>3330</v>
      </c>
      <c r="GR132" s="254"/>
      <c r="GS132" s="254">
        <v>73.099999999999994</v>
      </c>
      <c r="GT132" s="254"/>
      <c r="GU132" s="184">
        <v>50.5</v>
      </c>
      <c r="GV132" s="184"/>
      <c r="GW132" s="184">
        <v>49.1</v>
      </c>
      <c r="GX132" s="184"/>
      <c r="GY132" s="184">
        <v>34.9</v>
      </c>
      <c r="GZ132" s="184"/>
      <c r="HA132" s="154">
        <v>94.3</v>
      </c>
      <c r="HC132" s="241">
        <v>22.5</v>
      </c>
      <c r="HG132" s="184">
        <v>767</v>
      </c>
      <c r="HH132" s="184"/>
      <c r="HI132" s="184">
        <v>4478</v>
      </c>
      <c r="HJ132" s="184"/>
      <c r="HK132" s="184">
        <v>203</v>
      </c>
      <c r="HL132" s="184"/>
      <c r="HM132" s="184">
        <v>5990</v>
      </c>
      <c r="HO132" s="183">
        <v>577.21329353058456</v>
      </c>
      <c r="HQ132" s="154"/>
      <c r="HS132" s="238">
        <v>12</v>
      </c>
      <c r="HT132" s="194">
        <v>1997</v>
      </c>
      <c r="HU132" s="239"/>
      <c r="HW132" s="239">
        <v>98.391013490000006</v>
      </c>
      <c r="HX132" s="239"/>
      <c r="HY132" s="154"/>
      <c r="HZ132" s="154"/>
      <c r="IA132" s="184">
        <v>16</v>
      </c>
      <c r="IB132" s="184"/>
      <c r="IC132" s="184">
        <v>251</v>
      </c>
      <c r="ID132" s="184"/>
      <c r="IE132" s="185">
        <v>0.74100489526358926</v>
      </c>
      <c r="IF132" s="185"/>
      <c r="IG132" s="184">
        <v>11.624514294447557</v>
      </c>
    </row>
    <row r="133" spans="1:241" ht="15" customHeight="1" x14ac:dyDescent="0.25">
      <c r="A133" s="156">
        <v>130</v>
      </c>
      <c r="B133" s="197">
        <v>2006</v>
      </c>
      <c r="E133" s="245">
        <v>201119</v>
      </c>
      <c r="G133" s="245">
        <v>52488</v>
      </c>
      <c r="I133" s="245">
        <v>30580</v>
      </c>
      <c r="K133" s="245">
        <v>16540</v>
      </c>
      <c r="M133" s="242">
        <f t="shared" si="50"/>
        <v>26.097981791874464</v>
      </c>
      <c r="N133" s="242"/>
      <c r="O133" s="242">
        <f t="shared" si="51"/>
        <v>15.204928425459554</v>
      </c>
      <c r="P133" s="242"/>
      <c r="Q133" s="242">
        <f t="shared" si="52"/>
        <v>8.2239867938881961</v>
      </c>
      <c r="R133" s="242"/>
      <c r="S133" s="242">
        <v>32</v>
      </c>
      <c r="U133" s="242"/>
      <c r="V133" s="242"/>
      <c r="W133" s="245">
        <v>1141</v>
      </c>
      <c r="Y133" s="258">
        <v>0.53427357991393554</v>
      </c>
      <c r="Z133" s="258"/>
      <c r="AA133" s="245">
        <v>64708</v>
      </c>
      <c r="AC133" s="242">
        <v>30.299539709965771</v>
      </c>
      <c r="AD133" s="242"/>
      <c r="AE133" s="245">
        <v>50810</v>
      </c>
      <c r="AG133" s="242">
        <v>23.791797191434767</v>
      </c>
      <c r="AH133" s="242"/>
      <c r="AI133" s="245">
        <v>5.7360986507643323</v>
      </c>
      <c r="AK133" s="245">
        <v>967</v>
      </c>
      <c r="AM133" s="245">
        <v>1522</v>
      </c>
      <c r="AO133" s="245">
        <v>4696</v>
      </c>
      <c r="AQ133" s="245">
        <v>275</v>
      </c>
      <c r="AS133" s="245">
        <v>2090</v>
      </c>
      <c r="AU133" s="245">
        <v>4824</v>
      </c>
      <c r="AW133" s="245">
        <v>736</v>
      </c>
      <c r="AY133" s="245">
        <v>1009</v>
      </c>
      <c r="BC133" s="245">
        <v>1717</v>
      </c>
      <c r="BE133" s="245">
        <v>591</v>
      </c>
      <c r="BG133" s="245">
        <v>192</v>
      </c>
      <c r="BI133" s="245">
        <v>934</v>
      </c>
      <c r="BK133" s="242"/>
      <c r="BL133" s="242"/>
      <c r="BM133" s="245">
        <v>3003</v>
      </c>
      <c r="BO133" s="245">
        <v>6411</v>
      </c>
      <c r="BQ133" s="245">
        <v>7458</v>
      </c>
      <c r="BS133" s="245">
        <v>108</v>
      </c>
      <c r="BU133" s="245">
        <v>42908</v>
      </c>
      <c r="BW133" s="242"/>
      <c r="BX133" s="242"/>
      <c r="BY133" s="245">
        <v>12.8</v>
      </c>
      <c r="CA133" s="245">
        <v>13884</v>
      </c>
      <c r="CC133" s="259">
        <v>6.5011870144829818</v>
      </c>
      <c r="CE133" s="242"/>
      <c r="CF133" s="242"/>
      <c r="CG133" s="245">
        <v>99809</v>
      </c>
      <c r="CI133" s="245">
        <v>5699</v>
      </c>
      <c r="CK133" s="245">
        <v>46470</v>
      </c>
      <c r="CM133" s="250">
        <f t="shared" si="53"/>
        <v>5.4014861432308452</v>
      </c>
      <c r="CN133" s="242"/>
      <c r="CO133" s="253">
        <v>5.334263257293764</v>
      </c>
      <c r="CP133" s="242"/>
      <c r="CQ133" s="250">
        <f t="shared" si="54"/>
        <v>69.423205990340705</v>
      </c>
      <c r="CR133" s="242"/>
      <c r="CS133" s="245">
        <v>11.838603874002104</v>
      </c>
      <c r="CU133" s="245">
        <v>11705</v>
      </c>
      <c r="CW133" s="245">
        <v>12558</v>
      </c>
      <c r="CY133" s="259">
        <f t="shared" si="48"/>
        <v>11.727399332725506</v>
      </c>
      <c r="CZ133" s="259"/>
      <c r="DA133" s="259">
        <f t="shared" si="49"/>
        <v>12.582031680509772</v>
      </c>
      <c r="DE133" s="245">
        <v>2979</v>
      </c>
      <c r="DG133" s="245">
        <v>65358</v>
      </c>
      <c r="DI133" s="245">
        <v>2880</v>
      </c>
      <c r="DK133" s="245">
        <v>71479</v>
      </c>
      <c r="DM133" s="242">
        <v>4.1676576337106006</v>
      </c>
      <c r="DN133" s="242"/>
      <c r="DO133" s="242">
        <v>91.436645728115948</v>
      </c>
      <c r="DP133" s="242"/>
      <c r="DQ133" s="242">
        <v>4.029155416276109</v>
      </c>
      <c r="DR133" s="242"/>
      <c r="DS133" s="245">
        <v>12509</v>
      </c>
      <c r="DU133" s="245">
        <v>1585</v>
      </c>
      <c r="DW133" s="245">
        <v>71481</v>
      </c>
      <c r="DY133" s="242">
        <v>17.499755179698102</v>
      </c>
      <c r="DZ133" s="242"/>
      <c r="EA133" s="242">
        <v>2.2173724486227111</v>
      </c>
      <c r="EB133" s="242"/>
      <c r="EC133" s="242">
        <v>302000</v>
      </c>
      <c r="ED133" s="242"/>
      <c r="EE133" s="242">
        <v>249000</v>
      </c>
      <c r="EF133" s="242"/>
      <c r="EG133" s="260">
        <v>4.6737125479834489</v>
      </c>
      <c r="EH133" s="242"/>
      <c r="EI133" s="260">
        <v>4.4776119402985071</v>
      </c>
      <c r="EJ133" s="242"/>
      <c r="EK133" s="242">
        <v>77.600000000000009</v>
      </c>
      <c r="EO133" s="259">
        <v>4.5029431000654023</v>
      </c>
      <c r="EP133" s="259"/>
      <c r="EQ133" s="244">
        <v>21981</v>
      </c>
      <c r="ES133" s="244">
        <v>44258</v>
      </c>
      <c r="EU133" s="244">
        <v>12172</v>
      </c>
      <c r="EW133" s="244">
        <v>1079</v>
      </c>
      <c r="EY133" s="244">
        <v>79497</v>
      </c>
      <c r="FA133" s="261">
        <v>15333</v>
      </c>
      <c r="FB133" s="261"/>
      <c r="FC133" s="261">
        <v>4976</v>
      </c>
      <c r="FD133" s="261"/>
      <c r="FE133" s="261">
        <v>10911</v>
      </c>
      <c r="FF133" s="261"/>
      <c r="FG133" s="261">
        <v>106671</v>
      </c>
      <c r="FI133" s="263">
        <v>20.60635036701634</v>
      </c>
      <c r="FJ133" s="263"/>
      <c r="FK133" s="263">
        <v>41.490189461053149</v>
      </c>
      <c r="FL133" s="263"/>
      <c r="FM133" s="263">
        <v>11.410786436801006</v>
      </c>
      <c r="FN133" s="263"/>
      <c r="FO133" s="263">
        <v>1.0115214069428429</v>
      </c>
      <c r="FP133" s="263"/>
      <c r="FQ133" s="263">
        <v>74.525409905222588</v>
      </c>
      <c r="FR133" s="263"/>
      <c r="FS133" s="263">
        <v>13.178839609640857</v>
      </c>
      <c r="FT133" s="263"/>
      <c r="FU133" s="263">
        <v>1.9564830178773986</v>
      </c>
      <c r="FV133" s="263"/>
      <c r="FW133" s="263">
        <v>3.5042326405489779</v>
      </c>
      <c r="GA133" s="254">
        <v>14.435367082332172</v>
      </c>
      <c r="GB133" s="254"/>
      <c r="GC133" s="254">
        <v>70.467234525367871</v>
      </c>
      <c r="GD133" s="254"/>
      <c r="GE133" s="254">
        <v>140.65171998479167</v>
      </c>
      <c r="GF133" s="254"/>
      <c r="GG133" s="254">
        <v>140.92518872238657</v>
      </c>
      <c r="GH133" s="254"/>
      <c r="GI133" s="254">
        <v>50.680008152644561</v>
      </c>
      <c r="GJ133" s="254"/>
      <c r="GK133" s="254">
        <v>7.7153844691705507</v>
      </c>
      <c r="GL133" s="254"/>
      <c r="GM133" s="254">
        <v>0.67992527651090673</v>
      </c>
      <c r="GN133" s="254"/>
      <c r="GO133" s="254">
        <v>70.476936571844931</v>
      </c>
      <c r="GP133" s="254"/>
      <c r="GQ133" s="254">
        <v>3369</v>
      </c>
      <c r="GR133" s="254"/>
      <c r="GS133" s="254">
        <v>67</v>
      </c>
      <c r="GT133" s="254"/>
      <c r="GU133" s="184">
        <v>44.1</v>
      </c>
      <c r="GV133" s="184"/>
      <c r="GW133" s="184">
        <v>2.6</v>
      </c>
      <c r="GX133" s="184"/>
      <c r="GY133" s="184">
        <v>4.3</v>
      </c>
      <c r="GZ133" s="184"/>
      <c r="HC133" s="184">
        <v>20.4048907596713</v>
      </c>
      <c r="HG133" s="184">
        <v>813</v>
      </c>
      <c r="HH133" s="184"/>
      <c r="HI133" s="184">
        <v>4746</v>
      </c>
      <c r="HJ133" s="184"/>
      <c r="HK133" s="184">
        <v>176</v>
      </c>
      <c r="HL133" s="184"/>
      <c r="HM133" s="184">
        <v>6169</v>
      </c>
      <c r="HO133" s="183">
        <v>762.22229211881017</v>
      </c>
      <c r="HQ133" s="154"/>
      <c r="HS133" s="238">
        <v>12</v>
      </c>
      <c r="HT133" s="194">
        <v>1998</v>
      </c>
      <c r="HU133" s="239"/>
      <c r="HW133" s="239">
        <v>99.048000000000002</v>
      </c>
      <c r="HX133" s="239"/>
      <c r="HY133" s="154"/>
      <c r="HZ133" s="154"/>
      <c r="IA133" s="184">
        <v>12</v>
      </c>
      <c r="IB133" s="184"/>
      <c r="IC133" s="184">
        <v>356</v>
      </c>
      <c r="ID133" s="184"/>
      <c r="IE133" s="185">
        <v>0.53996652207563134</v>
      </c>
      <c r="IF133" s="185"/>
      <c r="IG133" s="184">
        <v>16.019006821577062</v>
      </c>
    </row>
    <row r="134" spans="1:241" ht="15" customHeight="1" x14ac:dyDescent="0.25">
      <c r="A134" s="156">
        <v>131</v>
      </c>
      <c r="B134" s="197">
        <v>2011</v>
      </c>
      <c r="E134" s="245">
        <v>209202</v>
      </c>
      <c r="G134" s="245">
        <v>58529</v>
      </c>
      <c r="I134" s="245">
        <v>36146</v>
      </c>
      <c r="K134" s="245">
        <v>22142</v>
      </c>
      <c r="M134" s="242">
        <f t="shared" si="50"/>
        <v>27.977265991720923</v>
      </c>
      <c r="N134" s="242"/>
      <c r="O134" s="242">
        <f t="shared" si="51"/>
        <v>17.278037494861426</v>
      </c>
      <c r="P134" s="242"/>
      <c r="Q134" s="242">
        <f t="shared" si="52"/>
        <v>10.584028833376353</v>
      </c>
      <c r="R134" s="242"/>
      <c r="S134" s="242">
        <v>33</v>
      </c>
      <c r="U134" s="242"/>
      <c r="V134" s="242"/>
      <c r="W134" s="245">
        <v>1409</v>
      </c>
      <c r="Y134" s="258">
        <v>0.56063089876016614</v>
      </c>
      <c r="Z134" s="258"/>
      <c r="AA134" s="245">
        <v>87540</v>
      </c>
      <c r="AC134" s="242">
        <v>34.831532205439991</v>
      </c>
      <c r="AD134" s="242"/>
      <c r="AE134" s="245">
        <v>75115</v>
      </c>
      <c r="AG134" s="242">
        <v>29.887714663143989</v>
      </c>
      <c r="AH134" s="244"/>
      <c r="AI134" s="245">
        <v>4.5572898841580445</v>
      </c>
      <c r="AK134" s="245">
        <v>1309</v>
      </c>
      <c r="AM134" s="245">
        <v>2547</v>
      </c>
      <c r="AO134" s="245">
        <v>10284</v>
      </c>
      <c r="AQ134" s="245">
        <v>358</v>
      </c>
      <c r="AS134" s="245">
        <v>3312</v>
      </c>
      <c r="AU134" s="245">
        <v>7545</v>
      </c>
      <c r="AW134" s="245">
        <v>802</v>
      </c>
      <c r="AY134" s="245">
        <v>1205</v>
      </c>
      <c r="BC134" s="245">
        <v>1423</v>
      </c>
      <c r="BE134" s="245">
        <v>512</v>
      </c>
      <c r="BG134" s="245">
        <v>143</v>
      </c>
      <c r="BI134" s="245">
        <v>768</v>
      </c>
      <c r="BK134" s="242"/>
      <c r="BL134" s="242"/>
      <c r="BM134" s="245">
        <v>7029</v>
      </c>
      <c r="BO134" s="245">
        <v>9855</v>
      </c>
      <c r="BQ134" s="245">
        <v>13840</v>
      </c>
      <c r="BS134" s="245">
        <v>200</v>
      </c>
      <c r="BU134" s="245">
        <v>49354</v>
      </c>
      <c r="BW134" s="242"/>
      <c r="BX134" s="242"/>
      <c r="BY134" s="245">
        <v>9.6999999999999993</v>
      </c>
      <c r="CA134" s="245">
        <v>22653</v>
      </c>
      <c r="CC134" s="259">
        <v>9.0134646909964822</v>
      </c>
      <c r="CE134" s="242"/>
      <c r="CF134" s="242"/>
      <c r="CG134" s="245">
        <v>118515</v>
      </c>
      <c r="CI134" s="245">
        <v>7498</v>
      </c>
      <c r="CK134" s="245">
        <v>57933</v>
      </c>
      <c r="CM134" s="250">
        <f t="shared" si="53"/>
        <v>5.9501797433598114</v>
      </c>
      <c r="CN134" s="242"/>
      <c r="CO134" s="253">
        <v>5.3588590320224503</v>
      </c>
      <c r="CP134" s="242"/>
      <c r="CQ134" s="250">
        <f t="shared" si="54"/>
        <v>68.505430941689411</v>
      </c>
      <c r="CR134" s="242"/>
      <c r="CS134" s="245">
        <v>8.9564630792382331</v>
      </c>
      <c r="CU134" s="245">
        <v>16362</v>
      </c>
      <c r="CW134" s="245">
        <v>13330</v>
      </c>
      <c r="CY134" s="259">
        <f t="shared" si="48"/>
        <v>13.805847361093532</v>
      </c>
      <c r="CZ134" s="259"/>
      <c r="DA134" s="259">
        <f t="shared" si="49"/>
        <v>11.247521410791883</v>
      </c>
      <c r="DE134" s="245">
        <v>3253</v>
      </c>
      <c r="DG134" s="245">
        <v>75585</v>
      </c>
      <c r="DI134" s="245">
        <v>3689</v>
      </c>
      <c r="DK134" s="245">
        <v>82718</v>
      </c>
      <c r="DM134" s="242">
        <v>3.9326386034478591</v>
      </c>
      <c r="DN134" s="242"/>
      <c r="DO134" s="242">
        <v>91.376725742885469</v>
      </c>
      <c r="DP134" s="242"/>
      <c r="DQ134" s="242">
        <v>4.4597306511279289</v>
      </c>
      <c r="DR134" s="242"/>
      <c r="DS134" s="245">
        <v>15897</v>
      </c>
      <c r="DU134" s="245">
        <v>1707</v>
      </c>
      <c r="DW134" s="245">
        <v>82717</v>
      </c>
      <c r="DY134" s="242">
        <v>19.218540324238063</v>
      </c>
      <c r="DZ134" s="242"/>
      <c r="EA134" s="242">
        <v>2.0636628504418679</v>
      </c>
      <c r="EB134" s="242"/>
      <c r="EC134" s="242">
        <v>330500</v>
      </c>
      <c r="ED134" s="242"/>
      <c r="EE134" s="242">
        <v>282000</v>
      </c>
      <c r="EF134" s="242"/>
      <c r="EG134" s="242">
        <v>5.2193190133872847</v>
      </c>
      <c r="EH134" s="242"/>
      <c r="EI134" s="242">
        <v>3.63200034436744</v>
      </c>
      <c r="EJ134" s="242"/>
      <c r="EK134" s="242">
        <v>72.899999999999991</v>
      </c>
      <c r="EO134" s="259">
        <v>3.9893764178608975</v>
      </c>
      <c r="EP134" s="259"/>
      <c r="EQ134" s="266">
        <v>27033</v>
      </c>
      <c r="ER134" s="266"/>
      <c r="ES134" s="266">
        <v>54550</v>
      </c>
      <c r="ET134" s="266"/>
      <c r="EU134" s="266">
        <v>14450</v>
      </c>
      <c r="EV134" s="266"/>
      <c r="EW134" s="266">
        <v>1308</v>
      </c>
      <c r="EX134" s="266"/>
      <c r="EY134" s="244">
        <v>97341</v>
      </c>
      <c r="FA134" s="244">
        <v>17639</v>
      </c>
      <c r="FC134" s="244">
        <v>2776</v>
      </c>
      <c r="FE134" s="244">
        <v>4239</v>
      </c>
      <c r="FG134" s="244">
        <f t="shared" ref="FG134" si="55">SUM(EY134,FA134,FC134,FE134)</f>
        <v>121995</v>
      </c>
      <c r="FI134" s="257">
        <f>EQ134/FG134*100</f>
        <v>22.159104881347595</v>
      </c>
      <c r="FJ134" s="257"/>
      <c r="FK134" s="257">
        <f>ES134/FG134*100</f>
        <v>44.714947333907126</v>
      </c>
      <c r="FL134" s="257"/>
      <c r="FM134" s="257">
        <f>EU134/FG134*100</f>
        <v>11.844747735562933</v>
      </c>
      <c r="FN134" s="257"/>
      <c r="FO134" s="257">
        <f>EW134/FG134*100</f>
        <v>1.0721750891429978</v>
      </c>
      <c r="FP134" s="257"/>
      <c r="FQ134" s="257">
        <f>EY134/FG134*100</f>
        <v>79.790975039960657</v>
      </c>
      <c r="FS134" s="242">
        <f>FA134/FG134*100</f>
        <v>14.458789294643223</v>
      </c>
      <c r="FT134" s="242"/>
      <c r="FU134" s="242">
        <f>FC134/FG134*100</f>
        <v>2.2755030943891144</v>
      </c>
      <c r="FV134" s="242"/>
      <c r="FW134" s="242">
        <f>FE134/FG134*100</f>
        <v>3.4747325710070083</v>
      </c>
      <c r="GA134" s="254">
        <v>13.50706331639174</v>
      </c>
      <c r="GB134" s="254"/>
      <c r="GC134" s="254">
        <v>61.698066156790141</v>
      </c>
      <c r="GD134" s="254"/>
      <c r="GE134" s="254">
        <v>143.96628840627952</v>
      </c>
      <c r="GF134" s="254"/>
      <c r="GG134" s="254">
        <v>137.92627876178565</v>
      </c>
      <c r="GH134" s="254"/>
      <c r="GI134" s="254">
        <v>59.59109549771145</v>
      </c>
      <c r="GJ134" s="254"/>
      <c r="GK134" s="254">
        <v>9.5852399450776744</v>
      </c>
      <c r="GL134" s="254"/>
      <c r="GM134" s="254">
        <v>0</v>
      </c>
      <c r="GN134" s="254"/>
      <c r="GO134" s="254">
        <v>70.541790986016949</v>
      </c>
      <c r="GP134" s="254"/>
      <c r="GQ134" s="254">
        <v>3705</v>
      </c>
      <c r="GR134" s="254"/>
      <c r="GS134" s="254">
        <v>83.7</v>
      </c>
      <c r="GT134" s="254"/>
      <c r="GU134" s="184">
        <v>72.7</v>
      </c>
      <c r="GV134" s="184"/>
      <c r="GW134" s="184">
        <v>65</v>
      </c>
      <c r="GX134" s="184"/>
      <c r="GY134" s="184">
        <v>49.900000000000006</v>
      </c>
      <c r="GZ134" s="184"/>
      <c r="HC134" s="184">
        <v>19.7</v>
      </c>
      <c r="HG134" s="184">
        <v>770</v>
      </c>
      <c r="HH134" s="184"/>
      <c r="HI134" s="184">
        <v>4221</v>
      </c>
      <c r="HJ134" s="184"/>
      <c r="HK134" s="184">
        <v>151</v>
      </c>
      <c r="HL134" s="184"/>
      <c r="HM134" s="184">
        <v>5590</v>
      </c>
      <c r="HO134" s="183">
        <v>676.21656830035954</v>
      </c>
      <c r="HQ134" s="154"/>
      <c r="HS134" s="238">
        <v>12</v>
      </c>
      <c r="HT134" s="194">
        <v>1999</v>
      </c>
      <c r="HU134" s="239"/>
      <c r="HW134" s="239">
        <v>103.87292595999999</v>
      </c>
      <c r="HX134" s="239"/>
      <c r="HY134" s="154"/>
      <c r="HZ134" s="154"/>
      <c r="IA134" s="184">
        <v>15</v>
      </c>
      <c r="IB134" s="184"/>
      <c r="IC134" s="184">
        <v>417</v>
      </c>
      <c r="ID134" s="184"/>
      <c r="IE134" s="185">
        <v>0.65479308538501835</v>
      </c>
      <c r="IF134" s="185"/>
      <c r="IG134" s="184">
        <v>18.203247773703509</v>
      </c>
    </row>
    <row r="135" spans="1:241" ht="15" customHeight="1" x14ac:dyDescent="0.25">
      <c r="A135" s="156">
        <v>132</v>
      </c>
      <c r="B135" s="155"/>
      <c r="C135" s="244"/>
      <c r="D135" s="244"/>
      <c r="E135" s="245">
        <v>215923</v>
      </c>
      <c r="F135" s="244"/>
      <c r="G135" s="244">
        <v>67849</v>
      </c>
      <c r="H135" s="244"/>
      <c r="I135" s="244">
        <v>41624</v>
      </c>
      <c r="J135" s="244"/>
      <c r="K135" s="244">
        <v>30686</v>
      </c>
      <c r="L135" s="244"/>
      <c r="M135" s="242">
        <f t="shared" si="50"/>
        <v>31.422775711712049</v>
      </c>
      <c r="N135" s="242"/>
      <c r="O135" s="242">
        <f>I135/E135*100</f>
        <v>19.277242350282275</v>
      </c>
      <c r="P135" s="242"/>
      <c r="Q135" s="242">
        <f>K135/E135*100</f>
        <v>14.211547635036565</v>
      </c>
      <c r="R135" s="244"/>
      <c r="S135" s="244">
        <v>34</v>
      </c>
      <c r="U135" s="244"/>
      <c r="V135" s="244"/>
      <c r="W135" s="244">
        <v>1616</v>
      </c>
      <c r="X135" s="244"/>
      <c r="Y135" s="244">
        <v>0.53993371110873523</v>
      </c>
      <c r="Z135" s="244"/>
      <c r="AA135" s="244">
        <v>131264</v>
      </c>
      <c r="AB135" s="244"/>
      <c r="AC135" s="244">
        <v>43.857585801347163</v>
      </c>
      <c r="AD135" s="244"/>
      <c r="AE135" s="244">
        <v>122023</v>
      </c>
      <c r="AF135" s="244"/>
      <c r="AG135" s="245">
        <v>40.770006949641825</v>
      </c>
      <c r="AH135" s="244"/>
      <c r="AI135" s="244"/>
      <c r="AJ135" s="244"/>
      <c r="AK135" s="244">
        <v>1658</v>
      </c>
      <c r="AL135" s="244"/>
      <c r="AM135" s="244">
        <v>4265</v>
      </c>
      <c r="AN135" s="244"/>
      <c r="AO135" s="244">
        <v>17937</v>
      </c>
      <c r="AP135" s="244"/>
      <c r="AQ135" s="244">
        <v>652</v>
      </c>
      <c r="AR135" s="244"/>
      <c r="AS135" s="244">
        <v>4694</v>
      </c>
      <c r="AT135" s="244"/>
      <c r="AU135" s="244">
        <v>11282</v>
      </c>
      <c r="AV135" s="244"/>
      <c r="AW135" s="244">
        <v>797</v>
      </c>
      <c r="AX135" s="244"/>
      <c r="AY135" s="244">
        <v>1659</v>
      </c>
      <c r="AZ135" s="244"/>
      <c r="BA135" s="244"/>
      <c r="BB135" s="244"/>
      <c r="BC135" s="244">
        <v>1577</v>
      </c>
      <c r="BD135" s="244"/>
      <c r="BE135" s="244">
        <v>599</v>
      </c>
      <c r="BF135" s="244"/>
      <c r="BG135" s="244">
        <v>141</v>
      </c>
      <c r="BH135" s="244"/>
      <c r="BI135" s="244">
        <v>837</v>
      </c>
      <c r="BJ135" s="244"/>
      <c r="BK135" s="244"/>
      <c r="BL135" s="244"/>
      <c r="BM135" s="244">
        <v>12512</v>
      </c>
      <c r="BN135" s="244"/>
      <c r="BO135" s="244">
        <v>13639</v>
      </c>
      <c r="BP135" s="244"/>
      <c r="BQ135" s="244">
        <v>22200</v>
      </c>
      <c r="BR135" s="244"/>
      <c r="BS135" s="244">
        <v>220</v>
      </c>
      <c r="BT135" s="244"/>
      <c r="BU135" s="244">
        <v>73694</v>
      </c>
      <c r="BW135" s="244"/>
      <c r="BX135" s="244"/>
      <c r="BY135" s="244"/>
      <c r="BZ135" s="244"/>
      <c r="CA135" s="244">
        <v>35038</v>
      </c>
      <c r="CB135" s="244"/>
      <c r="CC135" s="244">
        <v>11.706805303111301</v>
      </c>
      <c r="CE135" s="244"/>
      <c r="CF135" s="244"/>
      <c r="CG135" s="256">
        <v>137916</v>
      </c>
      <c r="CH135" s="256"/>
      <c r="CI135" s="256">
        <v>10663</v>
      </c>
      <c r="CJ135" s="256"/>
      <c r="CK135" s="256">
        <v>70923</v>
      </c>
      <c r="CL135" s="244"/>
      <c r="CM135" s="250">
        <f t="shared" si="53"/>
        <v>7.1766534974659946</v>
      </c>
      <c r="CN135" s="244"/>
      <c r="CO135" s="257">
        <v>5.798716751513691</v>
      </c>
      <c r="CP135" s="244"/>
      <c r="CQ135" s="250">
        <f t="shared" si="54"/>
        <v>67.689132673050807</v>
      </c>
      <c r="CR135" s="244"/>
      <c r="CS135" s="245">
        <v>6.3081438734391329</v>
      </c>
      <c r="CT135" s="244"/>
      <c r="CU135" s="245">
        <v>20726</v>
      </c>
      <c r="CW135" s="245">
        <v>15650</v>
      </c>
      <c r="CX135" s="244"/>
      <c r="CY135" s="252">
        <f t="shared" si="48"/>
        <v>15.027988050697527</v>
      </c>
      <c r="CZ135" s="244"/>
      <c r="DA135" s="252">
        <f t="shared" si="49"/>
        <v>11.347486876069492</v>
      </c>
      <c r="DE135" s="244">
        <v>1233</v>
      </c>
      <c r="DF135" s="244"/>
      <c r="DG135" s="244">
        <v>90832</v>
      </c>
      <c r="DH135" s="244"/>
      <c r="DI135" s="244">
        <v>9334</v>
      </c>
      <c r="DJ135" s="244"/>
      <c r="DK135" s="244">
        <v>101998</v>
      </c>
      <c r="DL135" s="244"/>
      <c r="DM135" s="244">
        <v>1.2088472322986725</v>
      </c>
      <c r="DN135" s="244"/>
      <c r="DO135" s="244">
        <v>89.05272652404949</v>
      </c>
      <c r="DP135" s="244"/>
      <c r="DQ135" s="244">
        <v>9.1511598266632674</v>
      </c>
      <c r="DR135" s="244"/>
      <c r="DS135" s="244">
        <v>19724</v>
      </c>
      <c r="DT135" s="244"/>
      <c r="DU135" s="244">
        <v>1575</v>
      </c>
      <c r="DV135" s="244"/>
      <c r="DW135" s="244">
        <v>102053</v>
      </c>
      <c r="DX135" s="244"/>
      <c r="DY135" s="244">
        <v>19.327212330847697</v>
      </c>
      <c r="DZ135" s="244"/>
      <c r="EA135" s="244">
        <v>1.5433157281020646</v>
      </c>
      <c r="EB135" s="244"/>
      <c r="EC135" s="245">
        <v>375000</v>
      </c>
      <c r="ED135" s="244"/>
      <c r="EE135" s="245">
        <v>300000</v>
      </c>
      <c r="EG135" s="245">
        <v>6.9182642175342908</v>
      </c>
      <c r="EI135" s="245">
        <v>5.1134996390470846</v>
      </c>
      <c r="EK135" s="242">
        <v>78.600000000000009</v>
      </c>
      <c r="EO135" s="244">
        <v>4.0999999999999996</v>
      </c>
      <c r="EP135" s="244"/>
      <c r="GA135" s="254">
        <v>11.97708246555379</v>
      </c>
      <c r="GB135" s="254"/>
      <c r="GC135" s="254">
        <v>63.809753480516569</v>
      </c>
      <c r="GD135" s="254"/>
      <c r="GE135" s="254">
        <v>139.30886340199979</v>
      </c>
      <c r="GF135" s="254"/>
      <c r="GG135" s="254">
        <v>140.1045718029342</v>
      </c>
      <c r="GH135" s="254"/>
      <c r="GI135" s="254">
        <v>62.022918451899962</v>
      </c>
      <c r="GJ135" s="254"/>
      <c r="GK135" s="254">
        <v>11.458360327612702</v>
      </c>
      <c r="GL135" s="254"/>
      <c r="GM135" s="254">
        <v>0</v>
      </c>
      <c r="GN135" s="254"/>
      <c r="GO135" s="254">
        <v>70.664299282854842</v>
      </c>
      <c r="GP135" s="254"/>
      <c r="GQ135" s="254">
        <v>3784</v>
      </c>
      <c r="GR135" s="254"/>
      <c r="GS135" s="254">
        <v>69.8</v>
      </c>
      <c r="GT135" s="254"/>
      <c r="GU135" s="184">
        <v>33.5</v>
      </c>
      <c r="GV135" s="184"/>
      <c r="GW135" s="184">
        <v>50.099999999999994</v>
      </c>
      <c r="GX135" s="184"/>
      <c r="GY135" s="184">
        <v>34.5</v>
      </c>
      <c r="GZ135" s="184"/>
      <c r="HC135" s="184"/>
      <c r="HG135" s="184">
        <v>842</v>
      </c>
      <c r="HH135" s="184"/>
      <c r="HI135" s="184">
        <v>3925</v>
      </c>
      <c r="HJ135" s="184"/>
      <c r="HK135" s="184">
        <v>126</v>
      </c>
      <c r="HL135" s="184"/>
      <c r="HM135" s="184">
        <v>5405</v>
      </c>
      <c r="HO135" s="183">
        <v>651.52340799801141</v>
      </c>
      <c r="HQ135" s="154"/>
      <c r="HS135" s="238">
        <v>12</v>
      </c>
      <c r="HT135" s="194">
        <v>2000</v>
      </c>
      <c r="HU135" s="239"/>
      <c r="HW135" s="239">
        <v>107.27952812000001</v>
      </c>
      <c r="HX135" s="239"/>
      <c r="HY135" s="154"/>
      <c r="HZ135" s="154"/>
      <c r="IA135" s="184">
        <v>12</v>
      </c>
      <c r="IB135" s="184"/>
      <c r="IC135" s="184">
        <v>305</v>
      </c>
      <c r="ID135" s="184"/>
      <c r="IE135" s="185">
        <v>0.50349087003222348</v>
      </c>
      <c r="IF135" s="185"/>
      <c r="IG135" s="184">
        <v>12.797059613319011</v>
      </c>
    </row>
    <row r="136" spans="1:241" ht="15" customHeight="1" x14ac:dyDescent="0.25">
      <c r="A136" s="156">
        <v>133</v>
      </c>
      <c r="B136" s="155"/>
      <c r="C136" s="244"/>
      <c r="D136" s="244"/>
      <c r="E136" s="245">
        <v>222681</v>
      </c>
      <c r="F136" s="244"/>
      <c r="G136" s="244">
        <v>83051</v>
      </c>
      <c r="H136" s="244"/>
      <c r="I136" s="244">
        <v>47471</v>
      </c>
      <c r="J136" s="244"/>
      <c r="K136" s="244">
        <v>39583</v>
      </c>
      <c r="L136" s="244"/>
      <c r="M136" s="244">
        <v>22.73880938234964</v>
      </c>
      <c r="N136" s="244"/>
      <c r="O136" s="244">
        <v>12.997242901223583</v>
      </c>
      <c r="P136" s="244"/>
      <c r="Q136" s="244">
        <v>10.837561158583831</v>
      </c>
      <c r="R136" s="244"/>
      <c r="S136" s="244">
        <v>34</v>
      </c>
      <c r="U136" s="244"/>
      <c r="V136" s="244"/>
      <c r="W136" s="245">
        <v>2395</v>
      </c>
      <c r="Y136" s="245">
        <v>0.68318870841677071</v>
      </c>
      <c r="AA136" s="245">
        <v>153792</v>
      </c>
      <c r="AC136" s="245">
        <v>44.035940694418201</v>
      </c>
      <c r="AE136" s="245">
        <v>152547</v>
      </c>
      <c r="AG136" s="245">
        <v>44.044556470822613</v>
      </c>
      <c r="AK136" s="245">
        <v>2231</v>
      </c>
      <c r="AM136" s="245">
        <v>5859</v>
      </c>
      <c r="AO136" s="245">
        <v>32355</v>
      </c>
      <c r="AQ136" s="245">
        <v>814</v>
      </c>
      <c r="AS136" s="245">
        <v>6990</v>
      </c>
      <c r="AU136" s="245">
        <v>15026</v>
      </c>
      <c r="AW136" s="245">
        <v>863</v>
      </c>
      <c r="AY136" s="245">
        <v>2169</v>
      </c>
      <c r="AZ136" s="244"/>
      <c r="BA136" s="244"/>
      <c r="BB136" s="244"/>
      <c r="BC136" s="244">
        <v>1654</v>
      </c>
      <c r="BD136" s="244"/>
      <c r="BE136" s="244">
        <v>680</v>
      </c>
      <c r="BF136" s="244"/>
      <c r="BG136" s="244">
        <v>344</v>
      </c>
      <c r="BH136" s="244"/>
      <c r="BI136" s="244">
        <v>630</v>
      </c>
      <c r="BJ136" s="244"/>
      <c r="BK136" s="244"/>
      <c r="BL136" s="244"/>
      <c r="BM136" s="245">
        <v>22837</v>
      </c>
      <c r="BO136" s="245">
        <v>18264</v>
      </c>
      <c r="BQ136" s="245">
        <v>38427</v>
      </c>
      <c r="BS136" s="245">
        <v>280</v>
      </c>
      <c r="BU136" s="245">
        <v>104637</v>
      </c>
      <c r="BW136" s="244"/>
      <c r="BX136" s="244"/>
      <c r="BY136" s="244"/>
      <c r="BZ136" s="244"/>
      <c r="CA136" s="244">
        <v>56874</v>
      </c>
      <c r="CB136" s="244"/>
      <c r="CC136" s="244">
        <v>16.43814236331896</v>
      </c>
      <c r="CE136" s="244"/>
      <c r="CF136" s="244"/>
      <c r="CG136" s="244">
        <v>173556</v>
      </c>
      <c r="CH136" s="244"/>
      <c r="CI136" s="244">
        <v>10427</v>
      </c>
      <c r="CJ136" s="244"/>
      <c r="CK136" s="244">
        <v>84469</v>
      </c>
      <c r="CL136" s="244"/>
      <c r="CM136" s="244">
        <v>5.6673714419266998</v>
      </c>
      <c r="CN136" s="244"/>
      <c r="CO136" s="257">
        <v>6.7</v>
      </c>
      <c r="CP136" s="244"/>
      <c r="CQ136" s="244">
        <v>68.534784616989256</v>
      </c>
      <c r="CR136" s="244"/>
      <c r="CS136" s="244">
        <v>6.1928568211502952</v>
      </c>
      <c r="CT136" s="244"/>
      <c r="CU136" s="244">
        <v>29881</v>
      </c>
      <c r="CV136" s="244"/>
      <c r="CW136" s="244">
        <v>19037</v>
      </c>
      <c r="CX136" s="244"/>
      <c r="CY136" s="244">
        <v>17.607405705127071</v>
      </c>
      <c r="CZ136" s="244"/>
      <c r="DA136" s="244">
        <v>11.21756910439758</v>
      </c>
      <c r="DE136" s="245">
        <v>1007</v>
      </c>
      <c r="DG136" s="245">
        <v>102149</v>
      </c>
      <c r="DI136" s="245">
        <v>9995</v>
      </c>
      <c r="DK136" s="245">
        <v>113364</v>
      </c>
      <c r="DM136" s="245">
        <v>0.88828905119791113</v>
      </c>
      <c r="DO136" s="245">
        <v>90.107088670124554</v>
      </c>
      <c r="DQ136" s="245">
        <v>8.8167319431212725</v>
      </c>
      <c r="DS136" s="245">
        <v>26297</v>
      </c>
      <c r="DU136" s="245">
        <v>1594</v>
      </c>
      <c r="DW136" s="245">
        <v>113370</v>
      </c>
      <c r="DY136" s="245">
        <v>23.553911470182541</v>
      </c>
      <c r="EA136" s="245">
        <v>1.4277269225946294</v>
      </c>
      <c r="EB136" s="244"/>
      <c r="EC136" s="245">
        <v>375000</v>
      </c>
      <c r="ED136" s="244"/>
      <c r="EE136" s="245">
        <v>311000</v>
      </c>
      <c r="EK136" s="242">
        <v>68.899999999999991</v>
      </c>
      <c r="EO136" s="244">
        <v>2.5763097470034335</v>
      </c>
      <c r="EP136" s="244"/>
      <c r="GA136" s="254">
        <v>13.854984735828658</v>
      </c>
      <c r="GB136" s="254"/>
      <c r="GC136" s="254">
        <v>66.924265126115557</v>
      </c>
      <c r="GD136" s="254"/>
      <c r="GE136" s="254">
        <v>156.55583971026624</v>
      </c>
      <c r="GF136" s="254"/>
      <c r="GG136" s="254">
        <v>156.424700868489</v>
      </c>
      <c r="GH136" s="254"/>
      <c r="GI136" s="254">
        <v>71.007196787412099</v>
      </c>
      <c r="GJ136" s="254"/>
      <c r="GK136" s="254">
        <v>13.025341602903962</v>
      </c>
      <c r="GL136" s="254"/>
      <c r="GM136" s="254">
        <v>0</v>
      </c>
      <c r="GN136" s="254"/>
      <c r="GO136" s="254">
        <v>79.179022378788034</v>
      </c>
      <c r="GP136" s="254"/>
      <c r="GQ136" s="254">
        <v>3990</v>
      </c>
      <c r="GR136" s="254"/>
      <c r="GS136" s="254">
        <v>79.900000000000006</v>
      </c>
      <c r="GT136" s="254"/>
      <c r="GU136" s="184">
        <v>62.4</v>
      </c>
      <c r="GV136" s="184"/>
      <c r="GW136" s="184">
        <v>63.9</v>
      </c>
      <c r="GX136" s="184"/>
      <c r="GY136" s="184">
        <v>49</v>
      </c>
      <c r="GZ136" s="184"/>
      <c r="HC136" s="184"/>
      <c r="HG136" s="184">
        <v>887</v>
      </c>
      <c r="HH136" s="184"/>
      <c r="HI136" s="184">
        <v>3825</v>
      </c>
      <c r="HJ136" s="184"/>
      <c r="HK136" s="184">
        <v>140</v>
      </c>
      <c r="HL136" s="184"/>
      <c r="HM136" s="184">
        <v>5396</v>
      </c>
      <c r="HO136" s="183">
        <v>739.15238302543037</v>
      </c>
      <c r="HQ136" s="154"/>
      <c r="HS136" s="238">
        <v>12</v>
      </c>
      <c r="HT136" s="194">
        <v>2001</v>
      </c>
      <c r="HU136" s="239"/>
      <c r="HW136" s="239">
        <v>111.01511771999999</v>
      </c>
      <c r="HX136" s="239"/>
      <c r="HY136" s="154"/>
      <c r="HZ136" s="154"/>
      <c r="IA136" s="184">
        <v>11</v>
      </c>
      <c r="IB136" s="184"/>
      <c r="IC136" s="184">
        <v>225</v>
      </c>
      <c r="ID136" s="184"/>
      <c r="IE136" s="185">
        <v>0.44470138302130119</v>
      </c>
      <c r="IF136" s="185"/>
      <c r="IG136" s="184">
        <v>9.096164652708433</v>
      </c>
    </row>
    <row r="137" spans="1:241" ht="15" customHeight="1" x14ac:dyDescent="0.25">
      <c r="A137" s="156">
        <v>134</v>
      </c>
      <c r="B137" s="155"/>
      <c r="C137" s="244"/>
      <c r="D137" s="244"/>
      <c r="E137" s="245">
        <v>230207</v>
      </c>
      <c r="F137" s="244"/>
      <c r="G137" s="244"/>
      <c r="H137" s="244"/>
      <c r="I137" s="244"/>
      <c r="J137" s="244"/>
      <c r="K137" s="244"/>
      <c r="L137" s="244"/>
      <c r="M137" s="244"/>
      <c r="N137" s="244"/>
      <c r="O137" s="244"/>
      <c r="P137" s="244"/>
      <c r="Q137" s="244"/>
      <c r="R137" s="244"/>
      <c r="S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v>1897</v>
      </c>
      <c r="BD137" s="244"/>
      <c r="BE137" s="244">
        <v>761</v>
      </c>
      <c r="BF137" s="244"/>
      <c r="BG137" s="244">
        <v>395</v>
      </c>
      <c r="BH137" s="244"/>
      <c r="BI137" s="244">
        <v>740</v>
      </c>
      <c r="BJ137" s="244"/>
      <c r="BK137" s="244"/>
      <c r="BL137" s="244"/>
      <c r="BM137" s="244"/>
      <c r="BN137" s="244"/>
      <c r="BO137" s="244"/>
      <c r="BP137" s="244"/>
      <c r="BQ137" s="244"/>
      <c r="BR137" s="244"/>
      <c r="BS137" s="244"/>
      <c r="BT137" s="244"/>
      <c r="BU137" s="244"/>
      <c r="BW137" s="244"/>
      <c r="BX137" s="244"/>
      <c r="BY137" s="244"/>
      <c r="BZ137" s="244"/>
      <c r="CA137" s="244"/>
      <c r="CB137" s="244"/>
      <c r="CC137" s="244"/>
      <c r="CE137" s="244"/>
      <c r="CF137" s="244"/>
      <c r="CG137" s="244"/>
      <c r="CH137" s="244"/>
      <c r="CI137" s="244"/>
      <c r="CJ137" s="244"/>
      <c r="CK137" s="244"/>
      <c r="CL137" s="244"/>
      <c r="CM137" s="244"/>
      <c r="CN137" s="244"/>
      <c r="CO137" s="257">
        <v>7.9</v>
      </c>
      <c r="CP137" s="244"/>
      <c r="CQ137" s="244"/>
      <c r="CR137" s="244"/>
      <c r="CS137" s="244"/>
      <c r="CT137" s="244"/>
      <c r="CU137" s="244"/>
      <c r="CV137" s="244"/>
      <c r="CW137" s="244"/>
      <c r="CX137" s="244"/>
      <c r="CY137" s="244"/>
      <c r="CZ137" s="244"/>
      <c r="DA137" s="244"/>
      <c r="DE137" s="244"/>
      <c r="DF137" s="244"/>
      <c r="DG137" s="244"/>
      <c r="DH137" s="244"/>
      <c r="DI137" s="244"/>
      <c r="DJ137" s="244"/>
      <c r="DK137" s="244"/>
      <c r="DL137" s="244"/>
      <c r="DM137" s="244"/>
      <c r="DN137" s="244"/>
      <c r="DO137" s="244"/>
      <c r="DP137" s="244"/>
      <c r="DQ137" s="244"/>
      <c r="DR137" s="244"/>
      <c r="DS137" s="244"/>
      <c r="DT137" s="244"/>
      <c r="DU137" s="244"/>
      <c r="DV137" s="244"/>
      <c r="DW137" s="244"/>
      <c r="DX137" s="244"/>
      <c r="DY137" s="244"/>
      <c r="DZ137" s="244"/>
      <c r="EA137" s="244"/>
      <c r="EB137" s="244"/>
      <c r="EC137" s="245">
        <v>375000</v>
      </c>
      <c r="ED137" s="244"/>
      <c r="EE137" s="245">
        <v>300000</v>
      </c>
      <c r="EK137" s="242">
        <v>44.3</v>
      </c>
      <c r="EO137" s="244"/>
      <c r="EP137" s="244"/>
      <c r="GA137" s="254">
        <v>16.563994281290665</v>
      </c>
      <c r="GB137" s="254"/>
      <c r="GC137" s="254">
        <v>70.248996857072626</v>
      </c>
      <c r="GD137" s="254"/>
      <c r="GE137" s="254">
        <v>136.56017264831166</v>
      </c>
      <c r="GF137" s="254"/>
      <c r="GG137" s="254">
        <v>153.27810537242041</v>
      </c>
      <c r="GH137" s="254"/>
      <c r="GI137" s="254">
        <v>73.725998193790204</v>
      </c>
      <c r="GJ137" s="254"/>
      <c r="GK137" s="254">
        <v>12.671019347766984</v>
      </c>
      <c r="GL137" s="254"/>
      <c r="GM137" s="254">
        <v>1.7577571690270257</v>
      </c>
      <c r="GN137" s="254"/>
      <c r="GO137" s="254">
        <v>77.268203926802542</v>
      </c>
      <c r="GP137" s="254"/>
      <c r="GQ137" s="254">
        <v>3965</v>
      </c>
      <c r="GR137" s="254"/>
      <c r="GS137" s="254">
        <v>75.8</v>
      </c>
      <c r="GT137" s="254"/>
      <c r="GU137" s="184">
        <v>55.4</v>
      </c>
      <c r="GV137" s="184"/>
      <c r="GW137" s="184">
        <v>55.6</v>
      </c>
      <c r="GX137" s="184"/>
      <c r="GY137" s="184">
        <v>37.799999999999997</v>
      </c>
      <c r="GZ137" s="184"/>
      <c r="HC137" s="184"/>
      <c r="HG137" s="184">
        <v>987</v>
      </c>
      <c r="HH137" s="184"/>
      <c r="HI137" s="184">
        <v>3517</v>
      </c>
      <c r="HJ137" s="184"/>
      <c r="HK137" s="184">
        <v>279</v>
      </c>
      <c r="HL137" s="184"/>
      <c r="HM137" s="184">
        <v>5414</v>
      </c>
      <c r="HO137" s="183">
        <v>886.89501250922444</v>
      </c>
      <c r="HQ137" s="154"/>
      <c r="HS137" s="238">
        <v>12</v>
      </c>
      <c r="HT137" s="194">
        <v>2002</v>
      </c>
      <c r="HU137" s="239"/>
      <c r="HW137" s="239">
        <v>117.28115568000001</v>
      </c>
      <c r="HX137" s="239"/>
      <c r="HY137" s="154"/>
      <c r="HZ137" s="154"/>
      <c r="IA137" s="184">
        <v>13</v>
      </c>
      <c r="IB137" s="184"/>
      <c r="IC137" s="184">
        <v>176</v>
      </c>
      <c r="ID137" s="184"/>
      <c r="IE137" s="185">
        <v>0.50848982433632306</v>
      </c>
      <c r="IF137" s="185"/>
      <c r="IG137" s="184">
        <v>6.8841699294763723</v>
      </c>
    </row>
    <row r="138" spans="1:241" ht="15" customHeight="1" x14ac:dyDescent="0.25">
      <c r="A138" s="156">
        <v>135</v>
      </c>
      <c r="B138" s="155"/>
      <c r="C138" s="244"/>
      <c r="D138" s="244"/>
      <c r="E138" s="245">
        <v>238176</v>
      </c>
      <c r="F138" s="244"/>
      <c r="G138" s="244"/>
      <c r="H138" s="244"/>
      <c r="I138" s="244"/>
      <c r="J138" s="244"/>
      <c r="K138" s="244"/>
      <c r="L138" s="244"/>
      <c r="M138" s="244"/>
      <c r="N138" s="244"/>
      <c r="O138" s="244"/>
      <c r="P138" s="244"/>
      <c r="Q138" s="244"/>
      <c r="R138" s="244"/>
      <c r="S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v>1427</v>
      </c>
      <c r="BD138" s="244"/>
      <c r="BE138" s="244">
        <v>714</v>
      </c>
      <c r="BF138" s="244"/>
      <c r="BG138" s="244">
        <v>228</v>
      </c>
      <c r="BH138" s="244"/>
      <c r="BI138" s="244">
        <v>399</v>
      </c>
      <c r="BJ138" s="244"/>
      <c r="BK138" s="244"/>
      <c r="BL138" s="244"/>
      <c r="BM138" s="244"/>
      <c r="BN138" s="244"/>
      <c r="BO138" s="244"/>
      <c r="BP138" s="244"/>
      <c r="BQ138" s="244"/>
      <c r="BR138" s="244"/>
      <c r="BS138" s="244"/>
      <c r="BT138" s="244"/>
      <c r="BU138" s="244"/>
      <c r="BW138" s="244"/>
      <c r="BX138" s="244"/>
      <c r="BY138" s="244"/>
      <c r="BZ138" s="244"/>
      <c r="CA138" s="244"/>
      <c r="CB138" s="244"/>
      <c r="CC138" s="244"/>
      <c r="CE138" s="244"/>
      <c r="CF138" s="244"/>
      <c r="CG138" s="244"/>
      <c r="CH138" s="244"/>
      <c r="CI138" s="244"/>
      <c r="CJ138" s="244"/>
      <c r="CK138" s="244"/>
      <c r="CL138" s="244"/>
      <c r="CM138" s="244"/>
      <c r="CN138" s="244"/>
      <c r="CO138" s="257">
        <v>8</v>
      </c>
      <c r="CP138" s="244"/>
      <c r="CQ138" s="244"/>
      <c r="CR138" s="244"/>
      <c r="CS138" s="244"/>
      <c r="CT138" s="244"/>
      <c r="CU138" s="244"/>
      <c r="CV138" s="244"/>
      <c r="CW138" s="244"/>
      <c r="CX138" s="244"/>
      <c r="CY138" s="244"/>
      <c r="CZ138" s="244"/>
      <c r="DA138" s="244"/>
      <c r="DE138" s="244"/>
      <c r="DF138" s="244"/>
      <c r="DG138" s="244"/>
      <c r="DH138" s="244"/>
      <c r="DI138" s="244"/>
      <c r="DJ138" s="244"/>
      <c r="DK138" s="244"/>
      <c r="DL138" s="244"/>
      <c r="DM138" s="244"/>
      <c r="DN138" s="244"/>
      <c r="DO138" s="244"/>
      <c r="DP138" s="244"/>
      <c r="DQ138" s="244"/>
      <c r="DR138" s="244"/>
      <c r="DS138" s="244"/>
      <c r="DT138" s="244"/>
      <c r="DU138" s="244"/>
      <c r="DV138" s="244"/>
      <c r="DW138" s="244"/>
      <c r="DX138" s="244"/>
      <c r="DY138" s="244"/>
      <c r="DZ138" s="244"/>
      <c r="EA138" s="244"/>
      <c r="EB138" s="244"/>
      <c r="EC138" s="245">
        <v>385000</v>
      </c>
      <c r="ED138" s="244"/>
      <c r="EE138" s="245">
        <v>306000</v>
      </c>
      <c r="EK138" s="242">
        <v>32.6</v>
      </c>
      <c r="EO138" s="244"/>
      <c r="EP138" s="244"/>
      <c r="GA138" s="254">
        <v>12.962157065934203</v>
      </c>
      <c r="GB138" s="254"/>
      <c r="GC138" s="254">
        <v>62.324373199092776</v>
      </c>
      <c r="GD138" s="254"/>
      <c r="GE138" s="254">
        <v>136.85051297246594</v>
      </c>
      <c r="GF138" s="254"/>
      <c r="GG138" s="254">
        <v>139.82706867723897</v>
      </c>
      <c r="GH138" s="254"/>
      <c r="GI138" s="254">
        <v>64.036141317286877</v>
      </c>
      <c r="GJ138" s="254"/>
      <c r="GK138" s="254">
        <v>12.604388349885317</v>
      </c>
      <c r="GL138" s="254"/>
      <c r="GM138" s="254">
        <v>0.74416753352338716</v>
      </c>
      <c r="GN138" s="254"/>
      <c r="GO138" s="254">
        <v>71.458638985802637</v>
      </c>
      <c r="GP138" s="254"/>
      <c r="GQ138" s="254">
        <v>4290</v>
      </c>
      <c r="GR138" s="254"/>
      <c r="GS138" s="254">
        <v>73.3</v>
      </c>
      <c r="GT138" s="254"/>
      <c r="GU138" s="184">
        <v>53.9</v>
      </c>
      <c r="GV138" s="184"/>
      <c r="GW138" s="184">
        <v>58.699999999999996</v>
      </c>
      <c r="GX138" s="184"/>
      <c r="GY138" s="184">
        <v>40.4</v>
      </c>
      <c r="GZ138" s="184"/>
      <c r="HC138" s="184"/>
      <c r="HG138" s="184">
        <v>1004</v>
      </c>
      <c r="HH138" s="184"/>
      <c r="HI138" s="184">
        <v>3485</v>
      </c>
      <c r="HJ138" s="184"/>
      <c r="HK138" s="184">
        <v>328</v>
      </c>
      <c r="HL138" s="184"/>
      <c r="HM138" s="184">
        <v>5621</v>
      </c>
      <c r="HO138" s="183">
        <v>875.67661952156448</v>
      </c>
      <c r="HQ138" s="154"/>
      <c r="HS138" s="238">
        <v>12</v>
      </c>
      <c r="HT138" s="194">
        <v>2003</v>
      </c>
      <c r="HU138" s="239"/>
      <c r="HW138" s="239">
        <v>123.31844384999999</v>
      </c>
      <c r="HX138" s="239"/>
      <c r="HY138" s="154"/>
      <c r="HZ138" s="154"/>
      <c r="IA138" s="184">
        <v>4</v>
      </c>
      <c r="IB138" s="184"/>
      <c r="IC138" s="184">
        <v>158</v>
      </c>
      <c r="ID138" s="184"/>
      <c r="IE138" s="185">
        <v>0.15360747146741216</v>
      </c>
      <c r="IF138" s="185"/>
      <c r="IG138" s="184">
        <v>6.0674951229627805</v>
      </c>
    </row>
    <row r="139" spans="1:241" ht="15" customHeight="1" x14ac:dyDescent="0.25">
      <c r="A139" s="156">
        <v>136</v>
      </c>
      <c r="B139" s="155"/>
      <c r="C139" s="244"/>
      <c r="D139" s="244"/>
      <c r="E139" s="245">
        <v>246721</v>
      </c>
      <c r="F139" s="244"/>
      <c r="G139" s="244"/>
      <c r="H139" s="244"/>
      <c r="I139" s="244"/>
      <c r="J139" s="244"/>
      <c r="K139" s="244"/>
      <c r="L139" s="244"/>
      <c r="M139" s="244"/>
      <c r="N139" s="244"/>
      <c r="O139" s="244"/>
      <c r="P139" s="244"/>
      <c r="Q139" s="244"/>
      <c r="R139" s="244"/>
      <c r="S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v>1798</v>
      </c>
      <c r="BD139" s="244"/>
      <c r="BE139" s="244">
        <v>985</v>
      </c>
      <c r="BF139" s="244"/>
      <c r="BG139" s="244">
        <v>274</v>
      </c>
      <c r="BH139" s="244"/>
      <c r="BI139" s="244">
        <v>210</v>
      </c>
      <c r="BJ139" s="244"/>
      <c r="BK139" s="244"/>
      <c r="BL139" s="244"/>
      <c r="BM139" s="244"/>
      <c r="BN139" s="244"/>
      <c r="BO139" s="244"/>
      <c r="BP139" s="244"/>
      <c r="BQ139" s="244"/>
      <c r="BR139" s="244"/>
      <c r="BS139" s="244"/>
      <c r="BT139" s="244"/>
      <c r="BU139" s="244"/>
      <c r="BW139" s="244"/>
      <c r="BX139" s="244"/>
      <c r="BY139" s="244"/>
      <c r="BZ139" s="244"/>
      <c r="CA139" s="244"/>
      <c r="CB139" s="244"/>
      <c r="CC139" s="244"/>
      <c r="CE139" s="244"/>
      <c r="CF139" s="244"/>
      <c r="CG139" s="244"/>
      <c r="CH139" s="244"/>
      <c r="CI139" s="244"/>
      <c r="CJ139" s="244"/>
      <c r="CK139" s="244"/>
      <c r="CL139" s="244"/>
      <c r="CM139" s="244"/>
      <c r="CN139" s="244"/>
      <c r="CO139" s="257">
        <v>6.7</v>
      </c>
      <c r="CP139" s="244"/>
      <c r="CQ139" s="244"/>
      <c r="CR139" s="244"/>
      <c r="CS139" s="244"/>
      <c r="CT139" s="244"/>
      <c r="CU139" s="244"/>
      <c r="CV139" s="244"/>
      <c r="CW139" s="244"/>
      <c r="CX139" s="244"/>
      <c r="CY139" s="244"/>
      <c r="CZ139" s="244"/>
      <c r="DA139" s="244"/>
      <c r="DE139" s="244"/>
      <c r="DF139" s="244"/>
      <c r="DG139" s="244"/>
      <c r="DH139" s="244"/>
      <c r="DI139" s="244"/>
      <c r="DJ139" s="244"/>
      <c r="DK139" s="244"/>
      <c r="DL139" s="244"/>
      <c r="DM139" s="244"/>
      <c r="DN139" s="244"/>
      <c r="DO139" s="244"/>
      <c r="DP139" s="244"/>
      <c r="DQ139" s="244"/>
      <c r="DR139" s="244"/>
      <c r="DS139" s="244"/>
      <c r="DT139" s="244"/>
      <c r="DU139" s="244"/>
      <c r="DV139" s="244"/>
      <c r="DW139" s="244"/>
      <c r="DX139" s="244"/>
      <c r="DY139" s="244"/>
      <c r="DZ139" s="244"/>
      <c r="EA139" s="244"/>
      <c r="EB139" s="244"/>
      <c r="EC139" s="245">
        <v>400000</v>
      </c>
      <c r="ED139" s="244"/>
      <c r="EE139" s="245">
        <v>311035</v>
      </c>
      <c r="EK139" s="242">
        <v>21.8</v>
      </c>
      <c r="EO139" s="244"/>
      <c r="EP139" s="244"/>
      <c r="GA139" s="254">
        <v>10.883865566319818</v>
      </c>
      <c r="GB139" s="254"/>
      <c r="GC139" s="254">
        <v>69.982055883106895</v>
      </c>
      <c r="GD139" s="254"/>
      <c r="GE139" s="254">
        <v>155.48723097195204</v>
      </c>
      <c r="GF139" s="254"/>
      <c r="GG139" s="254">
        <v>147.24342663273961</v>
      </c>
      <c r="GH139" s="254"/>
      <c r="GI139" s="254">
        <v>68.034499383939576</v>
      </c>
      <c r="GJ139" s="254"/>
      <c r="GK139" s="254">
        <v>14.92619824202554</v>
      </c>
      <c r="GL139" s="254"/>
      <c r="GM139" s="254">
        <v>1.0974271430313376</v>
      </c>
      <c r="GN139" s="254"/>
      <c r="GO139" s="254">
        <v>77.056395077114814</v>
      </c>
      <c r="GP139" s="254"/>
      <c r="GQ139" s="254">
        <v>4079</v>
      </c>
      <c r="GR139" s="254"/>
      <c r="GS139" s="254">
        <v>80.900000000000006</v>
      </c>
      <c r="GT139" s="254"/>
      <c r="GU139" s="184">
        <v>60.9</v>
      </c>
      <c r="GV139" s="184"/>
      <c r="GW139" s="184">
        <v>57.7</v>
      </c>
      <c r="GX139" s="184"/>
      <c r="GY139" s="184">
        <v>39.799999999999997</v>
      </c>
      <c r="GZ139" s="184"/>
      <c r="HC139" s="184"/>
      <c r="HG139" s="184">
        <v>1010</v>
      </c>
      <c r="HH139" s="184"/>
      <c r="HI139" s="184">
        <v>3550</v>
      </c>
      <c r="HJ139" s="184"/>
      <c r="HK139" s="184">
        <v>318</v>
      </c>
      <c r="HL139" s="184"/>
      <c r="HM139" s="184">
        <v>5707</v>
      </c>
      <c r="HO139" s="183">
        <v>838.45559586188369</v>
      </c>
      <c r="HQ139" s="154"/>
      <c r="HS139" s="238">
        <v>13</v>
      </c>
      <c r="HT139" s="194">
        <v>2004</v>
      </c>
      <c r="HU139" s="239"/>
      <c r="HW139" s="239">
        <v>119.23164681999999</v>
      </c>
      <c r="HX139" s="239"/>
      <c r="HY139" s="154"/>
      <c r="HZ139" s="154"/>
      <c r="IA139" s="184">
        <v>5</v>
      </c>
      <c r="IB139" s="184"/>
      <c r="IC139" s="184">
        <v>158</v>
      </c>
      <c r="ID139" s="184"/>
      <c r="IE139" s="185">
        <v>0.18583262260933697</v>
      </c>
      <c r="IF139" s="185"/>
      <c r="IG139" s="184">
        <v>5.8723108744550494</v>
      </c>
    </row>
    <row r="140" spans="1:241" ht="15" customHeight="1" x14ac:dyDescent="0.25">
      <c r="A140" s="198">
        <v>137</v>
      </c>
      <c r="B140" s="155"/>
      <c r="C140" s="244"/>
      <c r="D140" s="244"/>
      <c r="E140" s="245">
        <v>254471</v>
      </c>
      <c r="F140" s="244"/>
      <c r="G140" s="244"/>
      <c r="H140" s="244"/>
      <c r="I140" s="244"/>
      <c r="J140" s="244"/>
      <c r="K140" s="244"/>
      <c r="L140" s="244"/>
      <c r="M140" s="244"/>
      <c r="N140" s="244"/>
      <c r="O140" s="244"/>
      <c r="P140" s="244"/>
      <c r="Q140" s="244"/>
      <c r="R140" s="244"/>
      <c r="S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v>1780</v>
      </c>
      <c r="BD140" s="244"/>
      <c r="BE140" s="244">
        <v>923</v>
      </c>
      <c r="BF140" s="244"/>
      <c r="BG140" s="244">
        <v>201</v>
      </c>
      <c r="BH140" s="244"/>
      <c r="BI140" s="244">
        <v>161</v>
      </c>
      <c r="BJ140" s="244"/>
      <c r="BK140" s="244"/>
      <c r="BL140" s="244"/>
      <c r="BM140" s="244"/>
      <c r="BN140" s="244"/>
      <c r="BO140" s="244"/>
      <c r="BP140" s="244"/>
      <c r="BQ140" s="244"/>
      <c r="BR140" s="244"/>
      <c r="BS140" s="244"/>
      <c r="BT140" s="244"/>
      <c r="BU140" s="244"/>
      <c r="BW140" s="244"/>
      <c r="BX140" s="244"/>
      <c r="BY140" s="244"/>
      <c r="BZ140" s="244"/>
      <c r="CA140" s="244"/>
      <c r="CB140" s="244"/>
      <c r="CC140" s="244"/>
      <c r="CE140" s="244"/>
      <c r="CF140" s="244"/>
      <c r="CG140" s="244"/>
      <c r="CH140" s="244"/>
      <c r="CI140" s="244"/>
      <c r="CJ140" s="244"/>
      <c r="CK140" s="244"/>
      <c r="CL140" s="244"/>
      <c r="CM140" s="244"/>
      <c r="CN140" s="244"/>
      <c r="CO140" s="257">
        <v>6.9</v>
      </c>
      <c r="CP140" s="244"/>
      <c r="CQ140" s="244"/>
      <c r="CR140" s="244"/>
      <c r="CS140" s="244"/>
      <c r="CT140" s="244"/>
      <c r="CU140" s="244"/>
      <c r="CV140" s="244"/>
      <c r="CW140" s="244"/>
      <c r="CX140" s="244"/>
      <c r="CY140" s="244"/>
      <c r="CZ140" s="244"/>
      <c r="DA140" s="244"/>
      <c r="DE140" s="244"/>
      <c r="DF140" s="244"/>
      <c r="DG140" s="244"/>
      <c r="DH140" s="244"/>
      <c r="DI140" s="244"/>
      <c r="DJ140" s="244"/>
      <c r="DK140" s="244"/>
      <c r="DL140" s="244"/>
      <c r="DM140" s="244"/>
      <c r="DN140" s="244"/>
      <c r="DO140" s="244"/>
      <c r="DP140" s="244"/>
      <c r="DQ140" s="244"/>
      <c r="DR140" s="244"/>
      <c r="DS140" s="244"/>
      <c r="DT140" s="244"/>
      <c r="DU140" s="244"/>
      <c r="DV140" s="244"/>
      <c r="DW140" s="244"/>
      <c r="DX140" s="244"/>
      <c r="DY140" s="244"/>
      <c r="DZ140" s="244"/>
      <c r="EA140" s="244"/>
      <c r="EB140" s="244"/>
      <c r="EC140" s="245">
        <v>435000</v>
      </c>
      <c r="ED140" s="244"/>
      <c r="EE140" s="245">
        <v>345000</v>
      </c>
      <c r="EK140" s="242">
        <v>17.299999999999997</v>
      </c>
      <c r="EO140" s="244"/>
      <c r="EP140" s="244"/>
      <c r="GA140" s="254">
        <v>11.14371572403468</v>
      </c>
      <c r="GB140" s="254"/>
      <c r="GC140" s="254">
        <v>53.022098784711226</v>
      </c>
      <c r="GD140" s="254"/>
      <c r="GE140" s="254">
        <v>124.62727819952703</v>
      </c>
      <c r="GF140" s="254"/>
      <c r="GG140" s="254">
        <v>134.30095626550377</v>
      </c>
      <c r="GH140" s="254"/>
      <c r="GI140" s="254">
        <v>63.995431218958025</v>
      </c>
      <c r="GJ140" s="254"/>
      <c r="GK140" s="254">
        <v>11.052685672943253</v>
      </c>
      <c r="GL140" s="254"/>
      <c r="GM140" s="254">
        <v>0</v>
      </c>
      <c r="GN140" s="254"/>
      <c r="GO140" s="254">
        <v>66.693148327029974</v>
      </c>
      <c r="GP140" s="254"/>
      <c r="GQ140" s="254">
        <v>4440</v>
      </c>
      <c r="GR140" s="254"/>
      <c r="GS140" s="254">
        <v>78.2</v>
      </c>
      <c r="GT140" s="254"/>
      <c r="GU140" s="184">
        <v>64.2</v>
      </c>
      <c r="GV140" s="184"/>
      <c r="GW140" s="184">
        <v>60</v>
      </c>
      <c r="GX140" s="184"/>
      <c r="GY140" s="184">
        <v>41.9</v>
      </c>
      <c r="GZ140" s="184"/>
      <c r="HC140" s="184"/>
      <c r="HG140" s="223">
        <v>1175.3082934918759</v>
      </c>
      <c r="HH140" s="223"/>
      <c r="HI140" s="223">
        <v>4037.189280736729</v>
      </c>
      <c r="HJ140" s="223"/>
      <c r="HK140" s="223">
        <v>390.94613905403736</v>
      </c>
      <c r="HL140" s="223"/>
      <c r="HM140" s="223">
        <v>6793.2184252774205</v>
      </c>
      <c r="HO140" s="183">
        <v>917.63570997199258</v>
      </c>
      <c r="HQ140" s="154"/>
      <c r="HS140" s="238">
        <v>13</v>
      </c>
      <c r="HT140" s="194">
        <v>2005</v>
      </c>
      <c r="HU140" s="239"/>
      <c r="HW140" s="239">
        <v>124.02567008</v>
      </c>
      <c r="HX140" s="239"/>
      <c r="HY140" s="154"/>
      <c r="HZ140" s="154"/>
      <c r="IA140" s="184">
        <v>8</v>
      </c>
      <c r="IB140" s="184"/>
      <c r="IC140" s="184">
        <v>163</v>
      </c>
      <c r="ID140" s="184"/>
      <c r="IE140" s="185">
        <v>0.28897907848180993</v>
      </c>
      <c r="IF140" s="185"/>
      <c r="IG140" s="184">
        <v>5.8879487240668782</v>
      </c>
    </row>
    <row r="141" spans="1:241" ht="15" customHeight="1" x14ac:dyDescent="0.25">
      <c r="A141" s="156">
        <v>138</v>
      </c>
      <c r="B141" s="155"/>
      <c r="C141" s="244"/>
      <c r="D141" s="244"/>
      <c r="E141" s="245">
        <v>261282</v>
      </c>
      <c r="F141" s="244"/>
      <c r="G141" s="244"/>
      <c r="H141" s="244"/>
      <c r="I141" s="244"/>
      <c r="J141" s="244"/>
      <c r="K141" s="244"/>
      <c r="L141" s="244"/>
      <c r="M141" s="244"/>
      <c r="N141" s="244"/>
      <c r="O141" s="244"/>
      <c r="P141" s="244"/>
      <c r="Q141" s="244"/>
      <c r="R141" s="244"/>
      <c r="S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68">
        <v>1472</v>
      </c>
      <c r="BD141" s="240"/>
      <c r="BE141" s="268">
        <v>775</v>
      </c>
      <c r="BF141" s="240"/>
      <c r="BG141" s="268">
        <v>258</v>
      </c>
      <c r="BH141" s="240"/>
      <c r="BI141" s="268">
        <v>52</v>
      </c>
      <c r="BJ141" s="244"/>
      <c r="BK141" s="244"/>
      <c r="BL141" s="244"/>
      <c r="BM141" s="244"/>
      <c r="BN141" s="244"/>
      <c r="BO141" s="244"/>
      <c r="BP141" s="244"/>
      <c r="BQ141" s="244"/>
      <c r="BR141" s="244"/>
      <c r="BS141" s="244"/>
      <c r="BT141" s="244"/>
      <c r="BU141" s="244"/>
      <c r="BW141" s="244"/>
      <c r="BX141" s="244"/>
      <c r="BY141" s="244"/>
      <c r="BZ141" s="244"/>
      <c r="CA141" s="244"/>
      <c r="CB141" s="244"/>
      <c r="CC141" s="244"/>
      <c r="CE141" s="244"/>
      <c r="CF141" s="244"/>
      <c r="CG141" s="244"/>
      <c r="CH141" s="244"/>
      <c r="CI141" s="244"/>
      <c r="CJ141" s="244"/>
      <c r="CK141" s="244"/>
      <c r="CL141" s="244"/>
      <c r="CM141" s="244"/>
      <c r="CN141" s="244"/>
      <c r="CO141" s="257">
        <v>5.3</v>
      </c>
      <c r="CP141" s="244"/>
      <c r="CQ141" s="244"/>
      <c r="CR141" s="244"/>
      <c r="CS141" s="244"/>
      <c r="CT141" s="244"/>
      <c r="CU141" s="244"/>
      <c r="CV141" s="244"/>
      <c r="CW141" s="244"/>
      <c r="CX141" s="244"/>
      <c r="CY141" s="244"/>
      <c r="CZ141" s="244"/>
      <c r="DA141" s="244"/>
      <c r="DE141" s="244"/>
      <c r="DF141" s="244"/>
      <c r="DG141" s="244"/>
      <c r="DH141" s="244"/>
      <c r="DI141" s="244"/>
      <c r="DJ141" s="244"/>
      <c r="DK141" s="244"/>
      <c r="DL141" s="244"/>
      <c r="DM141" s="244"/>
      <c r="DN141" s="244"/>
      <c r="DO141" s="244"/>
      <c r="DP141" s="244"/>
      <c r="DQ141" s="244"/>
      <c r="DR141" s="244"/>
      <c r="DS141" s="244"/>
      <c r="DT141" s="244"/>
      <c r="DU141" s="244"/>
      <c r="DV141" s="244"/>
      <c r="DW141" s="244"/>
      <c r="DX141" s="244"/>
      <c r="DY141" s="244"/>
      <c r="DZ141" s="244"/>
      <c r="EA141" s="244"/>
      <c r="EB141" s="244"/>
      <c r="EC141" s="245">
        <v>485000</v>
      </c>
      <c r="ED141" s="244"/>
      <c r="EE141" s="245">
        <v>360000</v>
      </c>
      <c r="EK141" s="242">
        <v>16.400000000000002</v>
      </c>
      <c r="EO141" s="244"/>
      <c r="EP141" s="244"/>
      <c r="GA141" s="254">
        <v>9.8934481402049794</v>
      </c>
      <c r="GC141" s="254">
        <v>53.155086593145185</v>
      </c>
      <c r="GE141" s="254">
        <v>127.16877486164366</v>
      </c>
      <c r="GG141" s="254">
        <v>135.62812560650318</v>
      </c>
      <c r="GI141" s="254">
        <v>59.55820271409403</v>
      </c>
      <c r="GK141" s="254">
        <v>15.425142174108524</v>
      </c>
      <c r="GM141" s="254">
        <v>0</v>
      </c>
      <c r="GO141" s="254">
        <v>66.887644841391378</v>
      </c>
      <c r="GP141" s="254"/>
      <c r="GQ141" s="254">
        <v>4334</v>
      </c>
      <c r="GR141" s="254"/>
      <c r="GS141" s="254">
        <v>83</v>
      </c>
      <c r="GT141" s="254"/>
      <c r="GU141" s="184">
        <v>68</v>
      </c>
      <c r="GV141" s="184"/>
      <c r="GW141" s="184">
        <v>58.6</v>
      </c>
      <c r="GX141" s="184"/>
      <c r="GY141" s="184">
        <v>41.1</v>
      </c>
      <c r="GZ141" s="184"/>
      <c r="HC141" s="184"/>
      <c r="HG141" s="184">
        <v>1285.9422525310742</v>
      </c>
      <c r="HH141" s="184"/>
      <c r="HI141" s="184">
        <v>4464.8181524407919</v>
      </c>
      <c r="HJ141" s="184"/>
      <c r="HK141" s="184">
        <v>402.77310448447372</v>
      </c>
      <c r="HL141" s="184"/>
      <c r="HM141" s="184">
        <v>7591.0570378686671</v>
      </c>
      <c r="HO141" s="183">
        <v>1051.4680429241275</v>
      </c>
      <c r="HQ141" s="154"/>
      <c r="HS141" s="238">
        <v>13</v>
      </c>
      <c r="HT141" s="194">
        <v>2006</v>
      </c>
      <c r="HU141" s="239"/>
      <c r="HW141" s="239">
        <v>125.83534702</v>
      </c>
      <c r="HX141" s="239"/>
      <c r="HY141" s="154"/>
      <c r="HZ141" s="154"/>
      <c r="IA141" s="184">
        <v>4</v>
      </c>
      <c r="IB141" s="184"/>
      <c r="IC141" s="184">
        <v>161</v>
      </c>
      <c r="ID141" s="184"/>
      <c r="IE141" s="185">
        <v>0.14054123661742274</v>
      </c>
      <c r="IF141" s="185"/>
      <c r="IG141" s="184">
        <v>5.6567847738512658</v>
      </c>
    </row>
    <row r="142" spans="1:241" ht="15" customHeight="1" x14ac:dyDescent="0.25">
      <c r="A142" s="156">
        <v>139</v>
      </c>
      <c r="B142" s="155"/>
      <c r="C142" s="244"/>
      <c r="D142" s="244"/>
      <c r="E142" s="245">
        <v>269447</v>
      </c>
      <c r="F142" s="244"/>
      <c r="G142" s="244"/>
      <c r="H142" s="244"/>
      <c r="I142" s="244"/>
      <c r="J142" s="244"/>
      <c r="K142" s="244"/>
      <c r="L142" s="244"/>
      <c r="M142" s="244"/>
      <c r="N142" s="244"/>
      <c r="O142" s="244"/>
      <c r="P142" s="244"/>
      <c r="Q142" s="244"/>
      <c r="R142" s="244"/>
      <c r="S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v>1717</v>
      </c>
      <c r="BD142" s="244"/>
      <c r="BE142" s="244">
        <v>731</v>
      </c>
      <c r="BF142" s="244"/>
      <c r="BG142" s="244">
        <v>470</v>
      </c>
      <c r="BH142" s="244"/>
      <c r="BI142" s="244">
        <v>69</v>
      </c>
      <c r="BJ142" s="244"/>
      <c r="BK142" s="244"/>
      <c r="BL142" s="244"/>
      <c r="BM142" s="244"/>
      <c r="BN142" s="244"/>
      <c r="BO142" s="244"/>
      <c r="BP142" s="244"/>
      <c r="BQ142" s="244"/>
      <c r="BR142" s="244"/>
      <c r="BS142" s="244"/>
      <c r="BT142" s="244"/>
      <c r="BU142" s="244"/>
      <c r="BW142" s="244"/>
      <c r="BX142" s="244"/>
      <c r="BY142" s="244"/>
      <c r="BZ142" s="244"/>
      <c r="CA142" s="244"/>
      <c r="CB142" s="244"/>
      <c r="CC142" s="244"/>
      <c r="CE142" s="244"/>
      <c r="CF142" s="244"/>
      <c r="CG142" s="244"/>
      <c r="CH142" s="244"/>
      <c r="CI142" s="244"/>
      <c r="CJ142" s="244"/>
      <c r="CK142" s="244"/>
      <c r="CL142" s="244"/>
      <c r="CM142" s="244"/>
      <c r="CN142" s="244"/>
      <c r="CO142" s="257">
        <v>7.7</v>
      </c>
      <c r="CP142" s="244"/>
      <c r="CQ142" s="244"/>
      <c r="CR142" s="244"/>
      <c r="CS142" s="244"/>
      <c r="CT142" s="244"/>
      <c r="CU142" s="244"/>
      <c r="CV142" s="244"/>
      <c r="CW142" s="244"/>
      <c r="CX142" s="244"/>
      <c r="CY142" s="244"/>
      <c r="CZ142" s="244"/>
      <c r="DA142" s="244"/>
      <c r="DE142" s="244"/>
      <c r="DF142" s="244"/>
      <c r="DG142" s="244"/>
      <c r="DH142" s="244"/>
      <c r="DI142" s="244"/>
      <c r="DJ142" s="244"/>
      <c r="DK142" s="244"/>
      <c r="DL142" s="244"/>
      <c r="DM142" s="244"/>
      <c r="DN142" s="244"/>
      <c r="DO142" s="244"/>
      <c r="DP142" s="244"/>
      <c r="DQ142" s="244"/>
      <c r="DR142" s="244"/>
      <c r="DS142" s="244"/>
      <c r="DT142" s="244"/>
      <c r="DU142" s="244"/>
      <c r="DV142" s="244"/>
      <c r="DW142" s="244"/>
      <c r="DX142" s="244"/>
      <c r="DY142" s="244"/>
      <c r="DZ142" s="244"/>
      <c r="EA142" s="244"/>
      <c r="EB142" s="244"/>
      <c r="EC142" s="245">
        <v>568626</v>
      </c>
      <c r="ED142" s="244"/>
      <c r="EE142" s="245">
        <v>415000</v>
      </c>
      <c r="EK142" s="242">
        <v>20.9</v>
      </c>
      <c r="EO142" s="244"/>
      <c r="EP142" s="244"/>
      <c r="GA142" s="254">
        <v>10.374737815782908</v>
      </c>
      <c r="GC142" s="254">
        <v>65.171172889892873</v>
      </c>
      <c r="GE142" s="254">
        <v>143.98410993028688</v>
      </c>
      <c r="GG142" s="254">
        <v>150.92079832743835</v>
      </c>
      <c r="GI142" s="254">
        <v>68.970561618625155</v>
      </c>
      <c r="GK142" s="254">
        <v>13.728538434050634</v>
      </c>
      <c r="GM142" s="254">
        <v>0</v>
      </c>
      <c r="GO142" s="254">
        <v>75.192242030777862</v>
      </c>
      <c r="GP142" s="254"/>
      <c r="GQ142" s="254">
        <v>4478</v>
      </c>
      <c r="GR142" s="254"/>
      <c r="GS142" s="254">
        <v>84.111721611721606</v>
      </c>
      <c r="GT142" s="254"/>
      <c r="GU142" s="184">
        <v>67.157190635451499</v>
      </c>
      <c r="GV142" s="184"/>
      <c r="GW142" s="184">
        <v>61.134783583763181</v>
      </c>
      <c r="GX142" s="184"/>
      <c r="GY142" s="184">
        <v>44.225162592509534</v>
      </c>
      <c r="GZ142" s="184"/>
      <c r="HC142" s="184"/>
      <c r="HG142" s="184">
        <v>1356.8469097763787</v>
      </c>
      <c r="HH142" s="184"/>
      <c r="HI142" s="184">
        <v>4465.7295683542725</v>
      </c>
      <c r="HJ142" s="184"/>
      <c r="HK142" s="184">
        <v>389.76655471244351</v>
      </c>
      <c r="HL142" s="184"/>
      <c r="HM142" s="184">
        <v>7502.8466992641643</v>
      </c>
      <c r="HO142" s="183">
        <v>1209.6588378058709</v>
      </c>
      <c r="HQ142" s="154"/>
      <c r="HS142" s="238">
        <v>14</v>
      </c>
      <c r="HT142" s="194">
        <v>2007</v>
      </c>
      <c r="HU142" s="239"/>
      <c r="HW142" s="239">
        <v>114.48560696999999</v>
      </c>
      <c r="HX142" s="239"/>
      <c r="HY142" s="154"/>
      <c r="HZ142" s="154"/>
      <c r="IA142" s="184">
        <v>6.666666666666667</v>
      </c>
      <c r="IB142" s="184"/>
      <c r="IC142" s="184">
        <v>165.33333333333334</v>
      </c>
      <c r="ID142" s="184"/>
      <c r="IE142" s="185">
        <v>0.22800496005763191</v>
      </c>
      <c r="IF142" s="185"/>
      <c r="IG142" s="184">
        <v>5.6545230094292709</v>
      </c>
    </row>
    <row r="143" spans="1:241" ht="15" customHeight="1" x14ac:dyDescent="0.25">
      <c r="A143" s="156">
        <v>140</v>
      </c>
      <c r="B143" s="155"/>
      <c r="C143" s="244"/>
      <c r="D143" s="244"/>
      <c r="E143" s="245">
        <v>278358</v>
      </c>
      <c r="F143" s="244"/>
      <c r="G143" s="244"/>
      <c r="H143" s="244"/>
      <c r="I143" s="244"/>
      <c r="J143" s="244"/>
      <c r="K143" s="244"/>
      <c r="L143" s="244"/>
      <c r="M143" s="244"/>
      <c r="N143" s="244"/>
      <c r="O143" s="244"/>
      <c r="P143" s="244"/>
      <c r="Q143" s="244"/>
      <c r="R143" s="244"/>
      <c r="S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v>1589</v>
      </c>
      <c r="BD143" s="244"/>
      <c r="BE143" s="244">
        <v>2034</v>
      </c>
      <c r="BF143" s="244"/>
      <c r="BG143" s="244">
        <v>256</v>
      </c>
      <c r="BH143" s="244"/>
      <c r="BI143" s="244">
        <v>1589</v>
      </c>
      <c r="BJ143" s="244"/>
      <c r="BK143" s="244"/>
      <c r="BL143" s="244"/>
      <c r="BM143" s="244"/>
      <c r="BN143" s="244"/>
      <c r="BO143" s="244"/>
      <c r="BP143" s="244"/>
      <c r="BQ143" s="244"/>
      <c r="BR143" s="244"/>
      <c r="BS143" s="244"/>
      <c r="BT143" s="244"/>
      <c r="BU143" s="244"/>
      <c r="BW143" s="244"/>
      <c r="BX143" s="244"/>
      <c r="BY143" s="244"/>
      <c r="BZ143" s="244"/>
      <c r="CA143" s="244"/>
      <c r="CB143" s="244"/>
      <c r="CC143" s="244"/>
      <c r="CE143" s="244"/>
      <c r="CF143" s="244"/>
      <c r="CG143" s="244"/>
      <c r="CH143" s="244"/>
      <c r="CI143" s="244"/>
      <c r="CJ143" s="244"/>
      <c r="CK143" s="244"/>
      <c r="CL143" s="244"/>
      <c r="CM143" s="244"/>
      <c r="CN143" s="244"/>
      <c r="CO143" s="257">
        <v>7.1</v>
      </c>
      <c r="CP143" s="244"/>
      <c r="CQ143" s="244"/>
      <c r="CR143" s="244"/>
      <c r="CS143" s="244"/>
      <c r="CT143" s="244"/>
      <c r="CU143" s="244"/>
      <c r="CV143" s="244"/>
      <c r="CW143" s="244"/>
      <c r="CX143" s="244"/>
      <c r="CY143" s="244"/>
      <c r="CZ143" s="244"/>
      <c r="DA143" s="244"/>
      <c r="DE143" s="244"/>
      <c r="DF143" s="244"/>
      <c r="DG143" s="244"/>
      <c r="DH143" s="244"/>
      <c r="DI143" s="244"/>
      <c r="DJ143" s="244"/>
      <c r="DK143" s="244"/>
      <c r="DL143" s="244"/>
      <c r="DM143" s="244"/>
      <c r="DN143" s="244"/>
      <c r="DO143" s="244"/>
      <c r="DP143" s="244"/>
      <c r="DQ143" s="244"/>
      <c r="DR143" s="244"/>
      <c r="DS143" s="244"/>
      <c r="DT143" s="244"/>
      <c r="DU143" s="244"/>
      <c r="DV143" s="244"/>
      <c r="DW143" s="244"/>
      <c r="DX143" s="244"/>
      <c r="DY143" s="244"/>
      <c r="DZ143" s="244"/>
      <c r="EA143" s="244"/>
      <c r="EB143" s="244"/>
      <c r="EC143" s="245">
        <v>600000</v>
      </c>
      <c r="ED143" s="244"/>
      <c r="EE143" s="245">
        <v>443250</v>
      </c>
      <c r="EK143" s="242">
        <v>18.7</v>
      </c>
      <c r="EO143" s="244"/>
      <c r="EP143" s="244"/>
      <c r="GA143" s="254">
        <v>9.6206844607862099</v>
      </c>
      <c r="GB143" s="254"/>
      <c r="GC143" s="254">
        <v>51.243953228307177</v>
      </c>
      <c r="GD143" s="254"/>
      <c r="GE143" s="254">
        <v>130.46188496997203</v>
      </c>
      <c r="GF143" s="254"/>
      <c r="GG143" s="254">
        <v>145.65330700578252</v>
      </c>
      <c r="GH143" s="254"/>
      <c r="GI143" s="254">
        <v>61.779703424633418</v>
      </c>
      <c r="GJ143" s="254"/>
      <c r="GK143" s="254">
        <v>14.851257044054021</v>
      </c>
      <c r="GL143" s="254"/>
      <c r="GM143" s="254">
        <v>0.68640260302434808</v>
      </c>
      <c r="GN143" s="254"/>
      <c r="GO143" s="254">
        <v>68.990597777516854</v>
      </c>
      <c r="GP143" s="254"/>
      <c r="GQ143" s="254">
        <v>4712</v>
      </c>
      <c r="GR143" s="254"/>
      <c r="GS143" s="254">
        <v>80.599999999999994</v>
      </c>
      <c r="GT143" s="254"/>
      <c r="GU143" s="184">
        <v>67.599999999999994</v>
      </c>
      <c r="GV143" s="184"/>
      <c r="GW143" s="184">
        <v>62.099999999999994</v>
      </c>
      <c r="GX143" s="184"/>
      <c r="GY143" s="184">
        <v>45.6</v>
      </c>
      <c r="GZ143" s="184"/>
      <c r="HC143" s="184"/>
      <c r="HG143" s="184">
        <v>1220.4265372386167</v>
      </c>
      <c r="HH143" s="184"/>
      <c r="HI143" s="184">
        <v>3361.0693727411553</v>
      </c>
      <c r="HJ143" s="184"/>
      <c r="HK143" s="184">
        <v>372.73809487378008</v>
      </c>
      <c r="HL143" s="184"/>
      <c r="HM143" s="184">
        <v>6188.431653971742</v>
      </c>
      <c r="HO143" s="183">
        <v>1296.78408039237</v>
      </c>
      <c r="HQ143" s="154"/>
      <c r="HS143" s="238">
        <v>13</v>
      </c>
      <c r="HT143" s="194">
        <v>2008</v>
      </c>
      <c r="HU143" s="239"/>
      <c r="HW143" s="239">
        <v>113.24320809999999</v>
      </c>
      <c r="HX143" s="239"/>
      <c r="HY143" s="154"/>
      <c r="HZ143" s="154"/>
      <c r="IA143" s="184"/>
      <c r="IB143" s="184"/>
      <c r="ID143" s="184"/>
      <c r="IE143" s="185"/>
      <c r="IF143" s="185"/>
      <c r="IG143" s="184"/>
    </row>
    <row r="144" spans="1:241" ht="15" customHeight="1" x14ac:dyDescent="0.25">
      <c r="A144" s="156">
        <v>141</v>
      </c>
      <c r="B144" s="155"/>
      <c r="C144" s="244"/>
      <c r="D144" s="244"/>
      <c r="E144" s="245">
        <v>288553</v>
      </c>
      <c r="F144" s="244"/>
      <c r="G144" s="244"/>
      <c r="H144" s="244"/>
      <c r="I144" s="244"/>
      <c r="J144" s="244"/>
      <c r="K144" s="244"/>
      <c r="L144" s="244"/>
      <c r="M144" s="244"/>
      <c r="N144" s="244"/>
      <c r="O144" s="244"/>
      <c r="P144" s="244"/>
      <c r="Q144" s="244"/>
      <c r="R144" s="244"/>
      <c r="S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v>4641</v>
      </c>
      <c r="BD144" s="244"/>
      <c r="BE144" s="244">
        <v>2164</v>
      </c>
      <c r="BF144" s="244"/>
      <c r="BG144" s="244">
        <v>480</v>
      </c>
      <c r="BH144" s="244"/>
      <c r="BI144" s="244">
        <v>1997</v>
      </c>
      <c r="BJ144" s="244"/>
      <c r="BK144" s="244"/>
      <c r="BL144" s="244"/>
      <c r="BM144" s="244"/>
      <c r="BN144" s="244"/>
      <c r="BO144" s="244"/>
      <c r="BP144" s="244"/>
      <c r="BQ144" s="244"/>
      <c r="BR144" s="244"/>
      <c r="BS144" s="244"/>
      <c r="BT144" s="244"/>
      <c r="BU144" s="244"/>
      <c r="BW144" s="244"/>
      <c r="BX144" s="244"/>
      <c r="BY144" s="244"/>
      <c r="BZ144" s="244"/>
      <c r="CA144" s="244"/>
      <c r="CB144" s="244"/>
      <c r="CC144" s="244"/>
      <c r="CE144" s="244"/>
      <c r="CF144" s="244"/>
      <c r="CG144" s="244"/>
      <c r="CH144" s="244"/>
      <c r="CI144" s="244"/>
      <c r="CJ144" s="244"/>
      <c r="CK144" s="244"/>
      <c r="CL144" s="244"/>
      <c r="CM144" s="244"/>
      <c r="CN144" s="244"/>
      <c r="CO144" s="257">
        <v>6.2</v>
      </c>
      <c r="CP144" s="244"/>
      <c r="CQ144" s="244"/>
      <c r="CR144" s="244"/>
      <c r="CS144" s="244"/>
      <c r="CT144" s="244"/>
      <c r="CU144" s="244"/>
      <c r="CV144" s="244"/>
      <c r="CW144" s="244"/>
      <c r="CX144" s="244"/>
      <c r="CY144" s="244"/>
      <c r="CZ144" s="244"/>
      <c r="DA144" s="244"/>
      <c r="DE144" s="244"/>
      <c r="DF144" s="244"/>
      <c r="DG144" s="244"/>
      <c r="DH144" s="244"/>
      <c r="DI144" s="244"/>
      <c r="DJ144" s="244"/>
      <c r="DK144" s="244"/>
      <c r="DL144" s="244"/>
      <c r="DM144" s="244"/>
      <c r="DN144" s="244"/>
      <c r="DO144" s="244"/>
      <c r="DP144" s="244"/>
      <c r="DQ144" s="244"/>
      <c r="DR144" s="244"/>
      <c r="DS144" s="244"/>
      <c r="DT144" s="244"/>
      <c r="DU144" s="244"/>
      <c r="DV144" s="244"/>
      <c r="DW144" s="244"/>
      <c r="DX144" s="244"/>
      <c r="DY144" s="244"/>
      <c r="DZ144" s="244"/>
      <c r="EA144" s="244"/>
      <c r="EB144" s="244"/>
      <c r="EC144" s="245">
        <v>582118</v>
      </c>
      <c r="ED144" s="244"/>
      <c r="EE144" s="245">
        <v>428000</v>
      </c>
      <c r="EK144" s="242">
        <v>21.8</v>
      </c>
      <c r="EO144" s="244"/>
      <c r="EP144" s="244"/>
      <c r="GA144" s="254">
        <v>8.629386789753255</v>
      </c>
      <c r="GB144" s="254"/>
      <c r="GC144" s="254">
        <v>54.180439150890841</v>
      </c>
      <c r="GD144" s="254"/>
      <c r="GE144" s="254">
        <v>137.25310588148537</v>
      </c>
      <c r="GF144" s="254"/>
      <c r="GG144" s="254">
        <v>158.16248972304439</v>
      </c>
      <c r="GH144" s="254"/>
      <c r="GI144" s="254">
        <v>69.15622932641368</v>
      </c>
      <c r="GJ144" s="254"/>
      <c r="GK144" s="254">
        <v>15.395146185266615</v>
      </c>
      <c r="GL144" s="254"/>
      <c r="GM144" s="254">
        <v>1.3398887455634281</v>
      </c>
      <c r="GN144" s="254"/>
      <c r="GO144" s="254">
        <v>63.817828323256137</v>
      </c>
      <c r="GP144" s="254"/>
      <c r="GQ144" s="254">
        <v>4913</v>
      </c>
      <c r="GR144" s="254"/>
      <c r="GS144" s="254">
        <v>80.400000000000006</v>
      </c>
      <c r="GT144" s="254"/>
      <c r="GU144" s="184">
        <v>67.349999999999994</v>
      </c>
      <c r="GV144" s="184"/>
      <c r="GW144" s="184">
        <v>63.8</v>
      </c>
      <c r="GX144" s="184"/>
      <c r="GY144" s="184">
        <v>47.7</v>
      </c>
      <c r="GZ144" s="184"/>
      <c r="HC144" s="184"/>
      <c r="HG144" s="184">
        <v>1124.1235684093961</v>
      </c>
      <c r="HH144" s="184"/>
      <c r="HI144" s="184">
        <v>3607.0649124816782</v>
      </c>
      <c r="HJ144" s="184"/>
      <c r="HK144" s="184">
        <v>414.45998302212115</v>
      </c>
      <c r="HL144" s="184"/>
      <c r="HM144" s="184">
        <v>6351.724077158291</v>
      </c>
      <c r="HO144" s="183">
        <v>1363.7883656348595</v>
      </c>
      <c r="HQ144" s="154"/>
      <c r="HS144" s="238">
        <v>13</v>
      </c>
      <c r="HT144" s="194">
        <v>2009</v>
      </c>
      <c r="HU144" s="239"/>
      <c r="HW144" s="239">
        <v>119.38447871999999</v>
      </c>
      <c r="HX144" s="239"/>
      <c r="HY144" s="154"/>
      <c r="HZ144" s="154"/>
      <c r="IA144" s="184"/>
      <c r="IB144" s="184"/>
      <c r="ID144" s="184"/>
      <c r="IE144" s="185"/>
      <c r="IF144" s="185"/>
      <c r="IG144" s="184"/>
    </row>
    <row r="145" spans="1:241" ht="15" customHeight="1" x14ac:dyDescent="0.25">
      <c r="A145" s="156">
        <v>142</v>
      </c>
      <c r="B145" s="155"/>
      <c r="C145" s="244"/>
      <c r="D145" s="244"/>
      <c r="E145" s="245">
        <v>300408</v>
      </c>
      <c r="F145" s="244"/>
      <c r="G145" s="244"/>
      <c r="H145" s="244"/>
      <c r="I145" s="244"/>
      <c r="J145" s="244"/>
      <c r="K145" s="244"/>
      <c r="L145" s="244"/>
      <c r="M145" s="244"/>
      <c r="N145" s="244"/>
      <c r="O145" s="244"/>
      <c r="P145" s="244"/>
      <c r="Q145" s="244"/>
      <c r="R145" s="244"/>
      <c r="S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v>4195</v>
      </c>
      <c r="BD145" s="244"/>
      <c r="BE145" s="244">
        <v>2100</v>
      </c>
      <c r="BF145" s="244"/>
      <c r="BG145" s="244">
        <v>344</v>
      </c>
      <c r="BH145" s="244"/>
      <c r="BI145" s="244">
        <v>1751</v>
      </c>
      <c r="BJ145" s="244"/>
      <c r="BK145" s="244"/>
      <c r="BL145" s="244"/>
      <c r="BM145" s="244"/>
      <c r="BN145" s="244"/>
      <c r="BO145" s="244"/>
      <c r="BP145" s="244"/>
      <c r="BQ145" s="244"/>
      <c r="BR145" s="244"/>
      <c r="BS145" s="244"/>
      <c r="BT145" s="244"/>
      <c r="BU145" s="244"/>
      <c r="BW145" s="244"/>
      <c r="BX145" s="244"/>
      <c r="BY145" s="244"/>
      <c r="BZ145" s="244"/>
      <c r="CA145" s="244"/>
      <c r="CB145" s="244"/>
      <c r="CC145" s="244"/>
      <c r="CE145" s="244"/>
      <c r="CF145" s="244"/>
      <c r="CG145" s="244"/>
      <c r="CH145" s="244"/>
      <c r="CI145" s="244"/>
      <c r="CJ145" s="244"/>
      <c r="CK145" s="244"/>
      <c r="CL145" s="244"/>
      <c r="CM145" s="244"/>
      <c r="CN145" s="244"/>
      <c r="CO145" s="257">
        <v>4.5</v>
      </c>
      <c r="CP145" s="244"/>
      <c r="CQ145" s="244"/>
      <c r="CR145" s="244"/>
      <c r="CS145" s="244"/>
      <c r="CT145" s="244"/>
      <c r="CU145" s="244"/>
      <c r="CV145" s="244"/>
      <c r="CW145" s="244"/>
      <c r="CX145" s="244"/>
      <c r="CY145" s="244"/>
      <c r="CZ145" s="244"/>
      <c r="DA145" s="244"/>
      <c r="DE145" s="244"/>
      <c r="DF145" s="244"/>
      <c r="DG145" s="244"/>
      <c r="DH145" s="244"/>
      <c r="DI145" s="244"/>
      <c r="DJ145" s="244"/>
      <c r="DK145" s="244"/>
      <c r="DL145" s="244"/>
      <c r="DM145" s="244"/>
      <c r="DN145" s="244"/>
      <c r="DO145" s="244"/>
      <c r="DP145" s="244"/>
      <c r="DQ145" s="244"/>
      <c r="DR145" s="244"/>
      <c r="DS145" s="244"/>
      <c r="DT145" s="244"/>
      <c r="DU145" s="244"/>
      <c r="DV145" s="244"/>
      <c r="DW145" s="244"/>
      <c r="DX145" s="244"/>
      <c r="DY145" s="244"/>
      <c r="DZ145" s="244"/>
      <c r="EA145" s="244"/>
      <c r="EB145" s="244"/>
      <c r="EC145" s="245">
        <v>605500</v>
      </c>
      <c r="ED145" s="244"/>
      <c r="EE145" s="245">
        <v>477750</v>
      </c>
      <c r="EK145" s="242">
        <v>17.100000000000001</v>
      </c>
      <c r="EO145" s="244"/>
      <c r="EP145" s="244"/>
      <c r="GA145" s="254">
        <v>7.6660938164698589</v>
      </c>
      <c r="GB145" s="254"/>
      <c r="GC145" s="254">
        <v>56.9443904703515</v>
      </c>
      <c r="GD145" s="254"/>
      <c r="GE145" s="254">
        <v>143.79407641960242</v>
      </c>
      <c r="GF145" s="254"/>
      <c r="GG145" s="254">
        <v>169.9934563842111</v>
      </c>
      <c r="GH145" s="254"/>
      <c r="GI145" s="254">
        <v>76.317456977322465</v>
      </c>
      <c r="GJ145" s="254"/>
      <c r="GK145" s="254">
        <v>15.921923623706807</v>
      </c>
      <c r="GL145" s="254"/>
      <c r="GM145" s="254">
        <v>1.9627707488896646</v>
      </c>
      <c r="GN145" s="254"/>
      <c r="GO145" s="254">
        <v>68.061766523110037</v>
      </c>
      <c r="GP145" s="254"/>
      <c r="GQ145" s="254">
        <v>5114</v>
      </c>
      <c r="GR145" s="254"/>
      <c r="GS145" s="254">
        <v>80.2</v>
      </c>
      <c r="GT145" s="254"/>
      <c r="GU145" s="184">
        <v>67.099999999999994</v>
      </c>
      <c r="GV145" s="184"/>
      <c r="GW145" s="184"/>
      <c r="GX145" s="184"/>
      <c r="GY145" s="184"/>
      <c r="GZ145" s="184"/>
      <c r="HC145" s="184"/>
      <c r="HG145" s="184">
        <v>1129.2172606098959</v>
      </c>
      <c r="HH145" s="184"/>
      <c r="HI145" s="184">
        <v>3652.3694633887253</v>
      </c>
      <c r="HJ145" s="184"/>
      <c r="HK145" s="184">
        <v>545.25627044711018</v>
      </c>
      <c r="HL145" s="184"/>
      <c r="HM145" s="184">
        <v>6671.0550850091249</v>
      </c>
      <c r="HO145" s="183">
        <v>1331.9690206940352</v>
      </c>
      <c r="HQ145" s="154"/>
      <c r="HS145" s="238">
        <v>13</v>
      </c>
      <c r="HT145" s="194">
        <v>2010</v>
      </c>
      <c r="HU145" s="239"/>
      <c r="HW145" s="239">
        <v>124.8</v>
      </c>
      <c r="HX145" s="239"/>
      <c r="HY145" s="154"/>
      <c r="HZ145" s="154"/>
      <c r="IA145" s="184"/>
      <c r="IB145" s="184"/>
      <c r="ID145" s="184"/>
      <c r="IE145" s="185"/>
      <c r="IF145" s="185"/>
      <c r="IG145" s="184"/>
    </row>
    <row r="146" spans="1:241" ht="15" customHeight="1" x14ac:dyDescent="0.25">
      <c r="A146" s="156">
        <v>143</v>
      </c>
      <c r="B146" s="155"/>
      <c r="C146" s="244"/>
      <c r="D146" s="244"/>
      <c r="E146" s="245">
        <v>313521</v>
      </c>
      <c r="F146" s="244"/>
      <c r="G146" s="244"/>
      <c r="H146" s="244"/>
      <c r="I146" s="244"/>
      <c r="J146" s="244"/>
      <c r="K146" s="244"/>
      <c r="L146" s="244"/>
      <c r="M146" s="244"/>
      <c r="N146" s="244"/>
      <c r="O146" s="244"/>
      <c r="P146" s="244"/>
      <c r="Q146" s="244"/>
      <c r="R146" s="244"/>
      <c r="S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v>2814</v>
      </c>
      <c r="BD146" s="244"/>
      <c r="BE146" s="244">
        <v>1338</v>
      </c>
      <c r="BF146" s="244"/>
      <c r="BG146" s="244">
        <v>66</v>
      </c>
      <c r="BH146" s="244"/>
      <c r="BI146" s="244">
        <v>1410</v>
      </c>
      <c r="BJ146" s="244"/>
      <c r="BK146" s="244"/>
      <c r="BL146" s="244"/>
      <c r="BM146" s="244"/>
      <c r="BN146" s="244"/>
      <c r="BO146" s="244"/>
      <c r="BP146" s="244"/>
      <c r="BQ146" s="244"/>
      <c r="BR146" s="244"/>
      <c r="BS146" s="244"/>
      <c r="BT146" s="244"/>
      <c r="BU146" s="244"/>
      <c r="BW146" s="244"/>
      <c r="BX146" s="244"/>
      <c r="BY146" s="244"/>
      <c r="BZ146" s="244"/>
      <c r="CA146" s="244"/>
      <c r="CB146" s="244"/>
      <c r="CC146" s="244"/>
      <c r="CE146" s="244"/>
      <c r="CF146" s="244"/>
      <c r="CG146" s="244"/>
      <c r="CH146" s="244"/>
      <c r="CI146" s="244"/>
      <c r="CJ146" s="244"/>
      <c r="CK146" s="244"/>
      <c r="CL146" s="244"/>
      <c r="CM146" s="244"/>
      <c r="CN146" s="244"/>
      <c r="CO146" s="257">
        <v>4.5999999999999996</v>
      </c>
      <c r="CP146" s="244"/>
      <c r="CQ146" s="244"/>
      <c r="CR146" s="244"/>
      <c r="CS146" s="244"/>
      <c r="CT146" s="244"/>
      <c r="CU146" s="244"/>
      <c r="CV146" s="244"/>
      <c r="CW146" s="244"/>
      <c r="CX146" s="244"/>
      <c r="CY146" s="244"/>
      <c r="CZ146" s="244"/>
      <c r="DA146" s="244"/>
      <c r="DE146" s="244"/>
      <c r="DF146" s="244"/>
      <c r="DG146" s="244"/>
      <c r="DH146" s="244"/>
      <c r="DI146" s="244"/>
      <c r="DJ146" s="244"/>
      <c r="DK146" s="244"/>
      <c r="DL146" s="244"/>
      <c r="DM146" s="244"/>
      <c r="DN146" s="244"/>
      <c r="DO146" s="244"/>
      <c r="DP146" s="244"/>
      <c r="DQ146" s="244"/>
      <c r="DR146" s="244"/>
      <c r="DS146" s="244"/>
      <c r="DT146" s="244"/>
      <c r="DU146" s="244"/>
      <c r="DV146" s="244"/>
      <c r="DW146" s="244"/>
      <c r="DX146" s="244"/>
      <c r="DY146" s="244"/>
      <c r="DZ146" s="244"/>
      <c r="EA146" s="244"/>
      <c r="EB146" s="244"/>
      <c r="EC146" s="245">
        <v>680000</v>
      </c>
      <c r="ED146" s="244"/>
      <c r="EE146" s="245">
        <v>513000</v>
      </c>
      <c r="EK146" s="242">
        <v>11.3</v>
      </c>
      <c r="EO146" s="244"/>
      <c r="EP146" s="244"/>
      <c r="GA146" s="254">
        <v>7.3530482116773594</v>
      </c>
      <c r="GB146" s="254"/>
      <c r="GC146" s="254">
        <v>58.114264774722706</v>
      </c>
      <c r="GD146" s="254"/>
      <c r="GE146" s="254">
        <v>139.5576491796914</v>
      </c>
      <c r="GF146" s="254"/>
      <c r="GG146" s="254">
        <v>172.07797083166327</v>
      </c>
      <c r="GH146" s="254"/>
      <c r="GI146" s="254">
        <v>85.253300056265047</v>
      </c>
      <c r="GJ146" s="254"/>
      <c r="GK146" s="254">
        <v>17.443212291990196</v>
      </c>
      <c r="GL146" s="254"/>
      <c r="GM146" s="254">
        <v>1.649422122214472</v>
      </c>
      <c r="GN146" s="254"/>
      <c r="GO146" s="254">
        <v>69.48860877782289</v>
      </c>
      <c r="GP146" s="254"/>
      <c r="GQ146" s="254"/>
      <c r="GR146" s="254"/>
      <c r="GS146" s="254"/>
      <c r="GT146" s="254"/>
      <c r="GU146" s="184"/>
      <c r="GV146" s="184"/>
      <c r="GW146" s="184"/>
      <c r="GX146" s="184"/>
      <c r="GY146" s="184"/>
      <c r="GZ146" s="184"/>
      <c r="HC146" s="184"/>
      <c r="HG146" s="184">
        <v>1085.0246845858476</v>
      </c>
      <c r="HH146" s="184"/>
      <c r="HI146" s="184">
        <v>2674.7120131651122</v>
      </c>
      <c r="HJ146" s="184"/>
      <c r="HK146" s="184">
        <v>434.4487109160724</v>
      </c>
      <c r="HL146" s="184"/>
      <c r="HM146" s="184">
        <v>5805.8145913329672</v>
      </c>
      <c r="HO146" s="183">
        <v>1495</v>
      </c>
      <c r="HQ146" s="154"/>
      <c r="HS146" s="238">
        <v>13</v>
      </c>
      <c r="HT146" s="194">
        <v>2011</v>
      </c>
      <c r="HU146" s="239"/>
      <c r="HW146" s="239">
        <v>127</v>
      </c>
      <c r="HX146" s="239"/>
      <c r="HY146" s="154"/>
      <c r="HZ146" s="154"/>
      <c r="IA146" s="184"/>
      <c r="IB146" s="184"/>
      <c r="ID146" s="184"/>
      <c r="IE146" s="185"/>
      <c r="IF146" s="185"/>
      <c r="IG146" s="184"/>
    </row>
    <row r="147" spans="1:241" ht="15" customHeight="1" x14ac:dyDescent="0.3">
      <c r="A147" s="156">
        <v>144</v>
      </c>
      <c r="B147" s="155"/>
      <c r="C147" s="244"/>
      <c r="D147" s="244"/>
      <c r="E147" s="245">
        <v>326771</v>
      </c>
      <c r="F147" s="244"/>
      <c r="G147" s="244"/>
      <c r="H147" s="244"/>
      <c r="I147" s="244"/>
      <c r="J147" s="244"/>
      <c r="K147" s="244"/>
      <c r="L147" s="244"/>
      <c r="M147" s="244"/>
      <c r="N147" s="244"/>
      <c r="O147" s="244"/>
      <c r="P147" s="244"/>
      <c r="Q147" s="244"/>
      <c r="R147" s="244"/>
      <c r="S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78">
        <f t="shared" ref="BC147" si="56">SUM(BE147,BG147,BI147)</f>
        <v>3774</v>
      </c>
      <c r="BD147" s="279"/>
      <c r="BE147" s="280">
        <v>1948</v>
      </c>
      <c r="BF147" s="279"/>
      <c r="BG147" s="280">
        <v>102</v>
      </c>
      <c r="BH147" s="279"/>
      <c r="BI147" s="280">
        <v>1724</v>
      </c>
      <c r="BJ147" s="244"/>
      <c r="BK147" s="244"/>
      <c r="BL147" s="244"/>
      <c r="BM147" s="244"/>
      <c r="BN147" s="244"/>
      <c r="BO147" s="244"/>
      <c r="BP147" s="244"/>
      <c r="BQ147" s="244"/>
      <c r="BR147" s="244"/>
      <c r="BS147" s="244"/>
      <c r="BT147" s="244"/>
      <c r="BU147" s="244"/>
      <c r="BW147" s="244"/>
      <c r="BX147" s="244"/>
      <c r="BY147" s="244"/>
      <c r="BZ147" s="244"/>
      <c r="CA147" s="244"/>
      <c r="CB147" s="244"/>
      <c r="CC147" s="244"/>
      <c r="CE147" s="244"/>
      <c r="CF147" s="244"/>
      <c r="CG147" s="244"/>
      <c r="CH147" s="244"/>
      <c r="CI147" s="244"/>
      <c r="CJ147" s="244"/>
      <c r="CK147" s="244"/>
      <c r="CL147" s="244"/>
      <c r="CM147" s="244"/>
      <c r="CN147" s="244"/>
      <c r="CO147" s="257"/>
      <c r="CP147" s="244"/>
      <c r="CQ147" s="244"/>
      <c r="CR147" s="244"/>
      <c r="CS147" s="244"/>
      <c r="CT147" s="244"/>
      <c r="CU147" s="244"/>
      <c r="CV147" s="244"/>
      <c r="CW147" s="244"/>
      <c r="CX147" s="244"/>
      <c r="CY147" s="244"/>
      <c r="CZ147" s="244"/>
      <c r="DA147" s="244"/>
      <c r="DE147" s="244"/>
      <c r="DF147" s="244"/>
      <c r="DG147" s="244"/>
      <c r="DH147" s="244"/>
      <c r="DI147" s="244"/>
      <c r="DJ147" s="244"/>
      <c r="DK147" s="244"/>
      <c r="DL147" s="244"/>
      <c r="DM147" s="244"/>
      <c r="DN147" s="244"/>
      <c r="DO147" s="244"/>
      <c r="DP147" s="244"/>
      <c r="DQ147" s="244"/>
      <c r="DR147" s="244"/>
      <c r="DS147" s="244"/>
      <c r="DT147" s="244"/>
      <c r="DU147" s="244"/>
      <c r="DV147" s="244"/>
      <c r="DW147" s="244"/>
      <c r="DX147" s="244"/>
      <c r="DY147" s="244"/>
      <c r="DZ147" s="244"/>
      <c r="EA147" s="244"/>
      <c r="EB147" s="244"/>
      <c r="EC147" s="245">
        <v>735000</v>
      </c>
      <c r="ED147" s="244"/>
      <c r="EE147" s="245">
        <v>541500</v>
      </c>
      <c r="EK147" s="242">
        <v>13.100000000000001</v>
      </c>
      <c r="EO147" s="244"/>
      <c r="EP147" s="244"/>
      <c r="GA147" s="254">
        <v>6.5441969418296662</v>
      </c>
      <c r="GB147" s="254"/>
      <c r="GC147" s="254">
        <v>51.105399075714026</v>
      </c>
      <c r="GD147" s="254"/>
      <c r="GE147" s="254">
        <v>123.66829427222848</v>
      </c>
      <c r="GF147" s="254"/>
      <c r="GG147" s="254">
        <v>141.71793451858528</v>
      </c>
      <c r="GH147" s="254"/>
      <c r="GI147" s="254">
        <v>65.769166311621049</v>
      </c>
      <c r="GJ147" s="254"/>
      <c r="GK147" s="254">
        <v>15.078038285401847</v>
      </c>
      <c r="GL147" s="254"/>
      <c r="GM147" s="254">
        <v>0.3560204693821109</v>
      </c>
      <c r="GN147" s="254"/>
      <c r="GO147" s="254">
        <v>60.8260075320986</v>
      </c>
      <c r="GP147" s="254"/>
      <c r="GQ147" s="254"/>
      <c r="GR147" s="254"/>
      <c r="GS147" s="254"/>
      <c r="GT147" s="254"/>
      <c r="GU147" s="184"/>
      <c r="GV147" s="184"/>
      <c r="GW147" s="184"/>
      <c r="GX147" s="184"/>
      <c r="GY147" s="184"/>
      <c r="GZ147" s="184"/>
      <c r="HC147" s="184"/>
      <c r="HG147" s="184">
        <v>1126.2596324836989</v>
      </c>
      <c r="HH147" s="184"/>
      <c r="HI147" s="184">
        <v>2464.183536200816</v>
      </c>
      <c r="HJ147" s="184"/>
      <c r="HK147" s="184">
        <v>361.88635631595901</v>
      </c>
      <c r="HL147" s="184"/>
      <c r="HM147" s="184">
        <v>5259.9383412775105</v>
      </c>
      <c r="HO147" s="183">
        <v>1508.6708705317985</v>
      </c>
      <c r="HQ147" s="154"/>
      <c r="HS147" s="238">
        <v>13</v>
      </c>
      <c r="HT147" s="194">
        <v>2012</v>
      </c>
      <c r="HU147" s="239"/>
      <c r="HW147" s="239">
        <v>131.51417463999999</v>
      </c>
      <c r="HX147" s="239"/>
      <c r="HY147" s="154"/>
      <c r="HZ147" s="154"/>
      <c r="IA147" s="184"/>
      <c r="IB147" s="184"/>
      <c r="ID147" s="184"/>
      <c r="IE147" s="185"/>
      <c r="IF147" s="185"/>
      <c r="IG147" s="184"/>
    </row>
    <row r="148" spans="1:241" ht="15" customHeight="1" x14ac:dyDescent="0.35">
      <c r="A148" s="198">
        <v>145</v>
      </c>
      <c r="B148" s="155"/>
      <c r="C148" s="244"/>
      <c r="D148" s="244"/>
      <c r="E148" s="245">
        <v>340443</v>
      </c>
      <c r="F148" s="244"/>
      <c r="G148" s="244"/>
      <c r="H148" s="244"/>
      <c r="I148" s="244"/>
      <c r="J148" s="244"/>
      <c r="K148" s="244"/>
      <c r="L148" s="244"/>
      <c r="M148" s="244"/>
      <c r="N148" s="244"/>
      <c r="O148" s="244"/>
      <c r="P148" s="244"/>
      <c r="Q148" s="244"/>
      <c r="R148" s="244"/>
      <c r="S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81">
        <v>6851</v>
      </c>
      <c r="BD148" s="27"/>
      <c r="BE148" s="281">
        <v>1684</v>
      </c>
      <c r="BF148" s="282" t="s">
        <v>53</v>
      </c>
      <c r="BG148" s="281">
        <v>1271</v>
      </c>
      <c r="BH148" s="229" t="e">
        <f>#REF!+0.0001*#REF!</f>
        <v>#REF!</v>
      </c>
      <c r="BI148" s="281">
        <v>3896</v>
      </c>
      <c r="BJ148" s="244"/>
      <c r="BK148" s="244"/>
      <c r="BL148" s="244"/>
      <c r="BM148" s="244"/>
      <c r="BN148" s="244"/>
      <c r="BO148" s="244"/>
      <c r="BP148" s="244"/>
      <c r="BQ148" s="244"/>
      <c r="BR148" s="244"/>
      <c r="BS148" s="244"/>
      <c r="BT148" s="244"/>
      <c r="BU148" s="244"/>
      <c r="BW148" s="244"/>
      <c r="BX148" s="244"/>
      <c r="BY148" s="244"/>
      <c r="BZ148" s="244"/>
      <c r="CA148" s="244"/>
      <c r="CB148" s="244"/>
      <c r="CC148" s="244"/>
      <c r="CE148" s="244"/>
      <c r="CF148" s="244"/>
      <c r="CG148" s="244"/>
      <c r="CH148" s="244"/>
      <c r="CI148" s="244"/>
      <c r="CJ148" s="244"/>
      <c r="CK148" s="244"/>
      <c r="CL148" s="244"/>
      <c r="CM148" s="244"/>
      <c r="CN148" s="244"/>
      <c r="CO148" s="257"/>
      <c r="CP148" s="244"/>
      <c r="CQ148" s="244"/>
      <c r="CR148" s="244"/>
      <c r="CS148" s="244"/>
      <c r="CT148" s="244"/>
      <c r="CU148" s="244"/>
      <c r="CV148" s="244"/>
      <c r="CW148" s="244"/>
      <c r="CX148" s="244"/>
      <c r="CY148" s="244"/>
      <c r="CZ148" s="244"/>
      <c r="DA148" s="244"/>
      <c r="DE148" s="244"/>
      <c r="DF148" s="244"/>
      <c r="DG148" s="244"/>
      <c r="DH148" s="244"/>
      <c r="DI148" s="244"/>
      <c r="DJ148" s="244"/>
      <c r="DK148" s="244"/>
      <c r="DL148" s="244"/>
      <c r="DM148" s="244"/>
      <c r="DN148" s="244"/>
      <c r="DO148" s="244"/>
      <c r="DP148" s="244"/>
      <c r="DQ148" s="244"/>
      <c r="DR148" s="244"/>
      <c r="DS148" s="244"/>
      <c r="DT148" s="244"/>
      <c r="DU148" s="244"/>
      <c r="DV148" s="244"/>
      <c r="DW148" s="244"/>
      <c r="DX148" s="244"/>
      <c r="DY148" s="244"/>
      <c r="DZ148" s="244"/>
      <c r="EA148" s="244"/>
      <c r="EB148" s="244"/>
      <c r="EC148" s="245">
        <v>725000</v>
      </c>
      <c r="ED148" s="244"/>
      <c r="EE148" s="245">
        <v>540000</v>
      </c>
      <c r="EK148" s="242">
        <v>14.799999999999999</v>
      </c>
      <c r="EO148" s="244"/>
      <c r="EP148" s="244"/>
      <c r="GA148" s="254">
        <v>6.3942418752902688</v>
      </c>
      <c r="GB148" s="254"/>
      <c r="GC148" s="254">
        <v>43.996195752765118</v>
      </c>
      <c r="GD148" s="254"/>
      <c r="GE148" s="254">
        <v>115.41710217516342</v>
      </c>
      <c r="GF148" s="254"/>
      <c r="GG148" s="254">
        <v>143.90777544597111</v>
      </c>
      <c r="GH148" s="254"/>
      <c r="GI148" s="254">
        <v>66.503265783321297</v>
      </c>
      <c r="GJ148" s="254"/>
      <c r="GK148" s="254">
        <v>14.476082108370411</v>
      </c>
      <c r="GL148" s="254"/>
      <c r="GM148" s="254">
        <v>1.737247625729017</v>
      </c>
      <c r="GN148" s="254"/>
      <c r="GO148" s="254">
        <v>59.554073391943611</v>
      </c>
      <c r="GP148" s="254"/>
      <c r="GQ148" s="254"/>
      <c r="GR148" s="254"/>
      <c r="GS148" s="254"/>
      <c r="GT148" s="254"/>
      <c r="GU148" s="184"/>
      <c r="GV148" s="184"/>
      <c r="GW148" s="184"/>
      <c r="GX148" s="184"/>
      <c r="GY148" s="184"/>
      <c r="GZ148" s="184"/>
      <c r="HC148" s="184"/>
      <c r="HG148" s="184">
        <v>1170.4961001078018</v>
      </c>
      <c r="HH148" s="184"/>
      <c r="HI148" s="184">
        <v>3093.2275042803694</v>
      </c>
      <c r="HJ148" s="184"/>
      <c r="HK148" s="184">
        <v>317.06440634974319</v>
      </c>
      <c r="HL148" s="184"/>
      <c r="HM148" s="184">
        <v>5832.6639751421508</v>
      </c>
      <c r="HO148" s="183">
        <v>1339.7761735282506</v>
      </c>
      <c r="HQ148" s="154"/>
      <c r="HS148" s="238">
        <v>13</v>
      </c>
      <c r="HT148" s="194">
        <v>2013</v>
      </c>
      <c r="HU148" s="239"/>
      <c r="HW148" s="239">
        <v>132.36062196</v>
      </c>
      <c r="HX148" s="239"/>
      <c r="HY148" s="154"/>
      <c r="HZ148" s="154"/>
      <c r="IA148" s="184"/>
      <c r="IB148" s="184"/>
      <c r="ID148" s="184"/>
      <c r="IE148" s="185"/>
      <c r="IF148" s="185"/>
      <c r="IG148" s="184"/>
    </row>
    <row r="149" spans="1:241" ht="15" customHeight="1" x14ac:dyDescent="0.25">
      <c r="A149" s="156">
        <v>146</v>
      </c>
      <c r="B149" s="155"/>
      <c r="C149" s="264"/>
      <c r="D149" s="264"/>
      <c r="E149" s="245">
        <v>353962</v>
      </c>
      <c r="F149" s="244"/>
      <c r="G149" s="244"/>
      <c r="H149" s="244"/>
      <c r="I149" s="244"/>
      <c r="J149" s="244"/>
      <c r="K149" s="244"/>
      <c r="L149" s="244"/>
      <c r="M149" s="244"/>
      <c r="N149" s="244"/>
      <c r="O149" s="244"/>
      <c r="P149" s="244"/>
      <c r="Q149" s="244"/>
      <c r="R149" s="244"/>
      <c r="S149" s="244"/>
      <c r="U149" s="244"/>
      <c r="V149" s="244"/>
      <c r="W149" s="244"/>
      <c r="X149" s="244"/>
      <c r="Y149" s="244"/>
      <c r="Z149" s="244"/>
      <c r="AA149" s="244"/>
      <c r="AB149" s="244"/>
      <c r="AC149" s="244"/>
      <c r="AD149" s="244"/>
      <c r="AE149" s="244"/>
      <c r="AF149" s="244"/>
      <c r="AG149" s="244"/>
      <c r="AH149" s="242"/>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W149" s="244"/>
      <c r="BX149" s="244"/>
      <c r="BY149" s="244"/>
      <c r="BZ149" s="244"/>
      <c r="CA149" s="244"/>
      <c r="CB149" s="244"/>
      <c r="CC149" s="244"/>
      <c r="CE149" s="244"/>
      <c r="CF149" s="244"/>
      <c r="CG149" s="244"/>
      <c r="CH149" s="244"/>
      <c r="CI149" s="244"/>
      <c r="CJ149" s="244"/>
      <c r="CK149" s="244"/>
      <c r="CL149" s="244"/>
      <c r="CM149" s="244"/>
      <c r="CN149" s="244"/>
      <c r="CO149" s="257"/>
      <c r="CP149" s="244"/>
      <c r="CQ149" s="244"/>
      <c r="CR149" s="244"/>
      <c r="CS149" s="244"/>
      <c r="CT149" s="244"/>
      <c r="CU149" s="244"/>
      <c r="CV149" s="244"/>
      <c r="CW149" s="244"/>
      <c r="CX149" s="244"/>
      <c r="CY149" s="244"/>
      <c r="CZ149" s="244"/>
      <c r="DA149" s="244"/>
      <c r="DE149" s="244"/>
      <c r="DF149" s="244"/>
      <c r="DG149" s="244"/>
      <c r="DH149" s="244"/>
      <c r="DI149" s="244"/>
      <c r="DJ149" s="244"/>
      <c r="DK149" s="244"/>
      <c r="DL149" s="244"/>
      <c r="DM149" s="244"/>
      <c r="DN149" s="244"/>
      <c r="DO149" s="244"/>
      <c r="DP149" s="244"/>
      <c r="DQ149" s="244"/>
      <c r="DR149" s="244"/>
      <c r="DS149" s="244"/>
      <c r="DT149" s="244"/>
      <c r="DU149" s="244"/>
      <c r="DV149" s="244"/>
      <c r="DW149" s="244"/>
      <c r="DX149" s="244"/>
      <c r="DY149" s="244"/>
      <c r="DZ149" s="244"/>
      <c r="EA149" s="244"/>
      <c r="EB149" s="244"/>
      <c r="EC149" s="245">
        <v>722000</v>
      </c>
      <c r="ED149" s="244"/>
      <c r="EE149" s="245">
        <v>541000</v>
      </c>
      <c r="EK149" s="242">
        <v>19.5</v>
      </c>
      <c r="EO149" s="244"/>
      <c r="EP149" s="244"/>
      <c r="GA149" s="267">
        <v>5.042477420955608</v>
      </c>
      <c r="GB149" s="267"/>
      <c r="GC149" s="267">
        <v>40.197532640354396</v>
      </c>
      <c r="GD149" s="267"/>
      <c r="GE149" s="267">
        <v>111.07169070408001</v>
      </c>
      <c r="GF149" s="267"/>
      <c r="GG149" s="267">
        <v>139.77999219748176</v>
      </c>
      <c r="GH149" s="267"/>
      <c r="GI149" s="267">
        <v>69.07363981463935</v>
      </c>
      <c r="GJ149" s="267"/>
      <c r="GK149" s="267">
        <v>14.338097760396602</v>
      </c>
      <c r="GL149" s="267"/>
      <c r="GM149" s="267">
        <v>1.6115874028857533</v>
      </c>
      <c r="GN149" s="267"/>
      <c r="GO149" s="267">
        <v>58.280953633752446</v>
      </c>
      <c r="GP149" s="254"/>
      <c r="GQ149" s="254"/>
      <c r="GR149" s="254"/>
      <c r="GS149" s="254"/>
      <c r="GT149" s="254"/>
      <c r="GU149" s="184"/>
      <c r="GV149" s="184"/>
      <c r="GW149" s="184"/>
      <c r="GX149" s="184"/>
      <c r="GY149" s="184"/>
      <c r="GZ149" s="184"/>
      <c r="HC149" s="184"/>
      <c r="HG149" s="285">
        <v>1230.0119864323788</v>
      </c>
      <c r="HH149" s="285"/>
      <c r="HI149" s="285">
        <v>3450.3073117237509</v>
      </c>
      <c r="HJ149" s="285"/>
      <c r="HK149" s="285">
        <v>339.44556374486751</v>
      </c>
      <c r="HL149" s="285"/>
      <c r="HM149" s="285">
        <v>6326.7960521282293</v>
      </c>
      <c r="HO149" s="183">
        <v>1371.1546426274001</v>
      </c>
      <c r="HQ149" s="154"/>
      <c r="HS149" s="238">
        <v>13</v>
      </c>
      <c r="HT149" s="194">
        <v>2014</v>
      </c>
      <c r="HU149" s="239"/>
      <c r="HW149" s="239">
        <v>98.000778709999992</v>
      </c>
      <c r="HX149" s="239"/>
      <c r="HY149" s="154"/>
      <c r="HZ149" s="154"/>
      <c r="IA149" s="184"/>
      <c r="IB149" s="184"/>
      <c r="ID149" s="184"/>
      <c r="IE149" s="185"/>
      <c r="IF149" s="185"/>
      <c r="IG149" s="184"/>
    </row>
    <row r="150" spans="1:241" ht="15" customHeight="1" x14ac:dyDescent="0.25">
      <c r="A150" s="156">
        <v>147</v>
      </c>
      <c r="C150" s="264"/>
      <c r="D150" s="264"/>
      <c r="E150" s="245">
        <v>364394</v>
      </c>
      <c r="F150" s="244"/>
      <c r="G150" s="244"/>
      <c r="H150" s="244"/>
      <c r="I150" s="244"/>
      <c r="J150" s="244"/>
      <c r="K150" s="244"/>
      <c r="L150" s="244"/>
      <c r="M150" s="244"/>
      <c r="N150" s="244"/>
      <c r="O150" s="244"/>
      <c r="P150" s="244"/>
      <c r="Q150" s="244"/>
      <c r="R150" s="244"/>
      <c r="S150" s="244"/>
      <c r="U150" s="244"/>
      <c r="V150" s="244"/>
      <c r="W150" s="244"/>
      <c r="X150" s="244"/>
      <c r="Y150" s="244"/>
      <c r="Z150" s="244"/>
      <c r="AA150" s="244"/>
      <c r="AB150" s="244"/>
      <c r="AC150" s="244"/>
      <c r="AD150" s="244"/>
      <c r="AE150" s="244"/>
      <c r="AF150" s="244"/>
      <c r="AG150" s="244"/>
      <c r="AH150" s="242"/>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W150" s="244"/>
      <c r="BX150" s="244"/>
      <c r="BY150" s="244"/>
      <c r="BZ150" s="244"/>
      <c r="CA150" s="244"/>
      <c r="CB150" s="244"/>
      <c r="CC150" s="244"/>
      <c r="CE150" s="244"/>
      <c r="CF150" s="244"/>
      <c r="CG150" s="244"/>
      <c r="CH150" s="244"/>
      <c r="CI150" s="244"/>
      <c r="CJ150" s="244"/>
      <c r="CK150" s="244"/>
      <c r="CL150" s="244"/>
      <c r="CM150" s="244"/>
      <c r="CN150" s="244"/>
      <c r="CO150" s="257"/>
      <c r="CP150" s="244"/>
      <c r="CQ150" s="244"/>
      <c r="CR150" s="244"/>
      <c r="CS150" s="244"/>
      <c r="CT150" s="244"/>
      <c r="CU150" s="244"/>
      <c r="CV150" s="244"/>
      <c r="CW150" s="244"/>
      <c r="CX150" s="244"/>
      <c r="CY150" s="244"/>
      <c r="CZ150" s="244"/>
      <c r="DA150" s="244"/>
      <c r="DE150" s="244"/>
      <c r="DF150" s="244"/>
      <c r="DG150" s="244"/>
      <c r="DH150" s="244"/>
      <c r="DI150" s="244"/>
      <c r="DJ150" s="244"/>
      <c r="DK150" s="244"/>
      <c r="DL150" s="244"/>
      <c r="DM150" s="244"/>
      <c r="DN150" s="244"/>
      <c r="DO150" s="244"/>
      <c r="DP150" s="244"/>
      <c r="DQ150" s="244"/>
      <c r="DR150" s="244"/>
      <c r="DS150" s="244"/>
      <c r="DT150" s="244"/>
      <c r="DU150" s="244"/>
      <c r="DV150" s="244"/>
      <c r="DW150" s="244"/>
      <c r="DX150" s="244"/>
      <c r="DY150" s="244"/>
      <c r="DZ150" s="244"/>
      <c r="EA150" s="244"/>
      <c r="EB150" s="244"/>
      <c r="EC150" s="245">
        <v>725000</v>
      </c>
      <c r="ED150" s="244"/>
      <c r="EE150" s="245">
        <v>554000</v>
      </c>
      <c r="EK150" s="242">
        <v>16.5</v>
      </c>
      <c r="EO150" s="244"/>
      <c r="EP150" s="244"/>
      <c r="GA150" s="267">
        <v>3.9209001022843508</v>
      </c>
      <c r="GB150" s="267"/>
      <c r="GC150" s="267">
        <v>37.454981992797123</v>
      </c>
      <c r="GD150" s="267"/>
      <c r="GE150" s="267">
        <v>116.69068469866608</v>
      </c>
      <c r="GF150" s="267"/>
      <c r="GG150" s="267">
        <v>136.34407178094889</v>
      </c>
      <c r="GH150" s="267"/>
      <c r="GI150" s="267">
        <v>68.435145401332576</v>
      </c>
      <c r="GJ150" s="267"/>
      <c r="GK150" s="267">
        <v>14.159158022260922</v>
      </c>
      <c r="GL150" s="267"/>
      <c r="GM150" s="267">
        <v>1.5235515679884886</v>
      </c>
      <c r="GN150" s="267"/>
      <c r="GO150" s="267">
        <v>58.079316162890336</v>
      </c>
      <c r="GP150" s="254"/>
      <c r="GQ150" s="254"/>
      <c r="GR150" s="254"/>
      <c r="GS150" s="254"/>
      <c r="GT150" s="254"/>
      <c r="GU150" s="184"/>
      <c r="GV150" s="184"/>
      <c r="GW150" s="184"/>
      <c r="GX150" s="184"/>
      <c r="GY150" s="184"/>
      <c r="GZ150" s="184"/>
      <c r="HC150" s="184"/>
      <c r="HG150" s="285">
        <v>1430.8794691858959</v>
      </c>
      <c r="HH150" s="285"/>
      <c r="HI150" s="285">
        <v>4248.2394583328196</v>
      </c>
      <c r="HJ150" s="285"/>
      <c r="HK150" s="285">
        <v>313.99923535143</v>
      </c>
      <c r="HL150" s="285"/>
      <c r="HM150" s="285">
        <v>7364.79903308955</v>
      </c>
      <c r="HO150" s="183">
        <v>1428.1194026477417</v>
      </c>
      <c r="HQ150" s="154"/>
      <c r="HS150" s="238">
        <v>13</v>
      </c>
      <c r="HT150" s="194">
        <v>2015</v>
      </c>
      <c r="HU150" s="239"/>
      <c r="HW150" s="239">
        <v>80.234395169999999</v>
      </c>
      <c r="HX150" s="239"/>
      <c r="HY150" s="154"/>
      <c r="HZ150" s="154"/>
      <c r="IA150" s="184"/>
      <c r="IB150" s="184"/>
      <c r="ID150" s="184"/>
      <c r="IE150" s="185"/>
      <c r="IF150" s="185"/>
      <c r="IG150" s="184"/>
    </row>
    <row r="151" spans="1:241" ht="15" customHeight="1" x14ac:dyDescent="0.35">
      <c r="A151" s="156">
        <v>148</v>
      </c>
      <c r="C151" s="264"/>
      <c r="D151" s="264"/>
      <c r="E151" s="245">
        <v>369453</v>
      </c>
      <c r="F151" s="244"/>
      <c r="G151" s="244"/>
      <c r="H151" s="244"/>
      <c r="I151" s="244"/>
      <c r="J151" s="244"/>
      <c r="K151" s="244"/>
      <c r="L151" s="244"/>
      <c r="M151" s="244"/>
      <c r="N151" s="244"/>
      <c r="O151" s="244"/>
      <c r="P151" s="244"/>
      <c r="Q151" s="244"/>
      <c r="R151" s="244"/>
      <c r="S151" s="244"/>
      <c r="U151" s="244"/>
      <c r="V151" s="244"/>
      <c r="W151" s="244"/>
      <c r="X151" s="244"/>
      <c r="Y151" s="244"/>
      <c r="Z151" s="244"/>
      <c r="AA151" s="244"/>
      <c r="AB151" s="244"/>
      <c r="AC151" s="244"/>
      <c r="AD151" s="244"/>
      <c r="AE151" s="244"/>
      <c r="AF151" s="244"/>
      <c r="AG151" s="244"/>
      <c r="AH151" s="242"/>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W151" s="244"/>
      <c r="BX151" s="244"/>
      <c r="BY151" s="244"/>
      <c r="BZ151" s="244"/>
      <c r="CA151" s="244"/>
      <c r="CB151" s="244"/>
      <c r="CC151" s="244"/>
      <c r="CE151" s="244"/>
      <c r="CF151" s="244"/>
      <c r="CG151" s="244"/>
      <c r="CH151" s="244"/>
      <c r="CI151" s="244"/>
      <c r="CJ151" s="244"/>
      <c r="CK151" s="244"/>
      <c r="CL151" s="244"/>
      <c r="CM151" s="244"/>
      <c r="CN151" s="244"/>
      <c r="CO151" s="257"/>
      <c r="CP151" s="244"/>
      <c r="CQ151" s="244"/>
      <c r="CR151" s="244"/>
      <c r="CS151" s="244"/>
      <c r="CT151" s="244"/>
      <c r="CU151" s="244"/>
      <c r="CV151" s="244"/>
      <c r="CW151" s="244"/>
      <c r="CX151" s="244"/>
      <c r="CY151" s="244"/>
      <c r="CZ151" s="244"/>
      <c r="DA151" s="244"/>
      <c r="DE151" s="244"/>
      <c r="DF151" s="244"/>
      <c r="DG151" s="244"/>
      <c r="DH151" s="244"/>
      <c r="DI151" s="244"/>
      <c r="DJ151" s="244"/>
      <c r="DK151" s="244"/>
      <c r="DL151" s="244"/>
      <c r="DM151" s="244"/>
      <c r="DN151" s="244"/>
      <c r="DO151" s="244"/>
      <c r="DP151" s="244"/>
      <c r="DQ151" s="244"/>
      <c r="DR151" s="244"/>
      <c r="DS151" s="244"/>
      <c r="DT151" s="244"/>
      <c r="DU151" s="244"/>
      <c r="DV151" s="244"/>
      <c r="DW151" s="244"/>
      <c r="DX151" s="244"/>
      <c r="DY151" s="244"/>
      <c r="DZ151" s="244"/>
      <c r="EA151" s="244"/>
      <c r="EB151" s="244"/>
      <c r="ED151" s="244"/>
      <c r="EK151" s="242">
        <v>10.4</v>
      </c>
      <c r="EO151" s="244"/>
      <c r="EP151" s="244"/>
      <c r="GA151" s="267">
        <v>3.32473565620176</v>
      </c>
      <c r="GB151" s="267"/>
      <c r="GC151" s="267">
        <v>36.185285921274854</v>
      </c>
      <c r="GD151" s="267"/>
      <c r="GE151" s="267">
        <v>108.33795457500797</v>
      </c>
      <c r="GF151" s="267"/>
      <c r="GG151" s="267">
        <v>133.65102754074715</v>
      </c>
      <c r="GH151" s="267"/>
      <c r="GI151" s="267">
        <v>70.509422955281877</v>
      </c>
      <c r="GJ151" s="267"/>
      <c r="GK151" s="267">
        <v>17.009790115714488</v>
      </c>
      <c r="GL151" s="267"/>
      <c r="GM151" s="267">
        <v>1.6415341865450404</v>
      </c>
      <c r="GN151" s="267"/>
      <c r="GO151" s="267">
        <v>56.581941878826676</v>
      </c>
      <c r="GP151" s="254"/>
      <c r="GQ151" s="254"/>
      <c r="GR151" s="254"/>
      <c r="GS151" s="254"/>
      <c r="GT151" s="254"/>
      <c r="GU151" s="184"/>
      <c r="GV151" s="184"/>
      <c r="GW151" s="184"/>
      <c r="GX151" s="184"/>
      <c r="GY151" s="184"/>
      <c r="GZ151" s="184"/>
      <c r="HC151" s="184"/>
      <c r="HG151" s="184"/>
      <c r="HH151" s="184"/>
      <c r="HI151" s="184"/>
      <c r="HJ151" s="184"/>
      <c r="HK151" s="184"/>
      <c r="HL151" s="184"/>
      <c r="HM151" s="184"/>
      <c r="HO151" s="183">
        <v>1504.9369171695009</v>
      </c>
      <c r="HQ151" s="154"/>
      <c r="HS151" s="238">
        <v>13</v>
      </c>
      <c r="HT151" s="194">
        <v>2016</v>
      </c>
      <c r="HU151" s="239"/>
      <c r="HW151">
        <v>114.66406000000001</v>
      </c>
      <c r="HX151" s="239"/>
      <c r="HY151" s="154"/>
      <c r="HZ151" s="154"/>
      <c r="IA151" s="184"/>
      <c r="IB151" s="184"/>
      <c r="ID151" s="184"/>
      <c r="IE151" s="185"/>
      <c r="IF151" s="185"/>
      <c r="IG151" s="184"/>
    </row>
    <row r="152" spans="1:241" ht="15" customHeight="1" x14ac:dyDescent="0.35">
      <c r="A152" s="156">
        <v>149</v>
      </c>
      <c r="C152" s="264"/>
      <c r="D152" s="264"/>
      <c r="E152" s="245">
        <v>379104</v>
      </c>
      <c r="F152" s="244"/>
      <c r="G152" s="244"/>
      <c r="H152" s="244"/>
      <c r="I152" s="244"/>
      <c r="J152" s="244"/>
      <c r="K152" s="244"/>
      <c r="L152" s="244"/>
      <c r="M152" s="244"/>
      <c r="N152" s="244"/>
      <c r="O152" s="244"/>
      <c r="P152" s="244"/>
      <c r="Q152" s="244"/>
      <c r="R152" s="244"/>
      <c r="S152" s="244"/>
      <c r="U152" s="244"/>
      <c r="V152" s="244"/>
      <c r="W152" s="244"/>
      <c r="X152" s="244"/>
      <c r="Y152" s="244"/>
      <c r="Z152" s="244"/>
      <c r="AA152" s="244"/>
      <c r="AB152" s="244"/>
      <c r="AC152" s="244"/>
      <c r="AD152" s="244"/>
      <c r="AE152" s="244"/>
      <c r="AF152" s="244"/>
      <c r="AG152" s="244"/>
      <c r="AH152" s="242"/>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W152" s="244"/>
      <c r="BX152" s="244"/>
      <c r="BY152" s="244"/>
      <c r="BZ152" s="244"/>
      <c r="CA152" s="244"/>
      <c r="CB152" s="244"/>
      <c r="CC152" s="244"/>
      <c r="CE152" s="244"/>
      <c r="CF152" s="244"/>
      <c r="CG152" s="244"/>
      <c r="CH152" s="244"/>
      <c r="CI152" s="244"/>
      <c r="CJ152" s="244"/>
      <c r="CK152" s="244"/>
      <c r="CL152" s="244"/>
      <c r="CM152" s="244"/>
      <c r="CN152" s="244"/>
      <c r="CO152" s="257"/>
      <c r="CP152" s="244"/>
      <c r="CQ152" s="244"/>
      <c r="CR152" s="244"/>
      <c r="CS152" s="244"/>
      <c r="CT152" s="244"/>
      <c r="CU152" s="244"/>
      <c r="CV152" s="244"/>
      <c r="CW152" s="244"/>
      <c r="CX152" s="244"/>
      <c r="CY152" s="244"/>
      <c r="CZ152" s="244"/>
      <c r="DA152" s="244"/>
      <c r="DE152" s="244"/>
      <c r="DF152" s="244"/>
      <c r="DG152" s="244"/>
      <c r="DH152" s="244"/>
      <c r="DI152" s="244"/>
      <c r="DJ152" s="244"/>
      <c r="DK152" s="244"/>
      <c r="DL152" s="244"/>
      <c r="DM152" s="244"/>
      <c r="DN152" s="244"/>
      <c r="DO152" s="244"/>
      <c r="DP152" s="244"/>
      <c r="DQ152" s="244"/>
      <c r="DR152" s="244"/>
      <c r="DS152" s="244"/>
      <c r="DT152" s="244"/>
      <c r="DU152" s="244"/>
      <c r="DV152" s="244"/>
      <c r="DW152" s="244"/>
      <c r="DX152" s="244"/>
      <c r="DY152" s="244"/>
      <c r="DZ152" s="244"/>
      <c r="EA152" s="244"/>
      <c r="EB152" s="244"/>
      <c r="ED152" s="244"/>
      <c r="EK152" s="242">
        <v>5.5</v>
      </c>
      <c r="EO152" s="244"/>
      <c r="EP152" s="244"/>
      <c r="GA152" s="267">
        <v>2.4745555872061686</v>
      </c>
      <c r="GB152" s="267"/>
      <c r="GC152" s="267">
        <v>24.130492276123526</v>
      </c>
      <c r="GD152" s="267"/>
      <c r="GE152" s="267">
        <v>76.241779429593038</v>
      </c>
      <c r="GF152" s="267"/>
      <c r="GG152" s="267">
        <v>101.39323224916255</v>
      </c>
      <c r="GH152" s="267"/>
      <c r="GI152" s="267">
        <v>49.466914952906535</v>
      </c>
      <c r="GJ152" s="267"/>
      <c r="GK152" s="267">
        <v>11.051001365891503</v>
      </c>
      <c r="GL152" s="267"/>
      <c r="GM152" s="267">
        <v>1.1152758119936386</v>
      </c>
      <c r="GN152" s="267"/>
      <c r="GO152" s="267">
        <v>40.403741019349127</v>
      </c>
      <c r="GP152" s="254"/>
      <c r="GQ152" s="254"/>
      <c r="GR152" s="254"/>
      <c r="GS152" s="254"/>
      <c r="GT152" s="254"/>
      <c r="GU152" s="184"/>
      <c r="GV152" s="184"/>
      <c r="GW152" s="184"/>
      <c r="GX152" s="184"/>
      <c r="GY152" s="184"/>
      <c r="GZ152" s="184"/>
      <c r="HC152" s="184"/>
      <c r="HG152" s="184"/>
      <c r="HH152" s="184"/>
      <c r="HI152" s="184"/>
      <c r="HJ152" s="184"/>
      <c r="HK152" s="184"/>
      <c r="HL152" s="184"/>
      <c r="HM152" s="184"/>
      <c r="HO152" s="284">
        <v>1356.6085869744973</v>
      </c>
      <c r="HQ152" s="154"/>
      <c r="HS152" s="238">
        <v>13</v>
      </c>
      <c r="HT152" s="154"/>
      <c r="HU152" s="239"/>
      <c r="HW152">
        <v>159.24036325</v>
      </c>
      <c r="HX152" s="239"/>
      <c r="HY152" s="154"/>
      <c r="HZ152" s="154"/>
      <c r="IA152" s="184"/>
      <c r="IB152" s="184"/>
      <c r="ID152" s="184"/>
      <c r="IE152" s="185"/>
      <c r="IF152" s="185"/>
      <c r="IG152" s="184"/>
    </row>
    <row r="153" spans="1:241" ht="15" customHeight="1" x14ac:dyDescent="0.35">
      <c r="A153" s="156">
        <v>150</v>
      </c>
      <c r="C153" s="264"/>
      <c r="D153" s="264"/>
      <c r="E153" s="245">
        <v>392110</v>
      </c>
      <c r="F153" s="244"/>
      <c r="G153" s="244"/>
      <c r="H153" s="244"/>
      <c r="I153" s="244"/>
      <c r="J153" s="244"/>
      <c r="K153" s="244"/>
      <c r="L153" s="244"/>
      <c r="M153" s="244"/>
      <c r="N153" s="244"/>
      <c r="O153" s="244"/>
      <c r="P153" s="244"/>
      <c r="Q153" s="244"/>
      <c r="R153" s="244"/>
      <c r="S153" s="244"/>
      <c r="U153" s="244"/>
      <c r="V153" s="244"/>
      <c r="W153" s="244"/>
      <c r="X153" s="244"/>
      <c r="Y153" s="244"/>
      <c r="Z153" s="244"/>
      <c r="AA153" s="244"/>
      <c r="AB153" s="244"/>
      <c r="AC153" s="244"/>
      <c r="AD153" s="244"/>
      <c r="AE153" s="244"/>
      <c r="AF153" s="244"/>
      <c r="AG153" s="244"/>
      <c r="AH153" s="242"/>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W153" s="244"/>
      <c r="BX153" s="244"/>
      <c r="BY153" s="244"/>
      <c r="BZ153" s="244"/>
      <c r="CA153" s="244"/>
      <c r="CB153" s="244"/>
      <c r="CC153" s="244"/>
      <c r="CE153" s="244"/>
      <c r="CF153" s="244"/>
      <c r="CG153" s="244"/>
      <c r="CH153" s="244"/>
      <c r="CI153" s="244"/>
      <c r="CJ153" s="244"/>
      <c r="CK153" s="244"/>
      <c r="CL153" s="244"/>
      <c r="CM153" s="244"/>
      <c r="CN153" s="244"/>
      <c r="CO153" s="257"/>
      <c r="CP153" s="244"/>
      <c r="CQ153" s="244"/>
      <c r="CR153" s="244"/>
      <c r="CS153" s="244"/>
      <c r="CT153" s="244"/>
      <c r="CU153" s="244"/>
      <c r="CV153" s="244"/>
      <c r="CW153" s="244"/>
      <c r="CX153" s="244"/>
      <c r="CY153" s="244"/>
      <c r="CZ153" s="244"/>
      <c r="DA153" s="244"/>
      <c r="DE153" s="244"/>
      <c r="DF153" s="244"/>
      <c r="DG153" s="244"/>
      <c r="DH153" s="244"/>
      <c r="DI153" s="244"/>
      <c r="DJ153" s="244"/>
      <c r="DK153" s="244"/>
      <c r="DL153" s="244"/>
      <c r="DM153" s="244"/>
      <c r="DN153" s="244"/>
      <c r="DO153" s="244"/>
      <c r="DP153" s="244"/>
      <c r="DQ153" s="244"/>
      <c r="DR153" s="244"/>
      <c r="DS153" s="244"/>
      <c r="DT153" s="244"/>
      <c r="DU153" s="244"/>
      <c r="DV153" s="244"/>
      <c r="DW153" s="244"/>
      <c r="DX153" s="244"/>
      <c r="DY153" s="244"/>
      <c r="DZ153" s="244"/>
      <c r="EA153" s="244"/>
      <c r="EB153" s="244"/>
      <c r="EC153"/>
      <c r="EE153"/>
      <c r="EK153" s="242">
        <v>3.2</v>
      </c>
      <c r="EO153" s="244"/>
      <c r="EP153" s="244"/>
      <c r="GA153" s="267"/>
      <c r="GB153" s="267"/>
      <c r="GC153" s="267"/>
      <c r="GD153" s="267"/>
      <c r="GE153" s="267"/>
      <c r="GF153" s="267"/>
      <c r="GG153" s="267"/>
      <c r="GH153" s="267"/>
      <c r="GI153" s="267"/>
      <c r="GJ153" s="267"/>
      <c r="GK153" s="267"/>
      <c r="GL153" s="267"/>
      <c r="GM153" s="267"/>
      <c r="GN153" s="267"/>
      <c r="GO153" s="267"/>
      <c r="GP153" s="254"/>
      <c r="GQ153" s="254"/>
      <c r="GR153" s="254"/>
      <c r="GS153" s="254"/>
      <c r="GT153" s="254"/>
      <c r="GU153" s="184"/>
      <c r="GV153" s="184"/>
      <c r="GW153" s="184"/>
      <c r="GX153" s="184"/>
      <c r="GY153" s="184"/>
      <c r="GZ153" s="184"/>
      <c r="HC153" s="184"/>
      <c r="HG153" s="184"/>
      <c r="HH153" s="184"/>
      <c r="HI153" s="184"/>
      <c r="HJ153" s="184"/>
      <c r="HK153" s="184"/>
      <c r="HL153" s="184"/>
      <c r="HM153" s="184"/>
      <c r="HO153" s="284">
        <v>1432.6026760235895</v>
      </c>
      <c r="HQ153" s="154"/>
      <c r="HS153" s="238"/>
      <c r="HT153" s="154"/>
      <c r="HU153" s="239"/>
      <c r="HW153" s="239">
        <v>166.6</v>
      </c>
      <c r="HX153" s="239"/>
      <c r="HY153" s="154"/>
      <c r="HZ153" s="154"/>
      <c r="IA153" s="184"/>
      <c r="IB153" s="184"/>
      <c r="ID153" s="184"/>
      <c r="IE153" s="185"/>
      <c r="IF153" s="185"/>
      <c r="IG153" s="184"/>
    </row>
    <row r="154" spans="1:241" ht="15" customHeight="1" x14ac:dyDescent="0.35">
      <c r="A154" s="156">
        <v>151</v>
      </c>
      <c r="B154" s="197" t="s">
        <v>55</v>
      </c>
      <c r="C154" s="264"/>
      <c r="D154" s="264"/>
      <c r="F154" s="244"/>
      <c r="G154" s="244"/>
      <c r="H154" s="244"/>
      <c r="I154" s="244"/>
      <c r="J154" s="244"/>
      <c r="K154" s="244"/>
      <c r="L154" s="244"/>
      <c r="M154" s="244"/>
      <c r="N154" s="244"/>
      <c r="O154" s="244"/>
      <c r="P154" s="244"/>
      <c r="Q154" s="244"/>
      <c r="R154" s="244"/>
      <c r="S154" s="244"/>
      <c r="U154" s="244"/>
      <c r="V154" s="244"/>
      <c r="W154" s="244"/>
      <c r="X154" s="244"/>
      <c r="Y154" s="244"/>
      <c r="Z154" s="244"/>
      <c r="AA154" s="244"/>
      <c r="AB154" s="244"/>
      <c r="AC154" s="244"/>
      <c r="AD154" s="244"/>
      <c r="AE154" s="244"/>
      <c r="AF154" s="244"/>
      <c r="AG154" s="244"/>
      <c r="AH154" s="242"/>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W154" s="244"/>
      <c r="BX154" s="244"/>
      <c r="BY154" s="244"/>
      <c r="BZ154" s="244"/>
      <c r="CA154" s="244"/>
      <c r="CB154" s="244"/>
      <c r="CC154" s="244"/>
      <c r="CE154" s="244"/>
      <c r="CF154" s="244"/>
      <c r="CG154" s="244"/>
      <c r="CH154" s="244"/>
      <c r="CI154" s="244"/>
      <c r="CJ154" s="244"/>
      <c r="CK154" s="244"/>
      <c r="CL154" s="244"/>
      <c r="CM154" s="244"/>
      <c r="CN154" s="244"/>
      <c r="CO154" s="257"/>
      <c r="CP154" s="244"/>
      <c r="CQ154" s="244"/>
      <c r="CR154" s="244"/>
      <c r="CS154" s="244"/>
      <c r="CT154" s="244"/>
      <c r="CU154" s="244"/>
      <c r="CV154" s="244"/>
      <c r="CW154" s="244"/>
      <c r="CX154" s="244"/>
      <c r="CY154" s="244"/>
      <c r="CZ154" s="244"/>
      <c r="DA154" s="244"/>
      <c r="DE154" s="244"/>
      <c r="DF154" s="244"/>
      <c r="DG154" s="244"/>
      <c r="DH154" s="244"/>
      <c r="DI154" s="244"/>
      <c r="DJ154" s="244"/>
      <c r="DK154" s="244"/>
      <c r="DL154" s="244"/>
      <c r="DM154" s="244"/>
      <c r="DN154" s="244"/>
      <c r="DO154" s="244"/>
      <c r="DP154" s="244"/>
      <c r="DQ154" s="244"/>
      <c r="DR154" s="244"/>
      <c r="DS154" s="244"/>
      <c r="DT154" s="244"/>
      <c r="DU154" s="244"/>
      <c r="DV154" s="244"/>
      <c r="DW154" s="244"/>
      <c r="DX154" s="244"/>
      <c r="DY154" s="244"/>
      <c r="DZ154" s="244"/>
      <c r="EA154" s="244"/>
      <c r="EB154" s="244"/>
      <c r="EC154"/>
      <c r="ED154" s="244"/>
      <c r="EE154"/>
      <c r="EK154" s="242"/>
      <c r="EO154" s="244"/>
      <c r="EP154" s="244"/>
      <c r="GA154" s="254"/>
      <c r="GB154" s="254"/>
      <c r="GC154" s="254"/>
      <c r="GD154" s="254"/>
      <c r="GE154" s="254"/>
      <c r="GF154" s="254"/>
      <c r="GG154" s="254"/>
      <c r="GH154" s="254"/>
      <c r="GI154" s="254"/>
      <c r="GJ154" s="254"/>
      <c r="GK154" s="254"/>
      <c r="GL154" s="254"/>
      <c r="GM154" s="254"/>
      <c r="GN154" s="254"/>
      <c r="GO154" s="254"/>
      <c r="GP154" s="254"/>
      <c r="GQ154" s="254"/>
      <c r="GR154" s="254"/>
      <c r="GS154" s="254"/>
      <c r="GT154" s="254"/>
      <c r="GU154" s="184"/>
      <c r="GV154" s="184"/>
      <c r="GW154" s="184"/>
      <c r="GX154" s="184"/>
      <c r="GY154" s="184"/>
      <c r="GZ154" s="184"/>
      <c r="HC154" s="184"/>
      <c r="HG154" s="184"/>
      <c r="HH154" s="184"/>
      <c r="HI154" s="184"/>
      <c r="HJ154" s="184"/>
      <c r="HK154" s="184"/>
      <c r="HL154" s="184"/>
      <c r="HM154" s="184"/>
      <c r="HO154" s="183"/>
      <c r="HQ154" s="154"/>
      <c r="HS154" s="238"/>
      <c r="HT154" s="154"/>
      <c r="HU154" s="239"/>
      <c r="HW154" s="239"/>
      <c r="HX154" s="239"/>
      <c r="HY154" s="154"/>
      <c r="HZ154" s="154"/>
      <c r="IA154" s="184"/>
      <c r="IB154" s="184"/>
      <c r="ID154" s="184"/>
      <c r="IE154" s="185"/>
      <c r="IF154" s="185"/>
      <c r="IG154" s="184"/>
    </row>
    <row r="155" spans="1:241" ht="15" customHeight="1" x14ac:dyDescent="0.25">
      <c r="A155" s="156">
        <v>152</v>
      </c>
      <c r="B155" s="197">
        <v>1991</v>
      </c>
      <c r="E155" s="245">
        <v>127351</v>
      </c>
      <c r="G155" s="245">
        <v>20641</v>
      </c>
      <c r="I155" s="245">
        <v>21852</v>
      </c>
      <c r="K155" s="245">
        <v>17172</v>
      </c>
      <c r="M155" s="242">
        <f>G155/E155*100</f>
        <v>16.207960675613069</v>
      </c>
      <c r="N155" s="242"/>
      <c r="O155" s="242">
        <f>I155/E155*100</f>
        <v>17.158875862772966</v>
      </c>
      <c r="P155" s="242"/>
      <c r="Q155" s="242">
        <f>K155/E155*100</f>
        <v>13.483993058554702</v>
      </c>
      <c r="R155" s="242"/>
      <c r="S155" s="242">
        <v>33</v>
      </c>
      <c r="U155" s="242"/>
      <c r="V155" s="242"/>
      <c r="W155" s="245">
        <v>884</v>
      </c>
      <c r="Y155" s="258">
        <v>0.71515249575277084</v>
      </c>
      <c r="Z155" s="258"/>
      <c r="AA155" s="245">
        <v>42108</v>
      </c>
      <c r="AC155" s="242">
        <v>34.065205080495105</v>
      </c>
      <c r="AD155" s="242"/>
      <c r="AE155" s="245">
        <v>53241</v>
      </c>
      <c r="AG155" s="242">
        <v>43.07175794838605</v>
      </c>
      <c r="AH155" s="242"/>
      <c r="AI155" s="245">
        <v>7.3531067438922184</v>
      </c>
      <c r="AK155" s="245">
        <v>173</v>
      </c>
      <c r="AM155" s="245">
        <v>1388</v>
      </c>
      <c r="AO155" s="245">
        <v>513</v>
      </c>
      <c r="AQ155" s="245">
        <v>24</v>
      </c>
      <c r="AS155" s="245">
        <v>649</v>
      </c>
      <c r="AU155" s="245">
        <v>615</v>
      </c>
      <c r="AW155" s="245">
        <v>316</v>
      </c>
      <c r="AY155" s="245">
        <v>1380</v>
      </c>
      <c r="BC155" s="245">
        <v>1215</v>
      </c>
      <c r="BE155" s="245">
        <v>397</v>
      </c>
      <c r="BG155" s="245">
        <v>161</v>
      </c>
      <c r="BI155" s="245">
        <v>657</v>
      </c>
      <c r="BK155" s="242"/>
      <c r="BL155" s="242"/>
      <c r="BM155" s="245">
        <v>538</v>
      </c>
      <c r="BO155" s="245">
        <v>1453</v>
      </c>
      <c r="BQ155" s="245">
        <v>2982</v>
      </c>
      <c r="BS155" s="245">
        <v>107</v>
      </c>
      <c r="BU155" s="245">
        <v>15239</v>
      </c>
      <c r="BW155" s="242"/>
      <c r="BX155" s="242"/>
      <c r="BY155" s="245">
        <v>12.700881285640229</v>
      </c>
      <c r="CA155" s="245">
        <v>6468</v>
      </c>
      <c r="CC155" s="259">
        <v>5.2325863603268346</v>
      </c>
      <c r="CE155" s="242"/>
      <c r="CF155" s="242"/>
      <c r="CG155" s="245">
        <v>49098</v>
      </c>
      <c r="CI155" s="245">
        <v>9261</v>
      </c>
      <c r="CK155" s="245">
        <v>41279</v>
      </c>
      <c r="CM155" s="250">
        <f>CI155/SUM(CG155,CI155)*100</f>
        <v>15.869017632241814</v>
      </c>
      <c r="CN155" s="242"/>
      <c r="CO155" s="253">
        <v>6.201425816630632</v>
      </c>
      <c r="CP155" s="242"/>
      <c r="CQ155" s="250">
        <f>SUM(CG155,CI155)/SUM(CG155,CI155,CK155)*100</f>
        <v>58.571027118167763</v>
      </c>
      <c r="CR155" s="242"/>
      <c r="CS155" s="245">
        <v>13.090789184436138</v>
      </c>
      <c r="CU155" s="245">
        <v>7036</v>
      </c>
      <c r="CW155" s="245">
        <v>5815</v>
      </c>
      <c r="CY155" s="259">
        <f t="shared" ref="CY155:CY160" si="57">CU155/CG155*100</f>
        <v>14.330522628212961</v>
      </c>
      <c r="CZ155" s="259"/>
      <c r="DA155" s="259">
        <f t="shared" ref="DA155:DA160" si="58">CW155/CG155*100</f>
        <v>11.843659619536437</v>
      </c>
      <c r="DE155" s="245">
        <v>8218</v>
      </c>
      <c r="DG155" s="245">
        <v>35595</v>
      </c>
      <c r="DI155" s="245">
        <v>4531</v>
      </c>
      <c r="DK155" s="245">
        <v>49340</v>
      </c>
      <c r="DM155" s="242">
        <v>16.655857316578839</v>
      </c>
      <c r="DN155" s="242"/>
      <c r="DO155" s="242">
        <v>72.142278070531006</v>
      </c>
      <c r="DP155" s="242"/>
      <c r="DQ155" s="242">
        <v>9.1832184839886501</v>
      </c>
      <c r="DR155" s="242"/>
      <c r="DS155" s="245">
        <v>14149</v>
      </c>
      <c r="DU155" s="245">
        <v>2672</v>
      </c>
      <c r="DW155" s="245">
        <v>45871</v>
      </c>
      <c r="DY155" s="242">
        <v>30.845196311395</v>
      </c>
      <c r="DZ155" s="242"/>
      <c r="EA155" s="242">
        <v>5.8250310653789974</v>
      </c>
      <c r="EB155" s="242"/>
      <c r="EC155" s="242">
        <v>350000</v>
      </c>
      <c r="ED155" s="242"/>
      <c r="EE155" s="242">
        <v>245000</v>
      </c>
      <c r="EF155" s="242"/>
      <c r="EG155" s="260">
        <v>4.3690015757054868</v>
      </c>
      <c r="EH155" s="242"/>
      <c r="EI155" s="260">
        <v>3.0439765076636585</v>
      </c>
      <c r="EJ155" s="242"/>
      <c r="EK155" s="242">
        <v>19</v>
      </c>
      <c r="EO155" s="259">
        <v>11.230093355299287</v>
      </c>
      <c r="EP155" s="259"/>
      <c r="EQ155" s="244">
        <v>10678</v>
      </c>
      <c r="ES155" s="244">
        <v>13917</v>
      </c>
      <c r="EU155" s="244">
        <v>5635</v>
      </c>
      <c r="EW155" s="244">
        <v>994</v>
      </c>
      <c r="EY155" s="244">
        <v>31224</v>
      </c>
      <c r="FA155" s="244">
        <v>13635</v>
      </c>
      <c r="FC155" s="244">
        <v>2633</v>
      </c>
      <c r="FE155" s="244">
        <v>1656</v>
      </c>
      <c r="FG155" s="244">
        <v>49148</v>
      </c>
      <c r="FI155" s="242">
        <v>21.726214698461789</v>
      </c>
      <c r="FJ155" s="242"/>
      <c r="FK155" s="242">
        <v>28.316513388133803</v>
      </c>
      <c r="FL155" s="242"/>
      <c r="FM155" s="242">
        <v>11.465369903149671</v>
      </c>
      <c r="FN155" s="242"/>
      <c r="FO155" s="242">
        <v>2.022462765524538</v>
      </c>
      <c r="FP155" s="242"/>
      <c r="FQ155" s="242">
        <v>63.530560755269796</v>
      </c>
      <c r="FR155" s="242"/>
      <c r="FS155" s="242">
        <v>27.742736225278751</v>
      </c>
      <c r="FT155" s="242"/>
      <c r="FU155" s="242">
        <v>5.3572881907707339</v>
      </c>
      <c r="FV155" s="242"/>
      <c r="FW155" s="242">
        <v>3.3694148286807195</v>
      </c>
      <c r="GA155" s="254">
        <v>9.4407094836217986</v>
      </c>
      <c r="GB155" s="254"/>
      <c r="GC155" s="254">
        <v>38.81278538812785</v>
      </c>
      <c r="GD155" s="254"/>
      <c r="GE155" s="254">
        <v>75.171232876712338</v>
      </c>
      <c r="GF155" s="254"/>
      <c r="GG155" s="254">
        <v>103.11750599520383</v>
      </c>
      <c r="GH155" s="254"/>
      <c r="GI155" s="254">
        <v>58.791006266126061</v>
      </c>
      <c r="GJ155" s="254"/>
      <c r="GK155" s="254">
        <v>16.936434773287598</v>
      </c>
      <c r="GL155" s="254"/>
      <c r="GM155" s="254">
        <v>1.5808193913845343</v>
      </c>
      <c r="GN155" s="254"/>
      <c r="GO155" s="254">
        <v>56.001836125774609</v>
      </c>
      <c r="GP155" s="254"/>
      <c r="GQ155" s="254">
        <v>1763</v>
      </c>
      <c r="GR155" s="254"/>
      <c r="GS155" s="254">
        <v>72.87</v>
      </c>
      <c r="GT155" s="254"/>
      <c r="GU155" s="184">
        <v>54.9</v>
      </c>
      <c r="GV155" s="184"/>
      <c r="GW155" s="184">
        <v>63.29</v>
      </c>
      <c r="GX155" s="184"/>
      <c r="GY155" s="184">
        <v>47.93</v>
      </c>
      <c r="GZ155" s="184"/>
      <c r="HA155" s="154">
        <v>94.9</v>
      </c>
      <c r="HC155" s="184">
        <v>20</v>
      </c>
      <c r="HG155" s="184">
        <v>802</v>
      </c>
      <c r="HH155" s="184"/>
      <c r="HI155" s="184">
        <v>7445</v>
      </c>
      <c r="HJ155" s="184"/>
      <c r="HK155" s="184">
        <v>257</v>
      </c>
      <c r="HL155" s="184"/>
      <c r="HM155" s="184">
        <v>9158</v>
      </c>
      <c r="HO155" s="183">
        <v>437.48235958227485</v>
      </c>
      <c r="HQ155" s="154"/>
      <c r="HS155" s="238">
        <v>16</v>
      </c>
      <c r="HT155" s="194">
        <v>1995</v>
      </c>
      <c r="HU155" s="239"/>
      <c r="HW155" s="239">
        <v>89.7</v>
      </c>
      <c r="HX155" s="239"/>
      <c r="HY155" s="154"/>
      <c r="HZ155" s="154"/>
      <c r="IA155" s="184">
        <v>7</v>
      </c>
      <c r="IB155" s="184"/>
      <c r="IC155" s="184">
        <v>169</v>
      </c>
      <c r="ID155" s="184"/>
      <c r="IE155" s="185">
        <v>0.54276188260835856</v>
      </c>
      <c r="IF155" s="185"/>
      <c r="IG155" s="184">
        <v>13.1038225944018</v>
      </c>
    </row>
    <row r="156" spans="1:241" ht="15" customHeight="1" x14ac:dyDescent="0.25">
      <c r="A156" s="198">
        <v>153</v>
      </c>
      <c r="B156" s="197">
        <v>1996</v>
      </c>
      <c r="E156" s="245">
        <v>127855</v>
      </c>
      <c r="G156" s="245">
        <v>20168</v>
      </c>
      <c r="I156" s="245">
        <v>17645</v>
      </c>
      <c r="K156" s="245">
        <v>18508</v>
      </c>
      <c r="M156" s="242">
        <f t="shared" ref="M156:M160" si="59">G156/E156*100</f>
        <v>15.77411911931485</v>
      </c>
      <c r="N156" s="242"/>
      <c r="O156" s="242">
        <f t="shared" ref="O156:O159" si="60">I156/E156*100</f>
        <v>13.800789957373588</v>
      </c>
      <c r="P156" s="242"/>
      <c r="Q156" s="242">
        <f t="shared" ref="Q156:Q159" si="61">K156/E156*100</f>
        <v>14.475773336983302</v>
      </c>
      <c r="R156" s="242"/>
      <c r="S156" s="242">
        <v>34</v>
      </c>
      <c r="U156" s="242"/>
      <c r="V156" s="242"/>
      <c r="W156" s="245">
        <v>1135</v>
      </c>
      <c r="Y156" s="258">
        <v>0.93190140729428383</v>
      </c>
      <c r="Z156" s="258"/>
      <c r="AA156" s="245">
        <v>42119</v>
      </c>
      <c r="AC156" s="242">
        <v>34.582163324958536</v>
      </c>
      <c r="AD156" s="242"/>
      <c r="AE156" s="245">
        <v>52222</v>
      </c>
      <c r="AG156" s="242">
        <v>42.877317437640606</v>
      </c>
      <c r="AH156" s="242"/>
      <c r="AI156" s="245">
        <v>5.4080106776079191</v>
      </c>
      <c r="AK156" s="245">
        <v>207</v>
      </c>
      <c r="AM156" s="245">
        <v>2328</v>
      </c>
      <c r="AO156" s="245">
        <v>715</v>
      </c>
      <c r="AQ156" s="245">
        <v>481</v>
      </c>
      <c r="AS156" s="245">
        <v>608</v>
      </c>
      <c r="AU156" s="245">
        <v>595</v>
      </c>
      <c r="AW156" s="245">
        <v>332</v>
      </c>
      <c r="AY156" s="245">
        <v>1849</v>
      </c>
      <c r="BC156" s="245">
        <v>1352</v>
      </c>
      <c r="BE156" s="245">
        <v>398</v>
      </c>
      <c r="BG156" s="245">
        <v>174</v>
      </c>
      <c r="BI156" s="245">
        <v>780</v>
      </c>
      <c r="BK156" s="242"/>
      <c r="BL156" s="242"/>
      <c r="BM156" s="245">
        <v>718</v>
      </c>
      <c r="BO156" s="245">
        <v>2221</v>
      </c>
      <c r="BQ156" s="245">
        <v>4322</v>
      </c>
      <c r="BS156" s="245">
        <v>121</v>
      </c>
      <c r="BU156" s="245">
        <v>19999</v>
      </c>
      <c r="BW156" s="242"/>
      <c r="BX156" s="242"/>
      <c r="BY156" s="245">
        <v>8.5341716148562128</v>
      </c>
      <c r="CA156" s="245">
        <v>9921</v>
      </c>
      <c r="CC156" s="259">
        <v>8.1457214641115332</v>
      </c>
      <c r="CE156" s="242"/>
      <c r="CF156" s="242"/>
      <c r="CG156" s="245">
        <v>47256</v>
      </c>
      <c r="CI156" s="245">
        <v>7267</v>
      </c>
      <c r="CK156" s="245">
        <v>43680</v>
      </c>
      <c r="CM156" s="250">
        <f t="shared" ref="CM156:CM160" si="62">CI156/SUM(CG156,CI156)*100</f>
        <v>13.328320158465235</v>
      </c>
      <c r="CN156" s="242"/>
      <c r="CO156" s="253">
        <v>5.9618058511392977</v>
      </c>
      <c r="CP156" s="242"/>
      <c r="CQ156" s="250">
        <f t="shared" ref="CQ156:CQ160" si="63">SUM(CG156,CI156)/SUM(CG156,CI156,CK156)*100</f>
        <v>55.520707106707533</v>
      </c>
      <c r="CR156" s="242"/>
      <c r="CS156" s="245">
        <v>10.156140104093403</v>
      </c>
      <c r="CU156" s="245">
        <v>8797</v>
      </c>
      <c r="CW156" s="245">
        <v>4726</v>
      </c>
      <c r="CY156" s="259">
        <f t="shared" si="57"/>
        <v>18.615625529033348</v>
      </c>
      <c r="CZ156" s="259"/>
      <c r="DA156" s="259">
        <f t="shared" si="58"/>
        <v>10.000846453360419</v>
      </c>
      <c r="DE156" s="245">
        <v>10143</v>
      </c>
      <c r="DG156" s="245">
        <v>35282</v>
      </c>
      <c r="DI156" s="245">
        <v>3636</v>
      </c>
      <c r="DK156" s="245">
        <v>50585</v>
      </c>
      <c r="DM156" s="242">
        <v>20.051398635959277</v>
      </c>
      <c r="DN156" s="242"/>
      <c r="DO156" s="242">
        <v>69.74794899673816</v>
      </c>
      <c r="DP156" s="242"/>
      <c r="DQ156" s="242">
        <v>7.1879015518434315</v>
      </c>
      <c r="DR156" s="242"/>
      <c r="DS156" s="245">
        <v>14560</v>
      </c>
      <c r="DU156" s="245">
        <v>2276</v>
      </c>
      <c r="DW156" s="245">
        <v>47263</v>
      </c>
      <c r="DY156" s="242">
        <v>30.806338996678161</v>
      </c>
      <c r="DZ156" s="242"/>
      <c r="EA156" s="242">
        <v>4.8156062882169985</v>
      </c>
      <c r="EB156" s="242"/>
      <c r="EC156" s="242">
        <v>380000</v>
      </c>
      <c r="ED156" s="242"/>
      <c r="EE156" s="242">
        <v>258000</v>
      </c>
      <c r="EF156" s="242"/>
      <c r="EG156" s="260">
        <v>6.7826364506862431</v>
      </c>
      <c r="EH156" s="242"/>
      <c r="EI156" s="260">
        <v>4.6281519310564958</v>
      </c>
      <c r="EJ156" s="242"/>
      <c r="EK156" s="242">
        <v>24.5</v>
      </c>
      <c r="EO156" s="259">
        <v>6.7611221309152727</v>
      </c>
      <c r="EP156" s="259"/>
      <c r="EQ156" s="244">
        <v>11091</v>
      </c>
      <c r="ES156" s="244">
        <v>13904</v>
      </c>
      <c r="EU156" s="244">
        <v>5475</v>
      </c>
      <c r="EW156" s="244">
        <v>948</v>
      </c>
      <c r="EY156" s="244">
        <v>31418</v>
      </c>
      <c r="FA156" s="244">
        <v>13986</v>
      </c>
      <c r="FC156" s="244">
        <v>3178</v>
      </c>
      <c r="FE156" s="244">
        <v>2889</v>
      </c>
      <c r="FG156" s="244">
        <v>51471</v>
      </c>
      <c r="FI156" s="242">
        <v>21.548056186979075</v>
      </c>
      <c r="FJ156" s="242"/>
      <c r="FK156" s="242">
        <v>27.013269608128848</v>
      </c>
      <c r="FL156" s="242"/>
      <c r="FM156" s="242">
        <v>10.637057760680772</v>
      </c>
      <c r="FN156" s="242"/>
      <c r="FO156" s="242">
        <v>1.841813836917876</v>
      </c>
      <c r="FP156" s="242"/>
      <c r="FQ156" s="242">
        <v>61.040197392706574</v>
      </c>
      <c r="FR156" s="242"/>
      <c r="FS156" s="242">
        <v>27.172582619339046</v>
      </c>
      <c r="FT156" s="242"/>
      <c r="FU156" s="242">
        <v>6.1743506051951584</v>
      </c>
      <c r="FV156" s="242"/>
      <c r="FW156" s="242">
        <v>5.6128693827592242</v>
      </c>
      <c r="GA156" s="254">
        <v>9.7063978611145494</v>
      </c>
      <c r="GB156" s="254"/>
      <c r="GC156" s="254">
        <v>36.057827906749509</v>
      </c>
      <c r="GD156" s="254"/>
      <c r="GE156" s="254">
        <v>69.592933415287391</v>
      </c>
      <c r="GF156" s="254"/>
      <c r="GG156" s="254">
        <v>108.58555510936509</v>
      </c>
      <c r="GH156" s="254"/>
      <c r="GI156" s="254">
        <v>65.802821374507118</v>
      </c>
      <c r="GJ156" s="254"/>
      <c r="GK156" s="254">
        <v>15.683235808195139</v>
      </c>
      <c r="GL156" s="254"/>
      <c r="GM156" s="254">
        <v>0</v>
      </c>
      <c r="GN156" s="254"/>
      <c r="GO156" s="254">
        <v>56.173960539353097</v>
      </c>
      <c r="GP156" s="254"/>
      <c r="GQ156" s="254">
        <v>1768</v>
      </c>
      <c r="GR156" s="254"/>
      <c r="GS156" s="254">
        <v>75.94</v>
      </c>
      <c r="GT156" s="254"/>
      <c r="GU156" s="184">
        <v>56.25</v>
      </c>
      <c r="GV156" s="184"/>
      <c r="GW156" s="184">
        <v>62.11</v>
      </c>
      <c r="GX156" s="184"/>
      <c r="GY156" s="184">
        <v>47.199999999999996</v>
      </c>
      <c r="GZ156" s="184"/>
      <c r="HA156" s="154">
        <v>97.3</v>
      </c>
      <c r="HC156" s="184">
        <v>15.2</v>
      </c>
      <c r="HG156" s="184">
        <v>816</v>
      </c>
      <c r="HH156" s="184"/>
      <c r="HI156" s="184">
        <v>7632</v>
      </c>
      <c r="HJ156" s="184"/>
      <c r="HK156" s="184">
        <v>265</v>
      </c>
      <c r="HL156" s="184"/>
      <c r="HM156" s="184">
        <v>9413</v>
      </c>
      <c r="HO156" s="183">
        <v>311.73685326381417</v>
      </c>
      <c r="HQ156" s="154"/>
      <c r="HS156" s="238">
        <v>16</v>
      </c>
      <c r="HT156" s="194">
        <v>1996</v>
      </c>
      <c r="HU156" s="239"/>
      <c r="HW156" s="239">
        <v>95.5</v>
      </c>
      <c r="HX156" s="239"/>
      <c r="HY156" s="154"/>
      <c r="HZ156" s="154"/>
      <c r="IA156" s="184">
        <v>1</v>
      </c>
      <c r="IB156" s="184"/>
      <c r="IC156" s="184">
        <v>136</v>
      </c>
      <c r="ID156" s="184"/>
      <c r="IE156" s="185">
        <v>7.690710390918809E-2</v>
      </c>
      <c r="IF156" s="185"/>
      <c r="IG156" s="184">
        <v>10.459366131649579</v>
      </c>
    </row>
    <row r="157" spans="1:241" ht="15" customHeight="1" x14ac:dyDescent="0.25">
      <c r="A157" s="156">
        <v>154</v>
      </c>
      <c r="B157" s="197">
        <v>2001</v>
      </c>
      <c r="E157" s="245">
        <v>128364</v>
      </c>
      <c r="G157" s="245">
        <v>20255</v>
      </c>
      <c r="I157" s="245">
        <v>16368</v>
      </c>
      <c r="K157" s="245">
        <v>19402</v>
      </c>
      <c r="M157" s="242">
        <f t="shared" si="59"/>
        <v>15.779346234146646</v>
      </c>
      <c r="N157" s="242"/>
      <c r="O157" s="242">
        <f t="shared" si="60"/>
        <v>12.751238665046275</v>
      </c>
      <c r="P157" s="242"/>
      <c r="Q157" s="242">
        <f t="shared" si="61"/>
        <v>15.114829703032004</v>
      </c>
      <c r="R157" s="242"/>
      <c r="S157" s="242">
        <v>35</v>
      </c>
      <c r="U157" s="242"/>
      <c r="V157" s="242"/>
      <c r="W157" s="245">
        <v>1087</v>
      </c>
      <c r="Y157" s="258">
        <v>0.87768877979458693</v>
      </c>
      <c r="Z157" s="258"/>
      <c r="AA157" s="245">
        <v>40993</v>
      </c>
      <c r="AC157" s="242">
        <v>33.099444480330725</v>
      </c>
      <c r="AD157" s="242"/>
      <c r="AE157" s="245">
        <v>50950</v>
      </c>
      <c r="AG157" s="242">
        <v>41.139138298559523</v>
      </c>
      <c r="AH157" s="242"/>
      <c r="AI157" s="245">
        <v>4.4527089278892609</v>
      </c>
      <c r="AK157" s="245">
        <v>136</v>
      </c>
      <c r="AM157" s="245">
        <v>2522</v>
      </c>
      <c r="AO157" s="245">
        <v>904</v>
      </c>
      <c r="AQ157" s="245">
        <v>520</v>
      </c>
      <c r="AS157" s="245">
        <v>633</v>
      </c>
      <c r="AU157" s="245">
        <v>740</v>
      </c>
      <c r="AW157" s="245">
        <v>268</v>
      </c>
      <c r="AY157" s="245">
        <v>2006</v>
      </c>
      <c r="BC157" s="245">
        <v>1232</v>
      </c>
      <c r="BE157" s="245">
        <v>417</v>
      </c>
      <c r="BG157" s="245">
        <v>80</v>
      </c>
      <c r="BI157" s="245">
        <v>735</v>
      </c>
      <c r="BK157" s="242"/>
      <c r="BL157" s="242"/>
      <c r="BM157" s="245">
        <v>927</v>
      </c>
      <c r="BO157" s="245">
        <v>3903</v>
      </c>
      <c r="BQ157" s="245">
        <v>5263</v>
      </c>
      <c r="BS157" s="245">
        <v>104</v>
      </c>
      <c r="BU157" s="245">
        <v>19341</v>
      </c>
      <c r="BW157" s="242"/>
      <c r="BX157" s="242"/>
      <c r="BY157" s="245">
        <v>6.775980019546096</v>
      </c>
      <c r="CA157" s="245">
        <v>14164</v>
      </c>
      <c r="CC157" s="259">
        <v>11.436599702861571</v>
      </c>
      <c r="CE157" s="242"/>
      <c r="CF157" s="242"/>
      <c r="CG157" s="245">
        <v>51615</v>
      </c>
      <c r="CI157" s="245">
        <v>5184</v>
      </c>
      <c r="CK157" s="245">
        <v>41354</v>
      </c>
      <c r="CM157" s="250">
        <f t="shared" si="62"/>
        <v>9.1269212486135309</v>
      </c>
      <c r="CN157" s="242"/>
      <c r="CO157" s="253">
        <v>5.7164996805285559</v>
      </c>
      <c r="CP157" s="242"/>
      <c r="CQ157" s="250">
        <f t="shared" si="63"/>
        <v>57.867818609721553</v>
      </c>
      <c r="CR157" s="242"/>
      <c r="CS157" s="245">
        <v>7.9846285226302296</v>
      </c>
      <c r="CU157" s="245">
        <v>11584</v>
      </c>
      <c r="CW157" s="245">
        <v>4538</v>
      </c>
      <c r="CY157" s="259">
        <f t="shared" si="57"/>
        <v>22.443088249539862</v>
      </c>
      <c r="CZ157" s="259"/>
      <c r="DA157" s="259">
        <f t="shared" si="58"/>
        <v>8.792017824275888</v>
      </c>
      <c r="DE157" s="245">
        <v>10649</v>
      </c>
      <c r="DG157" s="245">
        <v>36060</v>
      </c>
      <c r="DI157" s="245">
        <v>4989</v>
      </c>
      <c r="DK157" s="245">
        <v>52530</v>
      </c>
      <c r="DM157" s="242">
        <v>20.272225395012374</v>
      </c>
      <c r="DN157" s="242"/>
      <c r="DO157" s="242">
        <v>68.646487721302123</v>
      </c>
      <c r="DP157" s="242"/>
      <c r="DQ157" s="242">
        <v>9.4974300399771554</v>
      </c>
      <c r="DR157" s="242"/>
      <c r="DS157" s="245">
        <v>15165</v>
      </c>
      <c r="DU157" s="245">
        <v>2547</v>
      </c>
      <c r="DW157" s="245">
        <v>49153</v>
      </c>
      <c r="DY157" s="242">
        <v>30.852643785730272</v>
      </c>
      <c r="DZ157" s="242"/>
      <c r="EA157" s="242">
        <v>5.1817793420544014</v>
      </c>
      <c r="EB157" s="242"/>
      <c r="EC157" s="242">
        <v>450000</v>
      </c>
      <c r="ED157" s="242"/>
      <c r="EE157" s="242">
        <v>300000</v>
      </c>
      <c r="EF157" s="242"/>
      <c r="EG157" s="260">
        <v>8.0837304288631717</v>
      </c>
      <c r="EH157" s="242"/>
      <c r="EI157" s="260">
        <v>5.488427501701838</v>
      </c>
      <c r="EJ157" s="242"/>
      <c r="EK157" s="242">
        <v>26.5</v>
      </c>
      <c r="EO157" s="259">
        <v>4.1605571847507328</v>
      </c>
      <c r="EP157" s="259"/>
      <c r="EQ157" s="244">
        <v>12127</v>
      </c>
      <c r="ES157" s="244">
        <v>15016</v>
      </c>
      <c r="EU157" s="244">
        <v>5355</v>
      </c>
      <c r="EW157" s="244">
        <v>1016</v>
      </c>
      <c r="EY157" s="244">
        <v>33514</v>
      </c>
      <c r="FA157" s="244">
        <v>14372</v>
      </c>
      <c r="FC157" s="244">
        <v>3740</v>
      </c>
      <c r="FE157" s="244">
        <v>2575</v>
      </c>
      <c r="FG157" s="244">
        <v>54201</v>
      </c>
      <c r="FI157" s="242">
        <v>22.374125938635821</v>
      </c>
      <c r="FJ157" s="242"/>
      <c r="FK157" s="242">
        <v>27.704285898784153</v>
      </c>
      <c r="FL157" s="242"/>
      <c r="FM157" s="242">
        <v>9.8798915149166984</v>
      </c>
      <c r="FN157" s="242"/>
      <c r="FO157" s="242">
        <v>1.8745041604398442</v>
      </c>
      <c r="FP157" s="242"/>
      <c r="FQ157" s="242">
        <v>61.832807512776519</v>
      </c>
      <c r="FR157" s="242"/>
      <c r="FS157" s="242">
        <v>26.516115938820317</v>
      </c>
      <c r="FT157" s="242"/>
      <c r="FU157" s="242">
        <v>6.9002416929576942</v>
      </c>
      <c r="FV157" s="242"/>
      <c r="FW157" s="242">
        <v>4.750834855445472</v>
      </c>
      <c r="GA157" s="254">
        <v>11.110514393606922</v>
      </c>
      <c r="GB157" s="254"/>
      <c r="GC157" s="254">
        <v>34.243251561837184</v>
      </c>
      <c r="GD157" s="254"/>
      <c r="GE157" s="254">
        <v>68.429930697185696</v>
      </c>
      <c r="GF157" s="254"/>
      <c r="GG157" s="254">
        <v>113.20597202843723</v>
      </c>
      <c r="GH157" s="254"/>
      <c r="GI157" s="254">
        <v>71.612717404475248</v>
      </c>
      <c r="GJ157" s="254"/>
      <c r="GK157" s="254">
        <v>17.601472207958643</v>
      </c>
      <c r="GL157" s="254"/>
      <c r="GM157" s="254">
        <v>0.74512910052948556</v>
      </c>
      <c r="GN157" s="254"/>
      <c r="GO157" s="254">
        <v>57.845064089221694</v>
      </c>
      <c r="GP157" s="254"/>
      <c r="GQ157" s="254">
        <v>1837</v>
      </c>
      <c r="GR157" s="254"/>
      <c r="GS157" s="254">
        <v>78.400000000000006</v>
      </c>
      <c r="GT157" s="254"/>
      <c r="GU157" s="184">
        <v>52.9</v>
      </c>
      <c r="GV157" s="184"/>
      <c r="GW157" s="184">
        <v>63</v>
      </c>
      <c r="GX157" s="184"/>
      <c r="GY157" s="184">
        <v>49.4</v>
      </c>
      <c r="GZ157" s="184"/>
      <c r="HA157" s="154">
        <v>96.2</v>
      </c>
      <c r="HC157" s="184">
        <v>16.2</v>
      </c>
      <c r="HG157" s="184">
        <v>867</v>
      </c>
      <c r="HH157" s="184"/>
      <c r="HI157" s="184">
        <v>7021</v>
      </c>
      <c r="HJ157" s="184"/>
      <c r="HK157" s="184">
        <v>282</v>
      </c>
      <c r="HL157" s="184"/>
      <c r="HM157" s="184">
        <v>8826</v>
      </c>
      <c r="HO157" s="183">
        <v>396.5429588205389</v>
      </c>
      <c r="HQ157" s="154"/>
      <c r="HS157" s="238">
        <v>16</v>
      </c>
      <c r="HT157" s="194">
        <v>1997</v>
      </c>
      <c r="HU157" s="239"/>
      <c r="HW157" s="239">
        <v>85.200825190000003</v>
      </c>
      <c r="HX157" s="239"/>
      <c r="HY157" s="154"/>
      <c r="HZ157" s="154"/>
      <c r="IA157" s="184">
        <v>5</v>
      </c>
      <c r="IB157" s="184"/>
      <c r="IC157" s="184">
        <v>120</v>
      </c>
      <c r="ID157" s="184"/>
      <c r="IE157" s="185">
        <v>0.37989590852106525</v>
      </c>
      <c r="IF157" s="185"/>
      <c r="IG157" s="184">
        <v>9.1175018045055651</v>
      </c>
    </row>
    <row r="158" spans="1:241" ht="15" customHeight="1" x14ac:dyDescent="0.25">
      <c r="A158" s="156">
        <v>155</v>
      </c>
      <c r="B158" s="197">
        <v>2006</v>
      </c>
      <c r="E158" s="245">
        <v>128970</v>
      </c>
      <c r="G158" s="245">
        <v>20862</v>
      </c>
      <c r="I158" s="245">
        <v>17222</v>
      </c>
      <c r="K158" s="245">
        <v>20016</v>
      </c>
      <c r="M158" s="242">
        <f t="shared" si="59"/>
        <v>16.175854849965106</v>
      </c>
      <c r="N158" s="242"/>
      <c r="O158" s="242">
        <f t="shared" si="60"/>
        <v>13.353493060401645</v>
      </c>
      <c r="P158" s="242"/>
      <c r="Q158" s="242">
        <f t="shared" si="61"/>
        <v>15.519888346127006</v>
      </c>
      <c r="R158" s="242"/>
      <c r="S158" s="242">
        <v>36</v>
      </c>
      <c r="U158" s="242"/>
      <c r="V158" s="242"/>
      <c r="W158" s="245">
        <v>1114</v>
      </c>
      <c r="Y158" s="258">
        <v>0.86939555937097601</v>
      </c>
      <c r="Z158" s="258"/>
      <c r="AA158" s="245">
        <v>40795</v>
      </c>
      <c r="AC158" s="242">
        <v>31.837515120771059</v>
      </c>
      <c r="AD158" s="242"/>
      <c r="AE158" s="245">
        <v>49697</v>
      </c>
      <c r="AG158" s="242">
        <v>38.784875326803764</v>
      </c>
      <c r="AH158" s="242"/>
      <c r="AI158" s="245">
        <v>7.8718799806986501</v>
      </c>
      <c r="AK158" s="245">
        <v>88</v>
      </c>
      <c r="AM158" s="245">
        <v>3106</v>
      </c>
      <c r="AO158" s="245">
        <v>2463</v>
      </c>
      <c r="AQ158" s="245">
        <v>280</v>
      </c>
      <c r="AS158" s="245">
        <v>639</v>
      </c>
      <c r="AU158" s="245">
        <v>718</v>
      </c>
      <c r="AW158" s="245">
        <v>248</v>
      </c>
      <c r="AY158" s="245">
        <v>1997</v>
      </c>
      <c r="BC158" s="245">
        <v>1012</v>
      </c>
      <c r="BE158" s="245">
        <v>454</v>
      </c>
      <c r="BG158" s="245">
        <v>42</v>
      </c>
      <c r="BI158" s="245">
        <v>516</v>
      </c>
      <c r="BK158" s="242"/>
      <c r="BL158" s="242"/>
      <c r="BM158" s="245">
        <v>1918</v>
      </c>
      <c r="BO158" s="245">
        <v>4044</v>
      </c>
      <c r="BQ158" s="245">
        <v>4850</v>
      </c>
      <c r="BS158" s="245">
        <v>166</v>
      </c>
      <c r="BU158" s="245">
        <v>24476</v>
      </c>
      <c r="BW158" s="242"/>
      <c r="BX158" s="242"/>
      <c r="BY158" s="245">
        <v>5.2</v>
      </c>
      <c r="CA158" s="245">
        <v>19882</v>
      </c>
      <c r="CC158" s="259">
        <v>15.516447496780739</v>
      </c>
      <c r="CE158" s="242"/>
      <c r="CF158" s="242"/>
      <c r="CG158" s="245">
        <v>55538</v>
      </c>
      <c r="CI158" s="245">
        <v>3953</v>
      </c>
      <c r="CK158" s="245">
        <v>38363</v>
      </c>
      <c r="CM158" s="250">
        <f t="shared" si="62"/>
        <v>6.6447025600510994</v>
      </c>
      <c r="CN158" s="242"/>
      <c r="CO158" s="253">
        <v>5.2442538546631523</v>
      </c>
      <c r="CP158" s="242"/>
      <c r="CQ158" s="250">
        <f t="shared" si="63"/>
        <v>60.795675189568129</v>
      </c>
      <c r="CR158" s="242"/>
      <c r="CS158" s="245">
        <v>6.091148115687993</v>
      </c>
      <c r="CU158" s="245">
        <v>14032</v>
      </c>
      <c r="CW158" s="245">
        <v>5182</v>
      </c>
      <c r="CY158" s="259">
        <f t="shared" si="57"/>
        <v>25.265583924520147</v>
      </c>
      <c r="CZ158" s="259"/>
      <c r="DA158" s="259">
        <f t="shared" si="58"/>
        <v>9.3305484533112466</v>
      </c>
      <c r="DE158" s="245">
        <v>10481</v>
      </c>
      <c r="DG158" s="245">
        <v>33599</v>
      </c>
      <c r="DI158" s="245">
        <v>7092</v>
      </c>
      <c r="DK158" s="245">
        <v>51471</v>
      </c>
      <c r="DM158" s="242">
        <v>20.362922810903228</v>
      </c>
      <c r="DN158" s="242"/>
      <c r="DO158" s="242">
        <v>65.277534922577757</v>
      </c>
      <c r="DP158" s="242"/>
      <c r="DQ158" s="242">
        <v>13.778632628081834</v>
      </c>
      <c r="DR158" s="242"/>
      <c r="DS158" s="245">
        <v>16228</v>
      </c>
      <c r="DU158" s="245">
        <v>2673</v>
      </c>
      <c r="DW158" s="245">
        <v>51470</v>
      </c>
      <c r="DY158" s="242">
        <v>31.529046046240527</v>
      </c>
      <c r="DZ158" s="242"/>
      <c r="EA158" s="242">
        <v>5.1933164950456581</v>
      </c>
      <c r="EB158" s="242"/>
      <c r="EC158" s="242">
        <v>481250</v>
      </c>
      <c r="ED158" s="242"/>
      <c r="EE158" s="242">
        <v>315000</v>
      </c>
      <c r="EF158" s="242"/>
      <c r="EG158" s="260">
        <v>10.261316064887493</v>
      </c>
      <c r="EH158" s="242"/>
      <c r="EI158" s="260">
        <v>6.3775510204081636</v>
      </c>
      <c r="EJ158" s="242"/>
      <c r="EK158" s="242">
        <v>25.8</v>
      </c>
      <c r="EO158" s="259">
        <v>3.6581117175705495</v>
      </c>
      <c r="EP158" s="259"/>
      <c r="EQ158" s="244">
        <v>13263</v>
      </c>
      <c r="ES158" s="244">
        <v>15961</v>
      </c>
      <c r="EU158" s="244">
        <v>5518</v>
      </c>
      <c r="EW158" s="244">
        <v>999</v>
      </c>
      <c r="EY158" s="244">
        <v>35745</v>
      </c>
      <c r="FA158" s="261">
        <v>16467</v>
      </c>
      <c r="FB158" s="261"/>
      <c r="FC158" s="261">
        <v>11476</v>
      </c>
      <c r="FD158" s="261"/>
      <c r="FE158" s="261">
        <v>7230</v>
      </c>
      <c r="FF158" s="261"/>
      <c r="FG158" s="261">
        <v>62361</v>
      </c>
      <c r="FI158" s="263">
        <v>21.268100254967045</v>
      </c>
      <c r="FJ158" s="263"/>
      <c r="FK158" s="263">
        <v>25.594522217411527</v>
      </c>
      <c r="FL158" s="263"/>
      <c r="FM158" s="263">
        <v>8.8484790173345527</v>
      </c>
      <c r="FN158" s="263"/>
      <c r="FO158" s="263">
        <v>1.6019627651897821</v>
      </c>
      <c r="FP158" s="263"/>
      <c r="FQ158" s="263">
        <v>57.319478520228998</v>
      </c>
      <c r="FR158" s="263"/>
      <c r="FS158" s="263">
        <v>24.579464729558538</v>
      </c>
      <c r="FT158" s="263"/>
      <c r="FU158" s="263">
        <v>7.0941774506502462</v>
      </c>
      <c r="FV158" s="263"/>
      <c r="FW158" s="263">
        <v>5.1121694648899147</v>
      </c>
      <c r="GA158" s="254">
        <v>7.1072543274689544</v>
      </c>
      <c r="GB158" s="254"/>
      <c r="GC158" s="254">
        <v>31.95894648612515</v>
      </c>
      <c r="GD158" s="254"/>
      <c r="GE158" s="254">
        <v>71.182948792237823</v>
      </c>
      <c r="GF158" s="254"/>
      <c r="GG158" s="254">
        <v>119.60100588388241</v>
      </c>
      <c r="GH158" s="254"/>
      <c r="GI158" s="254">
        <v>82.184339363605957</v>
      </c>
      <c r="GJ158" s="254"/>
      <c r="GK158" s="254">
        <v>19.06245020907906</v>
      </c>
      <c r="GL158" s="254"/>
      <c r="GM158" s="254">
        <v>0.72438013710521121</v>
      </c>
      <c r="GN158" s="254"/>
      <c r="GO158" s="254">
        <v>60.547536213975135</v>
      </c>
      <c r="GP158" s="254"/>
      <c r="GQ158" s="254">
        <v>1906</v>
      </c>
      <c r="GR158" s="254"/>
      <c r="GS158" s="254">
        <v>75.5</v>
      </c>
      <c r="GT158" s="254"/>
      <c r="GU158" s="184">
        <v>61.3</v>
      </c>
      <c r="GV158" s="184"/>
      <c r="GW158" s="184">
        <v>62.1</v>
      </c>
      <c r="GX158" s="184"/>
      <c r="GY158" s="184">
        <v>49.5</v>
      </c>
      <c r="GZ158" s="184"/>
      <c r="HC158" s="184">
        <v>17.374517374517399</v>
      </c>
      <c r="HG158" s="184">
        <v>851</v>
      </c>
      <c r="HH158" s="184"/>
      <c r="HI158" s="184">
        <v>7255</v>
      </c>
      <c r="HJ158" s="184"/>
      <c r="HK158" s="184">
        <v>318</v>
      </c>
      <c r="HL158" s="184"/>
      <c r="HM158" s="184">
        <v>9142</v>
      </c>
      <c r="HO158" s="183">
        <v>592.06631142687979</v>
      </c>
      <c r="HQ158" s="154"/>
      <c r="HS158" s="238">
        <v>16</v>
      </c>
      <c r="HT158" s="194">
        <v>1998</v>
      </c>
      <c r="HU158" s="239"/>
      <c r="HW158" s="239">
        <v>83.013000000000005</v>
      </c>
      <c r="HX158" s="239"/>
      <c r="HY158" s="154"/>
      <c r="HZ158" s="154"/>
      <c r="IA158" s="184">
        <v>3</v>
      </c>
      <c r="IB158" s="184"/>
      <c r="IC158" s="184">
        <v>162</v>
      </c>
      <c r="ID158" s="184"/>
      <c r="IE158" s="185">
        <v>0.22418843785496503</v>
      </c>
      <c r="IF158" s="185"/>
      <c r="IG158" s="184">
        <v>12.106175644168113</v>
      </c>
    </row>
    <row r="159" spans="1:241" ht="15" customHeight="1" x14ac:dyDescent="0.25">
      <c r="A159" s="156">
        <v>156</v>
      </c>
      <c r="B159" s="197">
        <v>2011</v>
      </c>
      <c r="E159" s="245">
        <v>130027</v>
      </c>
      <c r="G159" s="245">
        <v>22062</v>
      </c>
      <c r="I159" s="245">
        <v>17894</v>
      </c>
      <c r="K159" s="245">
        <v>19685</v>
      </c>
      <c r="M159" s="242">
        <f t="shared" si="59"/>
        <v>16.967245264445076</v>
      </c>
      <c r="N159" s="242"/>
      <c r="O159" s="242">
        <f t="shared" si="60"/>
        <v>13.761757173510118</v>
      </c>
      <c r="P159" s="242"/>
      <c r="Q159" s="242">
        <f t="shared" si="61"/>
        <v>15.139163404523675</v>
      </c>
      <c r="R159" s="242"/>
      <c r="S159" s="242">
        <v>36</v>
      </c>
      <c r="U159" s="242"/>
      <c r="V159" s="242"/>
      <c r="W159" s="245">
        <v>1152</v>
      </c>
      <c r="Y159" s="258">
        <v>0.84203755545972181</v>
      </c>
      <c r="Z159" s="258"/>
      <c r="AA159" s="245">
        <v>45846</v>
      </c>
      <c r="AC159" s="242">
        <v>33.510463339936116</v>
      </c>
      <c r="AD159" s="242"/>
      <c r="AE159" s="245">
        <v>52637</v>
      </c>
      <c r="AG159" s="242">
        <v>38.474245491956054</v>
      </c>
      <c r="AH159" s="244"/>
      <c r="AI159" s="245">
        <v>5.1948576428619502</v>
      </c>
      <c r="AK159" s="245">
        <v>91</v>
      </c>
      <c r="AM159" s="245">
        <v>4313</v>
      </c>
      <c r="AO159" s="245">
        <v>4434</v>
      </c>
      <c r="AQ159" s="245">
        <v>258</v>
      </c>
      <c r="AS159" s="245">
        <v>713</v>
      </c>
      <c r="AU159" s="245">
        <v>827</v>
      </c>
      <c r="AW159" s="245">
        <v>266</v>
      </c>
      <c r="AY159" s="245">
        <v>2311</v>
      </c>
      <c r="BC159" s="245">
        <v>680</v>
      </c>
      <c r="BE159" s="245">
        <v>344</v>
      </c>
      <c r="BG159" s="245">
        <v>46</v>
      </c>
      <c r="BI159" s="245">
        <v>290</v>
      </c>
      <c r="BK159" s="242"/>
      <c r="BL159" s="242"/>
      <c r="BM159" s="245">
        <v>3253</v>
      </c>
      <c r="BO159" s="245">
        <v>4636</v>
      </c>
      <c r="BQ159" s="245">
        <v>6012</v>
      </c>
      <c r="BS159" s="245">
        <v>195</v>
      </c>
      <c r="BU159" s="245">
        <v>34783</v>
      </c>
      <c r="BW159" s="242"/>
      <c r="BX159" s="242"/>
      <c r="BY159" s="245">
        <v>4.5</v>
      </c>
      <c r="CA159" s="245">
        <v>27573</v>
      </c>
      <c r="CC159" s="259">
        <v>20.154081177683082</v>
      </c>
      <c r="CE159" s="242"/>
      <c r="CF159" s="242"/>
      <c r="CG159" s="245">
        <v>63493</v>
      </c>
      <c r="CI159" s="245">
        <v>4235</v>
      </c>
      <c r="CK159" s="245">
        <v>38603</v>
      </c>
      <c r="CM159" s="250">
        <f t="shared" si="62"/>
        <v>6.252952988424286</v>
      </c>
      <c r="CN159" s="242"/>
      <c r="CO159" s="253">
        <v>6.6299873337555413</v>
      </c>
      <c r="CP159" s="242"/>
      <c r="CQ159" s="250">
        <f t="shared" si="63"/>
        <v>63.695441592762222</v>
      </c>
      <c r="CR159" s="242"/>
      <c r="CS159" s="245">
        <v>4.9690379096813171</v>
      </c>
      <c r="CU159" s="245">
        <v>18085</v>
      </c>
      <c r="CW159" s="245">
        <v>4970</v>
      </c>
      <c r="CY159" s="259">
        <f t="shared" si="57"/>
        <v>28.483454869040681</v>
      </c>
      <c r="CZ159" s="259"/>
      <c r="DA159" s="259">
        <f t="shared" si="58"/>
        <v>7.8276345423904994</v>
      </c>
      <c r="DE159" s="245">
        <v>11047</v>
      </c>
      <c r="DG159" s="245">
        <v>35584</v>
      </c>
      <c r="DI159" s="245">
        <v>7157</v>
      </c>
      <c r="DK159" s="245">
        <v>54201</v>
      </c>
      <c r="DM159" s="242">
        <v>20.381542775963542</v>
      </c>
      <c r="DN159" s="242"/>
      <c r="DO159" s="242">
        <v>65.651925241231709</v>
      </c>
      <c r="DP159" s="242"/>
      <c r="DQ159" s="242">
        <v>13.204553421523588</v>
      </c>
      <c r="DR159" s="242"/>
      <c r="DS159" s="245">
        <v>18360</v>
      </c>
      <c r="DU159" s="245">
        <v>2568</v>
      </c>
      <c r="DW159" s="245">
        <v>54200</v>
      </c>
      <c r="DY159" s="242">
        <v>33.874538745387454</v>
      </c>
      <c r="DZ159" s="242"/>
      <c r="EA159" s="242">
        <v>4.7380073800738005</v>
      </c>
      <c r="EB159" s="242"/>
      <c r="EC159" s="242">
        <v>522500</v>
      </c>
      <c r="ED159" s="242"/>
      <c r="EE159" s="242">
        <v>360000</v>
      </c>
      <c r="EF159" s="242"/>
      <c r="EG159" s="242">
        <v>9.3400423271282342</v>
      </c>
      <c r="EH159" s="242"/>
      <c r="EI159" s="242">
        <v>4.7510041895218764</v>
      </c>
      <c r="EJ159" s="242"/>
      <c r="EK159" s="242">
        <v>23.3</v>
      </c>
      <c r="EO159" s="259">
        <v>4.1913490555493462</v>
      </c>
      <c r="EP159" s="259"/>
      <c r="EQ159" s="266">
        <v>14774</v>
      </c>
      <c r="ER159" s="266"/>
      <c r="ES159" s="266">
        <v>16246</v>
      </c>
      <c r="ET159" s="266"/>
      <c r="EU159" s="266">
        <v>5761</v>
      </c>
      <c r="EV159" s="266"/>
      <c r="EW159" s="266">
        <v>945</v>
      </c>
      <c r="EX159" s="266"/>
      <c r="EY159" s="244">
        <v>37726</v>
      </c>
      <c r="FA159" s="244">
        <v>18201</v>
      </c>
      <c r="FC159" s="244">
        <v>4215</v>
      </c>
      <c r="FE159" s="244">
        <v>1877</v>
      </c>
      <c r="FG159" s="244">
        <f t="shared" ref="FG159" si="64">SUM(EY159,FA159,FC159,FE159)</f>
        <v>62019</v>
      </c>
      <c r="FI159" s="257">
        <f>EQ159/FG159*100</f>
        <v>23.82173204985569</v>
      </c>
      <c r="FJ159" s="257"/>
      <c r="FK159" s="257">
        <f>ES159/FG159*100</f>
        <v>26.195198245698897</v>
      </c>
      <c r="FL159" s="257"/>
      <c r="FM159" s="257">
        <f>EU159/FG159*100</f>
        <v>9.2890888276173431</v>
      </c>
      <c r="FN159" s="257"/>
      <c r="FO159" s="257">
        <f>EW159/FG159*100</f>
        <v>1.5237265999129299</v>
      </c>
      <c r="FP159" s="257"/>
      <c r="FQ159" s="257">
        <f>EY159/FG159*100</f>
        <v>60.829745723084862</v>
      </c>
      <c r="FS159" s="242">
        <f>FA159/FG159*100</f>
        <v>29.347458037053158</v>
      </c>
      <c r="FT159" s="242"/>
      <c r="FU159" s="242">
        <f>FC159/FG159*100</f>
        <v>6.7963043583417981</v>
      </c>
      <c r="FV159" s="242"/>
      <c r="FW159" s="242">
        <f>FE159/FG159*100</f>
        <v>3.0264918815201791</v>
      </c>
      <c r="GA159" s="254">
        <v>10.213122253828626</v>
      </c>
      <c r="GB159" s="254"/>
      <c r="GC159" s="254">
        <v>32.204378657528409</v>
      </c>
      <c r="GD159" s="254"/>
      <c r="GE159" s="254">
        <v>72.749339618455096</v>
      </c>
      <c r="GF159" s="254"/>
      <c r="GG159" s="254">
        <v>120.78275577855266</v>
      </c>
      <c r="GH159" s="254"/>
      <c r="GI159" s="254">
        <v>82.953351143960447</v>
      </c>
      <c r="GJ159" s="254"/>
      <c r="GK159" s="254">
        <v>18.03220988282045</v>
      </c>
      <c r="GL159" s="254"/>
      <c r="GM159" s="254">
        <v>0</v>
      </c>
      <c r="GN159" s="254"/>
      <c r="GO159" s="254">
        <v>60.965205235393654</v>
      </c>
      <c r="GP159" s="254"/>
      <c r="GQ159" s="254">
        <v>2030</v>
      </c>
      <c r="GR159" s="254"/>
      <c r="GS159" s="254">
        <v>83.7</v>
      </c>
      <c r="GT159" s="254"/>
      <c r="GU159" s="184">
        <v>72.7</v>
      </c>
      <c r="GV159" s="184"/>
      <c r="GW159" s="184">
        <v>65</v>
      </c>
      <c r="GX159" s="184"/>
      <c r="GY159" s="184">
        <v>49.900000000000006</v>
      </c>
      <c r="GZ159" s="184"/>
      <c r="HC159" s="184">
        <v>15.5</v>
      </c>
      <c r="HG159" s="184">
        <v>817</v>
      </c>
      <c r="HH159" s="184"/>
      <c r="HI159" s="184">
        <v>6990</v>
      </c>
      <c r="HJ159" s="184"/>
      <c r="HK159" s="184">
        <v>262</v>
      </c>
      <c r="HL159" s="184"/>
      <c r="HM159" s="184">
        <v>8631</v>
      </c>
      <c r="HO159" s="183">
        <v>478.40583081336746</v>
      </c>
      <c r="HQ159" s="154"/>
      <c r="HS159" s="238">
        <v>16</v>
      </c>
      <c r="HT159" s="194">
        <v>1999</v>
      </c>
      <c r="HU159" s="239"/>
      <c r="HW159" s="239">
        <v>87.091622760000007</v>
      </c>
      <c r="HX159" s="239"/>
      <c r="HY159" s="154"/>
      <c r="HZ159" s="154"/>
      <c r="IA159" s="184">
        <v>5</v>
      </c>
      <c r="IB159" s="184"/>
      <c r="IC159" s="184">
        <v>200</v>
      </c>
      <c r="ID159" s="184"/>
      <c r="IE159" s="185">
        <v>0.36965296979195933</v>
      </c>
      <c r="IF159" s="185"/>
      <c r="IG159" s="184">
        <v>14.786118791678371</v>
      </c>
    </row>
    <row r="160" spans="1:241" ht="15" customHeight="1" x14ac:dyDescent="0.25">
      <c r="A160" s="156">
        <v>157</v>
      </c>
      <c r="B160" s="155"/>
      <c r="C160" s="244"/>
      <c r="D160" s="244"/>
      <c r="E160" s="245">
        <v>131615</v>
      </c>
      <c r="F160" s="244"/>
      <c r="G160" s="244">
        <v>23442</v>
      </c>
      <c r="H160" s="244"/>
      <c r="I160" s="244">
        <v>18281</v>
      </c>
      <c r="J160" s="244"/>
      <c r="K160" s="244">
        <v>20893</v>
      </c>
      <c r="L160" s="244"/>
      <c r="M160" s="242">
        <f t="shared" si="59"/>
        <v>17.811039775101623</v>
      </c>
      <c r="N160" s="242"/>
      <c r="O160" s="242">
        <f>I160/E160*100</f>
        <v>13.889754207347188</v>
      </c>
      <c r="P160" s="242"/>
      <c r="Q160" s="242">
        <f>K160/E160*100</f>
        <v>15.874330433461232</v>
      </c>
      <c r="R160" s="244"/>
      <c r="S160" s="244">
        <v>36</v>
      </c>
      <c r="U160" s="244"/>
      <c r="V160" s="244"/>
      <c r="W160" s="244">
        <v>1167</v>
      </c>
      <c r="X160" s="244"/>
      <c r="Y160" s="244">
        <v>0.79538174234266168</v>
      </c>
      <c r="Z160" s="244"/>
      <c r="AA160" s="244">
        <v>59810</v>
      </c>
      <c r="AB160" s="244"/>
      <c r="AC160" s="244">
        <v>40.764166246370692</v>
      </c>
      <c r="AD160" s="244"/>
      <c r="AE160" s="244">
        <v>64102</v>
      </c>
      <c r="AF160" s="244"/>
      <c r="AG160" s="245">
        <v>43.689426261910278</v>
      </c>
      <c r="AH160" s="244"/>
      <c r="AI160" s="244"/>
      <c r="AJ160" s="244"/>
      <c r="AK160" s="244">
        <v>95</v>
      </c>
      <c r="AL160" s="244"/>
      <c r="AM160" s="244">
        <v>4816</v>
      </c>
      <c r="AN160" s="244"/>
      <c r="AO160" s="244">
        <v>4565</v>
      </c>
      <c r="AP160" s="244"/>
      <c r="AQ160" s="244">
        <v>328</v>
      </c>
      <c r="AR160" s="244"/>
      <c r="AS160" s="244">
        <v>920</v>
      </c>
      <c r="AT160" s="244"/>
      <c r="AU160" s="244">
        <v>838</v>
      </c>
      <c r="AV160" s="244"/>
      <c r="AW160" s="244">
        <v>249</v>
      </c>
      <c r="AX160" s="244"/>
      <c r="AY160" s="244">
        <v>2796</v>
      </c>
      <c r="AZ160" s="244"/>
      <c r="BA160" s="244"/>
      <c r="BB160" s="244"/>
      <c r="BC160" s="244">
        <v>895</v>
      </c>
      <c r="BD160" s="244"/>
      <c r="BE160" s="244">
        <v>419</v>
      </c>
      <c r="BF160" s="244"/>
      <c r="BG160" s="244">
        <v>46</v>
      </c>
      <c r="BH160" s="244"/>
      <c r="BI160" s="244">
        <v>430</v>
      </c>
      <c r="BJ160" s="244"/>
      <c r="BK160" s="244"/>
      <c r="BL160" s="244"/>
      <c r="BM160" s="244">
        <v>4059</v>
      </c>
      <c r="BN160" s="244"/>
      <c r="BO160" s="244">
        <v>4273</v>
      </c>
      <c r="BP160" s="244"/>
      <c r="BQ160" s="244">
        <v>6643</v>
      </c>
      <c r="BR160" s="244"/>
      <c r="BS160" s="244">
        <v>217</v>
      </c>
      <c r="BT160" s="244"/>
      <c r="BU160" s="244">
        <v>52351</v>
      </c>
      <c r="BW160" s="244"/>
      <c r="BX160" s="244"/>
      <c r="BY160" s="244"/>
      <c r="BZ160" s="244"/>
      <c r="CA160" s="244">
        <v>35939</v>
      </c>
      <c r="CB160" s="244"/>
      <c r="CC160" s="244">
        <v>24.494622483335831</v>
      </c>
      <c r="CE160" s="244"/>
      <c r="CF160" s="244"/>
      <c r="CG160" s="256">
        <v>70306</v>
      </c>
      <c r="CH160" s="256"/>
      <c r="CI160" s="256">
        <v>5433</v>
      </c>
      <c r="CJ160" s="256"/>
      <c r="CK160" s="256">
        <v>38722</v>
      </c>
      <c r="CL160" s="244"/>
      <c r="CM160" s="250">
        <f t="shared" si="62"/>
        <v>7.173318897793739</v>
      </c>
      <c r="CN160" s="244"/>
      <c r="CO160" s="257">
        <v>6.5912349362576048</v>
      </c>
      <c r="CP160" s="244"/>
      <c r="CQ160" s="250">
        <f t="shared" si="63"/>
        <v>66.170136553061738</v>
      </c>
      <c r="CR160" s="244"/>
      <c r="CS160" s="245">
        <v>2.9555895865237365</v>
      </c>
      <c r="CT160" s="244"/>
      <c r="CU160" s="245">
        <v>21580</v>
      </c>
      <c r="CW160" s="245">
        <v>5403</v>
      </c>
      <c r="CX160" s="244"/>
      <c r="CY160" s="252">
        <f t="shared" si="57"/>
        <v>30.694393081671549</v>
      </c>
      <c r="CZ160" s="244"/>
      <c r="DA160" s="252">
        <f t="shared" si="58"/>
        <v>7.6849771001052547</v>
      </c>
      <c r="DE160" s="244">
        <v>9908</v>
      </c>
      <c r="DF160" s="244"/>
      <c r="DG160" s="244">
        <v>36310</v>
      </c>
      <c r="DH160" s="244"/>
      <c r="DI160" s="244">
        <v>16583</v>
      </c>
      <c r="DJ160" s="244"/>
      <c r="DK160" s="244">
        <v>63498</v>
      </c>
      <c r="DL160" s="244"/>
      <c r="DM160" s="244">
        <v>15.60364105956093</v>
      </c>
      <c r="DN160" s="244"/>
      <c r="DO160" s="244">
        <v>57.18290339853224</v>
      </c>
      <c r="DP160" s="244"/>
      <c r="DQ160" s="244">
        <v>26.115783174273204</v>
      </c>
      <c r="DR160" s="244"/>
      <c r="DS160" s="244">
        <v>21208</v>
      </c>
      <c r="DT160" s="244"/>
      <c r="DU160" s="244">
        <v>2486</v>
      </c>
      <c r="DV160" s="244"/>
      <c r="DW160" s="244">
        <v>63559</v>
      </c>
      <c r="DX160" s="244"/>
      <c r="DY160" s="244">
        <v>33.367422394940135</v>
      </c>
      <c r="DZ160" s="244"/>
      <c r="EA160" s="244">
        <v>3.9113264840541859</v>
      </c>
      <c r="EB160" s="244"/>
      <c r="EC160" s="245">
        <v>620500</v>
      </c>
      <c r="ED160" s="244"/>
      <c r="EE160" s="245">
        <v>400000</v>
      </c>
      <c r="EG160" s="245">
        <v>12.9</v>
      </c>
      <c r="EI160" s="245">
        <v>6.7</v>
      </c>
      <c r="EK160" s="242">
        <v>27</v>
      </c>
      <c r="EO160" s="244">
        <v>3.1</v>
      </c>
      <c r="EP160" s="244"/>
      <c r="GA160" s="254">
        <v>9.6256710087873625</v>
      </c>
      <c r="GB160" s="254"/>
      <c r="GC160" s="254">
        <v>32.076464581320458</v>
      </c>
      <c r="GD160" s="254"/>
      <c r="GE160" s="254">
        <v>77.902036087084738</v>
      </c>
      <c r="GF160" s="254"/>
      <c r="GG160" s="254">
        <v>123.35605398206476</v>
      </c>
      <c r="GH160" s="254"/>
      <c r="GI160" s="254">
        <v>96.806445697686215</v>
      </c>
      <c r="GJ160" s="254"/>
      <c r="GK160" s="254">
        <v>19.456553371738668</v>
      </c>
      <c r="GL160" s="254"/>
      <c r="GM160" s="254">
        <v>0</v>
      </c>
      <c r="GN160" s="254"/>
      <c r="GO160" s="254">
        <v>64.646890903112265</v>
      </c>
      <c r="GP160" s="254"/>
      <c r="GQ160" s="254">
        <v>2114</v>
      </c>
      <c r="GR160" s="254"/>
      <c r="GS160" s="254">
        <v>76.599999999999994</v>
      </c>
      <c r="GT160" s="254"/>
      <c r="GU160" s="184">
        <v>61.7</v>
      </c>
      <c r="GV160" s="184"/>
      <c r="GW160" s="184">
        <v>64.7</v>
      </c>
      <c r="GX160" s="184"/>
      <c r="GY160" s="184">
        <v>51.5</v>
      </c>
      <c r="GZ160" s="184"/>
      <c r="HC160" s="184"/>
      <c r="HG160" s="184">
        <v>846</v>
      </c>
      <c r="HH160" s="184"/>
      <c r="HI160" s="184">
        <v>5886</v>
      </c>
      <c r="HJ160" s="184"/>
      <c r="HK160" s="184">
        <v>237</v>
      </c>
      <c r="HL160" s="184"/>
      <c r="HM160" s="184">
        <v>7524</v>
      </c>
      <c r="HO160" s="183">
        <v>517.58480930883582</v>
      </c>
      <c r="HQ160" s="154"/>
      <c r="HS160" s="238">
        <v>16</v>
      </c>
      <c r="HT160" s="194">
        <v>2000</v>
      </c>
      <c r="HU160" s="239"/>
      <c r="HW160" s="239">
        <v>89.570384879999992</v>
      </c>
      <c r="HX160" s="239"/>
      <c r="HY160" s="154"/>
      <c r="HZ160" s="154"/>
      <c r="IA160" s="184">
        <v>4</v>
      </c>
      <c r="IB160" s="184"/>
      <c r="IC160" s="184">
        <v>128</v>
      </c>
      <c r="ID160" s="184"/>
      <c r="IE160" s="185">
        <v>0.29120559114735001</v>
      </c>
      <c r="IF160" s="185"/>
      <c r="IG160" s="184">
        <v>9.3185789167152002</v>
      </c>
    </row>
    <row r="161" spans="1:241" ht="15" customHeight="1" x14ac:dyDescent="0.25">
      <c r="A161" s="156">
        <v>158</v>
      </c>
      <c r="B161" s="155"/>
      <c r="C161" s="244"/>
      <c r="D161" s="244"/>
      <c r="E161" s="245">
        <v>133644</v>
      </c>
      <c r="F161" s="244"/>
      <c r="G161" s="244">
        <v>22365</v>
      </c>
      <c r="H161" s="244"/>
      <c r="I161" s="244">
        <v>16153</v>
      </c>
      <c r="J161" s="244"/>
      <c r="K161" s="244">
        <v>21874</v>
      </c>
      <c r="L161" s="244"/>
      <c r="M161" s="244">
        <v>15.053510129905096</v>
      </c>
      <c r="N161" s="244"/>
      <c r="O161" s="244">
        <v>10.872316079962307</v>
      </c>
      <c r="P161" s="244"/>
      <c r="Q161" s="244">
        <v>14.723026182944066</v>
      </c>
      <c r="R161" s="244"/>
      <c r="S161" s="244">
        <v>37</v>
      </c>
      <c r="U161" s="244"/>
      <c r="V161" s="244"/>
      <c r="W161" s="245">
        <v>1441</v>
      </c>
      <c r="Y161" s="245">
        <v>1.0079037560327342</v>
      </c>
      <c r="AA161" s="245">
        <v>46685</v>
      </c>
      <c r="AC161" s="245">
        <v>32.800303517856264</v>
      </c>
      <c r="AE161" s="245">
        <v>48056</v>
      </c>
      <c r="AG161" s="245">
        <v>33.800597854756468</v>
      </c>
      <c r="AK161" s="245">
        <v>110</v>
      </c>
      <c r="AM161" s="245">
        <v>3868</v>
      </c>
      <c r="AO161" s="245">
        <v>3726</v>
      </c>
      <c r="AQ161" s="245">
        <v>219</v>
      </c>
      <c r="AS161" s="245">
        <v>1075</v>
      </c>
      <c r="AU161" s="245">
        <v>839</v>
      </c>
      <c r="AW161" s="245">
        <v>300</v>
      </c>
      <c r="AY161" s="245">
        <v>2517</v>
      </c>
      <c r="AZ161" s="244"/>
      <c r="BA161" s="244"/>
      <c r="BB161" s="244"/>
      <c r="BC161" s="244">
        <v>827</v>
      </c>
      <c r="BD161" s="244"/>
      <c r="BE161" s="244">
        <v>384</v>
      </c>
      <c r="BF161" s="244"/>
      <c r="BG161" s="244">
        <v>66</v>
      </c>
      <c r="BH161" s="244"/>
      <c r="BI161" s="244">
        <v>376</v>
      </c>
      <c r="BJ161" s="244"/>
      <c r="BK161" s="244"/>
      <c r="BL161" s="244"/>
      <c r="BM161" s="245">
        <v>3767</v>
      </c>
      <c r="BO161" s="245">
        <v>3890</v>
      </c>
      <c r="BQ161" s="245">
        <v>6129</v>
      </c>
      <c r="BS161" s="245">
        <v>351</v>
      </c>
      <c r="BU161" s="245">
        <v>67585</v>
      </c>
      <c r="BW161" s="244"/>
      <c r="BX161" s="244"/>
      <c r="BY161" s="244"/>
      <c r="BZ161" s="244"/>
      <c r="CA161" s="244">
        <v>44717</v>
      </c>
      <c r="CB161" s="244"/>
      <c r="CC161" s="244">
        <v>31.893557383012261</v>
      </c>
      <c r="CE161" s="244"/>
      <c r="CF161" s="244"/>
      <c r="CG161" s="244">
        <v>79087</v>
      </c>
      <c r="CH161" s="244"/>
      <c r="CI161" s="244">
        <v>4436</v>
      </c>
      <c r="CJ161" s="244"/>
      <c r="CK161" s="244">
        <v>36542</v>
      </c>
      <c r="CL161" s="244"/>
      <c r="CM161" s="244">
        <v>5.3111119092944454</v>
      </c>
      <c r="CN161" s="244"/>
      <c r="CO161" s="257">
        <v>8.3000000000000007</v>
      </c>
      <c r="CP161" s="244"/>
      <c r="CQ161" s="244">
        <v>69.56481905634449</v>
      </c>
      <c r="CR161" s="244"/>
      <c r="CS161" s="244">
        <v>3.0270270270270272</v>
      </c>
      <c r="CT161" s="244"/>
      <c r="CU161" s="244">
        <v>27103</v>
      </c>
      <c r="CV161" s="244"/>
      <c r="CW161" s="244">
        <v>5176</v>
      </c>
      <c r="CX161" s="244"/>
      <c r="CY161" s="244">
        <v>34.891924250421617</v>
      </c>
      <c r="CZ161" s="244"/>
      <c r="DA161" s="244">
        <v>6.6634911234985896</v>
      </c>
      <c r="DE161" s="245">
        <v>9283</v>
      </c>
      <c r="DG161" s="245">
        <v>33636</v>
      </c>
      <c r="DI161" s="245">
        <v>16180</v>
      </c>
      <c r="DK161" s="245">
        <v>59484</v>
      </c>
      <c r="DM161" s="245">
        <v>15.605877210678502</v>
      </c>
      <c r="DO161" s="245">
        <v>56.546298164212224</v>
      </c>
      <c r="DQ161" s="245">
        <v>27.200591755766258</v>
      </c>
      <c r="DS161" s="245">
        <v>22711</v>
      </c>
      <c r="DU161" s="245">
        <v>2503</v>
      </c>
      <c r="DW161" s="245">
        <v>59491</v>
      </c>
      <c r="DY161" s="245">
        <v>38.723592900134705</v>
      </c>
      <c r="EA161" s="245">
        <v>4.2677624511926888</v>
      </c>
      <c r="EB161" s="244"/>
      <c r="EC161" s="245">
        <v>625000</v>
      </c>
      <c r="ED161" s="244"/>
      <c r="EE161" s="245">
        <v>396360</v>
      </c>
      <c r="EK161" s="242">
        <v>18.5</v>
      </c>
      <c r="EO161" s="244">
        <v>1.5538909180957099</v>
      </c>
      <c r="EP161" s="244"/>
      <c r="GA161" s="254">
        <v>9.0193268263866297</v>
      </c>
      <c r="GB161" s="254"/>
      <c r="GC161" s="254">
        <v>30.44555880132479</v>
      </c>
      <c r="GD161" s="254"/>
      <c r="GE161" s="254">
        <v>76.059280169371917</v>
      </c>
      <c r="GF161" s="254"/>
      <c r="GG161" s="254">
        <v>128.10300465654069</v>
      </c>
      <c r="GH161" s="254"/>
      <c r="GI161" s="254">
        <v>113.11529976779489</v>
      </c>
      <c r="GJ161" s="254"/>
      <c r="GK161" s="254">
        <v>22.22476824538472</v>
      </c>
      <c r="GL161" s="254"/>
      <c r="GM161" s="254">
        <v>0</v>
      </c>
      <c r="GN161" s="254"/>
      <c r="GO161" s="254">
        <v>67.963417703962151</v>
      </c>
      <c r="GP161" s="254"/>
      <c r="GQ161" s="254">
        <v>2138</v>
      </c>
      <c r="GR161" s="254"/>
      <c r="GS161" s="254">
        <v>76.900000000000006</v>
      </c>
      <c r="GT161" s="254"/>
      <c r="GU161" s="184">
        <v>71.5</v>
      </c>
      <c r="GV161" s="184"/>
      <c r="GW161" s="184">
        <v>65</v>
      </c>
      <c r="GX161" s="184"/>
      <c r="GY161" s="184">
        <v>49.400000000000006</v>
      </c>
      <c r="GZ161" s="184"/>
      <c r="HC161" s="184"/>
      <c r="HG161" s="184">
        <v>815</v>
      </c>
      <c r="HH161" s="184"/>
      <c r="HI161" s="184">
        <v>5694</v>
      </c>
      <c r="HJ161" s="184"/>
      <c r="HK161" s="184">
        <v>207</v>
      </c>
      <c r="HL161" s="184"/>
      <c r="HM161" s="184">
        <v>7235</v>
      </c>
      <c r="HO161" s="183">
        <v>419.40508300725605</v>
      </c>
      <c r="HQ161" s="154"/>
      <c r="HS161" s="238">
        <v>16</v>
      </c>
      <c r="HT161" s="194">
        <v>2001</v>
      </c>
      <c r="HU161" s="239"/>
      <c r="HW161" s="239">
        <v>89.415047659999999</v>
      </c>
      <c r="HX161" s="239"/>
      <c r="HY161" s="154"/>
      <c r="HZ161" s="154"/>
      <c r="IA161" s="184">
        <v>5</v>
      </c>
      <c r="IB161" s="184"/>
      <c r="IC161" s="184">
        <v>135</v>
      </c>
      <c r="ID161" s="184"/>
      <c r="IE161" s="185">
        <v>0.35814566500487077</v>
      </c>
      <c r="IF161" s="185"/>
      <c r="IG161" s="184">
        <v>9.669932955131511</v>
      </c>
    </row>
    <row r="162" spans="1:241" ht="15" customHeight="1" x14ac:dyDescent="0.25">
      <c r="A162" s="156">
        <v>159</v>
      </c>
      <c r="B162" s="155"/>
      <c r="C162" s="244"/>
      <c r="D162" s="244"/>
      <c r="E162" s="245">
        <v>135766</v>
      </c>
      <c r="F162" s="244"/>
      <c r="G162" s="244"/>
      <c r="H162" s="244"/>
      <c r="I162" s="244"/>
      <c r="J162" s="244"/>
      <c r="K162" s="244"/>
      <c r="L162" s="244"/>
      <c r="M162" s="244"/>
      <c r="N162" s="244"/>
      <c r="O162" s="244"/>
      <c r="P162" s="244"/>
      <c r="Q162" s="244"/>
      <c r="R162" s="244"/>
      <c r="S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v>926</v>
      </c>
      <c r="BD162" s="244"/>
      <c r="BE162" s="244">
        <v>395</v>
      </c>
      <c r="BF162" s="244"/>
      <c r="BG162" s="244">
        <v>81</v>
      </c>
      <c r="BH162" s="244"/>
      <c r="BI162" s="244">
        <v>443</v>
      </c>
      <c r="BJ162" s="244"/>
      <c r="BK162" s="244"/>
      <c r="BL162" s="244"/>
      <c r="BM162" s="244"/>
      <c r="BN162" s="244"/>
      <c r="BO162" s="244"/>
      <c r="BP162" s="244"/>
      <c r="BQ162" s="244"/>
      <c r="BR162" s="244"/>
      <c r="BS162" s="244"/>
      <c r="BT162" s="244"/>
      <c r="BU162" s="244"/>
      <c r="BW162" s="244"/>
      <c r="BX162" s="244"/>
      <c r="BY162" s="244"/>
      <c r="BZ162" s="244"/>
      <c r="CA162" s="244"/>
      <c r="CB162" s="244"/>
      <c r="CC162" s="244"/>
      <c r="CE162" s="244"/>
      <c r="CF162" s="244"/>
      <c r="CG162" s="244"/>
      <c r="CH162" s="244"/>
      <c r="CI162" s="244"/>
      <c r="CJ162" s="244"/>
      <c r="CK162" s="244"/>
      <c r="CL162" s="244"/>
      <c r="CM162" s="244"/>
      <c r="CN162" s="244"/>
      <c r="CO162" s="257">
        <v>7.8</v>
      </c>
      <c r="CP162" s="244"/>
      <c r="CQ162" s="244"/>
      <c r="CR162" s="244"/>
      <c r="CS162" s="244"/>
      <c r="CT162" s="244"/>
      <c r="CU162" s="244"/>
      <c r="CV162" s="244"/>
      <c r="CW162" s="244"/>
      <c r="CX162" s="244"/>
      <c r="CY162" s="244"/>
      <c r="CZ162" s="244"/>
      <c r="DA162" s="244"/>
      <c r="DE162" s="244"/>
      <c r="DF162" s="244"/>
      <c r="DG162" s="244"/>
      <c r="DH162" s="244"/>
      <c r="DI162" s="244"/>
      <c r="DJ162" s="244"/>
      <c r="DK162" s="244"/>
      <c r="DL162" s="244"/>
      <c r="DM162" s="244"/>
      <c r="DN162" s="244"/>
      <c r="DO162" s="244"/>
      <c r="DP162" s="244"/>
      <c r="DQ162" s="244"/>
      <c r="DR162" s="244"/>
      <c r="DS162" s="244"/>
      <c r="DT162" s="244"/>
      <c r="DU162" s="244"/>
      <c r="DV162" s="244"/>
      <c r="DW162" s="244"/>
      <c r="DX162" s="244"/>
      <c r="DY162" s="244"/>
      <c r="DZ162" s="244"/>
      <c r="EA162" s="244"/>
      <c r="EB162" s="244"/>
      <c r="EC162" s="245">
        <v>607600</v>
      </c>
      <c r="ED162" s="244"/>
      <c r="EE162" s="245">
        <v>385000</v>
      </c>
      <c r="EK162" s="242">
        <v>5.7</v>
      </c>
      <c r="EO162" s="244"/>
      <c r="EP162" s="244"/>
      <c r="GA162" s="254">
        <v>8.6989414927384914</v>
      </c>
      <c r="GB162" s="254"/>
      <c r="GC162" s="254">
        <v>30.436502127519962</v>
      </c>
      <c r="GD162" s="254"/>
      <c r="GE162" s="254">
        <v>71.858234335797192</v>
      </c>
      <c r="GF162" s="254"/>
      <c r="GG162" s="254">
        <v>137.54719340388107</v>
      </c>
      <c r="GH162" s="254"/>
      <c r="GI162" s="254">
        <v>109.53377410611627</v>
      </c>
      <c r="GJ162" s="254"/>
      <c r="GK162" s="254">
        <v>19.981065957817695</v>
      </c>
      <c r="GL162" s="254"/>
      <c r="GM162" s="254">
        <v>0.66906217204696361</v>
      </c>
      <c r="GN162" s="254"/>
      <c r="GO162" s="254">
        <v>67.659770591259061</v>
      </c>
      <c r="GP162" s="254"/>
      <c r="GQ162" s="254">
        <v>2069</v>
      </c>
      <c r="GR162" s="254"/>
      <c r="GS162" s="254">
        <v>81.099999999999994</v>
      </c>
      <c r="GT162" s="254"/>
      <c r="GU162" s="184">
        <v>72.099999999999994</v>
      </c>
      <c r="GV162" s="184"/>
      <c r="GW162" s="184">
        <v>67.099999999999994</v>
      </c>
      <c r="GX162" s="184"/>
      <c r="GY162" s="184">
        <v>53.8</v>
      </c>
      <c r="GZ162" s="184"/>
      <c r="HC162" s="184"/>
      <c r="HG162" s="184">
        <v>906</v>
      </c>
      <c r="HH162" s="184"/>
      <c r="HI162" s="184">
        <v>6243</v>
      </c>
      <c r="HJ162" s="184"/>
      <c r="HK162" s="184">
        <v>320</v>
      </c>
      <c r="HL162" s="184"/>
      <c r="HM162" s="184">
        <v>8134</v>
      </c>
      <c r="HO162" s="183">
        <v>592.60477072995764</v>
      </c>
      <c r="HQ162" s="154"/>
      <c r="HS162" s="238">
        <v>16</v>
      </c>
      <c r="HT162" s="194">
        <v>2002</v>
      </c>
      <c r="HU162" s="239"/>
      <c r="HW162" s="239">
        <v>88.92132119</v>
      </c>
      <c r="HX162" s="239"/>
      <c r="HY162" s="154"/>
      <c r="HZ162" s="154"/>
      <c r="IA162" s="184">
        <v>3</v>
      </c>
      <c r="IB162" s="184"/>
      <c r="IC162" s="184">
        <v>126</v>
      </c>
      <c r="ID162" s="184"/>
      <c r="IE162" s="185">
        <v>0.21255641601541742</v>
      </c>
      <c r="IF162" s="185"/>
      <c r="IG162" s="184">
        <v>8.9273694726475323</v>
      </c>
    </row>
    <row r="163" spans="1:241" ht="15" customHeight="1" x14ac:dyDescent="0.25">
      <c r="A163" s="156">
        <v>160</v>
      </c>
      <c r="B163" s="155"/>
      <c r="C163" s="244"/>
      <c r="D163" s="244"/>
      <c r="E163" s="245">
        <v>138217</v>
      </c>
      <c r="F163" s="244"/>
      <c r="G163" s="244"/>
      <c r="H163" s="244"/>
      <c r="I163" s="244"/>
      <c r="J163" s="244"/>
      <c r="K163" s="244"/>
      <c r="L163" s="244"/>
      <c r="M163" s="244"/>
      <c r="N163" s="244"/>
      <c r="O163" s="244"/>
      <c r="P163" s="244"/>
      <c r="Q163" s="244"/>
      <c r="R163" s="244"/>
      <c r="S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v>769</v>
      </c>
      <c r="BD163" s="244"/>
      <c r="BE163" s="244">
        <v>360</v>
      </c>
      <c r="BF163" s="244"/>
      <c r="BG163" s="244">
        <v>59</v>
      </c>
      <c r="BH163" s="244"/>
      <c r="BI163" s="244">
        <v>274</v>
      </c>
      <c r="BJ163" s="244"/>
      <c r="BK163" s="244"/>
      <c r="BL163" s="244"/>
      <c r="BM163" s="244"/>
      <c r="BN163" s="244"/>
      <c r="BO163" s="244"/>
      <c r="BP163" s="244"/>
      <c r="BQ163" s="244"/>
      <c r="BR163" s="244"/>
      <c r="BS163" s="244"/>
      <c r="BT163" s="244"/>
      <c r="BU163" s="244"/>
      <c r="BW163" s="244"/>
      <c r="BX163" s="244"/>
      <c r="BY163" s="244"/>
      <c r="BZ163" s="244"/>
      <c r="CA163" s="244"/>
      <c r="CB163" s="244"/>
      <c r="CC163" s="244"/>
      <c r="CE163" s="244"/>
      <c r="CF163" s="244"/>
      <c r="CG163" s="244"/>
      <c r="CH163" s="244"/>
      <c r="CI163" s="244"/>
      <c r="CJ163" s="244"/>
      <c r="CK163" s="244"/>
      <c r="CL163" s="244"/>
      <c r="CM163" s="244"/>
      <c r="CN163" s="244"/>
      <c r="CO163" s="257">
        <v>6.3</v>
      </c>
      <c r="CP163" s="244"/>
      <c r="CQ163" s="244"/>
      <c r="CR163" s="244"/>
      <c r="CS163" s="244"/>
      <c r="CT163" s="244"/>
      <c r="CU163" s="244"/>
      <c r="CV163" s="244"/>
      <c r="CW163" s="244"/>
      <c r="CX163" s="244"/>
      <c r="CY163" s="244"/>
      <c r="CZ163" s="244"/>
      <c r="DA163" s="244"/>
      <c r="DE163" s="244"/>
      <c r="DF163" s="244"/>
      <c r="DG163" s="244"/>
      <c r="DH163" s="244"/>
      <c r="DI163" s="244"/>
      <c r="DJ163" s="244"/>
      <c r="DK163" s="244"/>
      <c r="DL163" s="244"/>
      <c r="DM163" s="244"/>
      <c r="DN163" s="244"/>
      <c r="DO163" s="244"/>
      <c r="DP163" s="244"/>
      <c r="DQ163" s="244"/>
      <c r="DR163" s="244"/>
      <c r="DS163" s="244"/>
      <c r="DT163" s="244"/>
      <c r="DU163" s="244"/>
      <c r="DV163" s="244"/>
      <c r="DW163" s="244"/>
      <c r="DX163" s="244"/>
      <c r="DY163" s="244"/>
      <c r="DZ163" s="244"/>
      <c r="EA163" s="244"/>
      <c r="EB163" s="244"/>
      <c r="EC163" s="245">
        <v>650000</v>
      </c>
      <c r="ED163" s="244"/>
      <c r="EE163" s="245">
        <v>400000</v>
      </c>
      <c r="EK163" s="242">
        <v>4.8</v>
      </c>
      <c r="EO163" s="244"/>
      <c r="EP163" s="244"/>
      <c r="GA163" s="254">
        <v>5.7677675384713574</v>
      </c>
      <c r="GB163" s="254"/>
      <c r="GC163" s="254">
        <v>27.931642530072235</v>
      </c>
      <c r="GD163" s="254"/>
      <c r="GE163" s="254">
        <v>77.641644607463348</v>
      </c>
      <c r="GF163" s="254"/>
      <c r="GG163" s="254">
        <v>120.81442461092739</v>
      </c>
      <c r="GH163" s="254"/>
      <c r="GI163" s="254">
        <v>95.592269259701794</v>
      </c>
      <c r="GJ163" s="254"/>
      <c r="GK163" s="254">
        <v>21.070870722832993</v>
      </c>
      <c r="GL163" s="254"/>
      <c r="GM163" s="254">
        <v>0.62509615520233741</v>
      </c>
      <c r="GN163" s="254"/>
      <c r="GO163" s="254">
        <v>62.552985493812997</v>
      </c>
      <c r="GP163" s="254"/>
      <c r="GQ163" s="254">
        <v>2266</v>
      </c>
      <c r="GR163" s="254"/>
      <c r="GS163" s="254">
        <v>75.3</v>
      </c>
      <c r="GT163" s="254"/>
      <c r="GU163" s="184">
        <v>61.9</v>
      </c>
      <c r="GV163" s="184"/>
      <c r="GW163" s="184">
        <v>80.5</v>
      </c>
      <c r="GX163" s="184"/>
      <c r="GY163" s="184">
        <v>54.699999999999996</v>
      </c>
      <c r="GZ163" s="184"/>
      <c r="HC163" s="184"/>
      <c r="HG163" s="184">
        <v>1035</v>
      </c>
      <c r="HH163" s="184"/>
      <c r="HI163" s="184">
        <v>5388</v>
      </c>
      <c r="HJ163" s="184"/>
      <c r="HK163" s="184">
        <v>380</v>
      </c>
      <c r="HL163" s="184"/>
      <c r="HM163" s="184">
        <v>7517</v>
      </c>
      <c r="HO163" s="183">
        <v>525.6465230441662</v>
      </c>
      <c r="HQ163" s="154"/>
      <c r="HS163" s="238">
        <v>15</v>
      </c>
      <c r="HT163" s="194">
        <v>2003</v>
      </c>
      <c r="HU163" s="239"/>
      <c r="HW163" s="239">
        <v>93.040648900000008</v>
      </c>
      <c r="HX163" s="239"/>
      <c r="HY163" s="154"/>
      <c r="HZ163" s="154"/>
      <c r="IA163" s="184">
        <v>2</v>
      </c>
      <c r="IB163" s="184"/>
      <c r="IC163" s="184">
        <v>80</v>
      </c>
      <c r="ID163" s="184"/>
      <c r="IE163" s="185">
        <v>0.13980441362533816</v>
      </c>
      <c r="IF163" s="185"/>
      <c r="IG163" s="184">
        <v>5.5921765450135261</v>
      </c>
    </row>
    <row r="164" spans="1:241" ht="15" customHeight="1" x14ac:dyDescent="0.25">
      <c r="A164" s="198">
        <v>161</v>
      </c>
      <c r="B164" s="155"/>
      <c r="C164" s="244"/>
      <c r="D164" s="244"/>
      <c r="E164" s="245">
        <v>140609</v>
      </c>
      <c r="F164" s="244"/>
      <c r="G164" s="244"/>
      <c r="H164" s="244"/>
      <c r="I164" s="244"/>
      <c r="J164" s="244"/>
      <c r="K164" s="244"/>
      <c r="L164" s="244"/>
      <c r="M164" s="244"/>
      <c r="N164" s="244"/>
      <c r="O164" s="244"/>
      <c r="P164" s="244"/>
      <c r="Q164" s="244"/>
      <c r="R164" s="244"/>
      <c r="S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v>681</v>
      </c>
      <c r="BD164" s="244"/>
      <c r="BE164" s="244">
        <v>341</v>
      </c>
      <c r="BF164" s="244"/>
      <c r="BG164" s="244">
        <v>35</v>
      </c>
      <c r="BH164" s="244"/>
      <c r="BI164" s="244">
        <v>144</v>
      </c>
      <c r="BJ164" s="244"/>
      <c r="BK164" s="244"/>
      <c r="BL164" s="244"/>
      <c r="BM164" s="244"/>
      <c r="BN164" s="244"/>
      <c r="BO164" s="244"/>
      <c r="BP164" s="244"/>
      <c r="BQ164" s="244"/>
      <c r="BR164" s="244"/>
      <c r="BS164" s="244"/>
      <c r="BT164" s="244"/>
      <c r="BU164" s="244"/>
      <c r="BW164" s="244"/>
      <c r="BX164" s="244"/>
      <c r="BY164" s="244"/>
      <c r="BZ164" s="244"/>
      <c r="CA164" s="244"/>
      <c r="CB164" s="244"/>
      <c r="CC164" s="244"/>
      <c r="CE164" s="244"/>
      <c r="CF164" s="244"/>
      <c r="CG164" s="244"/>
      <c r="CH164" s="244"/>
      <c r="CI164" s="244"/>
      <c r="CJ164" s="244"/>
      <c r="CK164" s="244"/>
      <c r="CL164" s="244"/>
      <c r="CM164" s="244"/>
      <c r="CN164" s="244"/>
      <c r="CO164" s="257">
        <v>6.9</v>
      </c>
      <c r="CP164" s="244"/>
      <c r="CQ164" s="244"/>
      <c r="CR164" s="244"/>
      <c r="CS164" s="244"/>
      <c r="CT164" s="244"/>
      <c r="CU164" s="244"/>
      <c r="CV164" s="244"/>
      <c r="CW164" s="244"/>
      <c r="CX164" s="244"/>
      <c r="CY164" s="244"/>
      <c r="CZ164" s="244"/>
      <c r="DA164" s="244"/>
      <c r="DE164" s="244"/>
      <c r="DF164" s="244"/>
      <c r="DG164" s="244"/>
      <c r="DH164" s="244"/>
      <c r="DI164" s="244"/>
      <c r="DJ164" s="244"/>
      <c r="DK164" s="244"/>
      <c r="DL164" s="244"/>
      <c r="DM164" s="244"/>
      <c r="DN164" s="244"/>
      <c r="DO164" s="244"/>
      <c r="DP164" s="244"/>
      <c r="DQ164" s="244"/>
      <c r="DR164" s="244"/>
      <c r="DS164" s="244"/>
      <c r="DT164" s="244"/>
      <c r="DU164" s="244"/>
      <c r="DV164" s="244"/>
      <c r="DW164" s="244"/>
      <c r="DX164" s="244"/>
      <c r="DY164" s="244"/>
      <c r="DZ164" s="244"/>
      <c r="EA164" s="244"/>
      <c r="EB164" s="244"/>
      <c r="EC164" s="245">
        <v>700000</v>
      </c>
      <c r="ED164" s="244"/>
      <c r="EE164" s="245">
        <v>425000</v>
      </c>
      <c r="EK164" s="242">
        <v>3.4000000000000004</v>
      </c>
      <c r="EO164" s="244"/>
      <c r="EP164" s="244"/>
      <c r="GA164" s="254">
        <v>9.353741496598639</v>
      </c>
      <c r="GB164" s="254"/>
      <c r="GC164" s="254">
        <v>28.806204413258239</v>
      </c>
      <c r="GD164" s="254"/>
      <c r="GE164" s="254">
        <v>78.875171467764062</v>
      </c>
      <c r="GF164" s="254"/>
      <c r="GG164" s="254">
        <v>126.11734113440598</v>
      </c>
      <c r="GH164" s="254"/>
      <c r="GI164" s="254">
        <v>96.715629641855088</v>
      </c>
      <c r="GJ164" s="254"/>
      <c r="GK164" s="254">
        <v>28.965380418609264</v>
      </c>
      <c r="GL164" s="254"/>
      <c r="GM164" s="254">
        <v>1.1326311020500623</v>
      </c>
      <c r="GN164" s="254"/>
      <c r="GO164" s="254">
        <v>67.503434494817029</v>
      </c>
      <c r="GP164" s="254"/>
      <c r="GQ164" s="254">
        <v>2204</v>
      </c>
      <c r="GR164" s="254"/>
      <c r="GS164" s="254">
        <v>82.9</v>
      </c>
      <c r="GT164" s="254"/>
      <c r="GU164" s="184">
        <v>68.900000000000006</v>
      </c>
      <c r="GV164" s="184"/>
      <c r="GW164" s="184">
        <v>70.900000000000006</v>
      </c>
      <c r="GX164" s="184"/>
      <c r="GY164" s="184">
        <v>55.3</v>
      </c>
      <c r="GZ164" s="184"/>
      <c r="HC164" s="184"/>
      <c r="HG164" s="184">
        <v>1047</v>
      </c>
      <c r="HH164" s="184"/>
      <c r="HI164" s="184">
        <v>6605</v>
      </c>
      <c r="HJ164" s="184"/>
      <c r="HK164" s="184">
        <v>338</v>
      </c>
      <c r="HL164" s="184"/>
      <c r="HM164" s="184">
        <v>9104</v>
      </c>
      <c r="HO164" s="183">
        <v>586.75850293379256</v>
      </c>
      <c r="HQ164" s="154"/>
      <c r="HS164" s="238">
        <v>15</v>
      </c>
      <c r="HT164" s="194">
        <v>2004</v>
      </c>
      <c r="HU164" s="239"/>
      <c r="HW164" s="239">
        <v>87.395139830000005</v>
      </c>
      <c r="HX164" s="239"/>
      <c r="HY164" s="154"/>
      <c r="HZ164" s="154"/>
      <c r="IA164" s="184">
        <v>3</v>
      </c>
      <c r="IB164" s="184"/>
      <c r="IC164" s="184">
        <v>100</v>
      </c>
      <c r="ID164" s="184"/>
      <c r="IE164" s="185">
        <v>0.2067808488092521</v>
      </c>
      <c r="IF164" s="185"/>
      <c r="IG164" s="184">
        <v>6.892694960308404</v>
      </c>
    </row>
    <row r="165" spans="1:241" ht="15" customHeight="1" x14ac:dyDescent="0.25">
      <c r="A165" s="156">
        <v>162</v>
      </c>
      <c r="B165" s="155"/>
      <c r="C165" s="244"/>
      <c r="D165" s="244"/>
      <c r="E165" s="245">
        <v>141780</v>
      </c>
      <c r="F165" s="244"/>
      <c r="G165" s="244"/>
      <c r="H165" s="244"/>
      <c r="I165" s="244"/>
      <c r="J165" s="244"/>
      <c r="K165" s="244"/>
      <c r="L165" s="244"/>
      <c r="M165" s="244"/>
      <c r="N165" s="244"/>
      <c r="O165" s="244"/>
      <c r="P165" s="244"/>
      <c r="Q165" s="244"/>
      <c r="R165" s="244"/>
      <c r="S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v>840</v>
      </c>
      <c r="BD165" s="244"/>
      <c r="BE165" s="244">
        <v>308</v>
      </c>
      <c r="BF165" s="244"/>
      <c r="BG165" s="244">
        <v>16</v>
      </c>
      <c r="BH165" s="244"/>
      <c r="BI165" s="244">
        <v>187</v>
      </c>
      <c r="BJ165" s="244"/>
      <c r="BK165" s="244"/>
      <c r="BL165" s="244"/>
      <c r="BM165" s="244"/>
      <c r="BN165" s="244"/>
      <c r="BO165" s="244"/>
      <c r="BP165" s="244"/>
      <c r="BQ165" s="244"/>
      <c r="BR165" s="244"/>
      <c r="BS165" s="244"/>
      <c r="BT165" s="244"/>
      <c r="BU165" s="244"/>
      <c r="BW165" s="244"/>
      <c r="BX165" s="244"/>
      <c r="BY165" s="244"/>
      <c r="BZ165" s="244"/>
      <c r="CA165" s="244"/>
      <c r="CB165" s="244"/>
      <c r="CC165" s="244"/>
      <c r="CE165" s="244"/>
      <c r="CF165" s="244"/>
      <c r="CG165" s="244"/>
      <c r="CH165" s="244"/>
      <c r="CI165" s="244"/>
      <c r="CJ165" s="244"/>
      <c r="CK165" s="244"/>
      <c r="CL165" s="244"/>
      <c r="CM165" s="244"/>
      <c r="CN165" s="244"/>
      <c r="CO165" s="257">
        <v>5.9</v>
      </c>
      <c r="CP165" s="244"/>
      <c r="CQ165" s="244"/>
      <c r="CR165" s="244"/>
      <c r="CS165" s="244"/>
      <c r="CT165" s="244"/>
      <c r="CU165" s="244"/>
      <c r="CV165" s="244"/>
      <c r="CW165" s="244"/>
      <c r="CX165" s="244"/>
      <c r="CY165" s="244"/>
      <c r="CZ165" s="244"/>
      <c r="DA165" s="244"/>
      <c r="DE165" s="244"/>
      <c r="DF165" s="244"/>
      <c r="DG165" s="244"/>
      <c r="DH165" s="244"/>
      <c r="DI165" s="244"/>
      <c r="DJ165" s="244"/>
      <c r="DK165" s="244"/>
      <c r="DL165" s="244"/>
      <c r="DM165" s="244"/>
      <c r="DN165" s="244"/>
      <c r="DO165" s="244"/>
      <c r="DP165" s="244"/>
      <c r="DQ165" s="244"/>
      <c r="DR165" s="244"/>
      <c r="DS165" s="244"/>
      <c r="DT165" s="244"/>
      <c r="DU165" s="244"/>
      <c r="DV165" s="244"/>
      <c r="DW165" s="244"/>
      <c r="DX165" s="244"/>
      <c r="DY165" s="244"/>
      <c r="DZ165" s="244"/>
      <c r="EA165" s="244"/>
      <c r="EB165" s="244"/>
      <c r="EC165" s="245">
        <v>775000</v>
      </c>
      <c r="ED165" s="244"/>
      <c r="EE165" s="245">
        <v>440000</v>
      </c>
      <c r="EK165" s="242">
        <v>3.5999999999999996</v>
      </c>
      <c r="EO165" s="244"/>
      <c r="EP165" s="244"/>
      <c r="GA165" s="254">
        <v>7.7678086999215425</v>
      </c>
      <c r="GB165" s="254"/>
      <c r="GC165" s="254">
        <v>22.933447877291425</v>
      </c>
      <c r="GD165" s="254"/>
      <c r="GE165" s="254">
        <v>70.546446129802874</v>
      </c>
      <c r="GF165" s="254"/>
      <c r="GG165" s="254">
        <v>116.07434502917336</v>
      </c>
      <c r="GH165" s="254"/>
      <c r="GI165" s="254">
        <v>89.027454991235871</v>
      </c>
      <c r="GJ165" s="254"/>
      <c r="GK165" s="254">
        <v>27.672336939702674</v>
      </c>
      <c r="GL165" s="254"/>
      <c r="GM165" s="254">
        <v>1.0795365199928204</v>
      </c>
      <c r="GN165" s="254"/>
      <c r="GO165" s="254">
        <v>60.856374822982055</v>
      </c>
      <c r="GP165" s="254"/>
      <c r="GQ165" s="254">
        <v>2162</v>
      </c>
      <c r="GR165" s="254"/>
      <c r="GS165" s="254">
        <v>82.1</v>
      </c>
      <c r="GT165" s="254"/>
      <c r="GU165" s="184">
        <v>67.3</v>
      </c>
      <c r="GV165" s="184"/>
      <c r="GW165" s="184">
        <v>70.8</v>
      </c>
      <c r="GX165" s="184"/>
      <c r="GY165" s="184">
        <v>56.9</v>
      </c>
      <c r="GZ165" s="184"/>
      <c r="HC165" s="184"/>
      <c r="HG165" s="223">
        <v>1114.7867247592922</v>
      </c>
      <c r="HH165" s="223"/>
      <c r="HI165" s="223">
        <v>6744.5269216287452</v>
      </c>
      <c r="HJ165" s="223"/>
      <c r="HK165" s="223">
        <v>463.26179334086385</v>
      </c>
      <c r="HL165" s="223"/>
      <c r="HM165" s="223">
        <v>9604.78188370717</v>
      </c>
      <c r="HO165" s="183">
        <v>632.96090577416817</v>
      </c>
      <c r="HQ165" s="154"/>
      <c r="HS165" s="238">
        <v>15</v>
      </c>
      <c r="HT165" s="194">
        <v>2005</v>
      </c>
      <c r="HU165" s="239"/>
      <c r="HW165" s="239">
        <v>89.02898175</v>
      </c>
      <c r="HX165" s="239"/>
      <c r="HY165" s="154"/>
      <c r="HZ165" s="154"/>
      <c r="IA165" s="184">
        <v>2</v>
      </c>
      <c r="IB165" s="184"/>
      <c r="IC165" s="184">
        <v>106</v>
      </c>
      <c r="ID165" s="184"/>
      <c r="IE165" s="185">
        <v>0.13585086019292064</v>
      </c>
      <c r="IF165" s="185"/>
      <c r="IG165" s="184">
        <v>7.2000955902247936</v>
      </c>
    </row>
    <row r="166" spans="1:241" ht="15" customHeight="1" x14ac:dyDescent="0.25">
      <c r="A166" s="156">
        <v>163</v>
      </c>
      <c r="B166" s="155"/>
      <c r="C166" s="244"/>
      <c r="D166" s="244"/>
      <c r="E166" s="245">
        <v>142942</v>
      </c>
      <c r="F166" s="244"/>
      <c r="G166" s="244"/>
      <c r="H166" s="244"/>
      <c r="I166" s="244"/>
      <c r="J166" s="244"/>
      <c r="K166" s="244"/>
      <c r="L166" s="244"/>
      <c r="M166" s="244"/>
      <c r="N166" s="244"/>
      <c r="O166" s="244"/>
      <c r="P166" s="244"/>
      <c r="Q166" s="244"/>
      <c r="R166" s="244"/>
      <c r="S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68">
        <v>657</v>
      </c>
      <c r="BD166" s="240"/>
      <c r="BE166" s="268">
        <v>230</v>
      </c>
      <c r="BF166" s="240"/>
      <c r="BG166" s="268">
        <v>31</v>
      </c>
      <c r="BH166" s="240"/>
      <c r="BI166" s="268">
        <v>133</v>
      </c>
      <c r="BJ166" s="244"/>
      <c r="BK166" s="244"/>
      <c r="BL166" s="244"/>
      <c r="BM166" s="244"/>
      <c r="BN166" s="244"/>
      <c r="BO166" s="244"/>
      <c r="BP166" s="244"/>
      <c r="BQ166" s="244"/>
      <c r="BR166" s="244"/>
      <c r="BS166" s="244"/>
      <c r="BT166" s="244"/>
      <c r="BU166" s="244"/>
      <c r="BW166" s="244"/>
      <c r="BX166" s="244"/>
      <c r="BY166" s="244"/>
      <c r="BZ166" s="244"/>
      <c r="CA166" s="244"/>
      <c r="CB166" s="244"/>
      <c r="CC166" s="244"/>
      <c r="CE166" s="244"/>
      <c r="CF166" s="244"/>
      <c r="CG166" s="244"/>
      <c r="CH166" s="244"/>
      <c r="CI166" s="244"/>
      <c r="CJ166" s="244"/>
      <c r="CK166" s="244"/>
      <c r="CL166" s="244"/>
      <c r="CM166" s="244"/>
      <c r="CN166" s="244"/>
      <c r="CO166" s="257">
        <v>5.2</v>
      </c>
      <c r="CP166" s="244"/>
      <c r="CQ166" s="244"/>
      <c r="CR166" s="244"/>
      <c r="CS166" s="244"/>
      <c r="CT166" s="244"/>
      <c r="CU166" s="244"/>
      <c r="CV166" s="244"/>
      <c r="CW166" s="244"/>
      <c r="CX166" s="244"/>
      <c r="CY166" s="244"/>
      <c r="CZ166" s="244"/>
      <c r="DA166" s="244"/>
      <c r="DE166" s="244"/>
      <c r="DF166" s="244"/>
      <c r="DG166" s="244"/>
      <c r="DH166" s="244"/>
      <c r="DI166" s="244"/>
      <c r="DJ166" s="244"/>
      <c r="DK166" s="244"/>
      <c r="DL166" s="244"/>
      <c r="DM166" s="244"/>
      <c r="DN166" s="244"/>
      <c r="DO166" s="244"/>
      <c r="DP166" s="244"/>
      <c r="DQ166" s="244"/>
      <c r="DR166" s="244"/>
      <c r="DS166" s="244"/>
      <c r="DT166" s="244"/>
      <c r="DU166" s="244"/>
      <c r="DV166" s="244"/>
      <c r="DW166" s="244"/>
      <c r="DX166" s="244"/>
      <c r="DY166" s="244"/>
      <c r="DZ166" s="244"/>
      <c r="EA166" s="244"/>
      <c r="EB166" s="244"/>
      <c r="EC166" s="245">
        <v>863500</v>
      </c>
      <c r="ED166" s="244"/>
      <c r="EE166" s="245">
        <v>461650</v>
      </c>
      <c r="EK166" s="242">
        <v>3.5000000000000004</v>
      </c>
      <c r="EO166" s="244"/>
      <c r="EP166" s="244"/>
      <c r="GA166" s="254">
        <v>5.9287207587295594</v>
      </c>
      <c r="GC166" s="254">
        <v>26.1301556716992</v>
      </c>
      <c r="GE166" s="254">
        <v>57.085916832802113</v>
      </c>
      <c r="GG166" s="254">
        <v>103.29388082079907</v>
      </c>
      <c r="GI166" s="254">
        <v>88.439816066750993</v>
      </c>
      <c r="GK166" s="254">
        <v>24.490258171711432</v>
      </c>
      <c r="GM166" s="254">
        <v>0</v>
      </c>
      <c r="GO166" s="254">
        <v>56.978729269580434</v>
      </c>
      <c r="GP166" s="254"/>
      <c r="GQ166" s="254">
        <v>2182</v>
      </c>
      <c r="GR166" s="254"/>
      <c r="GS166" s="254">
        <v>83.6</v>
      </c>
      <c r="GT166" s="254"/>
      <c r="GU166" s="184">
        <v>70.900000000000006</v>
      </c>
      <c r="GV166" s="184"/>
      <c r="GW166" s="184">
        <v>72</v>
      </c>
      <c r="GX166" s="184"/>
      <c r="GY166" s="184">
        <v>58.4</v>
      </c>
      <c r="GZ166" s="184"/>
      <c r="HC166" s="184"/>
      <c r="HG166" s="184">
        <v>1053.7757586013877</v>
      </c>
      <c r="HH166" s="184"/>
      <c r="HI166" s="184">
        <v>7788.4377562842528</v>
      </c>
      <c r="HJ166" s="184"/>
      <c r="HK166" s="184">
        <v>548.04150014970253</v>
      </c>
      <c r="HL166" s="184"/>
      <c r="HM166" s="184">
        <v>10742.784988088884</v>
      </c>
      <c r="HO166" s="183">
        <v>703.27844616998357</v>
      </c>
      <c r="HQ166" s="154"/>
      <c r="HS166" s="238">
        <v>15</v>
      </c>
      <c r="HT166" s="194">
        <v>2006</v>
      </c>
      <c r="HU166" s="239"/>
      <c r="HW166" s="239">
        <v>89.265723149999999</v>
      </c>
      <c r="HX166" s="239"/>
      <c r="HY166" s="154"/>
      <c r="HZ166" s="154"/>
      <c r="IA166" s="184">
        <v>1</v>
      </c>
      <c r="IB166" s="184"/>
      <c r="IC166" s="184">
        <v>91</v>
      </c>
      <c r="ID166" s="184"/>
      <c r="IE166" s="185">
        <v>6.6952598228359736E-2</v>
      </c>
      <c r="IF166" s="185"/>
      <c r="IG166" s="184">
        <v>6.0926864387807367</v>
      </c>
    </row>
    <row r="167" spans="1:241" ht="15" customHeight="1" x14ac:dyDescent="0.25">
      <c r="A167" s="156">
        <v>164</v>
      </c>
      <c r="B167" s="155"/>
      <c r="C167" s="244"/>
      <c r="D167" s="244"/>
      <c r="E167" s="245">
        <v>145000</v>
      </c>
      <c r="F167" s="244"/>
      <c r="G167" s="244"/>
      <c r="H167" s="244"/>
      <c r="I167" s="244"/>
      <c r="J167" s="244"/>
      <c r="K167" s="244"/>
      <c r="L167" s="244"/>
      <c r="M167" s="244"/>
      <c r="N167" s="244"/>
      <c r="O167" s="244"/>
      <c r="P167" s="244"/>
      <c r="Q167" s="244"/>
      <c r="R167" s="244"/>
      <c r="S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v>668</v>
      </c>
      <c r="BD167" s="244"/>
      <c r="BE167" s="244">
        <v>181</v>
      </c>
      <c r="BF167" s="244"/>
      <c r="BG167" s="244">
        <v>55</v>
      </c>
      <c r="BH167" s="244"/>
      <c r="BI167" s="244">
        <v>131</v>
      </c>
      <c r="BJ167" s="244"/>
      <c r="BK167" s="244"/>
      <c r="BL167" s="244"/>
      <c r="BM167" s="244"/>
      <c r="BN167" s="244"/>
      <c r="BO167" s="244"/>
      <c r="BP167" s="244"/>
      <c r="BQ167" s="244"/>
      <c r="BR167" s="244"/>
      <c r="BS167" s="244"/>
      <c r="BT167" s="244"/>
      <c r="BU167" s="244"/>
      <c r="BW167" s="244"/>
      <c r="BX167" s="244"/>
      <c r="BY167" s="244"/>
      <c r="BZ167" s="244"/>
      <c r="CA167" s="244"/>
      <c r="CB167" s="244"/>
      <c r="CC167" s="244"/>
      <c r="CE167" s="244"/>
      <c r="CF167" s="244"/>
      <c r="CG167" s="244"/>
      <c r="CH167" s="244"/>
      <c r="CI167" s="244"/>
      <c r="CJ167" s="244"/>
      <c r="CK167" s="244"/>
      <c r="CL167" s="244"/>
      <c r="CM167" s="244"/>
      <c r="CN167" s="244"/>
      <c r="CO167" s="257">
        <v>5.6</v>
      </c>
      <c r="CP167" s="244"/>
      <c r="CQ167" s="244"/>
      <c r="CR167" s="244"/>
      <c r="CS167" s="244"/>
      <c r="CT167" s="244"/>
      <c r="CU167" s="244"/>
      <c r="CV167" s="244"/>
      <c r="CW167" s="244"/>
      <c r="CX167" s="244"/>
      <c r="CY167" s="244"/>
      <c r="CZ167" s="244"/>
      <c r="DA167" s="244"/>
      <c r="DE167" s="244"/>
      <c r="DF167" s="244"/>
      <c r="DG167" s="244"/>
      <c r="DH167" s="244"/>
      <c r="DI167" s="244"/>
      <c r="DJ167" s="244"/>
      <c r="DK167" s="244"/>
      <c r="DL167" s="244"/>
      <c r="DM167" s="244"/>
      <c r="DN167" s="244"/>
      <c r="DO167" s="244"/>
      <c r="DP167" s="244"/>
      <c r="DQ167" s="244"/>
      <c r="DR167" s="244"/>
      <c r="DS167" s="244"/>
      <c r="DT167" s="244"/>
      <c r="DU167" s="244"/>
      <c r="DV167" s="244"/>
      <c r="DW167" s="244"/>
      <c r="DX167" s="244"/>
      <c r="DY167" s="244"/>
      <c r="DZ167" s="244"/>
      <c r="EA167" s="244"/>
      <c r="EB167" s="244"/>
      <c r="EC167" s="245">
        <v>990000</v>
      </c>
      <c r="ED167" s="244"/>
      <c r="EE167" s="245">
        <v>507500</v>
      </c>
      <c r="EK167" s="242">
        <v>3.2</v>
      </c>
      <c r="EO167" s="244"/>
      <c r="EP167" s="244"/>
      <c r="GA167" s="254">
        <v>8.3087175141875598</v>
      </c>
      <c r="GC167" s="254">
        <v>28.419135551235694</v>
      </c>
      <c r="GE167" s="254">
        <v>65.066675377397587</v>
      </c>
      <c r="GG167" s="254">
        <v>116.38185020098818</v>
      </c>
      <c r="GI167" s="254">
        <v>95.092129986653234</v>
      </c>
      <c r="GK167" s="254">
        <v>23.849066069093983</v>
      </c>
      <c r="GM167" s="254">
        <v>0</v>
      </c>
      <c r="GO167" s="254">
        <v>62.254834843622092</v>
      </c>
      <c r="GP167" s="254"/>
      <c r="GQ167" s="254">
        <v>2119</v>
      </c>
      <c r="GR167" s="254"/>
      <c r="GS167" s="254">
        <v>83.324987481221839</v>
      </c>
      <c r="GT167" s="254"/>
      <c r="GU167" s="184">
        <v>71.464903357070199</v>
      </c>
      <c r="GV167" s="184"/>
      <c r="GW167" s="184">
        <v>72.625426205552856</v>
      </c>
      <c r="GX167" s="184"/>
      <c r="GY167" s="184">
        <v>59.084266926449097</v>
      </c>
      <c r="GZ167" s="184"/>
      <c r="HC167" s="184"/>
      <c r="HG167" s="184">
        <v>1075.9763130394397</v>
      </c>
      <c r="HH167" s="184"/>
      <c r="HI167" s="184">
        <v>7613.7580472449072</v>
      </c>
      <c r="HJ167" s="184"/>
      <c r="HK167" s="184">
        <v>477.99667144018269</v>
      </c>
      <c r="HL167" s="184"/>
      <c r="HM167" s="184">
        <v>10544.954909625731</v>
      </c>
      <c r="HO167" s="183">
        <v>857.00105552332286</v>
      </c>
      <c r="HQ167" s="154"/>
      <c r="HS167" s="238">
        <v>15</v>
      </c>
      <c r="HT167" s="194">
        <v>2007</v>
      </c>
      <c r="HU167" s="239"/>
      <c r="HW167" s="239">
        <v>82.38600117</v>
      </c>
      <c r="HX167" s="239"/>
      <c r="HY167" s="154"/>
      <c r="HZ167" s="154"/>
      <c r="IA167" s="184">
        <v>4</v>
      </c>
      <c r="IB167" s="184"/>
      <c r="IC167" s="184">
        <v>118.66666666666667</v>
      </c>
      <c r="ID167" s="184"/>
      <c r="IE167" s="185">
        <v>0.26402895521957165</v>
      </c>
      <c r="IF167" s="185"/>
      <c r="IG167" s="184">
        <v>7.8328590048472932</v>
      </c>
    </row>
    <row r="168" spans="1:241" ht="15" customHeight="1" x14ac:dyDescent="0.25">
      <c r="A168" s="156">
        <v>165</v>
      </c>
      <c r="B168" s="155"/>
      <c r="C168" s="244"/>
      <c r="D168" s="244"/>
      <c r="E168" s="245">
        <v>147253</v>
      </c>
      <c r="F168" s="244"/>
      <c r="G168" s="244"/>
      <c r="H168" s="244"/>
      <c r="I168" s="244"/>
      <c r="J168" s="244"/>
      <c r="K168" s="244"/>
      <c r="L168" s="244"/>
      <c r="M168" s="244"/>
      <c r="N168" s="244"/>
      <c r="O168" s="244"/>
      <c r="P168" s="244"/>
      <c r="Q168" s="244"/>
      <c r="R168" s="244"/>
      <c r="S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f>SUM(BE168,BG168,BI168)</f>
        <v>2062</v>
      </c>
      <c r="BD168" s="244"/>
      <c r="BE168" s="244">
        <v>671</v>
      </c>
      <c r="BF168" s="244"/>
      <c r="BG168" s="244">
        <v>83</v>
      </c>
      <c r="BH168" s="244"/>
      <c r="BI168" s="244">
        <v>1308</v>
      </c>
      <c r="BJ168" s="244"/>
      <c r="BK168" s="244"/>
      <c r="BL168" s="244"/>
      <c r="BM168" s="244"/>
      <c r="BN168" s="244"/>
      <c r="BO168" s="244"/>
      <c r="BP168" s="244"/>
      <c r="BQ168" s="244"/>
      <c r="BR168" s="244"/>
      <c r="BS168" s="244"/>
      <c r="BT168" s="244"/>
      <c r="BU168" s="244"/>
      <c r="BW168" s="244"/>
      <c r="BX168" s="244"/>
      <c r="BY168" s="244"/>
      <c r="BZ168" s="244"/>
      <c r="CA168" s="244"/>
      <c r="CB168" s="244"/>
      <c r="CC168" s="244"/>
      <c r="CE168" s="244"/>
      <c r="CF168" s="244"/>
      <c r="CG168" s="244"/>
      <c r="CH168" s="244"/>
      <c r="CI168" s="244"/>
      <c r="CJ168" s="244"/>
      <c r="CK168" s="244"/>
      <c r="CL168" s="244"/>
      <c r="CM168" s="244"/>
      <c r="CN168" s="244"/>
      <c r="CO168" s="257">
        <v>7.4</v>
      </c>
      <c r="CP168" s="244"/>
      <c r="CQ168" s="244"/>
      <c r="CR168" s="244"/>
      <c r="CS168" s="244"/>
      <c r="CT168" s="244"/>
      <c r="CU168" s="244"/>
      <c r="CV168" s="244"/>
      <c r="CW168" s="244"/>
      <c r="CX168" s="244"/>
      <c r="CY168" s="244"/>
      <c r="CZ168" s="244"/>
      <c r="DA168" s="244"/>
      <c r="DE168" s="244"/>
      <c r="DF168" s="244"/>
      <c r="DG168" s="244"/>
      <c r="DH168" s="244"/>
      <c r="DI168" s="244"/>
      <c r="DJ168" s="244"/>
      <c r="DK168" s="244"/>
      <c r="DL168" s="244"/>
      <c r="DM168" s="244"/>
      <c r="DN168" s="244"/>
      <c r="DO168" s="244"/>
      <c r="DP168" s="244"/>
      <c r="DQ168" s="244"/>
      <c r="DR168" s="244"/>
      <c r="DS168" s="244"/>
      <c r="DT168" s="244"/>
      <c r="DU168" s="244"/>
      <c r="DV168" s="244"/>
      <c r="DW168" s="244"/>
      <c r="DX168" s="244"/>
      <c r="DY168" s="244"/>
      <c r="DZ168" s="244"/>
      <c r="EA168" s="244"/>
      <c r="EB168" s="244"/>
      <c r="EC168" s="245">
        <v>975000</v>
      </c>
      <c r="ED168" s="244"/>
      <c r="EE168" s="245">
        <v>539000</v>
      </c>
      <c r="EK168" s="242">
        <v>3.4000000000000004</v>
      </c>
      <c r="EO168" s="244"/>
      <c r="EP168" s="244"/>
      <c r="GA168" s="254">
        <v>4.7474084602977165</v>
      </c>
      <c r="GB168" s="254"/>
      <c r="GC168" s="254">
        <v>22.961729343717998</v>
      </c>
      <c r="GD168" s="254"/>
      <c r="GE168" s="254">
        <v>55.973347644755115</v>
      </c>
      <c r="GF168" s="254"/>
      <c r="GG168" s="254">
        <v>104.020826949251</v>
      </c>
      <c r="GH168" s="254"/>
      <c r="GI168" s="254">
        <v>88.796234448705377</v>
      </c>
      <c r="GJ168" s="254"/>
      <c r="GK168" s="254">
        <v>24.931786973832143</v>
      </c>
      <c r="GL168" s="254"/>
      <c r="GM168" s="254">
        <v>0.59242996398206738</v>
      </c>
      <c r="GN168" s="254"/>
      <c r="GO168" s="254">
        <v>56.750717564508363</v>
      </c>
      <c r="GP168" s="254"/>
      <c r="GQ168" s="254">
        <v>2253</v>
      </c>
      <c r="GR168" s="254"/>
      <c r="GS168" s="254">
        <v>82.1</v>
      </c>
      <c r="GT168" s="254"/>
      <c r="GU168" s="184">
        <v>72.400000000000006</v>
      </c>
      <c r="GV168" s="184"/>
      <c r="GW168" s="184">
        <v>71.599999999999994</v>
      </c>
      <c r="GX168" s="184"/>
      <c r="GY168" s="184">
        <v>59.3</v>
      </c>
      <c r="GZ168" s="184"/>
      <c r="HC168" s="184"/>
      <c r="HG168" s="184">
        <v>978.26155425792592</v>
      </c>
      <c r="HH168" s="184"/>
      <c r="HI168" s="184">
        <v>6587.0451209756156</v>
      </c>
      <c r="HJ168" s="184"/>
      <c r="HK168" s="184">
        <v>393.06839012037722</v>
      </c>
      <c r="HL168" s="184"/>
      <c r="HM168" s="184">
        <v>9250.9653482497743</v>
      </c>
      <c r="HO168" s="183">
        <v>1046.8552717383764</v>
      </c>
      <c r="HQ168" s="154"/>
      <c r="HS168" s="238">
        <v>13</v>
      </c>
      <c r="HT168" s="194">
        <v>2008</v>
      </c>
      <c r="HU168" s="239"/>
      <c r="HW168" s="239">
        <v>82.359807150000009</v>
      </c>
      <c r="HX168" s="239"/>
      <c r="HY168" s="154"/>
      <c r="HZ168" s="154"/>
      <c r="IA168" s="184"/>
      <c r="IB168" s="184"/>
      <c r="ID168" s="184"/>
      <c r="IE168" s="185"/>
      <c r="IF168" s="185"/>
      <c r="IG168" s="184"/>
    </row>
    <row r="169" spans="1:241" ht="15" customHeight="1" x14ac:dyDescent="0.25">
      <c r="A169" s="156">
        <v>166</v>
      </c>
      <c r="B169" s="155"/>
      <c r="C169" s="244"/>
      <c r="D169" s="244"/>
      <c r="E169" s="245">
        <v>149539</v>
      </c>
      <c r="F169" s="244"/>
      <c r="G169" s="244"/>
      <c r="H169" s="244"/>
      <c r="I169" s="244"/>
      <c r="J169" s="244"/>
      <c r="K169" s="244"/>
      <c r="L169" s="244"/>
      <c r="M169" s="244"/>
      <c r="N169" s="244"/>
      <c r="O169" s="244"/>
      <c r="P169" s="244"/>
      <c r="Q169" s="244"/>
      <c r="R169" s="244"/>
      <c r="S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v>2399</v>
      </c>
      <c r="BD169" s="244"/>
      <c r="BE169" s="244">
        <v>640</v>
      </c>
      <c r="BF169" s="244"/>
      <c r="BG169" s="244">
        <v>97</v>
      </c>
      <c r="BH169" s="244"/>
      <c r="BI169" s="244">
        <v>1662</v>
      </c>
      <c r="BJ169" s="244"/>
      <c r="BK169" s="244"/>
      <c r="BL169" s="244"/>
      <c r="BM169" s="244"/>
      <c r="BN169" s="244"/>
      <c r="BO169" s="244"/>
      <c r="BP169" s="244"/>
      <c r="BQ169" s="244"/>
      <c r="BR169" s="244"/>
      <c r="BS169" s="244"/>
      <c r="BT169" s="244"/>
      <c r="BU169" s="244"/>
      <c r="BW169" s="244"/>
      <c r="BX169" s="244"/>
      <c r="BY169" s="244"/>
      <c r="BZ169" s="244"/>
      <c r="CA169" s="244"/>
      <c r="CB169" s="244"/>
      <c r="CC169" s="244"/>
      <c r="CE169" s="244"/>
      <c r="CF169" s="244"/>
      <c r="CG169" s="244"/>
      <c r="CH169" s="244"/>
      <c r="CI169" s="244"/>
      <c r="CJ169" s="244"/>
      <c r="CK169" s="244"/>
      <c r="CL169" s="244"/>
      <c r="CM169" s="244"/>
      <c r="CN169" s="244"/>
      <c r="CO169" s="257">
        <v>4.7</v>
      </c>
      <c r="CP169" s="244"/>
      <c r="CQ169" s="244"/>
      <c r="CR169" s="244"/>
      <c r="CS169" s="244"/>
      <c r="CT169" s="244"/>
      <c r="CU169" s="244"/>
      <c r="CV169" s="244"/>
      <c r="CW169" s="244"/>
      <c r="CX169" s="244"/>
      <c r="CY169" s="244"/>
      <c r="CZ169" s="244"/>
      <c r="DA169" s="244"/>
      <c r="DE169" s="244"/>
      <c r="DF169" s="244"/>
      <c r="DG169" s="244"/>
      <c r="DH169" s="244"/>
      <c r="DI169" s="244"/>
      <c r="DJ169" s="244"/>
      <c r="DK169" s="244"/>
      <c r="DL169" s="244"/>
      <c r="DM169" s="244"/>
      <c r="DN169" s="244"/>
      <c r="DO169" s="244"/>
      <c r="DP169" s="244"/>
      <c r="DQ169" s="244"/>
      <c r="DR169" s="244"/>
      <c r="DS169" s="244"/>
      <c r="DT169" s="244"/>
      <c r="DU169" s="244"/>
      <c r="DV169" s="244"/>
      <c r="DW169" s="244"/>
      <c r="DX169" s="244"/>
      <c r="DY169" s="244"/>
      <c r="DZ169" s="244"/>
      <c r="EA169" s="244"/>
      <c r="EB169" s="244"/>
      <c r="EC169" s="245">
        <v>979000</v>
      </c>
      <c r="ED169" s="244"/>
      <c r="EE169" s="245">
        <v>548500</v>
      </c>
      <c r="EK169" s="242">
        <v>3.2</v>
      </c>
      <c r="EO169" s="244"/>
      <c r="EP169" s="244"/>
      <c r="GA169" s="254">
        <v>5.0422464647566496</v>
      </c>
      <c r="GB169" s="254"/>
      <c r="GC169" s="254">
        <v>21.349769672431332</v>
      </c>
      <c r="GD169" s="254"/>
      <c r="GE169" s="254">
        <v>55.040768294556692</v>
      </c>
      <c r="GF169" s="254"/>
      <c r="GG169" s="254">
        <v>105.40729225086781</v>
      </c>
      <c r="GH169" s="254"/>
      <c r="GI169" s="254">
        <v>90.007846306226909</v>
      </c>
      <c r="GJ169" s="254"/>
      <c r="GK169" s="254">
        <v>24.342041338087242</v>
      </c>
      <c r="GL169" s="254"/>
      <c r="GM169" s="254">
        <v>0.86471618699512875</v>
      </c>
      <c r="GN169" s="254"/>
      <c r="GO169" s="254">
        <v>50.126477655370984</v>
      </c>
      <c r="GP169" s="254"/>
      <c r="GQ169" s="254">
        <v>2157.5</v>
      </c>
      <c r="GR169" s="254"/>
      <c r="GS169" s="254">
        <v>84.25</v>
      </c>
      <c r="GT169" s="254"/>
      <c r="GU169" s="184">
        <v>73.75</v>
      </c>
      <c r="GV169" s="184"/>
      <c r="GW169" s="184">
        <v>71.599999999999994</v>
      </c>
      <c r="GX169" s="184"/>
      <c r="GY169" s="184">
        <v>59.3</v>
      </c>
      <c r="GZ169" s="184"/>
      <c r="HC169" s="184"/>
      <c r="HG169" s="184">
        <v>1051.0166838846171</v>
      </c>
      <c r="HH169" s="184"/>
      <c r="HI169" s="184">
        <v>6206.5040549819678</v>
      </c>
      <c r="HJ169" s="184"/>
      <c r="HK169" s="184">
        <v>439.21238702653216</v>
      </c>
      <c r="HL169" s="184"/>
      <c r="HM169" s="184">
        <v>9016.2261139601487</v>
      </c>
      <c r="HO169" s="183">
        <v>1147.8436207824411</v>
      </c>
      <c r="HQ169" s="154"/>
      <c r="HS169" s="238">
        <v>13</v>
      </c>
      <c r="HT169" s="194">
        <v>2009</v>
      </c>
      <c r="HU169" s="239"/>
      <c r="HW169" s="239">
        <v>83.9</v>
      </c>
      <c r="HX169" s="239"/>
      <c r="HY169" s="154"/>
      <c r="HZ169" s="154"/>
      <c r="IA169" s="184"/>
      <c r="IB169" s="184"/>
      <c r="ID169" s="184"/>
      <c r="IE169" s="185"/>
      <c r="IF169" s="185"/>
      <c r="IG169" s="184"/>
    </row>
    <row r="170" spans="1:241" ht="15" customHeight="1" x14ac:dyDescent="0.25">
      <c r="A170" s="156">
        <v>167</v>
      </c>
      <c r="B170" s="155"/>
      <c r="C170" s="244"/>
      <c r="D170" s="244"/>
      <c r="E170" s="245">
        <v>152037</v>
      </c>
      <c r="F170" s="244"/>
      <c r="G170" s="244"/>
      <c r="H170" s="244"/>
      <c r="I170" s="244"/>
      <c r="J170" s="244"/>
      <c r="K170" s="244"/>
      <c r="L170" s="244"/>
      <c r="M170" s="244"/>
      <c r="N170" s="244"/>
      <c r="O170" s="244"/>
      <c r="P170" s="244"/>
      <c r="Q170" s="244"/>
      <c r="R170" s="244"/>
      <c r="S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v>2064</v>
      </c>
      <c r="BD170" s="244"/>
      <c r="BE170" s="244">
        <v>681</v>
      </c>
      <c r="BF170" s="244"/>
      <c r="BG170" s="244">
        <v>49</v>
      </c>
      <c r="BH170" s="244"/>
      <c r="BI170" s="244">
        <v>1334</v>
      </c>
      <c r="BJ170" s="244"/>
      <c r="BK170" s="244"/>
      <c r="BL170" s="244"/>
      <c r="BM170" s="244"/>
      <c r="BN170" s="244"/>
      <c r="BO170" s="244"/>
      <c r="BP170" s="244"/>
      <c r="BQ170" s="244"/>
      <c r="BR170" s="244"/>
      <c r="BS170" s="244"/>
      <c r="BT170" s="244"/>
      <c r="BU170" s="244"/>
      <c r="BW170" s="244"/>
      <c r="BX170" s="244"/>
      <c r="BY170" s="244"/>
      <c r="BZ170" s="244"/>
      <c r="CA170" s="244"/>
      <c r="CB170" s="244"/>
      <c r="CC170" s="244"/>
      <c r="CE170" s="244"/>
      <c r="CF170" s="244"/>
      <c r="CG170" s="244"/>
      <c r="CH170" s="244"/>
      <c r="CI170" s="244"/>
      <c r="CJ170" s="244"/>
      <c r="CK170" s="244"/>
      <c r="CL170" s="244"/>
      <c r="CM170" s="244"/>
      <c r="CN170" s="244"/>
      <c r="CO170" s="257">
        <v>4</v>
      </c>
      <c r="CP170" s="244"/>
      <c r="CQ170" s="244"/>
      <c r="CR170" s="244"/>
      <c r="CS170" s="244"/>
      <c r="CT170" s="244"/>
      <c r="CU170" s="244"/>
      <c r="CV170" s="244"/>
      <c r="CW170" s="244"/>
      <c r="CX170" s="244"/>
      <c r="CY170" s="244"/>
      <c r="CZ170" s="244"/>
      <c r="DA170" s="244"/>
      <c r="DE170" s="244"/>
      <c r="DF170" s="244"/>
      <c r="DG170" s="244"/>
      <c r="DH170" s="244"/>
      <c r="DI170" s="244"/>
      <c r="DJ170" s="244"/>
      <c r="DK170" s="244"/>
      <c r="DL170" s="244"/>
      <c r="DM170" s="244"/>
      <c r="DN170" s="244"/>
      <c r="DO170" s="244"/>
      <c r="DP170" s="244"/>
      <c r="DQ170" s="244"/>
      <c r="DR170" s="244"/>
      <c r="DS170" s="244"/>
      <c r="DT170" s="244"/>
      <c r="DU170" s="244"/>
      <c r="DV170" s="244"/>
      <c r="DW170" s="244"/>
      <c r="DX170" s="244"/>
      <c r="DY170" s="244"/>
      <c r="DZ170" s="244"/>
      <c r="EA170" s="244"/>
      <c r="EB170" s="244"/>
      <c r="EC170" s="245">
        <v>1041750</v>
      </c>
      <c r="ED170" s="244"/>
      <c r="EE170" s="245">
        <v>585000</v>
      </c>
      <c r="EK170" s="242">
        <v>2.2999999999999998</v>
      </c>
      <c r="EO170" s="244"/>
      <c r="EP170" s="244"/>
      <c r="GA170" s="254">
        <v>5.33686535355654</v>
      </c>
      <c r="GB170" s="254"/>
      <c r="GC170" s="254">
        <v>19.704748725973324</v>
      </c>
      <c r="GD170" s="254"/>
      <c r="GE170" s="254">
        <v>54.13662776169307</v>
      </c>
      <c r="GF170" s="254"/>
      <c r="GG170" s="254">
        <v>106.69603863963329</v>
      </c>
      <c r="GH170" s="254"/>
      <c r="GI170" s="254">
        <v>91.187257535615458</v>
      </c>
      <c r="GJ170" s="254"/>
      <c r="GK170" s="254">
        <v>23.755510084472309</v>
      </c>
      <c r="GL170" s="254"/>
      <c r="GM170" s="254">
        <v>1.1227230781182771</v>
      </c>
      <c r="GN170" s="254"/>
      <c r="GO170" s="254">
        <v>50.47284327369676</v>
      </c>
      <c r="GP170" s="254"/>
      <c r="GQ170" s="254">
        <v>2062</v>
      </c>
      <c r="GR170" s="254"/>
      <c r="GS170" s="254">
        <v>86.4</v>
      </c>
      <c r="GT170" s="254"/>
      <c r="GU170" s="184">
        <v>75.099999999999994</v>
      </c>
      <c r="GV170" s="184"/>
      <c r="GW170" s="184"/>
      <c r="GX170" s="184"/>
      <c r="GY170" s="184"/>
      <c r="GZ170" s="184"/>
      <c r="HC170" s="184"/>
      <c r="HG170" s="184">
        <v>1102.1531566640685</v>
      </c>
      <c r="HH170" s="184"/>
      <c r="HI170" s="184">
        <v>6058.7977396726419</v>
      </c>
      <c r="HJ170" s="184"/>
      <c r="HK170" s="184">
        <v>562.64614185502728</v>
      </c>
      <c r="HL170" s="184"/>
      <c r="HM170" s="184">
        <v>9231.9027669524548</v>
      </c>
      <c r="HO170" s="183">
        <v>1079.1512021946103</v>
      </c>
      <c r="HQ170" s="154"/>
      <c r="HS170" s="238">
        <v>12</v>
      </c>
      <c r="HT170" s="194">
        <v>2010</v>
      </c>
      <c r="HU170" s="239"/>
      <c r="HW170" s="239">
        <v>84.3</v>
      </c>
      <c r="HX170" s="239"/>
      <c r="HY170" s="154"/>
      <c r="HZ170" s="154"/>
      <c r="IA170" s="184"/>
      <c r="IB170" s="184"/>
      <c r="ID170" s="184"/>
      <c r="IE170" s="185"/>
      <c r="IF170" s="185"/>
      <c r="IG170" s="184"/>
    </row>
    <row r="171" spans="1:241" ht="15" customHeight="1" x14ac:dyDescent="0.25">
      <c r="A171" s="156">
        <v>168</v>
      </c>
      <c r="B171" s="155"/>
      <c r="C171" s="244"/>
      <c r="D171" s="244"/>
      <c r="E171" s="245">
        <v>155022</v>
      </c>
      <c r="F171" s="244"/>
      <c r="G171" s="244"/>
      <c r="H171" s="244"/>
      <c r="I171" s="244"/>
      <c r="J171" s="244"/>
      <c r="K171" s="244"/>
      <c r="L171" s="244"/>
      <c r="M171" s="244"/>
      <c r="N171" s="244"/>
      <c r="O171" s="244"/>
      <c r="P171" s="244"/>
      <c r="Q171" s="244"/>
      <c r="R171" s="244"/>
      <c r="S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v>1490</v>
      </c>
      <c r="BD171" s="244"/>
      <c r="BE171" s="244">
        <v>596</v>
      </c>
      <c r="BF171" s="244"/>
      <c r="BG171" s="244">
        <v>36</v>
      </c>
      <c r="BH171" s="244"/>
      <c r="BI171" s="244">
        <v>858</v>
      </c>
      <c r="BJ171" s="244"/>
      <c r="BK171" s="244"/>
      <c r="BL171" s="244"/>
      <c r="BM171" s="244"/>
      <c r="BN171" s="244"/>
      <c r="BO171" s="244"/>
      <c r="BP171" s="244"/>
      <c r="BQ171" s="244"/>
      <c r="BR171" s="244"/>
      <c r="BS171" s="244"/>
      <c r="BT171" s="244"/>
      <c r="BU171" s="244"/>
      <c r="BW171" s="244"/>
      <c r="BX171" s="244"/>
      <c r="BY171" s="244"/>
      <c r="BZ171" s="244"/>
      <c r="CA171" s="244"/>
      <c r="CB171" s="244"/>
      <c r="CC171" s="244"/>
      <c r="CE171" s="244"/>
      <c r="CF171" s="244"/>
      <c r="CG171" s="244"/>
      <c r="CH171" s="244"/>
      <c r="CI171" s="244"/>
      <c r="CJ171" s="244"/>
      <c r="CK171" s="244"/>
      <c r="CL171" s="244"/>
      <c r="CM171" s="244"/>
      <c r="CN171" s="244"/>
      <c r="CO171" s="257">
        <v>5.0999999999999996</v>
      </c>
      <c r="CP171" s="244"/>
      <c r="CQ171" s="244"/>
      <c r="CR171" s="244"/>
      <c r="CS171" s="244"/>
      <c r="CT171" s="244"/>
      <c r="CU171" s="244"/>
      <c r="CV171" s="244"/>
      <c r="CW171" s="244"/>
      <c r="CX171" s="244"/>
      <c r="CY171" s="244"/>
      <c r="CZ171" s="244"/>
      <c r="DA171" s="244"/>
      <c r="DE171" s="244"/>
      <c r="DF171" s="244"/>
      <c r="DG171" s="244"/>
      <c r="DH171" s="244"/>
      <c r="DI171" s="244"/>
      <c r="DJ171" s="244"/>
      <c r="DK171" s="244"/>
      <c r="DL171" s="244"/>
      <c r="DM171" s="244"/>
      <c r="DN171" s="244"/>
      <c r="DO171" s="244"/>
      <c r="DP171" s="244"/>
      <c r="DQ171" s="244"/>
      <c r="DR171" s="244"/>
      <c r="DS171" s="244"/>
      <c r="DT171" s="244"/>
      <c r="DU171" s="244"/>
      <c r="DV171" s="244"/>
      <c r="DW171" s="244"/>
      <c r="DX171" s="244"/>
      <c r="DY171" s="244"/>
      <c r="DZ171" s="244"/>
      <c r="EA171" s="244"/>
      <c r="EB171" s="244"/>
      <c r="EC171" s="245">
        <v>1230000</v>
      </c>
      <c r="ED171" s="244"/>
      <c r="EE171" s="245">
        <v>647500</v>
      </c>
      <c r="EK171" s="242">
        <v>1.7000000000000002</v>
      </c>
      <c r="EO171" s="244"/>
      <c r="EP171" s="244"/>
      <c r="GA171" s="254">
        <v>5.1625159900631781</v>
      </c>
      <c r="GB171" s="254"/>
      <c r="GC171" s="254">
        <v>16.958239356646011</v>
      </c>
      <c r="GD171" s="254"/>
      <c r="GE171" s="254">
        <v>54.212799222776169</v>
      </c>
      <c r="GF171" s="254"/>
      <c r="GG171" s="254">
        <v>100.49275879348605</v>
      </c>
      <c r="GH171" s="254"/>
      <c r="GI171" s="254">
        <v>90.444386016342818</v>
      </c>
      <c r="GJ171" s="254"/>
      <c r="GK171" s="254">
        <v>24.174481311404389</v>
      </c>
      <c r="GL171" s="254"/>
      <c r="GM171" s="254">
        <v>3.7200295350228219</v>
      </c>
      <c r="GN171" s="254"/>
      <c r="GO171" s="254">
        <v>49.468281387424469</v>
      </c>
      <c r="GP171" s="254"/>
      <c r="GQ171" s="254"/>
      <c r="GR171" s="254"/>
      <c r="GS171" s="254"/>
      <c r="GT171" s="254"/>
      <c r="GU171" s="184"/>
      <c r="GV171" s="184"/>
      <c r="GW171" s="184"/>
      <c r="GX171" s="184"/>
      <c r="GY171" s="184"/>
      <c r="GZ171" s="184"/>
      <c r="HC171" s="184"/>
      <c r="HG171" s="184">
        <v>1097.7588175208796</v>
      </c>
      <c r="HH171" s="184"/>
      <c r="HI171" s="184">
        <v>4873.5203989665324</v>
      </c>
      <c r="HJ171" s="184"/>
      <c r="HK171" s="184">
        <v>767.89040437421136</v>
      </c>
      <c r="HL171" s="184"/>
      <c r="HM171" s="184">
        <v>8848.164393438683</v>
      </c>
      <c r="HO171" s="183">
        <v>1091</v>
      </c>
      <c r="HQ171" s="154"/>
      <c r="HS171" s="238">
        <v>12</v>
      </c>
      <c r="HT171" s="194">
        <v>2011</v>
      </c>
      <c r="HU171" s="239"/>
      <c r="HW171" s="239">
        <v>81</v>
      </c>
      <c r="HX171" s="239"/>
      <c r="HY171" s="154"/>
      <c r="HZ171" s="154"/>
      <c r="IA171" s="184"/>
      <c r="IB171" s="184"/>
      <c r="ID171" s="184"/>
      <c r="IE171" s="185"/>
      <c r="IF171" s="185"/>
      <c r="IG171" s="184"/>
    </row>
    <row r="172" spans="1:241" ht="15" customHeight="1" x14ac:dyDescent="0.3">
      <c r="A172" s="198">
        <v>169</v>
      </c>
      <c r="B172" s="155"/>
      <c r="C172" s="244"/>
      <c r="D172" s="244"/>
      <c r="E172" s="245">
        <v>158751</v>
      </c>
      <c r="F172" s="244"/>
      <c r="G172" s="244"/>
      <c r="H172" s="244"/>
      <c r="I172" s="244"/>
      <c r="J172" s="244"/>
      <c r="K172" s="244"/>
      <c r="L172" s="244"/>
      <c r="M172" s="244"/>
      <c r="N172" s="244"/>
      <c r="O172" s="244"/>
      <c r="P172" s="244"/>
      <c r="Q172" s="244"/>
      <c r="R172" s="244"/>
      <c r="S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78">
        <f t="shared" ref="BC172" si="65">SUM(BE172,BG172,BI172)</f>
        <v>1886</v>
      </c>
      <c r="BD172" s="279"/>
      <c r="BE172" s="280">
        <v>803</v>
      </c>
      <c r="BF172" s="279"/>
      <c r="BG172" s="280">
        <v>69</v>
      </c>
      <c r="BH172" s="279"/>
      <c r="BI172" s="280">
        <v>1014</v>
      </c>
      <c r="BJ172" s="244"/>
      <c r="BK172" s="244"/>
      <c r="BL172" s="244"/>
      <c r="BM172" s="244"/>
      <c r="BN172" s="244"/>
      <c r="BO172" s="244"/>
      <c r="BP172" s="244"/>
      <c r="BQ172" s="244"/>
      <c r="BR172" s="244"/>
      <c r="BS172" s="244"/>
      <c r="BT172" s="244"/>
      <c r="BU172" s="244"/>
      <c r="BW172" s="244"/>
      <c r="BX172" s="244"/>
      <c r="BY172" s="244"/>
      <c r="BZ172" s="244"/>
      <c r="CA172" s="244"/>
      <c r="CB172" s="244"/>
      <c r="CC172" s="244"/>
      <c r="CE172" s="244"/>
      <c r="CF172" s="244"/>
      <c r="CG172" s="244"/>
      <c r="CH172" s="244"/>
      <c r="CI172" s="244"/>
      <c r="CJ172" s="244"/>
      <c r="CK172" s="244"/>
      <c r="CL172" s="244"/>
      <c r="CM172" s="244"/>
      <c r="CN172" s="244"/>
      <c r="CO172" s="257"/>
      <c r="CP172" s="244"/>
      <c r="CQ172" s="244"/>
      <c r="CR172" s="244"/>
      <c r="CS172" s="244"/>
      <c r="CT172" s="244"/>
      <c r="CU172" s="244"/>
      <c r="CV172" s="244"/>
      <c r="CW172" s="244"/>
      <c r="CX172" s="244"/>
      <c r="CY172" s="244"/>
      <c r="CZ172" s="244"/>
      <c r="DA172" s="244"/>
      <c r="DE172" s="244"/>
      <c r="DF172" s="244"/>
      <c r="DG172" s="244"/>
      <c r="DH172" s="244"/>
      <c r="DI172" s="244"/>
      <c r="DJ172" s="244"/>
      <c r="DK172" s="244"/>
      <c r="DL172" s="244"/>
      <c r="DM172" s="244"/>
      <c r="DN172" s="244"/>
      <c r="DO172" s="244"/>
      <c r="DP172" s="244"/>
      <c r="DQ172" s="244"/>
      <c r="DR172" s="244"/>
      <c r="DS172" s="244"/>
      <c r="DT172" s="244"/>
      <c r="DU172" s="244"/>
      <c r="DV172" s="244"/>
      <c r="DW172" s="244"/>
      <c r="DX172" s="244"/>
      <c r="DY172" s="244"/>
      <c r="DZ172" s="244"/>
      <c r="EA172" s="244"/>
      <c r="EB172" s="244"/>
      <c r="EC172" s="245">
        <v>1210000</v>
      </c>
      <c r="ED172" s="244"/>
      <c r="EE172" s="245">
        <v>615890</v>
      </c>
      <c r="EK172" s="242">
        <v>1.9</v>
      </c>
      <c r="EO172" s="244"/>
      <c r="EP172" s="244"/>
      <c r="GA172" s="254">
        <v>5.2111935419469786</v>
      </c>
      <c r="GB172" s="254"/>
      <c r="GC172" s="254">
        <v>16.065631359980689</v>
      </c>
      <c r="GD172" s="254"/>
      <c r="GE172" s="254">
        <v>41.090888134662748</v>
      </c>
      <c r="GF172" s="254"/>
      <c r="GG172" s="254">
        <v>96.111159377855387</v>
      </c>
      <c r="GH172" s="254"/>
      <c r="GI172" s="254">
        <v>90.0047171419194</v>
      </c>
      <c r="GJ172" s="254"/>
      <c r="GK172" s="254">
        <v>23.018777664003473</v>
      </c>
      <c r="GL172" s="254"/>
      <c r="GM172" s="254">
        <v>2.7521845173441064</v>
      </c>
      <c r="GN172" s="254"/>
      <c r="GO172" s="254">
        <v>44.525400421054385</v>
      </c>
      <c r="GP172" s="254"/>
      <c r="GQ172" s="254"/>
      <c r="GR172" s="254"/>
      <c r="GS172" s="254"/>
      <c r="GT172" s="254"/>
      <c r="GU172" s="184"/>
      <c r="GV172" s="184"/>
      <c r="GW172" s="184"/>
      <c r="GX172" s="184"/>
      <c r="GY172" s="184"/>
      <c r="GZ172" s="184"/>
      <c r="HC172" s="184"/>
      <c r="HG172" s="184">
        <v>1082.9148235607145</v>
      </c>
      <c r="HH172" s="184"/>
      <c r="HI172" s="184">
        <v>4729.4375893837096</v>
      </c>
      <c r="HJ172" s="184"/>
      <c r="HK172" s="184">
        <v>835.46745601490011</v>
      </c>
      <c r="HL172" s="184"/>
      <c r="HM172" s="184">
        <v>8359.9960089134274</v>
      </c>
      <c r="HO172" s="183">
        <v>1061.1397092025647</v>
      </c>
      <c r="HQ172" s="154"/>
      <c r="HS172" s="238">
        <v>12</v>
      </c>
      <c r="HT172" s="194">
        <v>2012</v>
      </c>
      <c r="HU172" s="239"/>
      <c r="HW172" s="239">
        <v>82.129607700000008</v>
      </c>
      <c r="HX172" s="239"/>
      <c r="HY172" s="154"/>
      <c r="HZ172" s="154"/>
      <c r="IA172" s="184"/>
      <c r="IB172" s="184"/>
      <c r="ID172" s="184"/>
      <c r="IE172" s="185"/>
      <c r="IF172" s="185"/>
      <c r="IG172" s="184"/>
    </row>
    <row r="173" spans="1:241" ht="15" customHeight="1" x14ac:dyDescent="0.35">
      <c r="A173" s="156">
        <v>170</v>
      </c>
      <c r="B173" s="155"/>
      <c r="C173" s="244"/>
      <c r="D173" s="244"/>
      <c r="E173" s="245">
        <v>161653</v>
      </c>
      <c r="F173" s="244"/>
      <c r="G173" s="244"/>
      <c r="H173" s="244"/>
      <c r="I173" s="244"/>
      <c r="J173" s="244"/>
      <c r="K173" s="244"/>
      <c r="L173" s="244"/>
      <c r="M173" s="244"/>
      <c r="N173" s="244"/>
      <c r="O173" s="244"/>
      <c r="P173" s="244"/>
      <c r="Q173" s="244"/>
      <c r="R173" s="244"/>
      <c r="S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81">
        <v>2102</v>
      </c>
      <c r="BD173" s="27"/>
      <c r="BE173" s="281">
        <v>384</v>
      </c>
      <c r="BF173" s="282" t="s">
        <v>55</v>
      </c>
      <c r="BG173" s="281">
        <v>125</v>
      </c>
      <c r="BH173" s="229" t="e">
        <f>#REF!+0.0001*#REF!</f>
        <v>#REF!</v>
      </c>
      <c r="BI173" s="281">
        <v>1593</v>
      </c>
      <c r="BJ173" s="244"/>
      <c r="BK173" s="244"/>
      <c r="BL173" s="244"/>
      <c r="BM173" s="244"/>
      <c r="BN173" s="244"/>
      <c r="BO173" s="244"/>
      <c r="BP173" s="244"/>
      <c r="BQ173" s="244"/>
      <c r="BR173" s="244"/>
      <c r="BS173" s="244"/>
      <c r="BT173" s="244"/>
      <c r="BU173" s="244"/>
      <c r="BW173" s="244"/>
      <c r="BX173" s="244"/>
      <c r="BY173" s="244"/>
      <c r="BZ173" s="244"/>
      <c r="CA173" s="244"/>
      <c r="CB173" s="244"/>
      <c r="CC173" s="244"/>
      <c r="CE173" s="244"/>
      <c r="CF173" s="244"/>
      <c r="CG173" s="244"/>
      <c r="CH173" s="244"/>
      <c r="CI173" s="244"/>
      <c r="CJ173" s="244"/>
      <c r="CK173" s="244"/>
      <c r="CL173" s="244"/>
      <c r="CM173" s="244"/>
      <c r="CN173" s="244"/>
      <c r="CO173" s="257"/>
      <c r="CP173" s="244"/>
      <c r="CQ173" s="244"/>
      <c r="CR173" s="244"/>
      <c r="CS173" s="244"/>
      <c r="CT173" s="244"/>
      <c r="CU173" s="244"/>
      <c r="CV173" s="244"/>
      <c r="CW173" s="244"/>
      <c r="CX173" s="244"/>
      <c r="CY173" s="244"/>
      <c r="CZ173" s="244"/>
      <c r="DA173" s="244"/>
      <c r="DE173" s="244"/>
      <c r="DF173" s="244"/>
      <c r="DG173" s="244"/>
      <c r="DH173" s="244"/>
      <c r="DI173" s="244"/>
      <c r="DJ173" s="244"/>
      <c r="DK173" s="244"/>
      <c r="DL173" s="244"/>
      <c r="DM173" s="244"/>
      <c r="DN173" s="244"/>
      <c r="DO173" s="244"/>
      <c r="DP173" s="244"/>
      <c r="DQ173" s="244"/>
      <c r="DR173" s="244"/>
      <c r="DS173" s="244"/>
      <c r="DT173" s="244"/>
      <c r="DU173" s="244"/>
      <c r="DV173" s="244"/>
      <c r="DW173" s="244"/>
      <c r="DX173" s="244"/>
      <c r="DY173" s="244"/>
      <c r="DZ173" s="244"/>
      <c r="EA173" s="244"/>
      <c r="EB173" s="244"/>
      <c r="EC173" s="245">
        <v>1170000</v>
      </c>
      <c r="ED173" s="244"/>
      <c r="EE173" s="245">
        <v>606000</v>
      </c>
      <c r="EK173" s="242">
        <v>1.7000000000000002</v>
      </c>
      <c r="EO173" s="244"/>
      <c r="EP173" s="244"/>
      <c r="GA173" s="254">
        <v>2.5548731998217478</v>
      </c>
      <c r="GB173" s="254"/>
      <c r="GC173" s="254">
        <v>11.425273990573661</v>
      </c>
      <c r="GD173" s="254"/>
      <c r="GE173" s="254">
        <v>38.086099300356103</v>
      </c>
      <c r="GF173" s="254"/>
      <c r="GG173" s="254">
        <v>97.442859846494045</v>
      </c>
      <c r="GH173" s="254"/>
      <c r="GI173" s="254">
        <v>90.845530652910867</v>
      </c>
      <c r="GJ173" s="254"/>
      <c r="GK173" s="254">
        <v>20.132219365357034</v>
      </c>
      <c r="GL173" s="254"/>
      <c r="GM173" s="254">
        <v>0.91356339152361898</v>
      </c>
      <c r="GN173" s="254"/>
      <c r="GO173" s="254">
        <v>43.134411117672371</v>
      </c>
      <c r="GP173" s="254"/>
      <c r="GQ173" s="254"/>
      <c r="GR173" s="254"/>
      <c r="GS173" s="254"/>
      <c r="GT173" s="254"/>
      <c r="GU173" s="184"/>
      <c r="GV173" s="184"/>
      <c r="GW173" s="184"/>
      <c r="GX173" s="184"/>
      <c r="GY173" s="184"/>
      <c r="GZ173" s="184"/>
      <c r="HC173" s="184"/>
      <c r="HG173" s="184">
        <v>1113.5872276733744</v>
      </c>
      <c r="HH173" s="184"/>
      <c r="HI173" s="184">
        <v>5647.7631797771492</v>
      </c>
      <c r="HJ173" s="184"/>
      <c r="HK173" s="184">
        <v>594.7114585065691</v>
      </c>
      <c r="HL173" s="184"/>
      <c r="HM173" s="184">
        <v>8810.2444703143192</v>
      </c>
      <c r="HO173" s="183">
        <v>1064.5602232426882</v>
      </c>
      <c r="HQ173" s="154"/>
      <c r="HS173" s="238">
        <v>12</v>
      </c>
      <c r="HT173" s="194">
        <v>2013</v>
      </c>
      <c r="HU173" s="239"/>
      <c r="HW173" s="239">
        <v>81.57611009</v>
      </c>
      <c r="HX173" s="239"/>
      <c r="HY173" s="154"/>
      <c r="HZ173" s="154"/>
      <c r="IA173" s="184"/>
      <c r="IB173" s="184"/>
      <c r="ID173" s="184"/>
      <c r="IE173" s="185"/>
      <c r="IF173" s="185"/>
      <c r="IG173" s="184"/>
    </row>
    <row r="174" spans="1:241" ht="15" customHeight="1" x14ac:dyDescent="0.25">
      <c r="A174" s="156">
        <v>171</v>
      </c>
      <c r="B174" s="155"/>
      <c r="E174" s="245">
        <v>164224</v>
      </c>
      <c r="F174" s="244"/>
      <c r="G174" s="244"/>
      <c r="H174" s="244"/>
      <c r="I174" s="244"/>
      <c r="J174" s="244"/>
      <c r="K174" s="244"/>
      <c r="L174" s="244"/>
      <c r="M174" s="244"/>
      <c r="N174" s="244"/>
      <c r="O174" s="244"/>
      <c r="P174" s="244"/>
      <c r="Q174" s="244"/>
      <c r="R174" s="244"/>
      <c r="S174" s="244"/>
      <c r="U174" s="244"/>
      <c r="V174" s="244"/>
      <c r="W174" s="244"/>
      <c r="X174" s="244"/>
      <c r="Y174" s="244"/>
      <c r="Z174" s="244"/>
      <c r="AA174" s="244"/>
      <c r="AB174" s="244"/>
      <c r="AC174" s="244"/>
      <c r="AD174" s="244"/>
      <c r="AE174" s="244"/>
      <c r="AF174" s="244"/>
      <c r="AG174" s="244"/>
      <c r="AH174" s="242"/>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W174" s="244"/>
      <c r="BX174" s="244"/>
      <c r="BY174" s="244"/>
      <c r="BZ174" s="244"/>
      <c r="CA174" s="244"/>
      <c r="CB174" s="244"/>
      <c r="CC174" s="244"/>
      <c r="CE174" s="244"/>
      <c r="CF174" s="244"/>
      <c r="CG174" s="244"/>
      <c r="CH174" s="244"/>
      <c r="CI174" s="244"/>
      <c r="CJ174" s="244"/>
      <c r="CK174" s="244"/>
      <c r="CL174" s="244"/>
      <c r="CM174" s="244"/>
      <c r="CN174" s="244"/>
      <c r="CO174" s="257"/>
      <c r="CP174" s="244"/>
      <c r="CQ174" s="244"/>
      <c r="CR174" s="244"/>
      <c r="CS174" s="244"/>
      <c r="CT174" s="244"/>
      <c r="CU174" s="244"/>
      <c r="CV174" s="244"/>
      <c r="CW174" s="244"/>
      <c r="CX174" s="244"/>
      <c r="CY174" s="244"/>
      <c r="CZ174" s="244"/>
      <c r="DA174" s="244"/>
      <c r="DE174" s="244"/>
      <c r="DF174" s="244"/>
      <c r="DG174" s="244"/>
      <c r="DH174" s="244"/>
      <c r="DI174" s="244"/>
      <c r="DJ174" s="244"/>
      <c r="DK174" s="244"/>
      <c r="DL174" s="244"/>
      <c r="DM174" s="244"/>
      <c r="DN174" s="244"/>
      <c r="DO174" s="244"/>
      <c r="DP174" s="244"/>
      <c r="DQ174" s="244"/>
      <c r="DR174" s="244"/>
      <c r="DS174" s="244"/>
      <c r="DT174" s="244"/>
      <c r="DU174" s="244"/>
      <c r="DV174" s="244"/>
      <c r="DW174" s="244"/>
      <c r="DX174" s="244"/>
      <c r="DY174" s="244"/>
      <c r="DZ174" s="244"/>
      <c r="EA174" s="244"/>
      <c r="EB174" s="244"/>
      <c r="EC174" s="245">
        <v>1260000</v>
      </c>
      <c r="ED174" s="244"/>
      <c r="EE174" s="245">
        <v>592500</v>
      </c>
      <c r="EK174" s="242">
        <v>2.1999999999999997</v>
      </c>
      <c r="EO174" s="244"/>
      <c r="EP174" s="244"/>
      <c r="GA174" s="267">
        <v>1.7542607636183547</v>
      </c>
      <c r="GB174" s="267"/>
      <c r="GC174" s="267">
        <v>10.527275089759566</v>
      </c>
      <c r="GD174" s="267"/>
      <c r="GE174" s="267">
        <v>30.309710112962115</v>
      </c>
      <c r="GF174" s="267"/>
      <c r="GG174" s="267">
        <v>90.394906428015858</v>
      </c>
      <c r="GH174" s="267"/>
      <c r="GI174" s="267">
        <v>85.369468148334391</v>
      </c>
      <c r="GJ174" s="267"/>
      <c r="GK174" s="267">
        <v>21.436432086457845</v>
      </c>
      <c r="GL174" s="267"/>
      <c r="GM174" s="267">
        <v>1.2736693402646913</v>
      </c>
      <c r="GN174" s="267"/>
      <c r="GO174" s="267">
        <v>39.837709892904606</v>
      </c>
      <c r="GP174" s="254"/>
      <c r="GQ174" s="254"/>
      <c r="GR174" s="254"/>
      <c r="GS174" s="254"/>
      <c r="GT174" s="254"/>
      <c r="GU174" s="184"/>
      <c r="GV174" s="184"/>
      <c r="GW174" s="184"/>
      <c r="GX174" s="184"/>
      <c r="GY174" s="184"/>
      <c r="GZ174" s="184"/>
      <c r="HC174" s="184"/>
      <c r="HG174" s="285">
        <v>1071.4079250785248</v>
      </c>
      <c r="HH174" s="285"/>
      <c r="HI174" s="285">
        <v>6443.8634918391863</v>
      </c>
      <c r="HJ174" s="285"/>
      <c r="HK174" s="285">
        <v>535.70396253926242</v>
      </c>
      <c r="HL174" s="285"/>
      <c r="HM174" s="285">
        <v>9391.5199475857989</v>
      </c>
      <c r="HO174" s="183">
        <v>1112.2589744700067</v>
      </c>
      <c r="HQ174" s="154"/>
      <c r="HS174" s="238">
        <v>12</v>
      </c>
      <c r="HT174" s="194">
        <v>2014</v>
      </c>
      <c r="HU174" s="239"/>
      <c r="HW174" s="239">
        <v>56.942296110000001</v>
      </c>
      <c r="HX174" s="239"/>
      <c r="HY174" s="154"/>
      <c r="HZ174" s="154"/>
      <c r="IA174" s="184"/>
      <c r="IB174" s="184"/>
      <c r="ID174" s="184"/>
      <c r="IE174" s="185"/>
      <c r="IF174" s="185"/>
      <c r="IG174" s="184"/>
    </row>
    <row r="175" spans="1:241" ht="15" customHeight="1" x14ac:dyDescent="0.25">
      <c r="A175" s="156">
        <v>172</v>
      </c>
      <c r="E175" s="245">
        <v>166356</v>
      </c>
      <c r="F175" s="244"/>
      <c r="G175" s="244"/>
      <c r="H175" s="244"/>
      <c r="I175" s="244"/>
      <c r="J175" s="244"/>
      <c r="K175" s="244"/>
      <c r="L175" s="244"/>
      <c r="M175" s="244"/>
      <c r="N175" s="244"/>
      <c r="O175" s="244"/>
      <c r="P175" s="244"/>
      <c r="Q175" s="244"/>
      <c r="R175" s="244"/>
      <c r="S175" s="244"/>
      <c r="U175" s="244"/>
      <c r="V175" s="244"/>
      <c r="W175" s="244"/>
      <c r="X175" s="244"/>
      <c r="Y175" s="244"/>
      <c r="Z175" s="244"/>
      <c r="AA175" s="244"/>
      <c r="AB175" s="244"/>
      <c r="AC175" s="244"/>
      <c r="AD175" s="244"/>
      <c r="AE175" s="244"/>
      <c r="AF175" s="244"/>
      <c r="AG175" s="244"/>
      <c r="AH175" s="242"/>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W175" s="244"/>
      <c r="BX175" s="244"/>
      <c r="BY175" s="244"/>
      <c r="BZ175" s="244"/>
      <c r="CA175" s="244"/>
      <c r="CB175" s="244"/>
      <c r="CC175" s="244"/>
      <c r="CE175" s="244"/>
      <c r="CF175" s="244"/>
      <c r="CG175" s="244"/>
      <c r="CH175" s="244"/>
      <c r="CI175" s="244"/>
      <c r="CJ175" s="244"/>
      <c r="CK175" s="244"/>
      <c r="CL175" s="244"/>
      <c r="CM175" s="244"/>
      <c r="CN175" s="244"/>
      <c r="CO175" s="257"/>
      <c r="CP175" s="244"/>
      <c r="CQ175" s="244"/>
      <c r="CR175" s="244"/>
      <c r="CS175" s="244"/>
      <c r="CT175" s="244"/>
      <c r="CU175" s="244"/>
      <c r="CV175" s="244"/>
      <c r="CW175" s="244"/>
      <c r="CX175" s="244"/>
      <c r="CY175" s="244"/>
      <c r="CZ175" s="244"/>
      <c r="DA175" s="244"/>
      <c r="DE175" s="244"/>
      <c r="DF175" s="244"/>
      <c r="DG175" s="244"/>
      <c r="DH175" s="244"/>
      <c r="DI175" s="244"/>
      <c r="DJ175" s="244"/>
      <c r="DK175" s="244"/>
      <c r="DL175" s="244"/>
      <c r="DM175" s="244"/>
      <c r="DN175" s="244"/>
      <c r="DO175" s="244"/>
      <c r="DP175" s="244"/>
      <c r="DQ175" s="244"/>
      <c r="DR175" s="244"/>
      <c r="DS175" s="244"/>
      <c r="DT175" s="244"/>
      <c r="DU175" s="244"/>
      <c r="DV175" s="244"/>
      <c r="DW175" s="244"/>
      <c r="DX175" s="244"/>
      <c r="DY175" s="244"/>
      <c r="DZ175" s="244"/>
      <c r="EA175" s="244"/>
      <c r="EB175" s="244"/>
      <c r="EC175" s="245">
        <v>1120000</v>
      </c>
      <c r="ED175" s="244"/>
      <c r="EE175" s="245">
        <v>605000</v>
      </c>
      <c r="EK175" s="242">
        <v>2.2999999999999998</v>
      </c>
      <c r="EO175" s="244"/>
      <c r="EP175" s="244"/>
      <c r="GA175" s="267">
        <v>1.16941967548604</v>
      </c>
      <c r="GB175" s="267"/>
      <c r="GC175" s="267">
        <v>12.473162253348328</v>
      </c>
      <c r="GD175" s="267"/>
      <c r="GE175" s="267">
        <v>27.767888928444286</v>
      </c>
      <c r="GF175" s="267"/>
      <c r="GG175" s="267">
        <v>91.699914971548168</v>
      </c>
      <c r="GH175" s="267"/>
      <c r="GI175" s="267">
        <v>88.774816939684456</v>
      </c>
      <c r="GJ175" s="267"/>
      <c r="GK175" s="267">
        <v>24.905451526611937</v>
      </c>
      <c r="GL175" s="267"/>
      <c r="GM175" s="267">
        <v>1.7379550062759488</v>
      </c>
      <c r="GN175" s="267"/>
      <c r="GO175" s="267">
        <v>42.039278118431362</v>
      </c>
      <c r="GP175" s="254"/>
      <c r="GQ175" s="254"/>
      <c r="GR175" s="254"/>
      <c r="GS175" s="254"/>
      <c r="GT175" s="254"/>
      <c r="GU175" s="184"/>
      <c r="GV175" s="184"/>
      <c r="GW175" s="184"/>
      <c r="GX175" s="184"/>
      <c r="GY175" s="184"/>
      <c r="GZ175" s="184"/>
      <c r="HC175" s="184"/>
      <c r="HG175" s="285">
        <v>1268.4183217369016</v>
      </c>
      <c r="HH175" s="285"/>
      <c r="HI175" s="285">
        <v>8376.9371667198047</v>
      </c>
      <c r="HJ175" s="285"/>
      <c r="HK175" s="285">
        <v>670.78011790226492</v>
      </c>
      <c r="HL175" s="285"/>
      <c r="HM175" s="285">
        <v>11925.88286041147</v>
      </c>
      <c r="HO175" s="183">
        <v>1096.6728371005456</v>
      </c>
      <c r="HQ175" s="154"/>
      <c r="HS175" s="238">
        <v>12</v>
      </c>
      <c r="HT175" s="194">
        <v>2015</v>
      </c>
      <c r="HU175" s="239"/>
      <c r="HW175" s="239">
        <v>46.800933560000004</v>
      </c>
      <c r="HX175" s="239"/>
      <c r="HY175" s="154"/>
      <c r="HZ175" s="154"/>
      <c r="IA175" s="184"/>
      <c r="IB175" s="184"/>
      <c r="ID175" s="184"/>
      <c r="IE175" s="185"/>
      <c r="IF175" s="185"/>
      <c r="IG175" s="184"/>
    </row>
    <row r="176" spans="1:241" ht="15" customHeight="1" x14ac:dyDescent="0.35">
      <c r="A176" s="156">
        <v>173</v>
      </c>
      <c r="E176" s="245">
        <v>150335</v>
      </c>
      <c r="F176" s="244"/>
      <c r="G176" s="244"/>
      <c r="H176" s="244"/>
      <c r="I176" s="244"/>
      <c r="J176" s="244"/>
      <c r="K176" s="244"/>
      <c r="L176" s="244"/>
      <c r="M176" s="244"/>
      <c r="N176" s="244"/>
      <c r="O176" s="244"/>
      <c r="P176" s="244"/>
      <c r="Q176" s="244"/>
      <c r="R176" s="244"/>
      <c r="S176" s="244"/>
      <c r="U176" s="244"/>
      <c r="V176" s="244"/>
      <c r="W176" s="244"/>
      <c r="X176" s="244"/>
      <c r="Y176" s="244"/>
      <c r="Z176" s="244"/>
      <c r="AA176" s="244"/>
      <c r="AB176" s="244"/>
      <c r="AC176" s="244"/>
      <c r="AD176" s="244"/>
      <c r="AE176" s="244"/>
      <c r="AF176" s="244"/>
      <c r="AG176" s="244"/>
      <c r="AH176" s="242"/>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W176" s="244"/>
      <c r="BX176" s="244"/>
      <c r="BY176" s="244"/>
      <c r="BZ176" s="244"/>
      <c r="CA176" s="244"/>
      <c r="CB176" s="244"/>
      <c r="CC176" s="244"/>
      <c r="CE176" s="244"/>
      <c r="CF176" s="244"/>
      <c r="CG176" s="244"/>
      <c r="CH176" s="244"/>
      <c r="CI176" s="244"/>
      <c r="CJ176" s="244"/>
      <c r="CK176" s="244"/>
      <c r="CL176" s="244"/>
      <c r="CM176" s="244"/>
      <c r="CN176" s="244"/>
      <c r="CO176" s="257"/>
      <c r="CP176" s="244"/>
      <c r="CQ176" s="244"/>
      <c r="CR176" s="244"/>
      <c r="CS176" s="244"/>
      <c r="CT176" s="244"/>
      <c r="CU176" s="244"/>
      <c r="CV176" s="244"/>
      <c r="CW176" s="244"/>
      <c r="CX176" s="244"/>
      <c r="CY176" s="244"/>
      <c r="CZ176" s="244"/>
      <c r="DA176" s="244"/>
      <c r="DE176" s="244"/>
      <c r="DF176" s="244"/>
      <c r="DG176" s="244"/>
      <c r="DH176" s="244"/>
      <c r="DI176" s="244"/>
      <c r="DJ176" s="244"/>
      <c r="DK176" s="244"/>
      <c r="DL176" s="244"/>
      <c r="DM176" s="244"/>
      <c r="DN176" s="244"/>
      <c r="DO176" s="244"/>
      <c r="DP176" s="244"/>
      <c r="DQ176" s="244"/>
      <c r="DR176" s="244"/>
      <c r="DS176" s="244"/>
      <c r="DT176" s="244"/>
      <c r="DU176" s="244"/>
      <c r="DV176" s="244"/>
      <c r="DW176" s="244"/>
      <c r="DX176" s="244"/>
      <c r="DY176" s="244"/>
      <c r="DZ176" s="244"/>
      <c r="EA176" s="244"/>
      <c r="EB176" s="244"/>
      <c r="ED176" s="244"/>
      <c r="EK176" s="242">
        <v>3.5000000000000004</v>
      </c>
      <c r="EO176" s="244"/>
      <c r="EP176" s="244"/>
      <c r="GA176" s="267">
        <v>1.1220593042931488</v>
      </c>
      <c r="GB176" s="267"/>
      <c r="GC176" s="267">
        <v>11.65346584406668</v>
      </c>
      <c r="GD176" s="267"/>
      <c r="GE176" s="267">
        <v>24.410337000244127</v>
      </c>
      <c r="GF176" s="267"/>
      <c r="GG176" s="267">
        <v>88.614338730685802</v>
      </c>
      <c r="GH176" s="267"/>
      <c r="GI176" s="267">
        <v>87.484931563000345</v>
      </c>
      <c r="GJ176" s="267"/>
      <c r="GK176" s="267">
        <v>24.829971054766226</v>
      </c>
      <c r="GL176" s="267"/>
      <c r="GM176" s="267">
        <v>2.9014963550852197</v>
      </c>
      <c r="GN176" s="267"/>
      <c r="GO176" s="267">
        <v>40.778973789338423</v>
      </c>
      <c r="GP176" s="254"/>
      <c r="GQ176" s="254"/>
      <c r="GR176" s="254"/>
      <c r="GS176" s="254"/>
      <c r="GT176" s="254"/>
      <c r="GU176" s="184"/>
      <c r="GV176" s="184"/>
      <c r="GW176" s="184"/>
      <c r="GX176" s="184"/>
      <c r="GY176" s="184"/>
      <c r="GZ176" s="184"/>
      <c r="HC176" s="184"/>
      <c r="HG176" s="184"/>
      <c r="HH176" s="184"/>
      <c r="HI176" s="184"/>
      <c r="HJ176" s="184"/>
      <c r="HK176" s="184"/>
      <c r="HL176" s="184"/>
      <c r="HM176" s="184"/>
      <c r="HO176" s="183">
        <v>1125.3980652526589</v>
      </c>
      <c r="HQ176" s="154"/>
      <c r="HS176">
        <v>12</v>
      </c>
      <c r="HT176" s="194">
        <v>2016</v>
      </c>
      <c r="HU176" s="239"/>
      <c r="HW176">
        <v>63.516201000000002</v>
      </c>
      <c r="HX176" s="239"/>
      <c r="HY176" s="154"/>
      <c r="HZ176" s="154"/>
      <c r="IA176" s="184"/>
      <c r="IB176" s="184"/>
      <c r="ID176" s="184"/>
      <c r="IE176" s="185"/>
      <c r="IF176" s="185"/>
      <c r="IG176" s="184"/>
    </row>
    <row r="177" spans="1:241" ht="15" customHeight="1" x14ac:dyDescent="0.35">
      <c r="A177" s="156">
        <v>174</v>
      </c>
      <c r="E177" s="245">
        <v>150605</v>
      </c>
      <c r="F177" s="244"/>
      <c r="G177" s="244"/>
      <c r="H177" s="244"/>
      <c r="I177" s="244"/>
      <c r="J177" s="244"/>
      <c r="K177" s="244"/>
      <c r="L177" s="244"/>
      <c r="M177" s="244"/>
      <c r="N177" s="244"/>
      <c r="O177" s="244"/>
      <c r="P177" s="244"/>
      <c r="Q177" s="244"/>
      <c r="R177" s="244"/>
      <c r="S177" s="244"/>
      <c r="U177" s="244"/>
      <c r="V177" s="244"/>
      <c r="W177" s="244"/>
      <c r="X177" s="244"/>
      <c r="Y177" s="244"/>
      <c r="Z177" s="244"/>
      <c r="AA177" s="244"/>
      <c r="AB177" s="244"/>
      <c r="AC177" s="244"/>
      <c r="AD177" s="244"/>
      <c r="AE177" s="244"/>
      <c r="AF177" s="244"/>
      <c r="AG177" s="244"/>
      <c r="AH177" s="242"/>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W177" s="244"/>
      <c r="BX177" s="244"/>
      <c r="BY177" s="244"/>
      <c r="BZ177" s="244"/>
      <c r="CA177" s="244"/>
      <c r="CB177" s="244"/>
      <c r="CC177" s="244"/>
      <c r="CE177" s="244"/>
      <c r="CF177" s="244"/>
      <c r="CG177" s="244"/>
      <c r="CH177" s="244"/>
      <c r="CI177" s="244"/>
      <c r="CJ177" s="244"/>
      <c r="CK177" s="244"/>
      <c r="CL177" s="244"/>
      <c r="CM177" s="244"/>
      <c r="CN177" s="244"/>
      <c r="CO177" s="257"/>
      <c r="CP177" s="244"/>
      <c r="CQ177" s="244"/>
      <c r="CR177" s="244"/>
      <c r="CS177" s="244"/>
      <c r="CT177" s="244"/>
      <c r="CU177" s="244"/>
      <c r="CV177" s="244"/>
      <c r="CW177" s="244"/>
      <c r="CX177" s="244"/>
      <c r="CY177" s="244"/>
      <c r="CZ177" s="244"/>
      <c r="DA177" s="244"/>
      <c r="DE177" s="244"/>
      <c r="DF177" s="244"/>
      <c r="DG177" s="244"/>
      <c r="DH177" s="244"/>
      <c r="DI177" s="244"/>
      <c r="DJ177" s="244"/>
      <c r="DK177" s="244"/>
      <c r="DL177" s="244"/>
      <c r="DM177" s="244"/>
      <c r="DN177" s="244"/>
      <c r="DO177" s="244"/>
      <c r="DP177" s="244"/>
      <c r="DQ177" s="244"/>
      <c r="DR177" s="244"/>
      <c r="DS177" s="244"/>
      <c r="DT177" s="244"/>
      <c r="DU177" s="244"/>
      <c r="DV177" s="244"/>
      <c r="DW177" s="244"/>
      <c r="DX177" s="244"/>
      <c r="DY177" s="244"/>
      <c r="DZ177" s="244"/>
      <c r="EA177" s="244"/>
      <c r="EB177" s="244"/>
      <c r="ED177" s="244"/>
      <c r="EK177" s="242">
        <v>2.8000000000000003</v>
      </c>
      <c r="EO177" s="244"/>
      <c r="EP177" s="244"/>
      <c r="GA177" s="267">
        <v>1.8871750111262615</v>
      </c>
      <c r="GB177" s="267"/>
      <c r="GC177" s="267">
        <v>7.8315371668361262</v>
      </c>
      <c r="GD177" s="267"/>
      <c r="GE177" s="267">
        <v>19.215468490600603</v>
      </c>
      <c r="GF177" s="267"/>
      <c r="GG177" s="267">
        <v>63.67761532891096</v>
      </c>
      <c r="GH177" s="267"/>
      <c r="GI177" s="267">
        <v>61.972940624486306</v>
      </c>
      <c r="GJ177" s="267"/>
      <c r="GK177" s="267">
        <v>15.026823102756346</v>
      </c>
      <c r="GL177" s="267"/>
      <c r="GM177" s="267">
        <v>2.3251341367917799</v>
      </c>
      <c r="GN177" s="267"/>
      <c r="GO177" s="267">
        <v>29.150439928777207</v>
      </c>
      <c r="GP177" s="254"/>
      <c r="GQ177" s="254"/>
      <c r="GR177" s="254"/>
      <c r="GS177" s="254"/>
      <c r="GT177" s="254"/>
      <c r="GU177" s="184"/>
      <c r="GV177" s="184"/>
      <c r="GW177" s="184"/>
      <c r="GX177" s="184"/>
      <c r="GY177" s="184"/>
      <c r="GZ177" s="184"/>
      <c r="HC177" s="184"/>
      <c r="HG177" s="184"/>
      <c r="HH177" s="184"/>
      <c r="HI177" s="184"/>
      <c r="HJ177" s="184"/>
      <c r="HK177" s="184"/>
      <c r="HL177" s="184"/>
      <c r="HM177" s="184"/>
      <c r="HO177" s="284">
        <v>1004.3015119906955</v>
      </c>
      <c r="HQ177" s="154"/>
      <c r="HS177">
        <v>12</v>
      </c>
      <c r="HT177" s="154"/>
      <c r="HU177" s="239"/>
      <c r="HW177">
        <v>85.837107129999993</v>
      </c>
      <c r="HX177" s="239"/>
      <c r="HY177" s="154"/>
      <c r="HZ177" s="154"/>
      <c r="IA177" s="184"/>
      <c r="IB177" s="184"/>
      <c r="ID177" s="184"/>
      <c r="IE177" s="185"/>
      <c r="IF177" s="185"/>
      <c r="IG177" s="184"/>
    </row>
    <row r="178" spans="1:241" ht="15" customHeight="1" x14ac:dyDescent="0.35">
      <c r="A178" s="156">
        <v>175</v>
      </c>
      <c r="E178" s="245">
        <v>155683</v>
      </c>
      <c r="F178" s="244"/>
      <c r="G178" s="244"/>
      <c r="H178" s="244"/>
      <c r="I178" s="244"/>
      <c r="J178" s="244"/>
      <c r="K178" s="244"/>
      <c r="L178" s="244"/>
      <c r="M178" s="244"/>
      <c r="N178" s="244"/>
      <c r="O178" s="244"/>
      <c r="P178" s="244"/>
      <c r="Q178" s="244"/>
      <c r="R178" s="244"/>
      <c r="S178" s="244"/>
      <c r="U178" s="244"/>
      <c r="V178" s="244"/>
      <c r="W178" s="244"/>
      <c r="X178" s="244"/>
      <c r="Y178" s="244"/>
      <c r="Z178" s="244"/>
      <c r="AA178" s="244"/>
      <c r="AB178" s="244"/>
      <c r="AC178" s="244"/>
      <c r="AD178" s="244"/>
      <c r="AE178" s="244"/>
      <c r="AF178" s="244"/>
      <c r="AG178" s="244"/>
      <c r="AH178" s="242"/>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W178" s="244"/>
      <c r="BX178" s="244"/>
      <c r="BY178" s="244"/>
      <c r="BZ178" s="244"/>
      <c r="CA178" s="244"/>
      <c r="CB178" s="244"/>
      <c r="CC178" s="244"/>
      <c r="CE178" s="244"/>
      <c r="CF178" s="244"/>
      <c r="CG178" s="244"/>
      <c r="CH178" s="244"/>
      <c r="CI178" s="244"/>
      <c r="CJ178" s="244"/>
      <c r="CK178" s="244"/>
      <c r="CL178" s="244"/>
      <c r="CM178" s="244"/>
      <c r="CN178" s="244"/>
      <c r="CO178" s="257"/>
      <c r="CP178" s="244"/>
      <c r="CQ178" s="244"/>
      <c r="CR178" s="244"/>
      <c r="CS178" s="244"/>
      <c r="CT178" s="244"/>
      <c r="CU178" s="244"/>
      <c r="CV178" s="244"/>
      <c r="CW178" s="244"/>
      <c r="CX178" s="244"/>
      <c r="CY178" s="244"/>
      <c r="CZ178" s="244"/>
      <c r="DA178" s="244"/>
      <c r="DE178" s="244"/>
      <c r="DF178" s="244"/>
      <c r="DG178" s="244"/>
      <c r="DH178" s="244"/>
      <c r="DI178" s="244"/>
      <c r="DJ178" s="244"/>
      <c r="DK178" s="244"/>
      <c r="DL178" s="244"/>
      <c r="DM178" s="244"/>
      <c r="DN178" s="244"/>
      <c r="DO178" s="244"/>
      <c r="DP178" s="244"/>
      <c r="DQ178" s="244"/>
      <c r="DR178" s="244"/>
      <c r="DS178" s="244"/>
      <c r="DT178" s="244"/>
      <c r="DU178" s="244"/>
      <c r="DV178" s="244"/>
      <c r="DW178" s="244"/>
      <c r="DX178" s="244"/>
      <c r="DY178" s="244"/>
      <c r="DZ178" s="244"/>
      <c r="EA178" s="244"/>
      <c r="EB178" s="244"/>
      <c r="EC178"/>
      <c r="EE178"/>
      <c r="EK178" s="242">
        <v>3.1</v>
      </c>
      <c r="EO178" s="244"/>
      <c r="EP178" s="244"/>
      <c r="GA178" s="267"/>
      <c r="GB178" s="267"/>
      <c r="GC178" s="267"/>
      <c r="GD178" s="267"/>
      <c r="GE178" s="267"/>
      <c r="GF178" s="267"/>
      <c r="GG178" s="267"/>
      <c r="GH178" s="267"/>
      <c r="GI178" s="267"/>
      <c r="GJ178" s="267"/>
      <c r="GK178" s="267"/>
      <c r="GL178" s="267"/>
      <c r="GM178" s="267"/>
      <c r="GN178" s="267"/>
      <c r="GO178" s="267"/>
      <c r="GP178" s="254"/>
      <c r="GQ178" s="254"/>
      <c r="GR178" s="254"/>
      <c r="GS178" s="254"/>
      <c r="GT178" s="254"/>
      <c r="GU178" s="184"/>
      <c r="GV178" s="184"/>
      <c r="GW178" s="184"/>
      <c r="GX178" s="184"/>
      <c r="GY178" s="184"/>
      <c r="GZ178" s="184"/>
      <c r="HC178" s="184"/>
      <c r="HG178" s="184"/>
      <c r="HH178" s="184"/>
      <c r="HI178" s="184"/>
      <c r="HJ178" s="184"/>
      <c r="HK178" s="184"/>
      <c r="HL178" s="184"/>
      <c r="HM178" s="184"/>
      <c r="HO178" s="284">
        <v>1140.8614668218859</v>
      </c>
      <c r="HQ178" s="154"/>
      <c r="HS178" s="238"/>
      <c r="HT178" s="154"/>
      <c r="HU178" s="239"/>
      <c r="HW178" s="239">
        <v>83.4</v>
      </c>
      <c r="HX178" s="239"/>
      <c r="HY178" s="154"/>
      <c r="HZ178" s="154"/>
      <c r="IA178" s="184"/>
      <c r="IB178" s="184"/>
      <c r="ID178" s="184"/>
      <c r="IE178" s="185"/>
      <c r="IF178" s="185"/>
      <c r="IG178" s="184"/>
    </row>
    <row r="179" spans="1:241" ht="15" customHeight="1" x14ac:dyDescent="0.35">
      <c r="A179" s="156">
        <v>176</v>
      </c>
      <c r="B179" s="197" t="s">
        <v>57</v>
      </c>
      <c r="F179" s="244"/>
      <c r="G179" s="244"/>
      <c r="H179" s="244"/>
      <c r="I179" s="244"/>
      <c r="J179" s="244"/>
      <c r="K179" s="244"/>
      <c r="L179" s="244"/>
      <c r="M179" s="244"/>
      <c r="N179" s="244"/>
      <c r="O179" s="244"/>
      <c r="P179" s="244"/>
      <c r="Q179" s="244"/>
      <c r="R179" s="244"/>
      <c r="S179" s="244"/>
      <c r="U179" s="244"/>
      <c r="V179" s="244"/>
      <c r="W179" s="244"/>
      <c r="X179" s="244"/>
      <c r="Y179" s="244"/>
      <c r="Z179" s="244"/>
      <c r="AA179" s="244"/>
      <c r="AB179" s="244"/>
      <c r="AC179" s="244"/>
      <c r="AD179" s="244"/>
      <c r="AE179" s="244"/>
      <c r="AF179" s="244"/>
      <c r="AG179" s="244"/>
      <c r="AH179" s="242"/>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W179" s="244"/>
      <c r="BX179" s="244"/>
      <c r="BY179" s="244"/>
      <c r="BZ179" s="244"/>
      <c r="CA179" s="244"/>
      <c r="CB179" s="244"/>
      <c r="CC179" s="244"/>
      <c r="CE179" s="244"/>
      <c r="CF179" s="244"/>
      <c r="CG179" s="244"/>
      <c r="CH179" s="244"/>
      <c r="CI179" s="244"/>
      <c r="CJ179" s="244"/>
      <c r="CK179" s="244"/>
      <c r="CL179" s="244"/>
      <c r="CM179" s="244"/>
      <c r="CN179" s="244"/>
      <c r="CO179" s="257"/>
      <c r="CP179" s="244"/>
      <c r="CQ179" s="244"/>
      <c r="CR179" s="244"/>
      <c r="CS179" s="244"/>
      <c r="CT179" s="244"/>
      <c r="CU179" s="244"/>
      <c r="CV179" s="244"/>
      <c r="CW179" s="244"/>
      <c r="CX179" s="244"/>
      <c r="CY179" s="244"/>
      <c r="CZ179" s="244"/>
      <c r="DA179" s="244"/>
      <c r="DE179" s="244"/>
      <c r="DF179" s="244"/>
      <c r="DG179" s="244"/>
      <c r="DH179" s="244"/>
      <c r="DI179" s="244"/>
      <c r="DJ179" s="244"/>
      <c r="DK179" s="244"/>
      <c r="DL179" s="244"/>
      <c r="DM179" s="244"/>
      <c r="DN179" s="244"/>
      <c r="DO179" s="244"/>
      <c r="DP179" s="244"/>
      <c r="DQ179" s="244"/>
      <c r="DR179" s="244"/>
      <c r="DS179" s="244"/>
      <c r="DT179" s="244"/>
      <c r="DU179" s="244"/>
      <c r="DV179" s="244"/>
      <c r="DW179" s="244"/>
      <c r="DX179" s="244"/>
      <c r="DY179" s="244"/>
      <c r="DZ179" s="244"/>
      <c r="EA179" s="244"/>
      <c r="EB179" s="244"/>
      <c r="EC179"/>
      <c r="ED179" s="244"/>
      <c r="EE179"/>
      <c r="EK179" s="242"/>
      <c r="EO179" s="244"/>
      <c r="EP179" s="244"/>
      <c r="GA179" s="254"/>
      <c r="GB179" s="254"/>
      <c r="GC179" s="254"/>
      <c r="GD179" s="254"/>
      <c r="GE179" s="254"/>
      <c r="GF179" s="254"/>
      <c r="GG179" s="254"/>
      <c r="GH179" s="254"/>
      <c r="GI179" s="254"/>
      <c r="GJ179" s="254"/>
      <c r="GK179" s="254"/>
      <c r="GL179" s="254"/>
      <c r="GM179" s="254"/>
      <c r="GN179" s="254"/>
      <c r="GO179" s="254"/>
      <c r="GP179" s="254"/>
      <c r="GQ179" s="254"/>
      <c r="GR179" s="254"/>
      <c r="GS179" s="254"/>
      <c r="GT179" s="254"/>
      <c r="GU179" s="184"/>
      <c r="GV179" s="184"/>
      <c r="GW179" s="184"/>
      <c r="GX179" s="184"/>
      <c r="GY179" s="184"/>
      <c r="GZ179" s="184"/>
      <c r="HC179" s="184"/>
      <c r="HG179" s="184"/>
      <c r="HH179" s="184"/>
      <c r="HI179" s="184"/>
      <c r="HJ179" s="184"/>
      <c r="HK179" s="184"/>
      <c r="HL179" s="184"/>
      <c r="HM179" s="184"/>
      <c r="HO179" s="183"/>
      <c r="HQ179" s="154"/>
      <c r="HS179" s="238"/>
      <c r="HT179" s="154"/>
      <c r="HU179" s="239"/>
      <c r="HW179" s="239"/>
      <c r="HX179" s="239"/>
      <c r="HY179" s="154"/>
      <c r="HZ179" s="154"/>
      <c r="IA179" s="184"/>
      <c r="IB179" s="184"/>
      <c r="ID179" s="184"/>
      <c r="IE179" s="185"/>
      <c r="IF179" s="185"/>
      <c r="IG179" s="184"/>
    </row>
    <row r="180" spans="1:241" ht="15" customHeight="1" x14ac:dyDescent="0.25">
      <c r="A180" s="198">
        <v>177</v>
      </c>
      <c r="B180" s="197">
        <v>1991</v>
      </c>
      <c r="E180" s="245">
        <v>112506</v>
      </c>
      <c r="G180" s="245">
        <v>23523</v>
      </c>
      <c r="I180" s="245">
        <v>15762</v>
      </c>
      <c r="K180" s="245">
        <v>10089</v>
      </c>
      <c r="M180" s="242">
        <f>G180/E180*100</f>
        <v>20.908218228361154</v>
      </c>
      <c r="N180" s="242"/>
      <c r="O180" s="242">
        <f>I180/E180*100</f>
        <v>14.009919470961549</v>
      </c>
      <c r="P180" s="242"/>
      <c r="Q180" s="242">
        <f>K180/E180*100</f>
        <v>8.9675217321742835</v>
      </c>
      <c r="R180" s="242"/>
      <c r="S180" s="242">
        <v>31</v>
      </c>
      <c r="U180" s="242"/>
      <c r="V180" s="242"/>
      <c r="W180" s="245">
        <v>266</v>
      </c>
      <c r="Y180" s="258">
        <v>0.26666132007378301</v>
      </c>
      <c r="Z180" s="258"/>
      <c r="AA180" s="245">
        <v>23338</v>
      </c>
      <c r="AC180" s="242">
        <v>23.39602213489454</v>
      </c>
      <c r="AD180" s="242"/>
      <c r="AE180" s="245">
        <v>6963</v>
      </c>
      <c r="AG180" s="242">
        <v>6.9803111717058304</v>
      </c>
      <c r="AH180" s="242"/>
      <c r="AI180" s="245">
        <v>0.74050822549117523</v>
      </c>
      <c r="AK180" s="245">
        <v>15</v>
      </c>
      <c r="AM180" s="245">
        <v>71</v>
      </c>
      <c r="AO180" s="245">
        <v>342</v>
      </c>
      <c r="AQ180" s="245">
        <v>5</v>
      </c>
      <c r="AS180" s="245">
        <v>241</v>
      </c>
      <c r="AU180" s="245">
        <v>318</v>
      </c>
      <c r="AW180" s="245">
        <v>48</v>
      </c>
      <c r="AY180" s="245">
        <v>26</v>
      </c>
      <c r="BC180" s="245">
        <v>467</v>
      </c>
      <c r="BE180" s="245">
        <v>175</v>
      </c>
      <c r="BG180" s="245">
        <v>24</v>
      </c>
      <c r="BI180" s="245">
        <v>268</v>
      </c>
      <c r="BK180" s="242"/>
      <c r="BL180" s="242"/>
      <c r="BM180" s="245">
        <v>125</v>
      </c>
      <c r="BO180" s="245">
        <v>159</v>
      </c>
      <c r="BQ180" s="245">
        <v>340</v>
      </c>
      <c r="BS180" s="245">
        <v>89</v>
      </c>
      <c r="BU180" s="245">
        <v>17901</v>
      </c>
      <c r="BW180" s="242"/>
      <c r="BX180" s="242"/>
      <c r="BY180" s="245">
        <v>24.188465174913333</v>
      </c>
      <c r="CA180" s="245">
        <v>2918</v>
      </c>
      <c r="CC180" s="259">
        <v>2.9252546314860854</v>
      </c>
      <c r="CE180" s="242"/>
      <c r="CF180" s="242"/>
      <c r="CG180" s="245">
        <v>42970</v>
      </c>
      <c r="CI180" s="245">
        <v>6090</v>
      </c>
      <c r="CK180" s="245">
        <v>25257</v>
      </c>
      <c r="CM180" s="250">
        <f>CI180/SUM(CG180,CI180)*100</f>
        <v>12.413371381981248</v>
      </c>
      <c r="CN180" s="242"/>
      <c r="CO180" s="253">
        <v>4.8245483052112892</v>
      </c>
      <c r="CP180" s="242"/>
      <c r="CQ180" s="250">
        <f>SUM(CG180,CI180)/SUM(CG180,CI180,CK180)*100</f>
        <v>66.014505429444142</v>
      </c>
      <c r="CR180" s="242"/>
      <c r="CS180" s="245">
        <v>17.809113461287374</v>
      </c>
      <c r="CU180" s="245">
        <v>5097</v>
      </c>
      <c r="CW180" s="245">
        <v>3800</v>
      </c>
      <c r="CY180" s="259">
        <f t="shared" ref="CY180:CY185" si="66">CU180/CG180*100</f>
        <v>11.861764021410286</v>
      </c>
      <c r="CZ180" s="259"/>
      <c r="DA180" s="259">
        <f t="shared" ref="DA180:DA185" si="67">CW180/CG180*100</f>
        <v>8.8433791016988597</v>
      </c>
      <c r="DE180" s="245">
        <v>2085</v>
      </c>
      <c r="DG180" s="245">
        <v>31787</v>
      </c>
      <c r="DI180" s="245">
        <v>2384</v>
      </c>
      <c r="DK180" s="245">
        <v>37033</v>
      </c>
      <c r="DM180" s="242">
        <v>5.6301136823913804</v>
      </c>
      <c r="DN180" s="242"/>
      <c r="DO180" s="242">
        <v>85.834255933896799</v>
      </c>
      <c r="DP180" s="242"/>
      <c r="DQ180" s="242">
        <v>6.4375016876839579</v>
      </c>
      <c r="DR180" s="242"/>
      <c r="DS180" s="245">
        <v>6540</v>
      </c>
      <c r="DU180" s="245">
        <v>1113</v>
      </c>
      <c r="DW180" s="245">
        <v>34427</v>
      </c>
      <c r="DY180" s="242">
        <v>18.996717692508785</v>
      </c>
      <c r="DZ180" s="242"/>
      <c r="EA180" s="242">
        <v>3.2329276440003487</v>
      </c>
      <c r="EB180" s="242"/>
      <c r="EC180" s="242">
        <v>249500</v>
      </c>
      <c r="ED180" s="242"/>
      <c r="EE180" s="242">
        <v>212500</v>
      </c>
      <c r="EF180" s="242"/>
      <c r="EG180" s="260">
        <v>2.9277613412228796</v>
      </c>
      <c r="EH180" s="242"/>
      <c r="EI180" s="260">
        <v>2.3267998027613412</v>
      </c>
      <c r="EJ180" s="242"/>
      <c r="EK180" s="242">
        <v>67.5</v>
      </c>
      <c r="EO180" s="259">
        <v>11.045552594848369</v>
      </c>
      <c r="EP180" s="259"/>
      <c r="EQ180" s="244">
        <v>9622</v>
      </c>
      <c r="ES180" s="244">
        <v>13938</v>
      </c>
      <c r="EU180" s="244">
        <v>5634</v>
      </c>
      <c r="EW180" s="244">
        <v>445</v>
      </c>
      <c r="EY180" s="244">
        <v>29639</v>
      </c>
      <c r="FA180" s="244">
        <v>9920</v>
      </c>
      <c r="FC180" s="244">
        <v>1324</v>
      </c>
      <c r="FE180" s="244">
        <v>1040</v>
      </c>
      <c r="FG180" s="244">
        <v>41923</v>
      </c>
      <c r="FI180" s="242">
        <v>22.951601746058252</v>
      </c>
      <c r="FJ180" s="242"/>
      <c r="FK180" s="242">
        <v>33.246666507644967</v>
      </c>
      <c r="FL180" s="242"/>
      <c r="FM180" s="242">
        <v>13.438923741144478</v>
      </c>
      <c r="FN180" s="242"/>
      <c r="FO180" s="242">
        <v>1.061469837559335</v>
      </c>
      <c r="FP180" s="242"/>
      <c r="FQ180" s="242">
        <v>70.698661832407026</v>
      </c>
      <c r="FR180" s="242"/>
      <c r="FS180" s="242">
        <v>23.662428738401356</v>
      </c>
      <c r="FT180" s="242"/>
      <c r="FU180" s="242">
        <v>3.158170932423729</v>
      </c>
      <c r="FV180" s="242"/>
      <c r="FW180" s="242">
        <v>2.4807384967678838</v>
      </c>
      <c r="GA180" s="254">
        <v>14.898535833547394</v>
      </c>
      <c r="GB180" s="254"/>
      <c r="GC180" s="254">
        <v>66.909483340078239</v>
      </c>
      <c r="GD180" s="254"/>
      <c r="GE180" s="254">
        <v>117.12158808933003</v>
      </c>
      <c r="GF180" s="254"/>
      <c r="GG180" s="254">
        <v>98.149819494584833</v>
      </c>
      <c r="GH180" s="254"/>
      <c r="GI180" s="254">
        <v>47.581463524636376</v>
      </c>
      <c r="GJ180" s="254"/>
      <c r="GK180" s="254">
        <v>6.9946374446257877</v>
      </c>
      <c r="GL180" s="254"/>
      <c r="GM180" s="254">
        <v>0.77669902912621369</v>
      </c>
      <c r="GN180" s="254"/>
      <c r="GO180" s="254">
        <v>58.785555779705469</v>
      </c>
      <c r="GP180" s="254"/>
      <c r="GQ180" s="254">
        <v>1500</v>
      </c>
      <c r="GR180" s="254"/>
      <c r="GS180" s="254">
        <v>70.41</v>
      </c>
      <c r="GT180" s="254"/>
      <c r="GU180" s="184">
        <v>49.63</v>
      </c>
      <c r="GV180" s="184"/>
      <c r="GW180" s="184">
        <v>54.97</v>
      </c>
      <c r="GX180" s="184"/>
      <c r="GY180" s="184">
        <v>32.42</v>
      </c>
      <c r="GZ180" s="184"/>
      <c r="HA180" s="154">
        <v>96.6</v>
      </c>
      <c r="HC180" s="184">
        <v>25</v>
      </c>
      <c r="HG180" s="184">
        <v>1189</v>
      </c>
      <c r="HH180" s="184"/>
      <c r="HI180" s="184">
        <v>6314</v>
      </c>
      <c r="HJ180" s="184"/>
      <c r="HK180" s="184">
        <v>322</v>
      </c>
      <c r="HL180" s="184"/>
      <c r="HM180" s="184">
        <v>9070</v>
      </c>
      <c r="HO180" s="183">
        <v>380.87520259319285</v>
      </c>
      <c r="HQ180" s="154"/>
      <c r="HS180" s="238">
        <v>10</v>
      </c>
      <c r="HT180" s="194">
        <v>1995</v>
      </c>
      <c r="HU180" s="239"/>
      <c r="HW180" s="239">
        <v>61.8</v>
      </c>
      <c r="HX180" s="239"/>
      <c r="HY180" s="154"/>
      <c r="HZ180" s="154"/>
      <c r="IA180" s="184">
        <v>4</v>
      </c>
      <c r="IB180" s="184"/>
      <c r="IC180" s="184">
        <v>158</v>
      </c>
      <c r="ID180" s="184"/>
      <c r="IE180" s="185">
        <v>0.34295316974467138</v>
      </c>
      <c r="IF180" s="185"/>
      <c r="IG180" s="184">
        <v>13.546650204914521</v>
      </c>
    </row>
    <row r="181" spans="1:241" ht="15" customHeight="1" x14ac:dyDescent="0.25">
      <c r="A181" s="156">
        <v>178</v>
      </c>
      <c r="B181" s="197">
        <v>1996</v>
      </c>
      <c r="E181" s="245">
        <v>114008</v>
      </c>
      <c r="G181" s="245">
        <v>23933</v>
      </c>
      <c r="I181" s="245">
        <v>14775</v>
      </c>
      <c r="K181" s="245">
        <v>11622</v>
      </c>
      <c r="M181" s="242">
        <f t="shared" ref="M181:M185" si="68">G181/E181*100</f>
        <v>20.992386499193039</v>
      </c>
      <c r="N181" s="242"/>
      <c r="O181" s="242">
        <f t="shared" ref="O181:O184" si="69">I181/E181*100</f>
        <v>12.959616868991649</v>
      </c>
      <c r="P181" s="242"/>
      <c r="Q181" s="242">
        <f t="shared" ref="Q181:Q184" si="70">K181/E181*100</f>
        <v>10.19402147217739</v>
      </c>
      <c r="R181" s="242"/>
      <c r="S181" s="242">
        <v>32</v>
      </c>
      <c r="U181" s="242"/>
      <c r="V181" s="242"/>
      <c r="W181" s="245">
        <v>372</v>
      </c>
      <c r="Y181" s="258">
        <v>0.3577920766367545</v>
      </c>
      <c r="Z181" s="258"/>
      <c r="AA181" s="245">
        <v>23086</v>
      </c>
      <c r="AC181" s="242">
        <v>22.20426849794654</v>
      </c>
      <c r="AD181" s="242"/>
      <c r="AE181" s="245">
        <v>7346</v>
      </c>
      <c r="AG181" s="242">
        <v>7.0654317069182753</v>
      </c>
      <c r="AH181" s="242"/>
      <c r="AI181" s="245">
        <v>0.76434507051831302</v>
      </c>
      <c r="AK181" s="245">
        <v>19</v>
      </c>
      <c r="AM181" s="245">
        <v>117</v>
      </c>
      <c r="AO181" s="245">
        <v>406</v>
      </c>
      <c r="AQ181" s="245">
        <v>7</v>
      </c>
      <c r="AS181" s="245">
        <v>350</v>
      </c>
      <c r="AU181" s="245">
        <v>377</v>
      </c>
      <c r="AW181" s="245">
        <v>45</v>
      </c>
      <c r="AY181" s="245">
        <v>28</v>
      </c>
      <c r="BC181" s="245">
        <v>409</v>
      </c>
      <c r="BE181" s="245">
        <v>188</v>
      </c>
      <c r="BG181" s="245">
        <v>36</v>
      </c>
      <c r="BI181" s="245">
        <v>185</v>
      </c>
      <c r="BK181" s="242"/>
      <c r="BL181" s="242"/>
      <c r="BM181" s="245">
        <v>246</v>
      </c>
      <c r="BO181" s="245">
        <v>311</v>
      </c>
      <c r="BQ181" s="245">
        <v>548</v>
      </c>
      <c r="BS181" s="245">
        <v>92</v>
      </c>
      <c r="BU181" s="245">
        <v>25073</v>
      </c>
      <c r="BW181" s="242"/>
      <c r="BX181" s="242"/>
      <c r="BY181" s="245">
        <v>23.057432432432432</v>
      </c>
      <c r="CA181" s="245">
        <v>4190</v>
      </c>
      <c r="CC181" s="259">
        <v>4.0299698954516163</v>
      </c>
      <c r="CE181" s="242"/>
      <c r="CF181" s="242"/>
      <c r="CG181" s="245">
        <v>44831</v>
      </c>
      <c r="CI181" s="245">
        <v>4861</v>
      </c>
      <c r="CK181" s="245">
        <v>28386</v>
      </c>
      <c r="CM181" s="250">
        <f t="shared" ref="CM181:CM185" si="71">CI181/SUM(CG181,CI181)*100</f>
        <v>9.7822587136762458</v>
      </c>
      <c r="CN181" s="242"/>
      <c r="CO181" s="253">
        <v>4.7846959983607036</v>
      </c>
      <c r="CP181" s="242"/>
      <c r="CQ181" s="250">
        <f t="shared" ref="CQ181:CQ185" si="72">SUM(CG181,CI181)/SUM(CG181,CI181,CK181)*100</f>
        <v>63.644048259432871</v>
      </c>
      <c r="CR181" s="242"/>
      <c r="CS181" s="245">
        <v>14.624505928853754</v>
      </c>
      <c r="CU181" s="245">
        <v>5733</v>
      </c>
      <c r="CW181" s="245">
        <v>3895</v>
      </c>
      <c r="CY181" s="259">
        <f t="shared" si="66"/>
        <v>12.788026142624522</v>
      </c>
      <c r="CZ181" s="259"/>
      <c r="DA181" s="259">
        <f t="shared" si="67"/>
        <v>8.6881845151792287</v>
      </c>
      <c r="DE181" s="245">
        <v>3251</v>
      </c>
      <c r="DG181" s="245">
        <v>34007</v>
      </c>
      <c r="DI181" s="245">
        <v>2234</v>
      </c>
      <c r="DK181" s="245">
        <v>41044</v>
      </c>
      <c r="DM181" s="242">
        <v>7.9207679563395379</v>
      </c>
      <c r="DN181" s="242"/>
      <c r="DO181" s="242">
        <v>82.854984894259815</v>
      </c>
      <c r="DP181" s="242"/>
      <c r="DQ181" s="242">
        <v>5.4429392846701097</v>
      </c>
      <c r="DR181" s="242"/>
      <c r="DS181" s="245">
        <v>8118</v>
      </c>
      <c r="DU181" s="245">
        <v>1149</v>
      </c>
      <c r="DW181" s="245">
        <v>38445</v>
      </c>
      <c r="DY181" s="242">
        <v>21.115879828326182</v>
      </c>
      <c r="DZ181" s="242"/>
      <c r="EA181" s="242">
        <v>2.9886851346078815</v>
      </c>
      <c r="EB181" s="242"/>
      <c r="EC181" s="242">
        <v>260000</v>
      </c>
      <c r="ED181" s="242"/>
      <c r="EE181" s="242">
        <v>220000</v>
      </c>
      <c r="EF181" s="242"/>
      <c r="EG181" s="260">
        <v>3.8461538461538463</v>
      </c>
      <c r="EH181" s="242"/>
      <c r="EI181" s="260">
        <v>3.088709677419355</v>
      </c>
      <c r="EJ181" s="242"/>
      <c r="EK181" s="242">
        <v>76.5</v>
      </c>
      <c r="EO181" s="259">
        <v>5.1438240270727587</v>
      </c>
      <c r="EP181" s="259"/>
      <c r="EQ181" s="244">
        <v>10442</v>
      </c>
      <c r="ES181" s="244">
        <v>13730</v>
      </c>
      <c r="EU181" s="244">
        <v>6252</v>
      </c>
      <c r="EW181" s="244">
        <v>435</v>
      </c>
      <c r="EY181" s="244">
        <v>30859</v>
      </c>
      <c r="FA181" s="244">
        <v>11289</v>
      </c>
      <c r="FC181" s="244">
        <v>1400</v>
      </c>
      <c r="FE181" s="244">
        <v>2087</v>
      </c>
      <c r="FG181" s="244">
        <v>45635</v>
      </c>
      <c r="FI181" s="242">
        <v>22.88156020598225</v>
      </c>
      <c r="FJ181" s="242"/>
      <c r="FK181" s="242">
        <v>30.086556371206314</v>
      </c>
      <c r="FL181" s="242"/>
      <c r="FM181" s="242">
        <v>13.700010956502684</v>
      </c>
      <c r="FN181" s="242"/>
      <c r="FO181" s="242">
        <v>0.95321573353785471</v>
      </c>
      <c r="FP181" s="242"/>
      <c r="FQ181" s="242">
        <v>67.621343267229108</v>
      </c>
      <c r="FR181" s="242"/>
      <c r="FS181" s="242">
        <v>24.737591760709982</v>
      </c>
      <c r="FT181" s="242"/>
      <c r="FU181" s="242">
        <v>3.0678207516160843</v>
      </c>
      <c r="FV181" s="242"/>
      <c r="FW181" s="242">
        <v>4.5732442204448338</v>
      </c>
      <c r="GA181" s="254">
        <v>14.467600517792764</v>
      </c>
      <c r="GB181" s="254"/>
      <c r="GC181" s="254">
        <v>58.62890256591055</v>
      </c>
      <c r="GD181" s="254"/>
      <c r="GE181" s="254">
        <v>103.80230235696791</v>
      </c>
      <c r="GF181" s="254"/>
      <c r="GG181" s="254">
        <v>125.14949299261377</v>
      </c>
      <c r="GH181" s="254"/>
      <c r="GI181" s="254">
        <v>44.562371225770598</v>
      </c>
      <c r="GJ181" s="254"/>
      <c r="GK181" s="254">
        <v>7.172604606812846</v>
      </c>
      <c r="GL181" s="254"/>
      <c r="GM181" s="254">
        <v>0</v>
      </c>
      <c r="GN181" s="254"/>
      <c r="GO181" s="254">
        <v>59.169212267747476</v>
      </c>
      <c r="GP181" s="254"/>
      <c r="GQ181" s="254">
        <v>1501</v>
      </c>
      <c r="GR181" s="254"/>
      <c r="GS181" s="254">
        <v>74.900000000000006</v>
      </c>
      <c r="GT181" s="254"/>
      <c r="GU181" s="184">
        <v>51.6</v>
      </c>
      <c r="GV181" s="184"/>
      <c r="GW181" s="184">
        <v>45.69</v>
      </c>
      <c r="GX181" s="184"/>
      <c r="GY181" s="184">
        <v>31.240000000000002</v>
      </c>
      <c r="GZ181" s="184"/>
      <c r="HA181" s="154">
        <v>96.6</v>
      </c>
      <c r="HC181" s="184">
        <v>23.3</v>
      </c>
      <c r="HG181" s="184">
        <v>1262</v>
      </c>
      <c r="HH181" s="184"/>
      <c r="HI181" s="184">
        <v>7348</v>
      </c>
      <c r="HJ181" s="184"/>
      <c r="HK181" s="184">
        <v>273</v>
      </c>
      <c r="HL181" s="184"/>
      <c r="HM181" s="184">
        <v>10140</v>
      </c>
      <c r="HO181" s="183">
        <v>678.18605229943296</v>
      </c>
      <c r="HQ181" s="154"/>
      <c r="HS181" s="238">
        <v>10</v>
      </c>
      <c r="HT181" s="194">
        <v>1996</v>
      </c>
      <c r="HU181" s="239"/>
      <c r="HW181" s="239">
        <v>67.7</v>
      </c>
      <c r="HX181" s="239"/>
      <c r="HY181" s="154"/>
      <c r="HZ181" s="154"/>
      <c r="IA181" s="184">
        <v>8</v>
      </c>
      <c r="IB181" s="184"/>
      <c r="IC181" s="184">
        <v>160</v>
      </c>
      <c r="ID181" s="184"/>
      <c r="IE181" s="185">
        <v>0.67629828135699255</v>
      </c>
      <c r="IF181" s="185"/>
      <c r="IG181" s="184">
        <v>13.525965627139851</v>
      </c>
    </row>
    <row r="182" spans="1:241" ht="15" customHeight="1" x14ac:dyDescent="0.25">
      <c r="A182" s="156">
        <v>179</v>
      </c>
      <c r="B182" s="197">
        <v>2001</v>
      </c>
      <c r="E182" s="245">
        <v>115365</v>
      </c>
      <c r="G182" s="245">
        <v>24145</v>
      </c>
      <c r="I182" s="245">
        <v>14683</v>
      </c>
      <c r="K182" s="245">
        <v>13298</v>
      </c>
      <c r="M182" s="242">
        <f t="shared" si="68"/>
        <v>20.929224634854592</v>
      </c>
      <c r="N182" s="242"/>
      <c r="O182" s="242">
        <f t="shared" si="69"/>
        <v>12.727430329822736</v>
      </c>
      <c r="P182" s="242"/>
      <c r="Q182" s="242">
        <f t="shared" si="70"/>
        <v>11.526892905127205</v>
      </c>
      <c r="R182" s="242"/>
      <c r="S182" s="242">
        <v>34</v>
      </c>
      <c r="U182" s="242"/>
      <c r="V182" s="242"/>
      <c r="W182" s="245">
        <v>576</v>
      </c>
      <c r="Y182" s="258">
        <v>0.52278564880784906</v>
      </c>
      <c r="Z182" s="258"/>
      <c r="AA182" s="245">
        <v>23356</v>
      </c>
      <c r="AC182" s="242">
        <v>21.198231967979378</v>
      </c>
      <c r="AD182" s="242"/>
      <c r="AE182" s="245">
        <v>8292</v>
      </c>
      <c r="AG182" s="242">
        <v>7.5259350692963274</v>
      </c>
      <c r="AH182" s="242"/>
      <c r="AI182" s="245">
        <v>0.79973218271090618</v>
      </c>
      <c r="AK182" s="245">
        <v>26</v>
      </c>
      <c r="AM182" s="245">
        <v>207</v>
      </c>
      <c r="AO182" s="245">
        <v>446</v>
      </c>
      <c r="AQ182" s="245">
        <v>28</v>
      </c>
      <c r="AS182" s="245">
        <v>415</v>
      </c>
      <c r="AU182" s="245">
        <v>430</v>
      </c>
      <c r="AW182" s="245">
        <v>43</v>
      </c>
      <c r="AY182" s="245">
        <v>71</v>
      </c>
      <c r="BC182" s="245">
        <v>487</v>
      </c>
      <c r="BE182" s="245">
        <v>164</v>
      </c>
      <c r="BG182" s="245">
        <v>17</v>
      </c>
      <c r="BI182" s="245">
        <v>306</v>
      </c>
      <c r="BK182" s="242"/>
      <c r="BL182" s="242"/>
      <c r="BM182" s="245">
        <v>369</v>
      </c>
      <c r="BO182" s="245">
        <v>665</v>
      </c>
      <c r="BQ182" s="245">
        <v>828</v>
      </c>
      <c r="BS182" s="245">
        <v>119</v>
      </c>
      <c r="BU182" s="245">
        <v>24307</v>
      </c>
      <c r="BW182" s="242"/>
      <c r="BX182" s="242"/>
      <c r="BY182" s="245">
        <v>20.745891276864729</v>
      </c>
      <c r="CA182" s="245">
        <v>5690</v>
      </c>
      <c r="CC182" s="259">
        <v>5.1643235099247589</v>
      </c>
      <c r="CE182" s="242"/>
      <c r="CF182" s="242"/>
      <c r="CG182" s="245">
        <v>49532</v>
      </c>
      <c r="CI182" s="245">
        <v>3848</v>
      </c>
      <c r="CK182" s="245">
        <v>28827</v>
      </c>
      <c r="CM182" s="250">
        <f t="shared" si="71"/>
        <v>7.208692394155114</v>
      </c>
      <c r="CN182" s="242"/>
      <c r="CO182" s="253">
        <v>4.6760117161814811</v>
      </c>
      <c r="CP182" s="242"/>
      <c r="CQ182" s="250">
        <f t="shared" si="72"/>
        <v>64.933643120415539</v>
      </c>
      <c r="CR182" s="242"/>
      <c r="CS182" s="245">
        <v>13.758828145435523</v>
      </c>
      <c r="CU182" s="245">
        <v>6373</v>
      </c>
      <c r="CW182" s="245">
        <v>4596</v>
      </c>
      <c r="CY182" s="259">
        <f t="shared" si="66"/>
        <v>12.866429782766698</v>
      </c>
      <c r="CZ182" s="259"/>
      <c r="DA182" s="259">
        <f t="shared" si="67"/>
        <v>9.2788500363401436</v>
      </c>
      <c r="DE182" s="245">
        <v>3475</v>
      </c>
      <c r="DG182" s="245">
        <v>37055</v>
      </c>
      <c r="DI182" s="245">
        <v>3269</v>
      </c>
      <c r="DK182" s="245">
        <v>44625</v>
      </c>
      <c r="DM182" s="242">
        <v>7.7871148459383752</v>
      </c>
      <c r="DN182" s="242"/>
      <c r="DO182" s="242">
        <v>83.036414565826334</v>
      </c>
      <c r="DP182" s="242"/>
      <c r="DQ182" s="242">
        <v>7.3254901960784311</v>
      </c>
      <c r="DR182" s="242"/>
      <c r="DS182" s="245">
        <v>8780</v>
      </c>
      <c r="DU182" s="245">
        <v>1231</v>
      </c>
      <c r="DW182" s="245">
        <v>41925</v>
      </c>
      <c r="DY182" s="242">
        <v>20.942158616577224</v>
      </c>
      <c r="DZ182" s="242"/>
      <c r="EA182" s="242">
        <v>2.936195587358378</v>
      </c>
      <c r="EB182" s="242"/>
      <c r="EC182" s="242">
        <v>288000</v>
      </c>
      <c r="ED182" s="242"/>
      <c r="EE182" s="242">
        <v>235000</v>
      </c>
      <c r="EF182" s="242"/>
      <c r="EG182" s="260">
        <v>5.2814062248024509</v>
      </c>
      <c r="EH182" s="242"/>
      <c r="EI182" s="260">
        <v>4.4347685857119821</v>
      </c>
      <c r="EJ182" s="242"/>
      <c r="EK182" s="242">
        <v>76.099999999999994</v>
      </c>
      <c r="EO182" s="259">
        <v>3.6436695498195193</v>
      </c>
      <c r="EP182" s="259"/>
      <c r="EQ182" s="244">
        <v>11377</v>
      </c>
      <c r="ES182" s="244">
        <v>14710</v>
      </c>
      <c r="EU182" s="244">
        <v>6772</v>
      </c>
      <c r="EW182" s="244">
        <v>534</v>
      </c>
      <c r="EY182" s="244">
        <v>33393</v>
      </c>
      <c r="FA182" s="244">
        <v>12349</v>
      </c>
      <c r="FC182" s="244">
        <v>1665</v>
      </c>
      <c r="FE182" s="244">
        <v>1927</v>
      </c>
      <c r="FG182" s="244">
        <v>49334</v>
      </c>
      <c r="FI182" s="242">
        <v>23.061174848988529</v>
      </c>
      <c r="FJ182" s="242"/>
      <c r="FK182" s="242">
        <v>29.817164632910366</v>
      </c>
      <c r="FL182" s="242"/>
      <c r="FM182" s="242">
        <v>13.726841529168524</v>
      </c>
      <c r="FN182" s="242"/>
      <c r="FO182" s="242">
        <v>1.082417805164795</v>
      </c>
      <c r="FP182" s="242"/>
      <c r="FQ182" s="242">
        <v>67.68759881623221</v>
      </c>
      <c r="FR182" s="242"/>
      <c r="FS182" s="242">
        <v>25.03141849434467</v>
      </c>
      <c r="FT182" s="242"/>
      <c r="FU182" s="242">
        <v>3.3749543925082093</v>
      </c>
      <c r="FV182" s="242"/>
      <c r="FW182" s="242">
        <v>3.9060282969149069</v>
      </c>
      <c r="GA182" s="254">
        <v>14.297626524919103</v>
      </c>
      <c r="GB182" s="254"/>
      <c r="GC182" s="254">
        <v>65.754389322652997</v>
      </c>
      <c r="GD182" s="254"/>
      <c r="GE182" s="254">
        <v>103.63249524370607</v>
      </c>
      <c r="GF182" s="254"/>
      <c r="GG182" s="254">
        <v>122.29725128576602</v>
      </c>
      <c r="GH182" s="254"/>
      <c r="GI182" s="254">
        <v>46.047535701153244</v>
      </c>
      <c r="GJ182" s="254"/>
      <c r="GK182" s="254">
        <v>6.8886324799256871</v>
      </c>
      <c r="GL182" s="254"/>
      <c r="GM182" s="254">
        <v>0</v>
      </c>
      <c r="GN182" s="254"/>
      <c r="GO182" s="254">
        <v>59.590634591136187</v>
      </c>
      <c r="GP182" s="254"/>
      <c r="GQ182" s="254">
        <v>1571</v>
      </c>
      <c r="GR182" s="254"/>
      <c r="GS182" s="254">
        <v>74.2</v>
      </c>
      <c r="GT182" s="254"/>
      <c r="GU182" s="184">
        <v>59.4</v>
      </c>
      <c r="GV182" s="184"/>
      <c r="GW182" s="184">
        <v>44.2</v>
      </c>
      <c r="GX182" s="184"/>
      <c r="GY182" s="184">
        <v>31.200000000000003</v>
      </c>
      <c r="GZ182" s="184"/>
      <c r="HA182" s="154">
        <v>96.1</v>
      </c>
      <c r="HC182" s="184">
        <v>20.9</v>
      </c>
      <c r="HG182" s="184">
        <v>1147</v>
      </c>
      <c r="HH182" s="184"/>
      <c r="HI182" s="184">
        <v>7360</v>
      </c>
      <c r="HJ182" s="184"/>
      <c r="HK182" s="184">
        <v>223</v>
      </c>
      <c r="HL182" s="184"/>
      <c r="HM182" s="184">
        <v>9913</v>
      </c>
      <c r="HO182" s="183">
        <v>671.0055434706336</v>
      </c>
      <c r="HQ182" s="154"/>
      <c r="HS182" s="238">
        <v>10</v>
      </c>
      <c r="HT182" s="194">
        <v>1997</v>
      </c>
      <c r="HU182" s="239"/>
      <c r="HW182" s="239">
        <v>64.046829510000009</v>
      </c>
      <c r="HX182" s="239"/>
      <c r="HY182" s="154"/>
      <c r="HZ182" s="154"/>
      <c r="IA182" s="184">
        <v>9</v>
      </c>
      <c r="IB182" s="184"/>
      <c r="IC182" s="184">
        <v>189</v>
      </c>
      <c r="ID182" s="184"/>
      <c r="IE182" s="185">
        <v>0.75031263026260953</v>
      </c>
      <c r="IF182" s="185"/>
      <c r="IG182" s="184">
        <v>15.756565235514799</v>
      </c>
    </row>
    <row r="183" spans="1:241" ht="15" customHeight="1" x14ac:dyDescent="0.25">
      <c r="A183" s="156">
        <v>180</v>
      </c>
      <c r="B183" s="197">
        <v>2006</v>
      </c>
      <c r="E183" s="245">
        <v>116634</v>
      </c>
      <c r="G183" s="245">
        <v>24006</v>
      </c>
      <c r="I183" s="245">
        <v>15786</v>
      </c>
      <c r="K183" s="245">
        <v>14819</v>
      </c>
      <c r="M183" s="242">
        <f t="shared" si="68"/>
        <v>20.582334482226454</v>
      </c>
      <c r="N183" s="242"/>
      <c r="O183" s="242">
        <f t="shared" si="69"/>
        <v>13.534646843973455</v>
      </c>
      <c r="P183" s="242"/>
      <c r="Q183" s="242">
        <f t="shared" si="70"/>
        <v>12.705557556115712</v>
      </c>
      <c r="R183" s="242"/>
      <c r="S183" s="242">
        <v>36</v>
      </c>
      <c r="U183" s="242"/>
      <c r="V183" s="242"/>
      <c r="W183" s="245">
        <v>735</v>
      </c>
      <c r="Y183" s="258">
        <v>0.63039805134098958</v>
      </c>
      <c r="Z183" s="258"/>
      <c r="AA183" s="245">
        <v>24170</v>
      </c>
      <c r="AC183" s="242">
        <v>20.730232518247234</v>
      </c>
      <c r="AD183" s="242"/>
      <c r="AE183" s="245">
        <v>9626</v>
      </c>
      <c r="AG183" s="242">
        <v>8.2560702615079808</v>
      </c>
      <c r="AH183" s="242"/>
      <c r="AI183" s="245">
        <v>1.443204087623672</v>
      </c>
      <c r="AK183" s="245">
        <v>56</v>
      </c>
      <c r="AM183" s="245">
        <v>343</v>
      </c>
      <c r="AO183" s="245">
        <v>653</v>
      </c>
      <c r="AQ183" s="245">
        <v>22</v>
      </c>
      <c r="AS183" s="245">
        <v>564</v>
      </c>
      <c r="AU183" s="245">
        <v>454</v>
      </c>
      <c r="AW183" s="245">
        <v>61</v>
      </c>
      <c r="AY183" s="245">
        <v>88</v>
      </c>
      <c r="BC183" s="245">
        <v>418</v>
      </c>
      <c r="BE183" s="245">
        <v>156</v>
      </c>
      <c r="BG183" s="245">
        <v>29</v>
      </c>
      <c r="BI183" s="245">
        <v>233</v>
      </c>
      <c r="BK183" s="242"/>
      <c r="BL183" s="242"/>
      <c r="BM183" s="245">
        <v>534</v>
      </c>
      <c r="BO183" s="245">
        <v>872</v>
      </c>
      <c r="BQ183" s="245">
        <v>769</v>
      </c>
      <c r="BS183" s="245">
        <v>137</v>
      </c>
      <c r="BU183" s="245">
        <v>30019</v>
      </c>
      <c r="BW183" s="242"/>
      <c r="BX183" s="242"/>
      <c r="BY183" s="245">
        <v>15.3</v>
      </c>
      <c r="CA183" s="245">
        <v>7576</v>
      </c>
      <c r="CC183" s="259">
        <v>6.4978171931419553</v>
      </c>
      <c r="CE183" s="242"/>
      <c r="CF183" s="242"/>
      <c r="CG183" s="245">
        <v>53540</v>
      </c>
      <c r="CI183" s="245">
        <v>3449</v>
      </c>
      <c r="CK183" s="245">
        <v>28810</v>
      </c>
      <c r="CM183" s="250">
        <f t="shared" si="71"/>
        <v>6.0520451315166079</v>
      </c>
      <c r="CN183" s="242"/>
      <c r="CO183" s="253">
        <v>5.9681679462440647</v>
      </c>
      <c r="CP183" s="242"/>
      <c r="CQ183" s="250">
        <f t="shared" si="72"/>
        <v>66.42152006433642</v>
      </c>
      <c r="CR183" s="242"/>
      <c r="CS183" s="245">
        <v>13.40080477990489</v>
      </c>
      <c r="CU183" s="245">
        <v>7346</v>
      </c>
      <c r="CW183" s="245">
        <v>6151</v>
      </c>
      <c r="CY183" s="259">
        <f t="shared" si="66"/>
        <v>13.720582741875234</v>
      </c>
      <c r="CZ183" s="259"/>
      <c r="DA183" s="259">
        <f t="shared" si="67"/>
        <v>11.488606649234217</v>
      </c>
      <c r="DE183" s="245">
        <v>3814</v>
      </c>
      <c r="DG183" s="245">
        <v>37555</v>
      </c>
      <c r="DI183" s="245">
        <v>3702</v>
      </c>
      <c r="DK183" s="245">
        <v>45635</v>
      </c>
      <c r="DM183" s="242">
        <v>8.3576202476169605</v>
      </c>
      <c r="DN183" s="242"/>
      <c r="DO183" s="242">
        <v>82.294291662101458</v>
      </c>
      <c r="DP183" s="242"/>
      <c r="DQ183" s="242">
        <v>8.1121945874876733</v>
      </c>
      <c r="DR183" s="242"/>
      <c r="DS183" s="245">
        <v>10877</v>
      </c>
      <c r="DU183" s="245">
        <v>1497</v>
      </c>
      <c r="DW183" s="245">
        <v>45634</v>
      </c>
      <c r="DY183" s="242">
        <v>23.835298242538457</v>
      </c>
      <c r="DZ183" s="242"/>
      <c r="EA183" s="242">
        <v>3.2804487881842488</v>
      </c>
      <c r="EB183" s="242"/>
      <c r="EC183" s="242">
        <v>310000</v>
      </c>
      <c r="ED183" s="242"/>
      <c r="EE183" s="242">
        <v>250000</v>
      </c>
      <c r="EF183" s="242"/>
      <c r="EG183" s="260">
        <v>6.3652326602282701</v>
      </c>
      <c r="EH183" s="242"/>
      <c r="EI183" s="260">
        <v>5.2340109407712569</v>
      </c>
      <c r="EJ183" s="242"/>
      <c r="EK183" s="242">
        <v>71.399999999999991</v>
      </c>
      <c r="EO183" s="259">
        <v>2.2995058912960853</v>
      </c>
      <c r="EP183" s="259"/>
      <c r="EQ183" s="244">
        <v>12060</v>
      </c>
      <c r="ES183" s="244">
        <v>15610</v>
      </c>
      <c r="EU183" s="244">
        <v>7279</v>
      </c>
      <c r="EW183" s="244">
        <v>605</v>
      </c>
      <c r="EY183" s="244">
        <v>35552</v>
      </c>
      <c r="FA183" s="261">
        <v>14128</v>
      </c>
      <c r="FB183" s="261"/>
      <c r="FC183" s="261">
        <v>3519</v>
      </c>
      <c r="FD183" s="261"/>
      <c r="FE183" s="261">
        <v>6097</v>
      </c>
      <c r="FF183" s="261"/>
      <c r="FG183" s="261">
        <v>56341</v>
      </c>
      <c r="FI183" s="263">
        <v>21.405370866686781</v>
      </c>
      <c r="FJ183" s="263"/>
      <c r="FK183" s="263">
        <v>27.706288493281978</v>
      </c>
      <c r="FL183" s="263"/>
      <c r="FM183" s="263">
        <v>12.919543494080688</v>
      </c>
      <c r="FN183" s="263"/>
      <c r="FO183" s="263">
        <v>1.0738183560817167</v>
      </c>
      <c r="FP183" s="263"/>
      <c r="FQ183" s="263">
        <v>63.10147139738379</v>
      </c>
      <c r="FR183" s="263"/>
      <c r="FS183" s="263">
        <v>23.615129301929326</v>
      </c>
      <c r="FT183" s="263"/>
      <c r="FU183" s="263">
        <v>2.8877726699916577</v>
      </c>
      <c r="FV183" s="263"/>
      <c r="FW183" s="263">
        <v>4.673328481922578</v>
      </c>
      <c r="GA183" s="254">
        <v>17.602519379955226</v>
      </c>
      <c r="GB183" s="254"/>
      <c r="GC183" s="254">
        <v>59.813899270260684</v>
      </c>
      <c r="GD183" s="254"/>
      <c r="GE183" s="254">
        <v>113.04981700517997</v>
      </c>
      <c r="GF183" s="254"/>
      <c r="GG183" s="254">
        <v>117.73546068524603</v>
      </c>
      <c r="GH183" s="254"/>
      <c r="GI183" s="254">
        <v>45.733431885037568</v>
      </c>
      <c r="GJ183" s="254"/>
      <c r="GK183" s="254">
        <v>7.9762968005187957</v>
      </c>
      <c r="GL183" s="254"/>
      <c r="GM183" s="254">
        <v>0</v>
      </c>
      <c r="GN183" s="254"/>
      <c r="GO183" s="254">
        <v>59.729641505593989</v>
      </c>
      <c r="GP183" s="254"/>
      <c r="GQ183" s="254">
        <v>1582</v>
      </c>
      <c r="GR183" s="254"/>
      <c r="GS183" s="254">
        <v>73.900000000000006</v>
      </c>
      <c r="GT183" s="254"/>
      <c r="GU183" s="184">
        <v>67.2</v>
      </c>
      <c r="GV183" s="184"/>
      <c r="GW183" s="184">
        <v>48.6</v>
      </c>
      <c r="GX183" s="184"/>
      <c r="GY183" s="184">
        <v>80.599999999999994</v>
      </c>
      <c r="GZ183" s="184"/>
      <c r="HC183" s="184">
        <v>18.5705558949298</v>
      </c>
      <c r="HG183" s="184">
        <v>1145</v>
      </c>
      <c r="HH183" s="184"/>
      <c r="HI183" s="184">
        <v>6586</v>
      </c>
      <c r="HJ183" s="184"/>
      <c r="HK183" s="184">
        <v>309</v>
      </c>
      <c r="HL183" s="184"/>
      <c r="HM183" s="184">
        <v>9458</v>
      </c>
      <c r="HO183" s="183">
        <v>1066.1812508126382</v>
      </c>
      <c r="HQ183" s="154"/>
      <c r="HS183" s="238">
        <v>10</v>
      </c>
      <c r="HT183" s="194">
        <v>1998</v>
      </c>
      <c r="HU183" s="239"/>
      <c r="HW183" s="239">
        <v>61.084000000000003</v>
      </c>
      <c r="HX183" s="239"/>
      <c r="HY183" s="154"/>
      <c r="HZ183" s="154"/>
      <c r="IA183" s="184">
        <v>2</v>
      </c>
      <c r="IB183" s="184"/>
      <c r="IC183" s="184">
        <v>190</v>
      </c>
      <c r="ID183" s="184"/>
      <c r="IE183" s="185">
        <v>0.16449126962586461</v>
      </c>
      <c r="IF183" s="185"/>
      <c r="IG183" s="184">
        <v>15.626670614457138</v>
      </c>
    </row>
    <row r="184" spans="1:241" ht="15" customHeight="1" x14ac:dyDescent="0.25">
      <c r="A184" s="156">
        <v>181</v>
      </c>
      <c r="B184" s="197">
        <v>2011</v>
      </c>
      <c r="E184" s="245">
        <v>118291</v>
      </c>
      <c r="G184" s="245">
        <v>24254</v>
      </c>
      <c r="I184" s="245">
        <v>16998</v>
      </c>
      <c r="K184" s="245">
        <v>16909</v>
      </c>
      <c r="M184" s="242">
        <f t="shared" si="68"/>
        <v>20.503673145040622</v>
      </c>
      <c r="N184" s="242"/>
      <c r="O184" s="242">
        <f t="shared" si="69"/>
        <v>14.369647733132698</v>
      </c>
      <c r="P184" s="242"/>
      <c r="Q184" s="242">
        <f t="shared" si="70"/>
        <v>14.294409549331732</v>
      </c>
      <c r="R184" s="242"/>
      <c r="S184" s="242">
        <v>37</v>
      </c>
      <c r="U184" s="242"/>
      <c r="V184" s="242"/>
      <c r="W184" s="245">
        <v>1002</v>
      </c>
      <c r="Y184" s="258">
        <v>0.79826007982600788</v>
      </c>
      <c r="Z184" s="258"/>
      <c r="AA184" s="245">
        <v>27258</v>
      </c>
      <c r="AC184" s="242">
        <v>21.715542171554215</v>
      </c>
      <c r="AD184" s="242"/>
      <c r="AE184" s="245">
        <v>12838</v>
      </c>
      <c r="AG184" s="242">
        <v>10.227607689427435</v>
      </c>
      <c r="AH184" s="244"/>
      <c r="AI184" s="245">
        <v>1.0496765531551324</v>
      </c>
      <c r="AK184" s="245">
        <v>72</v>
      </c>
      <c r="AM184" s="245">
        <v>603</v>
      </c>
      <c r="AO184" s="245">
        <v>1282</v>
      </c>
      <c r="AQ184" s="245">
        <v>37</v>
      </c>
      <c r="AS184" s="245">
        <v>856</v>
      </c>
      <c r="AU184" s="245">
        <v>576</v>
      </c>
      <c r="AW184" s="245">
        <v>78</v>
      </c>
      <c r="AY184" s="245">
        <v>126</v>
      </c>
      <c r="BC184" s="245">
        <v>314</v>
      </c>
      <c r="BE184" s="245">
        <v>139</v>
      </c>
      <c r="BG184" s="245">
        <v>12</v>
      </c>
      <c r="BI184" s="245">
        <v>163</v>
      </c>
      <c r="BK184" s="242"/>
      <c r="BL184" s="242"/>
      <c r="BM184" s="245">
        <v>998</v>
      </c>
      <c r="BO184" s="245">
        <v>1488</v>
      </c>
      <c r="BQ184" s="245">
        <v>1009</v>
      </c>
      <c r="BS184" s="245">
        <v>248</v>
      </c>
      <c r="BU184" s="245">
        <v>36258</v>
      </c>
      <c r="BW184" s="242"/>
      <c r="BX184" s="242"/>
      <c r="BY184" s="245">
        <v>12.4</v>
      </c>
      <c r="CA184" s="245">
        <v>10519</v>
      </c>
      <c r="CC184" s="259">
        <v>8.3801375046804161</v>
      </c>
      <c r="CE184" s="242"/>
      <c r="CF184" s="242"/>
      <c r="CG184" s="245">
        <v>59988</v>
      </c>
      <c r="CI184" s="245">
        <v>3655</v>
      </c>
      <c r="CK184" s="245">
        <v>31813</v>
      </c>
      <c r="CM184" s="250">
        <f t="shared" si="71"/>
        <v>5.7429725185802054</v>
      </c>
      <c r="CN184" s="242"/>
      <c r="CO184" s="253">
        <v>7.0128906357364702</v>
      </c>
      <c r="CP184" s="242"/>
      <c r="CQ184" s="250">
        <f t="shared" si="72"/>
        <v>66.672603084143475</v>
      </c>
      <c r="CR184" s="242"/>
      <c r="CS184" s="245">
        <v>10.508953817153628</v>
      </c>
      <c r="CU184" s="245">
        <v>9228</v>
      </c>
      <c r="CW184" s="245">
        <v>6094</v>
      </c>
      <c r="CY184" s="259">
        <f t="shared" si="66"/>
        <v>15.383076615323066</v>
      </c>
      <c r="CZ184" s="259"/>
      <c r="DA184" s="259">
        <f t="shared" si="67"/>
        <v>10.158698406347936</v>
      </c>
      <c r="DE184" s="245">
        <v>4998</v>
      </c>
      <c r="DG184" s="245">
        <v>40388</v>
      </c>
      <c r="DI184" s="245">
        <v>3427</v>
      </c>
      <c r="DK184" s="245">
        <v>49334</v>
      </c>
      <c r="DM184" s="242">
        <v>10.130944176430049</v>
      </c>
      <c r="DN184" s="242"/>
      <c r="DO184" s="242">
        <v>81.866461264036971</v>
      </c>
      <c r="DP184" s="242"/>
      <c r="DQ184" s="242">
        <v>6.9465277496250044</v>
      </c>
      <c r="DR184" s="242"/>
      <c r="DS184" s="245">
        <v>13130</v>
      </c>
      <c r="DU184" s="245">
        <v>1520</v>
      </c>
      <c r="DW184" s="245">
        <v>49333</v>
      </c>
      <c r="DY184" s="242">
        <v>26.615044696247946</v>
      </c>
      <c r="DZ184" s="242"/>
      <c r="EA184" s="242">
        <v>3.0811018993371579</v>
      </c>
      <c r="EB184" s="242"/>
      <c r="EC184" s="242">
        <v>329500</v>
      </c>
      <c r="ED184" s="242"/>
      <c r="EE184" s="242">
        <v>265000</v>
      </c>
      <c r="EF184" s="242"/>
      <c r="EG184" s="242">
        <v>5.7680771538000091</v>
      </c>
      <c r="EH184" s="242"/>
      <c r="EI184" s="242">
        <v>4.0376540076600067</v>
      </c>
      <c r="EJ184" s="242"/>
      <c r="EK184" s="242">
        <v>69.699999999999989</v>
      </c>
      <c r="EO184" s="259">
        <v>2.2826214848805741</v>
      </c>
      <c r="EP184" s="259"/>
      <c r="EQ184" s="266">
        <v>13185</v>
      </c>
      <c r="ER184" s="266"/>
      <c r="ES184" s="266">
        <v>16241</v>
      </c>
      <c r="ET184" s="266"/>
      <c r="EU184" s="266">
        <v>7587</v>
      </c>
      <c r="EV184" s="266"/>
      <c r="EW184" s="266">
        <v>570</v>
      </c>
      <c r="EX184" s="266"/>
      <c r="EY184" s="244">
        <v>37583</v>
      </c>
      <c r="FA184" s="244">
        <v>14700</v>
      </c>
      <c r="FC184" s="244">
        <v>1582</v>
      </c>
      <c r="FE184" s="244">
        <v>2172</v>
      </c>
      <c r="FG184" s="244">
        <f t="shared" ref="FG184" si="73">SUM(EY184,FA184,FC184,FE184)</f>
        <v>56037</v>
      </c>
      <c r="FI184" s="257">
        <f>EQ184/FG184*100</f>
        <v>23.529096846726269</v>
      </c>
      <c r="FJ184" s="257"/>
      <c r="FK184" s="257">
        <f>ES184/FG184*100</f>
        <v>28.982636472330782</v>
      </c>
      <c r="FL184" s="257"/>
      <c r="FM184" s="257">
        <f>EU184/FG184*100</f>
        <v>13.539268697467744</v>
      </c>
      <c r="FN184" s="257"/>
      <c r="FO184" s="257">
        <f>EW184/FG184*100</f>
        <v>1.0171850741474384</v>
      </c>
      <c r="FP184" s="257"/>
      <c r="FQ184" s="257">
        <f>EY184/FG184*100</f>
        <v>67.068187090672239</v>
      </c>
      <c r="FS184" s="242">
        <f>FA184/FG184*100</f>
        <v>26.232667701697093</v>
      </c>
      <c r="FT184" s="242"/>
      <c r="FU184" s="242">
        <f>FC184/FG184*100</f>
        <v>2.8231347145635919</v>
      </c>
      <c r="FV184" s="242"/>
      <c r="FW184" s="242">
        <f>FE184/FG184*100</f>
        <v>3.8760104930670809</v>
      </c>
      <c r="GA184" s="254">
        <v>16.420154533451782</v>
      </c>
      <c r="GB184" s="254"/>
      <c r="GC184" s="254">
        <v>64.672798416564447</v>
      </c>
      <c r="GD184" s="254"/>
      <c r="GE184" s="254">
        <v>109.37773347370684</v>
      </c>
      <c r="GF184" s="254"/>
      <c r="GG184" s="254">
        <v>124.67252785838701</v>
      </c>
      <c r="GH184" s="254"/>
      <c r="GI184" s="254">
        <v>54.594161534443451</v>
      </c>
      <c r="GJ184" s="254"/>
      <c r="GK184" s="254">
        <v>12.214426672370678</v>
      </c>
      <c r="GL184" s="254"/>
      <c r="GM184" s="254">
        <v>0</v>
      </c>
      <c r="GN184" s="254"/>
      <c r="GO184" s="254">
        <v>62.897070546884649</v>
      </c>
      <c r="GP184" s="254"/>
      <c r="GQ184" s="254">
        <v>1660</v>
      </c>
      <c r="GR184" s="254"/>
      <c r="GS184" s="254">
        <v>83.7</v>
      </c>
      <c r="GT184" s="254"/>
      <c r="GU184" s="184">
        <v>72.7</v>
      </c>
      <c r="GV184" s="184"/>
      <c r="GW184" s="184">
        <v>65</v>
      </c>
      <c r="GX184" s="184"/>
      <c r="GY184" s="184">
        <v>49.900000000000006</v>
      </c>
      <c r="GZ184" s="184"/>
      <c r="HC184" s="184">
        <v>19.8</v>
      </c>
      <c r="HG184" s="184">
        <v>1226</v>
      </c>
      <c r="HH184" s="184"/>
      <c r="HI184" s="184">
        <v>7334</v>
      </c>
      <c r="HJ184" s="184"/>
      <c r="HK184" s="184">
        <v>280</v>
      </c>
      <c r="HL184" s="184"/>
      <c r="HM184" s="184">
        <v>10048</v>
      </c>
      <c r="HO184" s="183">
        <v>1067.4417408302897</v>
      </c>
      <c r="HQ184" s="154"/>
      <c r="HS184" s="238">
        <v>10</v>
      </c>
      <c r="HT184" s="194">
        <v>1999</v>
      </c>
      <c r="HU184" s="239"/>
      <c r="HW184" s="239">
        <v>62.804156200000001</v>
      </c>
      <c r="HX184" s="239"/>
      <c r="HY184" s="154"/>
      <c r="HZ184" s="154"/>
      <c r="IA184" s="184">
        <v>1</v>
      </c>
      <c r="IB184" s="184"/>
      <c r="IC184" s="184">
        <v>175</v>
      </c>
      <c r="ID184" s="184"/>
      <c r="IE184" s="185">
        <v>8.1093135466082794E-2</v>
      </c>
      <c r="IF184" s="185"/>
      <c r="IG184" s="184">
        <v>14.19129870656449</v>
      </c>
    </row>
    <row r="185" spans="1:241" ht="15" customHeight="1" x14ac:dyDescent="0.25">
      <c r="A185" s="156">
        <v>182</v>
      </c>
      <c r="B185" s="155"/>
      <c r="C185" s="244"/>
      <c r="D185" s="244"/>
      <c r="E185" s="245">
        <v>119950</v>
      </c>
      <c r="F185" s="244"/>
      <c r="G185" s="244">
        <v>25029</v>
      </c>
      <c r="H185" s="244"/>
      <c r="I185" s="244">
        <v>16519</v>
      </c>
      <c r="J185" s="244"/>
      <c r="K185" s="244">
        <v>20605</v>
      </c>
      <c r="L185" s="244"/>
      <c r="M185" s="242">
        <f t="shared" si="68"/>
        <v>20.866194247603168</v>
      </c>
      <c r="N185" s="242"/>
      <c r="O185" s="242">
        <f>I185/E185*100</f>
        <v>13.771571488120049</v>
      </c>
      <c r="P185" s="242"/>
      <c r="Q185" s="242">
        <f>K185/E185*100</f>
        <v>17.177990829512297</v>
      </c>
      <c r="R185" s="244"/>
      <c r="S185" s="244">
        <v>38</v>
      </c>
      <c r="U185" s="244"/>
      <c r="V185" s="244"/>
      <c r="W185" s="244">
        <v>1338</v>
      </c>
      <c r="X185" s="244"/>
      <c r="Y185" s="244">
        <v>0.99743559160305351</v>
      </c>
      <c r="Z185" s="244"/>
      <c r="AA185" s="244">
        <v>38210</v>
      </c>
      <c r="AB185" s="244"/>
      <c r="AC185" s="244">
        <v>28.484315362595424</v>
      </c>
      <c r="AD185" s="244"/>
      <c r="AE185" s="244">
        <v>23523</v>
      </c>
      <c r="AF185" s="244"/>
      <c r="AG185" s="245">
        <v>17.535633349236647</v>
      </c>
      <c r="AH185" s="244"/>
      <c r="AI185" s="244"/>
      <c r="AJ185" s="244"/>
      <c r="AK185" s="244">
        <v>96</v>
      </c>
      <c r="AL185" s="244"/>
      <c r="AM185" s="244">
        <v>885</v>
      </c>
      <c r="AN185" s="244"/>
      <c r="AO185" s="244">
        <v>1715</v>
      </c>
      <c r="AP185" s="244"/>
      <c r="AQ185" s="244">
        <v>26</v>
      </c>
      <c r="AR185" s="244"/>
      <c r="AS185" s="244">
        <v>1076</v>
      </c>
      <c r="AT185" s="244"/>
      <c r="AU185" s="244">
        <v>591</v>
      </c>
      <c r="AV185" s="244"/>
      <c r="AW185" s="244">
        <v>96</v>
      </c>
      <c r="AX185" s="244"/>
      <c r="AY185" s="244">
        <v>173</v>
      </c>
      <c r="AZ185" s="244"/>
      <c r="BA185" s="244"/>
      <c r="BB185" s="244"/>
      <c r="BC185" s="244">
        <v>327</v>
      </c>
      <c r="BD185" s="244"/>
      <c r="BE185" s="244">
        <v>128</v>
      </c>
      <c r="BF185" s="244"/>
      <c r="BG185" s="244">
        <v>15</v>
      </c>
      <c r="BH185" s="244"/>
      <c r="BI185" s="244">
        <v>184</v>
      </c>
      <c r="BJ185" s="244"/>
      <c r="BK185" s="244"/>
      <c r="BL185" s="244"/>
      <c r="BM185" s="244">
        <v>1386</v>
      </c>
      <c r="BN185" s="244"/>
      <c r="BO185" s="244">
        <v>1646</v>
      </c>
      <c r="BP185" s="244"/>
      <c r="BQ185" s="244">
        <v>901</v>
      </c>
      <c r="BR185" s="244"/>
      <c r="BS185" s="244">
        <v>251</v>
      </c>
      <c r="BT185" s="244"/>
      <c r="BU185" s="244">
        <v>52996</v>
      </c>
      <c r="BW185" s="244"/>
      <c r="BX185" s="244"/>
      <c r="BY185" s="244"/>
      <c r="BZ185" s="244"/>
      <c r="CA185" s="244">
        <v>13824</v>
      </c>
      <c r="CB185" s="244"/>
      <c r="CC185" s="244">
        <v>10.305343511450381</v>
      </c>
      <c r="CE185" s="244"/>
      <c r="CF185" s="244"/>
      <c r="CG185" s="256">
        <v>63403</v>
      </c>
      <c r="CH185" s="256"/>
      <c r="CI185" s="256">
        <v>4364</v>
      </c>
      <c r="CJ185" s="256"/>
      <c r="CK185" s="256">
        <v>34261</v>
      </c>
      <c r="CL185" s="244"/>
      <c r="CM185" s="250">
        <f t="shared" si="71"/>
        <v>6.4397125444537906</v>
      </c>
      <c r="CN185" s="244"/>
      <c r="CO185" s="257">
        <v>6.7232123090546825</v>
      </c>
      <c r="CP185" s="244"/>
      <c r="CQ185" s="250">
        <f t="shared" si="72"/>
        <v>66.420002352295455</v>
      </c>
      <c r="CR185" s="244"/>
      <c r="CS185" s="245">
        <v>8.3025343189017953</v>
      </c>
      <c r="CT185" s="244"/>
      <c r="CU185" s="245">
        <v>10390</v>
      </c>
      <c r="CW185" s="245">
        <v>6278</v>
      </c>
      <c r="CX185" s="244"/>
      <c r="CY185" s="252">
        <f t="shared" si="66"/>
        <v>16.387237196978059</v>
      </c>
      <c r="CZ185" s="244"/>
      <c r="DA185" s="252">
        <f t="shared" si="67"/>
        <v>9.901739665315521</v>
      </c>
      <c r="DE185" s="244">
        <v>2034</v>
      </c>
      <c r="DF185" s="244"/>
      <c r="DG185" s="244">
        <v>44068</v>
      </c>
      <c r="DH185" s="244"/>
      <c r="DI185" s="244">
        <v>10016</v>
      </c>
      <c r="DJ185" s="244"/>
      <c r="DK185" s="244">
        <v>56866</v>
      </c>
      <c r="DL185" s="244"/>
      <c r="DM185" s="244">
        <v>3.5768297400907394</v>
      </c>
      <c r="DN185" s="244"/>
      <c r="DO185" s="244">
        <v>77.494460661906942</v>
      </c>
      <c r="DP185" s="244"/>
      <c r="DQ185" s="244">
        <v>17.613336615904053</v>
      </c>
      <c r="DR185" s="244"/>
      <c r="DS185" s="244">
        <v>14391</v>
      </c>
      <c r="DT185" s="244"/>
      <c r="DU185" s="244">
        <v>1379</v>
      </c>
      <c r="DV185" s="244"/>
      <c r="DW185" s="244">
        <v>56933</v>
      </c>
      <c r="DX185" s="244"/>
      <c r="DY185" s="244">
        <v>25.277080076581242</v>
      </c>
      <c r="DZ185" s="244"/>
      <c r="EA185" s="244">
        <v>2.422145328719723</v>
      </c>
      <c r="EB185" s="244"/>
      <c r="EC185" s="245">
        <v>374152</v>
      </c>
      <c r="ED185" s="244"/>
      <c r="EE185" s="245">
        <v>300000</v>
      </c>
      <c r="EG185" s="245">
        <v>9.1</v>
      </c>
      <c r="EI185" s="245">
        <v>6.4</v>
      </c>
      <c r="EK185" s="242">
        <v>71.2</v>
      </c>
      <c r="EO185" s="244">
        <v>1.7</v>
      </c>
      <c r="EP185" s="244"/>
      <c r="GA185" s="254">
        <v>14.780034767296501</v>
      </c>
      <c r="GB185" s="254"/>
      <c r="GC185" s="254">
        <v>55.453884077536223</v>
      </c>
      <c r="GD185" s="254"/>
      <c r="GE185" s="254">
        <v>116.38320250647701</v>
      </c>
      <c r="GF185" s="254"/>
      <c r="GG185" s="254">
        <v>131.5468495598557</v>
      </c>
      <c r="GH185" s="254"/>
      <c r="GI185" s="254">
        <v>60.294061123300736</v>
      </c>
      <c r="GJ185" s="254"/>
      <c r="GK185" s="254">
        <v>10.103273383562932</v>
      </c>
      <c r="GL185" s="254"/>
      <c r="GM185" s="254">
        <v>0</v>
      </c>
      <c r="GN185" s="254"/>
      <c r="GO185" s="254">
        <v>63.700820452379155</v>
      </c>
      <c r="GP185" s="254"/>
      <c r="GQ185" s="254">
        <v>1880</v>
      </c>
      <c r="GR185" s="254"/>
      <c r="GS185" s="254">
        <v>72.5</v>
      </c>
      <c r="GT185" s="254"/>
      <c r="GU185" s="184">
        <v>63.2</v>
      </c>
      <c r="GV185" s="184"/>
      <c r="GW185" s="184">
        <v>50.6</v>
      </c>
      <c r="GX185" s="184"/>
      <c r="GY185" s="184">
        <v>36.199999999999996</v>
      </c>
      <c r="GZ185" s="184"/>
      <c r="HC185" s="184"/>
      <c r="HG185" s="184">
        <v>1223</v>
      </c>
      <c r="HH185" s="184"/>
      <c r="HI185" s="184">
        <v>6412</v>
      </c>
      <c r="HJ185" s="184"/>
      <c r="HK185" s="184">
        <v>290</v>
      </c>
      <c r="HL185" s="184"/>
      <c r="HM185" s="184">
        <v>8986</v>
      </c>
      <c r="HO185" s="183">
        <v>1028.8187605143248</v>
      </c>
      <c r="HQ185" s="154"/>
      <c r="HS185" s="238">
        <v>10</v>
      </c>
      <c r="HT185" s="194">
        <v>2000</v>
      </c>
      <c r="HU185" s="239"/>
      <c r="HW185" s="239">
        <v>64.248910219999999</v>
      </c>
      <c r="HX185" s="239"/>
      <c r="HY185" s="154"/>
      <c r="HZ185" s="154"/>
      <c r="IA185" s="184">
        <v>11</v>
      </c>
      <c r="IB185" s="184"/>
      <c r="IC185" s="184">
        <v>222</v>
      </c>
      <c r="ID185" s="184"/>
      <c r="IE185" s="185">
        <v>0.87490455586663274</v>
      </c>
      <c r="IF185" s="185"/>
      <c r="IG185" s="184">
        <v>17.65716467294477</v>
      </c>
    </row>
    <row r="186" spans="1:241" ht="15" customHeight="1" x14ac:dyDescent="0.25">
      <c r="A186" s="156">
        <v>183</v>
      </c>
      <c r="B186" s="155"/>
      <c r="C186" s="244"/>
      <c r="D186" s="244"/>
      <c r="E186" s="245">
        <v>121369</v>
      </c>
      <c r="F186" s="244"/>
      <c r="G186" s="244">
        <v>25834</v>
      </c>
      <c r="H186" s="244"/>
      <c r="I186" s="244">
        <v>15587</v>
      </c>
      <c r="J186" s="244"/>
      <c r="K186" s="244">
        <v>23173</v>
      </c>
      <c r="L186" s="244"/>
      <c r="M186" s="244">
        <v>18.548114961839733</v>
      </c>
      <c r="N186" s="244"/>
      <c r="O186" s="244">
        <v>11.191045440512346</v>
      </c>
      <c r="P186" s="244"/>
      <c r="Q186" s="244">
        <v>16.63758875941442</v>
      </c>
      <c r="R186" s="244"/>
      <c r="S186" s="244">
        <v>39</v>
      </c>
      <c r="U186" s="244"/>
      <c r="V186" s="244"/>
      <c r="W186" s="245">
        <v>1800</v>
      </c>
      <c r="Y186" s="245">
        <v>1.3554012740771975</v>
      </c>
      <c r="AA186" s="245">
        <v>29805</v>
      </c>
      <c r="AC186" s="245">
        <v>22.50673956217387</v>
      </c>
      <c r="AE186" s="245">
        <v>15705</v>
      </c>
      <c r="AG186" s="245">
        <v>11.887280874383119</v>
      </c>
      <c r="AK186" s="245">
        <v>116</v>
      </c>
      <c r="AM186" s="245">
        <v>1110</v>
      </c>
      <c r="AO186" s="245">
        <v>1697</v>
      </c>
      <c r="AQ186" s="245">
        <v>46</v>
      </c>
      <c r="AS186" s="245">
        <v>1298</v>
      </c>
      <c r="AU186" s="245">
        <v>592</v>
      </c>
      <c r="AW186" s="245">
        <v>132</v>
      </c>
      <c r="AY186" s="245">
        <v>265</v>
      </c>
      <c r="AZ186" s="244"/>
      <c r="BA186" s="244"/>
      <c r="BB186" s="244"/>
      <c r="BC186" s="244">
        <v>301</v>
      </c>
      <c r="BD186" s="244"/>
      <c r="BE186" s="244">
        <v>145</v>
      </c>
      <c r="BF186" s="244"/>
      <c r="BG186" s="244">
        <v>19</v>
      </c>
      <c r="BH186" s="244"/>
      <c r="BI186" s="244">
        <v>137</v>
      </c>
      <c r="BJ186" s="244"/>
      <c r="BK186" s="244"/>
      <c r="BL186" s="244"/>
      <c r="BM186" s="245">
        <v>1444</v>
      </c>
      <c r="BO186" s="245">
        <v>1696</v>
      </c>
      <c r="BQ186" s="245">
        <v>1173</v>
      </c>
      <c r="BS186" s="245">
        <v>330</v>
      </c>
      <c r="BU186" s="245">
        <v>70834</v>
      </c>
      <c r="BW186" s="244"/>
      <c r="BX186" s="244"/>
      <c r="BY186" s="244"/>
      <c r="BZ186" s="244"/>
      <c r="CA186" s="244">
        <v>18477</v>
      </c>
      <c r="CB186" s="244"/>
      <c r="CC186" s="244">
        <v>14.18459861355279</v>
      </c>
      <c r="CE186" s="244"/>
      <c r="CF186" s="244"/>
      <c r="CG186" s="244">
        <v>68545</v>
      </c>
      <c r="CH186" s="244"/>
      <c r="CI186" s="244">
        <v>3319</v>
      </c>
      <c r="CJ186" s="244"/>
      <c r="CK186" s="244">
        <v>35188</v>
      </c>
      <c r="CL186" s="244"/>
      <c r="CM186" s="244">
        <v>4.6184459534676616</v>
      </c>
      <c r="CN186" s="244"/>
      <c r="CO186" s="257">
        <v>7.2</v>
      </c>
      <c r="CP186" s="244"/>
      <c r="CQ186" s="244">
        <v>67.129992900646414</v>
      </c>
      <c r="CR186" s="244"/>
      <c r="CS186" s="244">
        <v>8.0873433077234136</v>
      </c>
      <c r="CT186" s="244"/>
      <c r="CU186" s="244">
        <v>12782</v>
      </c>
      <c r="CV186" s="244"/>
      <c r="CW186" s="244">
        <v>6696</v>
      </c>
      <c r="CX186" s="244"/>
      <c r="CY186" s="244">
        <v>18.986928104575163</v>
      </c>
      <c r="CZ186" s="244"/>
      <c r="DA186" s="244">
        <v>9.9465240641711237</v>
      </c>
      <c r="DE186" s="245">
        <v>1284</v>
      </c>
      <c r="DG186" s="245">
        <v>42288</v>
      </c>
      <c r="DI186" s="245">
        <v>9090</v>
      </c>
      <c r="DK186" s="245">
        <v>53019</v>
      </c>
      <c r="DM186" s="245">
        <v>2.4217733265433146</v>
      </c>
      <c r="DO186" s="245">
        <v>79.76008600690318</v>
      </c>
      <c r="DQ186" s="245">
        <v>17.144797148192158</v>
      </c>
      <c r="DS186" s="245">
        <v>14866</v>
      </c>
      <c r="DU186" s="245">
        <v>1427</v>
      </c>
      <c r="DW186" s="245">
        <v>53020</v>
      </c>
      <c r="DY186" s="245">
        <v>28.438067910090865</v>
      </c>
      <c r="EA186" s="245">
        <v>2.7297943567670973</v>
      </c>
      <c r="EB186" s="244"/>
      <c r="EC186" s="245">
        <v>376000</v>
      </c>
      <c r="ED186" s="244"/>
      <c r="EE186" s="245">
        <v>310000</v>
      </c>
      <c r="EK186" s="242">
        <v>64</v>
      </c>
      <c r="EO186" s="244">
        <v>0.8019503432347469</v>
      </c>
      <c r="EP186" s="244"/>
      <c r="GA186" s="254">
        <v>15.87145143544487</v>
      </c>
      <c r="GB186" s="254"/>
      <c r="GC186" s="254">
        <v>63.818356498415469</v>
      </c>
      <c r="GD186" s="254"/>
      <c r="GE186" s="254">
        <v>140.66147782887998</v>
      </c>
      <c r="GF186" s="254"/>
      <c r="GG186" s="254">
        <v>143.76004346490319</v>
      </c>
      <c r="GH186" s="254"/>
      <c r="GI186" s="254">
        <v>65.967284650986883</v>
      </c>
      <c r="GJ186" s="254"/>
      <c r="GK186" s="254">
        <v>15.232871147669778</v>
      </c>
      <c r="GL186" s="254"/>
      <c r="GM186" s="254">
        <v>0</v>
      </c>
      <c r="GN186" s="254"/>
      <c r="GO186" s="254">
        <v>72.674270795571672</v>
      </c>
      <c r="GP186" s="254"/>
      <c r="GQ186" s="254">
        <v>1864</v>
      </c>
      <c r="GR186" s="254"/>
      <c r="GS186" s="254">
        <v>80.7</v>
      </c>
      <c r="GT186" s="254"/>
      <c r="GU186" s="184">
        <v>69.099999999999994</v>
      </c>
      <c r="GV186" s="184"/>
      <c r="GW186" s="184">
        <v>49.7</v>
      </c>
      <c r="GX186" s="184"/>
      <c r="GY186" s="184">
        <v>35.9</v>
      </c>
      <c r="GZ186" s="184"/>
      <c r="HC186" s="184"/>
      <c r="HG186" s="184">
        <v>1156</v>
      </c>
      <c r="HH186" s="184"/>
      <c r="HI186" s="184">
        <v>5930</v>
      </c>
      <c r="HJ186" s="184"/>
      <c r="HK186" s="184">
        <v>308</v>
      </c>
      <c r="HL186" s="184"/>
      <c r="HM186" s="184">
        <v>8665</v>
      </c>
      <c r="HO186" s="183">
        <v>918.71613172155071</v>
      </c>
      <c r="HQ186" s="154"/>
      <c r="HS186" s="238">
        <v>10</v>
      </c>
      <c r="HT186" s="194">
        <v>2001</v>
      </c>
      <c r="HU186" s="239"/>
      <c r="HW186" s="239">
        <v>68.438186670000007</v>
      </c>
      <c r="HX186" s="239"/>
      <c r="HY186" s="154"/>
      <c r="HZ186" s="154"/>
      <c r="IA186" s="184">
        <v>15</v>
      </c>
      <c r="IB186" s="184"/>
      <c r="IC186" s="184">
        <v>135</v>
      </c>
      <c r="ID186" s="184"/>
      <c r="IE186" s="185">
        <v>1.1666251866600299</v>
      </c>
      <c r="IF186" s="185"/>
      <c r="IG186" s="184">
        <v>10.499626679940269</v>
      </c>
    </row>
    <row r="187" spans="1:241" ht="15" customHeight="1" x14ac:dyDescent="0.25">
      <c r="A187" s="156">
        <v>184</v>
      </c>
      <c r="B187" s="155"/>
      <c r="C187" s="244"/>
      <c r="D187" s="244"/>
      <c r="E187" s="245">
        <v>123126</v>
      </c>
      <c r="F187" s="244"/>
      <c r="G187" s="244"/>
      <c r="H187" s="244"/>
      <c r="I187" s="244"/>
      <c r="J187" s="244"/>
      <c r="K187" s="244"/>
      <c r="L187" s="244"/>
      <c r="M187" s="244"/>
      <c r="N187" s="244"/>
      <c r="O187" s="244"/>
      <c r="P187" s="244"/>
      <c r="Q187" s="244"/>
      <c r="R187" s="244"/>
      <c r="S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v>337</v>
      </c>
      <c r="BD187" s="244"/>
      <c r="BE187" s="244">
        <v>157</v>
      </c>
      <c r="BF187" s="244"/>
      <c r="BG187" s="244">
        <v>10</v>
      </c>
      <c r="BH187" s="244"/>
      <c r="BI187" s="244">
        <v>168</v>
      </c>
      <c r="BJ187" s="244"/>
      <c r="BK187" s="244"/>
      <c r="BL187" s="244"/>
      <c r="BM187" s="244"/>
      <c r="BN187" s="244"/>
      <c r="BO187" s="244"/>
      <c r="BP187" s="244"/>
      <c r="BQ187" s="244"/>
      <c r="BR187" s="244"/>
      <c r="BS187" s="244"/>
      <c r="BT187" s="244"/>
      <c r="BU187" s="244"/>
      <c r="BW187" s="244"/>
      <c r="BX187" s="244"/>
      <c r="BY187" s="244"/>
      <c r="BZ187" s="244"/>
      <c r="CA187" s="244"/>
      <c r="CB187" s="244"/>
      <c r="CC187" s="244"/>
      <c r="CE187" s="244"/>
      <c r="CF187" s="244"/>
      <c r="CG187" s="244"/>
      <c r="CH187" s="244"/>
      <c r="CI187" s="244"/>
      <c r="CJ187" s="244"/>
      <c r="CK187" s="244"/>
      <c r="CL187" s="244"/>
      <c r="CM187" s="244"/>
      <c r="CN187" s="244"/>
      <c r="CO187" s="257">
        <v>7.8</v>
      </c>
      <c r="CP187" s="244"/>
      <c r="CQ187" s="244"/>
      <c r="CR187" s="244"/>
      <c r="CS187" s="244"/>
      <c r="CT187" s="244"/>
      <c r="CU187" s="244"/>
      <c r="CV187" s="244"/>
      <c r="CW187" s="244"/>
      <c r="CX187" s="244"/>
      <c r="CY187" s="244"/>
      <c r="CZ187" s="244"/>
      <c r="DA187" s="244"/>
      <c r="DE187" s="244"/>
      <c r="DF187" s="244"/>
      <c r="DG187" s="244"/>
      <c r="DH187" s="244"/>
      <c r="DI187" s="244"/>
      <c r="DJ187" s="244"/>
      <c r="DK187" s="244"/>
      <c r="DL187" s="244"/>
      <c r="DM187" s="244"/>
      <c r="DN187" s="244"/>
      <c r="DO187" s="244"/>
      <c r="DP187" s="244"/>
      <c r="DQ187" s="244"/>
      <c r="DR187" s="244"/>
      <c r="DS187" s="244"/>
      <c r="DT187" s="244"/>
      <c r="DU187" s="244"/>
      <c r="DV187" s="244"/>
      <c r="DW187" s="244"/>
      <c r="DX187" s="244"/>
      <c r="DY187" s="244"/>
      <c r="DZ187" s="244"/>
      <c r="EA187" s="244"/>
      <c r="EB187" s="244"/>
      <c r="EC187" s="245">
        <v>368000</v>
      </c>
      <c r="ED187" s="244"/>
      <c r="EE187" s="245">
        <v>299000</v>
      </c>
      <c r="EK187" s="242">
        <v>44.2</v>
      </c>
      <c r="EO187" s="244"/>
      <c r="EP187" s="244"/>
      <c r="GA187" s="254">
        <v>15.753179214178376</v>
      </c>
      <c r="GB187" s="254"/>
      <c r="GC187" s="254">
        <v>70.671385579089559</v>
      </c>
      <c r="GD187" s="254"/>
      <c r="GE187" s="254">
        <v>128.60466134000143</v>
      </c>
      <c r="GF187" s="254"/>
      <c r="GG187" s="254">
        <v>146.67835836944911</v>
      </c>
      <c r="GH187" s="254"/>
      <c r="GI187" s="254">
        <v>71.280397325433285</v>
      </c>
      <c r="GJ187" s="254"/>
      <c r="GK187" s="254">
        <v>13.187131108616301</v>
      </c>
      <c r="GL187" s="254"/>
      <c r="GM187" s="254">
        <v>0.69214299638256149</v>
      </c>
      <c r="GN187" s="254"/>
      <c r="GO187" s="254">
        <v>72.786502885987289</v>
      </c>
      <c r="GP187" s="254"/>
      <c r="GQ187" s="254">
        <v>1885</v>
      </c>
      <c r="GR187" s="254"/>
      <c r="GS187" s="254">
        <v>77.8</v>
      </c>
      <c r="GT187" s="254"/>
      <c r="GU187" s="184">
        <v>66.3</v>
      </c>
      <c r="GV187" s="184"/>
      <c r="GW187" s="184">
        <v>49.1</v>
      </c>
      <c r="GX187" s="184"/>
      <c r="GY187" s="184">
        <v>31</v>
      </c>
      <c r="GZ187" s="184"/>
      <c r="HC187" s="184"/>
      <c r="HG187" s="184">
        <v>1400</v>
      </c>
      <c r="HH187" s="184"/>
      <c r="HI187" s="184">
        <v>5549</v>
      </c>
      <c r="HJ187" s="184"/>
      <c r="HK187" s="184">
        <v>453</v>
      </c>
      <c r="HL187" s="184"/>
      <c r="HM187" s="184">
        <v>9084</v>
      </c>
      <c r="HO187" s="183">
        <v>1046.9869311686282</v>
      </c>
      <c r="HQ187" s="154"/>
      <c r="HS187" s="238">
        <v>10</v>
      </c>
      <c r="HT187" s="194">
        <v>2002</v>
      </c>
      <c r="HU187" s="239"/>
      <c r="HW187" s="239">
        <v>71.434982290000008</v>
      </c>
      <c r="HX187" s="239"/>
      <c r="HY187" s="154"/>
      <c r="HZ187" s="154"/>
      <c r="IA187" s="184">
        <v>5</v>
      </c>
      <c r="IB187" s="184"/>
      <c r="IC187" s="184">
        <v>108</v>
      </c>
      <c r="ID187" s="184"/>
      <c r="IE187" s="185">
        <v>0.38325336113197717</v>
      </c>
      <c r="IF187" s="185"/>
      <c r="IG187" s="184">
        <v>8.2782726004507055</v>
      </c>
    </row>
    <row r="188" spans="1:241" ht="15" customHeight="1" x14ac:dyDescent="0.25">
      <c r="A188" s="198">
        <v>185</v>
      </c>
      <c r="B188" s="155"/>
      <c r="C188" s="244"/>
      <c r="D188" s="244"/>
      <c r="E188" s="245">
        <v>125279</v>
      </c>
      <c r="F188" s="244"/>
      <c r="G188" s="244"/>
      <c r="H188" s="244"/>
      <c r="I188" s="244"/>
      <c r="J188" s="244"/>
      <c r="K188" s="244"/>
      <c r="L188" s="244"/>
      <c r="M188" s="244"/>
      <c r="N188" s="244"/>
      <c r="O188" s="244"/>
      <c r="P188" s="244"/>
      <c r="Q188" s="244"/>
      <c r="R188" s="244"/>
      <c r="S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v>270</v>
      </c>
      <c r="BD188" s="244"/>
      <c r="BE188" s="244">
        <v>145</v>
      </c>
      <c r="BF188" s="244"/>
      <c r="BG188" s="244">
        <v>5</v>
      </c>
      <c r="BH188" s="244"/>
      <c r="BI188" s="244">
        <v>75</v>
      </c>
      <c r="BJ188" s="244"/>
      <c r="BK188" s="244"/>
      <c r="BL188" s="244"/>
      <c r="BM188" s="244"/>
      <c r="BN188" s="244"/>
      <c r="BO188" s="244"/>
      <c r="BP188" s="244"/>
      <c r="BQ188" s="244"/>
      <c r="BR188" s="244"/>
      <c r="BS188" s="244"/>
      <c r="BT188" s="244"/>
      <c r="BU188" s="244"/>
      <c r="BW188" s="244"/>
      <c r="BX188" s="244"/>
      <c r="BY188" s="244"/>
      <c r="BZ188" s="244"/>
      <c r="CA188" s="244"/>
      <c r="CB188" s="244"/>
      <c r="CC188" s="244"/>
      <c r="CE188" s="244"/>
      <c r="CF188" s="244"/>
      <c r="CG188" s="244"/>
      <c r="CH188" s="244"/>
      <c r="CI188" s="244"/>
      <c r="CJ188" s="244"/>
      <c r="CK188" s="244"/>
      <c r="CL188" s="244"/>
      <c r="CM188" s="244"/>
      <c r="CN188" s="244"/>
      <c r="CO188" s="257">
        <v>6</v>
      </c>
      <c r="CP188" s="244"/>
      <c r="CQ188" s="244"/>
      <c r="CR188" s="244"/>
      <c r="CS188" s="244"/>
      <c r="CT188" s="244"/>
      <c r="CU188" s="244"/>
      <c r="CV188" s="244"/>
      <c r="CW188" s="244"/>
      <c r="CX188" s="244"/>
      <c r="CY188" s="244"/>
      <c r="CZ188" s="244"/>
      <c r="DA188" s="244"/>
      <c r="DE188" s="244"/>
      <c r="DF188" s="244"/>
      <c r="DG188" s="244"/>
      <c r="DH188" s="244"/>
      <c r="DI188" s="244"/>
      <c r="DJ188" s="244"/>
      <c r="DK188" s="244"/>
      <c r="DL188" s="244"/>
      <c r="DM188" s="244"/>
      <c r="DN188" s="244"/>
      <c r="DO188" s="244"/>
      <c r="DP188" s="244"/>
      <c r="DQ188" s="244"/>
      <c r="DR188" s="244"/>
      <c r="DS188" s="244"/>
      <c r="DT188" s="244"/>
      <c r="DU188" s="244"/>
      <c r="DV188" s="244"/>
      <c r="DW188" s="244"/>
      <c r="DX188" s="244"/>
      <c r="DY188" s="244"/>
      <c r="DZ188" s="244"/>
      <c r="EA188" s="244"/>
      <c r="EB188" s="244"/>
      <c r="EC188" s="245">
        <v>375500</v>
      </c>
      <c r="ED188" s="244"/>
      <c r="EE188" s="245">
        <v>306675</v>
      </c>
      <c r="EK188" s="242">
        <v>35</v>
      </c>
      <c r="EO188" s="244"/>
      <c r="EP188" s="244"/>
      <c r="GA188" s="254">
        <v>10.968232074908306</v>
      </c>
      <c r="GB188" s="254"/>
      <c r="GC188" s="254">
        <v>62.090660581928944</v>
      </c>
      <c r="GD188" s="254"/>
      <c r="GE188" s="254">
        <v>123.98412961601807</v>
      </c>
      <c r="GF188" s="254"/>
      <c r="GG188" s="254">
        <v>121.88875873649542</v>
      </c>
      <c r="GH188" s="254"/>
      <c r="GI188" s="254">
        <v>74.937534445360598</v>
      </c>
      <c r="GJ188" s="254"/>
      <c r="GK188" s="254">
        <v>12.995897420718096</v>
      </c>
      <c r="GL188" s="254"/>
      <c r="GM188" s="254">
        <v>0</v>
      </c>
      <c r="GN188" s="254"/>
      <c r="GO188" s="254">
        <v>66.35154320037158</v>
      </c>
      <c r="GP188" s="254"/>
      <c r="GQ188" s="254">
        <v>1884</v>
      </c>
      <c r="GR188" s="254"/>
      <c r="GS188" s="254">
        <v>82.3</v>
      </c>
      <c r="GT188" s="254"/>
      <c r="GU188" s="184">
        <v>71.7</v>
      </c>
      <c r="GV188" s="184"/>
      <c r="GW188" s="184">
        <v>58.699999999999996</v>
      </c>
      <c r="GX188" s="184"/>
      <c r="GY188" s="184">
        <v>40.4</v>
      </c>
      <c r="GZ188" s="184"/>
      <c r="HC188" s="184"/>
      <c r="HG188" s="184">
        <v>1440</v>
      </c>
      <c r="HH188" s="184"/>
      <c r="HI188" s="184">
        <v>5759</v>
      </c>
      <c r="HJ188" s="184"/>
      <c r="HK188" s="184">
        <v>632</v>
      </c>
      <c r="HL188" s="184"/>
      <c r="HM188" s="184">
        <v>9779</v>
      </c>
      <c r="HO188" s="183">
        <v>1310.465069131898</v>
      </c>
      <c r="HQ188" s="154"/>
      <c r="HS188" s="238">
        <v>10</v>
      </c>
      <c r="HT188" s="194">
        <v>2003</v>
      </c>
      <c r="HU188" s="239"/>
      <c r="HW188" s="239">
        <v>73.857640290000006</v>
      </c>
      <c r="HX188" s="239"/>
      <c r="HY188" s="154"/>
      <c r="HZ188" s="154"/>
      <c r="IA188" s="184">
        <v>4</v>
      </c>
      <c r="IB188" s="184"/>
      <c r="IC188" s="184">
        <v>98</v>
      </c>
      <c r="ID188" s="184"/>
      <c r="IE188" s="185">
        <v>0.30756218522932605</v>
      </c>
      <c r="IF188" s="185"/>
      <c r="IG188" s="184">
        <v>7.5352735381184877</v>
      </c>
    </row>
    <row r="189" spans="1:241" ht="15" customHeight="1" x14ac:dyDescent="0.25">
      <c r="A189" s="156">
        <v>186</v>
      </c>
      <c r="B189" s="155"/>
      <c r="C189" s="244"/>
      <c r="D189" s="244"/>
      <c r="E189" s="245">
        <v>127346</v>
      </c>
      <c r="F189" s="244"/>
      <c r="G189" s="244"/>
      <c r="H189" s="244"/>
      <c r="I189" s="244"/>
      <c r="J189" s="244"/>
      <c r="K189" s="244"/>
      <c r="L189" s="244"/>
      <c r="M189" s="244"/>
      <c r="N189" s="244"/>
      <c r="O189" s="244"/>
      <c r="P189" s="244"/>
      <c r="Q189" s="244"/>
      <c r="R189" s="244"/>
      <c r="S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v>201</v>
      </c>
      <c r="BD189" s="244"/>
      <c r="BE189" s="244">
        <v>124</v>
      </c>
      <c r="BF189" s="244"/>
      <c r="BG189" s="244">
        <v>1</v>
      </c>
      <c r="BH189" s="244"/>
      <c r="BI189" s="244">
        <v>19</v>
      </c>
      <c r="BJ189" s="244"/>
      <c r="BK189" s="244"/>
      <c r="BL189" s="244"/>
      <c r="BM189" s="244"/>
      <c r="BN189" s="244"/>
      <c r="BO189" s="244"/>
      <c r="BP189" s="244"/>
      <c r="BQ189" s="244"/>
      <c r="BR189" s="244"/>
      <c r="BS189" s="244"/>
      <c r="BT189" s="244"/>
      <c r="BU189" s="244"/>
      <c r="BW189" s="244"/>
      <c r="BX189" s="244"/>
      <c r="BY189" s="244"/>
      <c r="BZ189" s="244"/>
      <c r="CA189" s="244"/>
      <c r="CB189" s="244"/>
      <c r="CC189" s="244"/>
      <c r="CE189" s="244"/>
      <c r="CF189" s="244"/>
      <c r="CG189" s="244"/>
      <c r="CH189" s="244"/>
      <c r="CI189" s="244"/>
      <c r="CJ189" s="244"/>
      <c r="CK189" s="244"/>
      <c r="CL189" s="244"/>
      <c r="CM189" s="244"/>
      <c r="CN189" s="244"/>
      <c r="CO189" s="257">
        <v>6.6</v>
      </c>
      <c r="CP189" s="244"/>
      <c r="CQ189" s="244"/>
      <c r="CR189" s="244"/>
      <c r="CS189" s="244"/>
      <c r="CT189" s="244"/>
      <c r="CU189" s="244"/>
      <c r="CV189" s="244"/>
      <c r="CW189" s="244"/>
      <c r="CX189" s="244"/>
      <c r="CY189" s="244"/>
      <c r="CZ189" s="244"/>
      <c r="DA189" s="244"/>
      <c r="DE189" s="244"/>
      <c r="DF189" s="244"/>
      <c r="DG189" s="244"/>
      <c r="DH189" s="244"/>
      <c r="DI189" s="244"/>
      <c r="DJ189" s="244"/>
      <c r="DK189" s="244"/>
      <c r="DL189" s="244"/>
      <c r="DM189" s="244"/>
      <c r="DN189" s="244"/>
      <c r="DO189" s="244"/>
      <c r="DP189" s="244"/>
      <c r="DQ189" s="244"/>
      <c r="DR189" s="244"/>
      <c r="DS189" s="244"/>
      <c r="DT189" s="244"/>
      <c r="DU189" s="244"/>
      <c r="DV189" s="244"/>
      <c r="DW189" s="244"/>
      <c r="DX189" s="244"/>
      <c r="DY189" s="244"/>
      <c r="DZ189" s="244"/>
      <c r="EA189" s="244"/>
      <c r="EB189" s="244"/>
      <c r="EC189" s="245">
        <v>402500</v>
      </c>
      <c r="ED189" s="244"/>
      <c r="EE189" s="245">
        <v>314000</v>
      </c>
      <c r="EK189" s="242">
        <v>21.8</v>
      </c>
      <c r="EO189" s="244"/>
      <c r="EP189" s="244"/>
      <c r="GA189" s="254">
        <v>13.363028953229399</v>
      </c>
      <c r="GB189" s="254"/>
      <c r="GC189" s="254">
        <v>66.822257707898288</v>
      </c>
      <c r="GD189" s="254"/>
      <c r="GE189" s="254">
        <v>124.98421916424694</v>
      </c>
      <c r="GF189" s="254"/>
      <c r="GG189" s="254">
        <v>127.13771377137714</v>
      </c>
      <c r="GH189" s="254"/>
      <c r="GI189" s="254">
        <v>71.733561058923996</v>
      </c>
      <c r="GJ189" s="254"/>
      <c r="GK189" s="254">
        <v>11.306805827353772</v>
      </c>
      <c r="GL189" s="254"/>
      <c r="GM189" s="254">
        <v>1.5927189988623436</v>
      </c>
      <c r="GN189" s="254"/>
      <c r="GO189" s="254">
        <v>68.553422867792577</v>
      </c>
      <c r="GP189" s="254"/>
      <c r="GQ189" s="254">
        <v>1835</v>
      </c>
      <c r="GR189" s="254"/>
      <c r="GS189" s="254">
        <v>82.4</v>
      </c>
      <c r="GT189" s="254"/>
      <c r="GU189" s="184">
        <v>70.400000000000006</v>
      </c>
      <c r="GV189" s="184"/>
      <c r="GW189" s="184">
        <v>51.099999999999994</v>
      </c>
      <c r="GX189" s="184"/>
      <c r="GY189" s="184">
        <v>36.800000000000004</v>
      </c>
      <c r="GZ189" s="184"/>
      <c r="HC189" s="184"/>
      <c r="HG189" s="184">
        <v>1370</v>
      </c>
      <c r="HH189" s="184"/>
      <c r="HI189" s="184">
        <v>5886</v>
      </c>
      <c r="HJ189" s="184"/>
      <c r="HK189" s="184">
        <v>787</v>
      </c>
      <c r="HL189" s="184"/>
      <c r="HM189" s="184">
        <v>10638</v>
      </c>
      <c r="HO189" s="183">
        <v>1150.2326806567742</v>
      </c>
      <c r="HQ189" s="154"/>
      <c r="HS189" s="238">
        <v>10</v>
      </c>
      <c r="HT189" s="194">
        <v>2004</v>
      </c>
      <c r="HU189" s="239"/>
      <c r="HW189" s="239">
        <v>68.927253440000001</v>
      </c>
      <c r="HX189" s="239"/>
      <c r="HY189" s="154"/>
      <c r="HZ189" s="154"/>
      <c r="IA189" s="184">
        <v>3</v>
      </c>
      <c r="IB189" s="184"/>
      <c r="IC189" s="184">
        <v>105</v>
      </c>
      <c r="ID189" s="184"/>
      <c r="IE189" s="185">
        <v>0.2276336392838671</v>
      </c>
      <c r="IF189" s="185"/>
      <c r="IG189" s="184">
        <v>7.9671773749353481</v>
      </c>
    </row>
    <row r="190" spans="1:241" ht="15" customHeight="1" x14ac:dyDescent="0.25">
      <c r="A190" s="156">
        <v>187</v>
      </c>
      <c r="B190" s="155"/>
      <c r="C190" s="244"/>
      <c r="D190" s="244"/>
      <c r="E190" s="245">
        <v>129052</v>
      </c>
      <c r="F190" s="244"/>
      <c r="G190" s="244"/>
      <c r="H190" s="244"/>
      <c r="I190" s="244"/>
      <c r="J190" s="244"/>
      <c r="K190" s="244"/>
      <c r="L190" s="244"/>
      <c r="M190" s="244"/>
      <c r="N190" s="244"/>
      <c r="O190" s="244"/>
      <c r="P190" s="244"/>
      <c r="Q190" s="244"/>
      <c r="R190" s="244"/>
      <c r="S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v>206</v>
      </c>
      <c r="BD190" s="244"/>
      <c r="BE190" s="244">
        <v>117</v>
      </c>
      <c r="BF190" s="244"/>
      <c r="BG190" s="244">
        <v>6</v>
      </c>
      <c r="BH190" s="244"/>
      <c r="BI190" s="244">
        <v>14</v>
      </c>
      <c r="BJ190" s="244"/>
      <c r="BK190" s="244"/>
      <c r="BL190" s="244"/>
      <c r="BM190" s="244"/>
      <c r="BN190" s="244"/>
      <c r="BO190" s="244"/>
      <c r="BP190" s="244"/>
      <c r="BQ190" s="244"/>
      <c r="BR190" s="244"/>
      <c r="BS190" s="244"/>
      <c r="BT190" s="244"/>
      <c r="BU190" s="244"/>
      <c r="BW190" s="244"/>
      <c r="BX190" s="244"/>
      <c r="BY190" s="244"/>
      <c r="BZ190" s="244"/>
      <c r="CA190" s="244"/>
      <c r="CB190" s="244"/>
      <c r="CC190" s="244"/>
      <c r="CE190" s="244"/>
      <c r="CF190" s="244"/>
      <c r="CG190" s="244"/>
      <c r="CH190" s="244"/>
      <c r="CI190" s="244"/>
      <c r="CJ190" s="244"/>
      <c r="CK190" s="244"/>
      <c r="CL190" s="244"/>
      <c r="CM190" s="244"/>
      <c r="CN190" s="244"/>
      <c r="CO190" s="257">
        <v>6.6</v>
      </c>
      <c r="CP190" s="244"/>
      <c r="CQ190" s="244"/>
      <c r="CR190" s="244"/>
      <c r="CS190" s="244"/>
      <c r="CT190" s="244"/>
      <c r="CU190" s="244"/>
      <c r="CV190" s="244"/>
      <c r="CW190" s="244"/>
      <c r="CX190" s="244"/>
      <c r="CY190" s="244"/>
      <c r="CZ190" s="244"/>
      <c r="DA190" s="244"/>
      <c r="DE190" s="244"/>
      <c r="DF190" s="244"/>
      <c r="DG190" s="244"/>
      <c r="DH190" s="244"/>
      <c r="DI190" s="244"/>
      <c r="DJ190" s="244"/>
      <c r="DK190" s="244"/>
      <c r="DL190" s="244"/>
      <c r="DM190" s="244"/>
      <c r="DN190" s="244"/>
      <c r="DO190" s="244"/>
      <c r="DP190" s="244"/>
      <c r="DQ190" s="244"/>
      <c r="DR190" s="244"/>
      <c r="DS190" s="244"/>
      <c r="DT190" s="244"/>
      <c r="DU190" s="244"/>
      <c r="DV190" s="244"/>
      <c r="DW190" s="244"/>
      <c r="DX190" s="244"/>
      <c r="DY190" s="244"/>
      <c r="DZ190" s="244"/>
      <c r="EA190" s="244"/>
      <c r="EB190" s="244"/>
      <c r="EC190" s="245">
        <v>445000</v>
      </c>
      <c r="ED190" s="244"/>
      <c r="EE190" s="245">
        <v>328250</v>
      </c>
      <c r="EK190" s="242">
        <v>17.2</v>
      </c>
      <c r="EO190" s="244"/>
      <c r="EP190" s="244"/>
      <c r="GA190" s="254">
        <v>10.988771918506325</v>
      </c>
      <c r="GB190" s="254"/>
      <c r="GC190" s="254">
        <v>46.636804283131958</v>
      </c>
      <c r="GD190" s="254"/>
      <c r="GE190" s="254">
        <v>114.91499030528468</v>
      </c>
      <c r="GF190" s="254"/>
      <c r="GG190" s="254">
        <v>131.03740272854776</v>
      </c>
      <c r="GH190" s="254"/>
      <c r="GI190" s="254">
        <v>63.558140662182325</v>
      </c>
      <c r="GJ190" s="254"/>
      <c r="GK190" s="254">
        <v>11.629729369755982</v>
      </c>
      <c r="GL190" s="254"/>
      <c r="GM190" s="254">
        <v>0.63886634245946539</v>
      </c>
      <c r="GN190" s="254"/>
      <c r="GO190" s="254">
        <v>62.412214281541466</v>
      </c>
      <c r="GP190" s="254"/>
      <c r="GQ190" s="254">
        <v>1977</v>
      </c>
      <c r="GR190" s="254"/>
      <c r="GS190" s="254">
        <v>79.400000000000006</v>
      </c>
      <c r="GT190" s="254"/>
      <c r="GU190" s="184">
        <v>72</v>
      </c>
      <c r="GV190" s="184"/>
      <c r="GW190" s="184">
        <v>54.1</v>
      </c>
      <c r="GX190" s="184"/>
      <c r="GY190" s="184">
        <v>38.799999999999997</v>
      </c>
      <c r="GZ190" s="184"/>
      <c r="HC190" s="184"/>
      <c r="HG190" s="223">
        <v>1441.1097062324852</v>
      </c>
      <c r="HH190" s="223"/>
      <c r="HI190" s="223">
        <v>5250.5490117787986</v>
      </c>
      <c r="HJ190" s="223"/>
      <c r="HK190" s="223">
        <v>769.72560502207136</v>
      </c>
      <c r="HL190" s="223"/>
      <c r="HM190" s="223">
        <v>10621.621821462109</v>
      </c>
      <c r="HO190" s="183">
        <v>1154.3354326009455</v>
      </c>
      <c r="HQ190" s="154"/>
      <c r="HS190" s="238">
        <v>10</v>
      </c>
      <c r="HT190" s="194">
        <v>2005</v>
      </c>
      <c r="HU190" s="239"/>
      <c r="HW190" s="239">
        <v>69.950584459999988</v>
      </c>
      <c r="HX190" s="239"/>
      <c r="HY190" s="154"/>
      <c r="HZ190" s="154"/>
      <c r="IA190" s="184">
        <v>1</v>
      </c>
      <c r="IB190" s="184"/>
      <c r="IC190" s="184">
        <v>86</v>
      </c>
      <c r="ID190" s="184"/>
      <c r="IE190" s="185">
        <v>7.5057364859606582E-2</v>
      </c>
      <c r="IF190" s="185"/>
      <c r="IG190" s="184">
        <v>6.4549333779261664</v>
      </c>
    </row>
    <row r="191" spans="1:241" ht="15" customHeight="1" x14ac:dyDescent="0.25">
      <c r="A191" s="156">
        <v>188</v>
      </c>
      <c r="B191" s="155"/>
      <c r="C191" s="244"/>
      <c r="D191" s="244"/>
      <c r="E191" s="245">
        <v>130350</v>
      </c>
      <c r="F191" s="244"/>
      <c r="G191" s="244"/>
      <c r="H191" s="244"/>
      <c r="I191" s="244"/>
      <c r="J191" s="244"/>
      <c r="K191" s="244"/>
      <c r="L191" s="244"/>
      <c r="M191" s="244"/>
      <c r="N191" s="244"/>
      <c r="O191" s="244"/>
      <c r="P191" s="244"/>
      <c r="Q191" s="244"/>
      <c r="R191" s="244"/>
      <c r="S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68">
        <v>124</v>
      </c>
      <c r="BD191" s="240"/>
      <c r="BE191" s="268">
        <v>75</v>
      </c>
      <c r="BF191" s="240"/>
      <c r="BG191" s="268">
        <v>2</v>
      </c>
      <c r="BH191" s="240"/>
      <c r="BI191" s="268">
        <v>16</v>
      </c>
      <c r="BJ191" s="244"/>
      <c r="BK191" s="244"/>
      <c r="BL191" s="244"/>
      <c r="BM191" s="244"/>
      <c r="BN191" s="244"/>
      <c r="BO191" s="244"/>
      <c r="BP191" s="244"/>
      <c r="BQ191" s="244"/>
      <c r="BR191" s="244"/>
      <c r="BS191" s="244"/>
      <c r="BT191" s="244"/>
      <c r="BU191" s="244"/>
      <c r="BW191" s="244"/>
      <c r="BX191" s="244"/>
      <c r="BY191" s="244"/>
      <c r="BZ191" s="244"/>
      <c r="CA191" s="244"/>
      <c r="CB191" s="244"/>
      <c r="CC191" s="244"/>
      <c r="CE191" s="244"/>
      <c r="CF191" s="244"/>
      <c r="CG191" s="244"/>
      <c r="CH191" s="244"/>
      <c r="CI191" s="244"/>
      <c r="CJ191" s="244"/>
      <c r="CK191" s="244"/>
      <c r="CL191" s="244"/>
      <c r="CM191" s="244"/>
      <c r="CN191" s="244"/>
      <c r="CO191" s="257">
        <v>5.3</v>
      </c>
      <c r="CP191" s="244"/>
      <c r="CQ191" s="244"/>
      <c r="CR191" s="244"/>
      <c r="CS191" s="244"/>
      <c r="CT191" s="244"/>
      <c r="CU191" s="244"/>
      <c r="CV191" s="244"/>
      <c r="CW191" s="244"/>
      <c r="CX191" s="244"/>
      <c r="CY191" s="244"/>
      <c r="CZ191" s="244"/>
      <c r="DA191" s="244"/>
      <c r="DE191" s="244"/>
      <c r="DF191" s="244"/>
      <c r="DG191" s="244"/>
      <c r="DH191" s="244"/>
      <c r="DI191" s="244"/>
      <c r="DJ191" s="244"/>
      <c r="DK191" s="244"/>
      <c r="DL191" s="244"/>
      <c r="DM191" s="244"/>
      <c r="DN191" s="244"/>
      <c r="DO191" s="244"/>
      <c r="DP191" s="244"/>
      <c r="DQ191" s="244"/>
      <c r="DR191" s="244"/>
      <c r="DS191" s="244"/>
      <c r="DT191" s="244"/>
      <c r="DU191" s="244"/>
      <c r="DV191" s="244"/>
      <c r="DW191" s="244"/>
      <c r="DX191" s="244"/>
      <c r="DY191" s="244"/>
      <c r="DZ191" s="244"/>
      <c r="EA191" s="244"/>
      <c r="EB191" s="244"/>
      <c r="EC191" s="245">
        <v>501000</v>
      </c>
      <c r="ED191" s="244"/>
      <c r="EE191" s="245">
        <v>355000</v>
      </c>
      <c r="EK191" s="242">
        <v>20</v>
      </c>
      <c r="EO191" s="244"/>
      <c r="EP191" s="244"/>
      <c r="GA191" s="254">
        <v>14.953677950645169</v>
      </c>
      <c r="GC191" s="254">
        <v>59.428955810562179</v>
      </c>
      <c r="GE191" s="254">
        <v>115.92806623480568</v>
      </c>
      <c r="GG191" s="254">
        <v>136.02131474508201</v>
      </c>
      <c r="GI191" s="254">
        <v>61.780532230778689</v>
      </c>
      <c r="GK191" s="254">
        <v>14.183690081442304</v>
      </c>
      <c r="GM191" s="254">
        <v>0</v>
      </c>
      <c r="GO191" s="254">
        <v>67.81400891067689</v>
      </c>
      <c r="GP191" s="254"/>
      <c r="GQ191" s="254">
        <v>1934</v>
      </c>
      <c r="GR191" s="254"/>
      <c r="GS191" s="254">
        <v>82.4</v>
      </c>
      <c r="GT191" s="254"/>
      <c r="GU191" s="184">
        <v>69.8</v>
      </c>
      <c r="GV191" s="184"/>
      <c r="GW191" s="184">
        <v>55.199999999999996</v>
      </c>
      <c r="GX191" s="184"/>
      <c r="GY191" s="184">
        <v>40</v>
      </c>
      <c r="GZ191" s="184"/>
      <c r="HC191" s="184"/>
      <c r="HG191" s="184">
        <v>1694.6072088052692</v>
      </c>
      <c r="HH191" s="184"/>
      <c r="HI191" s="184">
        <v>6227.3725227910491</v>
      </c>
      <c r="HJ191" s="184"/>
      <c r="HK191" s="184">
        <v>815.67966035157099</v>
      </c>
      <c r="HL191" s="184"/>
      <c r="HM191" s="184">
        <v>11716.853017723948</v>
      </c>
      <c r="HO191" s="183">
        <v>1258.5758957046626</v>
      </c>
      <c r="HQ191" s="154"/>
      <c r="HS191" s="238">
        <v>9</v>
      </c>
      <c r="HT191" s="194">
        <v>2006</v>
      </c>
      <c r="HU191" s="239"/>
      <c r="HW191" s="239">
        <v>71.286100349999998</v>
      </c>
      <c r="HX191" s="239"/>
      <c r="HY191" s="154"/>
      <c r="HZ191" s="154"/>
      <c r="IA191" s="184">
        <v>6</v>
      </c>
      <c r="IB191" s="184"/>
      <c r="IC191" s="184">
        <v>92</v>
      </c>
      <c r="ID191" s="184"/>
      <c r="IE191" s="185">
        <v>0.4455264335877393</v>
      </c>
      <c r="IF191" s="185"/>
      <c r="IG191" s="184">
        <v>6.8314053150120033</v>
      </c>
    </row>
    <row r="192" spans="1:241" ht="15" customHeight="1" x14ac:dyDescent="0.25">
      <c r="A192" s="156">
        <v>189</v>
      </c>
      <c r="B192" s="155"/>
      <c r="C192" s="244"/>
      <c r="D192" s="244"/>
      <c r="E192" s="245">
        <v>132226</v>
      </c>
      <c r="F192" s="244"/>
      <c r="G192" s="244"/>
      <c r="H192" s="244"/>
      <c r="I192" s="244"/>
      <c r="J192" s="244"/>
      <c r="K192" s="244"/>
      <c r="L192" s="244"/>
      <c r="M192" s="244"/>
      <c r="N192" s="244"/>
      <c r="O192" s="244"/>
      <c r="P192" s="244"/>
      <c r="Q192" s="244"/>
      <c r="R192" s="244"/>
      <c r="S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v>159</v>
      </c>
      <c r="BD192" s="244"/>
      <c r="BE192" s="244">
        <v>83</v>
      </c>
      <c r="BF192" s="244"/>
      <c r="BG192" s="244">
        <v>7</v>
      </c>
      <c r="BH192" s="244"/>
      <c r="BI192" s="244">
        <v>8</v>
      </c>
      <c r="BJ192" s="244"/>
      <c r="BK192" s="244"/>
      <c r="BL192" s="244"/>
      <c r="BM192" s="244"/>
      <c r="BN192" s="244"/>
      <c r="BO192" s="244"/>
      <c r="BP192" s="244"/>
      <c r="BQ192" s="244"/>
      <c r="BR192" s="244"/>
      <c r="BS192" s="244"/>
      <c r="BT192" s="244"/>
      <c r="BU192" s="244"/>
      <c r="BW192" s="244"/>
      <c r="BX192" s="244"/>
      <c r="BY192" s="244"/>
      <c r="BZ192" s="244"/>
      <c r="CA192" s="244"/>
      <c r="CB192" s="244"/>
      <c r="CC192" s="244"/>
      <c r="CE192" s="244"/>
      <c r="CF192" s="244"/>
      <c r="CG192" s="244"/>
      <c r="CH192" s="244"/>
      <c r="CI192" s="244"/>
      <c r="CJ192" s="244"/>
      <c r="CK192" s="244"/>
      <c r="CL192" s="244"/>
      <c r="CM192" s="244"/>
      <c r="CN192" s="244"/>
      <c r="CO192" s="257">
        <v>6.3</v>
      </c>
      <c r="CP192" s="244"/>
      <c r="CQ192" s="244"/>
      <c r="CR192" s="244"/>
      <c r="CS192" s="244"/>
      <c r="CT192" s="244"/>
      <c r="CU192" s="244"/>
      <c r="CV192" s="244"/>
      <c r="CW192" s="244"/>
      <c r="CX192" s="244"/>
      <c r="CY192" s="244"/>
      <c r="CZ192" s="244"/>
      <c r="DA192" s="244"/>
      <c r="DE192" s="244"/>
      <c r="DF192" s="244"/>
      <c r="DG192" s="244"/>
      <c r="DH192" s="244"/>
      <c r="DI192" s="244"/>
      <c r="DJ192" s="244"/>
      <c r="DK192" s="244"/>
      <c r="DL192" s="244"/>
      <c r="DM192" s="244"/>
      <c r="DN192" s="244"/>
      <c r="DO192" s="244"/>
      <c r="DP192" s="244"/>
      <c r="DQ192" s="244"/>
      <c r="DR192" s="244"/>
      <c r="DS192" s="244"/>
      <c r="DT192" s="244"/>
      <c r="DU192" s="244"/>
      <c r="DV192" s="244"/>
      <c r="DW192" s="244"/>
      <c r="DX192" s="244"/>
      <c r="DY192" s="244"/>
      <c r="DZ192" s="244"/>
      <c r="EA192" s="244"/>
      <c r="EB192" s="244"/>
      <c r="EC192" s="245">
        <v>601000</v>
      </c>
      <c r="ED192" s="244"/>
      <c r="EE192" s="245">
        <v>419000</v>
      </c>
      <c r="EK192" s="242">
        <v>22.6</v>
      </c>
      <c r="EO192" s="244"/>
      <c r="EP192" s="244"/>
      <c r="GA192" s="254">
        <v>14.87851284251359</v>
      </c>
      <c r="GC192" s="254">
        <v>64.382524831208244</v>
      </c>
      <c r="GE192" s="254">
        <v>127.22455530100135</v>
      </c>
      <c r="GG192" s="254">
        <v>135.0345668811097</v>
      </c>
      <c r="GI192" s="254">
        <v>68.597503090719513</v>
      </c>
      <c r="GK192" s="254">
        <v>12.512070251771735</v>
      </c>
      <c r="GM192" s="254">
        <v>0</v>
      </c>
      <c r="GO192" s="254">
        <v>70.70239361624526</v>
      </c>
      <c r="GP192" s="254"/>
      <c r="GQ192" s="254">
        <v>1937</v>
      </c>
      <c r="GR192" s="254"/>
      <c r="GS192" s="254">
        <v>81.068464730290458</v>
      </c>
      <c r="GT192" s="254"/>
      <c r="GU192" s="184">
        <v>70.336391437308862</v>
      </c>
      <c r="GV192" s="184"/>
      <c r="GW192" s="184">
        <v>53.360488798370667</v>
      </c>
      <c r="GX192" s="184"/>
      <c r="GY192" s="184">
        <v>39.15478615071283</v>
      </c>
      <c r="GZ192" s="184"/>
      <c r="HC192" s="184"/>
      <c r="HG192" s="184">
        <v>1619.2271577151623</v>
      </c>
      <c r="HH192" s="184"/>
      <c r="HI192" s="184">
        <v>5858.3194156733161</v>
      </c>
      <c r="HJ192" s="184"/>
      <c r="HK192" s="184">
        <v>836.49317974926703</v>
      </c>
      <c r="HL192" s="184"/>
      <c r="HM192" s="184">
        <v>11343.908365648587</v>
      </c>
      <c r="HO192" s="183">
        <v>1489.3698819730114</v>
      </c>
      <c r="HQ192" s="154"/>
      <c r="HS192" s="238">
        <v>10</v>
      </c>
      <c r="HT192" s="194">
        <v>2007</v>
      </c>
      <c r="HU192" s="239"/>
      <c r="HW192" s="239">
        <v>62.22527719</v>
      </c>
      <c r="HX192" s="239"/>
      <c r="HY192" s="154"/>
      <c r="HZ192" s="154"/>
      <c r="IA192" s="184">
        <v>1.3333333333333333</v>
      </c>
      <c r="IB192" s="184"/>
      <c r="IC192" s="184">
        <v>86.666666666666671</v>
      </c>
      <c r="ID192" s="184"/>
      <c r="IE192" s="185">
        <v>9.7957926016600402E-2</v>
      </c>
      <c r="IF192" s="185"/>
      <c r="IG192" s="184">
        <v>6.367265191079027</v>
      </c>
    </row>
    <row r="193" spans="1:241" ht="15" customHeight="1" x14ac:dyDescent="0.25">
      <c r="A193" s="156">
        <v>190</v>
      </c>
      <c r="B193" s="155"/>
      <c r="C193" s="244"/>
      <c r="D193" s="244"/>
      <c r="E193" s="245">
        <v>134376</v>
      </c>
      <c r="F193" s="244"/>
      <c r="G193" s="244"/>
      <c r="H193" s="244"/>
      <c r="I193" s="244"/>
      <c r="J193" s="244"/>
      <c r="K193" s="244"/>
      <c r="L193" s="244"/>
      <c r="M193" s="244"/>
      <c r="N193" s="244"/>
      <c r="O193" s="244"/>
      <c r="P193" s="244"/>
      <c r="Q193" s="244"/>
      <c r="R193" s="244"/>
      <c r="S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f>SUM(BE193,BG193,BI193)</f>
        <v>494</v>
      </c>
      <c r="BD193" s="244"/>
      <c r="BE193" s="244">
        <v>279</v>
      </c>
      <c r="BF193" s="244"/>
      <c r="BG193" s="244">
        <v>5</v>
      </c>
      <c r="BH193" s="244"/>
      <c r="BI193" s="244">
        <v>210</v>
      </c>
      <c r="BJ193" s="244"/>
      <c r="BK193" s="244"/>
      <c r="BL193" s="244"/>
      <c r="BM193" s="244"/>
      <c r="BN193" s="244"/>
      <c r="BO193" s="244"/>
      <c r="BP193" s="244"/>
      <c r="BQ193" s="244"/>
      <c r="BR193" s="244"/>
      <c r="BS193" s="244"/>
      <c r="BT193" s="244"/>
      <c r="BU193" s="244"/>
      <c r="BW193" s="244"/>
      <c r="BX193" s="244"/>
      <c r="BY193" s="244"/>
      <c r="BZ193" s="244"/>
      <c r="CA193" s="244"/>
      <c r="CB193" s="244"/>
      <c r="CC193" s="244"/>
      <c r="CE193" s="244"/>
      <c r="CF193" s="244"/>
      <c r="CG193" s="244"/>
      <c r="CH193" s="244"/>
      <c r="CI193" s="244"/>
      <c r="CJ193" s="244"/>
      <c r="CK193" s="244"/>
      <c r="CL193" s="244"/>
      <c r="CM193" s="244"/>
      <c r="CN193" s="244"/>
      <c r="CO193" s="257">
        <v>6.2</v>
      </c>
      <c r="CP193" s="244"/>
      <c r="CQ193" s="244"/>
      <c r="CR193" s="244"/>
      <c r="CS193" s="244"/>
      <c r="CT193" s="244"/>
      <c r="CU193" s="244"/>
      <c r="CV193" s="244"/>
      <c r="CW193" s="244"/>
      <c r="CX193" s="244"/>
      <c r="CY193" s="244"/>
      <c r="CZ193" s="244"/>
      <c r="DA193" s="244"/>
      <c r="DE193" s="244"/>
      <c r="DF193" s="244"/>
      <c r="DG193" s="244"/>
      <c r="DH193" s="244"/>
      <c r="DI193" s="244"/>
      <c r="DJ193" s="244"/>
      <c r="DK193" s="244"/>
      <c r="DL193" s="244"/>
      <c r="DM193" s="244"/>
      <c r="DN193" s="244"/>
      <c r="DO193" s="244"/>
      <c r="DP193" s="244"/>
      <c r="DQ193" s="244"/>
      <c r="DR193" s="244"/>
      <c r="DS193" s="244"/>
      <c r="DT193" s="244"/>
      <c r="DU193" s="244"/>
      <c r="DV193" s="244"/>
      <c r="DW193" s="244"/>
      <c r="DX193" s="244"/>
      <c r="DY193" s="244"/>
      <c r="DZ193" s="244"/>
      <c r="EA193" s="244"/>
      <c r="EB193" s="244"/>
      <c r="EC193" s="245">
        <v>630000</v>
      </c>
      <c r="ED193" s="244"/>
      <c r="EE193" s="245">
        <v>452000</v>
      </c>
      <c r="EK193" s="242">
        <v>19.5</v>
      </c>
      <c r="EO193" s="244"/>
      <c r="EP193" s="244"/>
      <c r="GA193" s="254">
        <v>11.768580780827763</v>
      </c>
      <c r="GB193" s="254"/>
      <c r="GC193" s="254">
        <v>57.698361880063104</v>
      </c>
      <c r="GD193" s="254"/>
      <c r="GE193" s="254">
        <v>107.40914632165641</v>
      </c>
      <c r="GF193" s="254"/>
      <c r="GG193" s="254">
        <v>126.037201911445</v>
      </c>
      <c r="GH193" s="254"/>
      <c r="GI193" s="254">
        <v>64.309484847360665</v>
      </c>
      <c r="GJ193" s="254"/>
      <c r="GK193" s="254">
        <v>12.127629811491911</v>
      </c>
      <c r="GL193" s="254"/>
      <c r="GM193" s="254">
        <v>0.62848714055910249</v>
      </c>
      <c r="GN193" s="254"/>
      <c r="GO193" s="254">
        <v>64.516203477759021</v>
      </c>
      <c r="GP193" s="254"/>
      <c r="GQ193" s="254">
        <v>1910</v>
      </c>
      <c r="GR193" s="254"/>
      <c r="GS193" s="254">
        <v>83.8</v>
      </c>
      <c r="GT193" s="254"/>
      <c r="GU193" s="184">
        <v>71.8</v>
      </c>
      <c r="GV193" s="184"/>
      <c r="GW193" s="184">
        <v>54.1</v>
      </c>
      <c r="GX193" s="184"/>
      <c r="GY193" s="184">
        <v>41.6</v>
      </c>
      <c r="GZ193" s="184"/>
      <c r="HC193" s="184"/>
      <c r="HG193" s="184">
        <v>1617.4192356343895</v>
      </c>
      <c r="HH193" s="184"/>
      <c r="HI193" s="184">
        <v>5290.7232905527371</v>
      </c>
      <c r="HJ193" s="184"/>
      <c r="HK193" s="184">
        <v>752.56896772267942</v>
      </c>
      <c r="HL193" s="184"/>
      <c r="HM193" s="184">
        <v>10507.539902500035</v>
      </c>
      <c r="HO193" s="183">
        <v>1747.1110162514865</v>
      </c>
      <c r="HQ193" s="154"/>
      <c r="HS193" s="238">
        <v>10</v>
      </c>
      <c r="HT193" s="194">
        <v>2008</v>
      </c>
      <c r="HU193" s="239"/>
      <c r="HW193" s="239">
        <v>60.249332639999999</v>
      </c>
      <c r="HX193" s="239"/>
      <c r="HY193" s="154"/>
      <c r="HZ193" s="154"/>
      <c r="IA193" s="184"/>
      <c r="IB193" s="184"/>
      <c r="ID193" s="184"/>
      <c r="IE193" s="185"/>
      <c r="IF193" s="185"/>
      <c r="IG193" s="184"/>
    </row>
    <row r="194" spans="1:241" ht="15" customHeight="1" x14ac:dyDescent="0.25">
      <c r="A194" s="156">
        <v>191</v>
      </c>
      <c r="B194" s="155"/>
      <c r="C194" s="244"/>
      <c r="D194" s="244"/>
      <c r="E194" s="245">
        <v>136270</v>
      </c>
      <c r="F194" s="244"/>
      <c r="G194" s="244"/>
      <c r="H194" s="244"/>
      <c r="I194" s="244"/>
      <c r="J194" s="244"/>
      <c r="K194" s="244"/>
      <c r="L194" s="244"/>
      <c r="M194" s="244"/>
      <c r="N194" s="244"/>
      <c r="O194" s="244"/>
      <c r="P194" s="244"/>
      <c r="Q194" s="244"/>
      <c r="R194" s="244"/>
      <c r="S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v>578</v>
      </c>
      <c r="BD194" s="244"/>
      <c r="BE194" s="244">
        <v>255</v>
      </c>
      <c r="BF194" s="244"/>
      <c r="BG194" s="244">
        <v>6</v>
      </c>
      <c r="BH194" s="244"/>
      <c r="BI194" s="244">
        <v>317</v>
      </c>
      <c r="BJ194" s="244"/>
      <c r="BK194" s="244"/>
      <c r="BL194" s="244"/>
      <c r="BM194" s="244"/>
      <c r="BN194" s="244"/>
      <c r="BO194" s="244"/>
      <c r="BP194" s="244"/>
      <c r="BQ194" s="244"/>
      <c r="BR194" s="244"/>
      <c r="BS194" s="244"/>
      <c r="BT194" s="244"/>
      <c r="BU194" s="244"/>
      <c r="BW194" s="244"/>
      <c r="BX194" s="244"/>
      <c r="BY194" s="244"/>
      <c r="BZ194" s="244"/>
      <c r="CA194" s="244"/>
      <c r="CB194" s="244"/>
      <c r="CC194" s="244"/>
      <c r="CE194" s="244"/>
      <c r="CF194" s="244"/>
      <c r="CG194" s="244"/>
      <c r="CH194" s="244"/>
      <c r="CI194" s="244"/>
      <c r="CJ194" s="244"/>
      <c r="CK194" s="244"/>
      <c r="CL194" s="244"/>
      <c r="CM194" s="244"/>
      <c r="CN194" s="244"/>
      <c r="CO194" s="257">
        <v>4.5999999999999996</v>
      </c>
      <c r="CP194" s="244"/>
      <c r="CQ194" s="244"/>
      <c r="CR194" s="244"/>
      <c r="CS194" s="244"/>
      <c r="CT194" s="244"/>
      <c r="CU194" s="244"/>
      <c r="CV194" s="244"/>
      <c r="CW194" s="244"/>
      <c r="CX194" s="244"/>
      <c r="CY194" s="244"/>
      <c r="CZ194" s="244"/>
      <c r="DA194" s="244"/>
      <c r="DE194" s="244"/>
      <c r="DF194" s="244"/>
      <c r="DG194" s="244"/>
      <c r="DH194" s="244"/>
      <c r="DI194" s="244"/>
      <c r="DJ194" s="244"/>
      <c r="DK194" s="244"/>
      <c r="DL194" s="244"/>
      <c r="DM194" s="244"/>
      <c r="DN194" s="244"/>
      <c r="DO194" s="244"/>
      <c r="DP194" s="244"/>
      <c r="DQ194" s="244"/>
      <c r="DR194" s="244"/>
      <c r="DS194" s="244"/>
      <c r="DT194" s="244"/>
      <c r="DU194" s="244"/>
      <c r="DV194" s="244"/>
      <c r="DW194" s="244"/>
      <c r="DX194" s="244"/>
      <c r="DY194" s="244"/>
      <c r="DZ194" s="244"/>
      <c r="EA194" s="244"/>
      <c r="EB194" s="244"/>
      <c r="EC194" s="245">
        <v>605000</v>
      </c>
      <c r="ED194" s="244"/>
      <c r="EE194" s="245">
        <v>448000</v>
      </c>
      <c r="EK194" s="242">
        <v>15.8</v>
      </c>
      <c r="EO194" s="244"/>
      <c r="EP194" s="244"/>
      <c r="GA194" s="254">
        <v>11.863494413312395</v>
      </c>
      <c r="GB194" s="254"/>
      <c r="GC194" s="254">
        <v>55.02188891143421</v>
      </c>
      <c r="GD194" s="254"/>
      <c r="GE194" s="254">
        <v>112.03348271201678</v>
      </c>
      <c r="GF194" s="254"/>
      <c r="GG194" s="254">
        <v>135.21668260494468</v>
      </c>
      <c r="GH194" s="254"/>
      <c r="GI194" s="254">
        <v>72.311273102288553</v>
      </c>
      <c r="GJ194" s="254"/>
      <c r="GK194" s="254">
        <v>14.127869348522033</v>
      </c>
      <c r="GL194" s="254"/>
      <c r="GM194" s="254">
        <v>1.1448816964262176</v>
      </c>
      <c r="GN194" s="254"/>
      <c r="GO194" s="254">
        <v>58.635951327049398</v>
      </c>
      <c r="GP194" s="254"/>
      <c r="GQ194" s="254">
        <v>1947</v>
      </c>
      <c r="GR194" s="254"/>
      <c r="GS194" s="254">
        <v>80.949999999999989</v>
      </c>
      <c r="GT194" s="254"/>
      <c r="GU194" s="184">
        <v>64.95</v>
      </c>
      <c r="GV194" s="184"/>
      <c r="GW194" s="184">
        <v>54.1</v>
      </c>
      <c r="GX194" s="184"/>
      <c r="GY194" s="184">
        <v>41.6</v>
      </c>
      <c r="GZ194" s="184"/>
      <c r="HC194" s="184"/>
      <c r="HG194" s="184">
        <v>1565.0665858283926</v>
      </c>
      <c r="HH194" s="184"/>
      <c r="HI194" s="184">
        <v>5115.3707868337015</v>
      </c>
      <c r="HJ194" s="184"/>
      <c r="HK194" s="184">
        <v>695.82014423992052</v>
      </c>
      <c r="HL194" s="184"/>
      <c r="HM194" s="184">
        <v>10112.304102307417</v>
      </c>
      <c r="HO194" s="183">
        <v>1772.9859239293201</v>
      </c>
      <c r="HQ194" s="154"/>
      <c r="HS194" s="238">
        <v>10</v>
      </c>
      <c r="HT194" s="194">
        <v>2009</v>
      </c>
      <c r="HU194" s="239"/>
      <c r="HW194" s="239">
        <v>62.1</v>
      </c>
      <c r="HX194" s="239"/>
      <c r="HY194" s="154"/>
      <c r="HZ194" s="154"/>
      <c r="IA194" s="184"/>
      <c r="IB194" s="184"/>
      <c r="ID194" s="184"/>
      <c r="IE194" s="185"/>
      <c r="IF194" s="185"/>
      <c r="IG194" s="184"/>
    </row>
    <row r="195" spans="1:241" ht="15" customHeight="1" x14ac:dyDescent="0.25">
      <c r="A195" s="156">
        <v>192</v>
      </c>
      <c r="B195" s="155"/>
      <c r="C195" s="244"/>
      <c r="D195" s="244"/>
      <c r="E195" s="245">
        <v>137932</v>
      </c>
      <c r="F195" s="244"/>
      <c r="G195" s="244"/>
      <c r="H195" s="244"/>
      <c r="I195" s="244"/>
      <c r="J195" s="244"/>
      <c r="K195" s="244"/>
      <c r="L195" s="244"/>
      <c r="M195" s="244"/>
      <c r="N195" s="244"/>
      <c r="O195" s="244"/>
      <c r="P195" s="244"/>
      <c r="Q195" s="244"/>
      <c r="R195" s="244"/>
      <c r="S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v>517</v>
      </c>
      <c r="BD195" s="244"/>
      <c r="BE195" s="244">
        <v>261</v>
      </c>
      <c r="BF195" s="244"/>
      <c r="BG195" s="244">
        <v>8</v>
      </c>
      <c r="BH195" s="244"/>
      <c r="BI195" s="244">
        <v>248</v>
      </c>
      <c r="BJ195" s="244"/>
      <c r="BK195" s="244"/>
      <c r="BL195" s="244"/>
      <c r="BM195" s="244"/>
      <c r="BN195" s="244"/>
      <c r="BO195" s="244"/>
      <c r="BP195" s="244"/>
      <c r="BQ195" s="244"/>
      <c r="BR195" s="244"/>
      <c r="BS195" s="244"/>
      <c r="BT195" s="244"/>
      <c r="BU195" s="244"/>
      <c r="BW195" s="244"/>
      <c r="BX195" s="244"/>
      <c r="BY195" s="244"/>
      <c r="BZ195" s="244"/>
      <c r="CA195" s="244"/>
      <c r="CB195" s="244"/>
      <c r="CC195" s="244"/>
      <c r="CE195" s="244"/>
      <c r="CF195" s="244"/>
      <c r="CG195" s="244"/>
      <c r="CH195" s="244"/>
      <c r="CI195" s="244"/>
      <c r="CJ195" s="244"/>
      <c r="CK195" s="244"/>
      <c r="CL195" s="244"/>
      <c r="CM195" s="244"/>
      <c r="CN195" s="244"/>
      <c r="CO195" s="257">
        <v>3.5</v>
      </c>
      <c r="CP195" s="244"/>
      <c r="CQ195" s="244"/>
      <c r="CR195" s="244"/>
      <c r="CS195" s="244"/>
      <c r="CT195" s="244"/>
      <c r="CU195" s="244"/>
      <c r="CV195" s="244"/>
      <c r="CW195" s="244"/>
      <c r="CX195" s="244"/>
      <c r="CY195" s="244"/>
      <c r="CZ195" s="244"/>
      <c r="DA195" s="244"/>
      <c r="DE195" s="244"/>
      <c r="DF195" s="244"/>
      <c r="DG195" s="244"/>
      <c r="DH195" s="244"/>
      <c r="DI195" s="244"/>
      <c r="DJ195" s="244"/>
      <c r="DK195" s="244"/>
      <c r="DL195" s="244"/>
      <c r="DM195" s="244"/>
      <c r="DN195" s="244"/>
      <c r="DO195" s="244"/>
      <c r="DP195" s="244"/>
      <c r="DQ195" s="244"/>
      <c r="DR195" s="244"/>
      <c r="DS195" s="244"/>
      <c r="DT195" s="244"/>
      <c r="DU195" s="244"/>
      <c r="DV195" s="244"/>
      <c r="DW195" s="244"/>
      <c r="DX195" s="244"/>
      <c r="DY195" s="244"/>
      <c r="DZ195" s="244"/>
      <c r="EA195" s="244"/>
      <c r="EB195" s="244"/>
      <c r="EC195" s="245">
        <v>640000</v>
      </c>
      <c r="ED195" s="244"/>
      <c r="EE195" s="245">
        <v>485000</v>
      </c>
      <c r="EK195" s="242">
        <v>10.5</v>
      </c>
      <c r="EO195" s="244"/>
      <c r="EP195" s="244"/>
      <c r="GA195" s="254">
        <v>11.961977654105146</v>
      </c>
      <c r="GB195" s="254"/>
      <c r="GC195" s="254">
        <v>52.353494388956562</v>
      </c>
      <c r="GD195" s="254"/>
      <c r="GE195" s="254">
        <v>116.54133200467092</v>
      </c>
      <c r="GF195" s="254"/>
      <c r="GG195" s="254">
        <v>144.02872383735121</v>
      </c>
      <c r="GH195" s="254"/>
      <c r="GI195" s="254">
        <v>80.358345405189425</v>
      </c>
      <c r="GJ195" s="254"/>
      <c r="GK195" s="254">
        <v>16.132029123219816</v>
      </c>
      <c r="GL195" s="254"/>
      <c r="GM195" s="254">
        <v>1.65473456227114</v>
      </c>
      <c r="GN195" s="254"/>
      <c r="GO195" s="254">
        <v>62.180476518957455</v>
      </c>
      <c r="GP195" s="254"/>
      <c r="GQ195" s="254">
        <v>1984</v>
      </c>
      <c r="GR195" s="254"/>
      <c r="GS195" s="254">
        <v>78.099999999999994</v>
      </c>
      <c r="GT195" s="254"/>
      <c r="GU195" s="184">
        <v>58.1</v>
      </c>
      <c r="GV195" s="184"/>
      <c r="GW195" s="184"/>
      <c r="GX195" s="184"/>
      <c r="GY195" s="184"/>
      <c r="GZ195" s="184"/>
      <c r="HC195" s="184"/>
      <c r="HG195" s="184">
        <v>1588.5590101300431</v>
      </c>
      <c r="HH195" s="184"/>
      <c r="HI195" s="184">
        <v>5154.7548108941783</v>
      </c>
      <c r="HJ195" s="184"/>
      <c r="HK195" s="184">
        <v>809.00136703003966</v>
      </c>
      <c r="HL195" s="184"/>
      <c r="HM195" s="184">
        <v>10558.379193101757</v>
      </c>
      <c r="HO195" s="183">
        <v>1847.0456881317332</v>
      </c>
      <c r="HQ195" s="154"/>
      <c r="HS195" s="238">
        <v>9</v>
      </c>
      <c r="HT195" s="194">
        <v>2010</v>
      </c>
      <c r="HU195" s="239"/>
      <c r="HW195" s="239">
        <v>62.9</v>
      </c>
      <c r="HX195" s="239"/>
      <c r="HY195" s="154"/>
      <c r="HZ195" s="154"/>
      <c r="IA195" s="184"/>
      <c r="IB195" s="184"/>
      <c r="ID195" s="184"/>
      <c r="IE195" s="185"/>
      <c r="IF195" s="185"/>
      <c r="IG195" s="184"/>
    </row>
    <row r="196" spans="1:241" ht="15" customHeight="1" x14ac:dyDescent="0.25">
      <c r="A196" s="198">
        <v>193</v>
      </c>
      <c r="B196" s="155"/>
      <c r="C196" s="244"/>
      <c r="D196" s="244"/>
      <c r="E196" s="245">
        <v>139511</v>
      </c>
      <c r="F196" s="244"/>
      <c r="G196" s="244"/>
      <c r="H196" s="244"/>
      <c r="I196" s="244"/>
      <c r="J196" s="244"/>
      <c r="K196" s="244"/>
      <c r="L196" s="244"/>
      <c r="M196" s="244"/>
      <c r="N196" s="244"/>
      <c r="O196" s="244"/>
      <c r="P196" s="244"/>
      <c r="Q196" s="244"/>
      <c r="R196" s="244"/>
      <c r="S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v>405</v>
      </c>
      <c r="BD196" s="244"/>
      <c r="BE196" s="244">
        <v>244</v>
      </c>
      <c r="BF196" s="244"/>
      <c r="BG196" s="244">
        <v>3</v>
      </c>
      <c r="BH196" s="244"/>
      <c r="BI196" s="244">
        <v>158</v>
      </c>
      <c r="BJ196" s="244"/>
      <c r="BK196" s="244"/>
      <c r="BL196" s="244"/>
      <c r="BM196" s="244"/>
      <c r="BN196" s="244"/>
      <c r="BO196" s="244"/>
      <c r="BP196" s="244"/>
      <c r="BQ196" s="244"/>
      <c r="BR196" s="244"/>
      <c r="BS196" s="244"/>
      <c r="BT196" s="244"/>
      <c r="BU196" s="244"/>
      <c r="BW196" s="244"/>
      <c r="BX196" s="244"/>
      <c r="BY196" s="244"/>
      <c r="BZ196" s="244"/>
      <c r="CA196" s="244"/>
      <c r="CB196" s="244"/>
      <c r="CC196" s="244"/>
      <c r="CE196" s="244"/>
      <c r="CF196" s="244"/>
      <c r="CG196" s="244"/>
      <c r="CH196" s="244"/>
      <c r="CI196" s="244"/>
      <c r="CJ196" s="244"/>
      <c r="CK196" s="244"/>
      <c r="CL196" s="244"/>
      <c r="CM196" s="244"/>
      <c r="CN196" s="244"/>
      <c r="CO196" s="257">
        <v>4</v>
      </c>
      <c r="CP196" s="244"/>
      <c r="CQ196" s="244"/>
      <c r="CR196" s="244"/>
      <c r="CS196" s="244"/>
      <c r="CT196" s="244"/>
      <c r="CU196" s="244"/>
      <c r="CV196" s="244"/>
      <c r="CW196" s="244"/>
      <c r="CX196" s="244"/>
      <c r="CY196" s="244"/>
      <c r="CZ196" s="244"/>
      <c r="DA196" s="244"/>
      <c r="DE196" s="244"/>
      <c r="DF196" s="244"/>
      <c r="DG196" s="244"/>
      <c r="DH196" s="244"/>
      <c r="DI196" s="244"/>
      <c r="DJ196" s="244"/>
      <c r="DK196" s="244"/>
      <c r="DL196" s="244"/>
      <c r="DM196" s="244"/>
      <c r="DN196" s="244"/>
      <c r="DO196" s="244"/>
      <c r="DP196" s="244"/>
      <c r="DQ196" s="244"/>
      <c r="DR196" s="244"/>
      <c r="DS196" s="244"/>
      <c r="DT196" s="244"/>
      <c r="DU196" s="244"/>
      <c r="DV196" s="244"/>
      <c r="DW196" s="244"/>
      <c r="DX196" s="244"/>
      <c r="DY196" s="244"/>
      <c r="DZ196" s="244"/>
      <c r="EA196" s="244"/>
      <c r="EB196" s="244"/>
      <c r="EC196" s="245">
        <v>770000</v>
      </c>
      <c r="ED196" s="244"/>
      <c r="EE196" s="245">
        <v>565000</v>
      </c>
      <c r="EK196" s="242">
        <v>9.8000000000000007</v>
      </c>
      <c r="EO196" s="244"/>
      <c r="EP196" s="244"/>
      <c r="GA196" s="254">
        <v>7.7709557726558129</v>
      </c>
      <c r="GB196" s="254"/>
      <c r="GC196" s="254">
        <v>45.830947470360528</v>
      </c>
      <c r="GD196" s="254"/>
      <c r="GE196" s="254">
        <v>111.42788513764567</v>
      </c>
      <c r="GF196" s="254"/>
      <c r="GG196" s="254">
        <v>158.00000127003796</v>
      </c>
      <c r="GH196" s="254"/>
      <c r="GI196" s="254">
        <v>83.262871369051794</v>
      </c>
      <c r="GJ196" s="254"/>
      <c r="GK196" s="254">
        <v>21.043064398821812</v>
      </c>
      <c r="GL196" s="254"/>
      <c r="GM196" s="254">
        <v>0.62152736034328149</v>
      </c>
      <c r="GN196" s="254"/>
      <c r="GO196" s="254">
        <v>63.355683779063021</v>
      </c>
      <c r="GP196" s="254"/>
      <c r="GQ196" s="254"/>
      <c r="GR196" s="254"/>
      <c r="GS196" s="254"/>
      <c r="GT196" s="254"/>
      <c r="GU196" s="184"/>
      <c r="GV196" s="184"/>
      <c r="GW196" s="184"/>
      <c r="GX196" s="184"/>
      <c r="GY196" s="184"/>
      <c r="GZ196" s="184"/>
      <c r="HC196" s="184"/>
      <c r="HG196" s="184">
        <v>1460.8826689363602</v>
      </c>
      <c r="HH196" s="184"/>
      <c r="HI196" s="184">
        <v>3721.9718427772118</v>
      </c>
      <c r="HJ196" s="184"/>
      <c r="HK196" s="184">
        <v>986.4795099694428</v>
      </c>
      <c r="HL196" s="184"/>
      <c r="HM196" s="184">
        <v>9473.4124935467225</v>
      </c>
      <c r="HO196" s="183">
        <v>1991</v>
      </c>
      <c r="HQ196" s="154"/>
      <c r="HS196" s="238">
        <v>9</v>
      </c>
      <c r="HT196" s="194">
        <v>2011</v>
      </c>
      <c r="HU196" s="239"/>
      <c r="HW196" s="239">
        <v>62</v>
      </c>
      <c r="HX196" s="239"/>
      <c r="HY196" s="154"/>
      <c r="HZ196" s="154"/>
      <c r="IA196" s="184"/>
      <c r="IB196" s="184"/>
      <c r="ID196" s="184"/>
      <c r="IE196" s="185"/>
      <c r="IF196" s="185"/>
      <c r="IG196" s="184"/>
    </row>
    <row r="197" spans="1:241" ht="15" customHeight="1" x14ac:dyDescent="0.3">
      <c r="A197" s="156">
        <v>194</v>
      </c>
      <c r="B197" s="155"/>
      <c r="C197" s="244"/>
      <c r="D197" s="244"/>
      <c r="E197" s="245">
        <v>140718</v>
      </c>
      <c r="F197" s="244"/>
      <c r="G197" s="244"/>
      <c r="H197" s="244"/>
      <c r="I197" s="244"/>
      <c r="J197" s="244"/>
      <c r="K197" s="244"/>
      <c r="L197" s="244"/>
      <c r="M197" s="244"/>
      <c r="N197" s="244"/>
      <c r="O197" s="244"/>
      <c r="P197" s="244"/>
      <c r="Q197" s="244"/>
      <c r="R197" s="244"/>
      <c r="S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78">
        <f t="shared" ref="BC197" si="74">SUM(BE197,BG197,BI197)</f>
        <v>513</v>
      </c>
      <c r="BD197" s="279"/>
      <c r="BE197" s="280">
        <v>331</v>
      </c>
      <c r="BF197" s="279"/>
      <c r="BG197" s="280">
        <v>6</v>
      </c>
      <c r="BH197" s="279"/>
      <c r="BI197" s="280">
        <v>176</v>
      </c>
      <c r="BJ197" s="244"/>
      <c r="BK197" s="244"/>
      <c r="BL197" s="244"/>
      <c r="BM197" s="244"/>
      <c r="BN197" s="244"/>
      <c r="BO197" s="244"/>
      <c r="BP197" s="244"/>
      <c r="BQ197" s="244"/>
      <c r="BR197" s="244"/>
      <c r="BS197" s="244"/>
      <c r="BT197" s="244"/>
      <c r="BU197" s="244"/>
      <c r="BW197" s="244"/>
      <c r="BX197" s="244"/>
      <c r="BY197" s="244"/>
      <c r="BZ197" s="244"/>
      <c r="CA197" s="244"/>
      <c r="CB197" s="244"/>
      <c r="CC197" s="244"/>
      <c r="CE197" s="244"/>
      <c r="CF197" s="244"/>
      <c r="CG197" s="244"/>
      <c r="CH197" s="244"/>
      <c r="CI197" s="244"/>
      <c r="CJ197" s="244"/>
      <c r="CK197" s="244"/>
      <c r="CL197" s="244"/>
      <c r="CM197" s="244"/>
      <c r="CN197" s="244"/>
      <c r="CO197" s="257"/>
      <c r="CP197" s="244"/>
      <c r="CQ197" s="244"/>
      <c r="CR197" s="244"/>
      <c r="CS197" s="244"/>
      <c r="CT197" s="244"/>
      <c r="CU197" s="244"/>
      <c r="CV197" s="244"/>
      <c r="CW197" s="244"/>
      <c r="CX197" s="244"/>
      <c r="CY197" s="244"/>
      <c r="CZ197" s="244"/>
      <c r="DA197" s="244"/>
      <c r="DE197" s="244"/>
      <c r="DF197" s="244"/>
      <c r="DG197" s="244"/>
      <c r="DH197" s="244"/>
      <c r="DI197" s="244"/>
      <c r="DJ197" s="244"/>
      <c r="DK197" s="244"/>
      <c r="DL197" s="244"/>
      <c r="DM197" s="244"/>
      <c r="DN197" s="244"/>
      <c r="DO197" s="244"/>
      <c r="DP197" s="244"/>
      <c r="DQ197" s="244"/>
      <c r="DR197" s="244"/>
      <c r="DS197" s="244"/>
      <c r="DT197" s="244"/>
      <c r="DU197" s="244"/>
      <c r="DV197" s="244"/>
      <c r="DW197" s="244"/>
      <c r="DX197" s="244"/>
      <c r="DY197" s="244"/>
      <c r="DZ197" s="244"/>
      <c r="EA197" s="244"/>
      <c r="EB197" s="244"/>
      <c r="EC197" s="245">
        <v>800000</v>
      </c>
      <c r="ED197" s="244"/>
      <c r="EE197" s="245">
        <v>587000</v>
      </c>
      <c r="EK197" s="242">
        <v>8.3000000000000007</v>
      </c>
      <c r="EO197" s="244"/>
      <c r="EP197" s="244"/>
      <c r="GA197" s="254">
        <v>7.733088639022581</v>
      </c>
      <c r="GB197" s="254"/>
      <c r="GC197" s="254">
        <v>41.681362581437376</v>
      </c>
      <c r="GD197" s="254"/>
      <c r="GE197" s="254">
        <v>96.009314485389325</v>
      </c>
      <c r="GF197" s="254"/>
      <c r="GG197" s="254">
        <v>139.60479490720843</v>
      </c>
      <c r="GH197" s="254"/>
      <c r="GI197" s="254">
        <v>74.365035403164214</v>
      </c>
      <c r="GJ197" s="254"/>
      <c r="GK197" s="254">
        <v>14.814424929409174</v>
      </c>
      <c r="GL197" s="254"/>
      <c r="GM197" s="254">
        <v>1.6201752040397641</v>
      </c>
      <c r="GN197" s="254"/>
      <c r="GO197" s="254">
        <v>55.491550695941086</v>
      </c>
      <c r="GP197" s="254"/>
      <c r="GQ197" s="254"/>
      <c r="GR197" s="254"/>
      <c r="GS197" s="254"/>
      <c r="GT197" s="254"/>
      <c r="GU197" s="184"/>
      <c r="GV197" s="184"/>
      <c r="GW197" s="184"/>
      <c r="GX197" s="184"/>
      <c r="GY197" s="184"/>
      <c r="GZ197" s="184"/>
      <c r="HC197" s="184"/>
      <c r="HG197" s="184">
        <v>1461.5543040572691</v>
      </c>
      <c r="HH197" s="184"/>
      <c r="HI197" s="184">
        <v>3510.4290208722455</v>
      </c>
      <c r="HJ197" s="184"/>
      <c r="HK197" s="184">
        <v>776.93897407125962</v>
      </c>
      <c r="HL197" s="184"/>
      <c r="HM197" s="184">
        <v>8317.650150203468</v>
      </c>
      <c r="HO197" s="183">
        <v>1948.2334726293984</v>
      </c>
      <c r="HQ197" s="154"/>
      <c r="HS197" s="238">
        <v>9</v>
      </c>
      <c r="HT197" s="194">
        <v>2012</v>
      </c>
      <c r="HU197" s="239"/>
      <c r="HW197" s="239">
        <v>64.622291400000009</v>
      </c>
      <c r="HX197" s="239"/>
      <c r="HY197" s="154"/>
      <c r="HZ197" s="154"/>
      <c r="IA197" s="184"/>
      <c r="IB197" s="184"/>
      <c r="ID197" s="184"/>
      <c r="IE197" s="185"/>
      <c r="IF197" s="185"/>
      <c r="IG197" s="184"/>
    </row>
    <row r="198" spans="1:241" ht="15" customHeight="1" x14ac:dyDescent="0.35">
      <c r="A198" s="156">
        <v>195</v>
      </c>
      <c r="B198" s="155"/>
      <c r="C198" s="244"/>
      <c r="D198" s="244"/>
      <c r="E198" s="245">
        <v>141847</v>
      </c>
      <c r="F198" s="244"/>
      <c r="G198" s="244"/>
      <c r="H198" s="244"/>
      <c r="I198" s="244"/>
      <c r="J198" s="244"/>
      <c r="K198" s="244"/>
      <c r="L198" s="244"/>
      <c r="M198" s="244"/>
      <c r="N198" s="244"/>
      <c r="O198" s="244"/>
      <c r="P198" s="244"/>
      <c r="Q198" s="244"/>
      <c r="R198" s="244"/>
      <c r="S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81">
        <v>528</v>
      </c>
      <c r="BD198" s="27"/>
      <c r="BE198" s="281">
        <v>168</v>
      </c>
      <c r="BF198" s="282" t="s">
        <v>57</v>
      </c>
      <c r="BG198" s="281">
        <v>9</v>
      </c>
      <c r="BH198" s="229" t="e">
        <f>#REF!+0.0001*#REF!</f>
        <v>#REF!</v>
      </c>
      <c r="BI198" s="281">
        <v>351</v>
      </c>
      <c r="BJ198" s="244"/>
      <c r="BK198" s="244"/>
      <c r="BL198" s="244"/>
      <c r="BM198" s="244"/>
      <c r="BN198" s="244"/>
      <c r="BO198" s="244"/>
      <c r="BP198" s="244"/>
      <c r="BQ198" s="244"/>
      <c r="BR198" s="244"/>
      <c r="BS198" s="244"/>
      <c r="BT198" s="244"/>
      <c r="BU198" s="244"/>
      <c r="BW198" s="244"/>
      <c r="BX198" s="244"/>
      <c r="BY198" s="244"/>
      <c r="BZ198" s="244"/>
      <c r="CA198" s="244"/>
      <c r="CB198" s="244"/>
      <c r="CC198" s="244"/>
      <c r="CE198" s="244"/>
      <c r="CF198" s="244"/>
      <c r="CG198" s="244"/>
      <c r="CH198" s="244"/>
      <c r="CI198" s="244"/>
      <c r="CJ198" s="244"/>
      <c r="CK198" s="244"/>
      <c r="CL198" s="244"/>
      <c r="CM198" s="244"/>
      <c r="CN198" s="244"/>
      <c r="CO198" s="257"/>
      <c r="CP198" s="244"/>
      <c r="CQ198" s="244"/>
      <c r="CR198" s="244"/>
      <c r="CS198" s="244"/>
      <c r="CT198" s="244"/>
      <c r="CU198" s="244"/>
      <c r="CV198" s="244"/>
      <c r="CW198" s="244"/>
      <c r="CX198" s="244"/>
      <c r="CY198" s="244"/>
      <c r="CZ198" s="244"/>
      <c r="DA198" s="244"/>
      <c r="DE198" s="244"/>
      <c r="DF198" s="244"/>
      <c r="DG198" s="244"/>
      <c r="DH198" s="244"/>
      <c r="DI198" s="244"/>
      <c r="DJ198" s="244"/>
      <c r="DK198" s="244"/>
      <c r="DL198" s="244"/>
      <c r="DM198" s="244"/>
      <c r="DN198" s="244"/>
      <c r="DO198" s="244"/>
      <c r="DP198" s="244"/>
      <c r="DQ198" s="244"/>
      <c r="DR198" s="244"/>
      <c r="DS198" s="244"/>
      <c r="DT198" s="244"/>
      <c r="DU198" s="244"/>
      <c r="DV198" s="244"/>
      <c r="DW198" s="244"/>
      <c r="DX198" s="244"/>
      <c r="DY198" s="244"/>
      <c r="DZ198" s="244"/>
      <c r="EA198" s="244"/>
      <c r="EB198" s="244"/>
      <c r="EC198" s="245">
        <v>770000</v>
      </c>
      <c r="ED198" s="244"/>
      <c r="EE198" s="245">
        <v>560000</v>
      </c>
      <c r="EK198" s="242">
        <v>9.5</v>
      </c>
      <c r="EO198" s="244"/>
      <c r="EP198" s="244"/>
      <c r="GA198" s="254">
        <v>5.1056468301245435</v>
      </c>
      <c r="GB198" s="254"/>
      <c r="GC198" s="254">
        <v>36.856262965749764</v>
      </c>
      <c r="GD198" s="254"/>
      <c r="GE198" s="254">
        <v>94.42289304007997</v>
      </c>
      <c r="GF198" s="254"/>
      <c r="GG198" s="254">
        <v>131.23602444905262</v>
      </c>
      <c r="GH198" s="254"/>
      <c r="GI198" s="254">
        <v>77.635708454800564</v>
      </c>
      <c r="GJ198" s="254"/>
      <c r="GK198" s="254">
        <v>14.274803199770394</v>
      </c>
      <c r="GL198" s="254"/>
      <c r="GM198" s="254">
        <v>0.60788963197792523</v>
      </c>
      <c r="GN198" s="254"/>
      <c r="GO198" s="254">
        <v>53.497623626622321</v>
      </c>
      <c r="GP198" s="254"/>
      <c r="GQ198" s="254"/>
      <c r="GR198" s="254"/>
      <c r="GS198" s="254"/>
      <c r="GT198" s="254"/>
      <c r="GU198" s="184"/>
      <c r="GV198" s="184"/>
      <c r="GW198" s="184"/>
      <c r="GX198" s="184"/>
      <c r="GY198" s="184"/>
      <c r="GZ198" s="184"/>
      <c r="HC198" s="184"/>
      <c r="HG198" s="184">
        <v>1549.6234095970269</v>
      </c>
      <c r="HH198" s="184"/>
      <c r="HI198" s="184">
        <v>4470.8585693819941</v>
      </c>
      <c r="HJ198" s="184"/>
      <c r="HK198" s="184">
        <v>617.72173444348311</v>
      </c>
      <c r="HL198" s="184"/>
      <c r="HM198" s="184">
        <v>9675.0400703536125</v>
      </c>
      <c r="HO198" s="183">
        <v>1665.7428331840988</v>
      </c>
      <c r="HQ198" s="154"/>
      <c r="HS198" s="238">
        <v>9</v>
      </c>
      <c r="HT198" s="194">
        <v>2013</v>
      </c>
      <c r="HU198" s="239"/>
      <c r="HW198" s="239">
        <v>62.253454899999994</v>
      </c>
      <c r="HX198" s="239"/>
      <c r="HY198" s="154"/>
      <c r="HZ198" s="154"/>
      <c r="IA198" s="184"/>
      <c r="IB198" s="184"/>
      <c r="ID198" s="184"/>
      <c r="IE198" s="185"/>
      <c r="IF198" s="185"/>
      <c r="IG198" s="184"/>
    </row>
    <row r="199" spans="1:241" ht="15" customHeight="1" x14ac:dyDescent="0.25">
      <c r="A199" s="156">
        <v>196</v>
      </c>
      <c r="B199" s="155"/>
      <c r="E199" s="245">
        <v>142645</v>
      </c>
      <c r="F199" s="244"/>
      <c r="G199" s="244"/>
      <c r="H199" s="244"/>
      <c r="I199" s="244"/>
      <c r="J199" s="244"/>
      <c r="K199" s="244"/>
      <c r="L199" s="244"/>
      <c r="M199" s="244"/>
      <c r="N199" s="244"/>
      <c r="O199" s="244"/>
      <c r="P199" s="244"/>
      <c r="Q199" s="244"/>
      <c r="R199" s="244"/>
      <c r="S199" s="244"/>
      <c r="U199" s="244"/>
      <c r="V199" s="244"/>
      <c r="W199" s="244"/>
      <c r="X199" s="244"/>
      <c r="Y199" s="244"/>
      <c r="Z199" s="244"/>
      <c r="AA199" s="244"/>
      <c r="AB199" s="244"/>
      <c r="AC199" s="244"/>
      <c r="AD199" s="244"/>
      <c r="AE199" s="244"/>
      <c r="AF199" s="244"/>
      <c r="AG199" s="244"/>
      <c r="AH199" s="242"/>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W199" s="244"/>
      <c r="BX199" s="244"/>
      <c r="BY199" s="244"/>
      <c r="BZ199" s="244"/>
      <c r="CA199" s="244"/>
      <c r="CB199" s="244"/>
      <c r="CC199" s="244"/>
      <c r="CE199" s="244"/>
      <c r="CF199" s="244"/>
      <c r="CG199" s="244"/>
      <c r="CH199" s="244"/>
      <c r="CI199" s="244"/>
      <c r="CJ199" s="244"/>
      <c r="CK199" s="244"/>
      <c r="CL199" s="244"/>
      <c r="CM199" s="244"/>
      <c r="CN199" s="244"/>
      <c r="CO199" s="257"/>
      <c r="CP199" s="244"/>
      <c r="CQ199" s="244"/>
      <c r="CR199" s="244"/>
      <c r="CS199" s="244"/>
      <c r="CT199" s="244"/>
      <c r="CU199" s="244"/>
      <c r="CV199" s="244"/>
      <c r="CW199" s="244"/>
      <c r="CX199" s="244"/>
      <c r="CY199" s="244"/>
      <c r="CZ199" s="244"/>
      <c r="DA199" s="244"/>
      <c r="DE199" s="244"/>
      <c r="DF199" s="244"/>
      <c r="DG199" s="244"/>
      <c r="DH199" s="244"/>
      <c r="DI199" s="244"/>
      <c r="DJ199" s="244"/>
      <c r="DK199" s="244"/>
      <c r="DL199" s="244"/>
      <c r="DM199" s="244"/>
      <c r="DN199" s="244"/>
      <c r="DO199" s="244"/>
      <c r="DP199" s="244"/>
      <c r="DQ199" s="244"/>
      <c r="DR199" s="244"/>
      <c r="DS199" s="244"/>
      <c r="DT199" s="244"/>
      <c r="DU199" s="244"/>
      <c r="DV199" s="244"/>
      <c r="DW199" s="244"/>
      <c r="DX199" s="244"/>
      <c r="DY199" s="244"/>
      <c r="DZ199" s="244"/>
      <c r="EA199" s="244"/>
      <c r="EB199" s="244"/>
      <c r="EC199" s="245">
        <v>770000</v>
      </c>
      <c r="ED199" s="244"/>
      <c r="EE199" s="245">
        <v>560000</v>
      </c>
      <c r="EK199" s="242">
        <v>6.5</v>
      </c>
      <c r="EO199" s="244"/>
      <c r="EP199" s="244"/>
      <c r="GA199" s="267">
        <v>4.5253031171808447</v>
      </c>
      <c r="GB199" s="267"/>
      <c r="GC199" s="267">
        <v>32.584335496588103</v>
      </c>
      <c r="GD199" s="267"/>
      <c r="GE199" s="267">
        <v>89.774058114326934</v>
      </c>
      <c r="GF199" s="267"/>
      <c r="GG199" s="267">
        <v>132.25861425033952</v>
      </c>
      <c r="GH199" s="267"/>
      <c r="GI199" s="267">
        <v>76.765990832478622</v>
      </c>
      <c r="GJ199" s="267"/>
      <c r="GK199" s="267">
        <v>14.041274827087094</v>
      </c>
      <c r="GL199" s="267"/>
      <c r="GM199" s="267">
        <v>0.91232086205926843</v>
      </c>
      <c r="GN199" s="267"/>
      <c r="GO199" s="267">
        <v>52.478290451159047</v>
      </c>
      <c r="GP199" s="254"/>
      <c r="GQ199" s="254"/>
      <c r="GR199" s="254"/>
      <c r="GS199" s="254"/>
      <c r="GT199" s="254"/>
      <c r="GU199" s="184"/>
      <c r="GV199" s="184"/>
      <c r="GW199" s="184"/>
      <c r="GX199" s="184"/>
      <c r="GY199" s="184"/>
      <c r="GZ199" s="184"/>
      <c r="HC199" s="184"/>
      <c r="HG199" s="285">
        <v>1837.9006623443911</v>
      </c>
      <c r="HH199" s="285"/>
      <c r="HI199" s="285">
        <v>5509.5010712335288</v>
      </c>
      <c r="HJ199" s="285"/>
      <c r="HK199" s="285">
        <v>710.65492277316457</v>
      </c>
      <c r="HL199" s="285"/>
      <c r="HM199" s="285">
        <v>11378.880595969922</v>
      </c>
      <c r="HO199" s="183">
        <v>1684.2090421369503</v>
      </c>
      <c r="HQ199" s="154"/>
      <c r="HS199" s="238">
        <v>9</v>
      </c>
      <c r="HT199" s="194">
        <v>2014</v>
      </c>
      <c r="HU199" s="239"/>
      <c r="HW199" s="239">
        <v>46.303077789999996</v>
      </c>
      <c r="HX199" s="239"/>
      <c r="HY199" s="154"/>
      <c r="HZ199" s="154"/>
      <c r="IA199" s="184"/>
      <c r="IB199" s="184"/>
      <c r="ID199" s="184"/>
      <c r="IE199" s="185"/>
      <c r="IF199" s="185"/>
      <c r="IG199" s="184"/>
    </row>
    <row r="200" spans="1:241" ht="15" customHeight="1" x14ac:dyDescent="0.25">
      <c r="A200" s="156">
        <v>197</v>
      </c>
      <c r="E200" s="245">
        <v>143281</v>
      </c>
      <c r="F200" s="244"/>
      <c r="G200" s="244"/>
      <c r="H200" s="244"/>
      <c r="I200" s="244"/>
      <c r="J200" s="244"/>
      <c r="K200" s="244"/>
      <c r="L200" s="244"/>
      <c r="M200" s="244"/>
      <c r="N200" s="244"/>
      <c r="O200" s="244"/>
      <c r="P200" s="244"/>
      <c r="Q200" s="244"/>
      <c r="R200" s="244"/>
      <c r="S200" s="244"/>
      <c r="U200" s="244"/>
      <c r="V200" s="244"/>
      <c r="W200" s="244"/>
      <c r="X200" s="244"/>
      <c r="Y200" s="244"/>
      <c r="Z200" s="244"/>
      <c r="AA200" s="244"/>
      <c r="AB200" s="244"/>
      <c r="AC200" s="244"/>
      <c r="AD200" s="244"/>
      <c r="AE200" s="244"/>
      <c r="AF200" s="244"/>
      <c r="AG200" s="244"/>
      <c r="AH200" s="242"/>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W200" s="244"/>
      <c r="BX200" s="244"/>
      <c r="BY200" s="244"/>
      <c r="BZ200" s="244"/>
      <c r="CA200" s="244"/>
      <c r="CB200" s="244"/>
      <c r="CC200" s="244"/>
      <c r="CE200" s="244"/>
      <c r="CF200" s="244"/>
      <c r="CG200" s="244"/>
      <c r="CH200" s="244"/>
      <c r="CI200" s="244"/>
      <c r="CJ200" s="244"/>
      <c r="CK200" s="244"/>
      <c r="CL200" s="244"/>
      <c r="CM200" s="244"/>
      <c r="CN200" s="244"/>
      <c r="CO200" s="257"/>
      <c r="CP200" s="244"/>
      <c r="CQ200" s="244"/>
      <c r="CR200" s="244"/>
      <c r="CS200" s="244"/>
      <c r="CT200" s="244"/>
      <c r="CU200" s="244"/>
      <c r="CV200" s="244"/>
      <c r="CW200" s="244"/>
      <c r="CX200" s="244"/>
      <c r="CY200" s="244"/>
      <c r="CZ200" s="244"/>
      <c r="DA200" s="244"/>
      <c r="DE200" s="244"/>
      <c r="DF200" s="244"/>
      <c r="DG200" s="244"/>
      <c r="DH200" s="244"/>
      <c r="DI200" s="244"/>
      <c r="DJ200" s="244"/>
      <c r="DK200" s="244"/>
      <c r="DL200" s="244"/>
      <c r="DM200" s="244"/>
      <c r="DN200" s="244"/>
      <c r="DO200" s="244"/>
      <c r="DP200" s="244"/>
      <c r="DQ200" s="244"/>
      <c r="DR200" s="244"/>
      <c r="DS200" s="244"/>
      <c r="DT200" s="244"/>
      <c r="DU200" s="244"/>
      <c r="DV200" s="244"/>
      <c r="DW200" s="244"/>
      <c r="DX200" s="244"/>
      <c r="DY200" s="244"/>
      <c r="DZ200" s="244"/>
      <c r="EA200" s="244"/>
      <c r="EB200" s="244"/>
      <c r="EC200" s="245">
        <v>750000</v>
      </c>
      <c r="ED200" s="244"/>
      <c r="EE200" s="245">
        <v>570000</v>
      </c>
      <c r="EK200" s="242">
        <v>4.1000000000000005</v>
      </c>
      <c r="EO200" s="244"/>
      <c r="EP200" s="244"/>
      <c r="GA200" s="267">
        <v>4.0348001513050056</v>
      </c>
      <c r="GB200" s="267"/>
      <c r="GC200" s="267">
        <v>31.00189035916824</v>
      </c>
      <c r="GD200" s="267"/>
      <c r="GE200" s="267">
        <v>90.337954939341415</v>
      </c>
      <c r="GF200" s="267"/>
      <c r="GG200" s="267">
        <v>134.18959072174829</v>
      </c>
      <c r="GH200" s="267"/>
      <c r="GI200" s="267">
        <v>75.825753949258015</v>
      </c>
      <c r="GJ200" s="267"/>
      <c r="GK200" s="267">
        <v>13.94464398901331</v>
      </c>
      <c r="GL200" s="267"/>
      <c r="GM200" s="267">
        <v>1.2340600575894694</v>
      </c>
      <c r="GN200" s="267"/>
      <c r="GO200" s="267">
        <v>52.911027222784888</v>
      </c>
      <c r="GP200" s="254"/>
      <c r="GQ200" s="254"/>
      <c r="GR200" s="254"/>
      <c r="GS200" s="254"/>
      <c r="GT200" s="254"/>
      <c r="GU200" s="184"/>
      <c r="GV200" s="184"/>
      <c r="GW200" s="184"/>
      <c r="GX200" s="184"/>
      <c r="GY200" s="184"/>
      <c r="GZ200" s="184"/>
      <c r="HC200" s="184"/>
      <c r="HG200" s="285">
        <v>1868.4092244926183</v>
      </c>
      <c r="HH200" s="285"/>
      <c r="HI200" s="285">
        <v>6594.0600905853471</v>
      </c>
      <c r="HJ200" s="285"/>
      <c r="HK200" s="285">
        <v>797.28935449296409</v>
      </c>
      <c r="HL200" s="285"/>
      <c r="HM200" s="285">
        <v>12553.331258859731</v>
      </c>
      <c r="HO200" s="183">
        <v>1911.7389323144871</v>
      </c>
      <c r="HQ200" s="154"/>
      <c r="HS200" s="238">
        <v>9</v>
      </c>
      <c r="HT200" s="194">
        <v>2015</v>
      </c>
      <c r="HU200" s="239"/>
      <c r="HW200" s="239">
        <v>35.642677390000003</v>
      </c>
      <c r="HX200" s="239"/>
      <c r="HY200" s="154"/>
      <c r="HZ200" s="154"/>
      <c r="IA200" s="184"/>
      <c r="IB200" s="184"/>
      <c r="ID200" s="184"/>
      <c r="IE200" s="185"/>
      <c r="IF200" s="185"/>
      <c r="IG200" s="184"/>
    </row>
    <row r="201" spans="1:241" ht="15" customHeight="1" x14ac:dyDescent="0.35">
      <c r="A201" s="156">
        <v>198</v>
      </c>
      <c r="E201" s="245">
        <v>140809</v>
      </c>
      <c r="F201" s="244"/>
      <c r="G201" s="244"/>
      <c r="H201" s="244"/>
      <c r="I201" s="244"/>
      <c r="J201" s="244"/>
      <c r="K201" s="244"/>
      <c r="L201" s="244"/>
      <c r="M201" s="244"/>
      <c r="N201" s="244"/>
      <c r="O201" s="244"/>
      <c r="P201" s="244"/>
      <c r="Q201" s="244"/>
      <c r="R201" s="244"/>
      <c r="S201" s="244"/>
      <c r="U201" s="244"/>
      <c r="V201" s="244"/>
      <c r="W201" s="244"/>
      <c r="X201" s="244"/>
      <c r="Y201" s="244"/>
      <c r="Z201" s="244"/>
      <c r="AA201" s="244"/>
      <c r="AB201" s="244"/>
      <c r="AC201" s="244"/>
      <c r="AD201" s="244"/>
      <c r="AE201" s="244"/>
      <c r="AF201" s="244"/>
      <c r="AG201" s="244"/>
      <c r="AH201" s="242"/>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W201" s="244"/>
      <c r="BX201" s="244"/>
      <c r="BY201" s="244"/>
      <c r="BZ201" s="244"/>
      <c r="CA201" s="244"/>
      <c r="CB201" s="244"/>
      <c r="CC201" s="244"/>
      <c r="CE201" s="244"/>
      <c r="CF201" s="244"/>
      <c r="CG201" s="244"/>
      <c r="CH201" s="244"/>
      <c r="CI201" s="244"/>
      <c r="CJ201" s="244"/>
      <c r="CK201" s="244"/>
      <c r="CL201" s="244"/>
      <c r="CM201" s="244"/>
      <c r="CN201" s="244"/>
      <c r="CO201" s="257"/>
      <c r="CP201" s="244"/>
      <c r="CQ201" s="244"/>
      <c r="CR201" s="244"/>
      <c r="CS201" s="244"/>
      <c r="CT201" s="244"/>
      <c r="CU201" s="244"/>
      <c r="CV201" s="244"/>
      <c r="CW201" s="244"/>
      <c r="CX201" s="244"/>
      <c r="CY201" s="244"/>
      <c r="CZ201" s="244"/>
      <c r="DA201" s="244"/>
      <c r="DE201" s="244"/>
      <c r="DF201" s="244"/>
      <c r="DG201" s="244"/>
      <c r="DH201" s="244"/>
      <c r="DI201" s="244"/>
      <c r="DJ201" s="244"/>
      <c r="DK201" s="244"/>
      <c r="DL201" s="244"/>
      <c r="DM201" s="244"/>
      <c r="DN201" s="244"/>
      <c r="DO201" s="244"/>
      <c r="DP201" s="244"/>
      <c r="DQ201" s="244"/>
      <c r="DR201" s="244"/>
      <c r="DS201" s="244"/>
      <c r="DT201" s="244"/>
      <c r="DU201" s="244"/>
      <c r="DV201" s="244"/>
      <c r="DW201" s="244"/>
      <c r="DX201" s="244"/>
      <c r="DY201" s="244"/>
      <c r="DZ201" s="244"/>
      <c r="EA201" s="244"/>
      <c r="EB201" s="244"/>
      <c r="ED201" s="244"/>
      <c r="EK201" s="242">
        <v>3.6999999999999997</v>
      </c>
      <c r="EO201" s="244"/>
      <c r="EP201" s="244"/>
      <c r="GA201" s="267">
        <v>4.1814481855766292</v>
      </c>
      <c r="GB201" s="267"/>
      <c r="GC201" s="267">
        <v>29.72464710710922</v>
      </c>
      <c r="GD201" s="267"/>
      <c r="GE201" s="267">
        <v>99.386292430497107</v>
      </c>
      <c r="GF201" s="267"/>
      <c r="GG201" s="267">
        <v>147.72023652366099</v>
      </c>
      <c r="GH201" s="267"/>
      <c r="GI201" s="267">
        <v>80.390701432944923</v>
      </c>
      <c r="GJ201" s="267"/>
      <c r="GK201" s="267">
        <v>15.705879815079934</v>
      </c>
      <c r="GL201" s="267"/>
      <c r="GM201" s="267">
        <v>0.61895035682859234</v>
      </c>
      <c r="GN201" s="267"/>
      <c r="GO201" s="267">
        <v>56.681439416613891</v>
      </c>
      <c r="GP201" s="254"/>
      <c r="GQ201" s="254"/>
      <c r="GR201" s="254"/>
      <c r="GS201" s="254"/>
      <c r="GT201" s="254"/>
      <c r="GU201" s="184"/>
      <c r="GV201" s="184"/>
      <c r="GW201" s="184"/>
      <c r="GX201" s="184"/>
      <c r="GY201" s="184"/>
      <c r="GZ201" s="184"/>
      <c r="HC201" s="184"/>
      <c r="HG201" s="184"/>
      <c r="HH201" s="184"/>
      <c r="HI201" s="184"/>
      <c r="HJ201" s="184"/>
      <c r="HK201" s="184"/>
      <c r="HL201" s="184"/>
      <c r="HM201" s="184"/>
      <c r="HO201" s="183">
        <v>1900.4032426851218</v>
      </c>
      <c r="HQ201" s="154"/>
      <c r="HS201">
        <v>9</v>
      </c>
      <c r="HT201" s="194">
        <v>2016</v>
      </c>
      <c r="HU201" s="239"/>
      <c r="HW201">
        <v>49.706086999999997</v>
      </c>
      <c r="HX201" s="239"/>
      <c r="HY201" s="154"/>
      <c r="HZ201" s="154"/>
      <c r="IA201" s="184"/>
      <c r="IB201" s="184"/>
      <c r="ID201" s="184"/>
      <c r="IE201" s="185"/>
      <c r="IF201" s="185"/>
      <c r="IG201" s="184"/>
    </row>
    <row r="202" spans="1:241" ht="15" customHeight="1" x14ac:dyDescent="0.35">
      <c r="A202" s="156">
        <v>199</v>
      </c>
      <c r="E202" s="245">
        <v>141161</v>
      </c>
      <c r="F202" s="244"/>
      <c r="G202" s="244"/>
      <c r="H202" s="244"/>
      <c r="I202" s="244"/>
      <c r="J202" s="244"/>
      <c r="K202" s="244"/>
      <c r="L202" s="244"/>
      <c r="M202" s="244"/>
      <c r="N202" s="244"/>
      <c r="O202" s="244"/>
      <c r="P202" s="244"/>
      <c r="Q202" s="244"/>
      <c r="R202" s="244"/>
      <c r="S202" s="244"/>
      <c r="U202" s="244"/>
      <c r="V202" s="244"/>
      <c r="W202" s="244"/>
      <c r="X202" s="244"/>
      <c r="Y202" s="244"/>
      <c r="Z202" s="244"/>
      <c r="AA202" s="244"/>
      <c r="AB202" s="244"/>
      <c r="AC202" s="244"/>
      <c r="AD202" s="244"/>
      <c r="AE202" s="244"/>
      <c r="AF202" s="244"/>
      <c r="AG202" s="244"/>
      <c r="AH202" s="242"/>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W202" s="244"/>
      <c r="BX202" s="244"/>
      <c r="BY202" s="244"/>
      <c r="BZ202" s="244"/>
      <c r="CA202" s="244"/>
      <c r="CB202" s="244"/>
      <c r="CC202" s="244"/>
      <c r="CE202" s="244"/>
      <c r="CF202" s="244"/>
      <c r="CG202" s="244"/>
      <c r="CH202" s="244"/>
      <c r="CI202" s="244"/>
      <c r="CJ202" s="244"/>
      <c r="CK202" s="244"/>
      <c r="CL202" s="244"/>
      <c r="CM202" s="244"/>
      <c r="CN202" s="244"/>
      <c r="CO202" s="257"/>
      <c r="CP202" s="244"/>
      <c r="CQ202" s="244"/>
      <c r="CR202" s="244"/>
      <c r="CS202" s="244"/>
      <c r="CT202" s="244"/>
      <c r="CU202" s="244"/>
      <c r="CV202" s="244"/>
      <c r="CW202" s="244"/>
      <c r="CX202" s="244"/>
      <c r="CY202" s="244"/>
      <c r="CZ202" s="244"/>
      <c r="DA202" s="244"/>
      <c r="DE202" s="244"/>
      <c r="DF202" s="244"/>
      <c r="DG202" s="244"/>
      <c r="DH202" s="244"/>
      <c r="DI202" s="244"/>
      <c r="DJ202" s="244"/>
      <c r="DK202" s="244"/>
      <c r="DL202" s="244"/>
      <c r="DM202" s="244"/>
      <c r="DN202" s="244"/>
      <c r="DO202" s="244"/>
      <c r="DP202" s="244"/>
      <c r="DQ202" s="244"/>
      <c r="DR202" s="244"/>
      <c r="DS202" s="244"/>
      <c r="DT202" s="244"/>
      <c r="DU202" s="244"/>
      <c r="DV202" s="244"/>
      <c r="DW202" s="244"/>
      <c r="DX202" s="244"/>
      <c r="DY202" s="244"/>
      <c r="DZ202" s="244"/>
      <c r="EA202" s="244"/>
      <c r="EB202" s="244"/>
      <c r="ED202" s="244"/>
      <c r="EK202" s="242">
        <v>3.5</v>
      </c>
      <c r="EO202" s="244"/>
      <c r="EP202" s="244"/>
      <c r="GA202" s="267">
        <v>1.6804083234871052</v>
      </c>
      <c r="GB202" s="267"/>
      <c r="GC202" s="267">
        <v>17.289209586312548</v>
      </c>
      <c r="GD202" s="267"/>
      <c r="GE202" s="267">
        <v>64.314457241091986</v>
      </c>
      <c r="GF202" s="267"/>
      <c r="GG202" s="267">
        <v>109.62005287704579</v>
      </c>
      <c r="GH202" s="267"/>
      <c r="GI202" s="267">
        <v>57.616933433819327</v>
      </c>
      <c r="GJ202" s="267"/>
      <c r="GK202" s="267">
        <v>10.920332927354476</v>
      </c>
      <c r="GL202" s="267"/>
      <c r="GM202" s="267">
        <v>0.2069608917043807</v>
      </c>
      <c r="GN202" s="267"/>
      <c r="GO202" s="267">
        <v>39.247192982229372</v>
      </c>
      <c r="GP202" s="254"/>
      <c r="GQ202" s="254"/>
      <c r="GR202" s="254"/>
      <c r="GS202" s="254"/>
      <c r="GT202" s="254"/>
      <c r="GU202" s="184"/>
      <c r="GV202" s="184"/>
      <c r="GW202" s="184"/>
      <c r="GX202" s="184"/>
      <c r="GY202" s="184"/>
      <c r="GZ202" s="184"/>
      <c r="HC202" s="184"/>
      <c r="HG202" s="184"/>
      <c r="HH202" s="184"/>
      <c r="HI202" s="184"/>
      <c r="HJ202" s="184"/>
      <c r="HK202" s="184"/>
      <c r="HL202" s="184"/>
      <c r="HM202" s="184"/>
      <c r="HO202" s="284">
        <v>1834.0168979999578</v>
      </c>
      <c r="HQ202" s="154"/>
      <c r="HS202">
        <v>9</v>
      </c>
      <c r="HT202" s="154"/>
      <c r="HU202" s="239"/>
      <c r="HW202">
        <v>67.668174450000009</v>
      </c>
      <c r="HX202" s="239"/>
      <c r="HY202" s="154"/>
      <c r="HZ202" s="154"/>
      <c r="IA202" s="184"/>
      <c r="IB202" s="184"/>
      <c r="ID202" s="184"/>
      <c r="IE202" s="185"/>
      <c r="IF202" s="185"/>
      <c r="IG202" s="184"/>
    </row>
    <row r="203" spans="1:241" ht="15" customHeight="1" x14ac:dyDescent="0.35">
      <c r="A203" s="156">
        <v>200</v>
      </c>
      <c r="E203" s="245">
        <v>142826</v>
      </c>
      <c r="F203" s="244"/>
      <c r="G203" s="244"/>
      <c r="H203" s="244"/>
      <c r="I203" s="244"/>
      <c r="J203" s="244"/>
      <c r="K203" s="244"/>
      <c r="L203" s="244"/>
      <c r="M203" s="244"/>
      <c r="N203" s="244"/>
      <c r="O203" s="244"/>
      <c r="P203" s="244"/>
      <c r="Q203" s="244"/>
      <c r="R203" s="244"/>
      <c r="S203" s="244"/>
      <c r="U203" s="244"/>
      <c r="V203" s="244"/>
      <c r="W203" s="244"/>
      <c r="X203" s="244"/>
      <c r="Y203" s="244"/>
      <c r="Z203" s="244"/>
      <c r="AA203" s="244"/>
      <c r="AB203" s="244"/>
      <c r="AC203" s="244"/>
      <c r="AD203" s="244"/>
      <c r="AE203" s="244"/>
      <c r="AF203" s="244"/>
      <c r="AG203" s="244"/>
      <c r="AH203" s="242"/>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W203" s="244"/>
      <c r="BX203" s="244"/>
      <c r="BY203" s="244"/>
      <c r="BZ203" s="244"/>
      <c r="CA203" s="244"/>
      <c r="CB203" s="244"/>
      <c r="CC203" s="244"/>
      <c r="CE203" s="244"/>
      <c r="CF203" s="244"/>
      <c r="CG203" s="244"/>
      <c r="CH203" s="244"/>
      <c r="CI203" s="244"/>
      <c r="CJ203" s="244"/>
      <c r="CK203" s="244"/>
      <c r="CL203" s="244"/>
      <c r="CM203" s="244"/>
      <c r="CN203" s="244"/>
      <c r="CO203" s="257"/>
      <c r="CP203" s="244"/>
      <c r="CQ203" s="244"/>
      <c r="CR203" s="244"/>
      <c r="CS203" s="244"/>
      <c r="CT203" s="244"/>
      <c r="CU203" s="244"/>
      <c r="CV203" s="244"/>
      <c r="CW203" s="244"/>
      <c r="CX203" s="244"/>
      <c r="CY203" s="244"/>
      <c r="CZ203" s="244"/>
      <c r="DA203" s="244"/>
      <c r="DE203" s="244"/>
      <c r="DF203" s="244"/>
      <c r="DG203" s="244"/>
      <c r="DH203" s="244"/>
      <c r="DI203" s="244"/>
      <c r="DJ203" s="244"/>
      <c r="DK203" s="244"/>
      <c r="DL203" s="244"/>
      <c r="DM203" s="244"/>
      <c r="DN203" s="244"/>
      <c r="DO203" s="244"/>
      <c r="DP203" s="244"/>
      <c r="DQ203" s="244"/>
      <c r="DR203" s="244"/>
      <c r="DS203" s="244"/>
      <c r="DT203" s="244"/>
      <c r="DU203" s="244"/>
      <c r="DV203" s="244"/>
      <c r="DW203" s="244"/>
      <c r="DX203" s="244"/>
      <c r="DY203" s="244"/>
      <c r="DZ203" s="244"/>
      <c r="EA203" s="244"/>
      <c r="EB203" s="244"/>
      <c r="EC203"/>
      <c r="EE203"/>
      <c r="EK203" s="242">
        <v>3.5</v>
      </c>
      <c r="EO203" s="244"/>
      <c r="EP203" s="244"/>
      <c r="GA203" s="267"/>
      <c r="GB203" s="267"/>
      <c r="GC203" s="267"/>
      <c r="GD203" s="267"/>
      <c r="GE203" s="267"/>
      <c r="GF203" s="267"/>
      <c r="GG203" s="267"/>
      <c r="GH203" s="267"/>
      <c r="GI203" s="267"/>
      <c r="GJ203" s="267"/>
      <c r="GK203" s="267"/>
      <c r="GL203" s="267"/>
      <c r="GM203" s="267"/>
      <c r="GN203" s="267"/>
      <c r="GO203" s="267"/>
      <c r="GP203" s="254"/>
      <c r="GQ203" s="254"/>
      <c r="GR203" s="254"/>
      <c r="GS203" s="254"/>
      <c r="GT203" s="254"/>
      <c r="GU203" s="184"/>
      <c r="GV203" s="184"/>
      <c r="GW203" s="184"/>
      <c r="GX203" s="184"/>
      <c r="GY203" s="184"/>
      <c r="GZ203" s="184"/>
      <c r="HC203" s="184"/>
      <c r="HG203" s="184"/>
      <c r="HH203" s="184"/>
      <c r="HI203" s="184"/>
      <c r="HJ203" s="184"/>
      <c r="HK203" s="184"/>
      <c r="HL203" s="184"/>
      <c r="HM203" s="184"/>
      <c r="HO203" s="284">
        <v>1869.4770286946286</v>
      </c>
      <c r="HQ203" s="154"/>
      <c r="HS203" s="238"/>
      <c r="HT203" s="154"/>
      <c r="HU203" s="239"/>
      <c r="HW203" s="239">
        <v>68.2</v>
      </c>
      <c r="HX203" s="239"/>
      <c r="HY203" s="154"/>
      <c r="HZ203" s="154"/>
      <c r="IA203" s="184"/>
      <c r="IB203" s="184"/>
      <c r="ID203" s="184"/>
      <c r="IE203" s="185"/>
      <c r="IF203" s="185"/>
      <c r="IG203" s="184"/>
    </row>
    <row r="204" spans="1:241" ht="15" customHeight="1" x14ac:dyDescent="0.35">
      <c r="A204" s="198">
        <v>201</v>
      </c>
      <c r="B204" s="197" t="s">
        <v>58</v>
      </c>
      <c r="F204" s="244"/>
      <c r="G204" s="244"/>
      <c r="H204" s="244"/>
      <c r="I204" s="244"/>
      <c r="J204" s="244"/>
      <c r="K204" s="244"/>
      <c r="L204" s="244"/>
      <c r="M204" s="244"/>
      <c r="N204" s="244"/>
      <c r="O204" s="244"/>
      <c r="P204" s="244"/>
      <c r="Q204" s="244"/>
      <c r="R204" s="244"/>
      <c r="S204" s="244"/>
      <c r="U204" s="244"/>
      <c r="V204" s="244"/>
      <c r="W204" s="244"/>
      <c r="X204" s="244"/>
      <c r="Y204" s="244"/>
      <c r="Z204" s="244"/>
      <c r="AA204" s="244"/>
      <c r="AB204" s="244"/>
      <c r="AC204" s="244"/>
      <c r="AD204" s="244"/>
      <c r="AE204" s="244"/>
      <c r="AF204" s="244"/>
      <c r="AG204" s="244"/>
      <c r="AH204" s="242"/>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W204" s="244"/>
      <c r="BX204" s="244"/>
      <c r="BY204" s="244"/>
      <c r="BZ204" s="244"/>
      <c r="CA204" s="244"/>
      <c r="CB204" s="244"/>
      <c r="CC204" s="244"/>
      <c r="CE204" s="244"/>
      <c r="CF204" s="244"/>
      <c r="CG204" s="244"/>
      <c r="CH204" s="244"/>
      <c r="CI204" s="244"/>
      <c r="CJ204" s="244"/>
      <c r="CK204" s="244"/>
      <c r="CL204" s="244"/>
      <c r="CM204" s="244"/>
      <c r="CN204" s="244"/>
      <c r="CO204" s="257"/>
      <c r="CP204" s="244"/>
      <c r="CQ204" s="244"/>
      <c r="CR204" s="244"/>
      <c r="CS204" s="244"/>
      <c r="CT204" s="244"/>
      <c r="CU204" s="244"/>
      <c r="CV204" s="244"/>
      <c r="CW204" s="244"/>
      <c r="CX204" s="244"/>
      <c r="CY204" s="244"/>
      <c r="CZ204" s="244"/>
      <c r="DA204" s="244"/>
      <c r="DE204" s="244"/>
      <c r="DF204" s="244"/>
      <c r="DG204" s="244"/>
      <c r="DH204" s="244"/>
      <c r="DI204" s="244"/>
      <c r="DJ204" s="244"/>
      <c r="DK204" s="244"/>
      <c r="DL204" s="244"/>
      <c r="DM204" s="244"/>
      <c r="DN204" s="244"/>
      <c r="DO204" s="244"/>
      <c r="DP204" s="244"/>
      <c r="DQ204" s="244"/>
      <c r="DR204" s="244"/>
      <c r="DS204" s="244"/>
      <c r="DT204" s="244"/>
      <c r="DU204" s="244"/>
      <c r="DV204" s="244"/>
      <c r="DW204" s="244"/>
      <c r="DX204" s="244"/>
      <c r="DY204" s="244"/>
      <c r="DZ204" s="244"/>
      <c r="EA204" s="244"/>
      <c r="EB204" s="244"/>
      <c r="EC204"/>
      <c r="ED204" s="244"/>
      <c r="EE204"/>
      <c r="EK204" s="242"/>
      <c r="EO204" s="244"/>
      <c r="EP204" s="244"/>
      <c r="GA204" s="254"/>
      <c r="GB204" s="254"/>
      <c r="GC204" s="254"/>
      <c r="GD204" s="254"/>
      <c r="GE204" s="254"/>
      <c r="GF204" s="254"/>
      <c r="GG204" s="254"/>
      <c r="GH204" s="254"/>
      <c r="GI204" s="254"/>
      <c r="GJ204" s="254"/>
      <c r="GK204" s="254"/>
      <c r="GL204" s="254"/>
      <c r="GM204" s="254"/>
      <c r="GN204" s="254"/>
      <c r="GO204" s="254"/>
      <c r="GP204" s="254"/>
      <c r="GQ204" s="254"/>
      <c r="GR204" s="254"/>
      <c r="GS204" s="254"/>
      <c r="GT204" s="254"/>
      <c r="GU204" s="184"/>
      <c r="GV204" s="184"/>
      <c r="GW204" s="184"/>
      <c r="GX204" s="184"/>
      <c r="GY204" s="184"/>
      <c r="GZ204" s="184"/>
      <c r="HC204" s="184"/>
      <c r="HG204" s="184"/>
      <c r="HH204" s="184"/>
      <c r="HI204" s="184"/>
      <c r="HJ204" s="184"/>
      <c r="HK204" s="184"/>
      <c r="HL204" s="184"/>
      <c r="HM204" s="184"/>
      <c r="HO204" s="183"/>
      <c r="HQ204" s="154"/>
      <c r="HS204" s="238"/>
      <c r="HT204" s="154"/>
      <c r="HU204" s="239"/>
      <c r="HW204" s="239"/>
      <c r="HX204" s="239"/>
      <c r="HY204" s="154"/>
      <c r="HZ204" s="154"/>
      <c r="IA204" s="184"/>
      <c r="IB204" s="184"/>
      <c r="ID204" s="184"/>
      <c r="IE204" s="185"/>
      <c r="IF204" s="185"/>
      <c r="IG204" s="184"/>
    </row>
    <row r="205" spans="1:241" ht="15" customHeight="1" x14ac:dyDescent="0.25">
      <c r="A205" s="156">
        <v>202</v>
      </c>
      <c r="B205" s="197">
        <v>1991</v>
      </c>
      <c r="E205" s="245">
        <v>122119</v>
      </c>
      <c r="G205" s="245">
        <v>18527</v>
      </c>
      <c r="I205" s="245">
        <v>16213</v>
      </c>
      <c r="K205" s="245">
        <v>19260</v>
      </c>
      <c r="M205" s="242">
        <f>G205/E205*100</f>
        <v>15.17126737035187</v>
      </c>
      <c r="N205" s="242"/>
      <c r="O205" s="242">
        <f>I205/E205*100</f>
        <v>13.276394336671608</v>
      </c>
      <c r="P205" s="242"/>
      <c r="Q205" s="242">
        <f>K205/E205*100</f>
        <v>15.771501568142549</v>
      </c>
      <c r="R205" s="242"/>
      <c r="S205" s="242">
        <v>35</v>
      </c>
      <c r="U205" s="242"/>
      <c r="V205" s="242"/>
      <c r="W205" s="245">
        <v>151</v>
      </c>
      <c r="Y205" s="258">
        <v>0.13621520197737566</v>
      </c>
      <c r="Z205" s="258"/>
      <c r="AA205" s="245">
        <v>34232</v>
      </c>
      <c r="AC205" s="242">
        <v>30.880256914500155</v>
      </c>
      <c r="AD205" s="242"/>
      <c r="AE205" s="245">
        <v>26952</v>
      </c>
      <c r="AG205" s="242">
        <v>24.313060421816083</v>
      </c>
      <c r="AH205" s="242"/>
      <c r="AI205" s="245">
        <v>2.9089296751135354</v>
      </c>
      <c r="AK205" s="245">
        <v>33</v>
      </c>
      <c r="AM205" s="245">
        <v>885</v>
      </c>
      <c r="AO205" s="245">
        <v>1096</v>
      </c>
      <c r="AQ205" s="245">
        <v>36</v>
      </c>
      <c r="AS205" s="245">
        <v>377</v>
      </c>
      <c r="AU205" s="245">
        <v>1205</v>
      </c>
      <c r="AW205" s="245">
        <v>132</v>
      </c>
      <c r="AY205" s="245">
        <v>214</v>
      </c>
      <c r="BC205" s="245">
        <v>1547</v>
      </c>
      <c r="BE205" s="245">
        <v>364</v>
      </c>
      <c r="BG205" s="245">
        <v>12</v>
      </c>
      <c r="BI205" s="245">
        <v>1171</v>
      </c>
      <c r="BK205" s="242"/>
      <c r="BL205" s="242"/>
      <c r="BM205" s="245">
        <v>447</v>
      </c>
      <c r="BO205" s="245">
        <v>855</v>
      </c>
      <c r="BQ205" s="245">
        <v>427</v>
      </c>
      <c r="BS205" s="245">
        <v>15014</v>
      </c>
      <c r="BU205" s="245">
        <v>14918</v>
      </c>
      <c r="BW205" s="242"/>
      <c r="BX205" s="242"/>
      <c r="BY205" s="245">
        <v>6.968641114982578</v>
      </c>
      <c r="CA205" s="245">
        <v>10293</v>
      </c>
      <c r="CC205" s="259">
        <v>9.2851859202193889</v>
      </c>
      <c r="CE205" s="242"/>
      <c r="CF205" s="242"/>
      <c r="CG205" s="245">
        <v>49412</v>
      </c>
      <c r="CI205" s="245">
        <v>5847</v>
      </c>
      <c r="CK205" s="245">
        <v>34502</v>
      </c>
      <c r="CM205" s="250">
        <f>CI205/SUM(CG205,CI205)*100</f>
        <v>10.581081814727012</v>
      </c>
      <c r="CN205" s="242"/>
      <c r="CO205" s="253">
        <v>3.7370385732061382</v>
      </c>
      <c r="CP205" s="242"/>
      <c r="CQ205" s="250">
        <f>SUM(CG205,CI205)/SUM(CG205,CI205,CK205)*100</f>
        <v>61.562371185704258</v>
      </c>
      <c r="CR205" s="242"/>
      <c r="CS205" s="245">
        <v>11.287244972846029</v>
      </c>
      <c r="CU205" s="245">
        <v>10781</v>
      </c>
      <c r="CW205" s="245">
        <v>2977</v>
      </c>
      <c r="CY205" s="259">
        <f t="shared" ref="CY205:CY210" si="75">CU205/CG205*100</f>
        <v>21.818586578159152</v>
      </c>
      <c r="CZ205" s="259"/>
      <c r="DA205" s="259">
        <f t="shared" ref="DA205:DA210" si="76">CW205/CG205*100</f>
        <v>6.024852262608273</v>
      </c>
      <c r="DE205" s="245">
        <v>10962</v>
      </c>
      <c r="DG205" s="245">
        <v>31199</v>
      </c>
      <c r="DI205" s="245">
        <v>6536</v>
      </c>
      <c r="DK205" s="245">
        <v>49691</v>
      </c>
      <c r="DM205" s="242">
        <v>22.060332857056611</v>
      </c>
      <c r="DN205" s="242"/>
      <c r="DO205" s="242">
        <v>62.786017588698151</v>
      </c>
      <c r="DP205" s="242"/>
      <c r="DQ205" s="242">
        <v>13.153287315610473</v>
      </c>
      <c r="DR205" s="242"/>
      <c r="DS205" s="245">
        <v>12955</v>
      </c>
      <c r="DU205" s="245">
        <v>273</v>
      </c>
      <c r="DW205" s="245">
        <v>45415</v>
      </c>
      <c r="DY205" s="242">
        <v>28.525817461191238</v>
      </c>
      <c r="DZ205" s="242"/>
      <c r="EA205" s="242">
        <v>0.60112297698998129</v>
      </c>
      <c r="EB205" s="242"/>
      <c r="EC205" s="242">
        <v>510000</v>
      </c>
      <c r="ED205" s="242"/>
      <c r="EE205" s="242">
        <v>315000</v>
      </c>
      <c r="EF205" s="242"/>
      <c r="EG205" s="260">
        <v>5.2966734352603915</v>
      </c>
      <c r="EH205" s="242"/>
      <c r="EI205" s="260">
        <v>3.6878881987577641</v>
      </c>
      <c r="EJ205" s="242"/>
      <c r="EK205" s="242">
        <v>2.7</v>
      </c>
      <c r="EO205" s="259">
        <v>8.7399000801825686</v>
      </c>
      <c r="EP205" s="259"/>
      <c r="EQ205" s="244">
        <v>11203</v>
      </c>
      <c r="ES205" s="244">
        <v>14263</v>
      </c>
      <c r="EU205" s="244">
        <v>3951</v>
      </c>
      <c r="EW205" s="244">
        <v>841</v>
      </c>
      <c r="EY205" s="244">
        <v>30258</v>
      </c>
      <c r="FA205" s="244">
        <v>14151</v>
      </c>
      <c r="FC205" s="244">
        <v>2414</v>
      </c>
      <c r="FE205" s="244">
        <v>2040</v>
      </c>
      <c r="FG205" s="244">
        <v>48863</v>
      </c>
      <c r="FI205" s="242">
        <v>22.927368356425106</v>
      </c>
      <c r="FJ205" s="242"/>
      <c r="FK205" s="242">
        <v>29.189775494750631</v>
      </c>
      <c r="FL205" s="242"/>
      <c r="FM205" s="242">
        <v>8.0858727462497182</v>
      </c>
      <c r="FN205" s="242"/>
      <c r="FO205" s="242">
        <v>1.7211386938992694</v>
      </c>
      <c r="FP205" s="242"/>
      <c r="FQ205" s="242">
        <v>61.924155291324723</v>
      </c>
      <c r="FR205" s="242"/>
      <c r="FS205" s="242">
        <v>28.960563207334793</v>
      </c>
      <c r="FT205" s="242"/>
      <c r="FU205" s="242">
        <v>4.9403434091234679</v>
      </c>
      <c r="FV205" s="242"/>
      <c r="FW205" s="242">
        <v>4.1749380922170145</v>
      </c>
      <c r="GA205" s="254">
        <v>5.5256652610149777</v>
      </c>
      <c r="GB205" s="254"/>
      <c r="GC205" s="254">
        <v>17.720306513409962</v>
      </c>
      <c r="GD205" s="254"/>
      <c r="GE205" s="254">
        <v>58.404856604563534</v>
      </c>
      <c r="GF205" s="254"/>
      <c r="GG205" s="254">
        <v>121.61269001982816</v>
      </c>
      <c r="GH205" s="254"/>
      <c r="GI205" s="254">
        <v>68.25253437719563</v>
      </c>
      <c r="GJ205" s="254"/>
      <c r="GK205" s="254">
        <v>15.666349105536149</v>
      </c>
      <c r="GL205" s="254"/>
      <c r="GM205" s="254">
        <v>0.91932888991036543</v>
      </c>
      <c r="GN205" s="254"/>
      <c r="GO205" s="254">
        <v>52.351051401869157</v>
      </c>
      <c r="GP205" s="254"/>
      <c r="GQ205" s="254">
        <v>1560</v>
      </c>
      <c r="GR205" s="254"/>
      <c r="GS205" s="254">
        <v>80.400000000000006</v>
      </c>
      <c r="GT205" s="254"/>
      <c r="GU205" s="184">
        <v>57.64</v>
      </c>
      <c r="GV205" s="184"/>
      <c r="GW205" s="184">
        <v>69.73</v>
      </c>
      <c r="GX205" s="184"/>
      <c r="GY205" s="184">
        <v>56.510000000000005</v>
      </c>
      <c r="GZ205" s="184"/>
      <c r="HA205" s="154">
        <v>97.5</v>
      </c>
      <c r="HC205" s="184">
        <v>14</v>
      </c>
      <c r="HG205" s="184">
        <v>384</v>
      </c>
      <c r="HH205" s="184"/>
      <c r="HI205" s="184">
        <v>4293</v>
      </c>
      <c r="HJ205" s="184"/>
      <c r="HK205" s="184">
        <v>124</v>
      </c>
      <c r="HL205" s="184"/>
      <c r="HM205" s="184">
        <v>5199</v>
      </c>
      <c r="HO205" s="183">
        <v>225.6518373330259</v>
      </c>
      <c r="HQ205" s="154"/>
      <c r="HS205" s="238">
        <v>13</v>
      </c>
      <c r="HT205" s="194">
        <v>1995</v>
      </c>
      <c r="HU205" s="239"/>
      <c r="HW205" s="239">
        <v>79</v>
      </c>
      <c r="HX205" s="239"/>
      <c r="HY205" s="154"/>
      <c r="HZ205" s="154"/>
      <c r="IA205" s="184">
        <v>3</v>
      </c>
      <c r="IB205" s="184"/>
      <c r="IC205" s="184">
        <v>124</v>
      </c>
      <c r="ID205" s="184"/>
      <c r="IE205" s="185">
        <v>0.24005185119985917</v>
      </c>
      <c r="IF205" s="185"/>
      <c r="IG205" s="184">
        <v>9.9221431829275133</v>
      </c>
    </row>
    <row r="206" spans="1:241" ht="15" customHeight="1" x14ac:dyDescent="0.25">
      <c r="A206" s="156">
        <v>203</v>
      </c>
      <c r="B206" s="197">
        <v>1996</v>
      </c>
      <c r="E206" s="245">
        <v>123105</v>
      </c>
      <c r="G206" s="245">
        <v>19010</v>
      </c>
      <c r="I206" s="245">
        <v>14872</v>
      </c>
      <c r="K206" s="245">
        <v>19782</v>
      </c>
      <c r="M206" s="242">
        <f t="shared" ref="M206:M210" si="77">G206/E206*100</f>
        <v>15.442102270419561</v>
      </c>
      <c r="N206" s="242"/>
      <c r="O206" s="242">
        <f t="shared" ref="O206:O209" si="78">I206/E206*100</f>
        <v>12.080744080256691</v>
      </c>
      <c r="P206" s="242"/>
      <c r="Q206" s="242">
        <f t="shared" ref="Q206:Q209" si="79">K206/E206*100</f>
        <v>16.069209211648591</v>
      </c>
      <c r="R206" s="242"/>
      <c r="S206" s="242">
        <v>37</v>
      </c>
      <c r="U206" s="242"/>
      <c r="V206" s="242"/>
      <c r="W206" s="245">
        <v>205</v>
      </c>
      <c r="Y206" s="258">
        <v>0.18078876816706646</v>
      </c>
      <c r="Z206" s="258"/>
      <c r="AA206" s="245">
        <v>35962</v>
      </c>
      <c r="AC206" s="242">
        <v>31.71475941865387</v>
      </c>
      <c r="AD206" s="242"/>
      <c r="AE206" s="245">
        <v>28419</v>
      </c>
      <c r="AG206" s="242">
        <v>25.062614646535913</v>
      </c>
      <c r="AH206" s="242"/>
      <c r="AI206" s="245">
        <v>2.2370578589833685</v>
      </c>
      <c r="AK206" s="245">
        <v>30</v>
      </c>
      <c r="AM206" s="245">
        <v>1423</v>
      </c>
      <c r="AO206" s="245">
        <v>1233</v>
      </c>
      <c r="AQ206" s="245">
        <v>57</v>
      </c>
      <c r="AS206" s="245">
        <v>418</v>
      </c>
      <c r="AU206" s="245">
        <v>1162</v>
      </c>
      <c r="AW206" s="245">
        <v>117</v>
      </c>
      <c r="AY206" s="245">
        <v>219</v>
      </c>
      <c r="BC206" s="245">
        <v>1641</v>
      </c>
      <c r="BE206" s="245">
        <v>423</v>
      </c>
      <c r="BG206" s="245">
        <v>16</v>
      </c>
      <c r="BI206" s="245">
        <v>1202</v>
      </c>
      <c r="BK206" s="242"/>
      <c r="BL206" s="242"/>
      <c r="BM206" s="245">
        <v>648</v>
      </c>
      <c r="BO206" s="245">
        <v>1136</v>
      </c>
      <c r="BQ206" s="245">
        <v>504</v>
      </c>
      <c r="BS206" s="245">
        <v>16970</v>
      </c>
      <c r="BU206" s="245">
        <v>20020</v>
      </c>
      <c r="BW206" s="242"/>
      <c r="BX206" s="242"/>
      <c r="BY206" s="245">
        <v>5.013440860215054</v>
      </c>
      <c r="CA206" s="245">
        <v>15425</v>
      </c>
      <c r="CC206" s="259">
        <v>13.603252434034147</v>
      </c>
      <c r="CE206" s="242"/>
      <c r="CF206" s="242"/>
      <c r="CG206" s="245">
        <v>51598</v>
      </c>
      <c r="CI206" s="245">
        <v>4438</v>
      </c>
      <c r="CK206" s="245">
        <v>35537</v>
      </c>
      <c r="CM206" s="250">
        <f t="shared" ref="CM206:CM210" si="80">CI206/SUM(CG206,CI206)*100</f>
        <v>7.9199086301663213</v>
      </c>
      <c r="CN206" s="242"/>
      <c r="CO206" s="253">
        <v>5.0190958227061886</v>
      </c>
      <c r="CP206" s="242"/>
      <c r="CQ206" s="250">
        <f t="shared" ref="CQ206:CQ210" si="81">SUM(CG206,CI206)/SUM(CG206,CI206,CK206)*100</f>
        <v>61.192709641488207</v>
      </c>
      <c r="CR206" s="242"/>
      <c r="CS206" s="245">
        <v>7.1338977735967379</v>
      </c>
      <c r="CU206" s="245">
        <v>13398</v>
      </c>
      <c r="CW206" s="245">
        <v>2468</v>
      </c>
      <c r="CY206" s="259">
        <f t="shared" si="75"/>
        <v>25.966122717934802</v>
      </c>
      <c r="CZ206" s="259"/>
      <c r="DA206" s="259">
        <f t="shared" si="76"/>
        <v>4.7831311291135314</v>
      </c>
      <c r="DE206" s="245">
        <v>13531</v>
      </c>
      <c r="DG206" s="245">
        <v>30471</v>
      </c>
      <c r="DI206" s="245">
        <v>5228</v>
      </c>
      <c r="DK206" s="245">
        <v>51045</v>
      </c>
      <c r="DM206" s="242">
        <v>26.50798315212068</v>
      </c>
      <c r="DN206" s="242"/>
      <c r="DO206" s="242">
        <v>59.694387305318841</v>
      </c>
      <c r="DP206" s="242"/>
      <c r="DQ206" s="242">
        <v>10.241943383289255</v>
      </c>
      <c r="DR206" s="242"/>
      <c r="DS206" s="245">
        <v>13249</v>
      </c>
      <c r="DU206" s="245">
        <v>265</v>
      </c>
      <c r="DW206" s="245">
        <v>47098</v>
      </c>
      <c r="DY206" s="242">
        <v>28.130706187099243</v>
      </c>
      <c r="DZ206" s="242"/>
      <c r="EA206" s="242">
        <v>0.56265658839016519</v>
      </c>
      <c r="EB206" s="242"/>
      <c r="EC206" s="242">
        <v>575000</v>
      </c>
      <c r="ED206" s="242"/>
      <c r="EE206" s="242">
        <v>350050</v>
      </c>
      <c r="EF206" s="242"/>
      <c r="EG206" s="260">
        <v>8.0020650490449157</v>
      </c>
      <c r="EH206" s="242"/>
      <c r="EI206" s="260">
        <v>5.2916881775942182</v>
      </c>
      <c r="EJ206" s="242"/>
      <c r="EK206" s="242">
        <v>4.1000000000000005</v>
      </c>
      <c r="EO206" s="259">
        <v>4.2764927380311999</v>
      </c>
      <c r="EP206" s="259"/>
      <c r="EQ206" s="244">
        <v>11270</v>
      </c>
      <c r="ES206" s="244">
        <v>15087</v>
      </c>
      <c r="EU206" s="244">
        <v>4024</v>
      </c>
      <c r="EW206" s="244">
        <v>777</v>
      </c>
      <c r="EY206" s="244">
        <v>31158</v>
      </c>
      <c r="FA206" s="244">
        <v>14149</v>
      </c>
      <c r="FC206" s="244">
        <v>2339</v>
      </c>
      <c r="FE206" s="244">
        <v>2750</v>
      </c>
      <c r="FG206" s="244">
        <v>50396</v>
      </c>
      <c r="FI206" s="242">
        <v>22.362885943328838</v>
      </c>
      <c r="FJ206" s="242"/>
      <c r="FK206" s="242">
        <v>29.936899753948726</v>
      </c>
      <c r="FL206" s="242"/>
      <c r="FM206" s="242">
        <v>7.9847606952932777</v>
      </c>
      <c r="FN206" s="242"/>
      <c r="FO206" s="242">
        <v>1.5417890308754663</v>
      </c>
      <c r="FP206" s="242"/>
      <c r="FQ206" s="242">
        <v>61.826335423446309</v>
      </c>
      <c r="FR206" s="242"/>
      <c r="FS206" s="242">
        <v>28.075640923882851</v>
      </c>
      <c r="FT206" s="242"/>
      <c r="FU206" s="242">
        <v>4.641241368362568</v>
      </c>
      <c r="FV206" s="242"/>
      <c r="FW206" s="242">
        <v>5.4567822843082787</v>
      </c>
      <c r="GA206" s="254">
        <v>4.0151643734347511</v>
      </c>
      <c r="GB206" s="254"/>
      <c r="GC206" s="254">
        <v>18.086831702430143</v>
      </c>
      <c r="GD206" s="254"/>
      <c r="GE206" s="254">
        <v>66.138277041879149</v>
      </c>
      <c r="GF206" s="254"/>
      <c r="GG206" s="254">
        <v>141.07017574845565</v>
      </c>
      <c r="GH206" s="254"/>
      <c r="GI206" s="254">
        <v>74.918900670394223</v>
      </c>
      <c r="GJ206" s="254"/>
      <c r="GK206" s="254">
        <v>13.315125070421587</v>
      </c>
      <c r="GL206" s="254"/>
      <c r="GM206" s="254">
        <v>0.68078222176452607</v>
      </c>
      <c r="GN206" s="254"/>
      <c r="GO206" s="254">
        <v>57.846398331326604</v>
      </c>
      <c r="GP206" s="254"/>
      <c r="GQ206" s="254">
        <v>1161</v>
      </c>
      <c r="GR206" s="254"/>
      <c r="GS206" s="254">
        <v>82.14</v>
      </c>
      <c r="GT206" s="254"/>
      <c r="GU206" s="184">
        <v>66.69</v>
      </c>
      <c r="GV206" s="184"/>
      <c r="GW206" s="184">
        <v>73.28</v>
      </c>
      <c r="GX206" s="184"/>
      <c r="GY206" s="184">
        <v>57.190000000000005</v>
      </c>
      <c r="GZ206" s="184"/>
      <c r="HA206" s="154">
        <v>96.5</v>
      </c>
      <c r="HC206" s="184">
        <v>12.6</v>
      </c>
      <c r="HG206" s="184">
        <v>370</v>
      </c>
      <c r="HH206" s="184"/>
      <c r="HI206" s="184">
        <v>4376</v>
      </c>
      <c r="HJ206" s="184"/>
      <c r="HK206" s="184">
        <v>104</v>
      </c>
      <c r="HL206" s="184"/>
      <c r="HM206" s="184">
        <v>5274</v>
      </c>
      <c r="HO206" s="183">
        <v>289.88118147053279</v>
      </c>
      <c r="HQ206" s="154"/>
      <c r="HS206" s="238">
        <v>13</v>
      </c>
      <c r="HT206" s="194">
        <v>1996</v>
      </c>
      <c r="HU206" s="239"/>
      <c r="HW206" s="239">
        <v>81.900000000000006</v>
      </c>
      <c r="HX206" s="239"/>
      <c r="HY206" s="154"/>
      <c r="HZ206" s="154"/>
      <c r="IA206" s="184">
        <v>6</v>
      </c>
      <c r="IB206" s="184"/>
      <c r="IC206" s="184">
        <v>98</v>
      </c>
      <c r="ID206" s="184"/>
      <c r="IE206" s="185">
        <v>0.47534918358777717</v>
      </c>
      <c r="IF206" s="185"/>
      <c r="IG206" s="184">
        <v>7.7640366652670272</v>
      </c>
    </row>
    <row r="207" spans="1:241" ht="15" customHeight="1" x14ac:dyDescent="0.25">
      <c r="A207" s="156">
        <v>204</v>
      </c>
      <c r="B207" s="197">
        <v>2001</v>
      </c>
      <c r="E207" s="245">
        <v>124186</v>
      </c>
      <c r="G207" s="245">
        <v>20367</v>
      </c>
      <c r="I207" s="245">
        <v>14668</v>
      </c>
      <c r="K207" s="245">
        <v>19342</v>
      </c>
      <c r="M207" s="242">
        <f t="shared" si="77"/>
        <v>16.400399400898653</v>
      </c>
      <c r="N207" s="242"/>
      <c r="O207" s="242">
        <f t="shared" si="78"/>
        <v>11.811315285136811</v>
      </c>
      <c r="P207" s="242"/>
      <c r="Q207" s="242">
        <f t="shared" si="79"/>
        <v>15.575024559934292</v>
      </c>
      <c r="R207" s="242"/>
      <c r="S207" s="242">
        <v>37</v>
      </c>
      <c r="U207" s="242"/>
      <c r="V207" s="242"/>
      <c r="W207" s="245">
        <v>197</v>
      </c>
      <c r="Y207" s="258">
        <v>0.16675413499466726</v>
      </c>
      <c r="Z207" s="258"/>
      <c r="AA207" s="245">
        <v>36936</v>
      </c>
      <c r="AC207" s="242">
        <v>31.265130609964618</v>
      </c>
      <c r="AD207" s="242"/>
      <c r="AE207" s="245">
        <v>29563</v>
      </c>
      <c r="AG207" s="242">
        <v>25.024124329174356</v>
      </c>
      <c r="AH207" s="242"/>
      <c r="AI207" s="245">
        <v>2.2895936239769012</v>
      </c>
      <c r="AK207" s="245">
        <v>65</v>
      </c>
      <c r="AM207" s="245">
        <v>1604</v>
      </c>
      <c r="AO207" s="245">
        <v>1502</v>
      </c>
      <c r="AQ207" s="245">
        <v>30</v>
      </c>
      <c r="AS207" s="245">
        <v>386</v>
      </c>
      <c r="AU207" s="245">
        <v>950</v>
      </c>
      <c r="AW207" s="245">
        <v>130</v>
      </c>
      <c r="AY207" s="245">
        <v>339</v>
      </c>
      <c r="BC207" s="245">
        <v>1621</v>
      </c>
      <c r="BE207" s="245">
        <v>415</v>
      </c>
      <c r="BG207" s="245">
        <v>13</v>
      </c>
      <c r="BI207" s="245">
        <v>1193</v>
      </c>
      <c r="BK207" s="242"/>
      <c r="BL207" s="242"/>
      <c r="BM207" s="245">
        <v>993</v>
      </c>
      <c r="BO207" s="245">
        <v>1944</v>
      </c>
      <c r="BQ207" s="245">
        <v>684</v>
      </c>
      <c r="BS207" s="245">
        <v>19480</v>
      </c>
      <c r="BU207" s="245">
        <v>18969</v>
      </c>
      <c r="BW207" s="242"/>
      <c r="BX207" s="242"/>
      <c r="BY207" s="245">
        <v>4.2897071333090295</v>
      </c>
      <c r="CA207" s="245">
        <v>20664</v>
      </c>
      <c r="CC207" s="259">
        <v>17.491408352943168</v>
      </c>
      <c r="CE207" s="242"/>
      <c r="CF207" s="242"/>
      <c r="CG207" s="245">
        <v>56369</v>
      </c>
      <c r="CI207" s="245">
        <v>3151</v>
      </c>
      <c r="CK207" s="245">
        <v>32307</v>
      </c>
      <c r="CM207" s="250">
        <f t="shared" si="80"/>
        <v>5.294018817204301</v>
      </c>
      <c r="CN207" s="242"/>
      <c r="CO207" s="253">
        <v>4.2018776286149553</v>
      </c>
      <c r="CP207" s="242"/>
      <c r="CQ207" s="250">
        <f t="shared" si="81"/>
        <v>64.817537325623192</v>
      </c>
      <c r="CR207" s="242"/>
      <c r="CS207" s="245">
        <v>6.3330843913368184</v>
      </c>
      <c r="CU207" s="245">
        <v>16373</v>
      </c>
      <c r="CW207" s="245">
        <v>2303</v>
      </c>
      <c r="CY207" s="259">
        <f t="shared" si="75"/>
        <v>29.046106902730223</v>
      </c>
      <c r="CZ207" s="259"/>
      <c r="DA207" s="259">
        <f t="shared" si="76"/>
        <v>4.0855789529706046</v>
      </c>
      <c r="DE207" s="245">
        <v>12843</v>
      </c>
      <c r="DG207" s="245">
        <v>30629</v>
      </c>
      <c r="DI207" s="245">
        <v>8087</v>
      </c>
      <c r="DK207" s="245">
        <v>52588</v>
      </c>
      <c r="DM207" s="242">
        <v>24.421921350878527</v>
      </c>
      <c r="DN207" s="242"/>
      <c r="DO207" s="242">
        <v>58.24332547349205</v>
      </c>
      <c r="DP207" s="242"/>
      <c r="DQ207" s="242">
        <v>15.378033011333384</v>
      </c>
      <c r="DR207" s="242"/>
      <c r="DS207" s="245">
        <v>12946</v>
      </c>
      <c r="DU207" s="245">
        <v>370</v>
      </c>
      <c r="DW207" s="245">
        <v>48864</v>
      </c>
      <c r="DY207" s="242">
        <v>26.493942370661429</v>
      </c>
      <c r="DZ207" s="242"/>
      <c r="EA207" s="242">
        <v>0.75720366732154554</v>
      </c>
      <c r="EB207" s="242"/>
      <c r="EC207" s="242">
        <v>746250</v>
      </c>
      <c r="ED207" s="242"/>
      <c r="EE207" s="242">
        <v>381000</v>
      </c>
      <c r="EF207" s="242"/>
      <c r="EG207" s="260">
        <v>9.9618849618849623</v>
      </c>
      <c r="EH207" s="242"/>
      <c r="EI207" s="260">
        <v>6.0654885654885655</v>
      </c>
      <c r="EJ207" s="242"/>
      <c r="EK207" s="242">
        <v>4.1000000000000005</v>
      </c>
      <c r="EO207" s="259">
        <v>3.0815380419961822</v>
      </c>
      <c r="EP207" s="259"/>
      <c r="EQ207" s="244">
        <v>11856</v>
      </c>
      <c r="ES207" s="244">
        <v>16536</v>
      </c>
      <c r="EU207" s="244">
        <v>4172</v>
      </c>
      <c r="EW207" s="244">
        <v>763</v>
      </c>
      <c r="EY207" s="244">
        <v>33327</v>
      </c>
      <c r="FA207" s="244">
        <v>13866</v>
      </c>
      <c r="FC207" s="244">
        <v>2705</v>
      </c>
      <c r="FE207" s="244">
        <v>2000</v>
      </c>
      <c r="FG207" s="244">
        <v>51898</v>
      </c>
      <c r="FI207" s="242">
        <v>22.844810975374774</v>
      </c>
      <c r="FJ207" s="242"/>
      <c r="FK207" s="242">
        <v>31.862499518285869</v>
      </c>
      <c r="FL207" s="242"/>
      <c r="FM207" s="242">
        <v>8.0388454275694627</v>
      </c>
      <c r="FN207" s="242"/>
      <c r="FO207" s="242">
        <v>1.4701915295387105</v>
      </c>
      <c r="FP207" s="242"/>
      <c r="FQ207" s="242">
        <v>64.216347450768822</v>
      </c>
      <c r="FR207" s="242"/>
      <c r="FS207" s="242">
        <v>26.717792593163516</v>
      </c>
      <c r="FT207" s="242"/>
      <c r="FU207" s="242">
        <v>5.2121469035415622</v>
      </c>
      <c r="FV207" s="242"/>
      <c r="FW207" s="242">
        <v>3.8537130525261087</v>
      </c>
      <c r="GA207" s="254">
        <v>2.2630433929385267</v>
      </c>
      <c r="GB207" s="254"/>
      <c r="GC207" s="254">
        <v>19.592106919961875</v>
      </c>
      <c r="GD207" s="254"/>
      <c r="GE207" s="254">
        <v>62.286446788060324</v>
      </c>
      <c r="GF207" s="254"/>
      <c r="GG207" s="254">
        <v>134.43159347155708</v>
      </c>
      <c r="GH207" s="254"/>
      <c r="GI207" s="254">
        <v>78.304591241472224</v>
      </c>
      <c r="GJ207" s="254"/>
      <c r="GK207" s="254">
        <v>15.191723494313168</v>
      </c>
      <c r="GL207" s="254"/>
      <c r="GM207" s="254">
        <v>0.8963804105405867</v>
      </c>
      <c r="GN207" s="254"/>
      <c r="GO207" s="254">
        <v>56.672037374397178</v>
      </c>
      <c r="GP207" s="254"/>
      <c r="GQ207" s="254">
        <v>1593</v>
      </c>
      <c r="GR207" s="254"/>
      <c r="GS207" s="254">
        <v>83.7</v>
      </c>
      <c r="GT207" s="254"/>
      <c r="GU207" s="184">
        <v>66</v>
      </c>
      <c r="GV207" s="184"/>
      <c r="GW207" s="184">
        <v>71.400000000000006</v>
      </c>
      <c r="GX207" s="184"/>
      <c r="GY207" s="184">
        <v>55.9</v>
      </c>
      <c r="GZ207" s="184"/>
      <c r="HA207" s="154">
        <v>97</v>
      </c>
      <c r="HC207" s="184">
        <v>14.2</v>
      </c>
      <c r="HG207" s="184">
        <v>497</v>
      </c>
      <c r="HH207" s="184"/>
      <c r="HI207" s="184">
        <v>3866</v>
      </c>
      <c r="HJ207" s="184"/>
      <c r="HK207" s="184">
        <v>135</v>
      </c>
      <c r="HL207" s="184"/>
      <c r="HM207" s="184">
        <v>4793</v>
      </c>
      <c r="HO207" s="183">
        <v>359.04309329434221</v>
      </c>
      <c r="HQ207" s="154"/>
      <c r="HS207" s="238">
        <v>13</v>
      </c>
      <c r="HT207" s="194">
        <v>1997</v>
      </c>
      <c r="HU207" s="239"/>
      <c r="HW207" s="239">
        <v>72.42543323000001</v>
      </c>
      <c r="HX207" s="239"/>
      <c r="HY207" s="154"/>
      <c r="HZ207" s="154"/>
      <c r="IA207" s="184">
        <v>3</v>
      </c>
      <c r="IB207" s="184"/>
      <c r="IC207" s="184">
        <v>111</v>
      </c>
      <c r="ID207" s="184"/>
      <c r="IE207" s="185">
        <v>0.23504524620989542</v>
      </c>
      <c r="IF207" s="185"/>
      <c r="IG207" s="184">
        <v>8.6966741097661302</v>
      </c>
    </row>
    <row r="208" spans="1:241" ht="15" customHeight="1" x14ac:dyDescent="0.25">
      <c r="A208" s="156">
        <v>205</v>
      </c>
      <c r="B208" s="197">
        <v>2006</v>
      </c>
      <c r="E208" s="245">
        <v>124973</v>
      </c>
      <c r="G208" s="245">
        <v>21591</v>
      </c>
      <c r="I208" s="245">
        <v>15742</v>
      </c>
      <c r="K208" s="245">
        <v>19207</v>
      </c>
      <c r="M208" s="242">
        <f t="shared" si="77"/>
        <v>17.276531730853865</v>
      </c>
      <c r="N208" s="242"/>
      <c r="O208" s="242">
        <f t="shared" si="78"/>
        <v>12.596320805293942</v>
      </c>
      <c r="P208" s="242"/>
      <c r="Q208" s="242">
        <f t="shared" si="79"/>
        <v>15.368919686652315</v>
      </c>
      <c r="R208" s="242"/>
      <c r="S208" s="242">
        <v>37</v>
      </c>
      <c r="U208" s="242"/>
      <c r="V208" s="242"/>
      <c r="W208" s="245">
        <v>168</v>
      </c>
      <c r="Y208" s="258">
        <v>0.1365320850399844</v>
      </c>
      <c r="Z208" s="258"/>
      <c r="AA208" s="245">
        <v>39008</v>
      </c>
      <c r="AC208" s="242">
        <v>31.70144984071257</v>
      </c>
      <c r="AD208" s="242"/>
      <c r="AE208" s="245">
        <v>31926</v>
      </c>
      <c r="AG208" s="242">
        <v>25.94597230349132</v>
      </c>
      <c r="AH208" s="242"/>
      <c r="AI208" s="245">
        <v>4.3290204428033299</v>
      </c>
      <c r="AK208" s="245">
        <v>47</v>
      </c>
      <c r="AM208" s="245">
        <v>2788</v>
      </c>
      <c r="AO208" s="245">
        <v>2727</v>
      </c>
      <c r="AQ208" s="245">
        <v>22</v>
      </c>
      <c r="AS208" s="245">
        <v>381</v>
      </c>
      <c r="AU208" s="245">
        <v>932</v>
      </c>
      <c r="AW208" s="245">
        <v>107</v>
      </c>
      <c r="AY208" s="245">
        <v>382</v>
      </c>
      <c r="BC208" s="245">
        <v>1321</v>
      </c>
      <c r="BE208" s="245">
        <v>471</v>
      </c>
      <c r="BG208" s="245">
        <v>13</v>
      </c>
      <c r="BI208" s="245">
        <v>837</v>
      </c>
      <c r="BK208" s="242"/>
      <c r="BL208" s="242"/>
      <c r="BM208" s="245">
        <v>2094</v>
      </c>
      <c r="BO208" s="245">
        <v>2307</v>
      </c>
      <c r="BQ208" s="245">
        <v>672</v>
      </c>
      <c r="BS208" s="245">
        <v>21571</v>
      </c>
      <c r="BU208" s="245">
        <v>22826</v>
      </c>
      <c r="BW208" s="242"/>
      <c r="BX208" s="242"/>
      <c r="BY208" s="245">
        <v>3.6</v>
      </c>
      <c r="CA208" s="245">
        <v>27141</v>
      </c>
      <c r="CC208" s="259">
        <v>22.057245952798908</v>
      </c>
      <c r="CE208" s="242"/>
      <c r="CF208" s="242"/>
      <c r="CG208" s="245">
        <v>59538</v>
      </c>
      <c r="CI208" s="245">
        <v>2576</v>
      </c>
      <c r="CK208" s="245">
        <v>31133</v>
      </c>
      <c r="CM208" s="250">
        <f t="shared" si="80"/>
        <v>4.1472131886531223</v>
      </c>
      <c r="CN208" s="242"/>
      <c r="CO208" s="253">
        <v>3.3091038479133839</v>
      </c>
      <c r="CP208" s="242"/>
      <c r="CQ208" s="250">
        <f t="shared" si="81"/>
        <v>66.612330691604015</v>
      </c>
      <c r="CR208" s="242"/>
      <c r="CS208" s="245">
        <v>4.6454767726161368</v>
      </c>
      <c r="CU208" s="245">
        <v>18872</v>
      </c>
      <c r="CW208" s="245">
        <v>3019</v>
      </c>
      <c r="CY208" s="259">
        <f t="shared" si="75"/>
        <v>31.697403339043973</v>
      </c>
      <c r="CZ208" s="259"/>
      <c r="DA208" s="259">
        <f t="shared" si="76"/>
        <v>5.0707111424636366</v>
      </c>
      <c r="DE208" s="245">
        <v>13755</v>
      </c>
      <c r="DG208" s="245">
        <v>29316</v>
      </c>
      <c r="DI208" s="245">
        <v>7013</v>
      </c>
      <c r="DK208" s="245">
        <v>50396</v>
      </c>
      <c r="DM208" s="242">
        <v>27.293832843876498</v>
      </c>
      <c r="DN208" s="242"/>
      <c r="DO208" s="242">
        <v>58.171283435193267</v>
      </c>
      <c r="DP208" s="242"/>
      <c r="DQ208" s="242">
        <v>13.915786967219621</v>
      </c>
      <c r="DR208" s="242"/>
      <c r="DS208" s="245">
        <v>13984</v>
      </c>
      <c r="DU208" s="245">
        <v>650</v>
      </c>
      <c r="DW208" s="245">
        <v>50397</v>
      </c>
      <c r="DY208" s="242">
        <v>27.747683393852807</v>
      </c>
      <c r="DZ208" s="242"/>
      <c r="EA208" s="242">
        <v>1.2897593110701033</v>
      </c>
      <c r="EB208" s="242"/>
      <c r="EC208" s="242">
        <v>742000</v>
      </c>
      <c r="ED208" s="242"/>
      <c r="EE208" s="242">
        <v>420000</v>
      </c>
      <c r="EF208" s="242"/>
      <c r="EG208" s="260">
        <v>11.461165307319153</v>
      </c>
      <c r="EH208" s="242"/>
      <c r="EI208" s="260">
        <v>6.9966416120262274</v>
      </c>
      <c r="EJ208" s="242"/>
      <c r="EK208" s="242">
        <v>3</v>
      </c>
      <c r="EO208" s="259">
        <v>2.9856435014610594</v>
      </c>
      <c r="EP208" s="259"/>
      <c r="EQ208" s="244">
        <v>12930</v>
      </c>
      <c r="ES208" s="244">
        <v>18153</v>
      </c>
      <c r="EU208" s="244">
        <v>4415</v>
      </c>
      <c r="EW208" s="244">
        <v>694</v>
      </c>
      <c r="EY208" s="244">
        <v>36188</v>
      </c>
      <c r="FA208" s="261">
        <v>14671</v>
      </c>
      <c r="FB208" s="261"/>
      <c r="FC208" s="261">
        <v>7432</v>
      </c>
      <c r="FD208" s="261"/>
      <c r="FE208" s="261">
        <v>4675</v>
      </c>
      <c r="FF208" s="261"/>
      <c r="FG208" s="261">
        <v>58023</v>
      </c>
      <c r="FI208" s="263">
        <v>22.284266583940852</v>
      </c>
      <c r="FJ208" s="263"/>
      <c r="FK208" s="263">
        <v>31.285869396618583</v>
      </c>
      <c r="FL208" s="263"/>
      <c r="FM208" s="263">
        <v>7.6090515829929508</v>
      </c>
      <c r="FN208" s="263"/>
      <c r="FO208" s="263">
        <v>1.1960774175757889</v>
      </c>
      <c r="FP208" s="263"/>
      <c r="FQ208" s="263">
        <v>62.368371163159445</v>
      </c>
      <c r="FR208" s="263"/>
      <c r="FS208" s="263">
        <v>23.62166726987574</v>
      </c>
      <c r="FT208" s="263"/>
      <c r="FU208" s="263">
        <v>5.0255932992089347</v>
      </c>
      <c r="FV208" s="263"/>
      <c r="FW208" s="263">
        <v>3.4710373472588456</v>
      </c>
      <c r="GA208" s="254">
        <v>1.6744136858327976</v>
      </c>
      <c r="GB208" s="254"/>
      <c r="GC208" s="254">
        <v>12.670478018220928</v>
      </c>
      <c r="GD208" s="254"/>
      <c r="GE208" s="254">
        <v>67.621007362177863</v>
      </c>
      <c r="GF208" s="254"/>
      <c r="GG208" s="254">
        <v>133.27802487433618</v>
      </c>
      <c r="GH208" s="254"/>
      <c r="GI208" s="254">
        <v>82.207941301435753</v>
      </c>
      <c r="GJ208" s="254"/>
      <c r="GK208" s="254">
        <v>14.955604611491072</v>
      </c>
      <c r="GL208" s="254"/>
      <c r="GM208" s="254">
        <v>0.66399788115077185</v>
      </c>
      <c r="GN208" s="254"/>
      <c r="GO208" s="254">
        <v>56.588530553876005</v>
      </c>
      <c r="GP208" s="254"/>
      <c r="GQ208" s="254">
        <v>1646</v>
      </c>
      <c r="GR208" s="254"/>
      <c r="GS208" s="254">
        <v>80.8</v>
      </c>
      <c r="GT208" s="254"/>
      <c r="GU208" s="184">
        <v>67.7</v>
      </c>
      <c r="GV208" s="184"/>
      <c r="GW208" s="184">
        <v>71.8</v>
      </c>
      <c r="GX208" s="184"/>
      <c r="GY208" s="184">
        <v>57.900000000000006</v>
      </c>
      <c r="GZ208" s="184"/>
      <c r="HC208" s="184">
        <v>13.623595505618001</v>
      </c>
      <c r="HG208" s="184">
        <v>454</v>
      </c>
      <c r="HH208" s="184"/>
      <c r="HI208" s="184">
        <v>3483</v>
      </c>
      <c r="HJ208" s="184"/>
      <c r="HK208" s="184">
        <v>118</v>
      </c>
      <c r="HL208" s="184"/>
      <c r="HM208" s="184">
        <v>4335</v>
      </c>
      <c r="HO208" s="183">
        <v>389.73797368463431</v>
      </c>
      <c r="HQ208" s="154"/>
      <c r="HS208" s="238">
        <v>13</v>
      </c>
      <c r="HT208" s="194">
        <v>1998</v>
      </c>
      <c r="HU208" s="239"/>
      <c r="HW208" s="239">
        <v>68.153999999999996</v>
      </c>
      <c r="HX208" s="239"/>
      <c r="HY208" s="154"/>
      <c r="HZ208" s="154"/>
      <c r="IA208" s="184">
        <v>6</v>
      </c>
      <c r="IB208" s="184"/>
      <c r="IC208" s="184">
        <v>156</v>
      </c>
      <c r="ID208" s="184"/>
      <c r="IE208" s="185">
        <v>0.46304871272457865</v>
      </c>
      <c r="IF208" s="185"/>
      <c r="IG208" s="184">
        <v>12.039266530839043</v>
      </c>
    </row>
    <row r="209" spans="1:241" ht="15" customHeight="1" x14ac:dyDescent="0.25">
      <c r="A209" s="156">
        <v>206</v>
      </c>
      <c r="B209" s="197">
        <v>2011</v>
      </c>
      <c r="E209" s="245">
        <v>126223</v>
      </c>
      <c r="G209" s="245">
        <v>23504</v>
      </c>
      <c r="I209" s="245">
        <v>16561</v>
      </c>
      <c r="K209" s="245">
        <v>19116</v>
      </c>
      <c r="M209" s="242">
        <f t="shared" si="77"/>
        <v>18.621012018411857</v>
      </c>
      <c r="N209" s="242"/>
      <c r="O209" s="242">
        <f t="shared" si="78"/>
        <v>13.120429715661963</v>
      </c>
      <c r="P209" s="242"/>
      <c r="Q209" s="242">
        <f t="shared" si="79"/>
        <v>15.144624989106582</v>
      </c>
      <c r="R209" s="242"/>
      <c r="S209" s="242">
        <v>37</v>
      </c>
      <c r="U209" s="242"/>
      <c r="V209" s="242"/>
      <c r="W209" s="245">
        <v>236</v>
      </c>
      <c r="Y209" s="258">
        <v>0.18063113744039555</v>
      </c>
      <c r="Z209" s="258"/>
      <c r="AA209" s="245">
        <v>45598</v>
      </c>
      <c r="AC209" s="242">
        <v>34.900078834776089</v>
      </c>
      <c r="AD209" s="242"/>
      <c r="AE209" s="245">
        <v>38378</v>
      </c>
      <c r="AG209" s="242">
        <v>29.373990646980936</v>
      </c>
      <c r="AH209" s="244"/>
      <c r="AI209" s="245">
        <v>8.3234613351801556</v>
      </c>
      <c r="AK209" s="245">
        <v>55</v>
      </c>
      <c r="AM209" s="245">
        <v>4200</v>
      </c>
      <c r="AO209" s="245">
        <v>4974</v>
      </c>
      <c r="AQ209" s="245">
        <v>41</v>
      </c>
      <c r="AS209" s="245">
        <v>465</v>
      </c>
      <c r="AU209" s="245">
        <v>966</v>
      </c>
      <c r="AW209" s="245">
        <v>109</v>
      </c>
      <c r="AY209" s="245">
        <v>564</v>
      </c>
      <c r="BC209" s="245">
        <v>786</v>
      </c>
      <c r="BE209" s="245">
        <v>354</v>
      </c>
      <c r="BG209" s="245">
        <v>3</v>
      </c>
      <c r="BI209" s="245">
        <v>429</v>
      </c>
      <c r="BK209" s="242"/>
      <c r="BL209" s="242"/>
      <c r="BM209" s="245">
        <v>4049</v>
      </c>
      <c r="BO209" s="245">
        <v>2756</v>
      </c>
      <c r="BQ209" s="245">
        <v>938</v>
      </c>
      <c r="BS209" s="245">
        <v>24473</v>
      </c>
      <c r="BU209" s="245">
        <v>29761</v>
      </c>
      <c r="BW209" s="242"/>
      <c r="BX209" s="242"/>
      <c r="BY209" s="245">
        <v>2.7</v>
      </c>
      <c r="CA209" s="245">
        <v>34171</v>
      </c>
      <c r="CC209" s="259">
        <v>26.154011006253203</v>
      </c>
      <c r="CE209" s="242"/>
      <c r="CF209" s="242"/>
      <c r="CG209" s="245">
        <v>65363</v>
      </c>
      <c r="CI209" s="245">
        <v>3230</v>
      </c>
      <c r="CK209" s="245">
        <v>32611</v>
      </c>
      <c r="CM209" s="250">
        <f t="shared" si="80"/>
        <v>4.708935314099107</v>
      </c>
      <c r="CN209" s="242"/>
      <c r="CO209" s="253">
        <v>4.0235382435917613</v>
      </c>
      <c r="CP209" s="242"/>
      <c r="CQ209" s="250">
        <f t="shared" si="81"/>
        <v>67.776965337338453</v>
      </c>
      <c r="CR209" s="242"/>
      <c r="CS209" s="245">
        <v>3.7021276595744683</v>
      </c>
      <c r="CU209" s="245">
        <v>21685</v>
      </c>
      <c r="CW209" s="245">
        <v>2941</v>
      </c>
      <c r="CY209" s="259">
        <f t="shared" si="75"/>
        <v>33.176261799489012</v>
      </c>
      <c r="CZ209" s="259"/>
      <c r="DA209" s="259">
        <f t="shared" si="76"/>
        <v>4.4994874776249558</v>
      </c>
      <c r="DE209" s="245">
        <v>13818</v>
      </c>
      <c r="DG209" s="245">
        <v>28972</v>
      </c>
      <c r="DI209" s="245">
        <v>8782</v>
      </c>
      <c r="DK209" s="245">
        <v>51898</v>
      </c>
      <c r="DM209" s="242">
        <v>26.625303479902882</v>
      </c>
      <c r="DN209" s="242"/>
      <c r="DO209" s="242">
        <v>55.824887278893208</v>
      </c>
      <c r="DP209" s="242"/>
      <c r="DQ209" s="242">
        <v>16.921654013642144</v>
      </c>
      <c r="DR209" s="242"/>
      <c r="DS209" s="245">
        <v>15850</v>
      </c>
      <c r="DU209" s="245">
        <v>670</v>
      </c>
      <c r="DW209" s="245">
        <v>51897</v>
      </c>
      <c r="DY209" s="242">
        <v>30.541264427616237</v>
      </c>
      <c r="DZ209" s="242"/>
      <c r="EA209" s="242">
        <v>1.2910187486752605</v>
      </c>
      <c r="EB209" s="242"/>
      <c r="EC209" s="242">
        <v>776000</v>
      </c>
      <c r="ED209" s="242"/>
      <c r="EE209" s="242">
        <v>458750</v>
      </c>
      <c r="EF209" s="242"/>
      <c r="EG209" s="242">
        <v>11.795364445680901</v>
      </c>
      <c r="EH209" s="242"/>
      <c r="EI209" s="260">
        <v>5.2163026846571148</v>
      </c>
      <c r="EJ209" s="242"/>
      <c r="EK209" s="242">
        <v>3.5000000000000004</v>
      </c>
      <c r="EO209" s="259">
        <v>3.3874766016544897</v>
      </c>
      <c r="EP209" s="259"/>
      <c r="EQ209" s="266">
        <v>14727</v>
      </c>
      <c r="ER209" s="266"/>
      <c r="ES209" s="266">
        <v>19064</v>
      </c>
      <c r="ET209" s="266"/>
      <c r="EU209" s="266">
        <v>5132</v>
      </c>
      <c r="EV209" s="266"/>
      <c r="EW209" s="266">
        <v>658</v>
      </c>
      <c r="EX209" s="266"/>
      <c r="EY209" s="244">
        <v>39581</v>
      </c>
      <c r="FA209" s="244">
        <v>16293</v>
      </c>
      <c r="FC209" s="244">
        <v>2596</v>
      </c>
      <c r="FE209" s="244">
        <v>1494</v>
      </c>
      <c r="FG209" s="244">
        <f t="shared" ref="FG209" si="82">SUM(EY209,FA209,FC209,FE209)</f>
        <v>59964</v>
      </c>
      <c r="FI209" s="257">
        <f>EQ209/FG209*100</f>
        <v>24.559735841504903</v>
      </c>
      <c r="FJ209" s="257"/>
      <c r="FK209" s="257">
        <f>ES209/FG209*100</f>
        <v>31.792408778600496</v>
      </c>
      <c r="FL209" s="257"/>
      <c r="FM209" s="257">
        <f>EU209/FG209*100</f>
        <v>8.5584684143819629</v>
      </c>
      <c r="FN209" s="257"/>
      <c r="FO209" s="257">
        <f>EW209/FG209*100</f>
        <v>1.0973250617036889</v>
      </c>
      <c r="FP209" s="257"/>
      <c r="FQ209" s="257">
        <f>EY209/FG209*100</f>
        <v>66.00793809619104</v>
      </c>
      <c r="FS209" s="242">
        <f>FA209/FG209*100</f>
        <v>27.171302781668999</v>
      </c>
      <c r="FT209" s="242"/>
      <c r="FU209" s="242">
        <f>FC209/FG209*100</f>
        <v>4.3292642252017881</v>
      </c>
      <c r="FV209" s="242"/>
      <c r="FW209" s="242">
        <f>FE209/FG209*100</f>
        <v>2.4914948969381632</v>
      </c>
      <c r="GA209" s="254">
        <v>2.4782293427812956</v>
      </c>
      <c r="GB209" s="254"/>
      <c r="GC209" s="254">
        <v>17.773971494125348</v>
      </c>
      <c r="GD209" s="254"/>
      <c r="GE209" s="254">
        <v>69.579790977789287</v>
      </c>
      <c r="GF209" s="254"/>
      <c r="GG209" s="254">
        <v>134.21823863750825</v>
      </c>
      <c r="GH209" s="254"/>
      <c r="GI209" s="254">
        <v>93.944132960124833</v>
      </c>
      <c r="GJ209" s="254"/>
      <c r="GK209" s="254">
        <v>19.767228237268679</v>
      </c>
      <c r="GL209" s="254"/>
      <c r="GM209" s="254">
        <v>0</v>
      </c>
      <c r="GN209" s="254"/>
      <c r="GO209" s="254">
        <v>60.662215445320612</v>
      </c>
      <c r="GP209" s="254"/>
      <c r="GQ209" s="254">
        <v>1748</v>
      </c>
      <c r="GR209" s="254"/>
      <c r="GS209" s="254">
        <v>83.7</v>
      </c>
      <c r="GT209" s="254"/>
      <c r="GU209" s="184">
        <v>72.7</v>
      </c>
      <c r="GV209" s="184"/>
      <c r="GW209" s="184">
        <v>65</v>
      </c>
      <c r="GX209" s="184"/>
      <c r="GY209" s="184">
        <v>49.900000000000006</v>
      </c>
      <c r="GZ209" s="184"/>
      <c r="HC209" s="184">
        <v>15.5</v>
      </c>
      <c r="HG209" s="184">
        <v>414</v>
      </c>
      <c r="HH209" s="184"/>
      <c r="HI209" s="184">
        <v>3343</v>
      </c>
      <c r="HJ209" s="184"/>
      <c r="HK209" s="184">
        <v>135</v>
      </c>
      <c r="HL209" s="184"/>
      <c r="HM209" s="184">
        <v>4180</v>
      </c>
      <c r="HO209" s="183">
        <v>333.67207316780423</v>
      </c>
      <c r="HQ209" s="154"/>
      <c r="HS209" s="238">
        <v>13</v>
      </c>
      <c r="HT209" s="194">
        <v>1999</v>
      </c>
      <c r="HU209" s="239"/>
      <c r="HW209" s="239">
        <v>69.309847700000006</v>
      </c>
      <c r="HX209" s="239"/>
      <c r="HY209" s="154"/>
      <c r="HZ209" s="154"/>
      <c r="IA209" s="184">
        <v>2</v>
      </c>
      <c r="IB209" s="184"/>
      <c r="IC209" s="184">
        <v>138</v>
      </c>
      <c r="ID209" s="184"/>
      <c r="IE209" s="185">
        <v>0.15250411761117549</v>
      </c>
      <c r="IF209" s="185"/>
      <c r="IG209" s="184">
        <v>10.52278411517111</v>
      </c>
    </row>
    <row r="210" spans="1:241" ht="15" customHeight="1" x14ac:dyDescent="0.25">
      <c r="A210" s="156">
        <v>207</v>
      </c>
      <c r="B210" s="155"/>
      <c r="C210" s="244"/>
      <c r="D210" s="244"/>
      <c r="E210" s="245">
        <v>127635</v>
      </c>
      <c r="F210" s="244"/>
      <c r="G210" s="244">
        <v>25772</v>
      </c>
      <c r="H210" s="244"/>
      <c r="I210" s="244">
        <v>17638</v>
      </c>
      <c r="J210" s="244"/>
      <c r="K210" s="244">
        <v>21225</v>
      </c>
      <c r="L210" s="244"/>
      <c r="M210" s="242">
        <f t="shared" si="77"/>
        <v>20.191953617738083</v>
      </c>
      <c r="N210" s="242"/>
      <c r="O210" s="242">
        <f>I210/E210*100</f>
        <v>13.819093508833785</v>
      </c>
      <c r="P210" s="242"/>
      <c r="Q210" s="242">
        <f>K210/E210*100</f>
        <v>16.629451169350101</v>
      </c>
      <c r="R210" s="244"/>
      <c r="S210" s="244">
        <v>37</v>
      </c>
      <c r="U210" s="244"/>
      <c r="V210" s="244"/>
      <c r="W210" s="244">
        <v>252</v>
      </c>
      <c r="X210" s="244"/>
      <c r="Y210" s="244">
        <v>0.17888198757763973</v>
      </c>
      <c r="Z210" s="244"/>
      <c r="AA210" s="244">
        <v>58850</v>
      </c>
      <c r="AB210" s="244"/>
      <c r="AC210" s="244">
        <v>41.774622892635314</v>
      </c>
      <c r="AD210" s="244"/>
      <c r="AE210" s="244">
        <v>50935</v>
      </c>
      <c r="AF210" s="244"/>
      <c r="AG210" s="245">
        <v>36.156166814551902</v>
      </c>
      <c r="AH210" s="244"/>
      <c r="AI210" s="244"/>
      <c r="AJ210" s="244"/>
      <c r="AK210" s="244">
        <v>65</v>
      </c>
      <c r="AL210" s="244"/>
      <c r="AM210" s="244">
        <v>7155</v>
      </c>
      <c r="AN210" s="244"/>
      <c r="AO210" s="244">
        <v>6258</v>
      </c>
      <c r="AP210" s="244"/>
      <c r="AQ210" s="244">
        <v>53</v>
      </c>
      <c r="AR210" s="244"/>
      <c r="AS210" s="244">
        <v>710</v>
      </c>
      <c r="AT210" s="244"/>
      <c r="AU210" s="244">
        <v>954</v>
      </c>
      <c r="AV210" s="244"/>
      <c r="AW210" s="244">
        <v>118</v>
      </c>
      <c r="AX210" s="244"/>
      <c r="AY210" s="244">
        <v>733</v>
      </c>
      <c r="AZ210" s="244"/>
      <c r="BA210" s="244"/>
      <c r="BB210" s="244"/>
      <c r="BC210" s="244">
        <v>868</v>
      </c>
      <c r="BD210" s="244"/>
      <c r="BE210" s="244">
        <v>338</v>
      </c>
      <c r="BF210" s="244"/>
      <c r="BG210" s="244">
        <v>9</v>
      </c>
      <c r="BH210" s="244"/>
      <c r="BI210" s="244">
        <v>521</v>
      </c>
      <c r="BJ210" s="244"/>
      <c r="BK210" s="244"/>
      <c r="BL210" s="244"/>
      <c r="BM210" s="244">
        <v>5685</v>
      </c>
      <c r="BN210" s="244"/>
      <c r="BO210" s="244">
        <v>2967</v>
      </c>
      <c r="BP210" s="244"/>
      <c r="BQ210" s="244">
        <v>946</v>
      </c>
      <c r="BR210" s="244"/>
      <c r="BS210" s="244">
        <v>23658</v>
      </c>
      <c r="BT210" s="244"/>
      <c r="BU210" s="244">
        <v>44706</v>
      </c>
      <c r="BW210" s="244"/>
      <c r="BX210" s="244"/>
      <c r="BY210" s="244"/>
      <c r="BZ210" s="244"/>
      <c r="CA210" s="244">
        <v>42433</v>
      </c>
      <c r="CB210" s="244"/>
      <c r="CC210" s="244">
        <v>30.121029281277728</v>
      </c>
      <c r="CE210" s="244"/>
      <c r="CF210" s="244"/>
      <c r="CG210" s="256">
        <v>69637</v>
      </c>
      <c r="CH210" s="256"/>
      <c r="CI210" s="256">
        <v>4275</v>
      </c>
      <c r="CJ210" s="256"/>
      <c r="CK210" s="256">
        <v>35475</v>
      </c>
      <c r="CL210" s="244"/>
      <c r="CM210" s="250">
        <f t="shared" si="80"/>
        <v>5.7839051845437819</v>
      </c>
      <c r="CN210" s="244"/>
      <c r="CO210" s="257">
        <v>5.0411535215918404</v>
      </c>
      <c r="CP210" s="244"/>
      <c r="CQ210" s="250">
        <f t="shared" si="81"/>
        <v>67.569272399828122</v>
      </c>
      <c r="CR210" s="244"/>
      <c r="CS210" s="245">
        <v>1.9458883113421299</v>
      </c>
      <c r="CT210" s="244"/>
      <c r="CU210" s="245">
        <v>24063</v>
      </c>
      <c r="CW210" s="245">
        <v>3248</v>
      </c>
      <c r="CX210" s="244"/>
      <c r="CY210" s="252">
        <f t="shared" si="75"/>
        <v>34.554906156210066</v>
      </c>
      <c r="CZ210" s="244"/>
      <c r="DA210" s="252">
        <f t="shared" si="76"/>
        <v>4.6641871418929597</v>
      </c>
      <c r="DE210" s="244">
        <v>15323</v>
      </c>
      <c r="DF210" s="244"/>
      <c r="DG210" s="244">
        <v>29440</v>
      </c>
      <c r="DH210" s="244"/>
      <c r="DI210" s="244">
        <v>14560</v>
      </c>
      <c r="DJ210" s="244"/>
      <c r="DK210" s="244">
        <v>59739</v>
      </c>
      <c r="DL210" s="244"/>
      <c r="DM210" s="244">
        <v>25.649910443763709</v>
      </c>
      <c r="DN210" s="244"/>
      <c r="DO210" s="244">
        <v>49.281039187130688</v>
      </c>
      <c r="DP210" s="244"/>
      <c r="DQ210" s="244">
        <v>24.372687858852675</v>
      </c>
      <c r="DR210" s="244"/>
      <c r="DS210" s="244">
        <v>17840</v>
      </c>
      <c r="DT210" s="244"/>
      <c r="DU210" s="244">
        <v>668</v>
      </c>
      <c r="DV210" s="244"/>
      <c r="DW210" s="244">
        <v>59808</v>
      </c>
      <c r="DX210" s="244"/>
      <c r="DY210" s="244">
        <v>29.828785446762975</v>
      </c>
      <c r="DZ210" s="244"/>
      <c r="EA210" s="244">
        <v>1.1169074371321563</v>
      </c>
      <c r="EB210" s="244"/>
      <c r="EC210" s="245">
        <v>905000</v>
      </c>
      <c r="ED210" s="244"/>
      <c r="EE210" s="245">
        <v>532500</v>
      </c>
      <c r="EG210" s="245">
        <v>15.7</v>
      </c>
      <c r="EI210" s="245">
        <v>6.6</v>
      </c>
      <c r="EK210" s="242">
        <v>3.6999999999999997</v>
      </c>
      <c r="EO210" s="244">
        <v>2.1</v>
      </c>
      <c r="EP210" s="244"/>
      <c r="GA210" s="254">
        <v>3.2609524774990581</v>
      </c>
      <c r="GB210" s="254"/>
      <c r="GC210" s="254">
        <v>15.058253870404519</v>
      </c>
      <c r="GD210" s="254"/>
      <c r="GE210" s="254">
        <v>61.477043211948228</v>
      </c>
      <c r="GF210" s="254"/>
      <c r="GG210" s="254">
        <v>144.73614760602692</v>
      </c>
      <c r="GH210" s="254"/>
      <c r="GI210" s="254">
        <v>98.38495763846251</v>
      </c>
      <c r="GJ210" s="254"/>
      <c r="GK210" s="254">
        <v>21.203756642895712</v>
      </c>
      <c r="GL210" s="254"/>
      <c r="GM210" s="254">
        <v>0</v>
      </c>
      <c r="GN210" s="254"/>
      <c r="GO210" s="254">
        <v>61.809411365582413</v>
      </c>
      <c r="GP210" s="254"/>
      <c r="GQ210" s="254">
        <v>1742</v>
      </c>
      <c r="GR210" s="254"/>
      <c r="GS210" s="254">
        <v>85.4</v>
      </c>
      <c r="GT210" s="254"/>
      <c r="GU210" s="184">
        <v>71.2</v>
      </c>
      <c r="GV210" s="184"/>
      <c r="GW210" s="184">
        <v>71.2</v>
      </c>
      <c r="GX210" s="184"/>
      <c r="GY210" s="184">
        <v>56.5</v>
      </c>
      <c r="GZ210" s="184"/>
      <c r="HC210" s="184"/>
      <c r="HG210" s="184">
        <v>481</v>
      </c>
      <c r="HH210" s="184"/>
      <c r="HI210" s="184">
        <v>3318</v>
      </c>
      <c r="HJ210" s="184"/>
      <c r="HK210" s="184">
        <v>140</v>
      </c>
      <c r="HL210" s="184"/>
      <c r="HM210" s="184">
        <v>4226</v>
      </c>
      <c r="HO210" s="183">
        <v>366.81112000190137</v>
      </c>
      <c r="HQ210" s="154"/>
      <c r="HS210" s="238">
        <v>12</v>
      </c>
      <c r="HT210" s="194">
        <v>2000</v>
      </c>
      <c r="HU210" s="239"/>
      <c r="HW210" s="239">
        <v>71.019898639999994</v>
      </c>
      <c r="HX210" s="239"/>
      <c r="HY210" s="154"/>
      <c r="HZ210" s="154"/>
      <c r="IA210" s="184">
        <v>4</v>
      </c>
      <c r="IB210" s="184"/>
      <c r="IC210" s="184">
        <v>173</v>
      </c>
      <c r="ID210" s="184"/>
      <c r="IE210" s="185">
        <v>0.29893802267444902</v>
      </c>
      <c r="IF210" s="185"/>
      <c r="IG210" s="184">
        <v>12.92906948066992</v>
      </c>
    </row>
    <row r="211" spans="1:241" ht="15" customHeight="1" x14ac:dyDescent="0.25">
      <c r="A211" s="156">
        <v>208</v>
      </c>
      <c r="B211" s="155"/>
      <c r="C211" s="244"/>
      <c r="D211" s="244"/>
      <c r="E211" s="245">
        <v>129779</v>
      </c>
      <c r="F211" s="244"/>
      <c r="G211" s="244">
        <v>26080</v>
      </c>
      <c r="H211" s="244"/>
      <c r="I211" s="244">
        <v>17800</v>
      </c>
      <c r="J211" s="244"/>
      <c r="K211" s="244">
        <v>24218</v>
      </c>
      <c r="L211" s="244"/>
      <c r="M211" s="244">
        <v>17.514169822977944</v>
      </c>
      <c r="N211" s="244"/>
      <c r="O211" s="244">
        <v>11.953689526418996</v>
      </c>
      <c r="P211" s="244"/>
      <c r="Q211" s="244">
        <v>16.263733311843552</v>
      </c>
      <c r="R211" s="244"/>
      <c r="S211" s="244">
        <v>38</v>
      </c>
      <c r="U211" s="244"/>
      <c r="V211" s="244"/>
      <c r="W211" s="245">
        <v>411</v>
      </c>
      <c r="Y211" s="257">
        <v>0.2844743453975373</v>
      </c>
      <c r="Z211" s="257"/>
      <c r="AA211" s="245">
        <v>55031</v>
      </c>
      <c r="AC211" s="245">
        <v>38.151062428507061</v>
      </c>
      <c r="AE211" s="245">
        <v>46070</v>
      </c>
      <c r="AG211" s="245">
        <v>32.041117231402659</v>
      </c>
      <c r="AK211" s="245">
        <v>87</v>
      </c>
      <c r="AM211" s="245">
        <v>6732</v>
      </c>
      <c r="AO211" s="245">
        <v>6549</v>
      </c>
      <c r="AQ211" s="245">
        <v>57</v>
      </c>
      <c r="AS211" s="245">
        <v>899</v>
      </c>
      <c r="AU211" s="245">
        <v>1025</v>
      </c>
      <c r="AW211" s="245">
        <v>180</v>
      </c>
      <c r="AY211" s="245">
        <v>1097</v>
      </c>
      <c r="AZ211" s="244"/>
      <c r="BA211" s="244"/>
      <c r="BB211" s="244"/>
      <c r="BC211" s="244">
        <v>1039</v>
      </c>
      <c r="BD211" s="244"/>
      <c r="BE211" s="244">
        <v>356</v>
      </c>
      <c r="BF211" s="244"/>
      <c r="BG211" s="244">
        <v>15</v>
      </c>
      <c r="BH211" s="244"/>
      <c r="BI211" s="244">
        <v>668</v>
      </c>
      <c r="BJ211" s="244"/>
      <c r="BK211" s="244"/>
      <c r="BL211" s="244"/>
      <c r="BM211" s="245">
        <v>6505</v>
      </c>
      <c r="BO211" s="245">
        <v>3155</v>
      </c>
      <c r="BQ211" s="245">
        <v>1200</v>
      </c>
      <c r="BS211" s="245">
        <v>25585</v>
      </c>
      <c r="BU211" s="245">
        <v>56000</v>
      </c>
      <c r="BW211" s="244"/>
      <c r="BX211" s="244"/>
      <c r="BY211" s="244"/>
      <c r="BZ211" s="244"/>
      <c r="CA211" s="244">
        <v>51922</v>
      </c>
      <c r="CB211" s="244"/>
      <c r="CC211" s="244">
        <v>36.592103964931567</v>
      </c>
      <c r="CE211" s="244"/>
      <c r="CF211" s="244"/>
      <c r="CG211" s="244">
        <v>79628</v>
      </c>
      <c r="CH211" s="244"/>
      <c r="CI211" s="244">
        <v>3520</v>
      </c>
      <c r="CJ211" s="244"/>
      <c r="CK211" s="244">
        <v>35117</v>
      </c>
      <c r="CL211" s="244"/>
      <c r="CM211" s="244">
        <v>4.2334151152162409</v>
      </c>
      <c r="CN211" s="244"/>
      <c r="CO211" s="257">
        <v>4.9000000000000004</v>
      </c>
      <c r="CP211" s="244"/>
      <c r="CQ211" s="244">
        <v>70.306515029805951</v>
      </c>
      <c r="CR211" s="244"/>
      <c r="CS211" s="244">
        <v>2.173646076384625</v>
      </c>
      <c r="CT211" s="244"/>
      <c r="CU211" s="244">
        <v>28781</v>
      </c>
      <c r="CV211" s="244"/>
      <c r="CW211" s="244">
        <v>3535</v>
      </c>
      <c r="CX211" s="244"/>
      <c r="CY211" s="244">
        <v>36.815646745804337</v>
      </c>
      <c r="CZ211" s="244"/>
      <c r="DA211" s="244">
        <v>4.5218481375358168</v>
      </c>
      <c r="DE211" s="245">
        <v>16397</v>
      </c>
      <c r="DG211" s="245">
        <v>27526</v>
      </c>
      <c r="DI211" s="245">
        <v>13778</v>
      </c>
      <c r="DK211" s="245">
        <v>57965</v>
      </c>
      <c r="DM211" s="245">
        <v>28.287759855084964</v>
      </c>
      <c r="DO211" s="245">
        <v>47.487276804968516</v>
      </c>
      <c r="DQ211" s="245">
        <v>23.769516087294058</v>
      </c>
      <c r="DS211" s="245">
        <v>19594</v>
      </c>
      <c r="DU211" s="245">
        <v>687</v>
      </c>
      <c r="DW211" s="245">
        <v>57976</v>
      </c>
      <c r="DY211" s="245">
        <v>34.166245270187794</v>
      </c>
      <c r="EA211" s="245">
        <v>1.1979284730335316</v>
      </c>
      <c r="EB211" s="244"/>
      <c r="EC211" s="245">
        <v>852250</v>
      </c>
      <c r="ED211" s="244"/>
      <c r="EE211" s="245">
        <v>525000</v>
      </c>
      <c r="EK211" s="242">
        <v>1.7999999999999998</v>
      </c>
      <c r="EO211" s="244">
        <v>1.3820224719101124</v>
      </c>
      <c r="EP211" s="244"/>
      <c r="GA211" s="254">
        <v>2.4300113040613738</v>
      </c>
      <c r="GB211" s="254"/>
      <c r="GC211" s="254">
        <v>14.258511627076082</v>
      </c>
      <c r="GD211" s="254"/>
      <c r="GE211" s="254">
        <v>64.17018304671835</v>
      </c>
      <c r="GF211" s="254"/>
      <c r="GG211" s="254">
        <v>143.01414205835565</v>
      </c>
      <c r="GH211" s="254"/>
      <c r="GI211" s="254">
        <v>101.53952268765555</v>
      </c>
      <c r="GJ211" s="254"/>
      <c r="GK211" s="254">
        <v>24.02417829352672</v>
      </c>
      <c r="GL211" s="254"/>
      <c r="GM211" s="254">
        <v>0</v>
      </c>
      <c r="GN211" s="254"/>
      <c r="GO211" s="254">
        <v>62.425785444733719</v>
      </c>
      <c r="GP211" s="254"/>
      <c r="GQ211" s="254">
        <v>1864</v>
      </c>
      <c r="GR211" s="254"/>
      <c r="GS211" s="254">
        <v>86.8</v>
      </c>
      <c r="GT211" s="254"/>
      <c r="GU211" s="184">
        <v>77.2</v>
      </c>
      <c r="GV211" s="184"/>
      <c r="GW211" s="184">
        <v>72.599999999999994</v>
      </c>
      <c r="GX211" s="184"/>
      <c r="GY211" s="184">
        <v>57.7</v>
      </c>
      <c r="GZ211" s="184"/>
      <c r="HC211" s="184"/>
      <c r="HG211" s="184">
        <v>463</v>
      </c>
      <c r="HH211" s="184"/>
      <c r="HI211" s="184">
        <v>2708</v>
      </c>
      <c r="HJ211" s="184"/>
      <c r="HK211" s="184">
        <v>115</v>
      </c>
      <c r="HL211" s="184"/>
      <c r="HM211" s="184">
        <v>3602</v>
      </c>
      <c r="HO211" s="183">
        <v>429.34931641007563</v>
      </c>
      <c r="HQ211" s="154"/>
      <c r="HS211" s="238">
        <v>12</v>
      </c>
      <c r="HT211" s="194">
        <v>2001</v>
      </c>
      <c r="HU211" s="239"/>
      <c r="HW211" s="239">
        <v>72.604999929999991</v>
      </c>
      <c r="HX211" s="239"/>
      <c r="HY211" s="154"/>
      <c r="HZ211" s="154"/>
      <c r="IA211" s="184">
        <v>5</v>
      </c>
      <c r="IB211" s="184"/>
      <c r="IC211" s="184">
        <v>115</v>
      </c>
      <c r="ID211" s="184"/>
      <c r="IE211" s="185">
        <v>0.36669257960895901</v>
      </c>
      <c r="IF211" s="185"/>
      <c r="IG211" s="184">
        <v>8.4339293310060572</v>
      </c>
    </row>
    <row r="212" spans="1:241" ht="15" customHeight="1" x14ac:dyDescent="0.25">
      <c r="A212" s="198">
        <v>209</v>
      </c>
      <c r="B212" s="155"/>
      <c r="C212" s="244"/>
      <c r="D212" s="244"/>
      <c r="E212" s="245">
        <v>131573</v>
      </c>
      <c r="F212" s="244"/>
      <c r="G212" s="244"/>
      <c r="H212" s="244"/>
      <c r="I212" s="244"/>
      <c r="J212" s="244"/>
      <c r="K212" s="244"/>
      <c r="L212" s="244"/>
      <c r="M212" s="244"/>
      <c r="N212" s="244"/>
      <c r="O212" s="244"/>
      <c r="P212" s="244"/>
      <c r="Q212" s="244"/>
      <c r="R212" s="244"/>
      <c r="S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v>1218</v>
      </c>
      <c r="BD212" s="244"/>
      <c r="BE212" s="244">
        <v>413</v>
      </c>
      <c r="BF212" s="244"/>
      <c r="BG212" s="244">
        <v>2</v>
      </c>
      <c r="BH212" s="244"/>
      <c r="BI212" s="244">
        <v>779</v>
      </c>
      <c r="BJ212" s="244"/>
      <c r="BK212" s="244"/>
      <c r="BL212" s="244"/>
      <c r="BM212" s="244"/>
      <c r="BN212" s="244"/>
      <c r="BO212" s="244"/>
      <c r="BP212" s="244"/>
      <c r="BQ212" s="244"/>
      <c r="BR212" s="244"/>
      <c r="BS212" s="244"/>
      <c r="BT212" s="244"/>
      <c r="BU212" s="244"/>
      <c r="BW212" s="244"/>
      <c r="BX212" s="244"/>
      <c r="BY212" s="244"/>
      <c r="BZ212" s="244"/>
      <c r="CA212" s="244"/>
      <c r="CB212" s="244"/>
      <c r="CC212" s="244"/>
      <c r="CE212" s="244"/>
      <c r="CF212" s="244"/>
      <c r="CG212" s="244"/>
      <c r="CH212" s="244"/>
      <c r="CI212" s="244"/>
      <c r="CJ212" s="244"/>
      <c r="CK212" s="244"/>
      <c r="CL212" s="244"/>
      <c r="CM212" s="244"/>
      <c r="CN212" s="244"/>
      <c r="CO212" s="257">
        <v>5.0999999999999996</v>
      </c>
      <c r="CP212" s="244"/>
      <c r="CQ212" s="244"/>
      <c r="CR212" s="244"/>
      <c r="CS212" s="244"/>
      <c r="CT212" s="244"/>
      <c r="CU212" s="244"/>
      <c r="CV212" s="244"/>
      <c r="CW212" s="244"/>
      <c r="CX212" s="244"/>
      <c r="CY212" s="244"/>
      <c r="CZ212" s="244"/>
      <c r="DA212" s="244"/>
      <c r="DE212" s="244"/>
      <c r="DF212" s="244"/>
      <c r="DG212" s="244"/>
      <c r="DH212" s="244"/>
      <c r="DI212" s="244"/>
      <c r="DJ212" s="244"/>
      <c r="DK212" s="244"/>
      <c r="DL212" s="244"/>
      <c r="DM212" s="244"/>
      <c r="DN212" s="244"/>
      <c r="DO212" s="244"/>
      <c r="DP212" s="244"/>
      <c r="DQ212" s="244"/>
      <c r="DR212" s="244"/>
      <c r="DS212" s="244"/>
      <c r="DT212" s="244"/>
      <c r="DU212" s="244"/>
      <c r="DV212" s="244"/>
      <c r="DW212" s="244"/>
      <c r="DX212" s="244"/>
      <c r="DY212" s="244"/>
      <c r="DZ212" s="244"/>
      <c r="EA212" s="244"/>
      <c r="EB212" s="244"/>
      <c r="EC212" s="245">
        <v>825000</v>
      </c>
      <c r="ED212" s="244"/>
      <c r="EE212" s="245">
        <v>490001</v>
      </c>
      <c r="EK212" s="242">
        <v>0.8</v>
      </c>
      <c r="EO212" s="244"/>
      <c r="EP212" s="244"/>
      <c r="GA212" s="254">
        <v>3.7559022836234992</v>
      </c>
      <c r="GB212" s="254"/>
      <c r="GC212" s="254">
        <v>13.688599085791612</v>
      </c>
      <c r="GD212" s="254"/>
      <c r="GE212" s="254">
        <v>60.634779946413609</v>
      </c>
      <c r="GF212" s="254"/>
      <c r="GG212" s="254">
        <v>147.10135160022048</v>
      </c>
      <c r="GH212" s="254"/>
      <c r="GI212" s="254">
        <v>115.93897066230559</v>
      </c>
      <c r="GJ212" s="254"/>
      <c r="GK212" s="254">
        <v>24.317321327001828</v>
      </c>
      <c r="GL212" s="254"/>
      <c r="GM212" s="254">
        <v>1.5026763054400172</v>
      </c>
      <c r="GN212" s="254"/>
      <c r="GO212" s="254">
        <v>65.286487054966159</v>
      </c>
      <c r="GP212" s="254"/>
      <c r="GQ212" s="254">
        <v>1854</v>
      </c>
      <c r="GR212" s="254"/>
      <c r="GS212" s="254">
        <v>87.7</v>
      </c>
      <c r="GT212" s="254"/>
      <c r="GU212" s="184">
        <v>78.400000000000006</v>
      </c>
      <c r="GV212" s="184"/>
      <c r="GW212" s="184">
        <v>72.2</v>
      </c>
      <c r="GX212" s="184"/>
      <c r="GY212" s="184">
        <v>57.5</v>
      </c>
      <c r="GZ212" s="184"/>
      <c r="HC212" s="184"/>
      <c r="HG212" s="184">
        <v>408</v>
      </c>
      <c r="HH212" s="184"/>
      <c r="HI212" s="184">
        <v>2934</v>
      </c>
      <c r="HJ212" s="184"/>
      <c r="HK212" s="184">
        <v>175</v>
      </c>
      <c r="HL212" s="184"/>
      <c r="HM212" s="184">
        <v>3869</v>
      </c>
      <c r="HO212" s="183">
        <v>402.85238007038339</v>
      </c>
      <c r="HQ212" s="154"/>
      <c r="HS212" s="238">
        <v>12</v>
      </c>
      <c r="HT212" s="194">
        <v>2002</v>
      </c>
      <c r="HU212" s="239"/>
      <c r="HW212" s="239">
        <v>76.981235420000004</v>
      </c>
      <c r="HX212" s="239"/>
      <c r="HY212" s="154"/>
      <c r="HZ212" s="154"/>
      <c r="IA212" s="184">
        <v>2</v>
      </c>
      <c r="IB212" s="184"/>
      <c r="IC212" s="184">
        <v>83</v>
      </c>
      <c r="ID212" s="184"/>
      <c r="IE212" s="185">
        <v>0.14523062623446031</v>
      </c>
      <c r="IF212" s="185"/>
      <c r="IG212" s="184">
        <v>6.0270709887301033</v>
      </c>
    </row>
    <row r="213" spans="1:241" ht="15" customHeight="1" x14ac:dyDescent="0.25">
      <c r="A213" s="156">
        <v>210</v>
      </c>
      <c r="B213" s="155"/>
      <c r="C213" s="244"/>
      <c r="D213" s="244"/>
      <c r="E213" s="245">
        <v>133717</v>
      </c>
      <c r="F213" s="244"/>
      <c r="G213" s="244"/>
      <c r="H213" s="244"/>
      <c r="I213" s="244"/>
      <c r="J213" s="244"/>
      <c r="K213" s="244"/>
      <c r="L213" s="244"/>
      <c r="M213" s="244"/>
      <c r="N213" s="244"/>
      <c r="O213" s="244"/>
      <c r="P213" s="244"/>
      <c r="Q213" s="244"/>
      <c r="R213" s="244"/>
      <c r="S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v>880</v>
      </c>
      <c r="BD213" s="244"/>
      <c r="BE213" s="244">
        <v>352</v>
      </c>
      <c r="BF213" s="244"/>
      <c r="BG213" s="244">
        <v>1</v>
      </c>
      <c r="BH213" s="244"/>
      <c r="BI213" s="244">
        <v>401</v>
      </c>
      <c r="BJ213" s="244"/>
      <c r="BK213" s="244"/>
      <c r="BL213" s="244"/>
      <c r="BM213" s="244"/>
      <c r="BN213" s="244"/>
      <c r="BO213" s="244"/>
      <c r="BP213" s="244"/>
      <c r="BQ213" s="244"/>
      <c r="BR213" s="244"/>
      <c r="BS213" s="244"/>
      <c r="BT213" s="244"/>
      <c r="BU213" s="244"/>
      <c r="BW213" s="244"/>
      <c r="BX213" s="244"/>
      <c r="BY213" s="244"/>
      <c r="BZ213" s="244"/>
      <c r="CA213" s="244"/>
      <c r="CB213" s="244"/>
      <c r="CC213" s="244"/>
      <c r="CE213" s="244"/>
      <c r="CF213" s="244"/>
      <c r="CG213" s="244"/>
      <c r="CH213" s="244"/>
      <c r="CI213" s="244"/>
      <c r="CJ213" s="244"/>
      <c r="CK213" s="244"/>
      <c r="CL213" s="244"/>
      <c r="CM213" s="244"/>
      <c r="CN213" s="244"/>
      <c r="CO213" s="257">
        <v>4</v>
      </c>
      <c r="CP213" s="244"/>
      <c r="CQ213" s="244"/>
      <c r="CR213" s="244"/>
      <c r="CS213" s="244"/>
      <c r="CT213" s="244"/>
      <c r="CU213" s="244"/>
      <c r="CV213" s="244"/>
      <c r="CW213" s="244"/>
      <c r="CX213" s="244"/>
      <c r="CY213" s="244"/>
      <c r="CZ213" s="244"/>
      <c r="DA213" s="244"/>
      <c r="DE213" s="244"/>
      <c r="DF213" s="244"/>
      <c r="DG213" s="244"/>
      <c r="DH213" s="244"/>
      <c r="DI213" s="244"/>
      <c r="DJ213" s="244"/>
      <c r="DK213" s="244"/>
      <c r="DL213" s="244"/>
      <c r="DM213" s="244"/>
      <c r="DN213" s="244"/>
      <c r="DO213" s="244"/>
      <c r="DP213" s="244"/>
      <c r="DQ213" s="244"/>
      <c r="DR213" s="244"/>
      <c r="DS213" s="244"/>
      <c r="DT213" s="244"/>
      <c r="DU213" s="244"/>
      <c r="DV213" s="244"/>
      <c r="DW213" s="244"/>
      <c r="DX213" s="244"/>
      <c r="DY213" s="244"/>
      <c r="DZ213" s="244"/>
      <c r="EA213" s="244"/>
      <c r="EB213" s="244"/>
      <c r="EC213" s="245">
        <v>915000</v>
      </c>
      <c r="ED213" s="244"/>
      <c r="EE213" s="245">
        <v>530000</v>
      </c>
      <c r="EK213" s="242">
        <v>1.2</v>
      </c>
      <c r="EO213" s="244"/>
      <c r="EP213" s="244"/>
      <c r="GA213" s="254">
        <v>2.0126951639643353</v>
      </c>
      <c r="GB213" s="254"/>
      <c r="GC213" s="254">
        <v>15.043263417471955</v>
      </c>
      <c r="GD213" s="254"/>
      <c r="GE213" s="254">
        <v>67.56099780299084</v>
      </c>
      <c r="GF213" s="254"/>
      <c r="GG213" s="254">
        <v>127.91299052110926</v>
      </c>
      <c r="GH213" s="254"/>
      <c r="GI213" s="254">
        <v>99.426561319223524</v>
      </c>
      <c r="GJ213" s="254"/>
      <c r="GK213" s="254">
        <v>23.954138272161899</v>
      </c>
      <c r="GL213" s="254"/>
      <c r="GM213" s="254">
        <v>0</v>
      </c>
      <c r="GN213" s="254"/>
      <c r="GO213" s="254">
        <v>59.607224425990296</v>
      </c>
      <c r="GP213" s="254"/>
      <c r="GQ213" s="254">
        <v>1820</v>
      </c>
      <c r="GR213" s="254"/>
      <c r="GS213" s="254">
        <v>91.8</v>
      </c>
      <c r="GT213" s="254"/>
      <c r="GU213" s="184">
        <v>78.8</v>
      </c>
      <c r="GV213" s="184"/>
      <c r="GW213" s="184">
        <v>75</v>
      </c>
      <c r="GX213" s="184"/>
      <c r="GY213" s="184">
        <v>60.1</v>
      </c>
      <c r="GZ213" s="184"/>
      <c r="HC213" s="184"/>
      <c r="HG213" s="184">
        <v>443</v>
      </c>
      <c r="HH213" s="184"/>
      <c r="HI213" s="184">
        <v>2874</v>
      </c>
      <c r="HJ213" s="184"/>
      <c r="HK213" s="184">
        <v>178</v>
      </c>
      <c r="HL213" s="184"/>
      <c r="HM213" s="184">
        <v>3902</v>
      </c>
      <c r="HO213" s="183">
        <v>398.03574696516807</v>
      </c>
      <c r="HQ213" s="154"/>
      <c r="HS213" s="238">
        <v>12</v>
      </c>
      <c r="HT213" s="194">
        <v>2003</v>
      </c>
      <c r="HU213" s="239"/>
      <c r="HW213" s="239">
        <v>77.655781099999999</v>
      </c>
      <c r="HX213" s="239"/>
      <c r="HY213" s="154"/>
      <c r="HZ213" s="154"/>
      <c r="IA213" s="184">
        <v>2</v>
      </c>
      <c r="IB213" s="184"/>
      <c r="IC213" s="184">
        <v>100</v>
      </c>
      <c r="ID213" s="184"/>
      <c r="IE213" s="185">
        <v>0.14538476076937618</v>
      </c>
      <c r="IF213" s="185"/>
      <c r="IG213" s="184">
        <v>7.2692380384688073</v>
      </c>
    </row>
    <row r="214" spans="1:241" ht="15" customHeight="1" x14ac:dyDescent="0.25">
      <c r="A214" s="156">
        <v>211</v>
      </c>
      <c r="B214" s="155"/>
      <c r="C214" s="244"/>
      <c r="D214" s="244"/>
      <c r="E214" s="245">
        <v>135904</v>
      </c>
      <c r="F214" s="244"/>
      <c r="G214" s="244"/>
      <c r="H214" s="244"/>
      <c r="I214" s="244"/>
      <c r="J214" s="244"/>
      <c r="K214" s="244"/>
      <c r="L214" s="244"/>
      <c r="M214" s="244"/>
      <c r="N214" s="244"/>
      <c r="O214" s="244"/>
      <c r="P214" s="244"/>
      <c r="Q214" s="244"/>
      <c r="R214" s="244"/>
      <c r="S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v>852</v>
      </c>
      <c r="BD214" s="244"/>
      <c r="BE214" s="244">
        <v>289</v>
      </c>
      <c r="BF214" s="244"/>
      <c r="BG214" s="244">
        <v>1</v>
      </c>
      <c r="BH214" s="244"/>
      <c r="BI214" s="244">
        <v>230</v>
      </c>
      <c r="BJ214" s="244"/>
      <c r="BK214" s="244"/>
      <c r="BL214" s="244"/>
      <c r="BM214" s="244"/>
      <c r="BN214" s="244"/>
      <c r="BO214" s="244"/>
      <c r="BP214" s="244"/>
      <c r="BQ214" s="244"/>
      <c r="BR214" s="244"/>
      <c r="BS214" s="244"/>
      <c r="BT214" s="244"/>
      <c r="BU214" s="244"/>
      <c r="BW214" s="244"/>
      <c r="BX214" s="244"/>
      <c r="BY214" s="244"/>
      <c r="BZ214" s="244"/>
      <c r="CA214" s="244"/>
      <c r="CB214" s="244"/>
      <c r="CC214" s="244"/>
      <c r="CE214" s="244"/>
      <c r="CF214" s="244"/>
      <c r="CG214" s="244"/>
      <c r="CH214" s="244"/>
      <c r="CI214" s="244"/>
      <c r="CJ214" s="244"/>
      <c r="CK214" s="244"/>
      <c r="CL214" s="244"/>
      <c r="CM214" s="244"/>
      <c r="CN214" s="244"/>
      <c r="CO214" s="257">
        <v>4</v>
      </c>
      <c r="CP214" s="244"/>
      <c r="CQ214" s="244"/>
      <c r="CR214" s="244"/>
      <c r="CS214" s="244"/>
      <c r="CT214" s="244"/>
      <c r="CU214" s="244"/>
      <c r="CV214" s="244"/>
      <c r="CW214" s="244"/>
      <c r="CX214" s="244"/>
      <c r="CY214" s="244"/>
      <c r="CZ214" s="244"/>
      <c r="DA214" s="244"/>
      <c r="DE214" s="244"/>
      <c r="DF214" s="244"/>
      <c r="DG214" s="244"/>
      <c r="DH214" s="244"/>
      <c r="DI214" s="244"/>
      <c r="DJ214" s="244"/>
      <c r="DK214" s="244"/>
      <c r="DL214" s="244"/>
      <c r="DM214" s="244"/>
      <c r="DN214" s="244"/>
      <c r="DO214" s="244"/>
      <c r="DP214" s="244"/>
      <c r="DQ214" s="244"/>
      <c r="DR214" s="244"/>
      <c r="DS214" s="244"/>
      <c r="DT214" s="244"/>
      <c r="DU214" s="244"/>
      <c r="DV214" s="244"/>
      <c r="DW214" s="244"/>
      <c r="DX214" s="244"/>
      <c r="DY214" s="244"/>
      <c r="DZ214" s="244"/>
      <c r="EA214" s="244"/>
      <c r="EB214" s="244"/>
      <c r="EC214" s="245">
        <v>1050000</v>
      </c>
      <c r="ED214" s="244"/>
      <c r="EE214" s="245">
        <v>560500</v>
      </c>
      <c r="EK214" s="242">
        <v>1.3</v>
      </c>
      <c r="EO214" s="244"/>
      <c r="EP214" s="244"/>
      <c r="GA214" s="254">
        <v>1.9225487503433123</v>
      </c>
      <c r="GB214" s="254"/>
      <c r="GC214" s="254">
        <v>17.757809157038942</v>
      </c>
      <c r="GD214" s="254"/>
      <c r="GE214" s="254">
        <v>71.920271242165825</v>
      </c>
      <c r="GF214" s="254"/>
      <c r="GG214" s="254">
        <v>128.68111575468947</v>
      </c>
      <c r="GH214" s="254"/>
      <c r="GI214" s="254">
        <v>105.78012844729882</v>
      </c>
      <c r="GJ214" s="254"/>
      <c r="GK214" s="254">
        <v>21.492295214922951</v>
      </c>
      <c r="GL214" s="254"/>
      <c r="GM214" s="254">
        <v>1.7374307742425887</v>
      </c>
      <c r="GN214" s="254"/>
      <c r="GO214" s="254">
        <v>62.202297562342395</v>
      </c>
      <c r="GP214" s="254"/>
      <c r="GQ214" s="254">
        <v>1833</v>
      </c>
      <c r="GR214" s="254"/>
      <c r="GS214" s="254">
        <v>86.1</v>
      </c>
      <c r="GT214" s="254"/>
      <c r="GU214" s="184">
        <v>82.8</v>
      </c>
      <c r="GV214" s="184"/>
      <c r="GW214" s="184">
        <v>75.8</v>
      </c>
      <c r="GX214" s="184"/>
      <c r="GY214" s="184">
        <v>61</v>
      </c>
      <c r="GZ214" s="184"/>
      <c r="HC214" s="184"/>
      <c r="HG214" s="184">
        <v>382</v>
      </c>
      <c r="HH214" s="184"/>
      <c r="HI214" s="184">
        <v>2712</v>
      </c>
      <c r="HJ214" s="184"/>
      <c r="HK214" s="184">
        <v>192</v>
      </c>
      <c r="HL214" s="184"/>
      <c r="HM214" s="184">
        <v>3729</v>
      </c>
      <c r="HO214" s="183">
        <v>426.27339829640215</v>
      </c>
      <c r="HQ214" s="154"/>
      <c r="HS214" s="238">
        <v>12</v>
      </c>
      <c r="HT214" s="194">
        <v>2004</v>
      </c>
      <c r="HU214" s="239"/>
      <c r="HW214" s="239">
        <v>75.278883129999997</v>
      </c>
      <c r="HX214" s="239"/>
      <c r="HY214" s="154"/>
      <c r="HZ214" s="154"/>
      <c r="IA214" s="184">
        <v>2</v>
      </c>
      <c r="IB214" s="184"/>
      <c r="IC214" s="184">
        <v>86</v>
      </c>
      <c r="ID214" s="184"/>
      <c r="IE214" s="185">
        <v>0.14354246053150868</v>
      </c>
      <c r="IF214" s="185"/>
      <c r="IG214" s="184">
        <v>6.1723258028548731</v>
      </c>
    </row>
    <row r="215" spans="1:241" ht="15" customHeight="1" x14ac:dyDescent="0.25">
      <c r="A215" s="156">
        <v>212</v>
      </c>
      <c r="B215" s="155"/>
      <c r="C215" s="244"/>
      <c r="D215" s="244"/>
      <c r="E215" s="245">
        <v>136515</v>
      </c>
      <c r="F215" s="244"/>
      <c r="G215" s="244"/>
      <c r="H215" s="244"/>
      <c r="I215" s="244"/>
      <c r="J215" s="244"/>
      <c r="K215" s="244"/>
      <c r="L215" s="244"/>
      <c r="M215" s="244"/>
      <c r="N215" s="244"/>
      <c r="O215" s="244"/>
      <c r="P215" s="244"/>
      <c r="Q215" s="244"/>
      <c r="R215" s="244"/>
      <c r="S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v>1144</v>
      </c>
      <c r="BD215" s="244"/>
      <c r="BE215" s="244">
        <v>289</v>
      </c>
      <c r="BF215" s="244"/>
      <c r="BG215" s="244">
        <v>0</v>
      </c>
      <c r="BH215" s="244"/>
      <c r="BI215" s="244">
        <v>247</v>
      </c>
      <c r="BJ215" s="244"/>
      <c r="BK215" s="244"/>
      <c r="BL215" s="244"/>
      <c r="BM215" s="244"/>
      <c r="BN215" s="244"/>
      <c r="BO215" s="244"/>
      <c r="BP215" s="244"/>
      <c r="BQ215" s="244"/>
      <c r="BR215" s="244"/>
      <c r="BS215" s="244"/>
      <c r="BT215" s="244"/>
      <c r="BU215" s="244"/>
      <c r="BW215" s="244"/>
      <c r="BX215" s="244"/>
      <c r="BY215" s="244"/>
      <c r="BZ215" s="244"/>
      <c r="CA215" s="244"/>
      <c r="CB215" s="244"/>
      <c r="CC215" s="244"/>
      <c r="CE215" s="244"/>
      <c r="CF215" s="244"/>
      <c r="CG215" s="244"/>
      <c r="CH215" s="244"/>
      <c r="CI215" s="244"/>
      <c r="CJ215" s="244"/>
      <c r="CK215" s="244"/>
      <c r="CL215" s="244"/>
      <c r="CM215" s="244"/>
      <c r="CN215" s="244"/>
      <c r="CO215" s="257">
        <v>3.7</v>
      </c>
      <c r="CP215" s="244"/>
      <c r="CQ215" s="244"/>
      <c r="CR215" s="244"/>
      <c r="CS215" s="244"/>
      <c r="CT215" s="244"/>
      <c r="CU215" s="244"/>
      <c r="CV215" s="244"/>
      <c r="CW215" s="244"/>
      <c r="CX215" s="244"/>
      <c r="CY215" s="244"/>
      <c r="CZ215" s="244"/>
      <c r="DA215" s="244"/>
      <c r="DE215" s="244"/>
      <c r="DF215" s="244"/>
      <c r="DG215" s="244"/>
      <c r="DH215" s="244"/>
      <c r="DI215" s="244"/>
      <c r="DJ215" s="244"/>
      <c r="DK215" s="244"/>
      <c r="DL215" s="244"/>
      <c r="DM215" s="244"/>
      <c r="DN215" s="244"/>
      <c r="DO215" s="244"/>
      <c r="DP215" s="244"/>
      <c r="DQ215" s="244"/>
      <c r="DR215" s="244"/>
      <c r="DS215" s="244"/>
      <c r="DT215" s="244"/>
      <c r="DU215" s="244"/>
      <c r="DV215" s="244"/>
      <c r="DW215" s="244"/>
      <c r="DX215" s="244"/>
      <c r="DY215" s="244"/>
      <c r="DZ215" s="244"/>
      <c r="EA215" s="244"/>
      <c r="EB215" s="244"/>
      <c r="EC215" s="245">
        <v>1260000</v>
      </c>
      <c r="ED215" s="244"/>
      <c r="EE215" s="245">
        <v>575800</v>
      </c>
      <c r="EK215" s="242">
        <v>1.3</v>
      </c>
      <c r="EO215" s="244"/>
      <c r="EP215" s="244"/>
      <c r="GA215" s="254">
        <v>1.6402482090742982</v>
      </c>
      <c r="GB215" s="254"/>
      <c r="GC215" s="254">
        <v>12.712467270791965</v>
      </c>
      <c r="GD215" s="254"/>
      <c r="GE215" s="254">
        <v>55.417501512122378</v>
      </c>
      <c r="GF215" s="254"/>
      <c r="GG215" s="254">
        <v>123.80482985354898</v>
      </c>
      <c r="GH215" s="254"/>
      <c r="GI215" s="254">
        <v>99.255439478258836</v>
      </c>
      <c r="GJ215" s="254"/>
      <c r="GK215" s="254">
        <v>24.218742012696591</v>
      </c>
      <c r="GL215" s="254"/>
      <c r="GM215" s="254">
        <v>2.3263240437311912</v>
      </c>
      <c r="GN215" s="254"/>
      <c r="GO215" s="254">
        <v>56.35480586660136</v>
      </c>
      <c r="GP215" s="254"/>
      <c r="GQ215" s="254">
        <v>1725</v>
      </c>
      <c r="GR215" s="254"/>
      <c r="GS215" s="254">
        <v>91.7</v>
      </c>
      <c r="GT215" s="254"/>
      <c r="GU215" s="184">
        <v>81.400000000000006</v>
      </c>
      <c r="GV215" s="184"/>
      <c r="GW215" s="184">
        <v>73.7</v>
      </c>
      <c r="GX215" s="184"/>
      <c r="GY215" s="184">
        <v>59</v>
      </c>
      <c r="GZ215" s="184"/>
      <c r="HC215" s="184"/>
      <c r="HG215" s="223">
        <v>458.839780923094</v>
      </c>
      <c r="HH215" s="223"/>
      <c r="HI215" s="223">
        <v>2723.1898041774552</v>
      </c>
      <c r="HJ215" s="223"/>
      <c r="HK215" s="223">
        <v>263.78081202840502</v>
      </c>
      <c r="HL215" s="223"/>
      <c r="HM215" s="223">
        <v>3928.9457791599275</v>
      </c>
      <c r="HO215" s="183">
        <v>370.11419825759356</v>
      </c>
      <c r="HQ215" s="154"/>
      <c r="HS215" s="238">
        <v>12</v>
      </c>
      <c r="HT215" s="194">
        <v>2005</v>
      </c>
      <c r="HU215" s="239"/>
      <c r="HW215" s="239">
        <v>75.772778799999998</v>
      </c>
      <c r="HX215" s="239"/>
      <c r="HY215" s="154"/>
      <c r="HZ215" s="154"/>
      <c r="IA215" s="184">
        <v>3</v>
      </c>
      <c r="IB215" s="184"/>
      <c r="IC215" s="184">
        <v>90</v>
      </c>
      <c r="ID215" s="184"/>
      <c r="IE215" s="185">
        <v>0.21199736875468461</v>
      </c>
      <c r="IF215" s="185"/>
      <c r="IG215" s="184">
        <v>6.359921062640538</v>
      </c>
    </row>
    <row r="216" spans="1:241" ht="15" customHeight="1" x14ac:dyDescent="0.25">
      <c r="A216" s="156">
        <v>213</v>
      </c>
      <c r="B216" s="155"/>
      <c r="C216" s="244"/>
      <c r="D216" s="244"/>
      <c r="E216" s="245">
        <v>137152</v>
      </c>
      <c r="F216" s="244"/>
      <c r="G216" s="244"/>
      <c r="H216" s="244"/>
      <c r="I216" s="244"/>
      <c r="J216" s="244"/>
      <c r="K216" s="244"/>
      <c r="L216" s="244"/>
      <c r="M216" s="244"/>
      <c r="N216" s="244"/>
      <c r="O216" s="244"/>
      <c r="P216" s="244"/>
      <c r="Q216" s="244"/>
      <c r="R216" s="244"/>
      <c r="S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68">
        <v>736</v>
      </c>
      <c r="BD216" s="240"/>
      <c r="BE216" s="268">
        <v>183</v>
      </c>
      <c r="BF216" s="240"/>
      <c r="BG216" s="268">
        <v>0</v>
      </c>
      <c r="BH216" s="240"/>
      <c r="BI216" s="268">
        <v>190</v>
      </c>
      <c r="BJ216" s="244"/>
      <c r="BK216" s="244"/>
      <c r="BL216" s="244"/>
      <c r="BM216" s="244"/>
      <c r="BN216" s="244"/>
      <c r="BO216" s="244"/>
      <c r="BP216" s="244"/>
      <c r="BQ216" s="244"/>
      <c r="BR216" s="244"/>
      <c r="BS216" s="244"/>
      <c r="BT216" s="244"/>
      <c r="BU216" s="244"/>
      <c r="BW216" s="244"/>
      <c r="BX216" s="244"/>
      <c r="BY216" s="244"/>
      <c r="BZ216" s="244"/>
      <c r="CA216" s="244"/>
      <c r="CB216" s="244"/>
      <c r="CC216" s="244"/>
      <c r="CE216" s="244"/>
      <c r="CF216" s="244"/>
      <c r="CG216" s="244"/>
      <c r="CH216" s="244"/>
      <c r="CI216" s="244"/>
      <c r="CJ216" s="244"/>
      <c r="CK216" s="244"/>
      <c r="CL216" s="244"/>
      <c r="CM216" s="244"/>
      <c r="CN216" s="244"/>
      <c r="CO216" s="257">
        <v>3.1</v>
      </c>
      <c r="CP216" s="244"/>
      <c r="CQ216" s="244"/>
      <c r="CR216" s="244"/>
      <c r="CS216" s="244"/>
      <c r="CT216" s="244"/>
      <c r="CU216" s="244"/>
      <c r="CV216" s="244"/>
      <c r="CW216" s="244"/>
      <c r="CX216" s="244"/>
      <c r="CY216" s="244"/>
      <c r="CZ216" s="244"/>
      <c r="DA216" s="244"/>
      <c r="DE216" s="244"/>
      <c r="DF216" s="244"/>
      <c r="DG216" s="244"/>
      <c r="DH216" s="244"/>
      <c r="DI216" s="244"/>
      <c r="DJ216" s="244"/>
      <c r="DK216" s="244"/>
      <c r="DL216" s="244"/>
      <c r="DM216" s="244"/>
      <c r="DN216" s="244"/>
      <c r="DO216" s="244"/>
      <c r="DP216" s="244"/>
      <c r="DQ216" s="244"/>
      <c r="DR216" s="244"/>
      <c r="DS216" s="244"/>
      <c r="DT216" s="244"/>
      <c r="DU216" s="244"/>
      <c r="DV216" s="244"/>
      <c r="DW216" s="244"/>
      <c r="DX216" s="244"/>
      <c r="DY216" s="244"/>
      <c r="DZ216" s="244"/>
      <c r="EA216" s="244"/>
      <c r="EB216" s="244"/>
      <c r="EC216" s="245">
        <v>1365000</v>
      </c>
      <c r="ED216" s="244"/>
      <c r="EE216" s="245">
        <v>593000</v>
      </c>
      <c r="EK216" s="242">
        <v>0.70000000000000007</v>
      </c>
      <c r="EO216" s="244"/>
      <c r="EP216" s="244"/>
      <c r="GA216" s="254">
        <v>0.79025888174022396</v>
      </c>
      <c r="GC216" s="254">
        <v>13.061886138664271</v>
      </c>
      <c r="GE216" s="254">
        <v>51.197651412654665</v>
      </c>
      <c r="GG216" s="254">
        <v>126.67060285819399</v>
      </c>
      <c r="GI216" s="254">
        <v>101.75343583256399</v>
      </c>
      <c r="GK216" s="254">
        <v>22.466977353132048</v>
      </c>
      <c r="GM216" s="254">
        <v>0</v>
      </c>
      <c r="GO216" s="254">
        <v>55.602610270855465</v>
      </c>
      <c r="GP216" s="254"/>
      <c r="GQ216" s="254">
        <v>1829</v>
      </c>
      <c r="GR216" s="254"/>
      <c r="GS216" s="254">
        <v>87.8</v>
      </c>
      <c r="GT216" s="254"/>
      <c r="GU216" s="184">
        <v>81.099999999999994</v>
      </c>
      <c r="GV216" s="184"/>
      <c r="GW216" s="184">
        <v>76.900000000000006</v>
      </c>
      <c r="GX216" s="184"/>
      <c r="GY216" s="184">
        <v>60.1</v>
      </c>
      <c r="GZ216" s="184"/>
      <c r="HC216" s="184"/>
      <c r="HG216" s="184">
        <v>543.05977710233026</v>
      </c>
      <c r="HH216" s="184"/>
      <c r="HI216" s="184">
        <v>2982.1006416751097</v>
      </c>
      <c r="HJ216" s="184"/>
      <c r="HK216" s="184">
        <v>320.83755488010809</v>
      </c>
      <c r="HL216" s="184"/>
      <c r="HM216" s="184">
        <v>4558.5950692333672</v>
      </c>
      <c r="HO216" s="183">
        <v>415.49223781636562</v>
      </c>
      <c r="HQ216" s="154"/>
      <c r="HS216" s="238">
        <v>12</v>
      </c>
      <c r="HT216" s="194">
        <v>2006</v>
      </c>
      <c r="HU216" s="239"/>
      <c r="HW216" s="239">
        <v>74.342426779999997</v>
      </c>
      <c r="HX216" s="239"/>
      <c r="HY216" s="154"/>
      <c r="HZ216" s="154"/>
      <c r="IA216" s="184">
        <v>1</v>
      </c>
      <c r="IB216" s="184"/>
      <c r="IC216" s="184">
        <v>84</v>
      </c>
      <c r="ID216" s="184"/>
      <c r="IE216" s="185">
        <v>6.9593884988574564E-2</v>
      </c>
      <c r="IF216" s="185"/>
      <c r="IG216" s="184">
        <v>5.8458863390402644</v>
      </c>
    </row>
    <row r="217" spans="1:241" ht="15" customHeight="1" x14ac:dyDescent="0.25">
      <c r="A217" s="156">
        <v>214</v>
      </c>
      <c r="B217" s="155"/>
      <c r="C217" s="244"/>
      <c r="D217" s="244"/>
      <c r="E217" s="245">
        <v>139234</v>
      </c>
      <c r="F217" s="244"/>
      <c r="G217" s="244"/>
      <c r="H217" s="244"/>
      <c r="I217" s="244"/>
      <c r="J217" s="244"/>
      <c r="K217" s="244"/>
      <c r="L217" s="244"/>
      <c r="M217" s="244"/>
      <c r="N217" s="244"/>
      <c r="O217" s="244"/>
      <c r="P217" s="244"/>
      <c r="Q217" s="244"/>
      <c r="R217" s="244"/>
      <c r="S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v>956</v>
      </c>
      <c r="BD217" s="244"/>
      <c r="BE217" s="244">
        <v>210</v>
      </c>
      <c r="BF217" s="244"/>
      <c r="BG217" s="244">
        <v>0</v>
      </c>
      <c r="BH217" s="244"/>
      <c r="BI217" s="244">
        <v>250</v>
      </c>
      <c r="BJ217" s="244"/>
      <c r="BK217" s="244"/>
      <c r="BL217" s="244"/>
      <c r="BM217" s="244"/>
      <c r="BN217" s="244"/>
      <c r="BO217" s="244"/>
      <c r="BP217" s="244"/>
      <c r="BQ217" s="244"/>
      <c r="BR217" s="244"/>
      <c r="BS217" s="244"/>
      <c r="BT217" s="244"/>
      <c r="BU217" s="244"/>
      <c r="BW217" s="244"/>
      <c r="BX217" s="244"/>
      <c r="BY217" s="244"/>
      <c r="BZ217" s="244"/>
      <c r="CA217" s="244"/>
      <c r="CB217" s="244"/>
      <c r="CC217" s="244"/>
      <c r="CE217" s="244"/>
      <c r="CF217" s="244"/>
      <c r="CG217" s="244"/>
      <c r="CH217" s="244"/>
      <c r="CI217" s="244"/>
      <c r="CJ217" s="244"/>
      <c r="CK217" s="244"/>
      <c r="CL217" s="244"/>
      <c r="CM217" s="244"/>
      <c r="CN217" s="244"/>
      <c r="CO217" s="257">
        <v>4.2</v>
      </c>
      <c r="CP217" s="244"/>
      <c r="CQ217" s="244"/>
      <c r="CR217" s="244"/>
      <c r="CS217" s="244"/>
      <c r="CT217" s="244"/>
      <c r="CU217" s="244"/>
      <c r="CV217" s="244"/>
      <c r="CW217" s="244"/>
      <c r="CX217" s="244"/>
      <c r="CY217" s="244"/>
      <c r="CZ217" s="244"/>
      <c r="DA217" s="244"/>
      <c r="DE217" s="244"/>
      <c r="DF217" s="244"/>
      <c r="DG217" s="244"/>
      <c r="DH217" s="244"/>
      <c r="DI217" s="244"/>
      <c r="DJ217" s="244"/>
      <c r="DK217" s="244"/>
      <c r="DL217" s="244"/>
      <c r="DM217" s="244"/>
      <c r="DN217" s="244"/>
      <c r="DO217" s="244"/>
      <c r="DP217" s="244"/>
      <c r="DQ217" s="244"/>
      <c r="DR217" s="244"/>
      <c r="DS217" s="244"/>
      <c r="DT217" s="244"/>
      <c r="DU217" s="244"/>
      <c r="DV217" s="244"/>
      <c r="DW217" s="244"/>
      <c r="DX217" s="244"/>
      <c r="DY217" s="244"/>
      <c r="DZ217" s="244"/>
      <c r="EA217" s="244"/>
      <c r="EB217" s="244"/>
      <c r="EC217" s="245">
        <v>1485000</v>
      </c>
      <c r="ED217" s="244"/>
      <c r="EE217" s="245">
        <v>620000</v>
      </c>
      <c r="EK217" s="242">
        <v>0.6</v>
      </c>
      <c r="EO217" s="244"/>
      <c r="EP217" s="244"/>
      <c r="GA217" s="254">
        <v>2.6671203126199376</v>
      </c>
      <c r="GC217" s="254">
        <v>14.063847313883253</v>
      </c>
      <c r="GE217" s="254">
        <v>65.154845106302957</v>
      </c>
      <c r="GG217" s="254">
        <v>136.50724958648462</v>
      </c>
      <c r="GI217" s="254">
        <v>100.26250601738545</v>
      </c>
      <c r="GK217" s="254">
        <v>24.825649980464629</v>
      </c>
      <c r="GM217" s="254">
        <v>0</v>
      </c>
      <c r="GO217" s="254">
        <v>60.061638062276693</v>
      </c>
      <c r="GP217" s="254"/>
      <c r="GQ217" s="254">
        <v>1737</v>
      </c>
      <c r="GR217" s="254"/>
      <c r="GS217" s="254">
        <v>90.914269438906288</v>
      </c>
      <c r="GT217" s="254"/>
      <c r="GU217" s="184">
        <v>81.503229594832646</v>
      </c>
      <c r="GV217" s="184"/>
      <c r="GW217" s="184">
        <v>75.645959318306765</v>
      </c>
      <c r="GX217" s="184"/>
      <c r="GY217" s="184">
        <v>58.493677844969767</v>
      </c>
      <c r="GZ217" s="184"/>
      <c r="HC217" s="184"/>
      <c r="HG217" s="184">
        <v>707.99667140901408</v>
      </c>
      <c r="HH217" s="184"/>
      <c r="HI217" s="184">
        <v>3201.0844764180065</v>
      </c>
      <c r="HJ217" s="184"/>
      <c r="HK217" s="184">
        <v>260.38171422435778</v>
      </c>
      <c r="HL217" s="184"/>
      <c r="HM217" s="184">
        <v>5053.2842992510668</v>
      </c>
      <c r="HO217" s="183">
        <v>439.06197752351602</v>
      </c>
      <c r="HQ217" s="154"/>
      <c r="HS217" s="238">
        <v>11</v>
      </c>
      <c r="HT217" s="194">
        <v>2007</v>
      </c>
      <c r="HU217" s="239"/>
      <c r="HW217" s="239">
        <v>71.08529304000001</v>
      </c>
      <c r="HX217" s="239"/>
      <c r="HY217" s="154"/>
      <c r="HZ217" s="154"/>
      <c r="IA217" s="184">
        <v>1.3333333333333333</v>
      </c>
      <c r="IB217" s="184"/>
      <c r="IC217" s="184">
        <v>121.33333333333333</v>
      </c>
      <c r="ID217" s="184"/>
      <c r="IE217" s="185">
        <v>9.1405350917746819E-2</v>
      </c>
      <c r="IF217" s="185"/>
      <c r="IG217" s="184">
        <v>8.317886933514961</v>
      </c>
    </row>
    <row r="218" spans="1:241" ht="15" customHeight="1" x14ac:dyDescent="0.25">
      <c r="A218" s="156">
        <v>215</v>
      </c>
      <c r="B218" s="155"/>
      <c r="C218" s="244"/>
      <c r="D218" s="244"/>
      <c r="E218" s="245">
        <v>141453</v>
      </c>
      <c r="F218" s="244"/>
      <c r="G218" s="244"/>
      <c r="H218" s="244"/>
      <c r="I218" s="244"/>
      <c r="J218" s="244"/>
      <c r="K218" s="244"/>
      <c r="L218" s="244"/>
      <c r="M218" s="244"/>
      <c r="N218" s="244"/>
      <c r="O218" s="244"/>
      <c r="P218" s="244"/>
      <c r="Q218" s="244"/>
      <c r="R218" s="244"/>
      <c r="S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f>SUM(BE218,BG218,BI218)</f>
        <v>2666</v>
      </c>
      <c r="BD218" s="244"/>
      <c r="BE218" s="244">
        <v>630</v>
      </c>
      <c r="BF218" s="244"/>
      <c r="BG218" s="244">
        <v>6</v>
      </c>
      <c r="BH218" s="244"/>
      <c r="BI218" s="244">
        <v>2030</v>
      </c>
      <c r="BJ218" s="244"/>
      <c r="BK218" s="244"/>
      <c r="BL218" s="244"/>
      <c r="BM218" s="244"/>
      <c r="BN218" s="244"/>
      <c r="BO218" s="244"/>
      <c r="BP218" s="244"/>
      <c r="BQ218" s="244"/>
      <c r="BR218" s="244"/>
      <c r="BS218" s="244"/>
      <c r="BT218" s="244"/>
      <c r="BU218" s="244"/>
      <c r="BW218" s="244"/>
      <c r="BX218" s="244"/>
      <c r="BY218" s="244"/>
      <c r="BZ218" s="244"/>
      <c r="CA218" s="244"/>
      <c r="CB218" s="244"/>
      <c r="CC218" s="244"/>
      <c r="CE218" s="244"/>
      <c r="CF218" s="244"/>
      <c r="CG218" s="244"/>
      <c r="CH218" s="244"/>
      <c r="CI218" s="244"/>
      <c r="CJ218" s="244"/>
      <c r="CK218" s="244"/>
      <c r="CL218" s="244"/>
      <c r="CM218" s="244"/>
      <c r="CN218" s="244"/>
      <c r="CO218" s="257">
        <v>5.2</v>
      </c>
      <c r="CP218" s="244"/>
      <c r="CQ218" s="244"/>
      <c r="CR218" s="244"/>
      <c r="CS218" s="244"/>
      <c r="CT218" s="244"/>
      <c r="CU218" s="244"/>
      <c r="CV218" s="244"/>
      <c r="CW218" s="244"/>
      <c r="CX218" s="244"/>
      <c r="CY218" s="244"/>
      <c r="CZ218" s="244"/>
      <c r="DA218" s="244"/>
      <c r="DE218" s="244"/>
      <c r="DF218" s="244"/>
      <c r="DG218" s="244"/>
      <c r="DH218" s="244"/>
      <c r="DI218" s="244"/>
      <c r="DJ218" s="244"/>
      <c r="DK218" s="244"/>
      <c r="DL218" s="244"/>
      <c r="DM218" s="244"/>
      <c r="DN218" s="244"/>
      <c r="DO218" s="244"/>
      <c r="DP218" s="244"/>
      <c r="DQ218" s="244"/>
      <c r="DR218" s="244"/>
      <c r="DS218" s="244"/>
      <c r="DT218" s="244"/>
      <c r="DU218" s="244"/>
      <c r="DV218" s="244"/>
      <c r="DW218" s="244"/>
      <c r="DX218" s="244"/>
      <c r="DY218" s="244"/>
      <c r="DZ218" s="244"/>
      <c r="EA218" s="244"/>
      <c r="EB218" s="244"/>
      <c r="EC218" s="245">
        <v>1403000</v>
      </c>
      <c r="ED218" s="244"/>
      <c r="EE218" s="245">
        <v>649500</v>
      </c>
      <c r="EK218" s="242">
        <v>2</v>
      </c>
      <c r="EO218" s="244"/>
      <c r="EP218" s="244"/>
      <c r="GA218" s="254">
        <v>1.7822994246172004</v>
      </c>
      <c r="GB218" s="254"/>
      <c r="GC218" s="254">
        <v>13.387173549046151</v>
      </c>
      <c r="GD218" s="254"/>
      <c r="GE218" s="254">
        <v>51.268328032562671</v>
      </c>
      <c r="GF218" s="254"/>
      <c r="GG218" s="254">
        <v>126.44362351101196</v>
      </c>
      <c r="GH218" s="254"/>
      <c r="GI218" s="254">
        <v>88.647013843600675</v>
      </c>
      <c r="GJ218" s="254"/>
      <c r="GK218" s="254">
        <v>21.312587287644096</v>
      </c>
      <c r="GL218" s="254"/>
      <c r="GM218" s="254">
        <v>1.9881602581136819</v>
      </c>
      <c r="GN218" s="254"/>
      <c r="GO218" s="254">
        <v>53.737748811421547</v>
      </c>
      <c r="GP218" s="254"/>
      <c r="GQ218" s="254">
        <v>1767</v>
      </c>
      <c r="GR218" s="254"/>
      <c r="GS218" s="254">
        <v>92</v>
      </c>
      <c r="GT218" s="254"/>
      <c r="GU218" s="184">
        <v>85.6</v>
      </c>
      <c r="GV218" s="184"/>
      <c r="GW218" s="184">
        <v>78.800000000000011</v>
      </c>
      <c r="GX218" s="184"/>
      <c r="GY218" s="184">
        <v>62.7</v>
      </c>
      <c r="GZ218" s="184"/>
      <c r="HC218" s="184"/>
      <c r="HG218" s="184">
        <v>608.09338624163956</v>
      </c>
      <c r="HH218" s="184"/>
      <c r="HI218" s="184">
        <v>2856.916484546769</v>
      </c>
      <c r="HJ218" s="184"/>
      <c r="HK218" s="184">
        <v>231.7489452451851</v>
      </c>
      <c r="HL218" s="184"/>
      <c r="HM218" s="184">
        <v>4323.3392976224277</v>
      </c>
      <c r="HO218" s="183">
        <v>516.61577151068798</v>
      </c>
      <c r="HQ218" s="154"/>
      <c r="HS218" s="238">
        <v>11</v>
      </c>
      <c r="HT218" s="194">
        <v>2008</v>
      </c>
      <c r="HU218" s="239"/>
      <c r="HW218" s="239">
        <v>72.059137190000001</v>
      </c>
      <c r="HX218" s="239"/>
      <c r="HY218" s="154"/>
      <c r="HZ218" s="154"/>
      <c r="IA218" s="184"/>
      <c r="IB218" s="184"/>
      <c r="ID218" s="184"/>
      <c r="IE218" s="185"/>
      <c r="IF218" s="185"/>
      <c r="IG218" s="184"/>
    </row>
    <row r="219" spans="1:241" ht="15" customHeight="1" x14ac:dyDescent="0.25">
      <c r="A219" s="156">
        <v>216</v>
      </c>
      <c r="B219" s="155"/>
      <c r="C219" s="244"/>
      <c r="D219" s="244"/>
      <c r="E219" s="245">
        <v>144039</v>
      </c>
      <c r="F219" s="244"/>
      <c r="G219" s="244"/>
      <c r="H219" s="244"/>
      <c r="I219" s="244"/>
      <c r="J219" s="244"/>
      <c r="K219" s="244"/>
      <c r="L219" s="244"/>
      <c r="M219" s="244"/>
      <c r="N219" s="244"/>
      <c r="O219" s="244"/>
      <c r="P219" s="244"/>
      <c r="Q219" s="244"/>
      <c r="R219" s="244"/>
      <c r="S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v>2932</v>
      </c>
      <c r="BD219" s="244"/>
      <c r="BE219" s="244">
        <v>497</v>
      </c>
      <c r="BF219" s="244"/>
      <c r="BG219" s="244">
        <v>9</v>
      </c>
      <c r="BH219" s="244"/>
      <c r="BI219" s="244">
        <v>2426</v>
      </c>
      <c r="BJ219" s="244"/>
      <c r="BK219" s="244"/>
      <c r="BL219" s="244"/>
      <c r="BM219" s="244"/>
      <c r="BN219" s="244"/>
      <c r="BO219" s="244"/>
      <c r="BP219" s="244"/>
      <c r="BQ219" s="244"/>
      <c r="BR219" s="244"/>
      <c r="BS219" s="244"/>
      <c r="BT219" s="244"/>
      <c r="BU219" s="244"/>
      <c r="BW219" s="244"/>
      <c r="BX219" s="244"/>
      <c r="BY219" s="244"/>
      <c r="BZ219" s="244"/>
      <c r="CA219" s="244"/>
      <c r="CB219" s="244"/>
      <c r="CC219" s="244"/>
      <c r="CE219" s="244"/>
      <c r="CF219" s="244"/>
      <c r="CG219" s="244"/>
      <c r="CH219" s="244"/>
      <c r="CI219" s="244"/>
      <c r="CJ219" s="244"/>
      <c r="CK219" s="244"/>
      <c r="CL219" s="244"/>
      <c r="CM219" s="244"/>
      <c r="CN219" s="244"/>
      <c r="CO219" s="257">
        <v>2.6</v>
      </c>
      <c r="CP219" s="244"/>
      <c r="CQ219" s="244"/>
      <c r="CR219" s="244"/>
      <c r="CS219" s="244"/>
      <c r="CT219" s="244"/>
      <c r="CU219" s="244"/>
      <c r="CV219" s="244"/>
      <c r="CW219" s="244"/>
      <c r="CX219" s="244"/>
      <c r="CY219" s="244"/>
      <c r="CZ219" s="244"/>
      <c r="DA219" s="244"/>
      <c r="DE219" s="244"/>
      <c r="DF219" s="244"/>
      <c r="DG219" s="244"/>
      <c r="DH219" s="244"/>
      <c r="DI219" s="244"/>
      <c r="DJ219" s="244"/>
      <c r="DK219" s="244"/>
      <c r="DL219" s="244"/>
      <c r="DM219" s="244"/>
      <c r="DN219" s="244"/>
      <c r="DO219" s="244"/>
      <c r="DP219" s="244"/>
      <c r="DQ219" s="244"/>
      <c r="DR219" s="244"/>
      <c r="DS219" s="244"/>
      <c r="DT219" s="244"/>
      <c r="DU219" s="244"/>
      <c r="DV219" s="244"/>
      <c r="DW219" s="244"/>
      <c r="DX219" s="244"/>
      <c r="DY219" s="244"/>
      <c r="DZ219" s="244"/>
      <c r="EA219" s="244"/>
      <c r="EB219" s="244"/>
      <c r="EC219" s="245">
        <v>1350000</v>
      </c>
      <c r="ED219" s="244"/>
      <c r="EE219" s="245">
        <v>640000</v>
      </c>
      <c r="EK219" s="242">
        <v>1.5</v>
      </c>
      <c r="EO219" s="244"/>
      <c r="EP219" s="244"/>
      <c r="GA219" s="254">
        <v>1.6239792392455712</v>
      </c>
      <c r="GB219" s="254"/>
      <c r="GC219" s="254">
        <v>11.39598058812302</v>
      </c>
      <c r="GD219" s="254"/>
      <c r="GE219" s="254">
        <v>52.226857044101166</v>
      </c>
      <c r="GF219" s="254"/>
      <c r="GG219" s="254">
        <v>131.27562934280857</v>
      </c>
      <c r="GH219" s="254"/>
      <c r="GI219" s="254">
        <v>98.49624836064028</v>
      </c>
      <c r="GJ219" s="254"/>
      <c r="GK219" s="254">
        <v>23.352399769567459</v>
      </c>
      <c r="GL219" s="254"/>
      <c r="GM219" s="254">
        <v>1.4600811392564459</v>
      </c>
      <c r="GN219" s="254"/>
      <c r="GO219" s="254">
        <v>48.821139201685234</v>
      </c>
      <c r="GP219" s="254"/>
      <c r="GQ219" s="254">
        <v>1791</v>
      </c>
      <c r="GR219" s="254"/>
      <c r="GS219" s="254">
        <v>90.4</v>
      </c>
      <c r="GT219" s="254"/>
      <c r="GU219" s="184">
        <v>83.55</v>
      </c>
      <c r="GV219" s="184"/>
      <c r="GW219" s="184">
        <v>79.3</v>
      </c>
      <c r="GX219" s="184"/>
      <c r="GY219" s="184">
        <v>64.099999999999994</v>
      </c>
      <c r="GZ219" s="184"/>
      <c r="HC219" s="184"/>
      <c r="HG219" s="184">
        <v>560.03118503118503</v>
      </c>
      <c r="HH219" s="184"/>
      <c r="HI219" s="184">
        <v>2807.3024948024949</v>
      </c>
      <c r="HJ219" s="184"/>
      <c r="HK219" s="184">
        <v>254.67775467775468</v>
      </c>
      <c r="HL219" s="184"/>
      <c r="HM219" s="184">
        <v>4343.8149688149688</v>
      </c>
      <c r="HO219" s="183">
        <v>560.34878708865949</v>
      </c>
      <c r="HQ219" s="154"/>
      <c r="HS219" s="238">
        <v>11</v>
      </c>
      <c r="HT219" s="194">
        <v>2009</v>
      </c>
      <c r="HU219" s="239"/>
      <c r="HW219" s="239">
        <v>73.599999999999994</v>
      </c>
      <c r="HX219" s="239"/>
      <c r="HY219" s="154"/>
      <c r="HZ219" s="154"/>
      <c r="IA219" s="184"/>
      <c r="IB219" s="184"/>
      <c r="ID219" s="184"/>
      <c r="IE219" s="185"/>
      <c r="IF219" s="185"/>
      <c r="IG219" s="184"/>
    </row>
    <row r="220" spans="1:241" ht="15" customHeight="1" x14ac:dyDescent="0.25">
      <c r="A220" s="198">
        <v>217</v>
      </c>
      <c r="B220" s="155"/>
      <c r="C220" s="244"/>
      <c r="D220" s="244"/>
      <c r="E220" s="245">
        <v>146410</v>
      </c>
      <c r="F220" s="244"/>
      <c r="G220" s="244"/>
      <c r="H220" s="244"/>
      <c r="I220" s="244"/>
      <c r="J220" s="244"/>
      <c r="K220" s="244"/>
      <c r="L220" s="244"/>
      <c r="M220" s="244"/>
      <c r="N220" s="244"/>
      <c r="O220" s="244"/>
      <c r="P220" s="244"/>
      <c r="Q220" s="244"/>
      <c r="R220" s="244"/>
      <c r="S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v>2360</v>
      </c>
      <c r="BD220" s="244"/>
      <c r="BE220" s="244">
        <v>577</v>
      </c>
      <c r="BF220" s="244"/>
      <c r="BG220" s="244">
        <v>3</v>
      </c>
      <c r="BH220" s="244"/>
      <c r="BI220" s="244">
        <v>1780</v>
      </c>
      <c r="BJ220" s="244"/>
      <c r="BK220" s="244"/>
      <c r="BL220" s="244"/>
      <c r="BM220" s="244"/>
      <c r="BN220" s="244"/>
      <c r="BO220" s="244"/>
      <c r="BP220" s="244"/>
      <c r="BQ220" s="244"/>
      <c r="BR220" s="244"/>
      <c r="BS220" s="244"/>
      <c r="BT220" s="244"/>
      <c r="BU220" s="244"/>
      <c r="BW220" s="244"/>
      <c r="BX220" s="244"/>
      <c r="BY220" s="244"/>
      <c r="BZ220" s="244"/>
      <c r="CA220" s="244"/>
      <c r="CB220" s="244"/>
      <c r="CC220" s="244"/>
      <c r="CE220" s="244"/>
      <c r="CF220" s="244"/>
      <c r="CG220" s="244"/>
      <c r="CH220" s="244"/>
      <c r="CI220" s="244"/>
      <c r="CJ220" s="244"/>
      <c r="CK220" s="244"/>
      <c r="CL220" s="244"/>
      <c r="CM220" s="244"/>
      <c r="CN220" s="244"/>
      <c r="CO220" s="257">
        <v>3.4</v>
      </c>
      <c r="CP220" s="244"/>
      <c r="CQ220" s="244"/>
      <c r="CR220" s="244"/>
      <c r="CS220" s="244"/>
      <c r="CT220" s="244"/>
      <c r="CU220" s="244"/>
      <c r="CV220" s="244"/>
      <c r="CW220" s="244"/>
      <c r="CX220" s="244"/>
      <c r="CY220" s="244"/>
      <c r="CZ220" s="244"/>
      <c r="DA220" s="244"/>
      <c r="DE220" s="244"/>
      <c r="DF220" s="244"/>
      <c r="DG220" s="244"/>
      <c r="DH220" s="244"/>
      <c r="DI220" s="244"/>
      <c r="DJ220" s="244"/>
      <c r="DK220" s="244"/>
      <c r="DL220" s="244"/>
      <c r="DM220" s="244"/>
      <c r="DN220" s="244"/>
      <c r="DO220" s="244"/>
      <c r="DP220" s="244"/>
      <c r="DQ220" s="244"/>
      <c r="DR220" s="244"/>
      <c r="DS220" s="244"/>
      <c r="DT220" s="244"/>
      <c r="DU220" s="244"/>
      <c r="DV220" s="244"/>
      <c r="DW220" s="244"/>
      <c r="DX220" s="244"/>
      <c r="DY220" s="244"/>
      <c r="DZ220" s="244"/>
      <c r="EA220" s="244"/>
      <c r="EB220" s="244"/>
      <c r="EC220" s="245">
        <v>1475000</v>
      </c>
      <c r="ED220" s="244"/>
      <c r="EE220" s="245">
        <v>685000</v>
      </c>
      <c r="EK220" s="242">
        <v>0.89999999999999991</v>
      </c>
      <c r="EO220" s="244"/>
      <c r="EP220" s="244"/>
      <c r="GA220" s="254">
        <v>1.4714834683482358</v>
      </c>
      <c r="GB220" s="254"/>
      <c r="GC220" s="254">
        <v>9.4319285414895511</v>
      </c>
      <c r="GD220" s="254"/>
      <c r="GE220" s="254">
        <v>53.155599935057758</v>
      </c>
      <c r="GF220" s="254"/>
      <c r="GG220" s="254">
        <v>135.74145123529064</v>
      </c>
      <c r="GH220" s="254"/>
      <c r="GI220" s="254">
        <v>108.36474605459927</v>
      </c>
      <c r="GJ220" s="254"/>
      <c r="GK220" s="254">
        <v>25.38930501175204</v>
      </c>
      <c r="GL220" s="254"/>
      <c r="GM220" s="254">
        <v>0.95353863226499791</v>
      </c>
      <c r="GN220" s="254"/>
      <c r="GO220" s="254">
        <v>51.234052898041597</v>
      </c>
      <c r="GP220" s="254"/>
      <c r="GQ220" s="254">
        <v>1815</v>
      </c>
      <c r="GR220" s="254"/>
      <c r="GS220" s="254">
        <v>88.8</v>
      </c>
      <c r="GT220" s="254"/>
      <c r="GU220" s="184">
        <v>81.5</v>
      </c>
      <c r="GV220" s="184"/>
      <c r="GW220" s="184"/>
      <c r="GX220" s="184"/>
      <c r="GY220" s="184"/>
      <c r="GZ220" s="184"/>
      <c r="HC220" s="184"/>
      <c r="HG220" s="184">
        <v>645.22311304181176</v>
      </c>
      <c r="HH220" s="184"/>
      <c r="HI220" s="184">
        <v>3351.9660139904813</v>
      </c>
      <c r="HJ220" s="184"/>
      <c r="HK220" s="184">
        <v>267.67176669754366</v>
      </c>
      <c r="HL220" s="184"/>
      <c r="HM220" s="184">
        <v>5082.56939342639</v>
      </c>
      <c r="HO220" s="183">
        <v>586.56522674737437</v>
      </c>
      <c r="HQ220" s="154"/>
      <c r="HS220" s="238">
        <v>11</v>
      </c>
      <c r="HT220" s="194">
        <v>2010</v>
      </c>
      <c r="HU220" s="239"/>
      <c r="HW220" s="239">
        <v>76.2</v>
      </c>
      <c r="HX220" s="239"/>
      <c r="HY220" s="154"/>
      <c r="HZ220" s="154"/>
      <c r="IA220" s="184"/>
      <c r="IB220" s="184"/>
      <c r="ID220" s="184"/>
      <c r="IE220" s="185"/>
      <c r="IF220" s="185"/>
      <c r="IG220" s="184"/>
    </row>
    <row r="221" spans="1:241" ht="15" customHeight="1" x14ac:dyDescent="0.25">
      <c r="A221" s="156">
        <v>218</v>
      </c>
      <c r="B221" s="155"/>
      <c r="C221" s="244"/>
      <c r="D221" s="244"/>
      <c r="E221" s="245">
        <v>149012</v>
      </c>
      <c r="F221" s="244"/>
      <c r="G221" s="244"/>
      <c r="H221" s="244"/>
      <c r="I221" s="244"/>
      <c r="J221" s="244"/>
      <c r="K221" s="244"/>
      <c r="L221" s="244"/>
      <c r="M221" s="244"/>
      <c r="N221" s="244"/>
      <c r="O221" s="244"/>
      <c r="P221" s="244"/>
      <c r="Q221" s="244"/>
      <c r="R221" s="244"/>
      <c r="S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v>1899</v>
      </c>
      <c r="BD221" s="244"/>
      <c r="BE221" s="244">
        <v>589</v>
      </c>
      <c r="BF221" s="244"/>
      <c r="BG221" s="244">
        <v>3</v>
      </c>
      <c r="BH221" s="244"/>
      <c r="BI221" s="244">
        <v>1307</v>
      </c>
      <c r="BJ221" s="244"/>
      <c r="BK221" s="244"/>
      <c r="BL221" s="244"/>
      <c r="BM221" s="244"/>
      <c r="BN221" s="244"/>
      <c r="BO221" s="244"/>
      <c r="BP221" s="244"/>
      <c r="BQ221" s="244"/>
      <c r="BR221" s="244"/>
      <c r="BS221" s="244"/>
      <c r="BT221" s="244"/>
      <c r="BU221" s="244"/>
      <c r="BW221" s="244"/>
      <c r="BX221" s="244"/>
      <c r="BY221" s="244"/>
      <c r="BZ221" s="244"/>
      <c r="CA221" s="244"/>
      <c r="CB221" s="244"/>
      <c r="CC221" s="244"/>
      <c r="CE221" s="244"/>
      <c r="CF221" s="244"/>
      <c r="CG221" s="244"/>
      <c r="CH221" s="244"/>
      <c r="CI221" s="244"/>
      <c r="CJ221" s="244"/>
      <c r="CK221" s="244"/>
      <c r="CL221" s="244"/>
      <c r="CM221" s="244"/>
      <c r="CN221" s="244"/>
      <c r="CO221" s="257">
        <v>2.8</v>
      </c>
      <c r="CP221" s="244"/>
      <c r="CQ221" s="244"/>
      <c r="CR221" s="244"/>
      <c r="CS221" s="244"/>
      <c r="CT221" s="244"/>
      <c r="CU221" s="244"/>
      <c r="CV221" s="244"/>
      <c r="CW221" s="244"/>
      <c r="CX221" s="244"/>
      <c r="CY221" s="244"/>
      <c r="CZ221" s="244"/>
      <c r="DA221" s="244"/>
      <c r="DE221" s="244"/>
      <c r="DF221" s="244"/>
      <c r="DG221" s="244"/>
      <c r="DH221" s="244"/>
      <c r="DI221" s="244"/>
      <c r="DJ221" s="244"/>
      <c r="DK221" s="244"/>
      <c r="DL221" s="244"/>
      <c r="DM221" s="244"/>
      <c r="DN221" s="244"/>
      <c r="DO221" s="244"/>
      <c r="DP221" s="244"/>
      <c r="DQ221" s="244"/>
      <c r="DR221" s="244"/>
      <c r="DS221" s="244"/>
      <c r="DT221" s="244"/>
      <c r="DU221" s="244"/>
      <c r="DV221" s="244"/>
      <c r="DW221" s="244"/>
      <c r="DX221" s="244"/>
      <c r="DY221" s="244"/>
      <c r="DZ221" s="244"/>
      <c r="EA221" s="244"/>
      <c r="EB221" s="244"/>
      <c r="EC221" s="245">
        <v>1750000</v>
      </c>
      <c r="ED221" s="244"/>
      <c r="EE221" s="245">
        <v>722500</v>
      </c>
      <c r="EK221" s="242">
        <v>0.70000000000000007</v>
      </c>
      <c r="EO221" s="244"/>
      <c r="EP221" s="244"/>
      <c r="GA221" s="254">
        <v>0.7219722996508251</v>
      </c>
      <c r="GB221" s="254"/>
      <c r="GC221" s="254">
        <v>6.798927389160565</v>
      </c>
      <c r="GD221" s="254"/>
      <c r="GE221" s="254">
        <v>51.975547819765175</v>
      </c>
      <c r="GF221" s="254"/>
      <c r="GG221" s="254">
        <v>134.73987478645719</v>
      </c>
      <c r="GH221" s="254"/>
      <c r="GI221" s="254">
        <v>100.63517188733987</v>
      </c>
      <c r="GJ221" s="254"/>
      <c r="GK221" s="254">
        <v>21.952064420646099</v>
      </c>
      <c r="GL221" s="254"/>
      <c r="GM221" s="254">
        <v>1.7217972358826767</v>
      </c>
      <c r="GN221" s="254"/>
      <c r="GO221" s="254">
        <v>49.390902697307048</v>
      </c>
      <c r="GP221" s="254"/>
      <c r="GQ221" s="254"/>
      <c r="GR221" s="254"/>
      <c r="GS221" s="254"/>
      <c r="GT221" s="254"/>
      <c r="GU221" s="184"/>
      <c r="GV221" s="184"/>
      <c r="GW221" s="184"/>
      <c r="GX221" s="184"/>
      <c r="GY221" s="184"/>
      <c r="GZ221" s="184"/>
      <c r="HC221" s="184"/>
      <c r="HG221" s="184">
        <v>615.6140971835971</v>
      </c>
      <c r="HH221" s="184"/>
      <c r="HI221" s="184">
        <v>2655.2308236840777</v>
      </c>
      <c r="HJ221" s="184"/>
      <c r="HK221" s="184">
        <v>320.44799514587652</v>
      </c>
      <c r="HL221" s="184"/>
      <c r="HM221" s="184">
        <v>4647.4440006067653</v>
      </c>
      <c r="HO221" s="183">
        <v>611</v>
      </c>
      <c r="HQ221" s="154"/>
      <c r="HS221" s="238">
        <v>11</v>
      </c>
      <c r="HT221" s="194">
        <v>2011</v>
      </c>
      <c r="HU221" s="239"/>
      <c r="HW221" s="239">
        <v>76</v>
      </c>
      <c r="HX221" s="239"/>
      <c r="HY221" s="154"/>
      <c r="HZ221" s="154"/>
      <c r="IA221" s="184"/>
      <c r="IB221" s="184"/>
      <c r="ID221" s="184"/>
      <c r="IE221" s="185"/>
      <c r="IF221" s="185"/>
      <c r="IG221" s="184"/>
    </row>
    <row r="222" spans="1:241" ht="15" customHeight="1" x14ac:dyDescent="0.3">
      <c r="A222" s="156">
        <v>219</v>
      </c>
      <c r="B222" s="155"/>
      <c r="C222" s="244"/>
      <c r="D222" s="244"/>
      <c r="E222" s="245">
        <v>151457</v>
      </c>
      <c r="F222" s="244"/>
      <c r="G222" s="244"/>
      <c r="H222" s="244"/>
      <c r="I222" s="244"/>
      <c r="J222" s="244"/>
      <c r="K222" s="244"/>
      <c r="L222" s="244"/>
      <c r="M222" s="244"/>
      <c r="N222" s="244"/>
      <c r="O222" s="244"/>
      <c r="P222" s="244"/>
      <c r="Q222" s="244"/>
      <c r="R222" s="244"/>
      <c r="S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78">
        <f t="shared" ref="BC222" si="83">SUM(BE222,BG222,BI222)</f>
        <v>2398</v>
      </c>
      <c r="BD222" s="279"/>
      <c r="BE222" s="280">
        <v>791</v>
      </c>
      <c r="BF222" s="279"/>
      <c r="BG222" s="280">
        <v>6</v>
      </c>
      <c r="BH222" s="279"/>
      <c r="BI222" s="280">
        <v>1601</v>
      </c>
      <c r="BJ222" s="244"/>
      <c r="BK222" s="244"/>
      <c r="BL222" s="244"/>
      <c r="BM222" s="244"/>
      <c r="BN222" s="244"/>
      <c r="BO222" s="244"/>
      <c r="BP222" s="244"/>
      <c r="BQ222" s="244"/>
      <c r="BR222" s="244"/>
      <c r="BS222" s="244"/>
      <c r="BT222" s="244"/>
      <c r="BU222" s="244"/>
      <c r="BW222" s="244"/>
      <c r="BX222" s="244"/>
      <c r="BY222" s="244"/>
      <c r="BZ222" s="244"/>
      <c r="CA222" s="244"/>
      <c r="CB222" s="244"/>
      <c r="CC222" s="244"/>
      <c r="CE222" s="244"/>
      <c r="CF222" s="244"/>
      <c r="CG222" s="244"/>
      <c r="CH222" s="244"/>
      <c r="CI222" s="244"/>
      <c r="CJ222" s="244"/>
      <c r="CK222" s="244"/>
      <c r="CL222" s="244"/>
      <c r="CM222" s="244"/>
      <c r="CN222" s="244"/>
      <c r="CO222" s="257"/>
      <c r="CP222" s="244"/>
      <c r="CQ222" s="244"/>
      <c r="CR222" s="244"/>
      <c r="CS222" s="244"/>
      <c r="CT222" s="244"/>
      <c r="CU222" s="244"/>
      <c r="CV222" s="244"/>
      <c r="CW222" s="244"/>
      <c r="CX222" s="244"/>
      <c r="CY222" s="244"/>
      <c r="CZ222" s="244"/>
      <c r="DA222" s="244"/>
      <c r="DE222" s="244"/>
      <c r="DF222" s="244"/>
      <c r="DG222" s="244"/>
      <c r="DH222" s="244"/>
      <c r="DI222" s="244"/>
      <c r="DJ222" s="244"/>
      <c r="DK222" s="244"/>
      <c r="DL222" s="244"/>
      <c r="DM222" s="244"/>
      <c r="DN222" s="244"/>
      <c r="DO222" s="244"/>
      <c r="DP222" s="244"/>
      <c r="DQ222" s="244"/>
      <c r="DR222" s="244"/>
      <c r="DS222" s="244"/>
      <c r="DT222" s="244"/>
      <c r="DU222" s="244"/>
      <c r="DV222" s="244"/>
      <c r="DW222" s="244"/>
      <c r="DX222" s="244"/>
      <c r="DY222" s="244"/>
      <c r="DZ222" s="244"/>
      <c r="EA222" s="244"/>
      <c r="EB222" s="244"/>
      <c r="EC222" s="245">
        <v>1743500</v>
      </c>
      <c r="ED222" s="244"/>
      <c r="EE222" s="245">
        <v>699000</v>
      </c>
      <c r="EK222" s="242">
        <v>1</v>
      </c>
      <c r="EO222" s="244"/>
      <c r="EP222" s="244"/>
      <c r="GA222" s="254">
        <v>0.69945649617531258</v>
      </c>
      <c r="GB222" s="254"/>
      <c r="GC222" s="254">
        <v>10.691670929575075</v>
      </c>
      <c r="GD222" s="254"/>
      <c r="GE222" s="254">
        <v>40.518095183183917</v>
      </c>
      <c r="GF222" s="254"/>
      <c r="GG222" s="254">
        <v>115.79569242177062</v>
      </c>
      <c r="GH222" s="254"/>
      <c r="GI222" s="254">
        <v>91.984673498231018</v>
      </c>
      <c r="GJ222" s="254"/>
      <c r="GK222" s="254">
        <v>21.149037084715761</v>
      </c>
      <c r="GL222" s="254"/>
      <c r="GM222" s="254">
        <v>2.2961933212209669</v>
      </c>
      <c r="GN222" s="254"/>
      <c r="GO222" s="254">
        <v>43.395485656986416</v>
      </c>
      <c r="GP222" s="254"/>
      <c r="GQ222" s="254"/>
      <c r="GR222" s="254"/>
      <c r="GS222" s="254"/>
      <c r="GT222" s="254"/>
      <c r="GU222" s="184"/>
      <c r="GV222" s="184"/>
      <c r="GW222" s="184"/>
      <c r="GX222" s="184"/>
      <c r="GY222" s="184"/>
      <c r="GZ222" s="184"/>
      <c r="HC222" s="184"/>
      <c r="HG222" s="283">
        <v>683.54514384311642</v>
      </c>
      <c r="HH222" s="184"/>
      <c r="HI222" s="184">
        <v>2744.13511630222</v>
      </c>
      <c r="HJ222" s="184"/>
      <c r="HK222" s="184">
        <v>200.41809071904967</v>
      </c>
      <c r="HL222" s="184"/>
      <c r="HM222" s="184">
        <v>4411.1889040050437</v>
      </c>
      <c r="HO222" s="183">
        <v>675.78450057713474</v>
      </c>
      <c r="HQ222" s="154"/>
      <c r="HS222" s="238">
        <v>11</v>
      </c>
      <c r="HT222" s="194">
        <v>2012</v>
      </c>
      <c r="HU222" s="239"/>
      <c r="HW222" s="239">
        <v>77.1714664</v>
      </c>
      <c r="HX222" s="239"/>
      <c r="HY222" s="154"/>
      <c r="HZ222" s="154"/>
      <c r="IA222" s="184"/>
      <c r="IB222" s="184"/>
      <c r="ID222" s="184"/>
      <c r="IE222" s="185"/>
      <c r="IF222" s="185"/>
      <c r="IG222" s="184"/>
    </row>
    <row r="223" spans="1:241" ht="15" customHeight="1" x14ac:dyDescent="0.35">
      <c r="A223" s="156">
        <v>220</v>
      </c>
      <c r="B223" s="155"/>
      <c r="C223" s="244"/>
      <c r="D223" s="244"/>
      <c r="E223" s="245">
        <v>153920</v>
      </c>
      <c r="F223" s="244"/>
      <c r="G223" s="244"/>
      <c r="H223" s="244"/>
      <c r="I223" s="244"/>
      <c r="J223" s="244"/>
      <c r="K223" s="244"/>
      <c r="L223" s="244"/>
      <c r="M223" s="244"/>
      <c r="N223" s="244"/>
      <c r="O223" s="244"/>
      <c r="P223" s="244"/>
      <c r="Q223" s="244"/>
      <c r="R223" s="244"/>
      <c r="S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81">
        <v>2697</v>
      </c>
      <c r="BD223" s="27"/>
      <c r="BE223" s="281">
        <v>424</v>
      </c>
      <c r="BF223" s="282" t="s">
        <v>58</v>
      </c>
      <c r="BG223" s="281">
        <v>27</v>
      </c>
      <c r="BH223" s="229" t="e">
        <f>#REF!+0.0001*#REF!</f>
        <v>#REF!</v>
      </c>
      <c r="BI223" s="281">
        <v>2246</v>
      </c>
      <c r="BJ223" s="244"/>
      <c r="BK223" s="244"/>
      <c r="BL223" s="244"/>
      <c r="BM223" s="244"/>
      <c r="BN223" s="244"/>
      <c r="BO223" s="244"/>
      <c r="BP223" s="244"/>
      <c r="BQ223" s="244"/>
      <c r="BR223" s="244"/>
      <c r="BS223" s="244"/>
      <c r="BT223" s="244"/>
      <c r="BU223" s="244"/>
      <c r="BW223" s="244"/>
      <c r="BX223" s="244"/>
      <c r="BY223" s="244"/>
      <c r="BZ223" s="244"/>
      <c r="CA223" s="244"/>
      <c r="CB223" s="244"/>
      <c r="CC223" s="244"/>
      <c r="CE223" s="244"/>
      <c r="CF223" s="244"/>
      <c r="CG223" s="244"/>
      <c r="CH223" s="244"/>
      <c r="CI223" s="244"/>
      <c r="CJ223" s="244"/>
      <c r="CK223" s="244"/>
      <c r="CL223" s="244"/>
      <c r="CM223" s="244"/>
      <c r="CN223" s="244"/>
      <c r="CO223" s="257"/>
      <c r="CP223" s="244"/>
      <c r="CQ223" s="244"/>
      <c r="CR223" s="244"/>
      <c r="CS223" s="244"/>
      <c r="CT223" s="244"/>
      <c r="CU223" s="244"/>
      <c r="CV223" s="244"/>
      <c r="CW223" s="244"/>
      <c r="CX223" s="244"/>
      <c r="CY223" s="244"/>
      <c r="CZ223" s="244"/>
      <c r="DA223" s="244"/>
      <c r="DE223" s="244"/>
      <c r="DF223" s="244"/>
      <c r="DG223" s="244"/>
      <c r="DH223" s="244"/>
      <c r="DI223" s="244"/>
      <c r="DJ223" s="244"/>
      <c r="DK223" s="244"/>
      <c r="DL223" s="244"/>
      <c r="DM223" s="244"/>
      <c r="DN223" s="244"/>
      <c r="DO223" s="244"/>
      <c r="DP223" s="244"/>
      <c r="DQ223" s="244"/>
      <c r="DR223" s="244"/>
      <c r="DS223" s="244"/>
      <c r="DT223" s="244"/>
      <c r="DU223" s="244"/>
      <c r="DV223" s="244"/>
      <c r="DW223" s="244"/>
      <c r="DX223" s="244"/>
      <c r="DY223" s="244"/>
      <c r="DZ223" s="244"/>
      <c r="EA223" s="244"/>
      <c r="EB223" s="244"/>
      <c r="EC223" s="245">
        <v>1700000</v>
      </c>
      <c r="ED223" s="244"/>
      <c r="EE223" s="245">
        <v>699000</v>
      </c>
      <c r="EK223" s="242">
        <v>0.8</v>
      </c>
      <c r="EO223" s="244"/>
      <c r="EP223" s="244"/>
      <c r="GA223" s="254">
        <v>0.68242823098184657</v>
      </c>
      <c r="GB223" s="254"/>
      <c r="GC223" s="254">
        <v>9.9010411309753401</v>
      </c>
      <c r="GD223" s="254"/>
      <c r="GE223" s="254">
        <v>35.369231151866366</v>
      </c>
      <c r="GF223" s="254"/>
      <c r="GG223" s="254">
        <v>120.40330045852467</v>
      </c>
      <c r="GH223" s="254"/>
      <c r="GI223" s="254">
        <v>89.338499120972173</v>
      </c>
      <c r="GJ223" s="254"/>
      <c r="GK223" s="254">
        <v>21.722645963741876</v>
      </c>
      <c r="GL223" s="254"/>
      <c r="GM223" s="254">
        <v>0.95674348175787116</v>
      </c>
      <c r="GN223" s="254"/>
      <c r="GO223" s="254">
        <v>42.894198879546622</v>
      </c>
      <c r="GP223" s="254"/>
      <c r="GQ223" s="254"/>
      <c r="GR223" s="254"/>
      <c r="GS223" s="254"/>
      <c r="GT223" s="254"/>
      <c r="GU223" s="184"/>
      <c r="GV223" s="184"/>
      <c r="GW223" s="184"/>
      <c r="GX223" s="184"/>
      <c r="GY223" s="184"/>
      <c r="GZ223" s="184"/>
      <c r="HC223" s="184"/>
      <c r="HG223" s="283">
        <v>663.81608467284298</v>
      </c>
      <c r="HH223" s="184"/>
      <c r="HI223" s="184">
        <v>3335.5768469395834</v>
      </c>
      <c r="HJ223" s="184"/>
      <c r="HK223" s="184">
        <v>217.09293425185419</v>
      </c>
      <c r="HL223" s="184"/>
      <c r="HM223" s="184">
        <v>4927.811650434186</v>
      </c>
      <c r="HO223" s="183">
        <v>610.07414645741039</v>
      </c>
      <c r="HQ223" s="154"/>
      <c r="HS223" s="238">
        <v>11</v>
      </c>
      <c r="HT223" s="194">
        <v>2013</v>
      </c>
      <c r="HU223" s="239"/>
      <c r="HW223" s="239">
        <v>74.244676720000001</v>
      </c>
      <c r="HX223" s="239"/>
      <c r="HY223" s="154"/>
      <c r="HZ223" s="154"/>
      <c r="IA223" s="184"/>
      <c r="IB223" s="184"/>
      <c r="ID223" s="184"/>
      <c r="IE223" s="185"/>
      <c r="IF223" s="185"/>
      <c r="IG223" s="184"/>
    </row>
    <row r="224" spans="1:241" ht="15" customHeight="1" x14ac:dyDescent="0.25">
      <c r="A224" s="156">
        <v>221</v>
      </c>
      <c r="B224" s="155"/>
      <c r="E224" s="245">
        <v>156535</v>
      </c>
      <c r="F224" s="244"/>
      <c r="G224" s="244"/>
      <c r="H224" s="244"/>
      <c r="I224" s="244"/>
      <c r="J224" s="244"/>
      <c r="K224" s="244"/>
      <c r="L224" s="244"/>
      <c r="M224" s="244"/>
      <c r="N224" s="244"/>
      <c r="O224" s="244"/>
      <c r="P224" s="244"/>
      <c r="Q224" s="244"/>
      <c r="R224" s="244"/>
      <c r="S224" s="244"/>
      <c r="U224" s="244"/>
      <c r="V224" s="244"/>
      <c r="W224" s="244"/>
      <c r="X224" s="244"/>
      <c r="Y224" s="244"/>
      <c r="Z224" s="244"/>
      <c r="AA224" s="244"/>
      <c r="AB224" s="244"/>
      <c r="AC224" s="244"/>
      <c r="AD224" s="244"/>
      <c r="AE224" s="244"/>
      <c r="AF224" s="244"/>
      <c r="AG224" s="244"/>
      <c r="AH224" s="242"/>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W224" s="244"/>
      <c r="BX224" s="244"/>
      <c r="BY224" s="244"/>
      <c r="BZ224" s="244"/>
      <c r="CA224" s="244"/>
      <c r="CB224" s="244"/>
      <c r="CC224" s="244"/>
      <c r="CE224" s="244"/>
      <c r="CF224" s="244"/>
      <c r="CG224" s="244"/>
      <c r="CH224" s="244"/>
      <c r="CI224" s="244"/>
      <c r="CJ224" s="244"/>
      <c r="CK224" s="244"/>
      <c r="CL224" s="244"/>
      <c r="CM224" s="244"/>
      <c r="CN224" s="244"/>
      <c r="CO224" s="257"/>
      <c r="CP224" s="244"/>
      <c r="CQ224" s="244"/>
      <c r="CR224" s="244"/>
      <c r="CS224" s="244"/>
      <c r="CT224" s="244"/>
      <c r="CU224" s="244"/>
      <c r="CV224" s="244"/>
      <c r="CW224" s="244"/>
      <c r="CX224" s="244"/>
      <c r="CY224" s="244"/>
      <c r="CZ224" s="244"/>
      <c r="DA224" s="244"/>
      <c r="DE224" s="244"/>
      <c r="DF224" s="244"/>
      <c r="DG224" s="244"/>
      <c r="DH224" s="244"/>
      <c r="DI224" s="244"/>
      <c r="DJ224" s="244"/>
      <c r="DK224" s="244"/>
      <c r="DL224" s="244"/>
      <c r="DM224" s="244"/>
      <c r="DN224" s="244"/>
      <c r="DO224" s="244"/>
      <c r="DP224" s="244"/>
      <c r="DQ224" s="244"/>
      <c r="DR224" s="244"/>
      <c r="DS224" s="244"/>
      <c r="DT224" s="244"/>
      <c r="DU224" s="244"/>
      <c r="DV224" s="244"/>
      <c r="DW224" s="244"/>
      <c r="DX224" s="244"/>
      <c r="DY224" s="244"/>
      <c r="DZ224" s="244"/>
      <c r="EA224" s="244"/>
      <c r="EB224" s="244"/>
      <c r="EC224" s="245">
        <v>1617500</v>
      </c>
      <c r="ED224" s="244"/>
      <c r="EE224" s="245">
        <v>595000</v>
      </c>
      <c r="EK224" s="242">
        <v>1.0999999999999999</v>
      </c>
      <c r="EO224" s="244"/>
      <c r="EP224" s="244"/>
      <c r="GA224" s="267">
        <v>0.77724426149517878</v>
      </c>
      <c r="GB224" s="267"/>
      <c r="GC224" s="267">
        <v>7.4218092395141673</v>
      </c>
      <c r="GD224" s="267"/>
      <c r="GE224" s="267">
        <v>33.56604320873145</v>
      </c>
      <c r="GF224" s="267"/>
      <c r="GG224" s="267">
        <v>118.97751966900898</v>
      </c>
      <c r="GH224" s="267"/>
      <c r="GI224" s="267">
        <v>88.945842167097908</v>
      </c>
      <c r="GJ224" s="267"/>
      <c r="GK224" s="267">
        <v>23.889531611044823</v>
      </c>
      <c r="GL224" s="267"/>
      <c r="GM224" s="267">
        <v>0.66971782245865541</v>
      </c>
      <c r="GN224" s="267"/>
      <c r="GO224" s="267">
        <v>42.41824226204627</v>
      </c>
      <c r="GP224" s="254"/>
      <c r="GQ224" s="254"/>
      <c r="GR224" s="254"/>
      <c r="GS224" s="254"/>
      <c r="GT224" s="254"/>
      <c r="GU224" s="184"/>
      <c r="GV224" s="184"/>
      <c r="GW224" s="184"/>
      <c r="GX224" s="184"/>
      <c r="GY224" s="184"/>
      <c r="GZ224" s="184"/>
      <c r="HC224" s="184"/>
      <c r="HG224" s="285">
        <v>688.61301861167965</v>
      </c>
      <c r="HH224" s="285"/>
      <c r="HI224" s="285">
        <v>3202.6881411911731</v>
      </c>
      <c r="HJ224" s="285"/>
      <c r="HK224" s="285">
        <v>235.91371933918654</v>
      </c>
      <c r="HL224" s="285"/>
      <c r="HM224" s="285">
        <v>4798.6125722884271</v>
      </c>
      <c r="HO224" s="183">
        <v>561.33056133056141</v>
      </c>
      <c r="HQ224" s="154"/>
      <c r="HS224" s="238">
        <v>11</v>
      </c>
      <c r="HT224" s="194">
        <v>2014</v>
      </c>
      <c r="HU224" s="239"/>
      <c r="HW224" s="239">
        <v>54.025303760000007</v>
      </c>
      <c r="HX224" s="239"/>
      <c r="HY224" s="154"/>
      <c r="HZ224" s="154"/>
      <c r="IA224" s="184"/>
      <c r="IB224" s="184"/>
      <c r="ID224" s="184"/>
      <c r="IE224" s="185"/>
      <c r="IF224" s="185"/>
      <c r="IG224" s="184"/>
    </row>
    <row r="225" spans="1:241" ht="15" customHeight="1" x14ac:dyDescent="0.25">
      <c r="A225" s="156">
        <v>222</v>
      </c>
      <c r="E225" s="245">
        <v>158149</v>
      </c>
      <c r="F225" s="244"/>
      <c r="G225" s="244"/>
      <c r="H225" s="244"/>
      <c r="I225" s="244"/>
      <c r="J225" s="244"/>
      <c r="K225" s="244"/>
      <c r="L225" s="244"/>
      <c r="M225" s="244"/>
      <c r="N225" s="244"/>
      <c r="O225" s="244"/>
      <c r="P225" s="244"/>
      <c r="Q225" s="244"/>
      <c r="R225" s="244"/>
      <c r="S225" s="244"/>
      <c r="U225" s="244"/>
      <c r="V225" s="244"/>
      <c r="W225" s="244"/>
      <c r="X225" s="244"/>
      <c r="Y225" s="244"/>
      <c r="Z225" s="244"/>
      <c r="AA225" s="244"/>
      <c r="AB225" s="244"/>
      <c r="AC225" s="244"/>
      <c r="AD225" s="244"/>
      <c r="AE225" s="244"/>
      <c r="AF225" s="244"/>
      <c r="AG225" s="244"/>
      <c r="AH225" s="242"/>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W225" s="244"/>
      <c r="BX225" s="244"/>
      <c r="BY225" s="244"/>
      <c r="BZ225" s="244"/>
      <c r="CA225" s="244"/>
      <c r="CB225" s="244"/>
      <c r="CC225" s="244"/>
      <c r="CE225" s="244"/>
      <c r="CF225" s="244"/>
      <c r="CG225" s="244"/>
      <c r="CH225" s="244"/>
      <c r="CI225" s="244"/>
      <c r="CJ225" s="244"/>
      <c r="CK225" s="244"/>
      <c r="CL225" s="244"/>
      <c r="CM225" s="244"/>
      <c r="CN225" s="244"/>
      <c r="CO225" s="257"/>
      <c r="CP225" s="244"/>
      <c r="CQ225" s="244"/>
      <c r="CR225" s="244"/>
      <c r="CS225" s="244"/>
      <c r="CT225" s="244"/>
      <c r="CU225" s="244"/>
      <c r="CV225" s="244"/>
      <c r="CW225" s="244"/>
      <c r="CX225" s="244"/>
      <c r="CY225" s="244"/>
      <c r="CZ225" s="244"/>
      <c r="DA225" s="244"/>
      <c r="DE225" s="244"/>
      <c r="DF225" s="244"/>
      <c r="DG225" s="244"/>
      <c r="DH225" s="244"/>
      <c r="DI225" s="244"/>
      <c r="DJ225" s="244"/>
      <c r="DK225" s="244"/>
      <c r="DL225" s="244"/>
      <c r="DM225" s="244"/>
      <c r="DN225" s="244"/>
      <c r="DO225" s="244"/>
      <c r="DP225" s="244"/>
      <c r="DQ225" s="244"/>
      <c r="DR225" s="244"/>
      <c r="DS225" s="244"/>
      <c r="DT225" s="244"/>
      <c r="DU225" s="244"/>
      <c r="DV225" s="244"/>
      <c r="DW225" s="244"/>
      <c r="DX225" s="244"/>
      <c r="DY225" s="244"/>
      <c r="DZ225" s="244"/>
      <c r="EA225" s="244"/>
      <c r="EB225" s="244"/>
      <c r="EC225" s="245">
        <v>1503000</v>
      </c>
      <c r="ED225" s="244"/>
      <c r="EE225" s="245">
        <v>577250</v>
      </c>
      <c r="EK225" s="242">
        <v>1.5</v>
      </c>
      <c r="EO225" s="244"/>
      <c r="EP225" s="244"/>
      <c r="GA225" s="267">
        <v>0.94899169632265712</v>
      </c>
      <c r="GB225" s="267"/>
      <c r="GC225" s="267">
        <v>5.7406458226550487</v>
      </c>
      <c r="GD225" s="267"/>
      <c r="GE225" s="267">
        <v>35.677173536543123</v>
      </c>
      <c r="GF225" s="267"/>
      <c r="GG225" s="267">
        <v>128.39248434237996</v>
      </c>
      <c r="GH225" s="267"/>
      <c r="GI225" s="267">
        <v>95.287237702098381</v>
      </c>
      <c r="GJ225" s="267"/>
      <c r="GK225" s="267">
        <v>26.343219937458542</v>
      </c>
      <c r="GL225" s="267"/>
      <c r="GM225" s="267">
        <v>0.38062612998382339</v>
      </c>
      <c r="GN225" s="267"/>
      <c r="GO225" s="267">
        <v>45.184593947428944</v>
      </c>
      <c r="GP225" s="254"/>
      <c r="GQ225" s="254"/>
      <c r="GR225" s="254"/>
      <c r="GS225" s="254"/>
      <c r="GT225" s="254"/>
      <c r="GU225" s="184"/>
      <c r="GV225" s="184"/>
      <c r="GW225" s="184"/>
      <c r="GX225" s="184"/>
      <c r="GY225" s="184"/>
      <c r="GZ225" s="184"/>
      <c r="HC225" s="184"/>
      <c r="HG225" s="285">
        <v>755.63309884078308</v>
      </c>
      <c r="HH225" s="285"/>
      <c r="HI225" s="285">
        <v>3685.0307655053803</v>
      </c>
      <c r="HJ225" s="285"/>
      <c r="HK225" s="285">
        <v>219.17706153721974</v>
      </c>
      <c r="HL225" s="285"/>
      <c r="HM225" s="285">
        <v>5301.8496557119533</v>
      </c>
      <c r="HO225" s="183">
        <v>666.30466029961349</v>
      </c>
      <c r="HQ225" s="154"/>
      <c r="HS225" s="238">
        <v>11</v>
      </c>
      <c r="HT225" s="194">
        <v>2015</v>
      </c>
      <c r="HU225" s="239"/>
      <c r="HW225" s="239">
        <v>39.1949386</v>
      </c>
      <c r="HX225" s="239"/>
      <c r="HY225" s="154"/>
      <c r="HZ225" s="154"/>
      <c r="IA225" s="184"/>
      <c r="IB225" s="184"/>
      <c r="ID225" s="184"/>
      <c r="IE225" s="185"/>
      <c r="IF225" s="185"/>
      <c r="IG225" s="184"/>
    </row>
    <row r="226" spans="1:241" ht="15" customHeight="1" x14ac:dyDescent="0.35">
      <c r="A226" s="156">
        <v>223</v>
      </c>
      <c r="E226" s="245">
        <v>150685</v>
      </c>
      <c r="F226" s="244"/>
      <c r="G226" s="244"/>
      <c r="H226" s="244"/>
      <c r="I226" s="244"/>
      <c r="J226" s="244"/>
      <c r="K226" s="244"/>
      <c r="L226" s="244"/>
      <c r="M226" s="244"/>
      <c r="N226" s="244"/>
      <c r="O226" s="244"/>
      <c r="P226" s="244"/>
      <c r="Q226" s="244"/>
      <c r="R226" s="244"/>
      <c r="S226" s="244"/>
      <c r="U226" s="244"/>
      <c r="V226" s="244"/>
      <c r="W226" s="244"/>
      <c r="X226" s="244"/>
      <c r="Y226" s="244"/>
      <c r="Z226" s="244"/>
      <c r="AA226" s="244"/>
      <c r="AB226" s="244"/>
      <c r="AC226" s="244"/>
      <c r="AD226" s="244"/>
      <c r="AE226" s="244"/>
      <c r="AF226" s="244"/>
      <c r="AG226" s="244"/>
      <c r="AH226" s="242"/>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W226" s="244"/>
      <c r="BX226" s="244"/>
      <c r="BY226" s="244"/>
      <c r="BZ226" s="244"/>
      <c r="CA226" s="244"/>
      <c r="CB226" s="244"/>
      <c r="CC226" s="244"/>
      <c r="CE226" s="244"/>
      <c r="CF226" s="244"/>
      <c r="CG226" s="244"/>
      <c r="CH226" s="244"/>
      <c r="CI226" s="244"/>
      <c r="CJ226" s="244"/>
      <c r="CK226" s="244"/>
      <c r="CL226" s="244"/>
      <c r="CM226" s="244"/>
      <c r="CN226" s="244"/>
      <c r="CO226" s="257"/>
      <c r="CP226" s="244"/>
      <c r="CQ226" s="244"/>
      <c r="CR226" s="244"/>
      <c r="CS226" s="244"/>
      <c r="CT226" s="244"/>
      <c r="CU226" s="244"/>
      <c r="CV226" s="244"/>
      <c r="CW226" s="244"/>
      <c r="CX226" s="244"/>
      <c r="CY226" s="244"/>
      <c r="CZ226" s="244"/>
      <c r="DA226" s="244"/>
      <c r="DE226" s="244"/>
      <c r="DF226" s="244"/>
      <c r="DG226" s="244"/>
      <c r="DH226" s="244"/>
      <c r="DI226" s="244"/>
      <c r="DJ226" s="244"/>
      <c r="DK226" s="244"/>
      <c r="DL226" s="244"/>
      <c r="DM226" s="244"/>
      <c r="DN226" s="244"/>
      <c r="DO226" s="244"/>
      <c r="DP226" s="244"/>
      <c r="DQ226" s="244"/>
      <c r="DR226" s="244"/>
      <c r="DS226" s="244"/>
      <c r="DT226" s="244"/>
      <c r="DU226" s="244"/>
      <c r="DV226" s="244"/>
      <c r="DW226" s="244"/>
      <c r="DX226" s="244"/>
      <c r="DY226" s="244"/>
      <c r="DZ226" s="244"/>
      <c r="EA226" s="244"/>
      <c r="EB226" s="244"/>
      <c r="ED226" s="244"/>
      <c r="EK226" s="242">
        <v>1.4000000000000001</v>
      </c>
      <c r="EO226" s="244"/>
      <c r="EP226" s="244"/>
      <c r="GA226" s="267">
        <v>1.3492417350236872</v>
      </c>
      <c r="GB226" s="267"/>
      <c r="GC226" s="267">
        <v>7.524954226755038</v>
      </c>
      <c r="GD226" s="267"/>
      <c r="GE226" s="267">
        <v>30.122760394855131</v>
      </c>
      <c r="GF226" s="267"/>
      <c r="GG226" s="267">
        <v>105.63077134073839</v>
      </c>
      <c r="GH226" s="267"/>
      <c r="GI226" s="267">
        <v>84.501364770622573</v>
      </c>
      <c r="GJ226" s="267"/>
      <c r="GK226" s="267">
        <v>22.362439037866867</v>
      </c>
      <c r="GL226" s="267"/>
      <c r="GM226" s="267">
        <v>0.96173032351849619</v>
      </c>
      <c r="GN226" s="267"/>
      <c r="GO226" s="267">
        <v>38.646772930023332</v>
      </c>
      <c r="GP226" s="254"/>
      <c r="GQ226" s="254"/>
      <c r="GR226" s="254"/>
      <c r="GS226" s="254"/>
      <c r="GT226" s="254"/>
      <c r="GU226" s="184"/>
      <c r="GV226" s="184"/>
      <c r="GW226" s="184"/>
      <c r="GX226" s="184"/>
      <c r="GY226" s="184"/>
      <c r="GZ226" s="184"/>
      <c r="HC226" s="184"/>
      <c r="HG226" s="184"/>
      <c r="HH226" s="184"/>
      <c r="HI226" s="184"/>
      <c r="HJ226" s="184"/>
      <c r="HK226" s="184"/>
      <c r="HL226" s="184"/>
      <c r="HM226" s="184"/>
      <c r="HO226" s="183">
        <v>688.29953986954547</v>
      </c>
      <c r="HQ226" s="154"/>
      <c r="HS226">
        <v>11</v>
      </c>
      <c r="HT226" s="194">
        <v>2016</v>
      </c>
      <c r="HU226" s="239"/>
      <c r="HW226">
        <v>51.391553000000002</v>
      </c>
      <c r="HX226" s="239"/>
      <c r="HY226" s="154"/>
      <c r="HZ226" s="154"/>
      <c r="IA226" s="184"/>
      <c r="IB226" s="184"/>
      <c r="ID226" s="184"/>
      <c r="IE226" s="185"/>
      <c r="IF226" s="185"/>
      <c r="IG226" s="184"/>
    </row>
    <row r="227" spans="1:241" ht="15" customHeight="1" x14ac:dyDescent="0.35">
      <c r="A227" s="156">
        <v>224</v>
      </c>
      <c r="E227" s="245">
        <v>151824</v>
      </c>
      <c r="F227" s="244"/>
      <c r="G227" s="244"/>
      <c r="H227" s="244"/>
      <c r="I227" s="244"/>
      <c r="J227" s="244"/>
      <c r="K227" s="244"/>
      <c r="L227" s="244"/>
      <c r="M227" s="244"/>
      <c r="N227" s="244"/>
      <c r="O227" s="244"/>
      <c r="P227" s="244"/>
      <c r="Q227" s="244"/>
      <c r="R227" s="244"/>
      <c r="S227" s="244"/>
      <c r="U227" s="244"/>
      <c r="V227" s="244"/>
      <c r="W227" s="244"/>
      <c r="X227" s="244"/>
      <c r="Y227" s="244"/>
      <c r="Z227" s="244"/>
      <c r="AA227" s="244"/>
      <c r="AB227" s="244"/>
      <c r="AC227" s="244"/>
      <c r="AD227" s="244"/>
      <c r="AE227" s="244"/>
      <c r="AF227" s="244"/>
      <c r="AG227" s="244"/>
      <c r="AH227" s="242"/>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W227" s="244"/>
      <c r="BX227" s="244"/>
      <c r="BY227" s="244"/>
      <c r="BZ227" s="244"/>
      <c r="CA227" s="244"/>
      <c r="CB227" s="244"/>
      <c r="CC227" s="244"/>
      <c r="CE227" s="244"/>
      <c r="CF227" s="244"/>
      <c r="CG227" s="244"/>
      <c r="CH227" s="244"/>
      <c r="CI227" s="244"/>
      <c r="CJ227" s="244"/>
      <c r="CK227" s="244"/>
      <c r="CL227" s="244"/>
      <c r="CM227" s="244"/>
      <c r="CN227" s="244"/>
      <c r="CO227" s="257"/>
      <c r="CP227" s="244"/>
      <c r="CQ227" s="244"/>
      <c r="CR227" s="244"/>
      <c r="CS227" s="244"/>
      <c r="CT227" s="244"/>
      <c r="CU227" s="244"/>
      <c r="CV227" s="244"/>
      <c r="CW227" s="244"/>
      <c r="CX227" s="244"/>
      <c r="CY227" s="244"/>
      <c r="CZ227" s="244"/>
      <c r="DA227" s="244"/>
      <c r="DE227" s="244"/>
      <c r="DF227" s="244"/>
      <c r="DG227" s="244"/>
      <c r="DH227" s="244"/>
      <c r="DI227" s="244"/>
      <c r="DJ227" s="244"/>
      <c r="DK227" s="244"/>
      <c r="DL227" s="244"/>
      <c r="DM227" s="244"/>
      <c r="DN227" s="244"/>
      <c r="DO227" s="244"/>
      <c r="DP227" s="244"/>
      <c r="DQ227" s="244"/>
      <c r="DR227" s="244"/>
      <c r="DS227" s="244"/>
      <c r="DT227" s="244"/>
      <c r="DU227" s="244"/>
      <c r="DV227" s="244"/>
      <c r="DW227" s="244"/>
      <c r="DX227" s="244"/>
      <c r="DY227" s="244"/>
      <c r="DZ227" s="244"/>
      <c r="EA227" s="244"/>
      <c r="EB227" s="244"/>
      <c r="ED227" s="244"/>
      <c r="EK227" s="242">
        <v>0.89999999999999991</v>
      </c>
      <c r="EO227" s="244"/>
      <c r="EP227" s="244"/>
      <c r="GA227" s="267">
        <v>0.85490464607566319</v>
      </c>
      <c r="GB227" s="267"/>
      <c r="GC227" s="267">
        <v>3.6443071946705912</v>
      </c>
      <c r="GD227" s="267"/>
      <c r="GE227" s="267">
        <v>20.020850721114744</v>
      </c>
      <c r="GF227" s="267"/>
      <c r="GG227" s="267">
        <v>76.187992558020966</v>
      </c>
      <c r="GH227" s="267"/>
      <c r="GI227" s="267">
        <v>69.868048023886345</v>
      </c>
      <c r="GJ227" s="267"/>
      <c r="GK227" s="267">
        <v>16.862844131168185</v>
      </c>
      <c r="GL227" s="267"/>
      <c r="GM227" s="267">
        <v>1.5553837442506082</v>
      </c>
      <c r="GN227" s="267"/>
      <c r="GO227" s="267">
        <v>28.735101103543911</v>
      </c>
      <c r="GP227" s="254"/>
      <c r="GQ227" s="254"/>
      <c r="GR227" s="254"/>
      <c r="GS227" s="254"/>
      <c r="GT227" s="254"/>
      <c r="GU227" s="184"/>
      <c r="GV227" s="184"/>
      <c r="GW227" s="184"/>
      <c r="GX227" s="184"/>
      <c r="GY227" s="184"/>
      <c r="GZ227" s="184"/>
      <c r="HC227" s="184"/>
      <c r="HG227" s="184"/>
      <c r="HH227" s="184"/>
      <c r="HI227" s="184"/>
      <c r="HJ227" s="184"/>
      <c r="HK227" s="184"/>
      <c r="HL227" s="184"/>
      <c r="HM227" s="184"/>
      <c r="HO227" s="284">
        <v>771.64572629461782</v>
      </c>
      <c r="HQ227" s="154"/>
      <c r="HS227">
        <v>11</v>
      </c>
      <c r="HT227" s="154"/>
      <c r="HU227" s="239"/>
      <c r="HW227">
        <v>70.499276129999998</v>
      </c>
      <c r="HX227" s="239"/>
      <c r="HY227" s="154"/>
      <c r="HZ227" s="154"/>
      <c r="IA227" s="184"/>
      <c r="IB227" s="184"/>
      <c r="ID227" s="184"/>
      <c r="IE227" s="185"/>
      <c r="IF227" s="185"/>
      <c r="IG227" s="184"/>
    </row>
    <row r="228" spans="1:241" ht="15" customHeight="1" x14ac:dyDescent="0.35">
      <c r="A228" s="198">
        <v>225</v>
      </c>
      <c r="E228" s="245">
        <v>156837</v>
      </c>
      <c r="F228" s="244"/>
      <c r="G228" s="244"/>
      <c r="H228" s="244"/>
      <c r="I228" s="244"/>
      <c r="J228" s="244"/>
      <c r="K228" s="244"/>
      <c r="L228" s="244"/>
      <c r="M228" s="244"/>
      <c r="N228" s="244"/>
      <c r="O228" s="244"/>
      <c r="P228" s="244"/>
      <c r="Q228" s="244"/>
      <c r="R228" s="244"/>
      <c r="S228" s="244"/>
      <c r="U228" s="244"/>
      <c r="V228" s="244"/>
      <c r="W228" s="244"/>
      <c r="X228" s="244"/>
      <c r="Y228" s="244"/>
      <c r="Z228" s="244"/>
      <c r="AA228" s="244"/>
      <c r="AB228" s="244"/>
      <c r="AC228" s="244"/>
      <c r="AD228" s="244"/>
      <c r="AE228" s="244"/>
      <c r="AF228" s="244"/>
      <c r="AG228" s="244"/>
      <c r="AH228" s="242"/>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W228" s="244"/>
      <c r="BX228" s="244"/>
      <c r="BY228" s="244"/>
      <c r="BZ228" s="244"/>
      <c r="CA228" s="244"/>
      <c r="CB228" s="244"/>
      <c r="CC228" s="244"/>
      <c r="CE228" s="244"/>
      <c r="CF228" s="244"/>
      <c r="CG228" s="244"/>
      <c r="CH228" s="244"/>
      <c r="CI228" s="244"/>
      <c r="CJ228" s="244"/>
      <c r="CK228" s="244"/>
      <c r="CL228" s="244"/>
      <c r="CM228" s="244"/>
      <c r="CN228" s="244"/>
      <c r="CO228" s="257"/>
      <c r="CP228" s="244"/>
      <c r="CQ228" s="244"/>
      <c r="CR228" s="244"/>
      <c r="CS228" s="244"/>
      <c r="CT228" s="244"/>
      <c r="CU228" s="244"/>
      <c r="CV228" s="244"/>
      <c r="CW228" s="244"/>
      <c r="CX228" s="244"/>
      <c r="CY228" s="244"/>
      <c r="CZ228" s="244"/>
      <c r="DA228" s="244"/>
      <c r="DE228" s="244"/>
      <c r="DF228" s="244"/>
      <c r="DG228" s="244"/>
      <c r="DH228" s="244"/>
      <c r="DI228" s="244"/>
      <c r="DJ228" s="244"/>
      <c r="DK228" s="244"/>
      <c r="DL228" s="244"/>
      <c r="DM228" s="244"/>
      <c r="DN228" s="244"/>
      <c r="DO228" s="244"/>
      <c r="DP228" s="244"/>
      <c r="DQ228" s="244"/>
      <c r="DR228" s="244"/>
      <c r="DS228" s="244"/>
      <c r="DT228" s="244"/>
      <c r="DU228" s="244"/>
      <c r="DV228" s="244"/>
      <c r="DW228" s="244"/>
      <c r="DX228" s="244"/>
      <c r="DY228" s="244"/>
      <c r="DZ228" s="244"/>
      <c r="EA228" s="244"/>
      <c r="EB228" s="244"/>
      <c r="EC228"/>
      <c r="EE228"/>
      <c r="EK228" s="242">
        <v>0.9</v>
      </c>
      <c r="EO228" s="244"/>
      <c r="EP228" s="244"/>
      <c r="GA228" s="267"/>
      <c r="GB228" s="267"/>
      <c r="GC228" s="267"/>
      <c r="GD228" s="267"/>
      <c r="GE228" s="267"/>
      <c r="GF228" s="267"/>
      <c r="GG228" s="267"/>
      <c r="GH228" s="267"/>
      <c r="GI228" s="267"/>
      <c r="GJ228" s="267"/>
      <c r="GK228" s="267"/>
      <c r="GL228" s="267"/>
      <c r="GM228" s="267"/>
      <c r="GN228" s="267"/>
      <c r="GO228" s="267"/>
      <c r="GP228" s="254"/>
      <c r="GQ228" s="254"/>
      <c r="GR228" s="254"/>
      <c r="GS228" s="254"/>
      <c r="GT228" s="254"/>
      <c r="GU228" s="184"/>
      <c r="GV228" s="184"/>
      <c r="GW228" s="184"/>
      <c r="GX228" s="184"/>
      <c r="GY228" s="184"/>
      <c r="GZ228" s="184"/>
      <c r="HC228" s="184"/>
      <c r="HG228" s="184"/>
      <c r="HH228" s="184"/>
      <c r="HI228" s="184"/>
      <c r="HJ228" s="184"/>
      <c r="HK228" s="184"/>
      <c r="HL228" s="184"/>
      <c r="HM228" s="184"/>
      <c r="HO228" s="284">
        <v>743.6587747776282</v>
      </c>
      <c r="HQ228" s="154"/>
      <c r="HS228" s="238"/>
      <c r="HT228" s="154"/>
      <c r="HU228" s="239"/>
      <c r="HW228" s="239">
        <v>74.7</v>
      </c>
      <c r="HX228" s="239"/>
      <c r="HY228" s="154"/>
      <c r="HZ228" s="154"/>
      <c r="IA228" s="184"/>
      <c r="IB228" s="184"/>
      <c r="ID228" s="184"/>
      <c r="IE228" s="185"/>
      <c r="IF228" s="185"/>
      <c r="IG228" s="184"/>
    </row>
    <row r="229" spans="1:241" ht="15" customHeight="1" x14ac:dyDescent="0.35">
      <c r="A229" s="156">
        <v>226</v>
      </c>
      <c r="B229" s="197" t="s">
        <v>60</v>
      </c>
      <c r="F229" s="244"/>
      <c r="G229" s="244"/>
      <c r="H229" s="244"/>
      <c r="I229" s="244"/>
      <c r="J229" s="244"/>
      <c r="K229" s="244"/>
      <c r="L229" s="244"/>
      <c r="M229" s="244"/>
      <c r="N229" s="244"/>
      <c r="O229" s="244"/>
      <c r="P229" s="244"/>
      <c r="Q229" s="244"/>
      <c r="R229" s="244"/>
      <c r="S229" s="244"/>
      <c r="U229" s="244"/>
      <c r="V229" s="244"/>
      <c r="W229" s="244"/>
      <c r="X229" s="244"/>
      <c r="Y229" s="244"/>
      <c r="Z229" s="244"/>
      <c r="AA229" s="244"/>
      <c r="AB229" s="244"/>
      <c r="AC229" s="244"/>
      <c r="AD229" s="244"/>
      <c r="AE229" s="244"/>
      <c r="AF229" s="244"/>
      <c r="AG229" s="244"/>
      <c r="AH229" s="242"/>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W229" s="244"/>
      <c r="BX229" s="244"/>
      <c r="BY229" s="244"/>
      <c r="BZ229" s="244"/>
      <c r="CA229" s="244"/>
      <c r="CB229" s="244"/>
      <c r="CC229" s="244"/>
      <c r="CE229" s="244"/>
      <c r="CF229" s="244"/>
      <c r="CG229" s="244"/>
      <c r="CH229" s="244"/>
      <c r="CI229" s="244"/>
      <c r="CJ229" s="244"/>
      <c r="CK229" s="244"/>
      <c r="CL229" s="244"/>
      <c r="CM229" s="244"/>
      <c r="CN229" s="244"/>
      <c r="CO229" s="257"/>
      <c r="CP229" s="244"/>
      <c r="CQ229" s="244"/>
      <c r="CR229" s="244"/>
      <c r="CS229" s="244"/>
      <c r="CT229" s="244"/>
      <c r="CU229" s="244"/>
      <c r="CV229" s="244"/>
      <c r="CW229" s="244"/>
      <c r="CX229" s="244"/>
      <c r="CY229" s="244"/>
      <c r="CZ229" s="244"/>
      <c r="DA229" s="244"/>
      <c r="DE229" s="244"/>
      <c r="DF229" s="244"/>
      <c r="DG229" s="244"/>
      <c r="DH229" s="244"/>
      <c r="DI229" s="244"/>
      <c r="DJ229" s="244"/>
      <c r="DK229" s="244"/>
      <c r="DL229" s="244"/>
      <c r="DM229" s="244"/>
      <c r="DN229" s="244"/>
      <c r="DO229" s="244"/>
      <c r="DP229" s="244"/>
      <c r="DQ229" s="244"/>
      <c r="DR229" s="244"/>
      <c r="DS229" s="244"/>
      <c r="DT229" s="244"/>
      <c r="DU229" s="244"/>
      <c r="DV229" s="244"/>
      <c r="DW229" s="244"/>
      <c r="DX229" s="244"/>
      <c r="DY229" s="244"/>
      <c r="DZ229" s="244"/>
      <c r="EA229" s="244"/>
      <c r="EB229" s="244"/>
      <c r="EC229"/>
      <c r="ED229" s="244"/>
      <c r="EE229"/>
      <c r="EK229" s="242"/>
      <c r="EO229" s="244"/>
      <c r="EP229" s="244"/>
      <c r="GA229" s="254"/>
      <c r="GB229" s="254"/>
      <c r="GC229" s="254"/>
      <c r="GD229" s="254"/>
      <c r="GE229" s="254"/>
      <c r="GF229" s="254"/>
      <c r="GG229" s="254"/>
      <c r="GH229" s="254"/>
      <c r="GI229" s="254"/>
      <c r="GJ229" s="254"/>
      <c r="GK229" s="254"/>
      <c r="GL229" s="254"/>
      <c r="GM229" s="254"/>
      <c r="GN229" s="254"/>
      <c r="GO229" s="254"/>
      <c r="GP229" s="254"/>
      <c r="GQ229" s="254"/>
      <c r="GR229" s="254"/>
      <c r="GS229" s="254"/>
      <c r="GT229" s="254"/>
      <c r="GU229" s="184"/>
      <c r="GV229" s="184"/>
      <c r="GW229" s="184"/>
      <c r="GX229" s="184"/>
      <c r="GY229" s="184"/>
      <c r="GZ229" s="184"/>
      <c r="HC229" s="184"/>
      <c r="HG229" s="184"/>
      <c r="HH229" s="184"/>
      <c r="HI229" s="184"/>
      <c r="HJ229" s="184"/>
      <c r="HK229" s="184"/>
      <c r="HL229" s="184"/>
      <c r="HM229" s="184"/>
      <c r="HO229" s="183"/>
      <c r="HQ229" s="154"/>
      <c r="HS229" s="238"/>
      <c r="HT229" s="154"/>
      <c r="HU229" s="239"/>
      <c r="HW229" s="239"/>
      <c r="HX229" s="239"/>
      <c r="HY229" s="154"/>
      <c r="HZ229" s="154"/>
      <c r="IA229" s="184"/>
      <c r="IB229" s="184"/>
      <c r="ID229" s="184"/>
      <c r="IE229" s="185"/>
      <c r="IF229" s="185"/>
      <c r="IG229" s="184"/>
    </row>
    <row r="230" spans="1:241" ht="15" customHeight="1" x14ac:dyDescent="0.25">
      <c r="A230" s="156">
        <v>227</v>
      </c>
      <c r="B230" s="197">
        <v>1991</v>
      </c>
      <c r="E230" s="245">
        <v>128762</v>
      </c>
      <c r="G230" s="245">
        <v>28065</v>
      </c>
      <c r="I230" s="245">
        <v>23389</v>
      </c>
      <c r="K230" s="245">
        <v>11176</v>
      </c>
      <c r="M230" s="242">
        <f>G230/E230*100</f>
        <v>21.796026778086702</v>
      </c>
      <c r="N230" s="242"/>
      <c r="O230" s="242">
        <f>I230/E230*100</f>
        <v>18.164520588372348</v>
      </c>
      <c r="P230" s="242"/>
      <c r="Q230" s="242">
        <f>K230/E230*100</f>
        <v>8.6795793790093345</v>
      </c>
      <c r="R230" s="242"/>
      <c r="S230" s="242">
        <v>31</v>
      </c>
      <c r="U230" s="242"/>
      <c r="V230" s="242"/>
      <c r="W230" s="245">
        <v>434</v>
      </c>
      <c r="Y230" s="258">
        <v>0.33720523678178782</v>
      </c>
      <c r="Z230" s="258"/>
      <c r="AA230" s="245">
        <v>59254</v>
      </c>
      <c r="AC230" s="242">
        <v>46.038615438405657</v>
      </c>
      <c r="AD230" s="242"/>
      <c r="AE230" s="245">
        <v>53259</v>
      </c>
      <c r="AG230" s="242">
        <v>41.380676741385336</v>
      </c>
      <c r="AH230" s="242"/>
      <c r="AI230" s="245">
        <v>14.64310814643108</v>
      </c>
      <c r="AK230" s="245">
        <v>2568</v>
      </c>
      <c r="AM230" s="245">
        <v>1678</v>
      </c>
      <c r="AO230" s="245">
        <v>2251</v>
      </c>
      <c r="AQ230" s="245">
        <v>19</v>
      </c>
      <c r="AS230" s="245">
        <v>833</v>
      </c>
      <c r="AU230" s="245">
        <v>3347</v>
      </c>
      <c r="AW230" s="245">
        <v>1042</v>
      </c>
      <c r="AY230" s="245">
        <v>7349</v>
      </c>
      <c r="BC230" s="245">
        <v>2488</v>
      </c>
      <c r="BE230" s="245">
        <v>798</v>
      </c>
      <c r="BG230" s="245">
        <v>904</v>
      </c>
      <c r="BI230" s="245">
        <v>786</v>
      </c>
      <c r="BK230" s="242"/>
      <c r="BL230" s="242"/>
      <c r="BM230" s="245">
        <v>648</v>
      </c>
      <c r="BO230" s="245">
        <v>6418</v>
      </c>
      <c r="BQ230" s="245">
        <v>3892</v>
      </c>
      <c r="BS230" s="245">
        <v>70</v>
      </c>
      <c r="BU230" s="245">
        <v>16577</v>
      </c>
      <c r="BW230" s="242"/>
      <c r="BX230" s="242"/>
      <c r="BY230" s="245">
        <v>18.599453687608641</v>
      </c>
      <c r="CA230" s="245">
        <v>3056</v>
      </c>
      <c r="CC230" s="259">
        <v>2.3744221281224505</v>
      </c>
      <c r="CE230" s="242"/>
      <c r="CF230" s="242"/>
      <c r="CG230" s="245">
        <v>52311</v>
      </c>
      <c r="CI230" s="245">
        <v>11508</v>
      </c>
      <c r="CK230" s="245">
        <v>33826</v>
      </c>
      <c r="CM230" s="250">
        <f>CI230/SUM(CG230,CI230)*100</f>
        <v>18.032247449819021</v>
      </c>
      <c r="CN230" s="242"/>
      <c r="CO230" s="253">
        <v>9.4461533705346792</v>
      </c>
      <c r="CP230" s="242"/>
      <c r="CQ230" s="250">
        <f>SUM(CG230,CI230)/SUM(CG230,CI230,CK230)*100</f>
        <v>65.358185262942285</v>
      </c>
      <c r="CR230" s="242"/>
      <c r="CS230" s="245">
        <v>16.697686785429408</v>
      </c>
      <c r="CU230" s="245">
        <v>3989</v>
      </c>
      <c r="CW230" s="245">
        <v>7395</v>
      </c>
      <c r="CY230" s="259">
        <f t="shared" ref="CY230:CY235" si="84">CU230/CG230*100</f>
        <v>7.6255472080441979</v>
      </c>
      <c r="CZ230" s="259"/>
      <c r="DA230" s="259">
        <f t="shared" ref="DA230:DA235" si="85">CW230/CG230*100</f>
        <v>14.136606067557492</v>
      </c>
      <c r="DE230" s="245">
        <v>4796</v>
      </c>
      <c r="DG230" s="245">
        <v>33149</v>
      </c>
      <c r="DI230" s="245">
        <v>4487</v>
      </c>
      <c r="DK230" s="245">
        <v>43849</v>
      </c>
      <c r="DM230" s="242">
        <v>10.93753563365185</v>
      </c>
      <c r="DN230" s="242"/>
      <c r="DO230" s="242">
        <v>75.598075212661627</v>
      </c>
      <c r="DP230" s="242"/>
      <c r="DQ230" s="242">
        <v>10.232844534653013</v>
      </c>
      <c r="DR230" s="242"/>
      <c r="DS230" s="245">
        <v>11134</v>
      </c>
      <c r="DU230" s="245">
        <v>1620</v>
      </c>
      <c r="DW230" s="245">
        <v>41678</v>
      </c>
      <c r="DY230" s="242">
        <v>26.714333701233269</v>
      </c>
      <c r="DZ230" s="242"/>
      <c r="EA230" s="242">
        <v>3.8869427515715724</v>
      </c>
      <c r="EB230" s="242"/>
      <c r="EC230" s="242">
        <v>247750</v>
      </c>
      <c r="ED230" s="242"/>
      <c r="EE230" s="242">
        <v>185000</v>
      </c>
      <c r="EF230" s="242"/>
      <c r="EG230" s="260">
        <v>3.1662445007332356</v>
      </c>
      <c r="EH230" s="242"/>
      <c r="EI230" s="260">
        <v>2.5163311558458874</v>
      </c>
      <c r="EJ230" s="242"/>
      <c r="EK230" s="242">
        <v>71.7</v>
      </c>
      <c r="EO230" s="259">
        <v>11.026550942750864</v>
      </c>
      <c r="EP230" s="259"/>
      <c r="EQ230" s="244">
        <v>8383</v>
      </c>
      <c r="ES230" s="244">
        <v>16482</v>
      </c>
      <c r="EU230" s="244">
        <v>5889</v>
      </c>
      <c r="EW230" s="244">
        <v>705</v>
      </c>
      <c r="EY230" s="244">
        <v>31459</v>
      </c>
      <c r="FA230" s="244">
        <v>9186</v>
      </c>
      <c r="FC230" s="244">
        <v>1271</v>
      </c>
      <c r="FE230" s="244">
        <v>1460</v>
      </c>
      <c r="FG230" s="244">
        <v>43376</v>
      </c>
      <c r="FI230" s="242">
        <v>19.326355588343784</v>
      </c>
      <c r="FJ230" s="242"/>
      <c r="FK230" s="242">
        <v>37.997971228329028</v>
      </c>
      <c r="FL230" s="242"/>
      <c r="FM230" s="242">
        <v>13.576632239026191</v>
      </c>
      <c r="FN230" s="242"/>
      <c r="FO230" s="242">
        <v>1.6253227591294723</v>
      </c>
      <c r="FP230" s="242"/>
      <c r="FQ230" s="242">
        <v>72.526281814828479</v>
      </c>
      <c r="FR230" s="242"/>
      <c r="FS230" s="242">
        <v>21.177609738104021</v>
      </c>
      <c r="FT230" s="242"/>
      <c r="FU230" s="242">
        <v>2.9301918111398009</v>
      </c>
      <c r="FV230" s="242"/>
      <c r="FW230" s="242">
        <v>3.3659166359277024</v>
      </c>
      <c r="GA230" s="254">
        <v>17.336297132716346</v>
      </c>
      <c r="GB230" s="254"/>
      <c r="GC230" s="254">
        <v>63.587937127720345</v>
      </c>
      <c r="GD230" s="254"/>
      <c r="GE230" s="254">
        <v>105.33463633557344</v>
      </c>
      <c r="GF230" s="254"/>
      <c r="GG230" s="254">
        <v>99.020348397199299</v>
      </c>
      <c r="GH230" s="254"/>
      <c r="GI230" s="254">
        <v>43.513253365077496</v>
      </c>
      <c r="GJ230" s="254"/>
      <c r="GK230" s="254">
        <v>11.331307330837369</v>
      </c>
      <c r="GL230" s="254"/>
      <c r="GM230" s="254">
        <v>0.64767916269917791</v>
      </c>
      <c r="GN230" s="254"/>
      <c r="GO230" s="254">
        <v>56.822785423924437</v>
      </c>
      <c r="GP230" s="254"/>
      <c r="GQ230" s="254">
        <v>1732</v>
      </c>
      <c r="GR230" s="254"/>
      <c r="GS230" s="254">
        <v>73.33</v>
      </c>
      <c r="GT230" s="254"/>
      <c r="GU230" s="184">
        <v>54.94</v>
      </c>
      <c r="GV230" s="184"/>
      <c r="GW230" s="184">
        <v>48.44</v>
      </c>
      <c r="GX230" s="184"/>
      <c r="GY230" s="184">
        <v>31.14</v>
      </c>
      <c r="GZ230" s="184"/>
      <c r="HA230" s="154">
        <v>92.1</v>
      </c>
      <c r="HC230" s="184">
        <v>34</v>
      </c>
      <c r="HG230" s="184">
        <v>1008</v>
      </c>
      <c r="HH230" s="184"/>
      <c r="HI230" s="184">
        <v>6705</v>
      </c>
      <c r="HJ230" s="184"/>
      <c r="HK230" s="184">
        <v>504</v>
      </c>
      <c r="HL230" s="184"/>
      <c r="HM230" s="184">
        <v>9555</v>
      </c>
      <c r="HO230" s="183">
        <v>547.36484031326586</v>
      </c>
      <c r="HQ230" s="154"/>
      <c r="HS230" s="238">
        <v>16</v>
      </c>
      <c r="HT230" s="194">
        <v>1995</v>
      </c>
      <c r="HU230" s="239"/>
      <c r="HW230" s="239">
        <v>102.078</v>
      </c>
      <c r="HX230" s="239"/>
      <c r="HY230" s="154"/>
      <c r="HZ230" s="154"/>
      <c r="IA230" s="184">
        <v>5</v>
      </c>
      <c r="IB230" s="184"/>
      <c r="IC230" s="184">
        <v>227</v>
      </c>
      <c r="ID230" s="184"/>
      <c r="IE230" s="185">
        <v>0.39068299200662598</v>
      </c>
      <c r="IF230" s="185"/>
      <c r="IG230" s="184">
        <v>17.737007837100819</v>
      </c>
    </row>
    <row r="231" spans="1:241" ht="15" customHeight="1" x14ac:dyDescent="0.25">
      <c r="A231" s="156">
        <v>228</v>
      </c>
      <c r="B231" s="197">
        <v>1996</v>
      </c>
      <c r="E231" s="245">
        <v>128516</v>
      </c>
      <c r="G231" s="245">
        <v>25733</v>
      </c>
      <c r="I231" s="245">
        <v>20760</v>
      </c>
      <c r="K231" s="245">
        <v>13413</v>
      </c>
      <c r="M231" s="242">
        <f t="shared" ref="M231:M235" si="86">G231/E231*100</f>
        <v>20.023187774284914</v>
      </c>
      <c r="N231" s="242"/>
      <c r="O231" s="242">
        <f t="shared" ref="O231:O234" si="87">I231/E231*100</f>
        <v>16.153630676336022</v>
      </c>
      <c r="P231" s="242"/>
      <c r="Q231" s="242">
        <f t="shared" ref="Q231:Q234" si="88">K231/E231*100</f>
        <v>10.436832767904386</v>
      </c>
      <c r="R231" s="242"/>
      <c r="S231" s="242">
        <v>33</v>
      </c>
      <c r="U231" s="242"/>
      <c r="V231" s="242"/>
      <c r="W231" s="245">
        <v>556</v>
      </c>
      <c r="Y231" s="258">
        <v>0.44064384723289929</v>
      </c>
      <c r="Z231" s="258"/>
      <c r="AA231" s="245">
        <v>63002</v>
      </c>
      <c r="AC231" s="242">
        <v>49.930654070804174</v>
      </c>
      <c r="AD231" s="242"/>
      <c r="AE231" s="245">
        <v>61085</v>
      </c>
      <c r="AG231" s="242">
        <v>48.411383827736785</v>
      </c>
      <c r="AH231" s="242"/>
      <c r="AI231" s="245">
        <v>15.251033370299425</v>
      </c>
      <c r="AK231" s="245">
        <v>3709</v>
      </c>
      <c r="AM231" s="245">
        <v>2241</v>
      </c>
      <c r="AO231" s="245">
        <v>2450</v>
      </c>
      <c r="AQ231" s="245">
        <v>145</v>
      </c>
      <c r="AS231" s="245">
        <v>1019</v>
      </c>
      <c r="AU231" s="245">
        <v>4178</v>
      </c>
      <c r="AW231" s="245">
        <v>1078</v>
      </c>
      <c r="AY231" s="245">
        <v>10270</v>
      </c>
      <c r="BC231" s="245">
        <v>2729</v>
      </c>
      <c r="BE231" s="245">
        <v>952</v>
      </c>
      <c r="BG231" s="245">
        <v>872</v>
      </c>
      <c r="BI231" s="245">
        <v>905</v>
      </c>
      <c r="BK231" s="242"/>
      <c r="BL231" s="242"/>
      <c r="BM231" s="245">
        <v>986</v>
      </c>
      <c r="BO231" s="245">
        <v>10679</v>
      </c>
      <c r="BQ231" s="245">
        <v>6064</v>
      </c>
      <c r="BS231" s="245">
        <v>78</v>
      </c>
      <c r="BU231" s="245">
        <v>19233</v>
      </c>
      <c r="BW231" s="242"/>
      <c r="BX231" s="242"/>
      <c r="BY231" s="245">
        <v>15.405826639491668</v>
      </c>
      <c r="CA231" s="245">
        <v>4830</v>
      </c>
      <c r="CC231" s="259">
        <v>3.8278952916095386</v>
      </c>
      <c r="CE231" s="242"/>
      <c r="CF231" s="242"/>
      <c r="CG231" s="245">
        <v>49092</v>
      </c>
      <c r="CI231" s="245">
        <v>8299</v>
      </c>
      <c r="CK231" s="245">
        <v>39770</v>
      </c>
      <c r="CM231" s="250">
        <f t="shared" ref="CM231:CM235" si="89">CI231/SUM(CG231,CI231)*100</f>
        <v>14.460455472112352</v>
      </c>
      <c r="CN231" s="242"/>
      <c r="CO231" s="253">
        <v>8.8304841028918357</v>
      </c>
      <c r="CP231" s="242"/>
      <c r="CQ231" s="250">
        <f t="shared" ref="CQ231:CQ235" si="90">SUM(CG231,CI231)/SUM(CG231,CI231,CK231)*100</f>
        <v>59.067938782021592</v>
      </c>
      <c r="CR231" s="242"/>
      <c r="CS231" s="245">
        <v>11.253921667847385</v>
      </c>
      <c r="CU231" s="245">
        <v>4152</v>
      </c>
      <c r="CW231" s="245">
        <v>7248</v>
      </c>
      <c r="CY231" s="259">
        <f t="shared" si="84"/>
        <v>8.4575898313370814</v>
      </c>
      <c r="CZ231" s="259"/>
      <c r="DA231" s="259">
        <f t="shared" si="85"/>
        <v>14.764116352969934</v>
      </c>
      <c r="DE231" s="245">
        <v>7178</v>
      </c>
      <c r="DG231" s="245">
        <v>33450</v>
      </c>
      <c r="DI231" s="245">
        <v>2720</v>
      </c>
      <c r="DK231" s="245">
        <v>44627</v>
      </c>
      <c r="DM231" s="242">
        <v>16.084433190669326</v>
      </c>
      <c r="DN231" s="242"/>
      <c r="DO231" s="242">
        <v>74.954623882403027</v>
      </c>
      <c r="DP231" s="242"/>
      <c r="DQ231" s="242">
        <v>6.0949649315436849</v>
      </c>
      <c r="DR231" s="242"/>
      <c r="DS231" s="245">
        <v>11900</v>
      </c>
      <c r="DU231" s="245">
        <v>1492</v>
      </c>
      <c r="DW231" s="245">
        <v>42575</v>
      </c>
      <c r="DY231" s="242">
        <v>27.950675278919551</v>
      </c>
      <c r="DZ231" s="242"/>
      <c r="EA231" s="242">
        <v>3.5044039929536113</v>
      </c>
      <c r="EB231" s="242"/>
      <c r="EC231" s="242">
        <v>260500</v>
      </c>
      <c r="ED231" s="242"/>
      <c r="EE231" s="242">
        <v>200000</v>
      </c>
      <c r="EF231" s="242"/>
      <c r="EG231" s="260">
        <v>4.1998231653404066</v>
      </c>
      <c r="EH231" s="242"/>
      <c r="EI231" s="260">
        <v>3.1360521662245802</v>
      </c>
      <c r="EJ231" s="242"/>
      <c r="EK231" s="242">
        <v>82.399999999999991</v>
      </c>
      <c r="EO231" s="259">
        <v>7.663776493256262</v>
      </c>
      <c r="EP231" s="259"/>
      <c r="EQ231" s="244">
        <v>8909</v>
      </c>
      <c r="ES231" s="244">
        <v>15325</v>
      </c>
      <c r="EU231" s="244">
        <v>6345</v>
      </c>
      <c r="EW231" s="244">
        <v>750</v>
      </c>
      <c r="EY231" s="244">
        <v>31329</v>
      </c>
      <c r="FA231" s="244">
        <v>10109</v>
      </c>
      <c r="FC231" s="244">
        <v>1280</v>
      </c>
      <c r="FE231" s="244">
        <v>2134</v>
      </c>
      <c r="FG231" s="244">
        <v>44852</v>
      </c>
      <c r="FI231" s="242">
        <v>19.863105324177294</v>
      </c>
      <c r="FJ231" s="242"/>
      <c r="FK231" s="242">
        <v>34.167930081155802</v>
      </c>
      <c r="FL231" s="242"/>
      <c r="FM231" s="242">
        <v>14.146526353339873</v>
      </c>
      <c r="FN231" s="242"/>
      <c r="FO231" s="242">
        <v>1.6721662356193705</v>
      </c>
      <c r="FP231" s="242"/>
      <c r="FQ231" s="242">
        <v>69.849727994292337</v>
      </c>
      <c r="FR231" s="242"/>
      <c r="FS231" s="242">
        <v>22.538571301168286</v>
      </c>
      <c r="FT231" s="242"/>
      <c r="FU231" s="242">
        <v>2.8538303754570586</v>
      </c>
      <c r="FV231" s="242"/>
      <c r="FW231" s="242">
        <v>4.7578703290823148</v>
      </c>
      <c r="GA231" s="254">
        <v>16.258576606905983</v>
      </c>
      <c r="GB231" s="254"/>
      <c r="GC231" s="254">
        <v>71.917303511120451</v>
      </c>
      <c r="GD231" s="254"/>
      <c r="GE231" s="254">
        <v>116.02949082188793</v>
      </c>
      <c r="GF231" s="254"/>
      <c r="GG231" s="254">
        <v>107.88536181656706</v>
      </c>
      <c r="GH231" s="254"/>
      <c r="GI231" s="254">
        <v>50.749923601674737</v>
      </c>
      <c r="GJ231" s="254"/>
      <c r="GK231" s="254">
        <v>9.2378253807471893</v>
      </c>
      <c r="GL231" s="254"/>
      <c r="GM231" s="254">
        <v>0</v>
      </c>
      <c r="GN231" s="254"/>
      <c r="GO231" s="254">
        <v>61.963796581910593</v>
      </c>
      <c r="GP231" s="254"/>
      <c r="GQ231" s="254">
        <v>1760</v>
      </c>
      <c r="GR231" s="254"/>
      <c r="GS231" s="254">
        <v>67.23</v>
      </c>
      <c r="GT231" s="254"/>
      <c r="GU231" s="184">
        <v>57.11</v>
      </c>
      <c r="GV231" s="184"/>
      <c r="GW231" s="184">
        <v>45.55</v>
      </c>
      <c r="GX231" s="184"/>
      <c r="GY231" s="184">
        <v>28.47</v>
      </c>
      <c r="GZ231" s="184"/>
      <c r="HA231" s="154">
        <v>94.9</v>
      </c>
      <c r="HC231" s="184">
        <v>37.1</v>
      </c>
      <c r="HG231" s="184">
        <v>1149</v>
      </c>
      <c r="HH231" s="184"/>
      <c r="HI231" s="184">
        <v>7467</v>
      </c>
      <c r="HJ231" s="184"/>
      <c r="HK231" s="184">
        <v>438</v>
      </c>
      <c r="HL231" s="184"/>
      <c r="HM231" s="184">
        <v>10562</v>
      </c>
      <c r="HO231" s="183">
        <v>604.21552942638357</v>
      </c>
      <c r="HQ231" s="154"/>
      <c r="HS231" s="238">
        <v>16</v>
      </c>
      <c r="HT231" s="194">
        <v>1996</v>
      </c>
      <c r="HU231" s="239"/>
      <c r="HW231" s="239">
        <v>110.8</v>
      </c>
      <c r="HX231" s="239"/>
      <c r="HY231" s="154"/>
      <c r="HZ231" s="154"/>
      <c r="IA231" s="184">
        <v>9</v>
      </c>
      <c r="IB231" s="184"/>
      <c r="IC231" s="184">
        <v>218</v>
      </c>
      <c r="ID231" s="184"/>
      <c r="IE231" s="185">
        <v>0.70231843117669546</v>
      </c>
      <c r="IF231" s="185"/>
      <c r="IG231" s="184">
        <v>17.011713110724401</v>
      </c>
    </row>
    <row r="232" spans="1:241" ht="15" customHeight="1" x14ac:dyDescent="0.25">
      <c r="A232" s="156">
        <v>229</v>
      </c>
      <c r="B232" s="197">
        <v>2001</v>
      </c>
      <c r="E232" s="245">
        <v>128176</v>
      </c>
      <c r="G232" s="245">
        <v>24028</v>
      </c>
      <c r="I232" s="245">
        <v>18781</v>
      </c>
      <c r="K232" s="245">
        <v>15447</v>
      </c>
      <c r="M232" s="242">
        <f t="shared" si="86"/>
        <v>18.746099113718635</v>
      </c>
      <c r="N232" s="242"/>
      <c r="O232" s="242">
        <f t="shared" si="87"/>
        <v>14.652509050056173</v>
      </c>
      <c r="P232" s="242"/>
      <c r="Q232" s="242">
        <f t="shared" si="88"/>
        <v>12.051398077643242</v>
      </c>
      <c r="R232" s="242"/>
      <c r="S232" s="242">
        <v>35</v>
      </c>
      <c r="U232" s="242"/>
      <c r="V232" s="242"/>
      <c r="W232" s="245">
        <v>494</v>
      </c>
      <c r="Y232" s="258">
        <v>0.39667244812744912</v>
      </c>
      <c r="Z232" s="258"/>
      <c r="AA232" s="245">
        <v>63283</v>
      </c>
      <c r="AC232" s="242">
        <v>50.815025374188991</v>
      </c>
      <c r="AD232" s="242"/>
      <c r="AE232" s="245">
        <v>64755</v>
      </c>
      <c r="AG232" s="242">
        <v>51.997012911929083</v>
      </c>
      <c r="AH232" s="242"/>
      <c r="AI232" s="245">
        <v>14.396598887571807</v>
      </c>
      <c r="AK232" s="245">
        <v>4285</v>
      </c>
      <c r="AM232" s="245">
        <v>2353</v>
      </c>
      <c r="AO232" s="245">
        <v>2592</v>
      </c>
      <c r="AQ232" s="245">
        <v>305</v>
      </c>
      <c r="AS232" s="245">
        <v>1024</v>
      </c>
      <c r="AU232" s="245">
        <v>3983</v>
      </c>
      <c r="AW232" s="245">
        <v>984</v>
      </c>
      <c r="AY232" s="245">
        <v>10423</v>
      </c>
      <c r="BC232" s="245">
        <v>2752</v>
      </c>
      <c r="BE232" s="245">
        <v>1023</v>
      </c>
      <c r="BG232" s="245">
        <v>784</v>
      </c>
      <c r="BI232" s="245">
        <v>945</v>
      </c>
      <c r="BK232" s="242"/>
      <c r="BL232" s="242"/>
      <c r="BM232" s="245">
        <v>1437</v>
      </c>
      <c r="BO232" s="245">
        <v>16678</v>
      </c>
      <c r="BQ232" s="245">
        <v>8667</v>
      </c>
      <c r="BS232" s="245">
        <v>89</v>
      </c>
      <c r="BU232" s="245">
        <v>13310</v>
      </c>
      <c r="BW232" s="242"/>
      <c r="BX232" s="242"/>
      <c r="BY232" s="245">
        <v>13.254607659198763</v>
      </c>
      <c r="CA232" s="245">
        <v>6365</v>
      </c>
      <c r="CC232" s="259">
        <v>5.1109719277959789</v>
      </c>
      <c r="CE232" s="242"/>
      <c r="CF232" s="242"/>
      <c r="CG232" s="245">
        <v>47905</v>
      </c>
      <c r="CI232" s="245">
        <v>6083</v>
      </c>
      <c r="CK232" s="245">
        <v>41174</v>
      </c>
      <c r="CM232" s="250">
        <f t="shared" si="89"/>
        <v>11.267318663406684</v>
      </c>
      <c r="CN232" s="242"/>
      <c r="CO232" s="253">
        <v>10.922538669285538</v>
      </c>
      <c r="CP232" s="242"/>
      <c r="CQ232" s="250">
        <f t="shared" si="90"/>
        <v>56.732729450831208</v>
      </c>
      <c r="CR232" s="242"/>
      <c r="CS232" s="245">
        <v>8.6454398273070687</v>
      </c>
      <c r="CU232" s="245">
        <v>4512</v>
      </c>
      <c r="CW232" s="245">
        <v>7599</v>
      </c>
      <c r="CY232" s="259">
        <f t="shared" si="84"/>
        <v>9.4186410604321047</v>
      </c>
      <c r="CZ232" s="259"/>
      <c r="DA232" s="259">
        <f t="shared" si="85"/>
        <v>15.862644817868699</v>
      </c>
      <c r="DE232" s="245">
        <v>7297</v>
      </c>
      <c r="DG232" s="245">
        <v>33220</v>
      </c>
      <c r="DI232" s="245">
        <v>3900</v>
      </c>
      <c r="DK232" s="245">
        <v>45732</v>
      </c>
      <c r="DM232" s="242">
        <v>15.956004548237557</v>
      </c>
      <c r="DN232" s="242"/>
      <c r="DO232" s="242">
        <v>72.640601766815365</v>
      </c>
      <c r="DP232" s="242"/>
      <c r="DQ232" s="242">
        <v>8.5279454211493047</v>
      </c>
      <c r="DR232" s="242"/>
      <c r="DS232" s="245">
        <v>11668</v>
      </c>
      <c r="DU232" s="245">
        <v>1705</v>
      </c>
      <c r="DW232" s="245">
        <v>43370</v>
      </c>
      <c r="DY232" s="242">
        <v>26.903389439704867</v>
      </c>
      <c r="DZ232" s="242"/>
      <c r="EA232" s="242">
        <v>3.9312889093843673</v>
      </c>
      <c r="EB232" s="242"/>
      <c r="EC232" s="242">
        <v>290000</v>
      </c>
      <c r="ED232" s="242"/>
      <c r="EE232" s="242">
        <v>225000</v>
      </c>
      <c r="EF232" s="242"/>
      <c r="EG232" s="260">
        <v>6.5519655896769029</v>
      </c>
      <c r="EH232" s="242"/>
      <c r="EI232" s="260">
        <v>5.0015004501350404</v>
      </c>
      <c r="EJ232" s="242"/>
      <c r="EK232" s="242">
        <v>83.8</v>
      </c>
      <c r="EO232" s="259">
        <v>6.5331984452372076</v>
      </c>
      <c r="EP232" s="259"/>
      <c r="EQ232" s="244">
        <v>9866</v>
      </c>
      <c r="ES232" s="244">
        <v>16505</v>
      </c>
      <c r="EU232" s="244">
        <v>6372</v>
      </c>
      <c r="EW232" s="244">
        <v>893</v>
      </c>
      <c r="EY232" s="244">
        <v>33636</v>
      </c>
      <c r="FA232" s="244">
        <v>10170</v>
      </c>
      <c r="FC232" s="244">
        <v>1688</v>
      </c>
      <c r="FE232" s="244">
        <v>1596</v>
      </c>
      <c r="FG232" s="244">
        <v>47090</v>
      </c>
      <c r="FI232" s="242">
        <v>20.951369717562116</v>
      </c>
      <c r="FJ232" s="242"/>
      <c r="FK232" s="242">
        <v>35.049904438309618</v>
      </c>
      <c r="FL232" s="242"/>
      <c r="FM232" s="242">
        <v>13.531535357825442</v>
      </c>
      <c r="FN232" s="242"/>
      <c r="FO232" s="242">
        <v>1.8963686557655555</v>
      </c>
      <c r="FP232" s="242"/>
      <c r="FQ232" s="242">
        <v>71.42917816946273</v>
      </c>
      <c r="FR232" s="242"/>
      <c r="FS232" s="242">
        <v>21.596942025907836</v>
      </c>
      <c r="FT232" s="242"/>
      <c r="FU232" s="242">
        <v>3.584625185814398</v>
      </c>
      <c r="FV232" s="242"/>
      <c r="FW232" s="242">
        <v>3.389254618815035</v>
      </c>
      <c r="GA232" s="254">
        <v>14.571208758303987</v>
      </c>
      <c r="GB232" s="254"/>
      <c r="GC232" s="254">
        <v>70.421593431074214</v>
      </c>
      <c r="GD232" s="254"/>
      <c r="GE232" s="254">
        <v>110.02878024155153</v>
      </c>
      <c r="GF232" s="254"/>
      <c r="GG232" s="254">
        <v>100.07364654474921</v>
      </c>
      <c r="GH232" s="254"/>
      <c r="GI232" s="254">
        <v>44.765642164896775</v>
      </c>
      <c r="GJ232" s="254"/>
      <c r="GK232" s="254">
        <v>12.813797109238797</v>
      </c>
      <c r="GL232" s="254"/>
      <c r="GM232" s="254">
        <v>0</v>
      </c>
      <c r="GN232" s="254"/>
      <c r="GO232" s="254">
        <v>58.675458929532127</v>
      </c>
      <c r="GP232" s="254"/>
      <c r="GQ232" s="254">
        <v>1729</v>
      </c>
      <c r="GR232" s="254"/>
      <c r="GS232" s="254">
        <v>73.900000000000006</v>
      </c>
      <c r="GT232" s="254"/>
      <c r="GU232" s="184">
        <v>52.6</v>
      </c>
      <c r="GV232" s="184"/>
      <c r="GW232" s="184">
        <v>46.7</v>
      </c>
      <c r="GX232" s="184"/>
      <c r="GY232" s="184">
        <v>31.7</v>
      </c>
      <c r="GZ232" s="184"/>
      <c r="HA232" s="154">
        <v>93.3</v>
      </c>
      <c r="HC232" s="184">
        <v>28.3</v>
      </c>
      <c r="HG232" s="184">
        <v>1295</v>
      </c>
      <c r="HH232" s="184"/>
      <c r="HI232" s="184">
        <v>6750</v>
      </c>
      <c r="HJ232" s="184"/>
      <c r="HK232" s="184">
        <v>400</v>
      </c>
      <c r="HL232" s="184"/>
      <c r="HM232" s="184">
        <v>9878</v>
      </c>
      <c r="HO232" s="183">
        <v>634.16228329546516</v>
      </c>
      <c r="HQ232" s="154"/>
      <c r="HS232" s="238">
        <v>16</v>
      </c>
      <c r="HT232" s="194">
        <v>1997</v>
      </c>
      <c r="HU232" s="239"/>
      <c r="HW232" s="239">
        <v>98.192822720000009</v>
      </c>
      <c r="HX232" s="239"/>
      <c r="HY232" s="154"/>
      <c r="HZ232" s="154"/>
      <c r="IA232" s="184">
        <v>13</v>
      </c>
      <c r="IB232" s="184"/>
      <c r="IC232" s="184">
        <v>243</v>
      </c>
      <c r="ID232" s="184"/>
      <c r="IE232" s="185">
        <v>1.0090817356205852</v>
      </c>
      <c r="IF232" s="185"/>
      <c r="IG232" s="184">
        <v>18.862066288907862</v>
      </c>
    </row>
    <row r="233" spans="1:241" ht="15" customHeight="1" x14ac:dyDescent="0.25">
      <c r="A233" s="156">
        <v>230</v>
      </c>
      <c r="B233" s="197">
        <v>2006</v>
      </c>
      <c r="E233" s="245">
        <v>127981</v>
      </c>
      <c r="G233" s="245">
        <v>23948</v>
      </c>
      <c r="I233" s="245">
        <v>17841</v>
      </c>
      <c r="K233" s="245">
        <v>17203</v>
      </c>
      <c r="M233" s="242">
        <f t="shared" si="86"/>
        <v>18.712152585149358</v>
      </c>
      <c r="N233" s="242"/>
      <c r="O233" s="242">
        <f t="shared" si="87"/>
        <v>13.940350520780429</v>
      </c>
      <c r="P233" s="242"/>
      <c r="Q233" s="242">
        <f t="shared" si="88"/>
        <v>13.441839022979973</v>
      </c>
      <c r="R233" s="242"/>
      <c r="S233" s="242">
        <v>36</v>
      </c>
      <c r="U233" s="242"/>
      <c r="V233" s="242"/>
      <c r="W233" s="245">
        <v>497</v>
      </c>
      <c r="Y233" s="258">
        <v>0.39525377359991098</v>
      </c>
      <c r="Z233" s="258"/>
      <c r="AA233" s="245">
        <v>64307</v>
      </c>
      <c r="AC233" s="242">
        <v>51.142020963560306</v>
      </c>
      <c r="AD233" s="242"/>
      <c r="AE233" s="245">
        <v>69074</v>
      </c>
      <c r="AG233" s="242">
        <v>54.933117017384802</v>
      </c>
      <c r="AH233" s="242"/>
      <c r="AI233" s="245">
        <v>17.846016289693907</v>
      </c>
      <c r="AK233" s="245">
        <v>4644</v>
      </c>
      <c r="AM233" s="245">
        <v>2690</v>
      </c>
      <c r="AO233" s="245">
        <v>3813</v>
      </c>
      <c r="AQ233" s="245">
        <v>240</v>
      </c>
      <c r="AS233" s="245">
        <v>1151</v>
      </c>
      <c r="AU233" s="245">
        <v>3819</v>
      </c>
      <c r="AW233" s="245">
        <v>917</v>
      </c>
      <c r="AY233" s="245">
        <v>10574</v>
      </c>
      <c r="BC233" s="245">
        <v>2943</v>
      </c>
      <c r="BE233" s="245">
        <v>1039</v>
      </c>
      <c r="BG233" s="245">
        <v>866</v>
      </c>
      <c r="BI233" s="245">
        <v>1038</v>
      </c>
      <c r="BK233" s="242"/>
      <c r="BL233" s="242"/>
      <c r="BM233" s="245">
        <v>2533</v>
      </c>
      <c r="BO233" s="245">
        <v>18707</v>
      </c>
      <c r="BQ233" s="245">
        <v>9870</v>
      </c>
      <c r="BS233" s="245">
        <v>102</v>
      </c>
      <c r="BU233" s="245">
        <v>14644</v>
      </c>
      <c r="BW233" s="242"/>
      <c r="BX233" s="242"/>
      <c r="BY233" s="245">
        <v>12.1</v>
      </c>
      <c r="CA233" s="245">
        <v>8827</v>
      </c>
      <c r="CC233" s="259">
        <v>7.0199296973167273</v>
      </c>
      <c r="CE233" s="242"/>
      <c r="CF233" s="242"/>
      <c r="CG233" s="245">
        <v>47803</v>
      </c>
      <c r="CI233" s="245">
        <v>5002</v>
      </c>
      <c r="CK233" s="245">
        <v>40558</v>
      </c>
      <c r="CM233" s="250">
        <f t="shared" si="89"/>
        <v>9.4725878231228098</v>
      </c>
      <c r="CN233" s="242"/>
      <c r="CO233" s="253">
        <v>8.8069387049636259</v>
      </c>
      <c r="CP233" s="242"/>
      <c r="CQ233" s="250">
        <f t="shared" si="90"/>
        <v>56.55880809314182</v>
      </c>
      <c r="CR233" s="242"/>
      <c r="CS233" s="245">
        <v>6.8816169393647737</v>
      </c>
      <c r="CU233" s="245">
        <v>5284</v>
      </c>
      <c r="CW233" s="245">
        <v>8681</v>
      </c>
      <c r="CY233" s="259">
        <f t="shared" si="84"/>
        <v>11.053699558605109</v>
      </c>
      <c r="CZ233" s="259"/>
      <c r="DA233" s="259">
        <f t="shared" si="85"/>
        <v>18.159948120410853</v>
      </c>
      <c r="DE233" s="245">
        <v>9221</v>
      </c>
      <c r="DG233" s="245">
        <v>31918</v>
      </c>
      <c r="DI233" s="245">
        <v>3392</v>
      </c>
      <c r="DK233" s="245">
        <v>44852</v>
      </c>
      <c r="DM233" s="242">
        <v>20.558726478194952</v>
      </c>
      <c r="DN233" s="242"/>
      <c r="DO233" s="242">
        <v>71.162935877998763</v>
      </c>
      <c r="DP233" s="242"/>
      <c r="DQ233" s="242">
        <v>7.562650494961205</v>
      </c>
      <c r="DR233" s="242"/>
      <c r="DS233" s="245">
        <v>12541</v>
      </c>
      <c r="DU233" s="245">
        <v>1845</v>
      </c>
      <c r="DW233" s="245">
        <v>44854</v>
      </c>
      <c r="DY233" s="242">
        <v>27.959602265126854</v>
      </c>
      <c r="DZ233" s="242"/>
      <c r="EA233" s="242">
        <v>4.1133455210237662</v>
      </c>
      <c r="EB233" s="242"/>
      <c r="EC233" s="242">
        <v>335000</v>
      </c>
      <c r="ED233" s="242"/>
      <c r="EE233" s="242">
        <v>250000</v>
      </c>
      <c r="EF233" s="242"/>
      <c r="EG233" s="260">
        <v>8.4841628959276019</v>
      </c>
      <c r="EH233" s="242"/>
      <c r="EI233" s="260">
        <v>6.3025210084033612</v>
      </c>
      <c r="EJ233" s="242"/>
      <c r="EK233" s="242">
        <v>82.699999999999989</v>
      </c>
      <c r="EO233" s="259">
        <v>7.5219998878986605</v>
      </c>
      <c r="EP233" s="259"/>
      <c r="EQ233" s="244">
        <v>11414</v>
      </c>
      <c r="ES233" s="244">
        <v>18851</v>
      </c>
      <c r="EU233" s="244">
        <v>7187</v>
      </c>
      <c r="EW233" s="244">
        <v>1013</v>
      </c>
      <c r="EY233" s="244">
        <v>38471</v>
      </c>
      <c r="FA233" s="261">
        <v>11067</v>
      </c>
      <c r="FB233" s="261"/>
      <c r="FC233" s="261">
        <v>6675</v>
      </c>
      <c r="FD233" s="261"/>
      <c r="FE233" s="261">
        <v>6135</v>
      </c>
      <c r="FF233" s="261"/>
      <c r="FG233" s="261">
        <v>58068</v>
      </c>
      <c r="FI233" s="263">
        <v>19.656265068540332</v>
      </c>
      <c r="FJ233" s="263"/>
      <c r="FK233" s="263">
        <v>32.46366329131363</v>
      </c>
      <c r="FL233" s="263"/>
      <c r="FM233" s="263">
        <v>12.376868499001171</v>
      </c>
      <c r="FN233" s="263"/>
      <c r="FO233" s="263">
        <v>1.7445064407246678</v>
      </c>
      <c r="FP233" s="263"/>
      <c r="FQ233" s="263">
        <v>66.251636012950328</v>
      </c>
      <c r="FR233" s="263"/>
      <c r="FS233" s="263">
        <v>17.55528001653234</v>
      </c>
      <c r="FT233" s="263"/>
      <c r="FU233" s="263">
        <v>3.8627126816835435</v>
      </c>
      <c r="FV233" s="263"/>
      <c r="FW233" s="263">
        <v>3.9712061720741203</v>
      </c>
      <c r="GA233" s="254">
        <v>13.507232510882602</v>
      </c>
      <c r="GB233" s="254"/>
      <c r="GC233" s="254">
        <v>63.335535369651268</v>
      </c>
      <c r="GD233" s="254"/>
      <c r="GE233" s="254">
        <v>112.42052173652053</v>
      </c>
      <c r="GF233" s="254"/>
      <c r="GG233" s="254">
        <v>110.88662763567595</v>
      </c>
      <c r="GH233" s="254"/>
      <c r="GI233" s="254">
        <v>47.522307066271352</v>
      </c>
      <c r="GJ233" s="254"/>
      <c r="GK233" s="254">
        <v>13.240964356604406</v>
      </c>
      <c r="GL233" s="254"/>
      <c r="GM233" s="254">
        <v>0</v>
      </c>
      <c r="GN233" s="254"/>
      <c r="GO233" s="254">
        <v>59.864384209474544</v>
      </c>
      <c r="GP233" s="254"/>
      <c r="GQ233" s="254">
        <v>1770</v>
      </c>
      <c r="GR233" s="254"/>
      <c r="GS233" s="254">
        <v>75.900000000000006</v>
      </c>
      <c r="GT233" s="254"/>
      <c r="GU233" s="184">
        <v>61.3</v>
      </c>
      <c r="GV233" s="184"/>
      <c r="GW233" s="184">
        <v>49</v>
      </c>
      <c r="GX233" s="184"/>
      <c r="GY233" s="184">
        <v>34</v>
      </c>
      <c r="GZ233" s="184"/>
      <c r="HC233" s="184">
        <v>27.661909989023101</v>
      </c>
      <c r="HG233" s="184">
        <v>1272</v>
      </c>
      <c r="HH233" s="184"/>
      <c r="HI233" s="184">
        <v>6476</v>
      </c>
      <c r="HJ233" s="184"/>
      <c r="HK233" s="184">
        <v>411</v>
      </c>
      <c r="HL233" s="184"/>
      <c r="HM233" s="184">
        <v>9438</v>
      </c>
      <c r="HO233" s="183">
        <v>722.44413930845087</v>
      </c>
      <c r="HQ233" s="154"/>
      <c r="HS233" s="238">
        <v>16</v>
      </c>
      <c r="HT233" s="194">
        <v>1998</v>
      </c>
      <c r="HU233" s="239"/>
      <c r="HW233" s="239">
        <v>96.545000000000002</v>
      </c>
      <c r="HX233" s="239"/>
      <c r="HY233" s="154"/>
      <c r="HZ233" s="154"/>
      <c r="IA233" s="184">
        <v>6</v>
      </c>
      <c r="IB233" s="184"/>
      <c r="IC233" s="184">
        <v>262</v>
      </c>
      <c r="ID233" s="184"/>
      <c r="IE233" s="185">
        <v>0.45888750372846099</v>
      </c>
      <c r="IF233" s="185"/>
      <c r="IG233" s="184">
        <v>20.038087662809463</v>
      </c>
    </row>
    <row r="234" spans="1:241" ht="15" customHeight="1" x14ac:dyDescent="0.25">
      <c r="A234" s="156">
        <v>231</v>
      </c>
      <c r="B234" s="197">
        <v>2011</v>
      </c>
      <c r="E234" s="245">
        <v>128147</v>
      </c>
      <c r="G234" s="245">
        <v>24786</v>
      </c>
      <c r="I234" s="245">
        <v>19167</v>
      </c>
      <c r="K234" s="245">
        <v>18806</v>
      </c>
      <c r="M234" s="242">
        <f t="shared" si="86"/>
        <v>19.341849594606195</v>
      </c>
      <c r="N234" s="242"/>
      <c r="O234" s="242">
        <f t="shared" si="87"/>
        <v>14.957041522626358</v>
      </c>
      <c r="P234" s="242"/>
      <c r="Q234" s="242">
        <f t="shared" si="88"/>
        <v>14.675333796343262</v>
      </c>
      <c r="R234" s="242"/>
      <c r="S234" s="242">
        <v>35</v>
      </c>
      <c r="U234" s="242"/>
      <c r="V234" s="242"/>
      <c r="W234" s="245">
        <v>499</v>
      </c>
      <c r="Y234" s="258">
        <v>0.36611492633679638</v>
      </c>
      <c r="Z234" s="258"/>
      <c r="AA234" s="245">
        <v>75843</v>
      </c>
      <c r="AC234" s="242">
        <v>55.645800316957207</v>
      </c>
      <c r="AD234" s="242"/>
      <c r="AE234" s="245">
        <v>82802</v>
      </c>
      <c r="AG234" s="242">
        <v>60.751599459998829</v>
      </c>
      <c r="AH234" s="244"/>
      <c r="AI234" s="245">
        <v>14.378539644012944</v>
      </c>
      <c r="AK234" s="245">
        <v>5377</v>
      </c>
      <c r="AM234" s="245">
        <v>3337</v>
      </c>
      <c r="AO234" s="245">
        <v>10007</v>
      </c>
      <c r="AQ234" s="245">
        <v>455</v>
      </c>
      <c r="AS234" s="245">
        <v>1559</v>
      </c>
      <c r="AU234" s="245">
        <v>5750</v>
      </c>
      <c r="AW234" s="245">
        <v>911</v>
      </c>
      <c r="AY234" s="245">
        <v>11730</v>
      </c>
      <c r="BC234" s="245">
        <v>2248</v>
      </c>
      <c r="BE234" s="245">
        <v>955</v>
      </c>
      <c r="BG234" s="245">
        <v>482</v>
      </c>
      <c r="BI234" s="245">
        <v>811</v>
      </c>
      <c r="BK234" s="242"/>
      <c r="BL234" s="242"/>
      <c r="BM234" s="245">
        <v>5385</v>
      </c>
      <c r="BO234" s="245">
        <v>22076</v>
      </c>
      <c r="BQ234" s="245">
        <v>13600</v>
      </c>
      <c r="BS234" s="245">
        <v>145</v>
      </c>
      <c r="BU234" s="245">
        <v>16253</v>
      </c>
      <c r="BW234" s="242"/>
      <c r="BX234" s="242"/>
      <c r="BY234" s="245">
        <v>7.9</v>
      </c>
      <c r="CA234" s="245">
        <v>13599</v>
      </c>
      <c r="CC234" s="259">
        <v>9.9775488642366614</v>
      </c>
      <c r="CE234" s="242"/>
      <c r="CF234" s="242"/>
      <c r="CG234" s="245">
        <v>53952</v>
      </c>
      <c r="CI234" s="245">
        <v>5271</v>
      </c>
      <c r="CK234" s="245">
        <v>44668</v>
      </c>
      <c r="CM234" s="250">
        <f t="shared" si="89"/>
        <v>8.9002583455751996</v>
      </c>
      <c r="CN234" s="242"/>
      <c r="CO234" s="253">
        <v>8.6207162585443378</v>
      </c>
      <c r="CP234" s="242"/>
      <c r="CQ234" s="250">
        <f t="shared" si="90"/>
        <v>57.00493786757275</v>
      </c>
      <c r="CR234" s="242"/>
      <c r="CS234" s="245">
        <v>4.8853554556976615</v>
      </c>
      <c r="CU234" s="245">
        <v>6661</v>
      </c>
      <c r="CW234" s="245">
        <v>9199</v>
      </c>
      <c r="CY234" s="259">
        <f t="shared" si="84"/>
        <v>12.346159549228943</v>
      </c>
      <c r="CZ234" s="259"/>
      <c r="DA234" s="259">
        <f t="shared" si="85"/>
        <v>17.050341043890864</v>
      </c>
      <c r="DE234" s="245">
        <v>10097</v>
      </c>
      <c r="DG234" s="245">
        <v>32277</v>
      </c>
      <c r="DI234" s="245">
        <v>3980</v>
      </c>
      <c r="DK234" s="245">
        <v>47090</v>
      </c>
      <c r="DM234" s="242">
        <v>21.441919728180082</v>
      </c>
      <c r="DN234" s="242"/>
      <c r="DO234" s="242">
        <v>68.543215119983017</v>
      </c>
      <c r="DP234" s="242"/>
      <c r="DQ234" s="242">
        <v>8.4519006158420051</v>
      </c>
      <c r="DR234" s="242"/>
      <c r="DS234" s="245">
        <v>14954</v>
      </c>
      <c r="DU234" s="245">
        <v>1943</v>
      </c>
      <c r="DW234" s="245">
        <v>47088</v>
      </c>
      <c r="DY234" s="242">
        <v>31.757560312606188</v>
      </c>
      <c r="DZ234" s="242"/>
      <c r="EA234" s="242">
        <v>4.1263166836561327</v>
      </c>
      <c r="EB234" s="242"/>
      <c r="EC234" s="242">
        <v>360000</v>
      </c>
      <c r="ED234" s="242"/>
      <c r="EE234" s="242">
        <v>285000</v>
      </c>
      <c r="EF234" s="242"/>
      <c r="EG234" s="242">
        <v>8.1077459126239617</v>
      </c>
      <c r="EH234" s="242"/>
      <c r="EI234" s="242">
        <v>4.9584561779683733</v>
      </c>
      <c r="EJ234" s="242"/>
      <c r="EK234" s="242">
        <v>78.100000000000009</v>
      </c>
      <c r="EO234" s="259">
        <v>8.9268012730213382</v>
      </c>
      <c r="EP234" s="259"/>
      <c r="EQ234" s="266">
        <v>12130</v>
      </c>
      <c r="ER234" s="266"/>
      <c r="ES234" s="266">
        <v>19135</v>
      </c>
      <c r="ET234" s="266"/>
      <c r="EU234" s="266">
        <v>7605</v>
      </c>
      <c r="EV234" s="266"/>
      <c r="EW234" s="266">
        <v>1034</v>
      </c>
      <c r="EX234" s="266"/>
      <c r="EY234" s="244">
        <v>39904</v>
      </c>
      <c r="FA234" s="244">
        <v>11502</v>
      </c>
      <c r="FC234" s="244">
        <v>2542</v>
      </c>
      <c r="FE234" s="244">
        <v>2197</v>
      </c>
      <c r="FG234" s="244">
        <f t="shared" ref="FG234" si="91">SUM(EY234,FA234,FC234,FE234)</f>
        <v>56145</v>
      </c>
      <c r="FI234" s="257">
        <f>EQ234/FG234*100</f>
        <v>21.604773354706563</v>
      </c>
      <c r="FJ234" s="257"/>
      <c r="FK234" s="257">
        <f>ES234/FG234*100</f>
        <v>34.081396384361923</v>
      </c>
      <c r="FL234" s="257"/>
      <c r="FM234" s="257">
        <f>EU234/FG234*100</f>
        <v>13.545284531124766</v>
      </c>
      <c r="FN234" s="257"/>
      <c r="FO234" s="257">
        <f>EW234/FG234*100</f>
        <v>1.8416599875322823</v>
      </c>
      <c r="FP234" s="257"/>
      <c r="FQ234" s="257">
        <f>EY234/FG234*100</f>
        <v>71.073114257725535</v>
      </c>
      <c r="FS234" s="242">
        <f>FA234/FG234*100</f>
        <v>20.486240983168582</v>
      </c>
      <c r="FT234" s="242"/>
      <c r="FU234" s="242">
        <f>FC234/FG234*100</f>
        <v>4.5275625612253982</v>
      </c>
      <c r="FV234" s="242"/>
      <c r="FW234" s="242">
        <f>FE234/FG234*100</f>
        <v>3.9130821978804882</v>
      </c>
      <c r="GA234" s="254">
        <v>8.9797390004943232</v>
      </c>
      <c r="GB234" s="254"/>
      <c r="GC234" s="254">
        <v>57.265867006491668</v>
      </c>
      <c r="GD234" s="254"/>
      <c r="GE234" s="254">
        <v>117.39960054971223</v>
      </c>
      <c r="GF234" s="254"/>
      <c r="GG234" s="254">
        <v>103.26059107846645</v>
      </c>
      <c r="GH234" s="254"/>
      <c r="GI234" s="254">
        <v>49.425128567141797</v>
      </c>
      <c r="GJ234" s="254"/>
      <c r="GK234" s="254">
        <v>10.934869200681996</v>
      </c>
      <c r="GL234" s="254"/>
      <c r="GM234" s="254">
        <v>0</v>
      </c>
      <c r="GN234" s="254"/>
      <c r="GO234" s="254">
        <v>57.439012260749415</v>
      </c>
      <c r="GP234" s="254"/>
      <c r="GQ234" s="254">
        <v>1869</v>
      </c>
      <c r="GR234" s="254"/>
      <c r="GS234" s="254">
        <v>83.7</v>
      </c>
      <c r="GT234" s="254"/>
      <c r="GU234" s="184">
        <v>72.7</v>
      </c>
      <c r="GV234" s="184"/>
      <c r="GW234" s="184">
        <v>65</v>
      </c>
      <c r="GX234" s="184"/>
      <c r="GY234" s="184">
        <v>49.900000000000006</v>
      </c>
      <c r="GZ234" s="184"/>
      <c r="HC234" s="184">
        <v>28.2</v>
      </c>
      <c r="HG234" s="184">
        <v>1340</v>
      </c>
      <c r="HH234" s="184"/>
      <c r="HI234" s="184">
        <v>6445</v>
      </c>
      <c r="HJ234" s="184"/>
      <c r="HK234" s="184">
        <v>460</v>
      </c>
      <c r="HL234" s="184"/>
      <c r="HM234" s="184">
        <v>9707</v>
      </c>
      <c r="HO234" s="183">
        <v>755.58090654081468</v>
      </c>
      <c r="HQ234" s="154"/>
      <c r="HS234" s="238">
        <v>16</v>
      </c>
      <c r="HT234" s="194">
        <v>1999</v>
      </c>
      <c r="HU234" s="239"/>
      <c r="HW234" s="239">
        <v>103.15143218999999</v>
      </c>
      <c r="HX234" s="239"/>
      <c r="HY234" s="154"/>
      <c r="HZ234" s="154"/>
      <c r="IA234" s="184">
        <v>9</v>
      </c>
      <c r="IB234" s="184"/>
      <c r="IC234" s="184">
        <v>283</v>
      </c>
      <c r="ID234" s="184"/>
      <c r="IE234" s="185">
        <v>0.6805962022731914</v>
      </c>
      <c r="IF234" s="185"/>
      <c r="IG234" s="184">
        <v>21.400969471479236</v>
      </c>
    </row>
    <row r="235" spans="1:241" ht="15" customHeight="1" x14ac:dyDescent="0.25">
      <c r="A235" s="156">
        <v>232</v>
      </c>
      <c r="B235" s="155"/>
      <c r="C235" s="244"/>
      <c r="D235" s="244"/>
      <c r="E235" s="245">
        <v>128830</v>
      </c>
      <c r="F235" s="244"/>
      <c r="G235" s="244">
        <v>27448</v>
      </c>
      <c r="H235" s="244"/>
      <c r="I235" s="244">
        <v>21105</v>
      </c>
      <c r="J235" s="244"/>
      <c r="K235" s="244">
        <v>21909</v>
      </c>
      <c r="L235" s="244"/>
      <c r="M235" s="242">
        <f t="shared" si="86"/>
        <v>21.305596522549095</v>
      </c>
      <c r="N235" s="242"/>
      <c r="O235" s="242">
        <f>I235/E235*100</f>
        <v>16.382053869440348</v>
      </c>
      <c r="P235" s="242"/>
      <c r="Q235" s="242">
        <f>K235/E235*100</f>
        <v>17.006132112085695</v>
      </c>
      <c r="R235" s="244"/>
      <c r="S235" s="244">
        <v>35</v>
      </c>
      <c r="U235" s="244"/>
      <c r="V235" s="244"/>
      <c r="W235" s="244">
        <v>516</v>
      </c>
      <c r="X235" s="244"/>
      <c r="Y235" s="244">
        <v>0.33935758819351275</v>
      </c>
      <c r="Z235" s="244"/>
      <c r="AA235" s="244">
        <v>97576</v>
      </c>
      <c r="AB235" s="244"/>
      <c r="AC235" s="244">
        <v>64.172782995291087</v>
      </c>
      <c r="AD235" s="244"/>
      <c r="AE235" s="244">
        <v>106698</v>
      </c>
      <c r="AF235" s="244"/>
      <c r="AG235" s="245">
        <v>70.17204640517717</v>
      </c>
      <c r="AH235" s="244"/>
      <c r="AI235" s="244"/>
      <c r="AJ235" s="244"/>
      <c r="AK235" s="244">
        <v>6865</v>
      </c>
      <c r="AL235" s="244"/>
      <c r="AM235" s="244">
        <v>4604</v>
      </c>
      <c r="AN235" s="244"/>
      <c r="AO235" s="244">
        <v>12413</v>
      </c>
      <c r="AP235" s="244"/>
      <c r="AQ235" s="244">
        <v>321</v>
      </c>
      <c r="AR235" s="244"/>
      <c r="AS235" s="244">
        <v>2095</v>
      </c>
      <c r="AT235" s="244"/>
      <c r="AU235" s="244">
        <v>6366</v>
      </c>
      <c r="AV235" s="244"/>
      <c r="AW235" s="244">
        <v>745</v>
      </c>
      <c r="AX235" s="244"/>
      <c r="AY235" s="244">
        <v>13284</v>
      </c>
      <c r="AZ235" s="244"/>
      <c r="BA235" s="244"/>
      <c r="BB235" s="244"/>
      <c r="BC235" s="244">
        <v>2470</v>
      </c>
      <c r="BD235" s="244"/>
      <c r="BE235" s="244">
        <v>974</v>
      </c>
      <c r="BF235" s="244"/>
      <c r="BG235" s="244">
        <v>551</v>
      </c>
      <c r="BH235" s="244"/>
      <c r="BI235" s="244">
        <v>945</v>
      </c>
      <c r="BJ235" s="244"/>
      <c r="BK235" s="244"/>
      <c r="BL235" s="244"/>
      <c r="BM235" s="244">
        <v>7575</v>
      </c>
      <c r="BN235" s="244"/>
      <c r="BO235" s="244">
        <v>22567</v>
      </c>
      <c r="BP235" s="244"/>
      <c r="BQ235" s="244">
        <v>18940</v>
      </c>
      <c r="BR235" s="244"/>
      <c r="BS235" s="244">
        <v>173</v>
      </c>
      <c r="BT235" s="244"/>
      <c r="BU235" s="244">
        <v>26084</v>
      </c>
      <c r="BW235" s="244"/>
      <c r="BX235" s="244"/>
      <c r="BY235" s="244"/>
      <c r="BZ235" s="244"/>
      <c r="CA235" s="244">
        <v>19284</v>
      </c>
      <c r="CB235" s="244"/>
      <c r="CC235" s="244">
        <v>12.682503354115699</v>
      </c>
      <c r="CE235" s="244"/>
      <c r="CF235" s="244"/>
      <c r="CG235" s="256">
        <v>60302</v>
      </c>
      <c r="CH235" s="256"/>
      <c r="CI235" s="256">
        <v>6893</v>
      </c>
      <c r="CJ235" s="256"/>
      <c r="CK235" s="256">
        <v>49782</v>
      </c>
      <c r="CL235" s="244"/>
      <c r="CM235" s="250">
        <f t="shared" si="89"/>
        <v>10.258203735396979</v>
      </c>
      <c r="CN235" s="244"/>
      <c r="CO235" s="257">
        <v>9.1971575446023586</v>
      </c>
      <c r="CP235" s="244"/>
      <c r="CQ235" s="250">
        <f t="shared" si="90"/>
        <v>57.442916128811646</v>
      </c>
      <c r="CR235" s="244"/>
      <c r="CS235" s="245">
        <v>3.0813953488372094</v>
      </c>
      <c r="CT235" s="244"/>
      <c r="CU235" s="245">
        <v>8151</v>
      </c>
      <c r="CW235" s="245">
        <v>10351</v>
      </c>
      <c r="CX235" s="244"/>
      <c r="CY235" s="252">
        <f t="shared" si="84"/>
        <v>13.516964611455673</v>
      </c>
      <c r="CZ235" s="244"/>
      <c r="DA235" s="252">
        <f t="shared" si="85"/>
        <v>17.165268150310105</v>
      </c>
      <c r="DE235" s="244">
        <v>6247</v>
      </c>
      <c r="DF235" s="244"/>
      <c r="DG235" s="244">
        <v>38252</v>
      </c>
      <c r="DH235" s="244"/>
      <c r="DI235" s="244">
        <v>9458</v>
      </c>
      <c r="DJ235" s="244"/>
      <c r="DK235" s="244">
        <v>54699</v>
      </c>
      <c r="DL235" s="244"/>
      <c r="DM235" s="244">
        <v>11.420684107570523</v>
      </c>
      <c r="DN235" s="244"/>
      <c r="DO235" s="244">
        <v>69.931808625386211</v>
      </c>
      <c r="DP235" s="244"/>
      <c r="DQ235" s="244">
        <v>17.290992522715225</v>
      </c>
      <c r="DR235" s="244"/>
      <c r="DS235" s="244">
        <v>17104</v>
      </c>
      <c r="DT235" s="244"/>
      <c r="DU235" s="244">
        <v>1879</v>
      </c>
      <c r="DV235" s="244"/>
      <c r="DW235" s="244">
        <v>54797</v>
      </c>
      <c r="DX235" s="244"/>
      <c r="DY235" s="244">
        <v>31.213387594211362</v>
      </c>
      <c r="DZ235" s="244"/>
      <c r="EA235" s="244">
        <v>3.4290198368523823</v>
      </c>
      <c r="EB235" s="244"/>
      <c r="EC235" s="245">
        <v>425000</v>
      </c>
      <c r="ED235" s="244"/>
      <c r="EE235" s="245">
        <v>314000</v>
      </c>
      <c r="EG235" s="245">
        <v>10.3</v>
      </c>
      <c r="EI235" s="245">
        <v>6.7</v>
      </c>
      <c r="EK235" s="242">
        <v>78.7</v>
      </c>
      <c r="EO235" s="244">
        <v>8</v>
      </c>
      <c r="EP235" s="244"/>
      <c r="GA235" s="254">
        <v>14.653302010466122</v>
      </c>
      <c r="GB235" s="254"/>
      <c r="GC235" s="254">
        <v>67.950841711135141</v>
      </c>
      <c r="GD235" s="254"/>
      <c r="GE235" s="254">
        <v>119.86943997118119</v>
      </c>
      <c r="GF235" s="254"/>
      <c r="GG235" s="254">
        <v>107.95160509859105</v>
      </c>
      <c r="GH235" s="254"/>
      <c r="GI235" s="254">
        <v>52.817606162682409</v>
      </c>
      <c r="GJ235" s="254"/>
      <c r="GK235" s="254">
        <v>13.255072372352746</v>
      </c>
      <c r="GL235" s="254"/>
      <c r="GM235" s="254">
        <v>0</v>
      </c>
      <c r="GN235" s="254"/>
      <c r="GO235" s="254">
        <v>62.282187227257474</v>
      </c>
      <c r="GP235" s="254"/>
      <c r="GQ235" s="254">
        <v>1981</v>
      </c>
      <c r="GR235" s="254"/>
      <c r="GS235" s="254">
        <v>74.8</v>
      </c>
      <c r="GT235" s="254"/>
      <c r="GU235" s="184">
        <v>64.8</v>
      </c>
      <c r="GV235" s="184"/>
      <c r="GW235" s="184">
        <v>59</v>
      </c>
      <c r="GX235" s="184"/>
      <c r="GY235" s="184">
        <v>43.1</v>
      </c>
      <c r="GZ235" s="184"/>
      <c r="HC235" s="184"/>
      <c r="HG235" s="184">
        <v>1370</v>
      </c>
      <c r="HH235" s="184"/>
      <c r="HI235" s="184">
        <v>6245</v>
      </c>
      <c r="HJ235" s="184"/>
      <c r="HK235" s="184">
        <v>461</v>
      </c>
      <c r="HL235" s="184"/>
      <c r="HM235" s="184">
        <v>9762</v>
      </c>
      <c r="HO235" s="183">
        <v>662.52038674334949</v>
      </c>
      <c r="HQ235" s="154"/>
      <c r="HS235" s="238">
        <v>16</v>
      </c>
      <c r="HT235" s="194">
        <v>2000</v>
      </c>
      <c r="HU235" s="239"/>
      <c r="HW235" s="239">
        <v>105.91350612000001</v>
      </c>
      <c r="HX235" s="239"/>
      <c r="HY235" s="154"/>
      <c r="HZ235" s="154"/>
      <c r="IA235" s="184">
        <v>8</v>
      </c>
      <c r="IB235" s="184"/>
      <c r="IC235" s="184">
        <v>283</v>
      </c>
      <c r="ID235" s="184"/>
      <c r="IE235" s="185">
        <v>0.59152784247613555</v>
      </c>
      <c r="IF235" s="185"/>
      <c r="IG235" s="184">
        <v>20.925297427593293</v>
      </c>
    </row>
    <row r="236" spans="1:241" ht="15" customHeight="1" x14ac:dyDescent="0.25">
      <c r="A236" s="198">
        <v>233</v>
      </c>
      <c r="B236" s="155"/>
      <c r="C236" s="244"/>
      <c r="D236" s="244"/>
      <c r="E236" s="245">
        <v>131389</v>
      </c>
      <c r="F236" s="244"/>
      <c r="G236" s="244">
        <v>27403</v>
      </c>
      <c r="H236" s="244"/>
      <c r="I236" s="244">
        <v>19993</v>
      </c>
      <c r="J236" s="244"/>
      <c r="K236" s="244">
        <v>24856</v>
      </c>
      <c r="L236" s="244"/>
      <c r="M236" s="244">
        <v>17.320868729773462</v>
      </c>
      <c r="N236" s="244"/>
      <c r="O236" s="244">
        <v>12.637161205501618</v>
      </c>
      <c r="P236" s="244"/>
      <c r="Q236" s="244">
        <v>15.710962783171519</v>
      </c>
      <c r="R236" s="244"/>
      <c r="S236" s="244">
        <v>36</v>
      </c>
      <c r="U236" s="244"/>
      <c r="V236" s="244"/>
      <c r="W236" s="245">
        <v>615</v>
      </c>
      <c r="Y236" s="257">
        <v>0.40759248704319817</v>
      </c>
      <c r="Z236" s="257"/>
      <c r="AA236" s="245">
        <v>92020</v>
      </c>
      <c r="AC236" s="245">
        <v>61.358120182434064</v>
      </c>
      <c r="AE236" s="245">
        <v>101841</v>
      </c>
      <c r="AG236" s="245">
        <v>68.717232444687355</v>
      </c>
      <c r="AK236" s="245">
        <v>8671</v>
      </c>
      <c r="AM236" s="245">
        <v>4887</v>
      </c>
      <c r="AO236" s="245">
        <v>11898</v>
      </c>
      <c r="AQ236" s="245">
        <v>315</v>
      </c>
      <c r="AS236" s="245">
        <v>2662</v>
      </c>
      <c r="AU236" s="245">
        <v>6287</v>
      </c>
      <c r="AW236" s="245">
        <v>813</v>
      </c>
      <c r="AY236" s="245">
        <v>14693</v>
      </c>
      <c r="AZ236" s="244"/>
      <c r="BA236" s="244"/>
      <c r="BB236" s="244"/>
      <c r="BC236" s="244">
        <v>2367</v>
      </c>
      <c r="BD236" s="244"/>
      <c r="BE236" s="244">
        <v>1008</v>
      </c>
      <c r="BF236" s="244"/>
      <c r="BG236" s="244">
        <v>753</v>
      </c>
      <c r="BH236" s="244"/>
      <c r="BI236" s="244">
        <v>606</v>
      </c>
      <c r="BJ236" s="244"/>
      <c r="BK236" s="244"/>
      <c r="BL236" s="244"/>
      <c r="BM236" s="245">
        <v>8041</v>
      </c>
      <c r="BO236" s="245">
        <v>25124</v>
      </c>
      <c r="BQ236" s="245">
        <v>22522</v>
      </c>
      <c r="BS236" s="245">
        <v>185</v>
      </c>
      <c r="BU236" s="245">
        <v>33201</v>
      </c>
      <c r="BW236" s="244"/>
      <c r="BX236" s="244"/>
      <c r="BY236" s="244"/>
      <c r="BZ236" s="244"/>
      <c r="CA236" s="244">
        <v>25793</v>
      </c>
      <c r="CB236" s="244"/>
      <c r="CC236" s="244">
        <v>17.539576759873789</v>
      </c>
      <c r="CE236" s="244"/>
      <c r="CF236" s="244"/>
      <c r="CG236" s="244">
        <v>67704</v>
      </c>
      <c r="CH236" s="244"/>
      <c r="CI236" s="244">
        <v>5362</v>
      </c>
      <c r="CJ236" s="244"/>
      <c r="CK236" s="244">
        <v>49713</v>
      </c>
      <c r="CL236" s="244"/>
      <c r="CM236" s="244">
        <v>7.3385706073960524</v>
      </c>
      <c r="CN236" s="244"/>
      <c r="CO236" s="257">
        <v>11.2</v>
      </c>
      <c r="CP236" s="244"/>
      <c r="CQ236" s="244">
        <v>59.510176821769193</v>
      </c>
      <c r="CR236" s="244"/>
      <c r="CS236" s="244">
        <v>3.3773861967694567</v>
      </c>
      <c r="CT236" s="244"/>
      <c r="CU236" s="244">
        <v>10732</v>
      </c>
      <c r="CV236" s="244"/>
      <c r="CW236" s="244">
        <v>11725</v>
      </c>
      <c r="CX236" s="244"/>
      <c r="CY236" s="244">
        <v>16.313253378327026</v>
      </c>
      <c r="CZ236" s="244"/>
      <c r="DA236" s="244">
        <v>17.822670132396979</v>
      </c>
      <c r="DE236" s="245">
        <v>5323</v>
      </c>
      <c r="DG236" s="245">
        <v>36911</v>
      </c>
      <c r="DI236" s="245">
        <v>9162</v>
      </c>
      <c r="DK236" s="245">
        <v>51672</v>
      </c>
      <c r="DM236" s="245">
        <v>10.301517262734169</v>
      </c>
      <c r="DO236" s="245">
        <v>71.433271404242134</v>
      </c>
      <c r="DQ236" s="245">
        <v>17.731072921504875</v>
      </c>
      <c r="DS236" s="245">
        <v>18071</v>
      </c>
      <c r="DU236" s="245">
        <v>1965</v>
      </c>
      <c r="DW236" s="245">
        <v>51677</v>
      </c>
      <c r="DY236" s="245">
        <v>35.703560279764488</v>
      </c>
      <c r="EA236" s="245">
        <v>3.8823250484055793</v>
      </c>
      <c r="EB236" s="244"/>
      <c r="EC236" s="245">
        <v>420000</v>
      </c>
      <c r="ED236" s="244"/>
      <c r="EE236" s="245">
        <v>312000</v>
      </c>
      <c r="EK236" s="242">
        <v>64.2</v>
      </c>
      <c r="EO236" s="244">
        <v>5.1518031310958836</v>
      </c>
      <c r="EP236" s="244"/>
      <c r="GA236" s="254">
        <v>12.667946548583227</v>
      </c>
      <c r="GB236" s="254"/>
      <c r="GC236" s="254">
        <v>69.159608747133888</v>
      </c>
      <c r="GD236" s="254"/>
      <c r="GE236" s="254">
        <v>149.69788905195719</v>
      </c>
      <c r="GF236" s="254"/>
      <c r="GG236" s="254">
        <v>125.85014463484163</v>
      </c>
      <c r="GH236" s="254"/>
      <c r="GI236" s="254">
        <v>62.362085866345318</v>
      </c>
      <c r="GJ236" s="254"/>
      <c r="GK236" s="254">
        <v>16.646061684783373</v>
      </c>
      <c r="GL236" s="254"/>
      <c r="GM236" s="254">
        <v>0</v>
      </c>
      <c r="GN236" s="254"/>
      <c r="GO236" s="254">
        <v>71.971159378977958</v>
      </c>
      <c r="GP236" s="254"/>
      <c r="GQ236" s="254">
        <v>2143</v>
      </c>
      <c r="GR236" s="254"/>
      <c r="GS236" s="254">
        <v>73.3</v>
      </c>
      <c r="GT236" s="254"/>
      <c r="GU236" s="184">
        <v>60.3</v>
      </c>
      <c r="GV236" s="184"/>
      <c r="GW236" s="184">
        <v>58.900000000000006</v>
      </c>
      <c r="GX236" s="184"/>
      <c r="GY236" s="184">
        <v>43.400000000000006</v>
      </c>
      <c r="GZ236" s="184"/>
      <c r="HC236" s="184"/>
      <c r="HG236" s="184">
        <v>1603</v>
      </c>
      <c r="HH236" s="184"/>
      <c r="HI236" s="184">
        <v>5616</v>
      </c>
      <c r="HJ236" s="184"/>
      <c r="HK236" s="184">
        <v>607</v>
      </c>
      <c r="HL236" s="184"/>
      <c r="HM236" s="184">
        <v>9290</v>
      </c>
      <c r="HO236" s="183">
        <v>638.05014360009318</v>
      </c>
      <c r="HQ236" s="154"/>
      <c r="HS236" s="238">
        <v>16</v>
      </c>
      <c r="HT236" s="194">
        <v>2001</v>
      </c>
      <c r="HU236" s="239"/>
      <c r="HW236" s="239">
        <v>110.04182095</v>
      </c>
      <c r="HX236" s="239"/>
      <c r="HY236" s="154"/>
      <c r="HZ236" s="154"/>
      <c r="IA236" s="184">
        <v>7</v>
      </c>
      <c r="IB236" s="184"/>
      <c r="IC236" s="184">
        <v>273</v>
      </c>
      <c r="ID236" s="184"/>
      <c r="IE236" s="185">
        <v>0.50872093023255816</v>
      </c>
      <c r="IF236" s="185"/>
      <c r="IG236" s="184">
        <v>19.840116279069768</v>
      </c>
    </row>
    <row r="237" spans="1:241" ht="15" customHeight="1" x14ac:dyDescent="0.25">
      <c r="A237" s="156">
        <v>234</v>
      </c>
      <c r="B237" s="155"/>
      <c r="C237" s="244"/>
      <c r="D237" s="244"/>
      <c r="E237" s="245">
        <v>133922</v>
      </c>
      <c r="F237" s="244"/>
      <c r="G237" s="244"/>
      <c r="H237" s="244"/>
      <c r="I237" s="244"/>
      <c r="J237" s="244"/>
      <c r="K237" s="244"/>
      <c r="L237" s="244"/>
      <c r="M237" s="244"/>
      <c r="N237" s="244"/>
      <c r="O237" s="244"/>
      <c r="P237" s="244"/>
      <c r="Q237" s="244"/>
      <c r="R237" s="244"/>
      <c r="S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4">
        <v>2737</v>
      </c>
      <c r="BD237" s="244"/>
      <c r="BE237" s="244">
        <v>1034</v>
      </c>
      <c r="BF237" s="244"/>
      <c r="BG237" s="244">
        <v>908</v>
      </c>
      <c r="BH237" s="244"/>
      <c r="BI237" s="244">
        <v>789</v>
      </c>
      <c r="BJ237" s="244"/>
      <c r="BK237" s="244"/>
      <c r="BL237" s="244"/>
      <c r="BM237" s="244"/>
      <c r="BN237" s="244"/>
      <c r="BO237" s="244"/>
      <c r="BP237" s="244"/>
      <c r="BQ237" s="244"/>
      <c r="BR237" s="244"/>
      <c r="BS237" s="244"/>
      <c r="BT237" s="244"/>
      <c r="BU237" s="244"/>
      <c r="BW237" s="244"/>
      <c r="BX237" s="244"/>
      <c r="BY237" s="244"/>
      <c r="BZ237" s="244"/>
      <c r="CA237" s="244"/>
      <c r="CB237" s="244"/>
      <c r="CC237" s="244"/>
      <c r="CE237" s="244"/>
      <c r="CF237" s="244"/>
      <c r="CG237" s="244"/>
      <c r="CH237" s="244"/>
      <c r="CI237" s="244"/>
      <c r="CJ237" s="244"/>
      <c r="CK237" s="244"/>
      <c r="CL237" s="244"/>
      <c r="CM237" s="244"/>
      <c r="CN237" s="244"/>
      <c r="CO237" s="257">
        <v>12.3</v>
      </c>
      <c r="CP237" s="244"/>
      <c r="CQ237" s="244"/>
      <c r="CR237" s="244"/>
      <c r="CS237" s="244"/>
      <c r="CT237" s="244"/>
      <c r="CU237" s="244"/>
      <c r="CV237" s="244"/>
      <c r="CW237" s="244"/>
      <c r="CX237" s="244"/>
      <c r="CY237" s="244"/>
      <c r="CZ237" s="244"/>
      <c r="DA237" s="244"/>
      <c r="DE237" s="244"/>
      <c r="DF237" s="244"/>
      <c r="DG237" s="244"/>
      <c r="DH237" s="244"/>
      <c r="DI237" s="244"/>
      <c r="DJ237" s="244"/>
      <c r="DK237" s="244"/>
      <c r="DL237" s="244"/>
      <c r="DM237" s="244"/>
      <c r="DN237" s="244"/>
      <c r="DO237" s="244"/>
      <c r="DP237" s="244"/>
      <c r="DQ237" s="244"/>
      <c r="DR237" s="244"/>
      <c r="DS237" s="244"/>
      <c r="DT237" s="244"/>
      <c r="DU237" s="244"/>
      <c r="DV237" s="244"/>
      <c r="DW237" s="244"/>
      <c r="DX237" s="244"/>
      <c r="DY237" s="244"/>
      <c r="DZ237" s="244"/>
      <c r="EA237" s="244"/>
      <c r="EB237" s="244"/>
      <c r="EC237" s="245">
        <v>400000</v>
      </c>
      <c r="ED237" s="244"/>
      <c r="EE237" s="245">
        <v>310000</v>
      </c>
      <c r="EK237" s="242">
        <v>33.1</v>
      </c>
      <c r="EO237" s="244"/>
      <c r="EP237" s="244"/>
      <c r="GA237" s="254">
        <v>11.127017614251994</v>
      </c>
      <c r="GB237" s="254"/>
      <c r="GC237" s="254">
        <v>74.238620879656679</v>
      </c>
      <c r="GD237" s="254"/>
      <c r="GE237" s="254">
        <v>139.38669048292803</v>
      </c>
      <c r="GF237" s="254"/>
      <c r="GG237" s="254">
        <v>119.99916292923965</v>
      </c>
      <c r="GH237" s="254"/>
      <c r="GI237" s="254">
        <v>70.86960422594872</v>
      </c>
      <c r="GJ237" s="254"/>
      <c r="GK237" s="254">
        <v>16.46434156486329</v>
      </c>
      <c r="GL237" s="254"/>
      <c r="GM237" s="254">
        <v>0.81463638118664261</v>
      </c>
      <c r="GN237" s="254"/>
      <c r="GO237" s="254">
        <v>71.407486940404041</v>
      </c>
      <c r="GP237" s="254"/>
      <c r="GQ237" s="254">
        <v>2137</v>
      </c>
      <c r="GR237" s="254"/>
      <c r="GS237" s="254">
        <v>75.599999999999994</v>
      </c>
      <c r="GT237" s="254"/>
      <c r="GU237" s="184">
        <v>63.4</v>
      </c>
      <c r="GV237" s="184"/>
      <c r="GW237" s="184">
        <v>60.6</v>
      </c>
      <c r="GX237" s="184"/>
      <c r="GY237" s="184">
        <v>44.3</v>
      </c>
      <c r="GZ237" s="184"/>
      <c r="HC237" s="184"/>
      <c r="HG237" s="184">
        <v>1560</v>
      </c>
      <c r="HH237" s="184"/>
      <c r="HI237" s="184">
        <v>5758</v>
      </c>
      <c r="HJ237" s="184"/>
      <c r="HK237" s="184">
        <v>704</v>
      </c>
      <c r="HL237" s="184"/>
      <c r="HM237" s="184">
        <v>9747</v>
      </c>
      <c r="HO237" s="183">
        <v>595.024129834571</v>
      </c>
      <c r="HQ237" s="154"/>
      <c r="HS237" s="238">
        <v>16</v>
      </c>
      <c r="HT237" s="194">
        <v>2002</v>
      </c>
      <c r="HU237" s="239"/>
      <c r="HW237" s="239">
        <v>116.06755667</v>
      </c>
      <c r="HX237" s="239"/>
      <c r="HY237" s="154"/>
      <c r="HZ237" s="154"/>
      <c r="IA237" s="184">
        <v>4</v>
      </c>
      <c r="IB237" s="184"/>
      <c r="IC237" s="184">
        <v>167</v>
      </c>
      <c r="ID237" s="184"/>
      <c r="IE237" s="185">
        <v>0.28868776974263483</v>
      </c>
      <c r="IF237" s="185"/>
      <c r="IG237" s="184">
        <v>12.052714386755007</v>
      </c>
    </row>
    <row r="238" spans="1:241" ht="15" customHeight="1" x14ac:dyDescent="0.25">
      <c r="A238" s="156">
        <v>235</v>
      </c>
      <c r="B238" s="155"/>
      <c r="C238" s="244"/>
      <c r="D238" s="244"/>
      <c r="E238" s="245">
        <v>136711</v>
      </c>
      <c r="F238" s="244"/>
      <c r="G238" s="244"/>
      <c r="H238" s="244"/>
      <c r="I238" s="244"/>
      <c r="J238" s="244"/>
      <c r="K238" s="244"/>
      <c r="L238" s="244"/>
      <c r="M238" s="244"/>
      <c r="N238" s="244"/>
      <c r="O238" s="244"/>
      <c r="P238" s="244"/>
      <c r="Q238" s="244"/>
      <c r="R238" s="244"/>
      <c r="S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v>2244</v>
      </c>
      <c r="BD238" s="244"/>
      <c r="BE238" s="244">
        <v>1041</v>
      </c>
      <c r="BF238" s="244"/>
      <c r="BG238" s="244">
        <v>721</v>
      </c>
      <c r="BH238" s="244"/>
      <c r="BI238" s="244">
        <v>436</v>
      </c>
      <c r="BJ238" s="244"/>
      <c r="BK238" s="244"/>
      <c r="BL238" s="244"/>
      <c r="BM238" s="244"/>
      <c r="BN238" s="244"/>
      <c r="BO238" s="244"/>
      <c r="BP238" s="244"/>
      <c r="BQ238" s="244"/>
      <c r="BR238" s="244"/>
      <c r="BS238" s="244"/>
      <c r="BT238" s="244"/>
      <c r="BU238" s="244"/>
      <c r="BW238" s="244"/>
      <c r="BX238" s="244"/>
      <c r="BY238" s="244"/>
      <c r="BZ238" s="244"/>
      <c r="CA238" s="244"/>
      <c r="CB238" s="244"/>
      <c r="CC238" s="244"/>
      <c r="CE238" s="244"/>
      <c r="CF238" s="244"/>
      <c r="CG238" s="244"/>
      <c r="CH238" s="244"/>
      <c r="CI238" s="244"/>
      <c r="CJ238" s="244"/>
      <c r="CK238" s="244"/>
      <c r="CL238" s="244"/>
      <c r="CM238" s="244"/>
      <c r="CN238" s="244"/>
      <c r="CO238" s="257">
        <v>12.4</v>
      </c>
      <c r="CP238" s="244"/>
      <c r="CQ238" s="244"/>
      <c r="CR238" s="244"/>
      <c r="CS238" s="244"/>
      <c r="CT238" s="244"/>
      <c r="CU238" s="244"/>
      <c r="CV238" s="244"/>
      <c r="CW238" s="244"/>
      <c r="CX238" s="244"/>
      <c r="CY238" s="244"/>
      <c r="CZ238" s="244"/>
      <c r="DA238" s="244"/>
      <c r="DE238" s="244"/>
      <c r="DF238" s="244"/>
      <c r="DG238" s="244"/>
      <c r="DH238" s="244"/>
      <c r="DI238" s="244"/>
      <c r="DJ238" s="244"/>
      <c r="DK238" s="244"/>
      <c r="DL238" s="244"/>
      <c r="DM238" s="244"/>
      <c r="DN238" s="244"/>
      <c r="DO238" s="244"/>
      <c r="DP238" s="244"/>
      <c r="DQ238" s="244"/>
      <c r="DR238" s="244"/>
      <c r="DS238" s="244"/>
      <c r="DT238" s="244"/>
      <c r="DU238" s="244"/>
      <c r="DV238" s="244"/>
      <c r="DW238" s="244"/>
      <c r="DX238" s="244"/>
      <c r="DY238" s="244"/>
      <c r="DZ238" s="244"/>
      <c r="EA238" s="244"/>
      <c r="EB238" s="244"/>
      <c r="EC238" s="245">
        <v>420000</v>
      </c>
      <c r="ED238" s="244"/>
      <c r="EE238" s="245">
        <v>326223</v>
      </c>
      <c r="EK238" s="242">
        <v>20.599999999999998</v>
      </c>
      <c r="EO238" s="244"/>
      <c r="EP238" s="244"/>
      <c r="GA238" s="254">
        <v>13.717846364914069</v>
      </c>
      <c r="GB238" s="254"/>
      <c r="GC238" s="254">
        <v>67.06708918231466</v>
      </c>
      <c r="GD238" s="254"/>
      <c r="GE238" s="254">
        <v>154.23513551230008</v>
      </c>
      <c r="GF238" s="254"/>
      <c r="GG238" s="254">
        <v>124.25800691657129</v>
      </c>
      <c r="GH238" s="254"/>
      <c r="GI238" s="254">
        <v>69.449867135524826</v>
      </c>
      <c r="GJ238" s="254"/>
      <c r="GK238" s="254">
        <v>14.002622744715589</v>
      </c>
      <c r="GL238" s="254"/>
      <c r="GM238" s="254">
        <v>0.61132359759945232</v>
      </c>
      <c r="GN238" s="254"/>
      <c r="GO238" s="254">
        <v>73.016747644607449</v>
      </c>
      <c r="GP238" s="254"/>
      <c r="GQ238" s="254">
        <v>2265</v>
      </c>
      <c r="GR238" s="254"/>
      <c r="GS238" s="254">
        <v>75.7</v>
      </c>
      <c r="GT238" s="254"/>
      <c r="GU238" s="184">
        <v>69.099999999999994</v>
      </c>
      <c r="GV238" s="184"/>
      <c r="GW238" s="184">
        <v>61.2</v>
      </c>
      <c r="GX238" s="184"/>
      <c r="GY238" s="184">
        <v>44.8</v>
      </c>
      <c r="GZ238" s="184"/>
      <c r="HC238" s="184"/>
      <c r="HG238" s="184">
        <v>1625</v>
      </c>
      <c r="HH238" s="184"/>
      <c r="HI238" s="184">
        <v>5957</v>
      </c>
      <c r="HJ238" s="184"/>
      <c r="HK238" s="184">
        <v>685</v>
      </c>
      <c r="HL238" s="184"/>
      <c r="HM238" s="184">
        <v>10191</v>
      </c>
      <c r="HO238" s="183">
        <v>816.71544272782955</v>
      </c>
      <c r="HQ238" s="154"/>
      <c r="HS238" s="238">
        <v>16</v>
      </c>
      <c r="HT238" s="194">
        <v>2003</v>
      </c>
      <c r="HU238" s="239"/>
      <c r="HW238" s="239">
        <v>121.12165062999999</v>
      </c>
      <c r="HX238" s="239"/>
      <c r="HY238" s="154"/>
      <c r="HZ238" s="154"/>
      <c r="IA238" s="184">
        <v>4</v>
      </c>
      <c r="IB238" s="184"/>
      <c r="IC238" s="184">
        <v>170</v>
      </c>
      <c r="ID238" s="184"/>
      <c r="IE238" s="185">
        <v>0.28052261362919118</v>
      </c>
      <c r="IF238" s="185"/>
      <c r="IG238" s="184">
        <v>11.922211079240626</v>
      </c>
    </row>
    <row r="239" spans="1:241" ht="15" customHeight="1" x14ac:dyDescent="0.25">
      <c r="A239" s="156">
        <v>236</v>
      </c>
      <c r="B239" s="155"/>
      <c r="C239" s="244"/>
      <c r="D239" s="244"/>
      <c r="E239" s="245">
        <v>139338</v>
      </c>
      <c r="F239" s="244"/>
      <c r="G239" s="244"/>
      <c r="H239" s="244"/>
      <c r="I239" s="244"/>
      <c r="J239" s="244"/>
      <c r="K239" s="244"/>
      <c r="L239" s="244"/>
      <c r="M239" s="244"/>
      <c r="N239" s="244"/>
      <c r="O239" s="244"/>
      <c r="P239" s="244"/>
      <c r="Q239" s="244"/>
      <c r="R239" s="244"/>
      <c r="S239" s="244"/>
      <c r="U239" s="244"/>
      <c r="V239" s="244"/>
      <c r="W239" s="244"/>
      <c r="X239" s="244"/>
      <c r="Y239" s="244"/>
      <c r="Z239" s="244"/>
      <c r="AA239" s="244"/>
      <c r="AB239" s="244"/>
      <c r="AC239" s="244"/>
      <c r="AD239" s="244"/>
      <c r="AE239" s="244"/>
      <c r="AF239" s="244"/>
      <c r="AG239" s="244"/>
      <c r="AH239" s="244"/>
      <c r="AI239" s="244"/>
      <c r="AJ239" s="244"/>
      <c r="AK239" s="244"/>
      <c r="AL239" s="244"/>
      <c r="AM239" s="244"/>
      <c r="AN239" s="244"/>
      <c r="AO239" s="244"/>
      <c r="AP239" s="244"/>
      <c r="AQ239" s="244"/>
      <c r="AR239" s="244"/>
      <c r="AS239" s="244"/>
      <c r="AT239" s="244"/>
      <c r="AU239" s="244"/>
      <c r="AV239" s="244"/>
      <c r="AW239" s="244"/>
      <c r="AX239" s="244"/>
      <c r="AY239" s="244"/>
      <c r="AZ239" s="244"/>
      <c r="BA239" s="244"/>
      <c r="BB239" s="244"/>
      <c r="BC239" s="244">
        <v>2087</v>
      </c>
      <c r="BD239" s="244"/>
      <c r="BE239" s="244">
        <v>1071</v>
      </c>
      <c r="BF239" s="244"/>
      <c r="BG239" s="244">
        <v>642</v>
      </c>
      <c r="BH239" s="244"/>
      <c r="BI239" s="244">
        <v>175</v>
      </c>
      <c r="BJ239" s="244"/>
      <c r="BK239" s="244"/>
      <c r="BL239" s="244"/>
      <c r="BM239" s="244"/>
      <c r="BN239" s="244"/>
      <c r="BO239" s="244"/>
      <c r="BP239" s="244"/>
      <c r="BQ239" s="244"/>
      <c r="BR239" s="244"/>
      <c r="BS239" s="244"/>
      <c r="BT239" s="244"/>
      <c r="BU239" s="244"/>
      <c r="BW239" s="244"/>
      <c r="BX239" s="244"/>
      <c r="BY239" s="244"/>
      <c r="BZ239" s="244"/>
      <c r="CA239" s="244"/>
      <c r="CB239" s="244"/>
      <c r="CC239" s="244"/>
      <c r="CE239" s="244"/>
      <c r="CF239" s="244"/>
      <c r="CG239" s="244"/>
      <c r="CH239" s="244"/>
      <c r="CI239" s="244"/>
      <c r="CJ239" s="244"/>
      <c r="CK239" s="244"/>
      <c r="CL239" s="244"/>
      <c r="CM239" s="244"/>
      <c r="CN239" s="244"/>
      <c r="CO239" s="257">
        <v>10.199999999999999</v>
      </c>
      <c r="CP239" s="244"/>
      <c r="CQ239" s="244"/>
      <c r="CR239" s="244"/>
      <c r="CS239" s="244"/>
      <c r="CT239" s="244"/>
      <c r="CU239" s="244"/>
      <c r="CV239" s="244"/>
      <c r="CW239" s="244"/>
      <c r="CX239" s="244"/>
      <c r="CY239" s="244"/>
      <c r="CZ239" s="244"/>
      <c r="DA239" s="244"/>
      <c r="DE239" s="244"/>
      <c r="DF239" s="244"/>
      <c r="DG239" s="244"/>
      <c r="DH239" s="244"/>
      <c r="DI239" s="244"/>
      <c r="DJ239" s="244"/>
      <c r="DK239" s="244"/>
      <c r="DL239" s="244"/>
      <c r="DM239" s="244"/>
      <c r="DN239" s="244"/>
      <c r="DO239" s="244"/>
      <c r="DP239" s="244"/>
      <c r="DQ239" s="244"/>
      <c r="DR239" s="244"/>
      <c r="DS239" s="244"/>
      <c r="DT239" s="244"/>
      <c r="DU239" s="244"/>
      <c r="DV239" s="244"/>
      <c r="DW239" s="244"/>
      <c r="DX239" s="244"/>
      <c r="DY239" s="244"/>
      <c r="DZ239" s="244"/>
      <c r="EA239" s="244"/>
      <c r="EB239" s="244"/>
      <c r="EC239" s="245">
        <v>450000</v>
      </c>
      <c r="ED239" s="244"/>
      <c r="EE239" s="245">
        <v>330000</v>
      </c>
      <c r="EK239" s="242">
        <v>12.7</v>
      </c>
      <c r="EO239" s="244"/>
      <c r="EP239" s="244"/>
      <c r="GA239" s="254">
        <v>9.2442801016870817</v>
      </c>
      <c r="GB239" s="254"/>
      <c r="GC239" s="254">
        <v>68.230277185501066</v>
      </c>
      <c r="GD239" s="254"/>
      <c r="GE239" s="254">
        <v>154.19771485345257</v>
      </c>
      <c r="GF239" s="254"/>
      <c r="GG239" s="254">
        <v>126.88260779863833</v>
      </c>
      <c r="GH239" s="254"/>
      <c r="GI239" s="254">
        <v>63.230835859679523</v>
      </c>
      <c r="GJ239" s="254"/>
      <c r="GK239" s="254">
        <v>15.175184110689578</v>
      </c>
      <c r="GL239" s="254"/>
      <c r="GM239" s="254">
        <v>0.88613203367301729</v>
      </c>
      <c r="GN239" s="254"/>
      <c r="GO239" s="254">
        <v>75.427286620176005</v>
      </c>
      <c r="GP239" s="254"/>
      <c r="GQ239" s="254">
        <v>2230</v>
      </c>
      <c r="GR239" s="254"/>
      <c r="GS239" s="254">
        <v>78</v>
      </c>
      <c r="GT239" s="254"/>
      <c r="GU239" s="184">
        <v>69.2</v>
      </c>
      <c r="GV239" s="184"/>
      <c r="GW239" s="184">
        <v>60.6</v>
      </c>
      <c r="GX239" s="184"/>
      <c r="GY239" s="184">
        <v>44.6</v>
      </c>
      <c r="GZ239" s="184"/>
      <c r="HC239" s="184"/>
      <c r="HG239" s="184">
        <v>1674</v>
      </c>
      <c r="HH239" s="184"/>
      <c r="HI239" s="184">
        <v>5711</v>
      </c>
      <c r="HJ239" s="184"/>
      <c r="HK239" s="184">
        <v>755</v>
      </c>
      <c r="HL239" s="184"/>
      <c r="HM239" s="184">
        <v>10399</v>
      </c>
      <c r="HO239" s="183">
        <v>964.80897660027358</v>
      </c>
      <c r="HQ239" s="154"/>
      <c r="HS239" s="238">
        <v>16</v>
      </c>
      <c r="HT239" s="194">
        <v>2004</v>
      </c>
      <c r="HU239" s="239"/>
      <c r="HW239" s="239">
        <v>114.90495559999999</v>
      </c>
      <c r="HX239" s="239"/>
      <c r="HY239" s="154"/>
      <c r="HZ239" s="154"/>
      <c r="IA239" s="184">
        <v>6</v>
      </c>
      <c r="IB239" s="184"/>
      <c r="IC239" s="184">
        <v>161</v>
      </c>
      <c r="ID239" s="184"/>
      <c r="IE239" s="185">
        <v>0.41403262295072385</v>
      </c>
      <c r="IF239" s="185"/>
      <c r="IG239" s="184">
        <v>11.10987538251109</v>
      </c>
    </row>
    <row r="240" spans="1:241" ht="15" customHeight="1" x14ac:dyDescent="0.25">
      <c r="A240" s="156">
        <v>237</v>
      </c>
      <c r="B240" s="155"/>
      <c r="C240" s="244"/>
      <c r="D240" s="244"/>
      <c r="E240" s="245">
        <v>140212</v>
      </c>
      <c r="F240" s="244"/>
      <c r="G240" s="244"/>
      <c r="H240" s="244"/>
      <c r="I240" s="244"/>
      <c r="J240" s="244"/>
      <c r="K240" s="244"/>
      <c r="L240" s="244"/>
      <c r="M240" s="244"/>
      <c r="N240" s="244"/>
      <c r="O240" s="244"/>
      <c r="P240" s="244"/>
      <c r="Q240" s="244"/>
      <c r="R240" s="244"/>
      <c r="S240" s="244"/>
      <c r="U240" s="244"/>
      <c r="V240" s="244"/>
      <c r="W240" s="244"/>
      <c r="X240" s="244"/>
      <c r="Y240" s="244"/>
      <c r="Z240" s="244"/>
      <c r="AA240" s="244"/>
      <c r="AB240" s="244"/>
      <c r="AC240" s="244"/>
      <c r="AD240" s="244"/>
      <c r="AE240" s="244"/>
      <c r="AF240" s="244"/>
      <c r="AG240" s="244"/>
      <c r="AH240" s="244"/>
      <c r="AI240" s="244"/>
      <c r="AJ240" s="244"/>
      <c r="AK240" s="244"/>
      <c r="AL240" s="244"/>
      <c r="AM240" s="244"/>
      <c r="AN240" s="244"/>
      <c r="AO240" s="244"/>
      <c r="AP240" s="244"/>
      <c r="AQ240" s="244"/>
      <c r="AR240" s="244"/>
      <c r="AS240" s="244"/>
      <c r="AT240" s="244"/>
      <c r="AU240" s="244"/>
      <c r="AV240" s="244"/>
      <c r="AW240" s="244"/>
      <c r="AX240" s="244"/>
      <c r="AY240" s="244"/>
      <c r="AZ240" s="244"/>
      <c r="BA240" s="244"/>
      <c r="BB240" s="244"/>
      <c r="BC240" s="244">
        <v>2210</v>
      </c>
      <c r="BD240" s="244"/>
      <c r="BE240" s="244">
        <v>1091</v>
      </c>
      <c r="BF240" s="244"/>
      <c r="BG240" s="244">
        <v>446</v>
      </c>
      <c r="BH240" s="244"/>
      <c r="BI240" s="244">
        <v>200</v>
      </c>
      <c r="BJ240" s="244"/>
      <c r="BK240" s="244"/>
      <c r="BL240" s="244"/>
      <c r="BM240" s="244"/>
      <c r="BN240" s="244"/>
      <c r="BO240" s="244"/>
      <c r="BP240" s="244"/>
      <c r="BQ240" s="244"/>
      <c r="BR240" s="244"/>
      <c r="BS240" s="244"/>
      <c r="BT240" s="244"/>
      <c r="BU240" s="244"/>
      <c r="BW240" s="244"/>
      <c r="BX240" s="244"/>
      <c r="BY240" s="244"/>
      <c r="BZ240" s="244"/>
      <c r="CA240" s="244"/>
      <c r="CB240" s="244"/>
      <c r="CC240" s="244"/>
      <c r="CE240" s="244"/>
      <c r="CF240" s="244"/>
      <c r="CG240" s="244"/>
      <c r="CH240" s="244"/>
      <c r="CI240" s="244"/>
      <c r="CJ240" s="244"/>
      <c r="CK240" s="244"/>
      <c r="CL240" s="244"/>
      <c r="CM240" s="244"/>
      <c r="CN240" s="244"/>
      <c r="CO240" s="257">
        <v>10</v>
      </c>
      <c r="CP240" s="244"/>
      <c r="CQ240" s="244"/>
      <c r="CR240" s="244"/>
      <c r="CS240" s="244"/>
      <c r="CT240" s="244"/>
      <c r="CU240" s="244"/>
      <c r="CV240" s="244"/>
      <c r="CW240" s="244"/>
      <c r="CX240" s="244"/>
      <c r="CY240" s="244"/>
      <c r="CZ240" s="244"/>
      <c r="DA240" s="244"/>
      <c r="DE240" s="244"/>
      <c r="DF240" s="244"/>
      <c r="DG240" s="244"/>
      <c r="DH240" s="244"/>
      <c r="DI240" s="244"/>
      <c r="DJ240" s="244"/>
      <c r="DK240" s="244"/>
      <c r="DL240" s="244"/>
      <c r="DM240" s="244"/>
      <c r="DN240" s="244"/>
      <c r="DO240" s="244"/>
      <c r="DP240" s="244"/>
      <c r="DQ240" s="244"/>
      <c r="DR240" s="244"/>
      <c r="DS240" s="244"/>
      <c r="DT240" s="244"/>
      <c r="DU240" s="244"/>
      <c r="DV240" s="244"/>
      <c r="DW240" s="244"/>
      <c r="DX240" s="244"/>
      <c r="DY240" s="244"/>
      <c r="DZ240" s="244"/>
      <c r="EA240" s="244"/>
      <c r="EB240" s="244"/>
      <c r="EC240" s="245">
        <v>531000</v>
      </c>
      <c r="ED240" s="244"/>
      <c r="EE240" s="245">
        <v>365000</v>
      </c>
      <c r="EK240" s="242">
        <v>10.7</v>
      </c>
      <c r="EO240" s="244"/>
      <c r="EP240" s="244"/>
      <c r="GA240" s="254">
        <v>10.029190731382652</v>
      </c>
      <c r="GB240" s="254"/>
      <c r="GC240" s="254">
        <v>61.270874786381299</v>
      </c>
      <c r="GD240" s="254"/>
      <c r="GE240" s="254">
        <v>126.95826461092436</v>
      </c>
      <c r="GF240" s="254"/>
      <c r="GG240" s="254">
        <v>127.6440621685376</v>
      </c>
      <c r="GH240" s="254"/>
      <c r="GI240" s="254">
        <v>68.136441182469014</v>
      </c>
      <c r="GJ240" s="254"/>
      <c r="GK240" s="254">
        <v>16.9318431239193</v>
      </c>
      <c r="GL240" s="254"/>
      <c r="GM240" s="254">
        <v>3.4279167021257693</v>
      </c>
      <c r="GN240" s="254"/>
      <c r="GO240" s="254">
        <v>72.432734000195353</v>
      </c>
      <c r="GP240" s="254"/>
      <c r="GQ240" s="254">
        <v>2225</v>
      </c>
      <c r="GR240" s="254"/>
      <c r="GS240" s="254">
        <v>84.4</v>
      </c>
      <c r="GT240" s="254"/>
      <c r="GU240" s="184">
        <v>79</v>
      </c>
      <c r="GV240" s="184"/>
      <c r="GW240" s="184">
        <v>65.8</v>
      </c>
      <c r="GX240" s="184"/>
      <c r="GY240" s="184">
        <v>47.4</v>
      </c>
      <c r="GZ240" s="184"/>
      <c r="HC240" s="184"/>
      <c r="HG240" s="223">
        <v>1853.9573830575582</v>
      </c>
      <c r="HH240" s="223"/>
      <c r="HI240" s="223">
        <v>5830.0672828689521</v>
      </c>
      <c r="HJ240" s="223"/>
      <c r="HK240" s="223">
        <v>814.61763801013922</v>
      </c>
      <c r="HL240" s="223"/>
      <c r="HM240" s="223">
        <v>11617.999170668414</v>
      </c>
      <c r="HO240" s="183">
        <v>1047.0941164649987</v>
      </c>
      <c r="HQ240" s="154"/>
      <c r="HS240" s="238">
        <v>15</v>
      </c>
      <c r="HT240" s="194">
        <v>2005</v>
      </c>
      <c r="HU240" s="239"/>
      <c r="HW240" s="239">
        <v>117.26248013</v>
      </c>
      <c r="HX240" s="239"/>
      <c r="HY240" s="154"/>
      <c r="HZ240" s="154"/>
      <c r="IA240" s="184">
        <v>3</v>
      </c>
      <c r="IB240" s="184"/>
      <c r="IC240" s="184">
        <v>188</v>
      </c>
      <c r="ID240" s="184"/>
      <c r="IE240" s="185">
        <v>0.20316224216187323</v>
      </c>
      <c r="IF240" s="185"/>
      <c r="IG240" s="184">
        <v>12.731500508810722</v>
      </c>
    </row>
    <row r="241" spans="1:241" ht="15" customHeight="1" x14ac:dyDescent="0.25">
      <c r="A241" s="156">
        <v>238</v>
      </c>
      <c r="B241" s="155"/>
      <c r="C241" s="244"/>
      <c r="D241" s="244"/>
      <c r="E241" s="245">
        <v>142167</v>
      </c>
      <c r="F241" s="244"/>
      <c r="G241" s="244"/>
      <c r="H241" s="244"/>
      <c r="I241" s="244"/>
      <c r="J241" s="244"/>
      <c r="K241" s="244"/>
      <c r="L241" s="244"/>
      <c r="M241" s="244"/>
      <c r="N241" s="244"/>
      <c r="O241" s="244"/>
      <c r="P241" s="244"/>
      <c r="Q241" s="244"/>
      <c r="R241" s="244"/>
      <c r="S241" s="244"/>
      <c r="U241" s="244"/>
      <c r="V241" s="244"/>
      <c r="W241" s="244"/>
      <c r="X241" s="244"/>
      <c r="Y241" s="244"/>
      <c r="Z241" s="244"/>
      <c r="AA241" s="244"/>
      <c r="AB241" s="244"/>
      <c r="AC241" s="244"/>
      <c r="AD241" s="244"/>
      <c r="AE241" s="244"/>
      <c r="AF241" s="244"/>
      <c r="AG241" s="244"/>
      <c r="AH241" s="244"/>
      <c r="AI241" s="244"/>
      <c r="AJ241" s="244"/>
      <c r="AK241" s="244"/>
      <c r="AL241" s="244"/>
      <c r="AM241" s="244"/>
      <c r="AN241" s="244"/>
      <c r="AO241" s="244"/>
      <c r="AP241" s="244"/>
      <c r="AQ241" s="244"/>
      <c r="AR241" s="244"/>
      <c r="AS241" s="244"/>
      <c r="AT241" s="244"/>
      <c r="AU241" s="244"/>
      <c r="AV241" s="244"/>
      <c r="AW241" s="244"/>
      <c r="AX241" s="244"/>
      <c r="AY241" s="244"/>
      <c r="AZ241" s="244"/>
      <c r="BA241" s="244"/>
      <c r="BB241" s="244"/>
      <c r="BC241" s="268">
        <v>1619</v>
      </c>
      <c r="BD241" s="240"/>
      <c r="BE241" s="268">
        <v>858</v>
      </c>
      <c r="BF241" s="240"/>
      <c r="BG241" s="268">
        <v>313</v>
      </c>
      <c r="BH241" s="240"/>
      <c r="BI241" s="268">
        <v>107</v>
      </c>
      <c r="BJ241" s="244"/>
      <c r="BK241" s="244"/>
      <c r="BL241" s="244"/>
      <c r="BM241" s="244"/>
      <c r="BN241" s="244"/>
      <c r="BO241" s="244"/>
      <c r="BP241" s="244"/>
      <c r="BQ241" s="244"/>
      <c r="BR241" s="244"/>
      <c r="BS241" s="244"/>
      <c r="BT241" s="244"/>
      <c r="BU241" s="244"/>
      <c r="BW241" s="244"/>
      <c r="BX241" s="244"/>
      <c r="BY241" s="244"/>
      <c r="BZ241" s="244"/>
      <c r="CA241" s="244"/>
      <c r="CB241" s="244"/>
      <c r="CC241" s="244"/>
      <c r="CE241" s="244"/>
      <c r="CF241" s="244"/>
      <c r="CG241" s="244"/>
      <c r="CH241" s="244"/>
      <c r="CI241" s="244"/>
      <c r="CJ241" s="244"/>
      <c r="CK241" s="244"/>
      <c r="CL241" s="244"/>
      <c r="CM241" s="244"/>
      <c r="CN241" s="244"/>
      <c r="CO241" s="257">
        <v>7.7</v>
      </c>
      <c r="CP241" s="244"/>
      <c r="CQ241" s="244"/>
      <c r="CR241" s="244"/>
      <c r="CS241" s="244"/>
      <c r="CT241" s="244"/>
      <c r="CU241" s="244"/>
      <c r="CV241" s="244"/>
      <c r="CW241" s="244"/>
      <c r="CX241" s="244"/>
      <c r="CY241" s="244"/>
      <c r="CZ241" s="244"/>
      <c r="DA241" s="244"/>
      <c r="DE241" s="244"/>
      <c r="DF241" s="244"/>
      <c r="DG241" s="244"/>
      <c r="DH241" s="244"/>
      <c r="DI241" s="244"/>
      <c r="DJ241" s="244"/>
      <c r="DK241" s="244"/>
      <c r="DL241" s="244"/>
      <c r="DM241" s="244"/>
      <c r="DN241" s="244"/>
      <c r="DO241" s="244"/>
      <c r="DP241" s="244"/>
      <c r="DQ241" s="244"/>
      <c r="DR241" s="244"/>
      <c r="DS241" s="244"/>
      <c r="DT241" s="244"/>
      <c r="DU241" s="244"/>
      <c r="DV241" s="244"/>
      <c r="DW241" s="244"/>
      <c r="DX241" s="244"/>
      <c r="DY241" s="244"/>
      <c r="DZ241" s="244"/>
      <c r="EA241" s="244"/>
      <c r="EB241" s="244"/>
      <c r="EC241" s="245">
        <v>610000</v>
      </c>
      <c r="ED241" s="244"/>
      <c r="EE241" s="245">
        <v>385000</v>
      </c>
      <c r="EK241" s="242">
        <v>9.6</v>
      </c>
      <c r="EO241" s="244"/>
      <c r="EP241" s="244"/>
      <c r="GA241" s="254">
        <v>10.45161748485917</v>
      </c>
      <c r="GC241" s="254">
        <v>58.571646092021993</v>
      </c>
      <c r="GE241" s="254">
        <v>112.35442164403953</v>
      </c>
      <c r="GG241" s="254">
        <v>113.64129135704378</v>
      </c>
      <c r="GI241" s="254">
        <v>59.048656663526316</v>
      </c>
      <c r="GK241" s="254">
        <v>15.032556623715676</v>
      </c>
      <c r="GM241" s="254">
        <v>0</v>
      </c>
      <c r="GO241" s="254">
        <v>67.88008893957651</v>
      </c>
      <c r="GP241" s="254"/>
      <c r="GQ241" s="254">
        <v>2447</v>
      </c>
      <c r="GR241" s="254"/>
      <c r="GS241" s="254">
        <v>82.3</v>
      </c>
      <c r="GT241" s="254"/>
      <c r="GU241" s="184">
        <v>76.3</v>
      </c>
      <c r="GV241" s="184"/>
      <c r="GW241" s="184">
        <v>62.400000000000006</v>
      </c>
      <c r="GX241" s="184"/>
      <c r="GY241" s="184">
        <v>46.2</v>
      </c>
      <c r="GZ241" s="184"/>
      <c r="HC241" s="184"/>
      <c r="HG241" s="184">
        <v>2087.7027573069595</v>
      </c>
      <c r="HH241" s="184"/>
      <c r="HI241" s="184">
        <v>7225.8246586237192</v>
      </c>
      <c r="HJ241" s="184"/>
      <c r="HK241" s="184">
        <v>880.6193197488343</v>
      </c>
      <c r="HL241" s="184"/>
      <c r="HM241" s="184">
        <v>13294.593779864412</v>
      </c>
      <c r="HO241" s="183">
        <v>1178.8126555279061</v>
      </c>
      <c r="HQ241" s="154"/>
      <c r="HS241" s="238">
        <v>15</v>
      </c>
      <c r="HT241" s="194">
        <v>2006</v>
      </c>
      <c r="HU241" s="239"/>
      <c r="HW241" s="239">
        <v>117.55705493000001</v>
      </c>
      <c r="HX241" s="239"/>
      <c r="HY241" s="154"/>
      <c r="HZ241" s="154"/>
      <c r="IA241" s="184">
        <v>6</v>
      </c>
      <c r="IB241" s="184"/>
      <c r="IC241" s="184">
        <v>198</v>
      </c>
      <c r="ID241" s="184"/>
      <c r="IE241" s="185">
        <v>0.39889810836476658</v>
      </c>
      <c r="IF241" s="185"/>
      <c r="IG241" s="184">
        <v>13.163637576037296</v>
      </c>
    </row>
    <row r="242" spans="1:241" ht="15" customHeight="1" x14ac:dyDescent="0.25">
      <c r="A242" s="156">
        <v>239</v>
      </c>
      <c r="B242" s="155"/>
      <c r="C242" s="244"/>
      <c r="D242" s="244"/>
      <c r="E242" s="245">
        <v>145295</v>
      </c>
      <c r="F242" s="244"/>
      <c r="G242" s="244"/>
      <c r="H242" s="244"/>
      <c r="I242" s="244"/>
      <c r="J242" s="244"/>
      <c r="K242" s="244"/>
      <c r="L242" s="244"/>
      <c r="M242" s="244"/>
      <c r="N242" s="244"/>
      <c r="O242" s="244"/>
      <c r="P242" s="244"/>
      <c r="Q242" s="244"/>
      <c r="R242" s="244"/>
      <c r="S242" s="244"/>
      <c r="U242" s="244"/>
      <c r="V242" s="244"/>
      <c r="W242" s="244"/>
      <c r="X242" s="244"/>
      <c r="Y242" s="244"/>
      <c r="Z242" s="244"/>
      <c r="AA242" s="244"/>
      <c r="AB242" s="244"/>
      <c r="AC242" s="244"/>
      <c r="AD242" s="244"/>
      <c r="AE242" s="244"/>
      <c r="AF242" s="244"/>
      <c r="AG242" s="244"/>
      <c r="AH242" s="244"/>
      <c r="AI242" s="244"/>
      <c r="AJ242" s="244"/>
      <c r="AK242" s="244"/>
      <c r="AL242" s="244"/>
      <c r="AM242" s="244"/>
      <c r="AN242" s="244"/>
      <c r="AO242" s="244"/>
      <c r="AP242" s="244"/>
      <c r="AQ242" s="244"/>
      <c r="AR242" s="244"/>
      <c r="AS242" s="244"/>
      <c r="AT242" s="244"/>
      <c r="AU242" s="244"/>
      <c r="AV242" s="244"/>
      <c r="AW242" s="244"/>
      <c r="AX242" s="244"/>
      <c r="AY242" s="244"/>
      <c r="AZ242" s="244"/>
      <c r="BA242" s="244"/>
      <c r="BB242" s="244"/>
      <c r="BC242" s="244">
        <v>1806</v>
      </c>
      <c r="BD242" s="244"/>
      <c r="BE242" s="244">
        <v>827</v>
      </c>
      <c r="BF242" s="244"/>
      <c r="BG242" s="244">
        <v>388</v>
      </c>
      <c r="BH242" s="244"/>
      <c r="BI242" s="244">
        <v>145</v>
      </c>
      <c r="BJ242" s="244"/>
      <c r="BK242" s="244"/>
      <c r="BL242" s="244"/>
      <c r="BM242" s="244"/>
      <c r="BN242" s="244"/>
      <c r="BO242" s="244"/>
      <c r="BP242" s="244"/>
      <c r="BQ242" s="244"/>
      <c r="BR242" s="244"/>
      <c r="BS242" s="244"/>
      <c r="BT242" s="244"/>
      <c r="BU242" s="244"/>
      <c r="BW242" s="244"/>
      <c r="BX242" s="244"/>
      <c r="BY242" s="244"/>
      <c r="BZ242" s="244"/>
      <c r="CA242" s="244"/>
      <c r="CB242" s="244"/>
      <c r="CC242" s="244"/>
      <c r="CE242" s="244"/>
      <c r="CF242" s="244"/>
      <c r="CG242" s="244"/>
      <c r="CH242" s="244"/>
      <c r="CI242" s="244"/>
      <c r="CJ242" s="244"/>
      <c r="CK242" s="244"/>
      <c r="CL242" s="244"/>
      <c r="CM242" s="244"/>
      <c r="CN242" s="244"/>
      <c r="CO242" s="257">
        <v>10.199999999999999</v>
      </c>
      <c r="CP242" s="244"/>
      <c r="CQ242" s="244"/>
      <c r="CR242" s="244"/>
      <c r="CS242" s="244"/>
      <c r="CT242" s="244"/>
      <c r="CU242" s="244"/>
      <c r="CV242" s="244"/>
      <c r="CW242" s="244"/>
      <c r="CX242" s="244"/>
      <c r="CY242" s="244"/>
      <c r="CZ242" s="244"/>
      <c r="DA242" s="244"/>
      <c r="DE242" s="244"/>
      <c r="DF242" s="244"/>
      <c r="DG242" s="244"/>
      <c r="DH242" s="244"/>
      <c r="DI242" s="244"/>
      <c r="DJ242" s="244"/>
      <c r="DK242" s="244"/>
      <c r="DL242" s="244"/>
      <c r="DM242" s="244"/>
      <c r="DN242" s="244"/>
      <c r="DO242" s="244"/>
      <c r="DP242" s="244"/>
      <c r="DQ242" s="244"/>
      <c r="DR242" s="244"/>
      <c r="DS242" s="244"/>
      <c r="DT242" s="244"/>
      <c r="DU242" s="244"/>
      <c r="DV242" s="244"/>
      <c r="DW242" s="244"/>
      <c r="DX242" s="244"/>
      <c r="DY242" s="244"/>
      <c r="DZ242" s="244"/>
      <c r="EA242" s="244"/>
      <c r="EB242" s="244"/>
      <c r="EC242" s="245">
        <v>685000</v>
      </c>
      <c r="ED242" s="244"/>
      <c r="EE242" s="245">
        <v>435000</v>
      </c>
      <c r="EK242" s="242">
        <v>14.299999999999999</v>
      </c>
      <c r="EO242" s="244"/>
      <c r="EP242" s="244"/>
      <c r="GA242" s="254">
        <v>13.317934733067414</v>
      </c>
      <c r="GC242" s="254">
        <v>60.71533975167214</v>
      </c>
      <c r="GE242" s="254">
        <v>123.33878227340206</v>
      </c>
      <c r="GG242" s="254">
        <v>126.78684132257951</v>
      </c>
      <c r="GI242" s="254">
        <v>64.732264354546217</v>
      </c>
      <c r="GK242" s="254">
        <v>16.113296394978217</v>
      </c>
      <c r="GM242" s="254">
        <v>0</v>
      </c>
      <c r="GO242" s="254">
        <v>73.984682410226881</v>
      </c>
      <c r="GP242" s="254"/>
      <c r="GQ242" s="254">
        <v>2444</v>
      </c>
      <c r="GR242" s="254"/>
      <c r="GS242" s="254">
        <v>86.306194323596443</v>
      </c>
      <c r="GT242" s="254"/>
      <c r="GU242" s="184">
        <v>76.485788113695079</v>
      </c>
      <c r="GV242" s="184"/>
      <c r="GW242" s="184">
        <v>63.926380368098165</v>
      </c>
      <c r="GX242" s="184"/>
      <c r="GY242" s="184">
        <v>46.993865030674847</v>
      </c>
      <c r="GZ242" s="184"/>
      <c r="HC242" s="184"/>
      <c r="HG242" s="184">
        <v>1989.4129926934738</v>
      </c>
      <c r="HH242" s="184"/>
      <c r="HI242" s="184">
        <v>6787.7379591430981</v>
      </c>
      <c r="HJ242" s="184"/>
      <c r="HK242" s="184">
        <v>861.12629852378348</v>
      </c>
      <c r="HL242" s="184"/>
      <c r="HM242" s="184">
        <v>12388.165415776131</v>
      </c>
      <c r="HO242" s="183">
        <v>1273.5726658765279</v>
      </c>
      <c r="HQ242" s="154"/>
      <c r="HS242" s="238">
        <v>15</v>
      </c>
      <c r="HT242" s="194">
        <v>2007</v>
      </c>
      <c r="HU242" s="239"/>
      <c r="HW242" s="239">
        <v>109.29901348</v>
      </c>
      <c r="HX242" s="239"/>
      <c r="HY242" s="154"/>
      <c r="HZ242" s="154"/>
      <c r="IA242" s="184">
        <v>9.3333333333333339</v>
      </c>
      <c r="IB242" s="184"/>
      <c r="IC242" s="184">
        <v>212</v>
      </c>
      <c r="ID242" s="184"/>
      <c r="IE242" s="185">
        <v>0.60937072478723531</v>
      </c>
      <c r="IF242" s="185"/>
      <c r="IG242" s="184">
        <v>13.841420748738631</v>
      </c>
    </row>
    <row r="243" spans="1:241" ht="15" customHeight="1" x14ac:dyDescent="0.25">
      <c r="A243" s="156">
        <v>240</v>
      </c>
      <c r="B243" s="155"/>
      <c r="C243" s="244"/>
      <c r="D243" s="244"/>
      <c r="E243" s="245">
        <v>148817</v>
      </c>
      <c r="F243" s="244"/>
      <c r="G243" s="244"/>
      <c r="H243" s="244"/>
      <c r="I243" s="244"/>
      <c r="J243" s="244"/>
      <c r="K243" s="244"/>
      <c r="L243" s="244"/>
      <c r="M243" s="244"/>
      <c r="N243" s="244"/>
      <c r="O243" s="244"/>
      <c r="P243" s="244"/>
      <c r="Q243" s="244"/>
      <c r="R243" s="244"/>
      <c r="S243" s="244"/>
      <c r="U243" s="244"/>
      <c r="V243" s="244"/>
      <c r="W243" s="244"/>
      <c r="X243" s="244"/>
      <c r="Y243" s="244"/>
      <c r="Z243" s="244"/>
      <c r="AA243" s="244"/>
      <c r="AB243" s="244"/>
      <c r="AC243" s="244"/>
      <c r="AD243" s="244"/>
      <c r="AE243" s="244"/>
      <c r="AF243" s="244"/>
      <c r="AG243" s="244"/>
      <c r="AH243" s="244"/>
      <c r="AI243" s="244"/>
      <c r="AJ243" s="244"/>
      <c r="AK243" s="244"/>
      <c r="AL243" s="244"/>
      <c r="AM243" s="244"/>
      <c r="AN243" s="244"/>
      <c r="AO243" s="244"/>
      <c r="AP243" s="244"/>
      <c r="AQ243" s="244"/>
      <c r="AR243" s="244"/>
      <c r="AS243" s="244"/>
      <c r="AT243" s="244"/>
      <c r="AU243" s="244"/>
      <c r="AV243" s="244"/>
      <c r="AW243" s="244"/>
      <c r="AX243" s="244"/>
      <c r="AY243" s="244"/>
      <c r="AZ243" s="244"/>
      <c r="BA243" s="244"/>
      <c r="BB243" s="244"/>
      <c r="BC243" s="244">
        <f>SUM(BE243,BG243,BI243)</f>
        <v>4293</v>
      </c>
      <c r="BD243" s="244"/>
      <c r="BE243" s="244">
        <v>1795</v>
      </c>
      <c r="BF243" s="244"/>
      <c r="BG243" s="244">
        <v>276</v>
      </c>
      <c r="BH243" s="244"/>
      <c r="BI243" s="244">
        <v>2222</v>
      </c>
      <c r="BJ243" s="244"/>
      <c r="BK243" s="244"/>
      <c r="BL243" s="244"/>
      <c r="BM243" s="244"/>
      <c r="BN243" s="244"/>
      <c r="BO243" s="244"/>
      <c r="BP243" s="244"/>
      <c r="BQ243" s="244"/>
      <c r="BR243" s="244"/>
      <c r="BS243" s="244"/>
      <c r="BT243" s="244"/>
      <c r="BU243" s="244"/>
      <c r="BW243" s="244"/>
      <c r="BX243" s="244"/>
      <c r="BY243" s="244"/>
      <c r="BZ243" s="244"/>
      <c r="CA243" s="244"/>
      <c r="CB243" s="244"/>
      <c r="CC243" s="244"/>
      <c r="CE243" s="244"/>
      <c r="CF243" s="244"/>
      <c r="CG243" s="244"/>
      <c r="CH243" s="244"/>
      <c r="CI243" s="244"/>
      <c r="CJ243" s="244"/>
      <c r="CK243" s="244"/>
      <c r="CL243" s="244"/>
      <c r="CM243" s="244"/>
      <c r="CN243" s="244"/>
      <c r="CO243" s="257">
        <v>8.6</v>
      </c>
      <c r="CP243" s="244"/>
      <c r="CQ243" s="244"/>
      <c r="CR243" s="244"/>
      <c r="CS243" s="244"/>
      <c r="CT243" s="244"/>
      <c r="CU243" s="244"/>
      <c r="CV243" s="244"/>
      <c r="CW243" s="244"/>
      <c r="CX243" s="244"/>
      <c r="CY243" s="244"/>
      <c r="CZ243" s="244"/>
      <c r="DA243" s="244"/>
      <c r="DE243" s="244"/>
      <c r="DF243" s="244"/>
      <c r="DG243" s="244"/>
      <c r="DH243" s="244"/>
      <c r="DI243" s="244"/>
      <c r="DJ243" s="244"/>
      <c r="DK243" s="244"/>
      <c r="DL243" s="244"/>
      <c r="DM243" s="244"/>
      <c r="DN243" s="244"/>
      <c r="DO243" s="244"/>
      <c r="DP243" s="244"/>
      <c r="DQ243" s="244"/>
      <c r="DR243" s="244"/>
      <c r="DS243" s="244"/>
      <c r="DT243" s="244"/>
      <c r="DU243" s="244"/>
      <c r="DV243" s="244"/>
      <c r="DW243" s="244"/>
      <c r="DX243" s="244"/>
      <c r="DY243" s="244"/>
      <c r="DZ243" s="244"/>
      <c r="EA243" s="244"/>
      <c r="EB243" s="244"/>
      <c r="EC243" s="245">
        <v>700000</v>
      </c>
      <c r="ED243" s="244"/>
      <c r="EE243" s="245">
        <v>450000</v>
      </c>
      <c r="EK243" s="242">
        <v>12</v>
      </c>
      <c r="EO243" s="244"/>
      <c r="EP243" s="244"/>
      <c r="GA243" s="254">
        <v>12.0566330120292</v>
      </c>
      <c r="GB243" s="254"/>
      <c r="GC243" s="254">
        <v>58.409739188526814</v>
      </c>
      <c r="GD243" s="254"/>
      <c r="GE243" s="254">
        <v>99.024532542768256</v>
      </c>
      <c r="GF243" s="254"/>
      <c r="GG243" s="254">
        <v>113.94316460508867</v>
      </c>
      <c r="GH243" s="254"/>
      <c r="GI243" s="254">
        <v>65.193917870806203</v>
      </c>
      <c r="GJ243" s="254"/>
      <c r="GK243" s="254">
        <v>19.210177217799949</v>
      </c>
      <c r="GL243" s="254"/>
      <c r="GM243" s="254">
        <v>1.5789746908817981</v>
      </c>
      <c r="GN243" s="254"/>
      <c r="GO243" s="254">
        <v>67.746666048498426</v>
      </c>
      <c r="GP243" s="254"/>
      <c r="GQ243" s="254">
        <v>2412</v>
      </c>
      <c r="GR243" s="254"/>
      <c r="GS243" s="254">
        <v>85.6</v>
      </c>
      <c r="GT243" s="254"/>
      <c r="GU243" s="184">
        <v>78</v>
      </c>
      <c r="GV243" s="184"/>
      <c r="GW243" s="184">
        <v>65.8</v>
      </c>
      <c r="GX243" s="184"/>
      <c r="GY243" s="184">
        <v>49.099999999999994</v>
      </c>
      <c r="GZ243" s="184"/>
      <c r="HC243" s="184"/>
      <c r="HG243" s="184">
        <v>1837.7181716997518</v>
      </c>
      <c r="HH243" s="184"/>
      <c r="HI243" s="184">
        <v>5835.443192798346</v>
      </c>
      <c r="HJ243" s="184"/>
      <c r="HK243" s="184">
        <v>906.32223975342163</v>
      </c>
      <c r="HL243" s="184"/>
      <c r="HM243" s="184">
        <v>11226.287014273657</v>
      </c>
      <c r="HO243" s="183">
        <v>1547.0314094255855</v>
      </c>
      <c r="HQ243" s="154"/>
      <c r="HS243" s="238">
        <v>15</v>
      </c>
      <c r="HT243" s="194">
        <v>2008</v>
      </c>
      <c r="HU243" s="239"/>
      <c r="HW243" s="239">
        <v>110.13464261</v>
      </c>
      <c r="HX243" s="239"/>
      <c r="HY243" s="154"/>
      <c r="HZ243" s="154"/>
      <c r="IA243" s="184"/>
      <c r="IB243" s="184"/>
      <c r="ID243" s="184"/>
      <c r="IE243" s="185"/>
      <c r="IF243" s="185"/>
      <c r="IG243" s="184"/>
    </row>
    <row r="244" spans="1:241" ht="15" customHeight="1" x14ac:dyDescent="0.25">
      <c r="A244" s="198">
        <v>241</v>
      </c>
      <c r="B244" s="155"/>
      <c r="C244" s="244"/>
      <c r="D244" s="244"/>
      <c r="E244" s="245">
        <v>152667</v>
      </c>
      <c r="F244" s="244"/>
      <c r="G244" s="244"/>
      <c r="H244" s="244"/>
      <c r="I244" s="244"/>
      <c r="J244" s="244"/>
      <c r="K244" s="244"/>
      <c r="L244" s="244"/>
      <c r="M244" s="244"/>
      <c r="N244" s="244"/>
      <c r="O244" s="244"/>
      <c r="P244" s="244"/>
      <c r="Q244" s="244"/>
      <c r="R244" s="244"/>
      <c r="S244" s="244"/>
      <c r="U244" s="244"/>
      <c r="V244" s="244"/>
      <c r="W244" s="244"/>
      <c r="X244" s="244"/>
      <c r="Y244" s="244"/>
      <c r="Z244" s="244"/>
      <c r="AA244" s="244"/>
      <c r="AB244" s="244"/>
      <c r="AC244" s="244"/>
      <c r="AD244" s="244"/>
      <c r="AE244" s="244"/>
      <c r="AF244" s="244"/>
      <c r="AG244" s="244"/>
      <c r="AH244" s="244"/>
      <c r="AI244" s="244"/>
      <c r="AJ244" s="244"/>
      <c r="AK244" s="244"/>
      <c r="AL244" s="244"/>
      <c r="AM244" s="244"/>
      <c r="AN244" s="244"/>
      <c r="AO244" s="244"/>
      <c r="AP244" s="244"/>
      <c r="AQ244" s="244"/>
      <c r="AR244" s="244"/>
      <c r="AS244" s="244"/>
      <c r="AT244" s="244"/>
      <c r="AU244" s="244"/>
      <c r="AV244" s="244"/>
      <c r="AW244" s="244"/>
      <c r="AX244" s="244"/>
      <c r="AY244" s="244"/>
      <c r="AZ244" s="244"/>
      <c r="BA244" s="244"/>
      <c r="BB244" s="244"/>
      <c r="BC244" s="244">
        <v>4792</v>
      </c>
      <c r="BD244" s="244"/>
      <c r="BE244" s="244">
        <v>1680</v>
      </c>
      <c r="BF244" s="244"/>
      <c r="BG244" s="244">
        <v>327</v>
      </c>
      <c r="BH244" s="244"/>
      <c r="BI244" s="244">
        <v>2785</v>
      </c>
      <c r="BJ244" s="244"/>
      <c r="BK244" s="244"/>
      <c r="BL244" s="244"/>
      <c r="BM244" s="244"/>
      <c r="BN244" s="244"/>
      <c r="BO244" s="244"/>
      <c r="BP244" s="244"/>
      <c r="BQ244" s="244"/>
      <c r="BR244" s="244"/>
      <c r="BS244" s="244"/>
      <c r="BT244" s="244"/>
      <c r="BU244" s="244"/>
      <c r="BW244" s="244"/>
      <c r="BX244" s="244"/>
      <c r="BY244" s="244"/>
      <c r="BZ244" s="244"/>
      <c r="CA244" s="244"/>
      <c r="CB244" s="244"/>
      <c r="CC244" s="244"/>
      <c r="CE244" s="244"/>
      <c r="CF244" s="244"/>
      <c r="CG244" s="244"/>
      <c r="CH244" s="244"/>
      <c r="CI244" s="244"/>
      <c r="CJ244" s="244"/>
      <c r="CK244" s="244"/>
      <c r="CL244" s="244"/>
      <c r="CM244" s="244"/>
      <c r="CN244" s="244"/>
      <c r="CO244" s="257">
        <v>8.6</v>
      </c>
      <c r="CP244" s="244"/>
      <c r="CQ244" s="244"/>
      <c r="CR244" s="244"/>
      <c r="CS244" s="244"/>
      <c r="CT244" s="244"/>
      <c r="CU244" s="244"/>
      <c r="CV244" s="244"/>
      <c r="CW244" s="244"/>
      <c r="CX244" s="244"/>
      <c r="CY244" s="244"/>
      <c r="CZ244" s="244"/>
      <c r="DA244" s="244"/>
      <c r="DE244" s="244"/>
      <c r="DF244" s="244"/>
      <c r="DG244" s="244"/>
      <c r="DH244" s="244"/>
      <c r="DI244" s="244"/>
      <c r="DJ244" s="244"/>
      <c r="DK244" s="244"/>
      <c r="DL244" s="244"/>
      <c r="DM244" s="244"/>
      <c r="DN244" s="244"/>
      <c r="DO244" s="244"/>
      <c r="DP244" s="244"/>
      <c r="DQ244" s="244"/>
      <c r="DR244" s="244"/>
      <c r="DS244" s="244"/>
      <c r="DT244" s="244"/>
      <c r="DU244" s="244"/>
      <c r="DV244" s="244"/>
      <c r="DW244" s="244"/>
      <c r="DX244" s="244"/>
      <c r="DY244" s="244"/>
      <c r="DZ244" s="244"/>
      <c r="EA244" s="244"/>
      <c r="EB244" s="244"/>
      <c r="EC244" s="245">
        <v>650000</v>
      </c>
      <c r="ED244" s="244"/>
      <c r="EE244" s="245">
        <v>435000</v>
      </c>
      <c r="EK244" s="242">
        <v>13.3</v>
      </c>
      <c r="EO244" s="244"/>
      <c r="EP244" s="244"/>
      <c r="GA244" s="254">
        <v>10.628829008633801</v>
      </c>
      <c r="GB244" s="254"/>
      <c r="GC244" s="254">
        <v>60.493190126830875</v>
      </c>
      <c r="GD244" s="254"/>
      <c r="GE244" s="254">
        <v>105.64265416331011</v>
      </c>
      <c r="GF244" s="254"/>
      <c r="GG244" s="254">
        <v>118.09458084266019</v>
      </c>
      <c r="GH244" s="254"/>
      <c r="GI244" s="254">
        <v>68.39516636826545</v>
      </c>
      <c r="GJ244" s="254"/>
      <c r="GK244" s="254">
        <v>19.14826262974621</v>
      </c>
      <c r="GL244" s="254"/>
      <c r="GM244" s="254">
        <v>2.5689662296698077</v>
      </c>
      <c r="GN244" s="254"/>
      <c r="GO244" s="254">
        <v>63.192730559582635</v>
      </c>
      <c r="GP244" s="254"/>
      <c r="GQ244" s="254">
        <v>2438.5</v>
      </c>
      <c r="GR244" s="254"/>
      <c r="GS244" s="254">
        <v>85.65</v>
      </c>
      <c r="GT244" s="254"/>
      <c r="GU244" s="184">
        <v>74.599999999999994</v>
      </c>
      <c r="GV244" s="184"/>
      <c r="GW244" s="184">
        <v>65.8</v>
      </c>
      <c r="GX244" s="184"/>
      <c r="GY244" s="184">
        <v>49.099999999999994</v>
      </c>
      <c r="GZ244" s="184"/>
      <c r="HC244" s="184"/>
      <c r="HG244" s="184">
        <v>1755.1462621885157</v>
      </c>
      <c r="HH244" s="184"/>
      <c r="HI244" s="184">
        <v>6019.0201035271457</v>
      </c>
      <c r="HJ244" s="184"/>
      <c r="HK244" s="184">
        <v>827.01336222462987</v>
      </c>
      <c r="HL244" s="184"/>
      <c r="HM244" s="184">
        <v>10913.085349705068</v>
      </c>
      <c r="HO244" s="183">
        <v>1453.7201742010673</v>
      </c>
      <c r="HQ244" s="154"/>
      <c r="HS244" s="238">
        <v>15</v>
      </c>
      <c r="HT244" s="194">
        <v>2009</v>
      </c>
      <c r="HU244" s="239"/>
      <c r="HW244" s="239">
        <v>117</v>
      </c>
      <c r="HX244" s="239"/>
      <c r="HY244" s="154"/>
      <c r="HZ244" s="154"/>
      <c r="IA244" s="184"/>
      <c r="IB244" s="184"/>
      <c r="ID244" s="184"/>
      <c r="IE244" s="185"/>
      <c r="IF244" s="185"/>
      <c r="IG244" s="184"/>
    </row>
    <row r="245" spans="1:241" ht="15" customHeight="1" x14ac:dyDescent="0.25">
      <c r="A245" s="156">
        <v>242</v>
      </c>
      <c r="B245" s="155"/>
      <c r="C245" s="244"/>
      <c r="D245" s="244"/>
      <c r="E245" s="245">
        <v>156800</v>
      </c>
      <c r="F245" s="244"/>
      <c r="G245" s="244"/>
      <c r="H245" s="244"/>
      <c r="I245" s="244"/>
      <c r="J245" s="244"/>
      <c r="K245" s="244"/>
      <c r="L245" s="244"/>
      <c r="M245" s="244"/>
      <c r="N245" s="244"/>
      <c r="O245" s="244"/>
      <c r="P245" s="244"/>
      <c r="Q245" s="244"/>
      <c r="R245" s="244"/>
      <c r="S245" s="244"/>
      <c r="U245" s="244"/>
      <c r="V245" s="244"/>
      <c r="W245" s="244"/>
      <c r="X245" s="244"/>
      <c r="Y245" s="244"/>
      <c r="Z245" s="244"/>
      <c r="AA245" s="244"/>
      <c r="AB245" s="244"/>
      <c r="AC245" s="244"/>
      <c r="AD245" s="244"/>
      <c r="AE245" s="244"/>
      <c r="AF245" s="244"/>
      <c r="AG245" s="244"/>
      <c r="AH245" s="244"/>
      <c r="AI245" s="244"/>
      <c r="AJ245" s="244"/>
      <c r="AK245" s="244"/>
      <c r="AL245" s="244"/>
      <c r="AM245" s="244"/>
      <c r="AN245" s="244"/>
      <c r="AO245" s="244"/>
      <c r="AP245" s="244"/>
      <c r="AQ245" s="244"/>
      <c r="AR245" s="244"/>
      <c r="AS245" s="244"/>
      <c r="AT245" s="244"/>
      <c r="AU245" s="244"/>
      <c r="AV245" s="244"/>
      <c r="AW245" s="244"/>
      <c r="AX245" s="244"/>
      <c r="AY245" s="244"/>
      <c r="AZ245" s="244"/>
      <c r="BA245" s="244"/>
      <c r="BB245" s="244"/>
      <c r="BC245" s="244">
        <v>4092</v>
      </c>
      <c r="BD245" s="244"/>
      <c r="BE245" s="244">
        <v>1520</v>
      </c>
      <c r="BF245" s="244"/>
      <c r="BG245" s="244">
        <v>235</v>
      </c>
      <c r="BH245" s="244"/>
      <c r="BI245" s="244">
        <v>2337</v>
      </c>
      <c r="BJ245" s="244"/>
      <c r="BK245" s="244"/>
      <c r="BL245" s="244"/>
      <c r="BM245" s="244"/>
      <c r="BN245" s="244"/>
      <c r="BO245" s="244"/>
      <c r="BP245" s="244"/>
      <c r="BQ245" s="244"/>
      <c r="BR245" s="244"/>
      <c r="BS245" s="244"/>
      <c r="BT245" s="244"/>
      <c r="BU245" s="244"/>
      <c r="BW245" s="244"/>
      <c r="BX245" s="244"/>
      <c r="BY245" s="244"/>
      <c r="BZ245" s="244"/>
      <c r="CA245" s="244"/>
      <c r="CB245" s="244"/>
      <c r="CC245" s="244"/>
      <c r="CE245" s="244"/>
      <c r="CF245" s="244"/>
      <c r="CG245" s="244"/>
      <c r="CH245" s="244"/>
      <c r="CI245" s="244"/>
      <c r="CJ245" s="244"/>
      <c r="CK245" s="244"/>
      <c r="CL245" s="244"/>
      <c r="CM245" s="244"/>
      <c r="CN245" s="244"/>
      <c r="CO245" s="257">
        <v>3.5</v>
      </c>
      <c r="CP245" s="244"/>
      <c r="CQ245" s="244"/>
      <c r="CR245" s="244"/>
      <c r="CS245" s="244"/>
      <c r="CT245" s="244"/>
      <c r="CU245" s="244"/>
      <c r="CV245" s="244"/>
      <c r="CW245" s="244"/>
      <c r="CX245" s="244"/>
      <c r="CY245" s="244"/>
      <c r="CZ245" s="244"/>
      <c r="DA245" s="244"/>
      <c r="DE245" s="244"/>
      <c r="DF245" s="244"/>
      <c r="DG245" s="244"/>
      <c r="DH245" s="244"/>
      <c r="DI245" s="244"/>
      <c r="DJ245" s="244"/>
      <c r="DK245" s="244"/>
      <c r="DL245" s="244"/>
      <c r="DM245" s="244"/>
      <c r="DN245" s="244"/>
      <c r="DO245" s="244"/>
      <c r="DP245" s="244"/>
      <c r="DQ245" s="244"/>
      <c r="DR245" s="244"/>
      <c r="DS245" s="244"/>
      <c r="DT245" s="244"/>
      <c r="DU245" s="244"/>
      <c r="DV245" s="244"/>
      <c r="DW245" s="244"/>
      <c r="DX245" s="244"/>
      <c r="DY245" s="244"/>
      <c r="DZ245" s="244"/>
      <c r="EA245" s="244"/>
      <c r="EB245" s="244"/>
      <c r="EC245" s="245">
        <v>700000</v>
      </c>
      <c r="ED245" s="244"/>
      <c r="EE245" s="245">
        <v>460000</v>
      </c>
      <c r="EK245" s="242">
        <v>10.199999999999999</v>
      </c>
      <c r="EO245" s="244"/>
      <c r="EP245" s="244"/>
      <c r="GA245" s="254">
        <v>9.1872341722775026</v>
      </c>
      <c r="GB245" s="254"/>
      <c r="GC245" s="254">
        <v>62.56006317638456</v>
      </c>
      <c r="GD245" s="254"/>
      <c r="GE245" s="254">
        <v>112.1010147026642</v>
      </c>
      <c r="GF245" s="254"/>
      <c r="GG245" s="254">
        <v>121.84041057232645</v>
      </c>
      <c r="GH245" s="254"/>
      <c r="GI245" s="254">
        <v>71.396551330591848</v>
      </c>
      <c r="GJ245" s="254"/>
      <c r="GK245" s="254">
        <v>19.088050613793783</v>
      </c>
      <c r="GL245" s="254"/>
      <c r="GM245" s="254">
        <v>3.5400101656591514</v>
      </c>
      <c r="GN245" s="254"/>
      <c r="GO245" s="254">
        <v>66.249846130472037</v>
      </c>
      <c r="GP245" s="254"/>
      <c r="GQ245" s="254">
        <v>2465</v>
      </c>
      <c r="GR245" s="254"/>
      <c r="GS245" s="254">
        <v>85.7</v>
      </c>
      <c r="GT245" s="254"/>
      <c r="GU245" s="184">
        <v>71.2</v>
      </c>
      <c r="GV245" s="184"/>
      <c r="GW245" s="184"/>
      <c r="GX245" s="184"/>
      <c r="GY245" s="184"/>
      <c r="GZ245" s="184"/>
      <c r="HC245" s="184"/>
      <c r="HG245" s="184">
        <v>1700.3345992238249</v>
      </c>
      <c r="HH245" s="184"/>
      <c r="HI245" s="184">
        <v>5916.9979971591756</v>
      </c>
      <c r="HJ245" s="184"/>
      <c r="HK245" s="184">
        <v>881.36882581227974</v>
      </c>
      <c r="HL245" s="184"/>
      <c r="HM245" s="184">
        <v>11256.32202352298</v>
      </c>
      <c r="HO245" s="183">
        <v>1419.8959322623364</v>
      </c>
      <c r="HQ245" s="154"/>
      <c r="HS245" s="238">
        <v>15</v>
      </c>
      <c r="HT245" s="194">
        <v>2010</v>
      </c>
      <c r="HU245" s="239"/>
      <c r="HW245" s="239">
        <v>118.8</v>
      </c>
      <c r="HX245" s="239"/>
      <c r="HY245" s="154"/>
      <c r="HZ245" s="154"/>
      <c r="IA245" s="184"/>
      <c r="IB245" s="184"/>
      <c r="ID245" s="184"/>
      <c r="IE245" s="185"/>
      <c r="IF245" s="185"/>
      <c r="IG245" s="184"/>
    </row>
    <row r="246" spans="1:241" ht="15" customHeight="1" x14ac:dyDescent="0.25">
      <c r="A246" s="156">
        <v>243</v>
      </c>
      <c r="B246" s="155"/>
      <c r="C246" s="244"/>
      <c r="D246" s="244"/>
      <c r="E246" s="245">
        <v>160952</v>
      </c>
      <c r="F246" s="244"/>
      <c r="G246" s="244"/>
      <c r="H246" s="244"/>
      <c r="I246" s="244"/>
      <c r="J246" s="244"/>
      <c r="K246" s="244"/>
      <c r="L246" s="244"/>
      <c r="M246" s="244"/>
      <c r="N246" s="244"/>
      <c r="O246" s="244"/>
      <c r="P246" s="244"/>
      <c r="Q246" s="244"/>
      <c r="R246" s="244"/>
      <c r="S246" s="244"/>
      <c r="U246" s="244"/>
      <c r="V246" s="244"/>
      <c r="W246" s="244"/>
      <c r="X246" s="244"/>
      <c r="Y246" s="244"/>
      <c r="Z246" s="244"/>
      <c r="AA246" s="244"/>
      <c r="AB246" s="244"/>
      <c r="AC246" s="244"/>
      <c r="AD246" s="244"/>
      <c r="AE246" s="244"/>
      <c r="AF246" s="244"/>
      <c r="AG246" s="244"/>
      <c r="AH246" s="244"/>
      <c r="AI246" s="244"/>
      <c r="AJ246" s="244"/>
      <c r="AK246" s="244"/>
      <c r="AL246" s="244"/>
      <c r="AM246" s="244"/>
      <c r="AN246" s="244"/>
      <c r="AO246" s="244"/>
      <c r="AP246" s="244"/>
      <c r="AQ246" s="244"/>
      <c r="AR246" s="244"/>
      <c r="AS246" s="244"/>
      <c r="AT246" s="244"/>
      <c r="AU246" s="244"/>
      <c r="AV246" s="244"/>
      <c r="AW246" s="244"/>
      <c r="AX246" s="244"/>
      <c r="AY246" s="244"/>
      <c r="AZ246" s="244"/>
      <c r="BA246" s="244"/>
      <c r="BB246" s="244"/>
      <c r="BC246" s="244">
        <v>2929</v>
      </c>
      <c r="BD246" s="244"/>
      <c r="BE246" s="244">
        <v>1356</v>
      </c>
      <c r="BF246" s="244"/>
      <c r="BG246" s="244">
        <v>85</v>
      </c>
      <c r="BH246" s="244"/>
      <c r="BI246" s="244">
        <v>1488</v>
      </c>
      <c r="BJ246" s="244"/>
      <c r="BK246" s="244"/>
      <c r="BL246" s="244"/>
      <c r="BM246" s="244"/>
      <c r="BN246" s="244"/>
      <c r="BO246" s="244"/>
      <c r="BP246" s="244"/>
      <c r="BQ246" s="244"/>
      <c r="BR246" s="244"/>
      <c r="BS246" s="244"/>
      <c r="BT246" s="244"/>
      <c r="BU246" s="244"/>
      <c r="BW246" s="244"/>
      <c r="BX246" s="244"/>
      <c r="BY246" s="244"/>
      <c r="BZ246" s="244"/>
      <c r="CA246" s="244"/>
      <c r="CB246" s="244"/>
      <c r="CC246" s="244"/>
      <c r="CE246" s="244"/>
      <c r="CF246" s="244"/>
      <c r="CG246" s="244"/>
      <c r="CH246" s="244"/>
      <c r="CI246" s="244"/>
      <c r="CJ246" s="244"/>
      <c r="CK246" s="244"/>
      <c r="CL246" s="244"/>
      <c r="CM246" s="244"/>
      <c r="CN246" s="244"/>
      <c r="CO246" s="257">
        <v>6.4</v>
      </c>
      <c r="CP246" s="244"/>
      <c r="CQ246" s="244"/>
      <c r="CR246" s="244"/>
      <c r="CS246" s="244"/>
      <c r="CT246" s="244"/>
      <c r="CU246" s="244"/>
      <c r="CV246" s="244"/>
      <c r="CW246" s="244"/>
      <c r="CX246" s="244"/>
      <c r="CY246" s="244"/>
      <c r="CZ246" s="244"/>
      <c r="DA246" s="244"/>
      <c r="DE246" s="244"/>
      <c r="DF246" s="244"/>
      <c r="DG246" s="244"/>
      <c r="DH246" s="244"/>
      <c r="DI246" s="244"/>
      <c r="DJ246" s="244"/>
      <c r="DK246" s="244"/>
      <c r="DL246" s="244"/>
      <c r="DM246" s="244"/>
      <c r="DN246" s="244"/>
      <c r="DO246" s="244"/>
      <c r="DP246" s="244"/>
      <c r="DQ246" s="244"/>
      <c r="DR246" s="244"/>
      <c r="DS246" s="244"/>
      <c r="DT246" s="244"/>
      <c r="DU246" s="244"/>
      <c r="DV246" s="244"/>
      <c r="DW246" s="244"/>
      <c r="DX246" s="244"/>
      <c r="DY246" s="244"/>
      <c r="DZ246" s="244"/>
      <c r="EA246" s="244"/>
      <c r="EB246" s="244"/>
      <c r="EC246" s="245">
        <v>779000</v>
      </c>
      <c r="ED246" s="244"/>
      <c r="EE246" s="245">
        <v>515000</v>
      </c>
      <c r="EK246" s="242">
        <v>10.199999999999999</v>
      </c>
      <c r="EO246" s="244"/>
      <c r="EP246" s="244"/>
      <c r="GA246" s="254">
        <v>10.060436102584925</v>
      </c>
      <c r="GB246" s="254"/>
      <c r="GC246" s="254">
        <v>51.392529479862461</v>
      </c>
      <c r="GD246" s="254"/>
      <c r="GE246" s="254">
        <v>112.50240072778386</v>
      </c>
      <c r="GF246" s="254"/>
      <c r="GG246" s="254">
        <v>113.9255071144199</v>
      </c>
      <c r="GH246" s="254"/>
      <c r="GI246" s="254">
        <v>66.644575266045919</v>
      </c>
      <c r="GJ246" s="254"/>
      <c r="GK246" s="254">
        <v>17.622165382763701</v>
      </c>
      <c r="GL246" s="254"/>
      <c r="GM246" s="254">
        <v>2.1804803451406531</v>
      </c>
      <c r="GN246" s="254"/>
      <c r="GO246" s="254">
        <v>62.175164871005641</v>
      </c>
      <c r="GP246" s="254"/>
      <c r="GQ246" s="254"/>
      <c r="GR246" s="254"/>
      <c r="GS246" s="254"/>
      <c r="GT246" s="254"/>
      <c r="GU246" s="184"/>
      <c r="GV246" s="184"/>
      <c r="GW246" s="184"/>
      <c r="GX246" s="184"/>
      <c r="GY246" s="184"/>
      <c r="GZ246" s="184"/>
      <c r="HC246" s="184"/>
      <c r="HG246" s="184">
        <v>1663.6770767750443</v>
      </c>
      <c r="HH246" s="184"/>
      <c r="HI246" s="184">
        <v>5292.7620246849056</v>
      </c>
      <c r="HJ246" s="184"/>
      <c r="HK246" s="184">
        <v>762.04844323540942</v>
      </c>
      <c r="HL246" s="184"/>
      <c r="HM246" s="184">
        <v>10880.127344650218</v>
      </c>
      <c r="HO246" s="183">
        <v>1470</v>
      </c>
      <c r="HQ246" s="154"/>
      <c r="HS246" s="238">
        <v>15</v>
      </c>
      <c r="HT246" s="194">
        <v>2011</v>
      </c>
      <c r="HU246" s="239"/>
      <c r="HW246" s="239">
        <v>118</v>
      </c>
      <c r="HX246" s="239"/>
      <c r="HY246" s="154"/>
      <c r="HZ246" s="154"/>
      <c r="IA246" s="184"/>
      <c r="IB246" s="184"/>
      <c r="ID246" s="184"/>
      <c r="IE246" s="185"/>
      <c r="IF246" s="185"/>
      <c r="IG246" s="184"/>
    </row>
    <row r="247" spans="1:241" ht="15" customHeight="1" x14ac:dyDescent="0.3">
      <c r="A247" s="156">
        <v>244</v>
      </c>
      <c r="B247" s="155"/>
      <c r="C247" s="244"/>
      <c r="D247" s="244"/>
      <c r="E247" s="245">
        <v>163518</v>
      </c>
      <c r="F247" s="244"/>
      <c r="G247" s="244"/>
      <c r="H247" s="244"/>
      <c r="I247" s="244"/>
      <c r="J247" s="244"/>
      <c r="K247" s="244"/>
      <c r="L247" s="244"/>
      <c r="M247" s="244"/>
      <c r="N247" s="244"/>
      <c r="O247" s="244"/>
      <c r="P247" s="244"/>
      <c r="Q247" s="244"/>
      <c r="R247" s="244"/>
      <c r="S247" s="244"/>
      <c r="U247" s="244"/>
      <c r="V247" s="244"/>
      <c r="W247" s="244"/>
      <c r="X247" s="244"/>
      <c r="Y247" s="244"/>
      <c r="Z247" s="244"/>
      <c r="AA247" s="244"/>
      <c r="AB247" s="244"/>
      <c r="AC247" s="244"/>
      <c r="AD247" s="244"/>
      <c r="AE247" s="244"/>
      <c r="AF247" s="244"/>
      <c r="AG247" s="244"/>
      <c r="AH247" s="244"/>
      <c r="AI247" s="244"/>
      <c r="AJ247" s="244"/>
      <c r="AK247" s="244"/>
      <c r="AL247" s="244"/>
      <c r="AM247" s="244"/>
      <c r="AN247" s="244"/>
      <c r="AO247" s="244"/>
      <c r="AP247" s="244"/>
      <c r="AQ247" s="244"/>
      <c r="AR247" s="244"/>
      <c r="AS247" s="244"/>
      <c r="AT247" s="244"/>
      <c r="AU247" s="244"/>
      <c r="AV247" s="244"/>
      <c r="AW247" s="244"/>
      <c r="AX247" s="244"/>
      <c r="AY247" s="244"/>
      <c r="AZ247" s="244"/>
      <c r="BA247" s="244"/>
      <c r="BB247" s="244"/>
      <c r="BC247" s="278">
        <f t="shared" ref="BC247" si="92">SUM(BE247,BG247,BI247)</f>
        <v>3842</v>
      </c>
      <c r="BD247" s="279"/>
      <c r="BE247" s="280">
        <v>1884</v>
      </c>
      <c r="BF247" s="279"/>
      <c r="BG247" s="280">
        <v>113</v>
      </c>
      <c r="BH247" s="279"/>
      <c r="BI247" s="280">
        <v>1845</v>
      </c>
      <c r="BJ247" s="244"/>
      <c r="BK247" s="244"/>
      <c r="BL247" s="244"/>
      <c r="BM247" s="244"/>
      <c r="BN247" s="244"/>
      <c r="BO247" s="244"/>
      <c r="BP247" s="244"/>
      <c r="BQ247" s="244"/>
      <c r="BR247" s="244"/>
      <c r="BS247" s="244"/>
      <c r="BT247" s="244"/>
      <c r="BU247" s="244"/>
      <c r="BW247" s="244"/>
      <c r="BX247" s="244"/>
      <c r="BY247" s="244"/>
      <c r="BZ247" s="244"/>
      <c r="CA247" s="244"/>
      <c r="CB247" s="244"/>
      <c r="CC247" s="244"/>
      <c r="CE247" s="244"/>
      <c r="CF247" s="244"/>
      <c r="CG247" s="244"/>
      <c r="CH247" s="244"/>
      <c r="CI247" s="244"/>
      <c r="CJ247" s="244"/>
      <c r="CK247" s="244"/>
      <c r="CL247" s="244"/>
      <c r="CM247" s="244"/>
      <c r="CN247" s="244"/>
      <c r="CO247" s="257"/>
      <c r="CP247" s="244"/>
      <c r="CQ247" s="244"/>
      <c r="CR247" s="244"/>
      <c r="CS247" s="244"/>
      <c r="CT247" s="244"/>
      <c r="CU247" s="244"/>
      <c r="CV247" s="244"/>
      <c r="CW247" s="244"/>
      <c r="CX247" s="244"/>
      <c r="CY247" s="244"/>
      <c r="CZ247" s="244"/>
      <c r="DA247" s="244"/>
      <c r="DE247" s="244"/>
      <c r="DF247" s="244"/>
      <c r="DG247" s="244"/>
      <c r="DH247" s="244"/>
      <c r="DI247" s="244"/>
      <c r="DJ247" s="244"/>
      <c r="DK247" s="244"/>
      <c r="DL247" s="244"/>
      <c r="DM247" s="244"/>
      <c r="DN247" s="244"/>
      <c r="DO247" s="244"/>
      <c r="DP247" s="244"/>
      <c r="DQ247" s="244"/>
      <c r="DR247" s="244"/>
      <c r="DS247" s="244"/>
      <c r="DT247" s="244"/>
      <c r="DU247" s="244"/>
      <c r="DV247" s="244"/>
      <c r="DW247" s="244"/>
      <c r="DX247" s="244"/>
      <c r="DY247" s="244"/>
      <c r="DZ247" s="244"/>
      <c r="EA247" s="244"/>
      <c r="EB247" s="244"/>
      <c r="EC247" s="245">
        <v>805000</v>
      </c>
      <c r="ED247" s="244"/>
      <c r="EE247" s="245">
        <v>510000</v>
      </c>
      <c r="EK247" s="242">
        <v>8</v>
      </c>
      <c r="EO247" s="244"/>
      <c r="EP247" s="244"/>
      <c r="GA247" s="254">
        <v>7.5833915316950868</v>
      </c>
      <c r="GB247" s="254"/>
      <c r="GC247" s="254">
        <v>43.536747849513006</v>
      </c>
      <c r="GD247" s="254"/>
      <c r="GE247" s="254">
        <v>95.223898426446169</v>
      </c>
      <c r="GF247" s="254"/>
      <c r="GG247" s="254">
        <v>112.05606752842908</v>
      </c>
      <c r="GH247" s="254"/>
      <c r="GI247" s="254">
        <v>62.550024311858351</v>
      </c>
      <c r="GJ247" s="254"/>
      <c r="GK247" s="254">
        <v>17.254354887568994</v>
      </c>
      <c r="GL247" s="254"/>
      <c r="GM247" s="254">
        <v>1.6432521868410432</v>
      </c>
      <c r="GN247" s="254"/>
      <c r="GO247" s="254">
        <v>55.630438314887861</v>
      </c>
      <c r="GP247" s="254"/>
      <c r="GQ247" s="254"/>
      <c r="GR247" s="254"/>
      <c r="GS247" s="254"/>
      <c r="GT247" s="254"/>
      <c r="GU247" s="184"/>
      <c r="GV247" s="184"/>
      <c r="GW247" s="184"/>
      <c r="GX247" s="184"/>
      <c r="GY247" s="184"/>
      <c r="GZ247" s="184"/>
      <c r="HC247" s="184"/>
      <c r="HG247" s="184">
        <v>1689.4444062907767</v>
      </c>
      <c r="HH247" s="184"/>
      <c r="HI247" s="184">
        <v>4801.1188042779277</v>
      </c>
      <c r="HJ247" s="184"/>
      <c r="HK247" s="184">
        <v>714.2366595700845</v>
      </c>
      <c r="HL247" s="184"/>
      <c r="HM247" s="184">
        <v>9748.3314707406462</v>
      </c>
      <c r="HO247" s="183">
        <v>1571.2759083453452</v>
      </c>
      <c r="HQ247" s="154"/>
      <c r="HS247" s="238">
        <v>15</v>
      </c>
      <c r="HT247" s="194">
        <v>2012</v>
      </c>
      <c r="HU247" s="239"/>
      <c r="HW247" s="239">
        <v>121.42007278</v>
      </c>
      <c r="HX247" s="239"/>
      <c r="HY247" s="154"/>
      <c r="HZ247" s="154"/>
      <c r="IA247" s="184"/>
      <c r="IB247" s="184"/>
      <c r="ID247" s="184"/>
      <c r="IE247" s="185"/>
      <c r="IF247" s="185"/>
      <c r="IG247" s="184"/>
    </row>
    <row r="248" spans="1:241" ht="15" customHeight="1" x14ac:dyDescent="0.35">
      <c r="A248" s="156">
        <v>245</v>
      </c>
      <c r="B248" s="155"/>
      <c r="C248" s="244"/>
      <c r="D248" s="244"/>
      <c r="E248" s="245">
        <v>166140</v>
      </c>
      <c r="F248" s="244"/>
      <c r="G248" s="244"/>
      <c r="H248" s="244"/>
      <c r="I248" s="244"/>
      <c r="J248" s="244"/>
      <c r="K248" s="244"/>
      <c r="L248" s="244"/>
      <c r="M248" s="244"/>
      <c r="N248" s="244"/>
      <c r="O248" s="244"/>
      <c r="P248" s="244"/>
      <c r="Q248" s="244"/>
      <c r="R248" s="244"/>
      <c r="S248" s="244"/>
      <c r="U248" s="244"/>
      <c r="V248" s="244"/>
      <c r="W248" s="244"/>
      <c r="X248" s="244"/>
      <c r="Y248" s="244"/>
      <c r="Z248" s="244"/>
      <c r="AA248" s="244"/>
      <c r="AB248" s="244"/>
      <c r="AC248" s="244"/>
      <c r="AD248" s="244"/>
      <c r="AE248" s="244"/>
      <c r="AF248" s="244"/>
      <c r="AG248" s="244"/>
      <c r="AH248" s="244"/>
      <c r="AI248" s="244"/>
      <c r="AJ248" s="244"/>
      <c r="AK248" s="244"/>
      <c r="AL248" s="244"/>
      <c r="AM248" s="244"/>
      <c r="AN248" s="244"/>
      <c r="AO248" s="244"/>
      <c r="AP248" s="244"/>
      <c r="AQ248" s="244"/>
      <c r="AR248" s="244"/>
      <c r="AS248" s="244"/>
      <c r="AT248" s="244"/>
      <c r="AU248" s="244"/>
      <c r="AV248" s="244"/>
      <c r="AW248" s="244"/>
      <c r="AX248" s="244"/>
      <c r="AY248" s="244"/>
      <c r="AZ248" s="244"/>
      <c r="BA248" s="244"/>
      <c r="BB248" s="244"/>
      <c r="BC248" s="281">
        <v>5515</v>
      </c>
      <c r="BD248" s="27"/>
      <c r="BE248" s="281">
        <v>1274</v>
      </c>
      <c r="BF248" s="282" t="s">
        <v>60</v>
      </c>
      <c r="BG248" s="281">
        <v>948</v>
      </c>
      <c r="BH248" s="229" t="e">
        <f>#REF!+0.0001*#REF!</f>
        <v>#REF!</v>
      </c>
      <c r="BI248" s="281">
        <v>3293</v>
      </c>
      <c r="BJ248" s="244"/>
      <c r="BK248" s="244"/>
      <c r="BL248" s="244"/>
      <c r="BM248" s="244"/>
      <c r="BN248" s="244"/>
      <c r="BO248" s="244"/>
      <c r="BP248" s="244"/>
      <c r="BQ248" s="244"/>
      <c r="BR248" s="244"/>
      <c r="BS248" s="244"/>
      <c r="BT248" s="244"/>
      <c r="BU248" s="244"/>
      <c r="BW248" s="244"/>
      <c r="BX248" s="244"/>
      <c r="BY248" s="244"/>
      <c r="BZ248" s="244"/>
      <c r="CA248" s="244"/>
      <c r="CB248" s="244"/>
      <c r="CC248" s="244"/>
      <c r="CE248" s="244"/>
      <c r="CF248" s="244"/>
      <c r="CG248" s="244"/>
      <c r="CH248" s="244"/>
      <c r="CI248" s="244"/>
      <c r="CJ248" s="244"/>
      <c r="CK248" s="244"/>
      <c r="CL248" s="244"/>
      <c r="CM248" s="244"/>
      <c r="CN248" s="244"/>
      <c r="CO248" s="257"/>
      <c r="CP248" s="244"/>
      <c r="CQ248" s="244"/>
      <c r="CR248" s="244"/>
      <c r="CS248" s="244"/>
      <c r="CT248" s="244"/>
      <c r="CU248" s="244"/>
      <c r="CV248" s="244"/>
      <c r="CW248" s="244"/>
      <c r="CX248" s="244"/>
      <c r="CY248" s="244"/>
      <c r="CZ248" s="244"/>
      <c r="DA248" s="244"/>
      <c r="DE248" s="244"/>
      <c r="DF248" s="244"/>
      <c r="DG248" s="244"/>
      <c r="DH248" s="244"/>
      <c r="DI248" s="244"/>
      <c r="DJ248" s="244"/>
      <c r="DK248" s="244"/>
      <c r="DL248" s="244"/>
      <c r="DM248" s="244"/>
      <c r="DN248" s="244"/>
      <c r="DO248" s="244"/>
      <c r="DP248" s="244"/>
      <c r="DQ248" s="244"/>
      <c r="DR248" s="244"/>
      <c r="DS248" s="244"/>
      <c r="DT248" s="244"/>
      <c r="DU248" s="244"/>
      <c r="DV248" s="244"/>
      <c r="DW248" s="244"/>
      <c r="DX248" s="244"/>
      <c r="DY248" s="244"/>
      <c r="DZ248" s="244"/>
      <c r="EA248" s="244"/>
      <c r="EB248" s="244"/>
      <c r="EC248" s="245">
        <v>785000</v>
      </c>
      <c r="ED248" s="244"/>
      <c r="EE248" s="245">
        <v>505000</v>
      </c>
      <c r="EK248" s="242">
        <v>4.5999999999999996</v>
      </c>
      <c r="EO248" s="244"/>
      <c r="EP248" s="244"/>
      <c r="GA248" s="254">
        <v>7.1747751368645094</v>
      </c>
      <c r="GB248" s="254"/>
      <c r="GC248" s="254">
        <v>38.419495512329192</v>
      </c>
      <c r="GD248" s="254"/>
      <c r="GE248" s="254">
        <v>86.066404421951304</v>
      </c>
      <c r="GF248" s="254"/>
      <c r="GG248" s="254">
        <v>108.54453794470963</v>
      </c>
      <c r="GH248" s="254"/>
      <c r="GI248" s="254">
        <v>66.109444257598454</v>
      </c>
      <c r="GJ248" s="254"/>
      <c r="GK248" s="254">
        <v>14.105196938981363</v>
      </c>
      <c r="GL248" s="254"/>
      <c r="GM248" s="254">
        <v>2.4337849096487187</v>
      </c>
      <c r="GN248" s="254"/>
      <c r="GO248" s="254">
        <v>52.943501593171625</v>
      </c>
      <c r="GP248" s="254"/>
      <c r="GQ248" s="254"/>
      <c r="GR248" s="254"/>
      <c r="GS248" s="254"/>
      <c r="GT248" s="254"/>
      <c r="GU248" s="184"/>
      <c r="GV248" s="184"/>
      <c r="GW248" s="184"/>
      <c r="GX248" s="184"/>
      <c r="GY248" s="184"/>
      <c r="GZ248" s="184"/>
      <c r="HC248" s="184"/>
      <c r="HG248" s="184">
        <v>1865.7913105816212</v>
      </c>
      <c r="HH248" s="184"/>
      <c r="HI248" s="184">
        <v>6223.0774551788754</v>
      </c>
      <c r="HJ248" s="184"/>
      <c r="HK248" s="184">
        <v>895.47921343721896</v>
      </c>
      <c r="HL248" s="184"/>
      <c r="HM248" s="184">
        <v>11840.574515315588</v>
      </c>
      <c r="HO248" s="183">
        <v>1490.3558018077522</v>
      </c>
      <c r="HQ248" s="154"/>
      <c r="HS248" s="238">
        <v>15</v>
      </c>
      <c r="HT248" s="194">
        <v>2013</v>
      </c>
      <c r="HU248" s="239"/>
      <c r="HW248" s="239">
        <v>119.31187792999999</v>
      </c>
      <c r="HX248" s="239"/>
      <c r="HY248" s="154"/>
      <c r="HZ248" s="154"/>
      <c r="IA248" s="184"/>
      <c r="IB248" s="184"/>
      <c r="ID248" s="184"/>
      <c r="IE248" s="185"/>
      <c r="IF248" s="185"/>
      <c r="IG248" s="184"/>
    </row>
    <row r="249" spans="1:241" ht="15" customHeight="1" x14ac:dyDescent="0.25">
      <c r="A249" s="156">
        <v>246</v>
      </c>
      <c r="B249" s="155"/>
      <c r="E249" s="245">
        <v>168261</v>
      </c>
      <c r="F249" s="244"/>
      <c r="G249" s="244"/>
      <c r="H249" s="244"/>
      <c r="I249" s="244"/>
      <c r="J249" s="244"/>
      <c r="K249" s="244"/>
      <c r="L249" s="244"/>
      <c r="M249" s="244"/>
      <c r="N249" s="244"/>
      <c r="O249" s="244"/>
      <c r="P249" s="244"/>
      <c r="Q249" s="244"/>
      <c r="R249" s="244"/>
      <c r="S249" s="244"/>
      <c r="U249" s="244"/>
      <c r="V249" s="244"/>
      <c r="W249" s="244"/>
      <c r="X249" s="244"/>
      <c r="Y249" s="244"/>
      <c r="Z249" s="244"/>
      <c r="AA249" s="244"/>
      <c r="AB249" s="244"/>
      <c r="AC249" s="244"/>
      <c r="AD249" s="244"/>
      <c r="AE249" s="244"/>
      <c r="AF249" s="244"/>
      <c r="AG249" s="244"/>
      <c r="AH249" s="242"/>
      <c r="AI249" s="244"/>
      <c r="AJ249" s="244"/>
      <c r="AK249" s="244"/>
      <c r="AL249" s="244"/>
      <c r="AM249" s="244"/>
      <c r="AN249" s="244"/>
      <c r="AO249" s="244"/>
      <c r="AP249" s="244"/>
      <c r="AQ249" s="244"/>
      <c r="AR249" s="244"/>
      <c r="AS249" s="244"/>
      <c r="AT249" s="244"/>
      <c r="AU249" s="244"/>
      <c r="AV249" s="244"/>
      <c r="AW249" s="244"/>
      <c r="AX249" s="244"/>
      <c r="AY249" s="244"/>
      <c r="AZ249" s="244"/>
      <c r="BA249" s="244"/>
      <c r="BB249" s="244"/>
      <c r="BC249" s="244"/>
      <c r="BD249" s="244"/>
      <c r="BE249" s="244"/>
      <c r="BF249" s="244"/>
      <c r="BG249" s="244"/>
      <c r="BH249" s="244"/>
      <c r="BI249" s="244"/>
      <c r="BJ249" s="244"/>
      <c r="BK249" s="244"/>
      <c r="BL249" s="244"/>
      <c r="BM249" s="244"/>
      <c r="BN249" s="244"/>
      <c r="BO249" s="244"/>
      <c r="BP249" s="244"/>
      <c r="BQ249" s="244"/>
      <c r="BR249" s="244"/>
      <c r="BS249" s="244"/>
      <c r="BT249" s="244"/>
      <c r="BU249" s="244"/>
      <c r="BW249" s="244"/>
      <c r="BX249" s="244"/>
      <c r="BY249" s="244"/>
      <c r="BZ249" s="244"/>
      <c r="CA249" s="244"/>
      <c r="CB249" s="244"/>
      <c r="CC249" s="244"/>
      <c r="CE249" s="244"/>
      <c r="CF249" s="244"/>
      <c r="CG249" s="244"/>
      <c r="CH249" s="244"/>
      <c r="CI249" s="244"/>
      <c r="CJ249" s="244"/>
      <c r="CK249" s="244"/>
      <c r="CL249" s="244"/>
      <c r="CM249" s="244"/>
      <c r="CN249" s="244"/>
      <c r="CO249" s="257"/>
      <c r="CP249" s="244"/>
      <c r="CQ249" s="244"/>
      <c r="CR249" s="244"/>
      <c r="CS249" s="244"/>
      <c r="CT249" s="244"/>
      <c r="CU249" s="244"/>
      <c r="CV249" s="244"/>
      <c r="CW249" s="244"/>
      <c r="CX249" s="244"/>
      <c r="CY249" s="244"/>
      <c r="CZ249" s="244"/>
      <c r="DA249" s="244"/>
      <c r="DE249" s="244"/>
      <c r="DF249" s="244"/>
      <c r="DG249" s="244"/>
      <c r="DH249" s="244"/>
      <c r="DI249" s="244"/>
      <c r="DJ249" s="244"/>
      <c r="DK249" s="244"/>
      <c r="DL249" s="244"/>
      <c r="DM249" s="244"/>
      <c r="DN249" s="244"/>
      <c r="DO249" s="244"/>
      <c r="DP249" s="244"/>
      <c r="DQ249" s="244"/>
      <c r="DR249" s="244"/>
      <c r="DS249" s="244"/>
      <c r="DT249" s="244"/>
      <c r="DU249" s="244"/>
      <c r="DV249" s="244"/>
      <c r="DW249" s="244"/>
      <c r="DX249" s="244"/>
      <c r="DY249" s="244"/>
      <c r="DZ249" s="244"/>
      <c r="EA249" s="244"/>
      <c r="EB249" s="244"/>
      <c r="EC249" s="245">
        <v>790000</v>
      </c>
      <c r="ED249" s="244"/>
      <c r="EE249" s="245">
        <v>501000</v>
      </c>
      <c r="EK249" s="242">
        <v>8.6999999999999993</v>
      </c>
      <c r="EO249" s="244"/>
      <c r="EP249" s="244"/>
      <c r="GA249" s="267">
        <v>6.23621607391454</v>
      </c>
      <c r="GB249" s="267"/>
      <c r="GC249" s="267">
        <v>32.835408082881749</v>
      </c>
      <c r="GD249" s="267"/>
      <c r="GE249" s="267">
        <v>74.741631195550582</v>
      </c>
      <c r="GF249" s="267"/>
      <c r="GG249" s="267">
        <v>98.485821587430067</v>
      </c>
      <c r="GH249" s="267"/>
      <c r="GI249" s="267">
        <v>60.88157680333623</v>
      </c>
      <c r="GJ249" s="267"/>
      <c r="GK249" s="267">
        <v>16.469821068939886</v>
      </c>
      <c r="GL249" s="267"/>
      <c r="GM249" s="267">
        <v>1.7024552430452899</v>
      </c>
      <c r="GN249" s="267"/>
      <c r="GO249" s="267">
        <v>47.795314484469372</v>
      </c>
      <c r="GP249" s="254"/>
      <c r="GQ249" s="254"/>
      <c r="GR249" s="254"/>
      <c r="GS249" s="254"/>
      <c r="GT249" s="254"/>
      <c r="GU249" s="184"/>
      <c r="GV249" s="184"/>
      <c r="GW249" s="184"/>
      <c r="GX249" s="184"/>
      <c r="GY249" s="184"/>
      <c r="GZ249" s="184"/>
      <c r="HC249" s="184"/>
      <c r="HG249" s="285">
        <v>1835.254469082739</v>
      </c>
      <c r="HH249" s="285"/>
      <c r="HI249" s="285">
        <v>6563.2021099931617</v>
      </c>
      <c r="HJ249" s="285"/>
      <c r="HK249" s="285">
        <v>860.84790465956826</v>
      </c>
      <c r="HL249" s="285"/>
      <c r="HM249" s="285">
        <v>11782.016215688191</v>
      </c>
      <c r="HO249" s="183">
        <v>1439.1477067533406</v>
      </c>
      <c r="HQ249" s="154"/>
      <c r="HS249" s="238">
        <v>14</v>
      </c>
      <c r="HT249" s="194">
        <v>2014</v>
      </c>
      <c r="HU249" s="239"/>
      <c r="HW249" s="239">
        <v>87.430092379999991</v>
      </c>
      <c r="HX249" s="239"/>
      <c r="HY249" s="154"/>
      <c r="HZ249" s="154"/>
      <c r="IA249" s="184"/>
      <c r="IB249" s="184"/>
      <c r="ID249" s="184"/>
      <c r="IE249" s="185"/>
      <c r="IF249" s="185"/>
      <c r="IG249" s="184"/>
    </row>
    <row r="250" spans="1:241" ht="15" customHeight="1" x14ac:dyDescent="0.25">
      <c r="A250" s="156">
        <v>247</v>
      </c>
      <c r="E250" s="245">
        <v>168267</v>
      </c>
      <c r="F250" s="244"/>
      <c r="G250" s="244"/>
      <c r="H250" s="244"/>
      <c r="I250" s="244"/>
      <c r="J250" s="244"/>
      <c r="K250" s="244"/>
      <c r="L250" s="244"/>
      <c r="M250" s="244"/>
      <c r="N250" s="244"/>
      <c r="O250" s="244"/>
      <c r="P250" s="244"/>
      <c r="Q250" s="244"/>
      <c r="R250" s="244"/>
      <c r="S250" s="244"/>
      <c r="U250" s="244"/>
      <c r="V250" s="244"/>
      <c r="W250" s="244"/>
      <c r="X250" s="244"/>
      <c r="Y250" s="244"/>
      <c r="Z250" s="244"/>
      <c r="AA250" s="244"/>
      <c r="AB250" s="244"/>
      <c r="AC250" s="244"/>
      <c r="AD250" s="244"/>
      <c r="AE250" s="244"/>
      <c r="AF250" s="244"/>
      <c r="AG250" s="244"/>
      <c r="AH250" s="242"/>
      <c r="AI250" s="244"/>
      <c r="AJ250" s="244"/>
      <c r="AK250" s="244"/>
      <c r="AL250" s="244"/>
      <c r="AM250" s="244"/>
      <c r="AN250" s="244"/>
      <c r="AO250" s="244"/>
      <c r="AP250" s="244"/>
      <c r="AQ250" s="244"/>
      <c r="AR250" s="244"/>
      <c r="AS250" s="244"/>
      <c r="AT250" s="244"/>
      <c r="AU250" s="244"/>
      <c r="AV250" s="244"/>
      <c r="AW250" s="244"/>
      <c r="AX250" s="244"/>
      <c r="AY250" s="244"/>
      <c r="AZ250" s="244"/>
      <c r="BA250" s="244"/>
      <c r="BB250" s="244"/>
      <c r="BC250" s="244"/>
      <c r="BD250" s="244"/>
      <c r="BE250" s="244"/>
      <c r="BF250" s="244"/>
      <c r="BG250" s="244"/>
      <c r="BH250" s="244"/>
      <c r="BI250" s="244"/>
      <c r="BJ250" s="244"/>
      <c r="BK250" s="244"/>
      <c r="BL250" s="244"/>
      <c r="BM250" s="244"/>
      <c r="BN250" s="244"/>
      <c r="BO250" s="244"/>
      <c r="BP250" s="244"/>
      <c r="BQ250" s="244"/>
      <c r="BR250" s="244"/>
      <c r="BS250" s="244"/>
      <c r="BT250" s="244"/>
      <c r="BU250" s="244"/>
      <c r="BW250" s="244"/>
      <c r="BX250" s="244"/>
      <c r="BY250" s="244"/>
      <c r="BZ250" s="244"/>
      <c r="CA250" s="244"/>
      <c r="CB250" s="244"/>
      <c r="CC250" s="244"/>
      <c r="CE250" s="244"/>
      <c r="CF250" s="244"/>
      <c r="CG250" s="244"/>
      <c r="CH250" s="244"/>
      <c r="CI250" s="244"/>
      <c r="CJ250" s="244"/>
      <c r="CK250" s="244"/>
      <c r="CL250" s="244"/>
      <c r="CM250" s="244"/>
      <c r="CN250" s="244"/>
      <c r="CO250" s="257"/>
      <c r="CP250" s="244"/>
      <c r="CQ250" s="244"/>
      <c r="CR250" s="244"/>
      <c r="CS250" s="244"/>
      <c r="CT250" s="244"/>
      <c r="CU250" s="244"/>
      <c r="CV250" s="244"/>
      <c r="CW250" s="244"/>
      <c r="CX250" s="244"/>
      <c r="CY250" s="244"/>
      <c r="CZ250" s="244"/>
      <c r="DA250" s="244"/>
      <c r="DE250" s="244"/>
      <c r="DF250" s="244"/>
      <c r="DG250" s="244"/>
      <c r="DH250" s="244"/>
      <c r="DI250" s="244"/>
      <c r="DJ250" s="244"/>
      <c r="DK250" s="244"/>
      <c r="DL250" s="244"/>
      <c r="DM250" s="244"/>
      <c r="DN250" s="244"/>
      <c r="DO250" s="244"/>
      <c r="DP250" s="244"/>
      <c r="DQ250" s="244"/>
      <c r="DR250" s="244"/>
      <c r="DS250" s="244"/>
      <c r="DT250" s="244"/>
      <c r="DU250" s="244"/>
      <c r="DV250" s="244"/>
      <c r="DW250" s="244"/>
      <c r="DX250" s="244"/>
      <c r="DY250" s="244"/>
      <c r="DZ250" s="244"/>
      <c r="EA250" s="244"/>
      <c r="EB250" s="244"/>
      <c r="EC250" s="245">
        <v>765000</v>
      </c>
      <c r="ED250" s="244"/>
      <c r="EE250" s="245">
        <v>435500</v>
      </c>
      <c r="EK250" s="242">
        <v>11.3</v>
      </c>
      <c r="EO250" s="244"/>
      <c r="EP250" s="244"/>
      <c r="GA250" s="267">
        <v>5.7084142025345361</v>
      </c>
      <c r="GB250" s="267"/>
      <c r="GC250" s="267">
        <v>30.426653068162501</v>
      </c>
      <c r="GD250" s="267"/>
      <c r="GE250" s="267">
        <v>72.31376821462618</v>
      </c>
      <c r="GF250" s="267"/>
      <c r="GG250" s="267">
        <v>100.07251631617115</v>
      </c>
      <c r="GH250" s="267"/>
      <c r="GI250" s="267">
        <v>63.536556879233821</v>
      </c>
      <c r="GJ250" s="267"/>
      <c r="GK250" s="267">
        <v>20.47846889952153</v>
      </c>
      <c r="GL250" s="267"/>
      <c r="GM250" s="267">
        <v>1.0482180293501049</v>
      </c>
      <c r="GN250" s="267"/>
      <c r="GO250" s="267">
        <v>47.535254295280687</v>
      </c>
      <c r="GP250" s="254"/>
      <c r="GQ250" s="254"/>
      <c r="GR250" s="254"/>
      <c r="GS250" s="254"/>
      <c r="GT250" s="254"/>
      <c r="GU250" s="184"/>
      <c r="GV250" s="184"/>
      <c r="GW250" s="184"/>
      <c r="GX250" s="184"/>
      <c r="GY250" s="184"/>
      <c r="GZ250" s="184"/>
      <c r="HC250" s="184"/>
      <c r="HG250" s="285">
        <v>2107.6163492689693</v>
      </c>
      <c r="HH250" s="285"/>
      <c r="HI250" s="285">
        <v>7780.1288718334945</v>
      </c>
      <c r="HJ250" s="285"/>
      <c r="HK250" s="285">
        <v>862.532726033784</v>
      </c>
      <c r="HL250" s="285"/>
      <c r="HM250" s="285">
        <v>13466.389317266196</v>
      </c>
      <c r="HO250" s="183">
        <v>1651.0064720880061</v>
      </c>
      <c r="HQ250" s="154"/>
      <c r="HS250" s="238">
        <v>14</v>
      </c>
      <c r="HT250" s="194">
        <v>2015</v>
      </c>
      <c r="HU250" s="239"/>
      <c r="HW250" s="239">
        <v>72.841673060000019</v>
      </c>
      <c r="HX250" s="239"/>
      <c r="HY250" s="154"/>
      <c r="HZ250" s="154"/>
      <c r="IA250" s="184"/>
      <c r="IB250" s="184"/>
      <c r="ID250" s="184"/>
      <c r="IE250" s="185"/>
      <c r="IF250" s="185"/>
      <c r="IG250" s="184"/>
    </row>
    <row r="251" spans="1:241" ht="15" customHeight="1" x14ac:dyDescent="0.35">
      <c r="A251" s="156">
        <v>248</v>
      </c>
      <c r="E251" s="245">
        <v>160171</v>
      </c>
      <c r="F251" s="244"/>
      <c r="G251" s="244"/>
      <c r="H251" s="244"/>
      <c r="I251" s="244"/>
      <c r="J251" s="244"/>
      <c r="K251" s="244"/>
      <c r="L251" s="244"/>
      <c r="M251" s="244"/>
      <c r="N251" s="244"/>
      <c r="O251" s="244"/>
      <c r="P251" s="244"/>
      <c r="Q251" s="244"/>
      <c r="R251" s="244"/>
      <c r="S251" s="244"/>
      <c r="U251" s="244"/>
      <c r="V251" s="244"/>
      <c r="W251" s="244"/>
      <c r="X251" s="244"/>
      <c r="Y251" s="244"/>
      <c r="Z251" s="244"/>
      <c r="AA251" s="244"/>
      <c r="AB251" s="244"/>
      <c r="AC251" s="244"/>
      <c r="AD251" s="244"/>
      <c r="AE251" s="244"/>
      <c r="AF251" s="244"/>
      <c r="AG251" s="244"/>
      <c r="AH251" s="242"/>
      <c r="AI251" s="244"/>
      <c r="AJ251" s="244"/>
      <c r="AK251" s="244"/>
      <c r="AL251" s="244"/>
      <c r="AM251" s="244"/>
      <c r="AN251" s="244"/>
      <c r="AO251" s="244"/>
      <c r="AP251" s="244"/>
      <c r="AQ251" s="244"/>
      <c r="AR251" s="244"/>
      <c r="AS251" s="244"/>
      <c r="AT251" s="244"/>
      <c r="AU251" s="244"/>
      <c r="AV251" s="244"/>
      <c r="AW251" s="244"/>
      <c r="AX251" s="244"/>
      <c r="AY251" s="244"/>
      <c r="AZ251" s="244"/>
      <c r="BA251" s="244"/>
      <c r="BB251" s="244"/>
      <c r="BC251" s="244"/>
      <c r="BD251" s="244"/>
      <c r="BE251" s="244"/>
      <c r="BF251" s="244"/>
      <c r="BG251" s="244"/>
      <c r="BH251" s="244"/>
      <c r="BI251" s="244"/>
      <c r="BJ251" s="244"/>
      <c r="BK251" s="244"/>
      <c r="BL251" s="244"/>
      <c r="BM251" s="244"/>
      <c r="BN251" s="244"/>
      <c r="BO251" s="244"/>
      <c r="BP251" s="244"/>
      <c r="BQ251" s="244"/>
      <c r="BR251" s="244"/>
      <c r="BS251" s="244"/>
      <c r="BT251" s="244"/>
      <c r="BU251" s="244"/>
      <c r="BW251" s="244"/>
      <c r="BX251" s="244"/>
      <c r="BY251" s="244"/>
      <c r="BZ251" s="244"/>
      <c r="CA251" s="244"/>
      <c r="CB251" s="244"/>
      <c r="CC251" s="244"/>
      <c r="CE251" s="244"/>
      <c r="CF251" s="244"/>
      <c r="CG251" s="244"/>
      <c r="CH251" s="244"/>
      <c r="CI251" s="244"/>
      <c r="CJ251" s="244"/>
      <c r="CK251" s="244"/>
      <c r="CL251" s="244"/>
      <c r="CM251" s="244"/>
      <c r="CN251" s="244"/>
      <c r="CO251" s="257"/>
      <c r="CP251" s="244"/>
      <c r="CQ251" s="244"/>
      <c r="CR251" s="244"/>
      <c r="CS251" s="244"/>
      <c r="CT251" s="244"/>
      <c r="CU251" s="244"/>
      <c r="CV251" s="244"/>
      <c r="CW251" s="244"/>
      <c r="CX251" s="244"/>
      <c r="CY251" s="244"/>
      <c r="CZ251" s="244"/>
      <c r="DA251" s="244"/>
      <c r="DE251" s="244"/>
      <c r="DF251" s="244"/>
      <c r="DG251" s="244"/>
      <c r="DH251" s="244"/>
      <c r="DI251" s="244"/>
      <c r="DJ251" s="244"/>
      <c r="DK251" s="244"/>
      <c r="DL251" s="244"/>
      <c r="DM251" s="244"/>
      <c r="DN251" s="244"/>
      <c r="DO251" s="244"/>
      <c r="DP251" s="244"/>
      <c r="DQ251" s="244"/>
      <c r="DR251" s="244"/>
      <c r="DS251" s="244"/>
      <c r="DT251" s="244"/>
      <c r="DU251" s="244"/>
      <c r="DV251" s="244"/>
      <c r="DW251" s="244"/>
      <c r="DX251" s="244"/>
      <c r="DY251" s="244"/>
      <c r="DZ251" s="244"/>
      <c r="EA251" s="244"/>
      <c r="EB251" s="244"/>
      <c r="ED251" s="244"/>
      <c r="EK251" s="242">
        <v>8.7999999999999989</v>
      </c>
      <c r="EO251" s="244"/>
      <c r="EP251" s="244"/>
      <c r="GA251" s="267">
        <v>6.714045388703263</v>
      </c>
      <c r="GB251" s="267"/>
      <c r="GC251" s="267">
        <v>27.983795712834993</v>
      </c>
      <c r="GD251" s="267"/>
      <c r="GE251" s="267">
        <v>68.785128737638402</v>
      </c>
      <c r="GF251" s="267"/>
      <c r="GG251" s="267">
        <v>90.811962387250915</v>
      </c>
      <c r="GH251" s="267"/>
      <c r="GI251" s="267">
        <v>61.619588592884931</v>
      </c>
      <c r="GJ251" s="267"/>
      <c r="GK251" s="267">
        <v>16.428651790989523</v>
      </c>
      <c r="GL251" s="267"/>
      <c r="GM251" s="267">
        <v>1.6569781730133852</v>
      </c>
      <c r="GN251" s="267"/>
      <c r="GO251" s="267">
        <v>44.262390644916614</v>
      </c>
      <c r="GP251" s="254"/>
      <c r="GQ251" s="254"/>
      <c r="GR251" s="254"/>
      <c r="GS251" s="254"/>
      <c r="GT251" s="254"/>
      <c r="GU251" s="184"/>
      <c r="GV251" s="184"/>
      <c r="GW251" s="184"/>
      <c r="GX251" s="184"/>
      <c r="GY251" s="184"/>
      <c r="GZ251" s="184"/>
      <c r="HC251" s="184"/>
      <c r="HG251" s="184"/>
      <c r="HH251" s="184"/>
      <c r="HI251" s="184"/>
      <c r="HJ251" s="184"/>
      <c r="HK251" s="184"/>
      <c r="HL251" s="184"/>
      <c r="HM251" s="184"/>
      <c r="HO251" s="183">
        <v>1655.3616611824523</v>
      </c>
      <c r="HQ251" s="154"/>
      <c r="HS251">
        <v>15</v>
      </c>
      <c r="HT251" s="194">
        <v>2016</v>
      </c>
      <c r="HU251" s="239"/>
      <c r="HW251">
        <v>102.478692</v>
      </c>
      <c r="HX251" s="239"/>
      <c r="HY251" s="154"/>
      <c r="HZ251" s="154"/>
      <c r="IA251" s="184"/>
      <c r="IB251" s="184"/>
      <c r="ID251" s="184"/>
      <c r="IE251" s="185"/>
      <c r="IF251" s="185"/>
      <c r="IG251" s="184"/>
    </row>
    <row r="252" spans="1:241" ht="15" customHeight="1" x14ac:dyDescent="0.35">
      <c r="A252" s="198">
        <v>249</v>
      </c>
      <c r="E252" s="245">
        <v>159294</v>
      </c>
      <c r="F252" s="244"/>
      <c r="G252" s="244"/>
      <c r="H252" s="244"/>
      <c r="I252" s="244"/>
      <c r="J252" s="244"/>
      <c r="K252" s="244"/>
      <c r="L252" s="244"/>
      <c r="M252" s="244"/>
      <c r="N252" s="244"/>
      <c r="O252" s="244"/>
      <c r="P252" s="244"/>
      <c r="Q252" s="244"/>
      <c r="R252" s="244"/>
      <c r="S252" s="244"/>
      <c r="U252" s="244"/>
      <c r="V252" s="244"/>
      <c r="W252" s="244"/>
      <c r="X252" s="244"/>
      <c r="Y252" s="244"/>
      <c r="Z252" s="244"/>
      <c r="AA252" s="244"/>
      <c r="AB252" s="244"/>
      <c r="AC252" s="244"/>
      <c r="AD252" s="244"/>
      <c r="AE252" s="244"/>
      <c r="AF252" s="244"/>
      <c r="AG252" s="244"/>
      <c r="AH252" s="242"/>
      <c r="AI252" s="244"/>
      <c r="AJ252" s="244"/>
      <c r="AK252" s="244"/>
      <c r="AL252" s="244"/>
      <c r="AM252" s="244"/>
      <c r="AN252" s="244"/>
      <c r="AO252" s="244"/>
      <c r="AP252" s="244"/>
      <c r="AQ252" s="244"/>
      <c r="AR252" s="244"/>
      <c r="AS252" s="244"/>
      <c r="AT252" s="244"/>
      <c r="AU252" s="244"/>
      <c r="AV252" s="244"/>
      <c r="AW252" s="244"/>
      <c r="AX252" s="244"/>
      <c r="AY252" s="244"/>
      <c r="AZ252" s="244"/>
      <c r="BA252" s="244"/>
      <c r="BB252" s="244"/>
      <c r="BC252" s="244"/>
      <c r="BD252" s="244"/>
      <c r="BE252" s="244"/>
      <c r="BF252" s="244"/>
      <c r="BG252" s="244"/>
      <c r="BH252" s="244"/>
      <c r="BI252" s="244"/>
      <c r="BJ252" s="244"/>
      <c r="BK252" s="244"/>
      <c r="BL252" s="244"/>
      <c r="BM252" s="244"/>
      <c r="BN252" s="244"/>
      <c r="BO252" s="244"/>
      <c r="BP252" s="244"/>
      <c r="BQ252" s="244"/>
      <c r="BR252" s="244"/>
      <c r="BS252" s="244"/>
      <c r="BT252" s="244"/>
      <c r="BU252" s="244"/>
      <c r="BW252" s="244"/>
      <c r="BX252" s="244"/>
      <c r="BY252" s="244"/>
      <c r="BZ252" s="244"/>
      <c r="CA252" s="244"/>
      <c r="CB252" s="244"/>
      <c r="CC252" s="244"/>
      <c r="CE252" s="244"/>
      <c r="CF252" s="244"/>
      <c r="CG252" s="244"/>
      <c r="CH252" s="244"/>
      <c r="CI252" s="244"/>
      <c r="CJ252" s="244"/>
      <c r="CK252" s="244"/>
      <c r="CL252" s="244"/>
      <c r="CM252" s="244"/>
      <c r="CN252" s="244"/>
      <c r="CO252" s="257"/>
      <c r="CP252" s="244"/>
      <c r="CQ252" s="244"/>
      <c r="CR252" s="244"/>
      <c r="CS252" s="244"/>
      <c r="CT252" s="244"/>
      <c r="CU252" s="244"/>
      <c r="CV252" s="244"/>
      <c r="CW252" s="244"/>
      <c r="CX252" s="244"/>
      <c r="CY252" s="244"/>
      <c r="CZ252" s="244"/>
      <c r="DA252" s="244"/>
      <c r="DE252" s="244"/>
      <c r="DF252" s="244"/>
      <c r="DG252" s="244"/>
      <c r="DH252" s="244"/>
      <c r="DI252" s="244"/>
      <c r="DJ252" s="244"/>
      <c r="DK252" s="244"/>
      <c r="DL252" s="244"/>
      <c r="DM252" s="244"/>
      <c r="DN252" s="244"/>
      <c r="DO252" s="244"/>
      <c r="DP252" s="244"/>
      <c r="DQ252" s="244"/>
      <c r="DR252" s="244"/>
      <c r="DS252" s="244"/>
      <c r="DT252" s="244"/>
      <c r="DU252" s="244"/>
      <c r="DV252" s="244"/>
      <c r="DW252" s="244"/>
      <c r="DX252" s="244"/>
      <c r="DY252" s="244"/>
      <c r="DZ252" s="244"/>
      <c r="EA252" s="244"/>
      <c r="EB252" s="244"/>
      <c r="ED252" s="244"/>
      <c r="EK252" s="242">
        <v>6.3</v>
      </c>
      <c r="EO252" s="244"/>
      <c r="EP252" s="244"/>
      <c r="GA252" s="267">
        <v>2.8527602161130097</v>
      </c>
      <c r="GB252" s="267"/>
      <c r="GC252" s="267">
        <v>15.676160015984301</v>
      </c>
      <c r="GD252" s="267"/>
      <c r="GE252" s="267">
        <v>51.030040919964982</v>
      </c>
      <c r="GF252" s="267"/>
      <c r="GG252" s="267">
        <v>73.749392027584264</v>
      </c>
      <c r="GH252" s="267"/>
      <c r="GI252" s="267">
        <v>45.717135254502089</v>
      </c>
      <c r="GJ252" s="267"/>
      <c r="GK252" s="267">
        <v>11.587011233615277</v>
      </c>
      <c r="GL252" s="267"/>
      <c r="GM252" s="267">
        <v>1.2279651818986741</v>
      </c>
      <c r="GN252" s="267"/>
      <c r="GO252" s="267">
        <v>32.814659860450043</v>
      </c>
      <c r="GP252" s="254"/>
      <c r="GQ252" s="254"/>
      <c r="GR252" s="254"/>
      <c r="GS252" s="254"/>
      <c r="GT252" s="254"/>
      <c r="GU252" s="184"/>
      <c r="GV252" s="184"/>
      <c r="GW252" s="184"/>
      <c r="GX252" s="184"/>
      <c r="GY252" s="184"/>
      <c r="GZ252" s="184"/>
      <c r="HC252" s="184"/>
      <c r="HG252" s="184"/>
      <c r="HH252" s="184"/>
      <c r="HI252" s="184"/>
      <c r="HJ252" s="184"/>
      <c r="HK252" s="184"/>
      <c r="HL252" s="184"/>
      <c r="HM252" s="184"/>
      <c r="HO252" s="284">
        <v>1541.0434505653352</v>
      </c>
      <c r="HQ252" s="154"/>
      <c r="HS252">
        <v>15</v>
      </c>
      <c r="HT252" s="154"/>
      <c r="HU252" s="239"/>
      <c r="HW252">
        <v>137.39785868999999</v>
      </c>
      <c r="HX252" s="239"/>
      <c r="HY252" s="154"/>
      <c r="HZ252" s="154"/>
      <c r="IA252" s="184"/>
      <c r="IB252" s="184"/>
      <c r="ID252" s="184"/>
      <c r="IE252" s="185"/>
      <c r="IF252" s="185"/>
      <c r="IG252" s="184"/>
    </row>
    <row r="253" spans="1:241" ht="15" customHeight="1" x14ac:dyDescent="0.35">
      <c r="A253" s="156">
        <v>250</v>
      </c>
      <c r="E253" s="245">
        <v>163792</v>
      </c>
      <c r="F253" s="244"/>
      <c r="G253" s="244"/>
      <c r="H253" s="244"/>
      <c r="I253" s="244"/>
      <c r="J253" s="244"/>
      <c r="K253" s="244"/>
      <c r="L253" s="244"/>
      <c r="M253" s="244"/>
      <c r="N253" s="244"/>
      <c r="O253" s="244"/>
      <c r="P253" s="244"/>
      <c r="Q253" s="244"/>
      <c r="R253" s="244"/>
      <c r="S253" s="244"/>
      <c r="U253" s="244"/>
      <c r="V253" s="244"/>
      <c r="W253" s="244"/>
      <c r="X253" s="244"/>
      <c r="Y253" s="244"/>
      <c r="Z253" s="244"/>
      <c r="AA253" s="244"/>
      <c r="AB253" s="244"/>
      <c r="AC253" s="244"/>
      <c r="AD253" s="244"/>
      <c r="AE253" s="244"/>
      <c r="AF253" s="244"/>
      <c r="AG253" s="244"/>
      <c r="AH253" s="242"/>
      <c r="AI253" s="244"/>
      <c r="AJ253" s="244"/>
      <c r="AK253" s="244"/>
      <c r="AL253" s="244"/>
      <c r="AM253" s="244"/>
      <c r="AN253" s="244"/>
      <c r="AO253" s="244"/>
      <c r="AP253" s="244"/>
      <c r="AQ253" s="244"/>
      <c r="AR253" s="244"/>
      <c r="AS253" s="244"/>
      <c r="AT253" s="244"/>
      <c r="AU253" s="244"/>
      <c r="AV253" s="244"/>
      <c r="AW253" s="244"/>
      <c r="AX253" s="244"/>
      <c r="AY253" s="244"/>
      <c r="AZ253" s="244"/>
      <c r="BA253" s="244"/>
      <c r="BB253" s="244"/>
      <c r="BC253" s="244"/>
      <c r="BD253" s="244"/>
      <c r="BE253" s="244"/>
      <c r="BF253" s="244"/>
      <c r="BG253" s="244"/>
      <c r="BH253" s="244"/>
      <c r="BI253" s="244"/>
      <c r="BJ253" s="244"/>
      <c r="BK253" s="244"/>
      <c r="BL253" s="244"/>
      <c r="BM253" s="244"/>
      <c r="BN253" s="244"/>
      <c r="BO253" s="244"/>
      <c r="BP253" s="244"/>
      <c r="BQ253" s="244"/>
      <c r="BR253" s="244"/>
      <c r="BS253" s="244"/>
      <c r="BT253" s="244"/>
      <c r="BU253" s="244"/>
      <c r="BW253" s="244"/>
      <c r="BX253" s="244"/>
      <c r="BY253" s="244"/>
      <c r="BZ253" s="244"/>
      <c r="CA253" s="244"/>
      <c r="CB253" s="244"/>
      <c r="CC253" s="244"/>
      <c r="CE253" s="244"/>
      <c r="CF253" s="244"/>
      <c r="CG253" s="244"/>
      <c r="CH253" s="244"/>
      <c r="CI253" s="244"/>
      <c r="CJ253" s="244"/>
      <c r="CK253" s="244"/>
      <c r="CL253" s="244"/>
      <c r="CM253" s="244"/>
      <c r="CN253" s="244"/>
      <c r="CO253" s="257"/>
      <c r="CP253" s="244"/>
      <c r="CQ253" s="244"/>
      <c r="CR253" s="244"/>
      <c r="CS253" s="244"/>
      <c r="CT253" s="244"/>
      <c r="CU253" s="244"/>
      <c r="CV253" s="244"/>
      <c r="CW253" s="244"/>
      <c r="CX253" s="244"/>
      <c r="CY253" s="244"/>
      <c r="CZ253" s="244"/>
      <c r="DA253" s="244"/>
      <c r="DE253" s="244"/>
      <c r="DF253" s="244"/>
      <c r="DG253" s="244"/>
      <c r="DH253" s="244"/>
      <c r="DI253" s="244"/>
      <c r="DJ253" s="244"/>
      <c r="DK253" s="244"/>
      <c r="DL253" s="244"/>
      <c r="DM253" s="244"/>
      <c r="DN253" s="244"/>
      <c r="DO253" s="244"/>
      <c r="DP253" s="244"/>
      <c r="DQ253" s="244"/>
      <c r="DR253" s="244"/>
      <c r="DS253" s="244"/>
      <c r="DT253" s="244"/>
      <c r="DU253" s="244"/>
      <c r="DV253" s="244"/>
      <c r="DW253" s="244"/>
      <c r="DX253" s="244"/>
      <c r="DY253" s="244"/>
      <c r="DZ253" s="244"/>
      <c r="EA253" s="244"/>
      <c r="EB253" s="244"/>
      <c r="EC253"/>
      <c r="EE253"/>
      <c r="EK253" s="242">
        <v>4.0999999999999996</v>
      </c>
      <c r="EO253" s="244"/>
      <c r="EP253" s="244"/>
      <c r="GA253" s="267"/>
      <c r="GB253" s="267"/>
      <c r="GC253" s="267"/>
      <c r="GD253" s="267"/>
      <c r="GE253" s="267"/>
      <c r="GF253" s="267"/>
      <c r="GG253" s="267"/>
      <c r="GH253" s="267"/>
      <c r="GI253" s="267"/>
      <c r="GJ253" s="267"/>
      <c r="GK253" s="267"/>
      <c r="GL253" s="267"/>
      <c r="GM253" s="267"/>
      <c r="GN253" s="267"/>
      <c r="GO253" s="267"/>
      <c r="GP253" s="254"/>
      <c r="GQ253" s="254"/>
      <c r="GR253" s="254"/>
      <c r="GS253" s="254"/>
      <c r="GT253" s="254"/>
      <c r="GU253" s="184"/>
      <c r="GV253" s="184"/>
      <c r="GW253" s="184"/>
      <c r="GX253" s="184"/>
      <c r="GY253" s="184"/>
      <c r="GZ253" s="184"/>
      <c r="HC253" s="184"/>
      <c r="HG253" s="184"/>
      <c r="HH253" s="184"/>
      <c r="HI253" s="184"/>
      <c r="HJ253" s="184"/>
      <c r="HK253" s="184"/>
      <c r="HL253" s="184"/>
      <c r="HM253" s="184"/>
      <c r="HO253" s="284">
        <v>1667.7042654743714</v>
      </c>
      <c r="HQ253" s="154"/>
      <c r="HS253" s="238"/>
      <c r="HT253" s="154"/>
      <c r="HU253" s="239"/>
      <c r="HW253" s="239">
        <v>141.19999999999999</v>
      </c>
      <c r="HX253" s="239"/>
      <c r="HY253" s="154"/>
      <c r="HZ253" s="154"/>
      <c r="IA253" s="184"/>
      <c r="IB253" s="184"/>
      <c r="ID253" s="184"/>
      <c r="IE253" s="185"/>
      <c r="IF253" s="185"/>
      <c r="IG253" s="184"/>
    </row>
    <row r="254" spans="1:241" ht="15" customHeight="1" x14ac:dyDescent="0.35">
      <c r="A254" s="156">
        <v>251</v>
      </c>
      <c r="B254" s="197" t="s">
        <v>59</v>
      </c>
      <c r="F254" s="244"/>
      <c r="G254" s="244"/>
      <c r="H254" s="244"/>
      <c r="I254" s="244"/>
      <c r="J254" s="244"/>
      <c r="K254" s="244"/>
      <c r="L254" s="244"/>
      <c r="M254" s="244"/>
      <c r="N254" s="244"/>
      <c r="O254" s="244"/>
      <c r="P254" s="244"/>
      <c r="Q254" s="244"/>
      <c r="R254" s="244"/>
      <c r="S254" s="244"/>
      <c r="U254" s="244"/>
      <c r="V254" s="244"/>
      <c r="W254" s="244"/>
      <c r="X254" s="244"/>
      <c r="Y254" s="244"/>
      <c r="Z254" s="244"/>
      <c r="AA254" s="244"/>
      <c r="AB254" s="244"/>
      <c r="AC254" s="244"/>
      <c r="AD254" s="244"/>
      <c r="AE254" s="244"/>
      <c r="AF254" s="244"/>
      <c r="AG254" s="244"/>
      <c r="AH254" s="242"/>
      <c r="AI254" s="244"/>
      <c r="AJ254" s="244"/>
      <c r="AK254" s="244"/>
      <c r="AL254" s="244"/>
      <c r="AM254" s="244"/>
      <c r="AN254" s="244"/>
      <c r="AO254" s="244"/>
      <c r="AP254" s="244"/>
      <c r="AQ254" s="244"/>
      <c r="AR254" s="244"/>
      <c r="AS254" s="244"/>
      <c r="AT254" s="244"/>
      <c r="AU254" s="244"/>
      <c r="AV254" s="244"/>
      <c r="AW254" s="244"/>
      <c r="AX254" s="244"/>
      <c r="AY254" s="244"/>
      <c r="AZ254" s="244"/>
      <c r="BA254" s="244"/>
      <c r="BB254" s="244"/>
      <c r="BC254" s="244"/>
      <c r="BD254" s="244"/>
      <c r="BE254" s="244"/>
      <c r="BF254" s="244"/>
      <c r="BG254" s="244"/>
      <c r="BH254" s="244"/>
      <c r="BI254" s="244"/>
      <c r="BJ254" s="244"/>
      <c r="BK254" s="244"/>
      <c r="BL254" s="244"/>
      <c r="BM254" s="244"/>
      <c r="BN254" s="244"/>
      <c r="BO254" s="244"/>
      <c r="BP254" s="244"/>
      <c r="BQ254" s="244"/>
      <c r="BR254" s="244"/>
      <c r="BS254" s="244"/>
      <c r="BT254" s="244"/>
      <c r="BU254" s="244"/>
      <c r="BW254" s="244"/>
      <c r="BX254" s="244"/>
      <c r="BY254" s="244"/>
      <c r="BZ254" s="244"/>
      <c r="CA254" s="244"/>
      <c r="CB254" s="244"/>
      <c r="CC254" s="244"/>
      <c r="CE254" s="244"/>
      <c r="CF254" s="244"/>
      <c r="CG254" s="244"/>
      <c r="CH254" s="244"/>
      <c r="CI254" s="244"/>
      <c r="CJ254" s="244"/>
      <c r="CK254" s="244"/>
      <c r="CL254" s="244"/>
      <c r="CM254" s="244"/>
      <c r="CN254" s="244"/>
      <c r="CO254" s="257"/>
      <c r="CP254" s="244"/>
      <c r="CQ254" s="244"/>
      <c r="CR254" s="244"/>
      <c r="CS254" s="244"/>
      <c r="CT254" s="244"/>
      <c r="CU254" s="244"/>
      <c r="CV254" s="244"/>
      <c r="CW254" s="244"/>
      <c r="CX254" s="244"/>
      <c r="CY254" s="244"/>
      <c r="CZ254" s="244"/>
      <c r="DA254" s="244"/>
      <c r="DE254" s="244"/>
      <c r="DF254" s="244"/>
      <c r="DG254" s="244"/>
      <c r="DH254" s="244"/>
      <c r="DI254" s="244"/>
      <c r="DJ254" s="244"/>
      <c r="DK254" s="244"/>
      <c r="DL254" s="244"/>
      <c r="DM254" s="244"/>
      <c r="DN254" s="244"/>
      <c r="DO254" s="244"/>
      <c r="DP254" s="244"/>
      <c r="DQ254" s="244"/>
      <c r="DR254" s="244"/>
      <c r="DS254" s="244"/>
      <c r="DT254" s="244"/>
      <c r="DU254" s="244"/>
      <c r="DV254" s="244"/>
      <c r="DW254" s="244"/>
      <c r="DX254" s="244"/>
      <c r="DY254" s="244"/>
      <c r="DZ254" s="244"/>
      <c r="EA254" s="244"/>
      <c r="EB254" s="244"/>
      <c r="EC254"/>
      <c r="ED254" s="244"/>
      <c r="EE254"/>
      <c r="EK254" s="242"/>
      <c r="EO254" s="244"/>
      <c r="EP254" s="244"/>
      <c r="GA254" s="254"/>
      <c r="GB254" s="254"/>
      <c r="GC254" s="254"/>
      <c r="GD254" s="254"/>
      <c r="GE254" s="254"/>
      <c r="GF254" s="254"/>
      <c r="GG254" s="254"/>
      <c r="GH254" s="254"/>
      <c r="GI254" s="254"/>
      <c r="GJ254" s="254"/>
      <c r="GK254" s="254"/>
      <c r="GL254" s="254"/>
      <c r="GM254" s="254"/>
      <c r="GN254" s="254"/>
      <c r="GO254" s="254"/>
      <c r="GP254" s="254"/>
      <c r="GQ254" s="254"/>
      <c r="GR254" s="254"/>
      <c r="GS254" s="254"/>
      <c r="GT254" s="254"/>
      <c r="GU254" s="184"/>
      <c r="GV254" s="184"/>
      <c r="GW254" s="184"/>
      <c r="GX254" s="184"/>
      <c r="GY254" s="184"/>
      <c r="GZ254" s="184"/>
      <c r="HC254" s="184"/>
      <c r="HG254" s="184"/>
      <c r="HH254" s="184"/>
      <c r="HI254" s="184"/>
      <c r="HJ254" s="184"/>
      <c r="HK254" s="184"/>
      <c r="HL254" s="184"/>
      <c r="HM254" s="184"/>
      <c r="HO254" s="183"/>
      <c r="HQ254" s="154"/>
      <c r="HS254" s="238"/>
      <c r="HT254" s="154"/>
      <c r="HU254" s="239"/>
      <c r="HW254" s="239"/>
      <c r="HX254" s="239"/>
      <c r="HY254" s="154"/>
      <c r="HZ254" s="154"/>
      <c r="IA254" s="184"/>
      <c r="IB254" s="184"/>
      <c r="ID254" s="184"/>
      <c r="IE254" s="185"/>
      <c r="IF254" s="185"/>
      <c r="IG254" s="184"/>
    </row>
    <row r="255" spans="1:241" ht="15" customHeight="1" x14ac:dyDescent="0.25">
      <c r="A255" s="156">
        <v>252</v>
      </c>
      <c r="B255" s="197">
        <v>1991</v>
      </c>
      <c r="E255" s="245">
        <v>82642</v>
      </c>
      <c r="G255" s="245">
        <v>15035</v>
      </c>
      <c r="I255" s="245">
        <v>11258</v>
      </c>
      <c r="K255" s="245">
        <v>7529</v>
      </c>
      <c r="M255" s="242">
        <f>G255/E255*100</f>
        <v>18.192928535127418</v>
      </c>
      <c r="N255" s="242"/>
      <c r="O255" s="242">
        <f>I255/E255*100</f>
        <v>13.622613199099732</v>
      </c>
      <c r="P255" s="242"/>
      <c r="Q255" s="242">
        <f>K255/E255*100</f>
        <v>9.1103797100747794</v>
      </c>
      <c r="R255" s="242"/>
      <c r="S255" s="242">
        <v>32</v>
      </c>
      <c r="U255" s="242"/>
      <c r="V255" s="242"/>
      <c r="W255" s="245">
        <v>201</v>
      </c>
      <c r="Y255" s="258">
        <v>0.28303480905711392</v>
      </c>
      <c r="Z255" s="258"/>
      <c r="AA255" s="245">
        <v>22966</v>
      </c>
      <c r="AC255" s="242">
        <v>32.339191168187455</v>
      </c>
      <c r="AD255" s="242"/>
      <c r="AE255" s="245">
        <v>22040</v>
      </c>
      <c r="AG255" s="242">
        <v>31.035259659794978</v>
      </c>
      <c r="AH255" s="242"/>
      <c r="AI255" s="245">
        <v>4.8895806985115282</v>
      </c>
      <c r="AK255" s="245">
        <v>160</v>
      </c>
      <c r="AM255" s="245">
        <v>178</v>
      </c>
      <c r="AO255" s="245">
        <v>278</v>
      </c>
      <c r="AQ255" s="245">
        <v>3</v>
      </c>
      <c r="AS255" s="245">
        <v>662</v>
      </c>
      <c r="AU255" s="245">
        <v>64</v>
      </c>
      <c r="AW255" s="245">
        <v>54</v>
      </c>
      <c r="AY255" s="245">
        <v>1155</v>
      </c>
      <c r="BC255" s="245">
        <v>584</v>
      </c>
      <c r="BE255" s="245">
        <v>220</v>
      </c>
      <c r="BG255" s="245">
        <v>83</v>
      </c>
      <c r="BI255" s="245">
        <v>281</v>
      </c>
      <c r="BK255" s="242"/>
      <c r="BL255" s="242"/>
      <c r="BM255" s="245">
        <v>110</v>
      </c>
      <c r="BO255" s="245">
        <v>764</v>
      </c>
      <c r="BQ255" s="245">
        <v>1648</v>
      </c>
      <c r="BS255" s="245">
        <v>24</v>
      </c>
      <c r="BU255" s="245">
        <v>9305</v>
      </c>
      <c r="BW255" s="242"/>
      <c r="BX255" s="242"/>
      <c r="BY255" s="245">
        <v>16.602223296278396</v>
      </c>
      <c r="CA255" s="245">
        <v>2509</v>
      </c>
      <c r="CC255" s="259">
        <v>3.5330066463895458</v>
      </c>
      <c r="CE255" s="242"/>
      <c r="CF255" s="242"/>
      <c r="CG255" s="245">
        <v>29697</v>
      </c>
      <c r="CI255" s="245">
        <v>4630</v>
      </c>
      <c r="CK255" s="245">
        <v>20080</v>
      </c>
      <c r="CM255" s="250">
        <f>CI255/SUM(CG255,CI255)*100</f>
        <v>13.487924957030909</v>
      </c>
      <c r="CN255" s="242"/>
      <c r="CO255" s="253">
        <v>4.8438063325769303</v>
      </c>
      <c r="CP255" s="242"/>
      <c r="CQ255" s="250">
        <f>SUM(CG255,CI255)/SUM(CG255,CI255,CK255)*100</f>
        <v>63.092984358630325</v>
      </c>
      <c r="CR255" s="242"/>
      <c r="CS255" s="245">
        <v>16.951171099642714</v>
      </c>
      <c r="CU255" s="245">
        <v>3353</v>
      </c>
      <c r="CW255" s="245">
        <v>3256</v>
      </c>
      <c r="CY255" s="259">
        <f t="shared" ref="CY255:CY260" si="93">CU255/CG255*100</f>
        <v>11.290702764589016</v>
      </c>
      <c r="CZ255" s="259"/>
      <c r="DA255" s="259">
        <f t="shared" ref="DA255:DA260" si="94">CW255/CG255*100</f>
        <v>10.964070444826076</v>
      </c>
      <c r="DE255" s="245">
        <v>2632</v>
      </c>
      <c r="DG255" s="245">
        <v>22079</v>
      </c>
      <c r="DI255" s="245">
        <v>1413</v>
      </c>
      <c r="DK255" s="245">
        <v>26638</v>
      </c>
      <c r="DM255" s="242">
        <v>9.8806216682934149</v>
      </c>
      <c r="DN255" s="242"/>
      <c r="DO255" s="242">
        <v>82.885351753134614</v>
      </c>
      <c r="DP255" s="242"/>
      <c r="DQ255" s="242">
        <v>5.3044522862076731</v>
      </c>
      <c r="DR255" s="242"/>
      <c r="DS255" s="245">
        <v>5535</v>
      </c>
      <c r="DU255" s="245">
        <v>848</v>
      </c>
      <c r="DW255" s="245">
        <v>25005</v>
      </c>
      <c r="DY255" s="242">
        <v>22.135572885422917</v>
      </c>
      <c r="DZ255" s="242"/>
      <c r="EA255" s="242">
        <v>3.3913217356528689</v>
      </c>
      <c r="EB255" s="242"/>
      <c r="EC255" s="242">
        <v>309000</v>
      </c>
      <c r="ED255" s="242"/>
      <c r="EE255" s="242">
        <v>245000</v>
      </c>
      <c r="EF255" s="242"/>
      <c r="EG255" s="260">
        <v>3.5792283426352829</v>
      </c>
      <c r="EH255" s="242"/>
      <c r="EI255" s="260">
        <v>2.9649963601067704</v>
      </c>
      <c r="EJ255" s="242"/>
      <c r="EK255" s="242">
        <v>31.4</v>
      </c>
      <c r="EO255" s="259">
        <v>11.609522117605259</v>
      </c>
      <c r="EP255" s="259"/>
      <c r="EQ255" s="244">
        <v>7043</v>
      </c>
      <c r="ES255" s="244">
        <v>10566</v>
      </c>
      <c r="EU255" s="244">
        <v>3334</v>
      </c>
      <c r="EW255" s="244">
        <v>382</v>
      </c>
      <c r="EY255" s="244">
        <v>21325</v>
      </c>
      <c r="FA255" s="244">
        <v>7194</v>
      </c>
      <c r="FC255" s="244">
        <v>895</v>
      </c>
      <c r="FE255" s="244">
        <v>1078</v>
      </c>
      <c r="FG255" s="244">
        <v>30492</v>
      </c>
      <c r="FI255" s="242">
        <v>23.097861734225368</v>
      </c>
      <c r="FJ255" s="242"/>
      <c r="FK255" s="242">
        <v>34.651711924439198</v>
      </c>
      <c r="FL255" s="242"/>
      <c r="FM255" s="242">
        <v>10.934015479470025</v>
      </c>
      <c r="FN255" s="242"/>
      <c r="FO255" s="242">
        <v>1.2527876164239802</v>
      </c>
      <c r="FP255" s="242"/>
      <c r="FQ255" s="242">
        <v>69.936376754558566</v>
      </c>
      <c r="FR255" s="242"/>
      <c r="FS255" s="242">
        <v>23.593073593073594</v>
      </c>
      <c r="FT255" s="242"/>
      <c r="FU255" s="242">
        <v>2.9351961170142991</v>
      </c>
      <c r="FV255" s="242"/>
      <c r="FW255" s="242">
        <v>3.535353535353535</v>
      </c>
      <c r="GA255" s="254">
        <v>16.43047853768741</v>
      </c>
      <c r="GB255" s="254"/>
      <c r="GC255" s="254">
        <v>55.240257283390093</v>
      </c>
      <c r="GD255" s="254"/>
      <c r="GE255" s="254">
        <v>109.6144914073386</v>
      </c>
      <c r="GF255" s="254"/>
      <c r="GG255" s="254">
        <v>112.75390355119525</v>
      </c>
      <c r="GH255" s="254"/>
      <c r="GI255" s="254">
        <v>55.030572540300163</v>
      </c>
      <c r="GJ255" s="254"/>
      <c r="GK255" s="254">
        <v>12.076583210603829</v>
      </c>
      <c r="GL255" s="254"/>
      <c r="GM255" s="254">
        <v>0</v>
      </c>
      <c r="GN255" s="254"/>
      <c r="GO255" s="254">
        <v>62.742817876681556</v>
      </c>
      <c r="GP255" s="254"/>
      <c r="GQ255" s="254">
        <v>1233</v>
      </c>
      <c r="GR255" s="254"/>
      <c r="GS255" s="254">
        <v>73.72</v>
      </c>
      <c r="GT255" s="254"/>
      <c r="GU255" s="184">
        <v>49.69</v>
      </c>
      <c r="GV255" s="184"/>
      <c r="GW255" s="184">
        <v>61.099999999999994</v>
      </c>
      <c r="GX255" s="184"/>
      <c r="GY255" s="184">
        <v>43.57</v>
      </c>
      <c r="GZ255" s="184"/>
      <c r="HA255" s="154">
        <v>97.7</v>
      </c>
      <c r="HC255" s="184">
        <v>22</v>
      </c>
      <c r="HG255" s="184">
        <v>697</v>
      </c>
      <c r="HH255" s="184"/>
      <c r="HI255" s="184">
        <v>5106</v>
      </c>
      <c r="HJ255" s="184"/>
      <c r="HK255" s="184">
        <v>292</v>
      </c>
      <c r="HL255" s="184"/>
      <c r="HM255" s="184">
        <v>6646</v>
      </c>
      <c r="HO255" s="183">
        <v>481.92771084337352</v>
      </c>
      <c r="HQ255" s="154"/>
      <c r="HS255" s="238">
        <v>10</v>
      </c>
      <c r="HT255" s="194">
        <v>1995</v>
      </c>
      <c r="HU255" s="239"/>
      <c r="HW255" s="239">
        <v>45.9</v>
      </c>
      <c r="HX255" s="239"/>
      <c r="HY255" s="154"/>
      <c r="HZ255" s="154"/>
      <c r="IA255" s="184">
        <v>9</v>
      </c>
      <c r="IB255" s="184"/>
      <c r="IC255" s="184">
        <v>86</v>
      </c>
      <c r="ID255" s="184"/>
      <c r="IE255" s="185">
        <v>1.0682238997293834</v>
      </c>
      <c r="IF255" s="185"/>
      <c r="IG255" s="184">
        <v>10.20747281963633</v>
      </c>
    </row>
    <row r="256" spans="1:241" ht="15" customHeight="1" x14ac:dyDescent="0.25">
      <c r="A256" s="156">
        <v>253</v>
      </c>
      <c r="B256" s="197">
        <v>1996</v>
      </c>
      <c r="E256" s="245">
        <v>83367</v>
      </c>
      <c r="G256" s="245">
        <v>15309</v>
      </c>
      <c r="I256" s="245">
        <v>10004</v>
      </c>
      <c r="K256" s="245">
        <v>8872</v>
      </c>
      <c r="M256" s="242">
        <f t="shared" ref="M256:M260" si="95">G256/E256*100</f>
        <v>18.363381193997625</v>
      </c>
      <c r="N256" s="242"/>
      <c r="O256" s="242">
        <f t="shared" ref="O256:O259" si="96">I256/E256*100</f>
        <v>11.999952019384169</v>
      </c>
      <c r="P256" s="242"/>
      <c r="Q256" s="242">
        <f t="shared" ref="Q256:Q259" si="97">K256/E256*100</f>
        <v>10.642100591361089</v>
      </c>
      <c r="R256" s="242"/>
      <c r="S256" s="242">
        <v>34</v>
      </c>
      <c r="U256" s="242"/>
      <c r="V256" s="242"/>
      <c r="W256" s="245">
        <v>291</v>
      </c>
      <c r="Y256" s="258">
        <v>0.39237365837872823</v>
      </c>
      <c r="Z256" s="258"/>
      <c r="AA256" s="245">
        <v>23337</v>
      </c>
      <c r="AC256" s="242">
        <v>31.466749366269347</v>
      </c>
      <c r="AD256" s="242"/>
      <c r="AE256" s="245">
        <v>22584</v>
      </c>
      <c r="AG256" s="242">
        <v>30.451431961598619</v>
      </c>
      <c r="AH256" s="242"/>
      <c r="AI256" s="245">
        <v>3.8705287713841368</v>
      </c>
      <c r="AK256" s="245">
        <v>177</v>
      </c>
      <c r="AM256" s="245">
        <v>299</v>
      </c>
      <c r="AO256" s="245">
        <v>308</v>
      </c>
      <c r="AQ256" s="245">
        <v>14</v>
      </c>
      <c r="AS256" s="245">
        <v>868</v>
      </c>
      <c r="AU256" s="245">
        <v>114</v>
      </c>
      <c r="AW256" s="245">
        <v>62</v>
      </c>
      <c r="AY256" s="245">
        <v>1608</v>
      </c>
      <c r="BC256" s="245">
        <v>661</v>
      </c>
      <c r="BE256" s="245">
        <v>269</v>
      </c>
      <c r="BG256" s="245">
        <v>100</v>
      </c>
      <c r="BI256" s="245">
        <v>292</v>
      </c>
      <c r="BK256" s="242"/>
      <c r="BL256" s="242"/>
      <c r="BM256" s="245">
        <v>156</v>
      </c>
      <c r="BO256" s="245">
        <v>1306</v>
      </c>
      <c r="BQ256" s="245">
        <v>2365</v>
      </c>
      <c r="BS256" s="245">
        <v>30</v>
      </c>
      <c r="BU256" s="245">
        <v>12464</v>
      </c>
      <c r="BW256" s="242"/>
      <c r="BX256" s="242"/>
      <c r="BY256" s="245">
        <v>14.751552795031056</v>
      </c>
      <c r="CA256" s="245">
        <v>4327</v>
      </c>
      <c r="CC256" s="259">
        <v>5.8343670783668626</v>
      </c>
      <c r="CE256" s="242"/>
      <c r="CF256" s="242"/>
      <c r="CG256" s="245">
        <v>31171</v>
      </c>
      <c r="CI256" s="245">
        <v>3624</v>
      </c>
      <c r="CK256" s="245">
        <v>22557</v>
      </c>
      <c r="CM256" s="250">
        <f t="shared" ref="CM256:CM260" si="98">CI256/SUM(CG256,CI256)*100</f>
        <v>10.415289553096709</v>
      </c>
      <c r="CN256" s="242"/>
      <c r="CO256" s="253">
        <v>5.9820474460354776</v>
      </c>
      <c r="CP256" s="242"/>
      <c r="CQ256" s="250">
        <f t="shared" ref="CQ256:CQ260" si="99">SUM(CG256,CI256)/SUM(CG256,CI256,CK256)*100</f>
        <v>60.669200725345242</v>
      </c>
      <c r="CR256" s="242"/>
      <c r="CS256" s="245">
        <v>12.361503367369107</v>
      </c>
      <c r="CU256" s="245">
        <v>4628</v>
      </c>
      <c r="CW256" s="245">
        <v>3144</v>
      </c>
      <c r="CY256" s="259">
        <f t="shared" si="93"/>
        <v>14.847133553623559</v>
      </c>
      <c r="CZ256" s="259"/>
      <c r="DA256" s="259">
        <f t="shared" si="94"/>
        <v>10.086298161752911</v>
      </c>
      <c r="DE256" s="245">
        <v>3142</v>
      </c>
      <c r="DG256" s="245">
        <v>23476</v>
      </c>
      <c r="DI256" s="245">
        <v>1959</v>
      </c>
      <c r="DK256" s="245">
        <v>29369</v>
      </c>
      <c r="DM256" s="242">
        <v>10.698355408764343</v>
      </c>
      <c r="DN256" s="242"/>
      <c r="DO256" s="242">
        <v>79.934624944669551</v>
      </c>
      <c r="DP256" s="242"/>
      <c r="DQ256" s="242">
        <v>6.6702986141850245</v>
      </c>
      <c r="DR256" s="242"/>
      <c r="DS256" s="245">
        <v>5958</v>
      </c>
      <c r="DU256" s="245">
        <v>782</v>
      </c>
      <c r="DW256" s="245">
        <v>27590</v>
      </c>
      <c r="DY256" s="242">
        <v>21.594780717651325</v>
      </c>
      <c r="DZ256" s="242"/>
      <c r="EA256" s="242">
        <v>2.834360275462124</v>
      </c>
      <c r="EB256" s="242"/>
      <c r="EC256" s="242">
        <v>335000</v>
      </c>
      <c r="ED256" s="242"/>
      <c r="EE256" s="242">
        <v>285000</v>
      </c>
      <c r="EF256" s="242"/>
      <c r="EG256" s="260">
        <v>5.2995877447765389</v>
      </c>
      <c r="EH256" s="242"/>
      <c r="EI256" s="260">
        <v>4.2279583997001779</v>
      </c>
      <c r="EJ256" s="242"/>
      <c r="EK256" s="242">
        <v>32.300000000000004</v>
      </c>
      <c r="EO256" s="259">
        <v>7.4370251899240305</v>
      </c>
      <c r="EP256" s="259"/>
      <c r="EQ256" s="244">
        <v>7191</v>
      </c>
      <c r="ES256" s="244">
        <v>10166</v>
      </c>
      <c r="EU256" s="244">
        <v>3704</v>
      </c>
      <c r="EW256" s="244">
        <v>398</v>
      </c>
      <c r="EY256" s="244">
        <v>21459</v>
      </c>
      <c r="FA256" s="244">
        <v>7727</v>
      </c>
      <c r="FC256" s="244">
        <v>1000</v>
      </c>
      <c r="FE256" s="244">
        <v>1414</v>
      </c>
      <c r="FG256" s="244">
        <v>31600</v>
      </c>
      <c r="FI256" s="242">
        <v>22.75632911392405</v>
      </c>
      <c r="FJ256" s="242"/>
      <c r="FK256" s="242">
        <v>32.170886075949369</v>
      </c>
      <c r="FL256" s="242"/>
      <c r="FM256" s="242">
        <v>11.721518987341772</v>
      </c>
      <c r="FN256" s="242"/>
      <c r="FO256" s="242">
        <v>1.259493670886076</v>
      </c>
      <c r="FP256" s="242"/>
      <c r="FQ256" s="242">
        <v>67.908227848101262</v>
      </c>
      <c r="FR256" s="242"/>
      <c r="FS256" s="242">
        <v>24.452531645569621</v>
      </c>
      <c r="FT256" s="242"/>
      <c r="FU256" s="242">
        <v>3.1645569620253164</v>
      </c>
      <c r="FV256" s="242"/>
      <c r="FW256" s="242">
        <v>4.4746835443037973</v>
      </c>
      <c r="GA256" s="254">
        <v>15.023307193693784</v>
      </c>
      <c r="GB256" s="254"/>
      <c r="GC256" s="254">
        <v>52.184127912726453</v>
      </c>
      <c r="GD256" s="254"/>
      <c r="GE256" s="254">
        <v>94.372389249908807</v>
      </c>
      <c r="GF256" s="254"/>
      <c r="GG256" s="254">
        <v>123.45613055564009</v>
      </c>
      <c r="GH256" s="254"/>
      <c r="GI256" s="254">
        <v>63.765000482748079</v>
      </c>
      <c r="GJ256" s="254"/>
      <c r="GK256" s="254">
        <v>12.259181291750513</v>
      </c>
      <c r="GL256" s="254"/>
      <c r="GM256" s="254">
        <v>1.044811260283304</v>
      </c>
      <c r="GN256" s="254"/>
      <c r="GO256" s="254">
        <v>63.002080847105972</v>
      </c>
      <c r="GP256" s="254"/>
      <c r="GQ256" s="254">
        <v>1213</v>
      </c>
      <c r="GR256" s="254"/>
      <c r="GS256" s="254">
        <v>75.42</v>
      </c>
      <c r="GT256" s="254"/>
      <c r="GU256" s="184">
        <v>51.52</v>
      </c>
      <c r="GV256" s="184"/>
      <c r="GW256" s="184">
        <v>53.11</v>
      </c>
      <c r="GX256" s="184"/>
      <c r="GY256" s="184">
        <v>30.77</v>
      </c>
      <c r="GZ256" s="184"/>
      <c r="HA256" s="154">
        <v>97.9</v>
      </c>
      <c r="HC256" s="184">
        <v>18.899999999999999</v>
      </c>
      <c r="HG256" s="184">
        <v>676</v>
      </c>
      <c r="HH256" s="184"/>
      <c r="HI256" s="184">
        <v>5376</v>
      </c>
      <c r="HJ256" s="184"/>
      <c r="HK256" s="184">
        <v>329</v>
      </c>
      <c r="HL256" s="184"/>
      <c r="HM256" s="184">
        <v>6984</v>
      </c>
      <c r="HO256" s="183">
        <v>498.53585344013942</v>
      </c>
      <c r="HQ256" s="154"/>
      <c r="HS256" s="238">
        <v>10</v>
      </c>
      <c r="HT256" s="194">
        <v>1996</v>
      </c>
      <c r="HU256" s="239"/>
      <c r="HW256" s="239">
        <v>48.7</v>
      </c>
      <c r="HX256" s="239"/>
      <c r="HY256" s="154"/>
      <c r="HZ256" s="154"/>
      <c r="IA256" s="184">
        <v>3</v>
      </c>
      <c r="IB256" s="184"/>
      <c r="IC256" s="184">
        <v>73</v>
      </c>
      <c r="ID256" s="184"/>
      <c r="IE256" s="185">
        <v>0.35798668289539631</v>
      </c>
      <c r="IF256" s="185"/>
      <c r="IG256" s="184">
        <v>8.7110092837879769</v>
      </c>
    </row>
    <row r="257" spans="1:241" ht="15" customHeight="1" x14ac:dyDescent="0.25">
      <c r="A257" s="156">
        <v>254</v>
      </c>
      <c r="B257" s="197">
        <v>2001</v>
      </c>
      <c r="E257" s="245">
        <v>83951</v>
      </c>
      <c r="G257" s="245">
        <v>16393</v>
      </c>
      <c r="I257" s="245">
        <v>9762</v>
      </c>
      <c r="K257" s="245">
        <v>10283</v>
      </c>
      <c r="M257" s="242">
        <f t="shared" si="95"/>
        <v>19.526866862812831</v>
      </c>
      <c r="N257" s="242"/>
      <c r="O257" s="242">
        <f t="shared" si="96"/>
        <v>11.628211694917272</v>
      </c>
      <c r="P257" s="242"/>
      <c r="Q257" s="242">
        <f t="shared" si="97"/>
        <v>12.248811806887351</v>
      </c>
      <c r="R257" s="242"/>
      <c r="S257" s="242">
        <v>35</v>
      </c>
      <c r="U257" s="242"/>
      <c r="V257" s="242"/>
      <c r="W257" s="245">
        <v>262</v>
      </c>
      <c r="Y257" s="258">
        <v>0.32574099860751937</v>
      </c>
      <c r="Z257" s="258"/>
      <c r="AA257" s="245">
        <v>23890</v>
      </c>
      <c r="AC257" s="242">
        <v>29.702108613487173</v>
      </c>
      <c r="AD257" s="242"/>
      <c r="AE257" s="245">
        <v>23450</v>
      </c>
      <c r="AG257" s="242">
        <v>29.155062661627213</v>
      </c>
      <c r="AH257" s="242"/>
      <c r="AI257" s="245">
        <v>3.5474787892260382</v>
      </c>
      <c r="AK257" s="245">
        <v>183</v>
      </c>
      <c r="AM257" s="245">
        <v>395</v>
      </c>
      <c r="AO257" s="245">
        <v>377</v>
      </c>
      <c r="AQ257" s="245">
        <v>35</v>
      </c>
      <c r="AS257" s="245">
        <v>1016</v>
      </c>
      <c r="AU257" s="245">
        <v>135</v>
      </c>
      <c r="AW257" s="245">
        <v>53</v>
      </c>
      <c r="AY257" s="245">
        <v>1578</v>
      </c>
      <c r="BC257" s="245">
        <v>634</v>
      </c>
      <c r="BE257" s="245">
        <v>242</v>
      </c>
      <c r="BG257" s="245">
        <v>85</v>
      </c>
      <c r="BI257" s="245">
        <v>307</v>
      </c>
      <c r="BK257" s="242"/>
      <c r="BL257" s="242"/>
      <c r="BM257" s="245">
        <v>213</v>
      </c>
      <c r="BO257" s="245">
        <v>2227</v>
      </c>
      <c r="BQ257" s="245">
        <v>3255</v>
      </c>
      <c r="BS257" s="245">
        <v>36</v>
      </c>
      <c r="BU257" s="245">
        <v>12301</v>
      </c>
      <c r="BW257" s="242"/>
      <c r="BX257" s="242"/>
      <c r="BY257" s="245">
        <v>11.726588628762542</v>
      </c>
      <c r="CA257" s="245">
        <v>6730</v>
      </c>
      <c r="CC257" s="259">
        <v>8.3673164909488751</v>
      </c>
      <c r="CE257" s="242"/>
      <c r="CF257" s="242"/>
      <c r="CG257" s="245">
        <v>34792</v>
      </c>
      <c r="CI257" s="245">
        <v>2957</v>
      </c>
      <c r="CK257" s="245">
        <v>23097</v>
      </c>
      <c r="CM257" s="250">
        <f t="shared" si="98"/>
        <v>7.8333200879493496</v>
      </c>
      <c r="CN257" s="242"/>
      <c r="CO257" s="253">
        <v>5.6294971509379028</v>
      </c>
      <c r="CP257" s="242"/>
      <c r="CQ257" s="250">
        <f t="shared" si="99"/>
        <v>62.0402327186668</v>
      </c>
      <c r="CR257" s="242"/>
      <c r="CS257" s="245">
        <v>10.148566645741788</v>
      </c>
      <c r="CU257" s="245">
        <v>5995</v>
      </c>
      <c r="CW257" s="245">
        <v>3114</v>
      </c>
      <c r="CY257" s="259">
        <f t="shared" si="93"/>
        <v>17.230972637387907</v>
      </c>
      <c r="CZ257" s="259"/>
      <c r="DA257" s="259">
        <f t="shared" si="94"/>
        <v>8.9503334099793044</v>
      </c>
      <c r="DE257" s="245">
        <v>3625</v>
      </c>
      <c r="DG257" s="245">
        <v>25490</v>
      </c>
      <c r="DI257" s="245">
        <v>2716</v>
      </c>
      <c r="DK257" s="245">
        <v>32352</v>
      </c>
      <c r="DM257" s="242">
        <v>11.204871414441147</v>
      </c>
      <c r="DN257" s="242"/>
      <c r="DO257" s="242">
        <v>78.789564787339273</v>
      </c>
      <c r="DP257" s="242"/>
      <c r="DQ257" s="242">
        <v>8.3951533135509386</v>
      </c>
      <c r="DR257" s="242"/>
      <c r="DS257" s="245">
        <v>6631</v>
      </c>
      <c r="DU257" s="245">
        <v>874</v>
      </c>
      <c r="DW257" s="245">
        <v>30493</v>
      </c>
      <c r="DY257" s="242">
        <v>21.745974485947595</v>
      </c>
      <c r="DZ257" s="242"/>
      <c r="EA257" s="242">
        <v>2.8662315941363592</v>
      </c>
      <c r="EB257" s="242"/>
      <c r="EC257" s="242">
        <v>390000</v>
      </c>
      <c r="ED257" s="242"/>
      <c r="EE257" s="242">
        <v>295000</v>
      </c>
      <c r="EF257" s="242"/>
      <c r="EG257" s="260">
        <v>6.2974659748853297</v>
      </c>
      <c r="EH257" s="242"/>
      <c r="EI257" s="260">
        <v>5.357545680126325</v>
      </c>
      <c r="EJ257" s="242"/>
      <c r="EK257" s="242">
        <v>35.299999999999997</v>
      </c>
      <c r="EO257" s="259">
        <v>5.9209178447039541</v>
      </c>
      <c r="EP257" s="259"/>
      <c r="EQ257" s="244">
        <v>7629</v>
      </c>
      <c r="ES257" s="244">
        <v>10309</v>
      </c>
      <c r="EU257" s="244">
        <v>3593</v>
      </c>
      <c r="EW257" s="244">
        <v>475</v>
      </c>
      <c r="EY257" s="244">
        <v>22006</v>
      </c>
      <c r="FA257" s="244">
        <v>7900</v>
      </c>
      <c r="FC257" s="244">
        <v>1236</v>
      </c>
      <c r="FE257" s="244">
        <v>1387</v>
      </c>
      <c r="FG257" s="244">
        <v>32529</v>
      </c>
      <c r="FI257" s="242">
        <v>23.45291893387439</v>
      </c>
      <c r="FJ257" s="242"/>
      <c r="FK257" s="242">
        <v>31.691721233361005</v>
      </c>
      <c r="FL257" s="242"/>
      <c r="FM257" s="242">
        <v>11.04552860524455</v>
      </c>
      <c r="FN257" s="242"/>
      <c r="FO257" s="242">
        <v>1.4602354821851271</v>
      </c>
      <c r="FP257" s="242"/>
      <c r="FQ257" s="242">
        <v>67.650404254665062</v>
      </c>
      <c r="FR257" s="242"/>
      <c r="FS257" s="242">
        <v>24.286021703710535</v>
      </c>
      <c r="FT257" s="242"/>
      <c r="FU257" s="242">
        <v>3.7996864336438256</v>
      </c>
      <c r="FV257" s="242"/>
      <c r="FW257" s="242">
        <v>4.2638876079805712</v>
      </c>
      <c r="GA257" s="254">
        <v>16.05664947441889</v>
      </c>
      <c r="GB257" s="254"/>
      <c r="GC257" s="254">
        <v>50.522843148169649</v>
      </c>
      <c r="GD257" s="254"/>
      <c r="GE257" s="254">
        <v>101.83909120210514</v>
      </c>
      <c r="GF257" s="254"/>
      <c r="GG257" s="254">
        <v>122.81993126159122</v>
      </c>
      <c r="GH257" s="254"/>
      <c r="GI257" s="254">
        <v>63.05941273953956</v>
      </c>
      <c r="GJ257" s="254"/>
      <c r="GK257" s="254">
        <v>14.174109397084811</v>
      </c>
      <c r="GL257" s="254"/>
      <c r="GM257" s="254">
        <v>1.0153438803556054</v>
      </c>
      <c r="GN257" s="254"/>
      <c r="GO257" s="254">
        <v>63.752050176365302</v>
      </c>
      <c r="GP257" s="254"/>
      <c r="GQ257" s="254">
        <v>1223</v>
      </c>
      <c r="GR257" s="254"/>
      <c r="GS257" s="254">
        <v>74.5</v>
      </c>
      <c r="GT257" s="254"/>
      <c r="GU257" s="184">
        <v>51</v>
      </c>
      <c r="GV257" s="184"/>
      <c r="GW257" s="184">
        <v>57.699999999999996</v>
      </c>
      <c r="GX257" s="184"/>
      <c r="GY257" s="184">
        <v>45.8</v>
      </c>
      <c r="GZ257" s="184"/>
      <c r="HA257" s="154">
        <v>96.9</v>
      </c>
      <c r="HC257" s="184">
        <v>19.5</v>
      </c>
      <c r="HG257" s="184">
        <v>873</v>
      </c>
      <c r="HH257" s="184"/>
      <c r="HI257" s="184">
        <v>5391</v>
      </c>
      <c r="HJ257" s="184"/>
      <c r="HK257" s="184">
        <v>199</v>
      </c>
      <c r="HL257" s="184"/>
      <c r="HM257" s="184">
        <v>7004</v>
      </c>
      <c r="HO257" s="183">
        <v>742.50002998788489</v>
      </c>
      <c r="HQ257" s="154"/>
      <c r="HS257" s="238">
        <v>10</v>
      </c>
      <c r="HT257" s="194">
        <v>1997</v>
      </c>
      <c r="HU257" s="239"/>
      <c r="HW257" s="239">
        <v>43.577658289999995</v>
      </c>
      <c r="HX257" s="239"/>
      <c r="HY257" s="154"/>
      <c r="HZ257" s="154"/>
      <c r="IA257" s="184">
        <v>6</v>
      </c>
      <c r="IB257" s="184"/>
      <c r="IC257" s="184">
        <v>93</v>
      </c>
      <c r="ID257" s="184"/>
      <c r="IE257" s="185">
        <v>0.71209010313438326</v>
      </c>
      <c r="IF257" s="185"/>
      <c r="IG257" s="184">
        <v>11.037396598582941</v>
      </c>
    </row>
    <row r="258" spans="1:241" ht="15" customHeight="1" x14ac:dyDescent="0.25">
      <c r="A258" s="156">
        <v>255</v>
      </c>
      <c r="B258" s="197">
        <v>2006</v>
      </c>
      <c r="E258" s="245">
        <v>84252</v>
      </c>
      <c r="G258" s="245">
        <v>15756</v>
      </c>
      <c r="I258" s="245">
        <v>9953</v>
      </c>
      <c r="K258" s="245">
        <v>10962</v>
      </c>
      <c r="M258" s="242">
        <f t="shared" si="95"/>
        <v>18.701039737929072</v>
      </c>
      <c r="N258" s="242"/>
      <c r="O258" s="242">
        <f t="shared" si="96"/>
        <v>11.813369415562835</v>
      </c>
      <c r="P258" s="242"/>
      <c r="Q258" s="242">
        <f t="shared" si="97"/>
        <v>13.010967098703889</v>
      </c>
      <c r="R258" s="242"/>
      <c r="S258" s="242">
        <v>37</v>
      </c>
      <c r="U258" s="242"/>
      <c r="V258" s="242"/>
      <c r="W258" s="245">
        <v>316</v>
      </c>
      <c r="Y258" s="258">
        <v>0.39075541925830665</v>
      </c>
      <c r="Z258" s="258"/>
      <c r="AA258" s="245">
        <v>23512</v>
      </c>
      <c r="AC258" s="242">
        <v>29.074181701269957</v>
      </c>
      <c r="AD258" s="242"/>
      <c r="AE258" s="245">
        <v>22743</v>
      </c>
      <c r="AG258" s="242">
        <v>28.123261076555909</v>
      </c>
      <c r="AH258" s="242"/>
      <c r="AI258" s="245">
        <v>5.164649256576439</v>
      </c>
      <c r="AK258" s="245">
        <v>152</v>
      </c>
      <c r="AM258" s="245">
        <v>540</v>
      </c>
      <c r="AO258" s="245">
        <v>682</v>
      </c>
      <c r="AQ258" s="245">
        <v>77</v>
      </c>
      <c r="AS258" s="245">
        <v>1057</v>
      </c>
      <c r="AU258" s="245">
        <v>141</v>
      </c>
      <c r="AW258" s="245">
        <v>62</v>
      </c>
      <c r="AY258" s="245">
        <v>1422</v>
      </c>
      <c r="BC258" s="245">
        <v>630</v>
      </c>
      <c r="BE258" s="245">
        <v>211</v>
      </c>
      <c r="BG258" s="245">
        <v>133</v>
      </c>
      <c r="BI258" s="245">
        <v>286</v>
      </c>
      <c r="BK258" s="242"/>
      <c r="BL258" s="242"/>
      <c r="BM258" s="245">
        <v>435</v>
      </c>
      <c r="BO258" s="245">
        <v>2220</v>
      </c>
      <c r="BQ258" s="245">
        <v>3521</v>
      </c>
      <c r="BS258" s="245">
        <v>50</v>
      </c>
      <c r="BU258" s="245">
        <v>14889</v>
      </c>
      <c r="BW258" s="242"/>
      <c r="BX258" s="242"/>
      <c r="BY258" s="245">
        <v>9</v>
      </c>
      <c r="CA258" s="245">
        <v>9221</v>
      </c>
      <c r="CC258" s="259">
        <v>11.402391522091284</v>
      </c>
      <c r="CE258" s="242"/>
      <c r="CF258" s="242"/>
      <c r="CG258" s="245">
        <v>36152</v>
      </c>
      <c r="CI258" s="245">
        <v>2265</v>
      </c>
      <c r="CK258" s="245">
        <v>22534</v>
      </c>
      <c r="CM258" s="250">
        <f t="shared" si="98"/>
        <v>5.8958273680922515</v>
      </c>
      <c r="CN258" s="242"/>
      <c r="CO258" s="253">
        <v>4.7588636410457141</v>
      </c>
      <c r="CP258" s="242"/>
      <c r="CQ258" s="250">
        <f t="shared" si="99"/>
        <v>63.029318633000273</v>
      </c>
      <c r="CR258" s="242"/>
      <c r="CS258" s="245">
        <v>8.8377723970944313</v>
      </c>
      <c r="CU258" s="245">
        <v>7248</v>
      </c>
      <c r="CW258" s="245">
        <v>3483</v>
      </c>
      <c r="CY258" s="259">
        <f t="shared" si="93"/>
        <v>20.048683337021465</v>
      </c>
      <c r="CZ258" s="259"/>
      <c r="DA258" s="259">
        <f t="shared" si="94"/>
        <v>9.6343217526001332</v>
      </c>
      <c r="DE258" s="245">
        <v>3332</v>
      </c>
      <c r="DG258" s="245">
        <v>24176</v>
      </c>
      <c r="DI258" s="245">
        <v>3858</v>
      </c>
      <c r="DK258" s="245">
        <v>31600</v>
      </c>
      <c r="DM258" s="242">
        <v>10.544303797468354</v>
      </c>
      <c r="DN258" s="242"/>
      <c r="DO258" s="242">
        <v>76.506329113924053</v>
      </c>
      <c r="DP258" s="242"/>
      <c r="DQ258" s="242">
        <v>12.208860759493671</v>
      </c>
      <c r="DR258" s="242"/>
      <c r="DS258" s="245">
        <v>7865</v>
      </c>
      <c r="DU258" s="245">
        <v>999</v>
      </c>
      <c r="DW258" s="245">
        <v>31601</v>
      </c>
      <c r="DY258" s="242">
        <v>24.888452897060219</v>
      </c>
      <c r="DZ258" s="242"/>
      <c r="EA258" s="242">
        <v>3.1612923641656909</v>
      </c>
      <c r="EB258" s="242"/>
      <c r="EC258" s="242">
        <v>415000</v>
      </c>
      <c r="ED258" s="242"/>
      <c r="EE258" s="242">
        <v>315000</v>
      </c>
      <c r="EF258" s="242"/>
      <c r="EG258" s="260">
        <v>8.1625928588545413</v>
      </c>
      <c r="EH258" s="242"/>
      <c r="EI258" s="260">
        <v>6.1593877306494127</v>
      </c>
      <c r="EJ258" s="242"/>
      <c r="EK258" s="242">
        <v>44.2</v>
      </c>
      <c r="EO258" s="259">
        <v>4.3002109916608058</v>
      </c>
      <c r="EP258" s="259"/>
      <c r="EQ258" s="244">
        <v>8166</v>
      </c>
      <c r="ES258" s="244">
        <v>11275</v>
      </c>
      <c r="EU258" s="244">
        <v>3833</v>
      </c>
      <c r="EW258" s="244">
        <v>505</v>
      </c>
      <c r="EY258" s="244">
        <v>23780</v>
      </c>
      <c r="FA258" s="261">
        <v>8646</v>
      </c>
      <c r="FB258" s="261"/>
      <c r="FC258" s="261">
        <v>2664</v>
      </c>
      <c r="FD258" s="261"/>
      <c r="FE258" s="261">
        <v>3483</v>
      </c>
      <c r="FF258" s="261"/>
      <c r="FG258" s="261">
        <v>36466</v>
      </c>
      <c r="FI258" s="263">
        <v>22.393462403334613</v>
      </c>
      <c r="FJ258" s="263"/>
      <c r="FK258" s="263">
        <v>30.919212417046015</v>
      </c>
      <c r="FL258" s="263"/>
      <c r="FM258" s="263">
        <v>10.511161081555422</v>
      </c>
      <c r="FN258" s="263"/>
      <c r="FO258" s="263">
        <v>1.3848516426260078</v>
      </c>
      <c r="FP258" s="263"/>
      <c r="FQ258" s="263">
        <v>65.211429825042515</v>
      </c>
      <c r="FR258" s="263"/>
      <c r="FS258" s="263">
        <v>22.201502769703286</v>
      </c>
      <c r="FT258" s="263"/>
      <c r="FU258" s="263">
        <v>3.0960346624252728</v>
      </c>
      <c r="FV258" s="263"/>
      <c r="FW258" s="263">
        <v>4.0421214281796747</v>
      </c>
      <c r="GA258" s="254">
        <v>13.891536975237253</v>
      </c>
      <c r="GB258" s="254"/>
      <c r="GC258" s="254">
        <v>66.949066661932832</v>
      </c>
      <c r="GD258" s="254"/>
      <c r="GE258" s="254">
        <v>93.485100480373873</v>
      </c>
      <c r="GF258" s="254"/>
      <c r="GG258" s="254">
        <v>127.2430227769775</v>
      </c>
      <c r="GH258" s="254"/>
      <c r="GI258" s="254">
        <v>66.448241325866277</v>
      </c>
      <c r="GJ258" s="254"/>
      <c r="GK258" s="254">
        <v>14.908209923599204</v>
      </c>
      <c r="GL258" s="254"/>
      <c r="GM258" s="254">
        <v>0</v>
      </c>
      <c r="GN258" s="254"/>
      <c r="GO258" s="254">
        <v>65.3348303410867</v>
      </c>
      <c r="GP258" s="254"/>
      <c r="GQ258" s="254">
        <v>1207</v>
      </c>
      <c r="GR258" s="254"/>
      <c r="GS258" s="254">
        <v>74</v>
      </c>
      <c r="GT258" s="254"/>
      <c r="GU258" s="184">
        <v>51</v>
      </c>
      <c r="GV258" s="184"/>
      <c r="GW258" s="184">
        <v>54.699999999999996</v>
      </c>
      <c r="GX258" s="184"/>
      <c r="GY258" s="184">
        <v>40.6</v>
      </c>
      <c r="GZ258" s="184"/>
      <c r="HC258" s="184">
        <v>19.461883408071699</v>
      </c>
      <c r="HG258" s="184">
        <v>791</v>
      </c>
      <c r="HH258" s="184"/>
      <c r="HI258" s="184">
        <v>6407</v>
      </c>
      <c r="HJ258" s="184"/>
      <c r="HK258" s="184">
        <v>224</v>
      </c>
      <c r="HL258" s="184"/>
      <c r="HM258" s="184">
        <v>7878</v>
      </c>
      <c r="HO258" s="183">
        <v>767.1141499207871</v>
      </c>
      <c r="HQ258" s="154"/>
      <c r="HS258" s="238">
        <v>10</v>
      </c>
      <c r="HT258" s="194">
        <v>1998</v>
      </c>
      <c r="HU258" s="239"/>
      <c r="HW258" s="239">
        <v>43.055</v>
      </c>
      <c r="HX258" s="239"/>
      <c r="HY258" s="154"/>
      <c r="HZ258" s="154"/>
      <c r="IA258" s="184">
        <v>3</v>
      </c>
      <c r="IB258" s="184"/>
      <c r="IC258" s="184">
        <v>71</v>
      </c>
      <c r="ID258" s="184"/>
      <c r="IE258" s="185">
        <v>0.35369016741334591</v>
      </c>
      <c r="IF258" s="185"/>
      <c r="IG258" s="184">
        <v>8.3706672954491861</v>
      </c>
    </row>
    <row r="259" spans="1:241" ht="15" customHeight="1" x14ac:dyDescent="0.25">
      <c r="A259" s="156">
        <v>256</v>
      </c>
      <c r="B259" s="197">
        <v>2011</v>
      </c>
      <c r="E259" s="245">
        <v>83802</v>
      </c>
      <c r="G259" s="245">
        <v>15048</v>
      </c>
      <c r="I259" s="245">
        <v>10217</v>
      </c>
      <c r="K259" s="245">
        <v>11490</v>
      </c>
      <c r="M259" s="242">
        <f t="shared" si="95"/>
        <v>17.956612014033077</v>
      </c>
      <c r="N259" s="242"/>
      <c r="O259" s="242">
        <f t="shared" si="96"/>
        <v>12.191833130474212</v>
      </c>
      <c r="P259" s="242"/>
      <c r="Q259" s="242">
        <f t="shared" si="97"/>
        <v>13.710889954893679</v>
      </c>
      <c r="R259" s="242"/>
      <c r="S259" s="242">
        <v>38</v>
      </c>
      <c r="U259" s="242"/>
      <c r="V259" s="242"/>
      <c r="W259" s="245">
        <v>381</v>
      </c>
      <c r="Y259" s="258">
        <v>0.45708664251265685</v>
      </c>
      <c r="Z259" s="258"/>
      <c r="AA259" s="245">
        <v>25707</v>
      </c>
      <c r="AC259" s="242">
        <v>30.840751493629583</v>
      </c>
      <c r="AD259" s="242"/>
      <c r="AE259" s="245">
        <v>24578</v>
      </c>
      <c r="AG259" s="242">
        <v>29.486287400724621</v>
      </c>
      <c r="AH259" s="244"/>
      <c r="AI259" s="245">
        <v>3.3661111232780714</v>
      </c>
      <c r="AK259" s="245">
        <v>135</v>
      </c>
      <c r="AM259" s="245">
        <v>857</v>
      </c>
      <c r="AO259" s="245">
        <v>2326</v>
      </c>
      <c r="AQ259" s="245">
        <v>57</v>
      </c>
      <c r="AS259" s="245">
        <v>971</v>
      </c>
      <c r="AU259" s="245">
        <v>187</v>
      </c>
      <c r="AW259" s="245">
        <v>63</v>
      </c>
      <c r="AY259" s="245">
        <v>1332</v>
      </c>
      <c r="BC259" s="245">
        <v>537</v>
      </c>
      <c r="BE259" s="245">
        <v>196</v>
      </c>
      <c r="BG259" s="245">
        <v>160</v>
      </c>
      <c r="BI259" s="245">
        <v>181</v>
      </c>
      <c r="BK259" s="242"/>
      <c r="BL259" s="242"/>
      <c r="BM259" s="245">
        <v>1412</v>
      </c>
      <c r="BO259" s="245">
        <v>2277</v>
      </c>
      <c r="BQ259" s="245">
        <v>3975</v>
      </c>
      <c r="BS259" s="245">
        <v>83</v>
      </c>
      <c r="BU259" s="245">
        <v>18242</v>
      </c>
      <c r="BW259" s="242"/>
      <c r="BX259" s="242"/>
      <c r="BY259" s="245">
        <v>6.7</v>
      </c>
      <c r="CA259" s="245">
        <v>12686</v>
      </c>
      <c r="CC259" s="259">
        <v>15.219425582455552</v>
      </c>
      <c r="CE259" s="242"/>
      <c r="CF259" s="242"/>
      <c r="CG259" s="245">
        <v>39148</v>
      </c>
      <c r="CI259" s="245">
        <v>2365</v>
      </c>
      <c r="CK259" s="245">
        <v>22481</v>
      </c>
      <c r="CM259" s="250">
        <f t="shared" si="98"/>
        <v>5.6970105750006024</v>
      </c>
      <c r="CN259" s="242"/>
      <c r="CO259" s="253">
        <v>5.5182945704438993</v>
      </c>
      <c r="CP259" s="242"/>
      <c r="CQ259" s="250">
        <f t="shared" si="99"/>
        <v>64.870144076007136</v>
      </c>
      <c r="CR259" s="242"/>
      <c r="CS259" s="245">
        <v>6.5119145439605592</v>
      </c>
      <c r="CU259" s="245">
        <v>8848</v>
      </c>
      <c r="CW259" s="245">
        <v>3448</v>
      </c>
      <c r="CY259" s="259">
        <f t="shared" si="93"/>
        <v>22.601410033718196</v>
      </c>
      <c r="CZ259" s="259"/>
      <c r="DA259" s="259">
        <f t="shared" si="94"/>
        <v>8.8076019209155003</v>
      </c>
      <c r="DE259" s="245">
        <v>3510</v>
      </c>
      <c r="DG259" s="245">
        <v>24708</v>
      </c>
      <c r="DI259" s="245">
        <v>4068</v>
      </c>
      <c r="DK259" s="245">
        <v>32529</v>
      </c>
      <c r="DM259" s="242">
        <v>10.790371668357466</v>
      </c>
      <c r="DN259" s="242"/>
      <c r="DO259" s="242">
        <v>75.956838513326574</v>
      </c>
      <c r="DP259" s="242"/>
      <c r="DQ259" s="242">
        <v>12.505764087429677</v>
      </c>
      <c r="DR259" s="242"/>
      <c r="DS259" s="245">
        <v>8789</v>
      </c>
      <c r="DU259" s="245">
        <v>997</v>
      </c>
      <c r="DW259" s="245">
        <v>32528</v>
      </c>
      <c r="DY259" s="242">
        <v>27.019798327594685</v>
      </c>
      <c r="DZ259" s="242"/>
      <c r="EA259" s="242">
        <v>3.0650516478111163</v>
      </c>
      <c r="EB259" s="242"/>
      <c r="EC259" s="242">
        <v>434000</v>
      </c>
      <c r="ED259" s="242"/>
      <c r="EE259" s="242">
        <v>365000</v>
      </c>
      <c r="EF259" s="242"/>
      <c r="EG259" s="242">
        <v>7.339231165945967</v>
      </c>
      <c r="EH259" s="242"/>
      <c r="EI259" s="242">
        <v>5.1820922759550916</v>
      </c>
      <c r="EJ259" s="242"/>
      <c r="EK259" s="242">
        <v>39.5</v>
      </c>
      <c r="EO259" s="259">
        <v>4.5218753058627774</v>
      </c>
      <c r="EP259" s="259"/>
      <c r="EQ259" s="266">
        <v>8937</v>
      </c>
      <c r="ER259" s="266"/>
      <c r="ES259" s="266">
        <v>11623</v>
      </c>
      <c r="ET259" s="266"/>
      <c r="EU259" s="266">
        <v>3966</v>
      </c>
      <c r="EV259" s="266"/>
      <c r="EW259" s="266">
        <v>455</v>
      </c>
      <c r="EX259" s="266"/>
      <c r="EY259" s="244">
        <v>24981</v>
      </c>
      <c r="FA259" s="244">
        <v>9118</v>
      </c>
      <c r="FC259" s="244">
        <v>1003</v>
      </c>
      <c r="FE259" s="244">
        <v>1256</v>
      </c>
      <c r="FG259" s="244">
        <f t="shared" ref="FG259" si="100">SUM(EY259,FA259,FC259,FE259)</f>
        <v>36358</v>
      </c>
      <c r="FI259" s="257">
        <f>EQ259/FG259*100</f>
        <v>24.580559986797955</v>
      </c>
      <c r="FJ259" s="257"/>
      <c r="FK259" s="257">
        <f>ES259/FG259*100</f>
        <v>31.968205071786127</v>
      </c>
      <c r="FL259" s="257"/>
      <c r="FM259" s="257">
        <f>EU259/FG259*100</f>
        <v>10.908190769569282</v>
      </c>
      <c r="FN259" s="257"/>
      <c r="FO259" s="257">
        <f>EW259/FG259*100</f>
        <v>1.2514439738159415</v>
      </c>
      <c r="FP259" s="257"/>
      <c r="FQ259" s="257">
        <f>EY259/FG259*100</f>
        <v>68.708399801969307</v>
      </c>
      <c r="FS259" s="242">
        <f>FA259/FG259*100</f>
        <v>25.078387150008254</v>
      </c>
      <c r="FT259" s="242"/>
      <c r="FU259" s="242">
        <f>FC259/FG259*100</f>
        <v>2.7586775950272293</v>
      </c>
      <c r="FV259" s="242"/>
      <c r="FW259" s="242">
        <f>FE259/FG259*100</f>
        <v>3.4545354529952146</v>
      </c>
      <c r="GA259" s="254">
        <v>13.344534908261354</v>
      </c>
      <c r="GB259" s="254"/>
      <c r="GC259" s="254">
        <v>62.233227364206627</v>
      </c>
      <c r="GD259" s="254"/>
      <c r="GE259" s="254">
        <v>104.86968885530349</v>
      </c>
      <c r="GF259" s="254"/>
      <c r="GG259" s="254">
        <v>118.69093735372178</v>
      </c>
      <c r="GH259" s="254"/>
      <c r="GI259" s="254">
        <v>72.496935915281142</v>
      </c>
      <c r="GJ259" s="254"/>
      <c r="GK259" s="254">
        <v>14.208522838119135</v>
      </c>
      <c r="GL259" s="254"/>
      <c r="GM259" s="254">
        <v>0</v>
      </c>
      <c r="GN259" s="254"/>
      <c r="GO259" s="254">
        <v>65.243745810588919</v>
      </c>
      <c r="GP259" s="254"/>
      <c r="GQ259" s="254">
        <v>1253</v>
      </c>
      <c r="GR259" s="254"/>
      <c r="GS259" s="254">
        <v>83.7</v>
      </c>
      <c r="GT259" s="254"/>
      <c r="GU259" s="184">
        <v>72.7</v>
      </c>
      <c r="GV259" s="184"/>
      <c r="GW259" s="184">
        <v>65</v>
      </c>
      <c r="GX259" s="184"/>
      <c r="GY259" s="184">
        <v>49.900000000000006</v>
      </c>
      <c r="GZ259" s="184"/>
      <c r="HC259" s="184">
        <v>15.6</v>
      </c>
      <c r="HG259" s="184">
        <v>739</v>
      </c>
      <c r="HH259" s="184"/>
      <c r="HI259" s="184">
        <v>5281</v>
      </c>
      <c r="HJ259" s="184"/>
      <c r="HK259" s="184">
        <v>255</v>
      </c>
      <c r="HL259" s="184"/>
      <c r="HM259" s="184">
        <v>6864</v>
      </c>
      <c r="HO259" s="183">
        <v>694.3455348240991</v>
      </c>
      <c r="HQ259" s="154"/>
      <c r="HS259" s="238">
        <v>10</v>
      </c>
      <c r="HT259" s="194">
        <v>1999</v>
      </c>
      <c r="HU259" s="239"/>
      <c r="HW259" s="239">
        <v>44.925263059999999</v>
      </c>
      <c r="HX259" s="239"/>
      <c r="HY259" s="154"/>
      <c r="HZ259" s="154"/>
      <c r="IA259" s="184">
        <v>8</v>
      </c>
      <c r="IB259" s="184"/>
      <c r="IC259" s="184">
        <v>76</v>
      </c>
      <c r="ID259" s="184"/>
      <c r="IE259" s="185">
        <v>0.93539900613855598</v>
      </c>
      <c r="IF259" s="185"/>
      <c r="IG259" s="184">
        <v>8.8862905583162828</v>
      </c>
    </row>
    <row r="260" spans="1:241" ht="15" customHeight="1" x14ac:dyDescent="0.25">
      <c r="A260" s="198">
        <v>257</v>
      </c>
      <c r="B260" s="155"/>
      <c r="C260" s="244"/>
      <c r="D260" s="244"/>
      <c r="E260" s="245">
        <v>84259</v>
      </c>
      <c r="F260" s="244"/>
      <c r="G260" s="244">
        <v>16353</v>
      </c>
      <c r="H260" s="244"/>
      <c r="I260" s="244">
        <v>9834</v>
      </c>
      <c r="J260" s="244"/>
      <c r="K260" s="244">
        <v>13125</v>
      </c>
      <c r="L260" s="244"/>
      <c r="M260" s="242">
        <f t="shared" si="95"/>
        <v>19.408015760927615</v>
      </c>
      <c r="N260" s="242"/>
      <c r="O260" s="242">
        <f>I260/E260*100</f>
        <v>11.671156790372542</v>
      </c>
      <c r="P260" s="242"/>
      <c r="Q260" s="242">
        <f>K260/E260*100</f>
        <v>15.576971006064632</v>
      </c>
      <c r="R260" s="244"/>
      <c r="S260" s="244">
        <v>38</v>
      </c>
      <c r="U260" s="244"/>
      <c r="V260" s="244"/>
      <c r="W260" s="244">
        <v>490</v>
      </c>
      <c r="X260" s="244"/>
      <c r="Y260" s="244">
        <v>0.55194476046723806</v>
      </c>
      <c r="Z260" s="244"/>
      <c r="AA260" s="244">
        <v>32600</v>
      </c>
      <c r="AB260" s="244"/>
      <c r="AC260" s="244">
        <v>36.721222839248902</v>
      </c>
      <c r="AD260" s="244"/>
      <c r="AE260" s="244">
        <v>30543</v>
      </c>
      <c r="AF260" s="244"/>
      <c r="AG260" s="245">
        <v>34.404181263165015</v>
      </c>
      <c r="AH260" s="244"/>
      <c r="AI260" s="244"/>
      <c r="AJ260" s="244"/>
      <c r="AK260" s="244">
        <v>130</v>
      </c>
      <c r="AL260" s="244"/>
      <c r="AM260" s="244">
        <v>1062</v>
      </c>
      <c r="AN260" s="244"/>
      <c r="AO260" s="244">
        <v>2569</v>
      </c>
      <c r="AP260" s="244"/>
      <c r="AQ260" s="244">
        <v>66</v>
      </c>
      <c r="AR260" s="244"/>
      <c r="AS260" s="244">
        <v>1027</v>
      </c>
      <c r="AT260" s="244"/>
      <c r="AU260" s="244">
        <v>227</v>
      </c>
      <c r="AV260" s="244"/>
      <c r="AW260" s="244">
        <v>56</v>
      </c>
      <c r="AX260" s="244"/>
      <c r="AY260" s="244">
        <v>1417</v>
      </c>
      <c r="AZ260" s="244"/>
      <c r="BA260" s="244"/>
      <c r="BB260" s="244"/>
      <c r="BC260" s="244">
        <v>506</v>
      </c>
      <c r="BD260" s="244"/>
      <c r="BE260" s="244">
        <v>178</v>
      </c>
      <c r="BF260" s="244"/>
      <c r="BG260" s="244">
        <v>95</v>
      </c>
      <c r="BH260" s="244"/>
      <c r="BI260" s="244">
        <v>233</v>
      </c>
      <c r="BJ260" s="244"/>
      <c r="BK260" s="244"/>
      <c r="BL260" s="244"/>
      <c r="BM260" s="244">
        <v>1922</v>
      </c>
      <c r="BN260" s="244"/>
      <c r="BO260" s="244">
        <v>2101</v>
      </c>
      <c r="BP260" s="244"/>
      <c r="BQ260" s="244">
        <v>4405</v>
      </c>
      <c r="BR260" s="244"/>
      <c r="BS260" s="244">
        <v>78</v>
      </c>
      <c r="BT260" s="244"/>
      <c r="BU260" s="244">
        <v>27795</v>
      </c>
      <c r="BW260" s="244"/>
      <c r="BX260" s="244"/>
      <c r="BY260" s="244"/>
      <c r="BZ260" s="244"/>
      <c r="CA260" s="244">
        <v>16883</v>
      </c>
      <c r="CB260" s="244"/>
      <c r="CC260" s="244">
        <v>19.017313042792615</v>
      </c>
      <c r="CE260" s="244"/>
      <c r="CF260" s="244"/>
      <c r="CG260" s="256">
        <v>41978</v>
      </c>
      <c r="CH260" s="256"/>
      <c r="CI260" s="256">
        <v>2932</v>
      </c>
      <c r="CJ260" s="256"/>
      <c r="CK260" s="256">
        <v>23334</v>
      </c>
      <c r="CL260" s="244"/>
      <c r="CM260" s="250">
        <f t="shared" si="98"/>
        <v>6.5286127811177916</v>
      </c>
      <c r="CN260" s="244"/>
      <c r="CO260" s="257">
        <v>5.1901243467291405</v>
      </c>
      <c r="CP260" s="244"/>
      <c r="CQ260" s="250">
        <f t="shared" si="99"/>
        <v>65.807983119395104</v>
      </c>
      <c r="CR260" s="244"/>
      <c r="CS260" s="245">
        <v>4.2672028596961571</v>
      </c>
      <c r="CT260" s="244"/>
      <c r="CU260" s="245">
        <v>10360</v>
      </c>
      <c r="CW260" s="245">
        <v>3245</v>
      </c>
      <c r="CX260" s="244"/>
      <c r="CY260" s="252">
        <f t="shared" si="93"/>
        <v>24.679594073085902</v>
      </c>
      <c r="CZ260" s="244"/>
      <c r="DA260" s="252">
        <f t="shared" si="94"/>
        <v>7.7302396493401302</v>
      </c>
      <c r="DE260" s="244">
        <v>2869</v>
      </c>
      <c r="DF260" s="244"/>
      <c r="DG260" s="244">
        <v>24157</v>
      </c>
      <c r="DH260" s="244"/>
      <c r="DI260" s="244">
        <v>9802</v>
      </c>
      <c r="DJ260" s="244"/>
      <c r="DK260" s="244">
        <v>37151</v>
      </c>
      <c r="DL260" s="244"/>
      <c r="DM260" s="244">
        <v>7.7225377513391296</v>
      </c>
      <c r="DN260" s="244"/>
      <c r="DO260" s="244">
        <v>65.023821700627167</v>
      </c>
      <c r="DP260" s="244"/>
      <c r="DQ260" s="244">
        <v>26.384215768081614</v>
      </c>
      <c r="DR260" s="244"/>
      <c r="DS260" s="244">
        <v>9668</v>
      </c>
      <c r="DT260" s="244"/>
      <c r="DU260" s="244">
        <v>984</v>
      </c>
      <c r="DV260" s="244"/>
      <c r="DW260" s="244">
        <v>37172</v>
      </c>
      <c r="DX260" s="244"/>
      <c r="DY260" s="244">
        <v>26.008823845905521</v>
      </c>
      <c r="DZ260" s="244"/>
      <c r="EA260" s="244">
        <v>2.6471537716560851</v>
      </c>
      <c r="EB260" s="244"/>
      <c r="EC260" s="245">
        <v>531500</v>
      </c>
      <c r="ED260" s="244"/>
      <c r="EE260" s="245">
        <v>411000</v>
      </c>
      <c r="EG260" s="245">
        <v>9.8000000000000007</v>
      </c>
      <c r="EI260" s="245">
        <v>6.6</v>
      </c>
      <c r="EK260" s="242">
        <v>39.5</v>
      </c>
      <c r="EO260" s="244">
        <v>3.2</v>
      </c>
      <c r="EP260" s="244"/>
      <c r="GA260" s="254">
        <v>12.421398885514645</v>
      </c>
      <c r="GB260" s="254"/>
      <c r="GC260" s="254">
        <v>64.476362302646265</v>
      </c>
      <c r="GD260" s="254"/>
      <c r="GE260" s="254">
        <v>104.22357017516332</v>
      </c>
      <c r="GF260" s="254"/>
      <c r="GG260" s="254">
        <v>123.99888469483763</v>
      </c>
      <c r="GH260" s="254"/>
      <c r="GI260" s="254">
        <v>80.883865589525911</v>
      </c>
      <c r="GJ260" s="254"/>
      <c r="GK260" s="254">
        <v>15.492877835756103</v>
      </c>
      <c r="GL260" s="254"/>
      <c r="GM260" s="254">
        <v>0</v>
      </c>
      <c r="GN260" s="254"/>
      <c r="GO260" s="254">
        <v>67.765677852419259</v>
      </c>
      <c r="GP260" s="254"/>
      <c r="GQ260" s="254">
        <v>1331</v>
      </c>
      <c r="GR260" s="254"/>
      <c r="GS260" s="254">
        <v>73</v>
      </c>
      <c r="GT260" s="254"/>
      <c r="GU260" s="184">
        <v>60.8</v>
      </c>
      <c r="GV260" s="184"/>
      <c r="GW260" s="184">
        <v>57</v>
      </c>
      <c r="GX260" s="184"/>
      <c r="GY260" s="184">
        <v>44.7</v>
      </c>
      <c r="GZ260" s="184"/>
      <c r="HC260" s="184"/>
      <c r="HG260" s="184">
        <v>762</v>
      </c>
      <c r="HH260" s="184"/>
      <c r="HI260" s="184">
        <v>4919</v>
      </c>
      <c r="HJ260" s="184"/>
      <c r="HK260" s="184">
        <v>235</v>
      </c>
      <c r="HL260" s="184"/>
      <c r="HM260" s="184">
        <v>6570</v>
      </c>
      <c r="HO260" s="183">
        <v>619.31696140903557</v>
      </c>
      <c r="HQ260" s="154"/>
      <c r="HS260" s="238">
        <v>10</v>
      </c>
      <c r="HT260" s="194">
        <v>2000</v>
      </c>
      <c r="HU260" s="239"/>
      <c r="HW260" s="239">
        <v>47.972306659999994</v>
      </c>
      <c r="HX260" s="239"/>
      <c r="HY260" s="154"/>
      <c r="HZ260" s="154"/>
      <c r="IA260" s="184">
        <v>3</v>
      </c>
      <c r="IB260" s="184"/>
      <c r="IC260" s="184">
        <v>95</v>
      </c>
      <c r="ID260" s="184"/>
      <c r="IE260" s="185">
        <v>0.34834709304350858</v>
      </c>
      <c r="IF260" s="185"/>
      <c r="IG260" s="184">
        <v>11.030991279711104</v>
      </c>
    </row>
    <row r="261" spans="1:241" ht="15" customHeight="1" x14ac:dyDescent="0.25">
      <c r="A261" s="156">
        <v>258</v>
      </c>
      <c r="B261" s="155"/>
      <c r="C261" s="244"/>
      <c r="D261" s="244"/>
      <c r="E261" s="245">
        <v>84759</v>
      </c>
      <c r="F261" s="244"/>
      <c r="G261" s="244">
        <v>16935</v>
      </c>
      <c r="H261" s="244"/>
      <c r="I261" s="244">
        <v>9029</v>
      </c>
      <c r="J261" s="244"/>
      <c r="K261" s="244">
        <v>14709</v>
      </c>
      <c r="L261" s="244"/>
      <c r="M261" s="244">
        <v>18.544271916953196</v>
      </c>
      <c r="N261" s="244"/>
      <c r="O261" s="244">
        <v>9.8869932765379644</v>
      </c>
      <c r="P261" s="244"/>
      <c r="Q261" s="244">
        <v>16.106743172510456</v>
      </c>
      <c r="R261" s="244"/>
      <c r="S261" s="244">
        <v>39</v>
      </c>
      <c r="U261" s="244"/>
      <c r="V261" s="244"/>
      <c r="W261" s="245">
        <v>629</v>
      </c>
      <c r="Y261" s="257">
        <v>0.71820050239780775</v>
      </c>
      <c r="Z261" s="257"/>
      <c r="AA261" s="245">
        <v>27525</v>
      </c>
      <c r="AC261" s="245">
        <v>31.53535052644845</v>
      </c>
      <c r="AE261" s="245">
        <v>24751</v>
      </c>
      <c r="AG261" s="245">
        <v>28.406652052656348</v>
      </c>
      <c r="AK261" s="245">
        <v>148</v>
      </c>
      <c r="AM261" s="245">
        <v>925</v>
      </c>
      <c r="AO261" s="245">
        <v>2494</v>
      </c>
      <c r="AQ261" s="245">
        <v>66</v>
      </c>
      <c r="AS261" s="245">
        <v>1123</v>
      </c>
      <c r="AU261" s="245">
        <v>218</v>
      </c>
      <c r="AW261" s="245">
        <v>90</v>
      </c>
      <c r="AY261" s="245">
        <v>1487</v>
      </c>
      <c r="AZ261" s="244"/>
      <c r="BA261" s="244"/>
      <c r="BB261" s="244"/>
      <c r="BC261" s="244">
        <v>469</v>
      </c>
      <c r="BD261" s="244"/>
      <c r="BE261" s="244">
        <v>221</v>
      </c>
      <c r="BF261" s="244"/>
      <c r="BG261" s="244">
        <v>24</v>
      </c>
      <c r="BH261" s="244"/>
      <c r="BI261" s="244">
        <v>224</v>
      </c>
      <c r="BJ261" s="244"/>
      <c r="BK261" s="244"/>
      <c r="BL261" s="244"/>
      <c r="BM261" s="245">
        <v>2135</v>
      </c>
      <c r="BO261" s="245">
        <v>2043</v>
      </c>
      <c r="BQ261" s="245">
        <v>4656</v>
      </c>
      <c r="BS261" s="245">
        <v>93</v>
      </c>
      <c r="BU261" s="245">
        <v>35334</v>
      </c>
      <c r="BW261" s="244"/>
      <c r="BX261" s="244"/>
      <c r="BY261" s="244"/>
      <c r="BZ261" s="244"/>
      <c r="CA261" s="244">
        <v>21096</v>
      </c>
      <c r="CB261" s="244"/>
      <c r="CC261" s="244">
        <v>24.482122340981093</v>
      </c>
      <c r="CE261" s="244"/>
      <c r="CF261" s="244"/>
      <c r="CG261" s="244">
        <v>45021</v>
      </c>
      <c r="CH261" s="244"/>
      <c r="CI261" s="244">
        <v>2447</v>
      </c>
      <c r="CJ261" s="244"/>
      <c r="CK261" s="244">
        <v>23277</v>
      </c>
      <c r="CL261" s="244"/>
      <c r="CM261" s="244">
        <v>5.1550518243869554</v>
      </c>
      <c r="CN261" s="244"/>
      <c r="CO261" s="257">
        <v>5.3</v>
      </c>
      <c r="CP261" s="244"/>
      <c r="CQ261" s="244">
        <v>67.097321365467522</v>
      </c>
      <c r="CR261" s="244"/>
      <c r="CS261" s="244">
        <v>4.5877969259431763</v>
      </c>
      <c r="CT261" s="244"/>
      <c r="CU261" s="244">
        <v>12360</v>
      </c>
      <c r="CV261" s="244"/>
      <c r="CW261" s="244">
        <v>3099</v>
      </c>
      <c r="CX261" s="244"/>
      <c r="CY261" s="244">
        <v>28.013236027378628</v>
      </c>
      <c r="CZ261" s="244"/>
      <c r="DA261" s="244">
        <v>7.0237069942432351</v>
      </c>
      <c r="DE261" s="245">
        <v>2350</v>
      </c>
      <c r="DG261" s="245">
        <v>23967</v>
      </c>
      <c r="DI261" s="245">
        <v>8236</v>
      </c>
      <c r="DK261" s="245">
        <v>34665</v>
      </c>
      <c r="DM261" s="245">
        <v>6.7791720755805569</v>
      </c>
      <c r="DO261" s="245">
        <v>69.138900908697536</v>
      </c>
      <c r="DQ261" s="245">
        <v>23.758834559353815</v>
      </c>
      <c r="DS261" s="245">
        <v>10164</v>
      </c>
      <c r="DU261" s="245">
        <v>974</v>
      </c>
      <c r="DW261" s="245">
        <v>34660</v>
      </c>
      <c r="DY261" s="245">
        <v>29.704532834555923</v>
      </c>
      <c r="EA261" s="245">
        <v>2.846538270450361</v>
      </c>
      <c r="EB261" s="244"/>
      <c r="EC261" s="245">
        <v>535000</v>
      </c>
      <c r="ED261" s="244"/>
      <c r="EE261" s="245">
        <v>419000</v>
      </c>
      <c r="EK261" s="242">
        <v>35</v>
      </c>
      <c r="EO261" s="244">
        <v>1.6834643925130135</v>
      </c>
      <c r="EP261" s="244"/>
      <c r="GA261" s="254">
        <v>12.691016794626767</v>
      </c>
      <c r="GB261" s="254"/>
      <c r="GC261" s="254">
        <v>62.962961938994354</v>
      </c>
      <c r="GD261" s="254"/>
      <c r="GE261" s="254">
        <v>125.85245021301169</v>
      </c>
      <c r="GF261" s="254"/>
      <c r="GG261" s="254">
        <v>149.21331469383614</v>
      </c>
      <c r="GH261" s="254"/>
      <c r="GI261" s="254">
        <v>91.521445386915047</v>
      </c>
      <c r="GJ261" s="254"/>
      <c r="GK261" s="254">
        <v>15.89551563410687</v>
      </c>
      <c r="GL261" s="254"/>
      <c r="GM261" s="254">
        <v>0</v>
      </c>
      <c r="GN261" s="254"/>
      <c r="GO261" s="254">
        <v>76.760720441517691</v>
      </c>
      <c r="GP261" s="254"/>
      <c r="GQ261" s="254">
        <v>1340</v>
      </c>
      <c r="GR261" s="254"/>
      <c r="GS261" s="254">
        <v>80.599999999999994</v>
      </c>
      <c r="GT261" s="254"/>
      <c r="GU261" s="184">
        <v>80.099999999999994</v>
      </c>
      <c r="GV261" s="184"/>
      <c r="GW261" s="184">
        <v>60.4</v>
      </c>
      <c r="GX261" s="184"/>
      <c r="GY261" s="184">
        <v>43.900000000000006</v>
      </c>
      <c r="GZ261" s="184"/>
      <c r="HC261" s="184"/>
      <c r="HG261" s="184">
        <v>819</v>
      </c>
      <c r="HH261" s="184"/>
      <c r="HI261" s="184">
        <v>4271</v>
      </c>
      <c r="HJ261" s="184"/>
      <c r="HK261" s="184">
        <v>248</v>
      </c>
      <c r="HL261" s="184"/>
      <c r="HM261" s="184">
        <v>6023</v>
      </c>
      <c r="HO261" s="183">
        <v>640.8810928209449</v>
      </c>
      <c r="HQ261" s="154"/>
      <c r="HS261" s="238">
        <v>10</v>
      </c>
      <c r="HT261" s="194">
        <v>2001</v>
      </c>
      <c r="HU261" s="239"/>
      <c r="HW261" s="239">
        <v>49.439403599999999</v>
      </c>
      <c r="HX261" s="239"/>
      <c r="HY261" s="154"/>
      <c r="HZ261" s="154"/>
      <c r="IA261" s="184">
        <v>1</v>
      </c>
      <c r="IB261" s="184"/>
      <c r="IC261" s="184">
        <v>92</v>
      </c>
      <c r="ID261" s="184"/>
      <c r="IE261" s="185">
        <v>0.11430400292618248</v>
      </c>
      <c r="IF261" s="185"/>
      <c r="IG261" s="184">
        <v>10.515968269208788</v>
      </c>
    </row>
    <row r="262" spans="1:241" ht="15" customHeight="1" x14ac:dyDescent="0.25">
      <c r="A262" s="156">
        <v>259</v>
      </c>
      <c r="B262" s="155"/>
      <c r="C262" s="244"/>
      <c r="D262" s="244"/>
      <c r="E262" s="245">
        <v>85481</v>
      </c>
      <c r="F262" s="244"/>
      <c r="G262" s="244"/>
      <c r="H262" s="244"/>
      <c r="I262" s="244"/>
      <c r="J262" s="244"/>
      <c r="K262" s="244"/>
      <c r="L262" s="244"/>
      <c r="M262" s="244"/>
      <c r="N262" s="244"/>
      <c r="O262" s="244"/>
      <c r="P262" s="244"/>
      <c r="Q262" s="244"/>
      <c r="R262" s="244"/>
      <c r="S262" s="244"/>
      <c r="U262" s="244"/>
      <c r="V262" s="244"/>
      <c r="W262" s="244"/>
      <c r="X262" s="244"/>
      <c r="Y262" s="244"/>
      <c r="Z262" s="244"/>
      <c r="AA262" s="244"/>
      <c r="AB262" s="244"/>
      <c r="AC262" s="244"/>
      <c r="AD262" s="244"/>
      <c r="AE262" s="244"/>
      <c r="AF262" s="244"/>
      <c r="AG262" s="244"/>
      <c r="AH262" s="244"/>
      <c r="AI262" s="244"/>
      <c r="AJ262" s="244"/>
      <c r="AK262" s="244"/>
      <c r="AL262" s="244"/>
      <c r="AM262" s="244"/>
      <c r="AN262" s="244"/>
      <c r="AO262" s="244"/>
      <c r="AP262" s="244"/>
      <c r="AQ262" s="244"/>
      <c r="AR262" s="244"/>
      <c r="AS262" s="244"/>
      <c r="AT262" s="244"/>
      <c r="AU262" s="244"/>
      <c r="AV262" s="244"/>
      <c r="AW262" s="244"/>
      <c r="AX262" s="244"/>
      <c r="AY262" s="244"/>
      <c r="AZ262" s="244"/>
      <c r="BA262" s="244"/>
      <c r="BB262" s="244"/>
      <c r="BC262" s="244">
        <v>618</v>
      </c>
      <c r="BD262" s="244"/>
      <c r="BE262" s="244">
        <v>224</v>
      </c>
      <c r="BF262" s="244"/>
      <c r="BG262" s="244">
        <v>84</v>
      </c>
      <c r="BH262" s="244"/>
      <c r="BI262" s="244">
        <v>300</v>
      </c>
      <c r="BJ262" s="244"/>
      <c r="BK262" s="244"/>
      <c r="BL262" s="244"/>
      <c r="BM262" s="244"/>
      <c r="BN262" s="244"/>
      <c r="BO262" s="244"/>
      <c r="BP262" s="244"/>
      <c r="BQ262" s="244"/>
      <c r="BR262" s="244"/>
      <c r="BS262" s="244"/>
      <c r="BT262" s="244"/>
      <c r="BU262" s="244"/>
      <c r="BW262" s="244"/>
      <c r="BX262" s="244"/>
      <c r="BY262" s="244"/>
      <c r="BZ262" s="244"/>
      <c r="CA262" s="244"/>
      <c r="CB262" s="244"/>
      <c r="CC262" s="244"/>
      <c r="CE262" s="244"/>
      <c r="CF262" s="244"/>
      <c r="CG262" s="244"/>
      <c r="CH262" s="244"/>
      <c r="CI262" s="244"/>
      <c r="CJ262" s="244"/>
      <c r="CK262" s="244"/>
      <c r="CL262" s="244"/>
      <c r="CM262" s="244"/>
      <c r="CN262" s="244"/>
      <c r="CO262" s="257">
        <v>5.8</v>
      </c>
      <c r="CP262" s="244"/>
      <c r="CQ262" s="244"/>
      <c r="CR262" s="244"/>
      <c r="CS262" s="244"/>
      <c r="CT262" s="244"/>
      <c r="CU262" s="244"/>
      <c r="CV262" s="244"/>
      <c r="CW262" s="244"/>
      <c r="CX262" s="244"/>
      <c r="CY262" s="244"/>
      <c r="CZ262" s="244"/>
      <c r="DA262" s="244"/>
      <c r="DE262" s="244"/>
      <c r="DF262" s="244"/>
      <c r="DG262" s="244"/>
      <c r="DH262" s="244"/>
      <c r="DI262" s="244"/>
      <c r="DJ262" s="244"/>
      <c r="DK262" s="244"/>
      <c r="DL262" s="244"/>
      <c r="DM262" s="244"/>
      <c r="DN262" s="244"/>
      <c r="DO262" s="244"/>
      <c r="DP262" s="244"/>
      <c r="DQ262" s="244"/>
      <c r="DR262" s="244"/>
      <c r="DS262" s="244"/>
      <c r="DT262" s="244"/>
      <c r="DU262" s="244"/>
      <c r="DV262" s="244"/>
      <c r="DW262" s="244"/>
      <c r="DX262" s="244"/>
      <c r="DY262" s="244"/>
      <c r="DZ262" s="244"/>
      <c r="EA262" s="244"/>
      <c r="EB262" s="244"/>
      <c r="EC262" s="245">
        <v>525000</v>
      </c>
      <c r="ED262" s="244"/>
      <c r="EE262" s="245">
        <v>407500</v>
      </c>
      <c r="EK262" s="242">
        <v>15.9</v>
      </c>
      <c r="EO262" s="244"/>
      <c r="EP262" s="244"/>
      <c r="GA262" s="254">
        <v>12.574640209621062</v>
      </c>
      <c r="GB262" s="254"/>
      <c r="GC262" s="254">
        <v>53.031347337895426</v>
      </c>
      <c r="GD262" s="254"/>
      <c r="GE262" s="254">
        <v>118.82705827331468</v>
      </c>
      <c r="GF262" s="254"/>
      <c r="GG262" s="254">
        <v>141.31414548577973</v>
      </c>
      <c r="GH262" s="254"/>
      <c r="GI262" s="254">
        <v>93.027830032548323</v>
      </c>
      <c r="GJ262" s="254"/>
      <c r="GK262" s="254">
        <v>18.499008544493812</v>
      </c>
      <c r="GL262" s="254"/>
      <c r="GM262" s="254">
        <v>0</v>
      </c>
      <c r="GN262" s="254"/>
      <c r="GO262" s="254">
        <v>72.961647613609983</v>
      </c>
      <c r="GP262" s="254"/>
      <c r="GQ262" s="254">
        <v>1357</v>
      </c>
      <c r="GR262" s="254"/>
      <c r="GS262" s="254">
        <v>73.7</v>
      </c>
      <c r="GT262" s="254"/>
      <c r="GU262" s="184">
        <v>62</v>
      </c>
      <c r="GV262" s="184"/>
      <c r="GW262" s="184">
        <v>62.4</v>
      </c>
      <c r="GX262" s="184"/>
      <c r="GY262" s="184">
        <v>44.5</v>
      </c>
      <c r="GZ262" s="184"/>
      <c r="HC262" s="184"/>
      <c r="HG262" s="184">
        <v>853</v>
      </c>
      <c r="HH262" s="184"/>
      <c r="HI262" s="184">
        <v>5412</v>
      </c>
      <c r="HJ262" s="184"/>
      <c r="HK262" s="184">
        <v>287</v>
      </c>
      <c r="HL262" s="184"/>
      <c r="HM262" s="184">
        <v>7322</v>
      </c>
      <c r="HO262" s="183">
        <v>701.48549870313605</v>
      </c>
      <c r="HQ262" s="154"/>
      <c r="HS262" s="238">
        <v>10</v>
      </c>
      <c r="HT262" s="194">
        <v>2002</v>
      </c>
      <c r="HU262" s="239"/>
      <c r="HW262" s="239">
        <v>51.310795770000006</v>
      </c>
      <c r="HX262" s="239"/>
      <c r="HY262" s="154"/>
      <c r="HZ262" s="154"/>
      <c r="IA262" s="184">
        <v>1</v>
      </c>
      <c r="IB262" s="184"/>
      <c r="IC262" s="184">
        <v>59</v>
      </c>
      <c r="ID262" s="184"/>
      <c r="IE262" s="185">
        <v>0.11356796474850374</v>
      </c>
      <c r="IF262" s="185"/>
      <c r="IG262" s="184">
        <v>6.7005099201617204</v>
      </c>
    </row>
    <row r="263" spans="1:241" ht="15" customHeight="1" x14ac:dyDescent="0.25">
      <c r="A263" s="156">
        <v>260</v>
      </c>
      <c r="B263" s="155"/>
      <c r="C263" s="244"/>
      <c r="D263" s="244"/>
      <c r="E263" s="245">
        <v>85896</v>
      </c>
      <c r="F263" s="244"/>
      <c r="G263" s="244"/>
      <c r="H263" s="244"/>
      <c r="I263" s="244"/>
      <c r="J263" s="244"/>
      <c r="K263" s="244"/>
      <c r="L263" s="244"/>
      <c r="M263" s="244"/>
      <c r="N263" s="244"/>
      <c r="O263" s="244"/>
      <c r="P263" s="244"/>
      <c r="Q263" s="244"/>
      <c r="R263" s="244"/>
      <c r="S263" s="244"/>
      <c r="U263" s="244"/>
      <c r="V263" s="244"/>
      <c r="W263" s="244"/>
      <c r="X263" s="244"/>
      <c r="Y263" s="244"/>
      <c r="Z263" s="244"/>
      <c r="AA263" s="244"/>
      <c r="AB263" s="244"/>
      <c r="AC263" s="244"/>
      <c r="AD263" s="244"/>
      <c r="AE263" s="244"/>
      <c r="AF263" s="244"/>
      <c r="AG263" s="244"/>
      <c r="AH263" s="244"/>
      <c r="AI263" s="244"/>
      <c r="AJ263" s="244"/>
      <c r="AK263" s="244"/>
      <c r="AL263" s="244"/>
      <c r="AM263" s="244"/>
      <c r="AN263" s="244"/>
      <c r="AO263" s="244"/>
      <c r="AP263" s="244"/>
      <c r="AQ263" s="244"/>
      <c r="AR263" s="244"/>
      <c r="AS263" s="244"/>
      <c r="AT263" s="244"/>
      <c r="AU263" s="244"/>
      <c r="AV263" s="244"/>
      <c r="AW263" s="244"/>
      <c r="AX263" s="244"/>
      <c r="AY263" s="244"/>
      <c r="AZ263" s="244"/>
      <c r="BA263" s="244"/>
      <c r="BB263" s="244"/>
      <c r="BC263" s="244">
        <v>426</v>
      </c>
      <c r="BD263" s="244"/>
      <c r="BE263" s="244">
        <v>187</v>
      </c>
      <c r="BF263" s="244"/>
      <c r="BG263" s="244">
        <v>62</v>
      </c>
      <c r="BH263" s="244"/>
      <c r="BI263" s="244">
        <v>123</v>
      </c>
      <c r="BJ263" s="244"/>
      <c r="BK263" s="244"/>
      <c r="BL263" s="244"/>
      <c r="BM263" s="244"/>
      <c r="BN263" s="244"/>
      <c r="BO263" s="244"/>
      <c r="BP263" s="244"/>
      <c r="BQ263" s="244"/>
      <c r="BR263" s="244"/>
      <c r="BS263" s="244"/>
      <c r="BT263" s="244"/>
      <c r="BU263" s="244"/>
      <c r="BW263" s="244"/>
      <c r="BX263" s="244"/>
      <c r="BY263" s="244"/>
      <c r="BZ263" s="244"/>
      <c r="CA263" s="244"/>
      <c r="CB263" s="244"/>
      <c r="CC263" s="244"/>
      <c r="CE263" s="244"/>
      <c r="CF263" s="244"/>
      <c r="CG263" s="244"/>
      <c r="CH263" s="244"/>
      <c r="CI263" s="244"/>
      <c r="CJ263" s="244"/>
      <c r="CK263" s="244"/>
      <c r="CL263" s="244"/>
      <c r="CM263" s="244"/>
      <c r="CN263" s="244"/>
      <c r="CO263" s="257">
        <v>5.9</v>
      </c>
      <c r="CP263" s="244"/>
      <c r="CQ263" s="244"/>
      <c r="CR263" s="244"/>
      <c r="CS263" s="244"/>
      <c r="CT263" s="244"/>
      <c r="CU263" s="244"/>
      <c r="CV263" s="244"/>
      <c r="CW263" s="244"/>
      <c r="CX263" s="244"/>
      <c r="CY263" s="244"/>
      <c r="CZ263" s="244"/>
      <c r="DA263" s="244"/>
      <c r="DE263" s="244"/>
      <c r="DF263" s="244"/>
      <c r="DG263" s="244"/>
      <c r="DH263" s="244"/>
      <c r="DI263" s="244"/>
      <c r="DJ263" s="244"/>
      <c r="DK263" s="244"/>
      <c r="DL263" s="244"/>
      <c r="DM263" s="244"/>
      <c r="DN263" s="244"/>
      <c r="DO263" s="244"/>
      <c r="DP263" s="244"/>
      <c r="DQ263" s="244"/>
      <c r="DR263" s="244"/>
      <c r="DS263" s="244"/>
      <c r="DT263" s="244"/>
      <c r="DU263" s="244"/>
      <c r="DV263" s="244"/>
      <c r="DW263" s="244"/>
      <c r="DX263" s="244"/>
      <c r="DY263" s="244"/>
      <c r="DZ263" s="244"/>
      <c r="EA263" s="244"/>
      <c r="EB263" s="244"/>
      <c r="EC263" s="245">
        <v>566750</v>
      </c>
      <c r="ED263" s="244"/>
      <c r="EE263" s="245">
        <v>440000</v>
      </c>
      <c r="EK263" s="242">
        <v>10.199999999999999</v>
      </c>
      <c r="EO263" s="244"/>
      <c r="EP263" s="244"/>
      <c r="GA263" s="254">
        <v>14.591065069983395</v>
      </c>
      <c r="GB263" s="254"/>
      <c r="GC263" s="254">
        <v>59.506631595630751</v>
      </c>
      <c r="GD263" s="254"/>
      <c r="GE263" s="254">
        <v>134.25533067438863</v>
      </c>
      <c r="GF263" s="254"/>
      <c r="GG263" s="254">
        <v>131.15774548899859</v>
      </c>
      <c r="GH263" s="254"/>
      <c r="GI263" s="254">
        <v>96.36868629138776</v>
      </c>
      <c r="GJ263" s="254"/>
      <c r="GK263" s="254">
        <v>19.247430422904067</v>
      </c>
      <c r="GL263" s="254"/>
      <c r="GM263" s="254">
        <v>0.89608397814326546</v>
      </c>
      <c r="GN263" s="254"/>
      <c r="GO263" s="254">
        <v>75.237895118131405</v>
      </c>
      <c r="GP263" s="254"/>
      <c r="GQ263" s="254">
        <v>1404</v>
      </c>
      <c r="GR263" s="254"/>
      <c r="GS263" s="254">
        <v>74.2</v>
      </c>
      <c r="GT263" s="254"/>
      <c r="GU263" s="184">
        <v>64.099999999999994</v>
      </c>
      <c r="GV263" s="184"/>
      <c r="GW263" s="184">
        <v>62.699999999999996</v>
      </c>
      <c r="GX263" s="184"/>
      <c r="GY263" s="184">
        <v>45.9</v>
      </c>
      <c r="GZ263" s="184"/>
      <c r="HC263" s="184"/>
      <c r="HG263" s="184">
        <v>906</v>
      </c>
      <c r="HH263" s="184"/>
      <c r="HI263" s="184">
        <v>5609</v>
      </c>
      <c r="HJ263" s="184"/>
      <c r="HK263" s="184">
        <v>356</v>
      </c>
      <c r="HL263" s="184"/>
      <c r="HM263" s="184">
        <v>7688</v>
      </c>
      <c r="HO263" s="183">
        <v>598.6553639286758</v>
      </c>
      <c r="HQ263" s="154"/>
      <c r="HS263" s="238">
        <v>10</v>
      </c>
      <c r="HT263" s="194">
        <v>2003</v>
      </c>
      <c r="HU263" s="239"/>
      <c r="HW263" s="239">
        <v>54.15613819</v>
      </c>
      <c r="HX263" s="239"/>
      <c r="HY263" s="154"/>
      <c r="HZ263" s="154"/>
      <c r="IA263" s="184">
        <v>1</v>
      </c>
      <c r="IB263" s="184"/>
      <c r="IC263" s="184">
        <v>71</v>
      </c>
      <c r="ID263" s="184"/>
      <c r="IE263" s="185">
        <v>0.11448459037413564</v>
      </c>
      <c r="IF263" s="185"/>
      <c r="IG263" s="184">
        <v>8.1284059165636293</v>
      </c>
    </row>
    <row r="264" spans="1:241" ht="15" customHeight="1" x14ac:dyDescent="0.25">
      <c r="A264" s="156">
        <v>261</v>
      </c>
      <c r="B264" s="155"/>
      <c r="C264" s="244"/>
      <c r="D264" s="244"/>
      <c r="E264" s="245">
        <v>86937</v>
      </c>
      <c r="F264" s="244"/>
      <c r="G264" s="244"/>
      <c r="H264" s="244"/>
      <c r="I264" s="244"/>
      <c r="J264" s="244"/>
      <c r="K264" s="244"/>
      <c r="L264" s="244"/>
      <c r="M264" s="244"/>
      <c r="N264" s="244"/>
      <c r="O264" s="244"/>
      <c r="P264" s="244"/>
      <c r="Q264" s="244"/>
      <c r="R264" s="244"/>
      <c r="S264" s="244"/>
      <c r="U264" s="244"/>
      <c r="V264" s="244"/>
      <c r="W264" s="244"/>
      <c r="X264" s="244"/>
      <c r="Y264" s="244"/>
      <c r="Z264" s="244"/>
      <c r="AA264" s="244"/>
      <c r="AB264" s="244"/>
      <c r="AC264" s="244"/>
      <c r="AD264" s="244"/>
      <c r="AE264" s="244"/>
      <c r="AF264" s="244"/>
      <c r="AG264" s="244"/>
      <c r="AH264" s="244"/>
      <c r="AI264" s="244"/>
      <c r="AJ264" s="244"/>
      <c r="AK264" s="244"/>
      <c r="AL264" s="244"/>
      <c r="AM264" s="244"/>
      <c r="AN264" s="244"/>
      <c r="AO264" s="244"/>
      <c r="AP264" s="244"/>
      <c r="AQ264" s="244"/>
      <c r="AR264" s="244"/>
      <c r="AS264" s="244"/>
      <c r="AT264" s="244"/>
      <c r="AU264" s="244"/>
      <c r="AV264" s="244"/>
      <c r="AW264" s="244"/>
      <c r="AX264" s="244"/>
      <c r="AY264" s="244"/>
      <c r="AZ264" s="244"/>
      <c r="BA264" s="244"/>
      <c r="BB264" s="244"/>
      <c r="BC264" s="244">
        <v>432</v>
      </c>
      <c r="BD264" s="244"/>
      <c r="BE264" s="244">
        <v>173</v>
      </c>
      <c r="BF264" s="244"/>
      <c r="BG264" s="244">
        <v>83</v>
      </c>
      <c r="BH264" s="244"/>
      <c r="BI264" s="244">
        <v>39</v>
      </c>
      <c r="BJ264" s="244"/>
      <c r="BK264" s="244"/>
      <c r="BL264" s="244"/>
      <c r="BM264" s="244"/>
      <c r="BN264" s="244"/>
      <c r="BO264" s="244"/>
      <c r="BP264" s="244"/>
      <c r="BQ264" s="244"/>
      <c r="BR264" s="244"/>
      <c r="BS264" s="244"/>
      <c r="BT264" s="244"/>
      <c r="BU264" s="244"/>
      <c r="BW264" s="244"/>
      <c r="BX264" s="244"/>
      <c r="BY264" s="244"/>
      <c r="BZ264" s="244"/>
      <c r="CA264" s="244"/>
      <c r="CB264" s="244"/>
      <c r="CC264" s="244"/>
      <c r="CE264" s="244"/>
      <c r="CF264" s="244"/>
      <c r="CG264" s="244"/>
      <c r="CH264" s="244"/>
      <c r="CI264" s="244"/>
      <c r="CJ264" s="244"/>
      <c r="CK264" s="244"/>
      <c r="CL264" s="244"/>
      <c r="CM264" s="244"/>
      <c r="CN264" s="244"/>
      <c r="CO264" s="257">
        <v>6.3</v>
      </c>
      <c r="CP264" s="244"/>
      <c r="CQ264" s="244"/>
      <c r="CR264" s="244"/>
      <c r="CS264" s="244"/>
      <c r="CT264" s="244"/>
      <c r="CU264" s="244"/>
      <c r="CV264" s="244"/>
      <c r="CW264" s="244"/>
      <c r="CX264" s="244"/>
      <c r="CY264" s="244"/>
      <c r="CZ264" s="244"/>
      <c r="DA264" s="244"/>
      <c r="DE264" s="244"/>
      <c r="DF264" s="244"/>
      <c r="DG264" s="244"/>
      <c r="DH264" s="244"/>
      <c r="DI264" s="244"/>
      <c r="DJ264" s="244"/>
      <c r="DK264" s="244"/>
      <c r="DL264" s="244"/>
      <c r="DM264" s="244"/>
      <c r="DN264" s="244"/>
      <c r="DO264" s="244"/>
      <c r="DP264" s="244"/>
      <c r="DQ264" s="244"/>
      <c r="DR264" s="244"/>
      <c r="DS264" s="244"/>
      <c r="DT264" s="244"/>
      <c r="DU264" s="244"/>
      <c r="DV264" s="244"/>
      <c r="DW264" s="244"/>
      <c r="DX264" s="244"/>
      <c r="DY264" s="244"/>
      <c r="DZ264" s="244"/>
      <c r="EA264" s="244"/>
      <c r="EB264" s="244"/>
      <c r="EC264" s="245">
        <v>590000</v>
      </c>
      <c r="ED264" s="244"/>
      <c r="EE264" s="245">
        <v>460000</v>
      </c>
      <c r="EK264" s="242">
        <v>9.5</v>
      </c>
      <c r="EO264" s="244"/>
      <c r="EP264" s="244"/>
      <c r="GA264" s="254">
        <v>10.026995757809487</v>
      </c>
      <c r="GB264" s="254"/>
      <c r="GC264" s="254">
        <v>49.222797927461144</v>
      </c>
      <c r="GD264" s="254"/>
      <c r="GE264" s="254">
        <v>107.32750935995722</v>
      </c>
      <c r="GF264" s="254"/>
      <c r="GG264" s="254">
        <v>138.0952380952381</v>
      </c>
      <c r="GH264" s="254"/>
      <c r="GI264" s="254">
        <v>95.211503559960917</v>
      </c>
      <c r="GJ264" s="254"/>
      <c r="GK264" s="254">
        <v>25.435838811088882</v>
      </c>
      <c r="GL264" s="254"/>
      <c r="GM264" s="254">
        <v>0</v>
      </c>
      <c r="GN264" s="254"/>
      <c r="GO264" s="254">
        <v>73.031283710895366</v>
      </c>
      <c r="GP264" s="254"/>
      <c r="GQ264" s="254">
        <v>1374</v>
      </c>
      <c r="GR264" s="254"/>
      <c r="GS264" s="254">
        <v>76.2</v>
      </c>
      <c r="GT264" s="254"/>
      <c r="GU264" s="184">
        <v>68.3</v>
      </c>
      <c r="GV264" s="184"/>
      <c r="GW264" s="184">
        <v>63.8</v>
      </c>
      <c r="GX264" s="184"/>
      <c r="GY264" s="184">
        <v>47.699999999999996</v>
      </c>
      <c r="GZ264" s="184"/>
      <c r="HC264" s="184"/>
      <c r="HG264" s="184">
        <v>954</v>
      </c>
      <c r="HH264" s="184"/>
      <c r="HI264" s="184">
        <v>5147</v>
      </c>
      <c r="HJ264" s="184"/>
      <c r="HK264" s="184">
        <v>384</v>
      </c>
      <c r="HL264" s="184"/>
      <c r="HM264" s="184">
        <v>7613</v>
      </c>
      <c r="HO264" s="183">
        <v>584.42767998509828</v>
      </c>
      <c r="HQ264" s="154"/>
      <c r="HS264" s="238">
        <v>10</v>
      </c>
      <c r="HT264" s="194">
        <v>2004</v>
      </c>
      <c r="HU264" s="239"/>
      <c r="HW264" s="239">
        <v>49.836821549999996</v>
      </c>
      <c r="HX264" s="239"/>
      <c r="HY264" s="154"/>
      <c r="HZ264" s="154"/>
      <c r="IA264" s="184">
        <v>2</v>
      </c>
      <c r="IB264" s="184"/>
      <c r="IC264" s="184">
        <v>58</v>
      </c>
      <c r="ID264" s="184"/>
      <c r="IE264" s="185">
        <v>0.22575340349532971</v>
      </c>
      <c r="IF264" s="185"/>
      <c r="IG264" s="184">
        <v>6.5468487013645618</v>
      </c>
    </row>
    <row r="265" spans="1:241" ht="15" customHeight="1" x14ac:dyDescent="0.25">
      <c r="A265" s="156">
        <v>262</v>
      </c>
      <c r="B265" s="155"/>
      <c r="C265" s="244"/>
      <c r="D265" s="244"/>
      <c r="E265" s="245">
        <v>87192</v>
      </c>
      <c r="F265" s="244"/>
      <c r="G265" s="244"/>
      <c r="H265" s="244"/>
      <c r="I265" s="244"/>
      <c r="J265" s="244"/>
      <c r="K265" s="244"/>
      <c r="L265" s="244"/>
      <c r="M265" s="244"/>
      <c r="N265" s="244"/>
      <c r="O265" s="244"/>
      <c r="P265" s="244"/>
      <c r="Q265" s="244"/>
      <c r="R265" s="244"/>
      <c r="S265" s="244"/>
      <c r="U265" s="244"/>
      <c r="V265" s="244"/>
      <c r="W265" s="244"/>
      <c r="X265" s="244"/>
      <c r="Y265" s="244"/>
      <c r="Z265" s="244"/>
      <c r="AA265" s="244"/>
      <c r="AB265" s="244"/>
      <c r="AC265" s="244"/>
      <c r="AD265" s="244"/>
      <c r="AE265" s="244"/>
      <c r="AF265" s="244"/>
      <c r="AG265" s="244"/>
      <c r="AH265" s="244"/>
      <c r="AI265" s="244"/>
      <c r="AJ265" s="244"/>
      <c r="AK265" s="244"/>
      <c r="AL265" s="244"/>
      <c r="AM265" s="244"/>
      <c r="AN265" s="244"/>
      <c r="AO265" s="244"/>
      <c r="AP265" s="244"/>
      <c r="AQ265" s="244"/>
      <c r="AR265" s="244"/>
      <c r="AS265" s="244"/>
      <c r="AT265" s="244"/>
      <c r="AU265" s="244"/>
      <c r="AV265" s="244"/>
      <c r="AW265" s="244"/>
      <c r="AX265" s="244"/>
      <c r="AY265" s="244"/>
      <c r="AZ265" s="244"/>
      <c r="BA265" s="244"/>
      <c r="BB265" s="244"/>
      <c r="BC265" s="244">
        <v>500</v>
      </c>
      <c r="BD265" s="244"/>
      <c r="BE265" s="244">
        <v>151</v>
      </c>
      <c r="BF265" s="244"/>
      <c r="BG265" s="244">
        <v>41</v>
      </c>
      <c r="BH265" s="244"/>
      <c r="BI265" s="244">
        <v>50</v>
      </c>
      <c r="BJ265" s="244"/>
      <c r="BK265" s="244"/>
      <c r="BL265" s="244"/>
      <c r="BM265" s="244"/>
      <c r="BN265" s="244"/>
      <c r="BO265" s="244"/>
      <c r="BP265" s="244"/>
      <c r="BQ265" s="244"/>
      <c r="BR265" s="244"/>
      <c r="BS265" s="244"/>
      <c r="BT265" s="244"/>
      <c r="BU265" s="244"/>
      <c r="BW265" s="244"/>
      <c r="BX265" s="244"/>
      <c r="BY265" s="244"/>
      <c r="BZ265" s="244"/>
      <c r="CA265" s="244"/>
      <c r="CB265" s="244"/>
      <c r="CC265" s="244"/>
      <c r="CE265" s="244"/>
      <c r="CF265" s="244"/>
      <c r="CG265" s="244"/>
      <c r="CH265" s="244"/>
      <c r="CI265" s="244"/>
      <c r="CJ265" s="244"/>
      <c r="CK265" s="244"/>
      <c r="CL265" s="244"/>
      <c r="CM265" s="244"/>
      <c r="CN265" s="244"/>
      <c r="CO265" s="257">
        <v>5.9</v>
      </c>
      <c r="CP265" s="244"/>
      <c r="CQ265" s="244"/>
      <c r="CR265" s="244"/>
      <c r="CS265" s="244"/>
      <c r="CT265" s="244"/>
      <c r="CU265" s="244"/>
      <c r="CV265" s="244"/>
      <c r="CW265" s="244"/>
      <c r="CX265" s="244"/>
      <c r="CY265" s="244"/>
      <c r="CZ265" s="244"/>
      <c r="DA265" s="244"/>
      <c r="DE265" s="244"/>
      <c r="DF265" s="244"/>
      <c r="DG265" s="244"/>
      <c r="DH265" s="244"/>
      <c r="DI265" s="244"/>
      <c r="DJ265" s="244"/>
      <c r="DK265" s="244"/>
      <c r="DL265" s="244"/>
      <c r="DM265" s="244"/>
      <c r="DN265" s="244"/>
      <c r="DO265" s="244"/>
      <c r="DP265" s="244"/>
      <c r="DQ265" s="244"/>
      <c r="DR265" s="244"/>
      <c r="DS265" s="244"/>
      <c r="DT265" s="244"/>
      <c r="DU265" s="244"/>
      <c r="DV265" s="244"/>
      <c r="DW265" s="244"/>
      <c r="DX265" s="244"/>
      <c r="DY265" s="244"/>
      <c r="DZ265" s="244"/>
      <c r="EA265" s="244"/>
      <c r="EB265" s="244"/>
      <c r="EC265" s="245">
        <v>675000</v>
      </c>
      <c r="ED265" s="244"/>
      <c r="EE265" s="245">
        <v>470000</v>
      </c>
      <c r="EK265" s="242">
        <v>8.7999999999999989</v>
      </c>
      <c r="EO265" s="244"/>
      <c r="EP265" s="244"/>
      <c r="GA265" s="254">
        <v>11.531212660849683</v>
      </c>
      <c r="GB265" s="254"/>
      <c r="GC265" s="254">
        <v>39.960837379673883</v>
      </c>
      <c r="GD265" s="254"/>
      <c r="GE265" s="254">
        <v>109.2638964945599</v>
      </c>
      <c r="GF265" s="254"/>
      <c r="GG265" s="254">
        <v>139.07831534152299</v>
      </c>
      <c r="GH265" s="254"/>
      <c r="GI265" s="254">
        <v>89.634643210255945</v>
      </c>
      <c r="GJ265" s="254"/>
      <c r="GK265" s="254">
        <v>19.469613585516235</v>
      </c>
      <c r="GL265" s="254"/>
      <c r="GM265" s="254">
        <v>1.2192424450938777</v>
      </c>
      <c r="GN265" s="254"/>
      <c r="GO265" s="254">
        <v>69.894222537980284</v>
      </c>
      <c r="GP265" s="254"/>
      <c r="GQ265" s="254">
        <v>1336</v>
      </c>
      <c r="GR265" s="254"/>
      <c r="GS265" s="254">
        <v>80.099999999999994</v>
      </c>
      <c r="GT265" s="254"/>
      <c r="GU265" s="184">
        <v>65.7</v>
      </c>
      <c r="GV265" s="184"/>
      <c r="GW265" s="184">
        <v>66.099999999999994</v>
      </c>
      <c r="GX265" s="184"/>
      <c r="GY265" s="184">
        <v>50</v>
      </c>
      <c r="GZ265" s="184"/>
      <c r="HC265" s="184"/>
      <c r="HG265" s="223">
        <v>1111.3792952121823</v>
      </c>
      <c r="HH265" s="223"/>
      <c r="HI265" s="223">
        <v>4742.8358274454731</v>
      </c>
      <c r="HJ265" s="223"/>
      <c r="HK265" s="223">
        <v>297.31864659674375</v>
      </c>
      <c r="HL265" s="223"/>
      <c r="HM265" s="223">
        <v>7370.430508623338</v>
      </c>
      <c r="HO265" s="183">
        <v>585.48144058341097</v>
      </c>
      <c r="HQ265" s="154"/>
      <c r="HS265" s="238">
        <v>10</v>
      </c>
      <c r="HT265" s="194">
        <v>2005</v>
      </c>
      <c r="HU265" s="239"/>
      <c r="HW265" s="239">
        <v>51.364711590000006</v>
      </c>
      <c r="HX265" s="239"/>
      <c r="HY265" s="154"/>
      <c r="HZ265" s="154"/>
      <c r="IA265" s="184">
        <v>3</v>
      </c>
      <c r="IB265" s="184"/>
      <c r="IC265" s="184">
        <v>59</v>
      </c>
      <c r="ID265" s="184"/>
      <c r="IE265" s="185">
        <v>0.33411878656575728</v>
      </c>
      <c r="IF265" s="185"/>
      <c r="IG265" s="184">
        <v>6.5710028024598941</v>
      </c>
    </row>
    <row r="266" spans="1:241" ht="15" customHeight="1" x14ac:dyDescent="0.25">
      <c r="A266" s="156">
        <v>263</v>
      </c>
      <c r="B266" s="155"/>
      <c r="C266" s="244"/>
      <c r="D266" s="244"/>
      <c r="E266" s="245">
        <v>87395</v>
      </c>
      <c r="F266" s="244"/>
      <c r="G266" s="244"/>
      <c r="H266" s="244"/>
      <c r="I266" s="244"/>
      <c r="J266" s="244"/>
      <c r="K266" s="244"/>
      <c r="L266" s="244"/>
      <c r="M266" s="244"/>
      <c r="N266" s="244"/>
      <c r="O266" s="244"/>
      <c r="P266" s="244"/>
      <c r="Q266" s="244"/>
      <c r="R266" s="244"/>
      <c r="S266" s="244"/>
      <c r="U266" s="244"/>
      <c r="V266" s="244"/>
      <c r="W266" s="244"/>
      <c r="X266" s="244"/>
      <c r="Y266" s="244"/>
      <c r="Z266" s="244"/>
      <c r="AA266" s="244"/>
      <c r="AB266" s="244"/>
      <c r="AC266" s="244"/>
      <c r="AD266" s="244"/>
      <c r="AE266" s="244"/>
      <c r="AF266" s="244"/>
      <c r="AG266" s="244"/>
      <c r="AH266" s="244"/>
      <c r="AI266" s="244"/>
      <c r="AJ266" s="244"/>
      <c r="AK266" s="244"/>
      <c r="AL266" s="244"/>
      <c r="AM266" s="244"/>
      <c r="AN266" s="244"/>
      <c r="AO266" s="244"/>
      <c r="AP266" s="244"/>
      <c r="AQ266" s="244"/>
      <c r="AR266" s="244"/>
      <c r="AS266" s="244"/>
      <c r="AT266" s="244"/>
      <c r="AU266" s="244"/>
      <c r="AV266" s="244"/>
      <c r="AW266" s="244"/>
      <c r="AX266" s="244"/>
      <c r="AY266" s="244"/>
      <c r="AZ266" s="244"/>
      <c r="BA266" s="244"/>
      <c r="BB266" s="244"/>
      <c r="BC266" s="268">
        <v>372</v>
      </c>
      <c r="BD266" s="240"/>
      <c r="BE266" s="268">
        <v>135</v>
      </c>
      <c r="BF266" s="240"/>
      <c r="BG266" s="268">
        <v>84</v>
      </c>
      <c r="BH266" s="240"/>
      <c r="BI266" s="268">
        <v>25</v>
      </c>
      <c r="BJ266" s="244"/>
      <c r="BK266" s="244"/>
      <c r="BL266" s="244"/>
      <c r="BM266" s="244"/>
      <c r="BN266" s="244"/>
      <c r="BO266" s="244"/>
      <c r="BP266" s="244"/>
      <c r="BQ266" s="244"/>
      <c r="BR266" s="244"/>
      <c r="BS266" s="244"/>
      <c r="BT266" s="244"/>
      <c r="BU266" s="244"/>
      <c r="BW266" s="244"/>
      <c r="BX266" s="244"/>
      <c r="BY266" s="244"/>
      <c r="BZ266" s="244"/>
      <c r="CA266" s="244"/>
      <c r="CB266" s="244"/>
      <c r="CC266" s="244"/>
      <c r="CE266" s="244"/>
      <c r="CF266" s="244"/>
      <c r="CG266" s="244"/>
      <c r="CH266" s="244"/>
      <c r="CI266" s="244"/>
      <c r="CJ266" s="244"/>
      <c r="CK266" s="244"/>
      <c r="CL266" s="244"/>
      <c r="CM266" s="244"/>
      <c r="CN266" s="244"/>
      <c r="CO266" s="257">
        <v>4.2</v>
      </c>
      <c r="CP266" s="244"/>
      <c r="CQ266" s="244"/>
      <c r="CR266" s="244"/>
      <c r="CS266" s="244"/>
      <c r="CT266" s="244"/>
      <c r="CU266" s="244"/>
      <c r="CV266" s="244"/>
      <c r="CW266" s="244"/>
      <c r="CX266" s="244"/>
      <c r="CY266" s="244"/>
      <c r="CZ266" s="244"/>
      <c r="DA266" s="244"/>
      <c r="DE266" s="244"/>
      <c r="DF266" s="244"/>
      <c r="DG266" s="244"/>
      <c r="DH266" s="244"/>
      <c r="DI266" s="244"/>
      <c r="DJ266" s="244"/>
      <c r="DK266" s="244"/>
      <c r="DL266" s="244"/>
      <c r="DM266" s="244"/>
      <c r="DN266" s="244"/>
      <c r="DO266" s="244"/>
      <c r="DP266" s="244"/>
      <c r="DQ266" s="244"/>
      <c r="DR266" s="244"/>
      <c r="DS266" s="244"/>
      <c r="DT266" s="244"/>
      <c r="DU266" s="244"/>
      <c r="DV266" s="244"/>
      <c r="DW266" s="244"/>
      <c r="DX266" s="244"/>
      <c r="DY266" s="244"/>
      <c r="DZ266" s="244"/>
      <c r="EA266" s="244"/>
      <c r="EB266" s="244"/>
      <c r="EC266" s="245">
        <v>751000</v>
      </c>
      <c r="ED266" s="244"/>
      <c r="EE266" s="245">
        <v>530000</v>
      </c>
      <c r="EK266" s="242">
        <v>7.6</v>
      </c>
      <c r="EO266" s="244"/>
      <c r="EP266" s="244"/>
      <c r="GA266" s="254">
        <v>9.4570523665563186</v>
      </c>
      <c r="GC266" s="254">
        <v>39.996273463631518</v>
      </c>
      <c r="GE266" s="254">
        <v>71.678556354658639</v>
      </c>
      <c r="GG266" s="254">
        <v>132.73787189451451</v>
      </c>
      <c r="GI266" s="254">
        <v>93.818552937778861</v>
      </c>
      <c r="GK266" s="254">
        <v>15.654302742555034</v>
      </c>
      <c r="GM266" s="254">
        <v>0</v>
      </c>
      <c r="GO266" s="254">
        <v>64.693674220848649</v>
      </c>
      <c r="GP266" s="254"/>
      <c r="GQ266" s="254">
        <v>1293</v>
      </c>
      <c r="GR266" s="254"/>
      <c r="GS266" s="254">
        <v>80.5</v>
      </c>
      <c r="GT266" s="254"/>
      <c r="GU266" s="184">
        <v>70.900000000000006</v>
      </c>
      <c r="GV266" s="184"/>
      <c r="GW266" s="184">
        <v>65.5</v>
      </c>
      <c r="GX266" s="184"/>
      <c r="GY266" s="184">
        <v>51</v>
      </c>
      <c r="GZ266" s="184"/>
      <c r="HC266" s="184"/>
      <c r="HG266" s="184">
        <v>948.84179187594373</v>
      </c>
      <c r="HH266" s="184"/>
      <c r="HI266" s="184">
        <v>4766.6984375167331</v>
      </c>
      <c r="HJ266" s="184"/>
      <c r="HK266" s="184">
        <v>308.42712873619843</v>
      </c>
      <c r="HL266" s="184"/>
      <c r="HM266" s="184">
        <v>7411.8894374417687</v>
      </c>
      <c r="HO266" s="183">
        <v>630.82799041141459</v>
      </c>
      <c r="HQ266" s="154"/>
      <c r="HS266" s="238">
        <v>10</v>
      </c>
      <c r="HT266" s="194">
        <v>2006</v>
      </c>
      <c r="HU266" s="239"/>
      <c r="HW266" s="239">
        <v>52.632388380000002</v>
      </c>
      <c r="HX266" s="239"/>
      <c r="HY266" s="154"/>
      <c r="HZ266" s="154"/>
      <c r="IA266" s="184">
        <v>0</v>
      </c>
      <c r="IB266" s="184"/>
      <c r="IC266" s="184">
        <v>57</v>
      </c>
      <c r="ID266" s="184"/>
      <c r="IE266" s="185">
        <v>0</v>
      </c>
      <c r="IF266" s="185"/>
      <c r="IG266" s="184">
        <v>6.2647957007073218</v>
      </c>
    </row>
    <row r="267" spans="1:241" ht="15" customHeight="1" x14ac:dyDescent="0.25">
      <c r="A267" s="156">
        <v>264</v>
      </c>
      <c r="B267" s="155"/>
      <c r="C267" s="244"/>
      <c r="D267" s="244"/>
      <c r="E267" s="245">
        <v>88350</v>
      </c>
      <c r="F267" s="244"/>
      <c r="G267" s="244"/>
      <c r="H267" s="244"/>
      <c r="I267" s="244"/>
      <c r="J267" s="244"/>
      <c r="K267" s="244"/>
      <c r="L267" s="244"/>
      <c r="M267" s="244"/>
      <c r="N267" s="244"/>
      <c r="O267" s="244"/>
      <c r="P267" s="244"/>
      <c r="Q267" s="244"/>
      <c r="R267" s="244"/>
      <c r="S267" s="244"/>
      <c r="U267" s="244"/>
      <c r="V267" s="244"/>
      <c r="W267" s="244"/>
      <c r="X267" s="244"/>
      <c r="Y267" s="244"/>
      <c r="Z267" s="244"/>
      <c r="AA267" s="244"/>
      <c r="AB267" s="244"/>
      <c r="AC267" s="244"/>
      <c r="AD267" s="244"/>
      <c r="AE267" s="244"/>
      <c r="AF267" s="244"/>
      <c r="AG267" s="244"/>
      <c r="AH267" s="244"/>
      <c r="AI267" s="244"/>
      <c r="AJ267" s="244"/>
      <c r="AK267" s="244"/>
      <c r="AL267" s="244"/>
      <c r="AM267" s="244"/>
      <c r="AN267" s="244"/>
      <c r="AO267" s="244"/>
      <c r="AP267" s="244"/>
      <c r="AQ267" s="244"/>
      <c r="AR267" s="244"/>
      <c r="AS267" s="244"/>
      <c r="AT267" s="244"/>
      <c r="AU267" s="244"/>
      <c r="AV267" s="244"/>
      <c r="AW267" s="244"/>
      <c r="AX267" s="244"/>
      <c r="AY267" s="244"/>
      <c r="AZ267" s="244"/>
      <c r="BA267" s="244"/>
      <c r="BB267" s="244"/>
      <c r="BC267" s="244">
        <v>398</v>
      </c>
      <c r="BD267" s="244"/>
      <c r="BE267" s="244">
        <v>106</v>
      </c>
      <c r="BF267" s="244"/>
      <c r="BG267" s="244">
        <v>67</v>
      </c>
      <c r="BH267" s="244"/>
      <c r="BI267" s="244">
        <v>52</v>
      </c>
      <c r="BJ267" s="244"/>
      <c r="BK267" s="244"/>
      <c r="BL267" s="244"/>
      <c r="BM267" s="244"/>
      <c r="BN267" s="244"/>
      <c r="BO267" s="244"/>
      <c r="BP267" s="244"/>
      <c r="BQ267" s="244"/>
      <c r="BR267" s="244"/>
      <c r="BS267" s="244"/>
      <c r="BT267" s="244"/>
      <c r="BU267" s="244"/>
      <c r="BW267" s="244"/>
      <c r="BX267" s="244"/>
      <c r="BY267" s="244"/>
      <c r="BZ267" s="244"/>
      <c r="CA267" s="244"/>
      <c r="CB267" s="244"/>
      <c r="CC267" s="244"/>
      <c r="CE267" s="244"/>
      <c r="CF267" s="244"/>
      <c r="CG267" s="244"/>
      <c r="CH267" s="244"/>
      <c r="CI267" s="244"/>
      <c r="CJ267" s="244"/>
      <c r="CK267" s="244"/>
      <c r="CL267" s="244"/>
      <c r="CM267" s="244"/>
      <c r="CN267" s="244"/>
      <c r="CO267" s="257">
        <v>5</v>
      </c>
      <c r="CP267" s="244"/>
      <c r="CQ267" s="244"/>
      <c r="CR267" s="244"/>
      <c r="CS267" s="244"/>
      <c r="CT267" s="244"/>
      <c r="CU267" s="244"/>
      <c r="CV267" s="244"/>
      <c r="CW267" s="244"/>
      <c r="CX267" s="244"/>
      <c r="CY267" s="244"/>
      <c r="CZ267" s="244"/>
      <c r="DA267" s="244"/>
      <c r="DE267" s="244"/>
      <c r="DF267" s="244"/>
      <c r="DG267" s="244"/>
      <c r="DH267" s="244"/>
      <c r="DI267" s="244"/>
      <c r="DJ267" s="244"/>
      <c r="DK267" s="244"/>
      <c r="DL267" s="244"/>
      <c r="DM267" s="244"/>
      <c r="DN267" s="244"/>
      <c r="DO267" s="244"/>
      <c r="DP267" s="244"/>
      <c r="DQ267" s="244"/>
      <c r="DR267" s="244"/>
      <c r="DS267" s="244"/>
      <c r="DT267" s="244"/>
      <c r="DU267" s="244"/>
      <c r="DV267" s="244"/>
      <c r="DW267" s="244"/>
      <c r="DX267" s="244"/>
      <c r="DY267" s="244"/>
      <c r="DZ267" s="244"/>
      <c r="EA267" s="244"/>
      <c r="EB267" s="244"/>
      <c r="EC267" s="245">
        <v>870000</v>
      </c>
      <c r="ED267" s="244"/>
      <c r="EE267" s="245">
        <v>600000</v>
      </c>
      <c r="EK267" s="242">
        <v>6.8000000000000007</v>
      </c>
      <c r="EO267" s="244"/>
      <c r="EP267" s="244"/>
      <c r="GA267" s="254">
        <v>8.4933462232326047</v>
      </c>
      <c r="GC267" s="254">
        <v>35.077189536196563</v>
      </c>
      <c r="GE267" s="254">
        <v>85.594526316425728</v>
      </c>
      <c r="GG267" s="254">
        <v>139.9188978654434</v>
      </c>
      <c r="GI267" s="254">
        <v>98.70165888299185</v>
      </c>
      <c r="GK267" s="254">
        <v>20.951090362339514</v>
      </c>
      <c r="GM267" s="254">
        <v>0</v>
      </c>
      <c r="GO267" s="254">
        <v>68.66168996512026</v>
      </c>
      <c r="GP267" s="254"/>
      <c r="GQ267" s="254">
        <v>1358</v>
      </c>
      <c r="GR267" s="254"/>
      <c r="GS267" s="254">
        <v>83.634963419330006</v>
      </c>
      <c r="GT267" s="254"/>
      <c r="GU267" s="184">
        <v>69.378698224852073</v>
      </c>
      <c r="GV267" s="184"/>
      <c r="GW267" s="184">
        <v>65.634674922600624</v>
      </c>
      <c r="GX267" s="184"/>
      <c r="GY267" s="184">
        <v>50.464396284829718</v>
      </c>
      <c r="GZ267" s="184"/>
      <c r="HC267" s="184"/>
      <c r="HG267" s="184">
        <v>1005.4394380675004</v>
      </c>
      <c r="HH267" s="184"/>
      <c r="HI267" s="184">
        <v>4197.3616583861576</v>
      </c>
      <c r="HJ267" s="184"/>
      <c r="HK267" s="184">
        <v>236.63697104677061</v>
      </c>
      <c r="HL267" s="184"/>
      <c r="HM267" s="184">
        <v>6772.5286962480723</v>
      </c>
      <c r="HO267" s="183">
        <v>697.21115537848607</v>
      </c>
      <c r="HQ267" s="154"/>
      <c r="HS267" s="238">
        <v>10</v>
      </c>
      <c r="HT267" s="194">
        <v>2007</v>
      </c>
      <c r="HU267" s="239"/>
      <c r="HW267" s="239">
        <v>47.861113630000006</v>
      </c>
      <c r="HX267" s="239"/>
      <c r="HY267" s="154"/>
      <c r="HZ267" s="154"/>
      <c r="IA267" s="184">
        <v>5.333333333333333</v>
      </c>
      <c r="IB267" s="184"/>
      <c r="IC267" s="184">
        <v>62.666666666666664</v>
      </c>
      <c r="ID267" s="184"/>
      <c r="IE267" s="185">
        <v>0.57857314879124999</v>
      </c>
      <c r="IF267" s="185"/>
      <c r="IG267" s="184">
        <v>6.7982344982971883</v>
      </c>
    </row>
    <row r="268" spans="1:241" ht="15" customHeight="1" x14ac:dyDescent="0.25">
      <c r="A268" s="198">
        <v>265</v>
      </c>
      <c r="B268" s="155"/>
      <c r="C268" s="244"/>
      <c r="D268" s="244"/>
      <c r="E268" s="245">
        <v>89182</v>
      </c>
      <c r="F268" s="244"/>
      <c r="G268" s="244"/>
      <c r="H268" s="244"/>
      <c r="I268" s="244"/>
      <c r="J268" s="244"/>
      <c r="K268" s="244"/>
      <c r="L268" s="244"/>
      <c r="M268" s="244"/>
      <c r="N268" s="244"/>
      <c r="O268" s="244"/>
      <c r="P268" s="244"/>
      <c r="Q268" s="244"/>
      <c r="R268" s="244"/>
      <c r="S268" s="244"/>
      <c r="U268" s="244"/>
      <c r="V268" s="244"/>
      <c r="W268" s="244"/>
      <c r="X268" s="244"/>
      <c r="Y268" s="244"/>
      <c r="Z268" s="244"/>
      <c r="AA268" s="244"/>
      <c r="AB268" s="244"/>
      <c r="AC268" s="244"/>
      <c r="AD268" s="244"/>
      <c r="AE268" s="244"/>
      <c r="AF268" s="244"/>
      <c r="AG268" s="244"/>
      <c r="AH268" s="244"/>
      <c r="AI268" s="244"/>
      <c r="AJ268" s="244"/>
      <c r="AK268" s="244"/>
      <c r="AL268" s="244"/>
      <c r="AM268" s="244"/>
      <c r="AN268" s="244"/>
      <c r="AO268" s="244"/>
      <c r="AP268" s="244"/>
      <c r="AQ268" s="244"/>
      <c r="AR268" s="244"/>
      <c r="AS268" s="244"/>
      <c r="AT268" s="244"/>
      <c r="AU268" s="244"/>
      <c r="AV268" s="244"/>
      <c r="AW268" s="244"/>
      <c r="AX268" s="244"/>
      <c r="AY268" s="244"/>
      <c r="AZ268" s="244"/>
      <c r="BA268" s="244"/>
      <c r="BB268" s="244"/>
      <c r="BC268" s="244">
        <f>SUM(BE268,BG268,BI268)</f>
        <v>1008</v>
      </c>
      <c r="BD268" s="244"/>
      <c r="BE268" s="244">
        <v>394</v>
      </c>
      <c r="BF268" s="244"/>
      <c r="BG268" s="244">
        <v>28</v>
      </c>
      <c r="BH268" s="244"/>
      <c r="BI268" s="244">
        <v>586</v>
      </c>
      <c r="BJ268" s="244"/>
      <c r="BK268" s="244"/>
      <c r="BL268" s="244"/>
      <c r="BM268" s="244"/>
      <c r="BN268" s="244"/>
      <c r="BO268" s="244"/>
      <c r="BP268" s="244"/>
      <c r="BQ268" s="244"/>
      <c r="BR268" s="244"/>
      <c r="BS268" s="244"/>
      <c r="BT268" s="244"/>
      <c r="BU268" s="244"/>
      <c r="BW268" s="244"/>
      <c r="BX268" s="244"/>
      <c r="BY268" s="244"/>
      <c r="BZ268" s="244"/>
      <c r="CA268" s="244"/>
      <c r="CB268" s="244"/>
      <c r="CC268" s="244"/>
      <c r="CE268" s="244"/>
      <c r="CF268" s="244"/>
      <c r="CG268" s="244"/>
      <c r="CH268" s="244"/>
      <c r="CI268" s="244"/>
      <c r="CJ268" s="244"/>
      <c r="CK268" s="244"/>
      <c r="CL268" s="244"/>
      <c r="CM268" s="244"/>
      <c r="CN268" s="244"/>
      <c r="CO268" s="257">
        <v>5.6</v>
      </c>
      <c r="CP268" s="244"/>
      <c r="CQ268" s="244"/>
      <c r="CR268" s="244"/>
      <c r="CS268" s="244"/>
      <c r="CT268" s="244"/>
      <c r="CU268" s="244"/>
      <c r="CV268" s="244"/>
      <c r="CW268" s="244"/>
      <c r="CX268" s="244"/>
      <c r="CY268" s="244"/>
      <c r="CZ268" s="244"/>
      <c r="DA268" s="244"/>
      <c r="DE268" s="244"/>
      <c r="DF268" s="244"/>
      <c r="DG268" s="244"/>
      <c r="DH268" s="244"/>
      <c r="DI268" s="244"/>
      <c r="DJ268" s="244"/>
      <c r="DK268" s="244"/>
      <c r="DL268" s="244"/>
      <c r="DM268" s="244"/>
      <c r="DN268" s="244"/>
      <c r="DO268" s="244"/>
      <c r="DP268" s="244"/>
      <c r="DQ268" s="244"/>
      <c r="DR268" s="244"/>
      <c r="DS268" s="244"/>
      <c r="DT268" s="244"/>
      <c r="DU268" s="244"/>
      <c r="DV268" s="244"/>
      <c r="DW268" s="244"/>
      <c r="DX268" s="244"/>
      <c r="DY268" s="244"/>
      <c r="DZ268" s="244"/>
      <c r="EA268" s="244"/>
      <c r="EB268" s="244"/>
      <c r="EC268" s="245">
        <v>875000</v>
      </c>
      <c r="ED268" s="244"/>
      <c r="EE268" s="245">
        <v>620000</v>
      </c>
      <c r="EK268" s="242">
        <v>5.8999999999999995</v>
      </c>
      <c r="EO268" s="244"/>
      <c r="EP268" s="244"/>
      <c r="GA268" s="254">
        <v>5.4006580814210485</v>
      </c>
      <c r="GB268" s="254"/>
      <c r="GC268" s="254">
        <v>37.239947597305509</v>
      </c>
      <c r="GD268" s="254"/>
      <c r="GE268" s="254">
        <v>78.926489411950513</v>
      </c>
      <c r="GF268" s="254"/>
      <c r="GG268" s="254">
        <v>124.51495513315162</v>
      </c>
      <c r="GH268" s="254"/>
      <c r="GI268" s="254">
        <v>89.977876408759457</v>
      </c>
      <c r="GJ268" s="254"/>
      <c r="GK268" s="254">
        <v>19.869732623577391</v>
      </c>
      <c r="GL268" s="254"/>
      <c r="GM268" s="254">
        <v>1.8149281083930231</v>
      </c>
      <c r="GN268" s="254"/>
      <c r="GO268" s="254">
        <v>64.079138249850629</v>
      </c>
      <c r="GP268" s="254"/>
      <c r="GQ268" s="254">
        <v>1301</v>
      </c>
      <c r="GR268" s="254"/>
      <c r="GS268" s="254">
        <v>83.3</v>
      </c>
      <c r="GT268" s="254"/>
      <c r="GU268" s="184">
        <v>75.599999999999994</v>
      </c>
      <c r="GV268" s="184"/>
      <c r="GW268" s="184">
        <v>67.099999999999994</v>
      </c>
      <c r="GX268" s="184"/>
      <c r="GY268" s="184">
        <v>51</v>
      </c>
      <c r="GZ268" s="184"/>
      <c r="HC268" s="184"/>
      <c r="HG268" s="184">
        <v>999.25318972136608</v>
      </c>
      <c r="HH268" s="184"/>
      <c r="HI268" s="184">
        <v>3905.5022036162445</v>
      </c>
      <c r="HJ268" s="184"/>
      <c r="HK268" s="184">
        <v>270.32428395620116</v>
      </c>
      <c r="HL268" s="184"/>
      <c r="HM268" s="184">
        <v>6344.7318319992428</v>
      </c>
      <c r="HO268" s="183">
        <v>920.73295338434639</v>
      </c>
      <c r="HQ268" s="154"/>
      <c r="HS268" s="238">
        <v>10</v>
      </c>
      <c r="HT268" s="194">
        <v>2008</v>
      </c>
      <c r="HU268" s="239"/>
      <c r="HW268" s="239">
        <v>47.196551190000001</v>
      </c>
      <c r="HX268" s="239"/>
      <c r="HY268" s="154"/>
      <c r="HZ268" s="154"/>
      <c r="IA268" s="184"/>
      <c r="IB268" s="184"/>
      <c r="ID268" s="184"/>
      <c r="IE268" s="185"/>
      <c r="IF268" s="185"/>
      <c r="IG268" s="184"/>
    </row>
    <row r="269" spans="1:241" ht="15" customHeight="1" x14ac:dyDescent="0.25">
      <c r="A269" s="156">
        <v>266</v>
      </c>
      <c r="B269" s="155"/>
      <c r="C269" s="244"/>
      <c r="D269" s="244"/>
      <c r="E269" s="245">
        <v>90445</v>
      </c>
      <c r="F269" s="244"/>
      <c r="G269" s="244"/>
      <c r="H269" s="244"/>
      <c r="I269" s="244"/>
      <c r="J269" s="244"/>
      <c r="K269" s="244"/>
      <c r="L269" s="244"/>
      <c r="M269" s="244"/>
      <c r="N269" s="244"/>
      <c r="O269" s="244"/>
      <c r="P269" s="244"/>
      <c r="Q269" s="244"/>
      <c r="R269" s="244"/>
      <c r="S269" s="244"/>
      <c r="U269" s="244"/>
      <c r="V269" s="244"/>
      <c r="W269" s="244"/>
      <c r="X269" s="244"/>
      <c r="Y269" s="244"/>
      <c r="Z269" s="244"/>
      <c r="AA269" s="244"/>
      <c r="AB269" s="244"/>
      <c r="AC269" s="244"/>
      <c r="AD269" s="244"/>
      <c r="AE269" s="244"/>
      <c r="AF269" s="244"/>
      <c r="AG269" s="244"/>
      <c r="AH269" s="244"/>
      <c r="AI269" s="244"/>
      <c r="AJ269" s="244"/>
      <c r="AK269" s="244"/>
      <c r="AL269" s="244"/>
      <c r="AM269" s="244"/>
      <c r="AN269" s="244"/>
      <c r="AO269" s="244"/>
      <c r="AP269" s="244"/>
      <c r="AQ269" s="244"/>
      <c r="AR269" s="244"/>
      <c r="AS269" s="244"/>
      <c r="AT269" s="244"/>
      <c r="AU269" s="244"/>
      <c r="AV269" s="244"/>
      <c r="AW269" s="244"/>
      <c r="AX269" s="244"/>
      <c r="AY269" s="244"/>
      <c r="AZ269" s="244"/>
      <c r="BA269" s="244"/>
      <c r="BB269" s="244"/>
      <c r="BC269" s="244">
        <v>1058</v>
      </c>
      <c r="BD269" s="244"/>
      <c r="BE269" s="244">
        <v>312</v>
      </c>
      <c r="BF269" s="244"/>
      <c r="BG269" s="244">
        <v>64</v>
      </c>
      <c r="BH269" s="244"/>
      <c r="BI269" s="244">
        <v>682</v>
      </c>
      <c r="BJ269" s="244"/>
      <c r="BK269" s="244"/>
      <c r="BL269" s="244"/>
      <c r="BM269" s="244"/>
      <c r="BN269" s="244"/>
      <c r="BO269" s="244"/>
      <c r="BP269" s="244"/>
      <c r="BQ269" s="244"/>
      <c r="BR269" s="244"/>
      <c r="BS269" s="244"/>
      <c r="BT269" s="244"/>
      <c r="BU269" s="244"/>
      <c r="BW269" s="244"/>
      <c r="BX269" s="244"/>
      <c r="BY269" s="244"/>
      <c r="BZ269" s="244"/>
      <c r="CA269" s="244"/>
      <c r="CB269" s="244"/>
      <c r="CC269" s="244"/>
      <c r="CE269" s="244"/>
      <c r="CF269" s="244"/>
      <c r="CG269" s="244"/>
      <c r="CH269" s="244"/>
      <c r="CI269" s="244"/>
      <c r="CJ269" s="244"/>
      <c r="CK269" s="244"/>
      <c r="CL269" s="244"/>
      <c r="CM269" s="244"/>
      <c r="CN269" s="244"/>
      <c r="CO269" s="257">
        <v>3.5</v>
      </c>
      <c r="CP269" s="244"/>
      <c r="CQ269" s="244"/>
      <c r="CR269" s="244"/>
      <c r="CS269" s="244"/>
      <c r="CT269" s="244"/>
      <c r="CU269" s="244"/>
      <c r="CV269" s="244"/>
      <c r="CW269" s="244"/>
      <c r="CX269" s="244"/>
      <c r="CY269" s="244"/>
      <c r="CZ269" s="244"/>
      <c r="DA269" s="244"/>
      <c r="DE269" s="244"/>
      <c r="DF269" s="244"/>
      <c r="DG269" s="244"/>
      <c r="DH269" s="244"/>
      <c r="DI269" s="244"/>
      <c r="DJ269" s="244"/>
      <c r="DK269" s="244"/>
      <c r="DL269" s="244"/>
      <c r="DM269" s="244"/>
      <c r="DN269" s="244"/>
      <c r="DO269" s="244"/>
      <c r="DP269" s="244"/>
      <c r="DQ269" s="244"/>
      <c r="DR269" s="244"/>
      <c r="DS269" s="244"/>
      <c r="DT269" s="244"/>
      <c r="DU269" s="244"/>
      <c r="DV269" s="244"/>
      <c r="DW269" s="244"/>
      <c r="DX269" s="244"/>
      <c r="DY269" s="244"/>
      <c r="DZ269" s="244"/>
      <c r="EA269" s="244"/>
      <c r="EB269" s="244"/>
      <c r="EC269" s="245">
        <v>830000</v>
      </c>
      <c r="ED269" s="244"/>
      <c r="EE269" s="245">
        <v>608000</v>
      </c>
      <c r="EK269" s="242">
        <v>5</v>
      </c>
      <c r="EO269" s="244"/>
      <c r="EP269" s="244"/>
      <c r="GA269" s="254">
        <v>6.3242606639763697</v>
      </c>
      <c r="GB269" s="254"/>
      <c r="GC269" s="254">
        <v>37.421579125210059</v>
      </c>
      <c r="GD269" s="254"/>
      <c r="GE269" s="254">
        <v>79.641022940197573</v>
      </c>
      <c r="GF269" s="254"/>
      <c r="GG269" s="254">
        <v>134.15283372679517</v>
      </c>
      <c r="GH269" s="254"/>
      <c r="GI269" s="254">
        <v>99.89776574350077</v>
      </c>
      <c r="GJ269" s="254"/>
      <c r="GK269" s="254">
        <v>22.781947262280212</v>
      </c>
      <c r="GL269" s="254"/>
      <c r="GM269" s="254">
        <v>2.1053340150472444</v>
      </c>
      <c r="GN269" s="254"/>
      <c r="GO269" s="254">
        <v>59.117435646986777</v>
      </c>
      <c r="GP269" s="254"/>
      <c r="GQ269" s="254">
        <v>1298</v>
      </c>
      <c r="GR269" s="254"/>
      <c r="GS269" s="254">
        <v>84.699999999999989</v>
      </c>
      <c r="GT269" s="254"/>
      <c r="GU269" s="184">
        <v>71.199999999999989</v>
      </c>
      <c r="GV269" s="184"/>
      <c r="GW269" s="184">
        <v>67.099999999999994</v>
      </c>
      <c r="GX269" s="184"/>
      <c r="GY269" s="184">
        <v>51</v>
      </c>
      <c r="GZ269" s="184"/>
      <c r="HC269" s="184"/>
      <c r="HG269" s="184">
        <v>1057.2029726060052</v>
      </c>
      <c r="HH269" s="184"/>
      <c r="HI269" s="184">
        <v>3522.9734351841294</v>
      </c>
      <c r="HJ269" s="184"/>
      <c r="HK269" s="184">
        <v>404.22466599641382</v>
      </c>
      <c r="HL269" s="184"/>
      <c r="HM269" s="184">
        <v>6496.6159140141581</v>
      </c>
      <c r="HO269" s="183">
        <v>1094.1410151384227</v>
      </c>
      <c r="HQ269" s="154"/>
      <c r="HS269" s="238">
        <v>10</v>
      </c>
      <c r="HT269" s="194">
        <v>2009</v>
      </c>
      <c r="HU269" s="239"/>
      <c r="HW269" s="239">
        <v>46.4</v>
      </c>
      <c r="HX269" s="239"/>
      <c r="HY269" s="154"/>
      <c r="HZ269" s="154"/>
      <c r="IA269" s="184"/>
      <c r="IB269" s="184"/>
      <c r="ID269" s="184"/>
      <c r="IE269" s="185"/>
      <c r="IF269" s="185"/>
      <c r="IG269" s="184"/>
    </row>
    <row r="270" spans="1:241" ht="15" customHeight="1" x14ac:dyDescent="0.25">
      <c r="A270" s="156">
        <v>267</v>
      </c>
      <c r="B270" s="155"/>
      <c r="C270" s="244"/>
      <c r="D270" s="244"/>
      <c r="E270" s="245">
        <v>91724</v>
      </c>
      <c r="F270" s="244"/>
      <c r="G270" s="244"/>
      <c r="H270" s="244"/>
      <c r="I270" s="244"/>
      <c r="J270" s="244"/>
      <c r="K270" s="244"/>
      <c r="L270" s="244"/>
      <c r="M270" s="244"/>
      <c r="N270" s="244"/>
      <c r="O270" s="244"/>
      <c r="P270" s="244"/>
      <c r="Q270" s="244"/>
      <c r="R270" s="244"/>
      <c r="S270" s="244"/>
      <c r="U270" s="244"/>
      <c r="V270" s="244"/>
      <c r="W270" s="244"/>
      <c r="X270" s="244"/>
      <c r="Y270" s="244"/>
      <c r="Z270" s="244"/>
      <c r="AA270" s="244"/>
      <c r="AB270" s="244"/>
      <c r="AC270" s="244"/>
      <c r="AD270" s="244"/>
      <c r="AE270" s="244"/>
      <c r="AF270" s="244"/>
      <c r="AG270" s="244"/>
      <c r="AH270" s="244"/>
      <c r="AI270" s="244"/>
      <c r="AJ270" s="244"/>
      <c r="AK270" s="244"/>
      <c r="AL270" s="244"/>
      <c r="AM270" s="244"/>
      <c r="AN270" s="244"/>
      <c r="AO270" s="244"/>
      <c r="AP270" s="244"/>
      <c r="AQ270" s="244"/>
      <c r="AR270" s="244"/>
      <c r="AS270" s="244"/>
      <c r="AT270" s="244"/>
      <c r="AU270" s="244"/>
      <c r="AV270" s="244"/>
      <c r="AW270" s="244"/>
      <c r="AX270" s="244"/>
      <c r="AY270" s="244"/>
      <c r="AZ270" s="244"/>
      <c r="BA270" s="244"/>
      <c r="BB270" s="244"/>
      <c r="BC270" s="244">
        <v>885</v>
      </c>
      <c r="BD270" s="244"/>
      <c r="BE270" s="244">
        <v>325</v>
      </c>
      <c r="BF270" s="244"/>
      <c r="BG270" s="244">
        <v>39</v>
      </c>
      <c r="BH270" s="244"/>
      <c r="BI270" s="244">
        <v>521</v>
      </c>
      <c r="BJ270" s="244"/>
      <c r="BK270" s="244"/>
      <c r="BL270" s="244"/>
      <c r="BM270" s="244"/>
      <c r="BN270" s="244"/>
      <c r="BO270" s="244"/>
      <c r="BP270" s="244"/>
      <c r="BQ270" s="244"/>
      <c r="BR270" s="244"/>
      <c r="BS270" s="244"/>
      <c r="BT270" s="244"/>
      <c r="BU270" s="244"/>
      <c r="BW270" s="244"/>
      <c r="BX270" s="244"/>
      <c r="BY270" s="244"/>
      <c r="BZ270" s="244"/>
      <c r="CA270" s="244"/>
      <c r="CB270" s="244"/>
      <c r="CC270" s="244"/>
      <c r="CE270" s="244"/>
      <c r="CF270" s="244"/>
      <c r="CG270" s="244"/>
      <c r="CH270" s="244"/>
      <c r="CI270" s="244"/>
      <c r="CJ270" s="244"/>
      <c r="CK270" s="244"/>
      <c r="CL270" s="244"/>
      <c r="CM270" s="244"/>
      <c r="CN270" s="244"/>
      <c r="CO270" s="257">
        <v>3.2</v>
      </c>
      <c r="CP270" s="244"/>
      <c r="CQ270" s="244"/>
      <c r="CR270" s="244"/>
      <c r="CS270" s="244"/>
      <c r="CT270" s="244"/>
      <c r="CU270" s="244"/>
      <c r="CV270" s="244"/>
      <c r="CW270" s="244"/>
      <c r="CX270" s="244"/>
      <c r="CY270" s="244"/>
      <c r="CZ270" s="244"/>
      <c r="DA270" s="244"/>
      <c r="DE270" s="244"/>
      <c r="DF270" s="244"/>
      <c r="DG270" s="244"/>
      <c r="DH270" s="244"/>
      <c r="DI270" s="244"/>
      <c r="DJ270" s="244"/>
      <c r="DK270" s="244"/>
      <c r="DL270" s="244"/>
      <c r="DM270" s="244"/>
      <c r="DN270" s="244"/>
      <c r="DO270" s="244"/>
      <c r="DP270" s="244"/>
      <c r="DQ270" s="244"/>
      <c r="DR270" s="244"/>
      <c r="DS270" s="244"/>
      <c r="DT270" s="244"/>
      <c r="DU270" s="244"/>
      <c r="DV270" s="244"/>
      <c r="DW270" s="244"/>
      <c r="DX270" s="244"/>
      <c r="DY270" s="244"/>
      <c r="DZ270" s="244"/>
      <c r="EA270" s="244"/>
      <c r="EB270" s="244"/>
      <c r="EC270" s="245">
        <v>855000</v>
      </c>
      <c r="ED270" s="244"/>
      <c r="EE270" s="245">
        <v>637250</v>
      </c>
      <c r="EK270" s="242">
        <v>5.7</v>
      </c>
      <c r="EO270" s="244"/>
      <c r="EP270" s="244"/>
      <c r="GA270" s="254">
        <v>7.2757669620652408</v>
      </c>
      <c r="GB270" s="254"/>
      <c r="GC270" s="254">
        <v>37.603315611755967</v>
      </c>
      <c r="GD270" s="254"/>
      <c r="GE270" s="254">
        <v>80.337708894888294</v>
      </c>
      <c r="GF270" s="254"/>
      <c r="GG270" s="254">
        <v>143.20418849823221</v>
      </c>
      <c r="GH270" s="254"/>
      <c r="GI270" s="254">
        <v>109.7309675426817</v>
      </c>
      <c r="GJ270" s="254"/>
      <c r="GK270" s="254">
        <v>25.702505739725122</v>
      </c>
      <c r="GL270" s="254"/>
      <c r="GM270" s="254">
        <v>2.3924445759187889</v>
      </c>
      <c r="GN270" s="254"/>
      <c r="GO270" s="254">
        <v>63.382512769101659</v>
      </c>
      <c r="GP270" s="254"/>
      <c r="GQ270" s="254">
        <v>1295</v>
      </c>
      <c r="GR270" s="254"/>
      <c r="GS270" s="254">
        <v>86.1</v>
      </c>
      <c r="GT270" s="254"/>
      <c r="GU270" s="184">
        <v>66.8</v>
      </c>
      <c r="GV270" s="184"/>
      <c r="GW270" s="184"/>
      <c r="GX270" s="184"/>
      <c r="GY270" s="184"/>
      <c r="GZ270" s="184"/>
      <c r="HC270" s="184"/>
      <c r="HG270" s="184">
        <v>966.60359024190666</v>
      </c>
      <c r="HH270" s="184"/>
      <c r="HI270" s="184">
        <v>3720.1452462537718</v>
      </c>
      <c r="HJ270" s="184"/>
      <c r="HK270" s="184">
        <v>406.07579399580629</v>
      </c>
      <c r="HL270" s="184"/>
      <c r="HM270" s="184">
        <v>6239.4517465350582</v>
      </c>
      <c r="HO270" s="183">
        <v>1159.6524334050116</v>
      </c>
      <c r="HQ270" s="154"/>
      <c r="HS270" s="238">
        <v>10</v>
      </c>
      <c r="HT270" s="194">
        <v>2010</v>
      </c>
      <c r="HU270" s="239"/>
      <c r="HW270" s="239">
        <v>46.8</v>
      </c>
      <c r="HX270" s="239"/>
      <c r="HY270" s="154"/>
      <c r="HZ270" s="154"/>
      <c r="IA270" s="184"/>
      <c r="IB270" s="184"/>
      <c r="ID270" s="184"/>
      <c r="IE270" s="185"/>
      <c r="IF270" s="185"/>
      <c r="IG270" s="184"/>
    </row>
    <row r="271" spans="1:241" ht="15" customHeight="1" x14ac:dyDescent="0.25">
      <c r="A271" s="156">
        <v>268</v>
      </c>
      <c r="B271" s="155"/>
      <c r="C271" s="244"/>
      <c r="D271" s="244"/>
      <c r="E271" s="245">
        <v>93392</v>
      </c>
      <c r="F271" s="244"/>
      <c r="G271" s="244"/>
      <c r="H271" s="244"/>
      <c r="I271" s="244"/>
      <c r="J271" s="244"/>
      <c r="K271" s="244"/>
      <c r="L271" s="244"/>
      <c r="M271" s="244"/>
      <c r="N271" s="244"/>
      <c r="O271" s="244"/>
      <c r="P271" s="244"/>
      <c r="Q271" s="244"/>
      <c r="R271" s="244"/>
      <c r="S271" s="244"/>
      <c r="U271" s="244"/>
      <c r="V271" s="244"/>
      <c r="W271" s="244"/>
      <c r="X271" s="244"/>
      <c r="Y271" s="244"/>
      <c r="Z271" s="244"/>
      <c r="AA271" s="244"/>
      <c r="AB271" s="244"/>
      <c r="AC271" s="244"/>
      <c r="AD271" s="244"/>
      <c r="AE271" s="244"/>
      <c r="AF271" s="244"/>
      <c r="AG271" s="244"/>
      <c r="AH271" s="244"/>
      <c r="AI271" s="244"/>
      <c r="AJ271" s="244"/>
      <c r="AK271" s="244"/>
      <c r="AL271" s="244"/>
      <c r="AM271" s="244"/>
      <c r="AN271" s="244"/>
      <c r="AO271" s="244"/>
      <c r="AP271" s="244"/>
      <c r="AQ271" s="244"/>
      <c r="AR271" s="244"/>
      <c r="AS271" s="244"/>
      <c r="AT271" s="244"/>
      <c r="AU271" s="244"/>
      <c r="AV271" s="244"/>
      <c r="AW271" s="244"/>
      <c r="AX271" s="244"/>
      <c r="AY271" s="244"/>
      <c r="AZ271" s="244"/>
      <c r="BA271" s="244"/>
      <c r="BB271" s="244"/>
      <c r="BC271" s="244">
        <v>715</v>
      </c>
      <c r="BD271" s="244"/>
      <c r="BE271" s="244">
        <v>303</v>
      </c>
      <c r="BF271" s="244"/>
      <c r="BG271" s="244">
        <v>6</v>
      </c>
      <c r="BH271" s="244"/>
      <c r="BI271" s="244">
        <v>406</v>
      </c>
      <c r="BJ271" s="244"/>
      <c r="BK271" s="244"/>
      <c r="BL271" s="244"/>
      <c r="BM271" s="244"/>
      <c r="BN271" s="244"/>
      <c r="BO271" s="244"/>
      <c r="BP271" s="244"/>
      <c r="BQ271" s="244"/>
      <c r="BR271" s="244"/>
      <c r="BS271" s="244"/>
      <c r="BT271" s="244"/>
      <c r="BU271" s="244"/>
      <c r="BW271" s="244"/>
      <c r="BX271" s="244"/>
      <c r="BY271" s="244"/>
      <c r="BZ271" s="244"/>
      <c r="CA271" s="244"/>
      <c r="CB271" s="244"/>
      <c r="CC271" s="244"/>
      <c r="CE271" s="244"/>
      <c r="CF271" s="244"/>
      <c r="CG271" s="244"/>
      <c r="CH271" s="244"/>
      <c r="CI271" s="244"/>
      <c r="CJ271" s="244"/>
      <c r="CK271" s="244"/>
      <c r="CL271" s="244"/>
      <c r="CM271" s="244"/>
      <c r="CN271" s="244"/>
      <c r="CO271" s="257">
        <v>2.8</v>
      </c>
      <c r="CP271" s="244"/>
      <c r="CQ271" s="244"/>
      <c r="CR271" s="244"/>
      <c r="CS271" s="244"/>
      <c r="CT271" s="244"/>
      <c r="CU271" s="244"/>
      <c r="CV271" s="244"/>
      <c r="CW271" s="244"/>
      <c r="CX271" s="244"/>
      <c r="CY271" s="244"/>
      <c r="CZ271" s="244"/>
      <c r="DA271" s="244"/>
      <c r="DE271" s="244"/>
      <c r="DF271" s="244"/>
      <c r="DG271" s="244"/>
      <c r="DH271" s="244"/>
      <c r="DI271" s="244"/>
      <c r="DJ271" s="244"/>
      <c r="DK271" s="244"/>
      <c r="DL271" s="244"/>
      <c r="DM271" s="244"/>
      <c r="DN271" s="244"/>
      <c r="DO271" s="244"/>
      <c r="DP271" s="244"/>
      <c r="DQ271" s="244"/>
      <c r="DR271" s="244"/>
      <c r="DS271" s="244"/>
      <c r="DT271" s="244"/>
      <c r="DU271" s="244"/>
      <c r="DV271" s="244"/>
      <c r="DW271" s="244"/>
      <c r="DX271" s="244"/>
      <c r="DY271" s="244"/>
      <c r="DZ271" s="244"/>
      <c r="EA271" s="244"/>
      <c r="EB271" s="244"/>
      <c r="EC271" s="245">
        <v>990000</v>
      </c>
      <c r="ED271" s="244"/>
      <c r="EE271" s="245">
        <v>672600</v>
      </c>
      <c r="EK271" s="242">
        <v>3.4000000000000004</v>
      </c>
      <c r="EO271" s="244"/>
      <c r="EP271" s="244"/>
      <c r="GA271" s="254">
        <v>3.0120941706089441</v>
      </c>
      <c r="GB271" s="254"/>
      <c r="GC271" s="254">
        <v>32.444812251183642</v>
      </c>
      <c r="GD271" s="254"/>
      <c r="GE271" s="254">
        <v>78.38898460450244</v>
      </c>
      <c r="GF271" s="254"/>
      <c r="GG271" s="254">
        <v>128.45974725318166</v>
      </c>
      <c r="GH271" s="254"/>
      <c r="GI271" s="254">
        <v>102.31666230263974</v>
      </c>
      <c r="GJ271" s="254"/>
      <c r="GK271" s="254">
        <v>16.130252774826552</v>
      </c>
      <c r="GL271" s="254"/>
      <c r="GM271" s="254">
        <v>2.995470838602734</v>
      </c>
      <c r="GN271" s="254"/>
      <c r="GO271" s="254">
        <v>57.3887428228334</v>
      </c>
      <c r="GP271" s="254"/>
      <c r="GQ271" s="254"/>
      <c r="GR271" s="254"/>
      <c r="GS271" s="254"/>
      <c r="GT271" s="254"/>
      <c r="GU271" s="184"/>
      <c r="GV271" s="184"/>
      <c r="GW271" s="184"/>
      <c r="GX271" s="184"/>
      <c r="GY271" s="184"/>
      <c r="GZ271" s="184"/>
      <c r="HC271" s="184"/>
      <c r="HG271" s="184">
        <v>847.34542565867866</v>
      </c>
      <c r="HH271" s="184"/>
      <c r="HI271" s="184">
        <v>3075.7009440976076</v>
      </c>
      <c r="HJ271" s="184"/>
      <c r="HK271" s="184">
        <v>340.16030308894074</v>
      </c>
      <c r="HL271" s="184"/>
      <c r="HM271" s="184">
        <v>5695.1389666866962</v>
      </c>
      <c r="HO271" s="183">
        <v>1235</v>
      </c>
      <c r="HQ271" s="154"/>
      <c r="HS271" s="238">
        <v>10</v>
      </c>
      <c r="HT271" s="194">
        <v>2011</v>
      </c>
      <c r="HU271" s="239"/>
      <c r="HW271" s="239">
        <v>47</v>
      </c>
      <c r="HX271" s="239"/>
      <c r="HY271" s="154"/>
      <c r="HZ271" s="154"/>
      <c r="IA271" s="184"/>
      <c r="IB271" s="184"/>
      <c r="ID271" s="184"/>
      <c r="IE271" s="185"/>
      <c r="IF271" s="185"/>
      <c r="IG271" s="184"/>
    </row>
    <row r="272" spans="1:241" ht="15" customHeight="1" x14ac:dyDescent="0.3">
      <c r="A272" s="156">
        <v>269</v>
      </c>
      <c r="B272" s="155"/>
      <c r="C272" s="244"/>
      <c r="D272" s="244"/>
      <c r="E272" s="245">
        <v>95071</v>
      </c>
      <c r="F272" s="244"/>
      <c r="G272" s="244"/>
      <c r="H272" s="244"/>
      <c r="I272" s="244"/>
      <c r="J272" s="244"/>
      <c r="K272" s="244"/>
      <c r="L272" s="244"/>
      <c r="M272" s="244"/>
      <c r="N272" s="244"/>
      <c r="O272" s="244"/>
      <c r="P272" s="244"/>
      <c r="Q272" s="244"/>
      <c r="R272" s="244"/>
      <c r="S272" s="244"/>
      <c r="U272" s="244"/>
      <c r="V272" s="244"/>
      <c r="W272" s="244"/>
      <c r="X272" s="244"/>
      <c r="Y272" s="244"/>
      <c r="Z272" s="244"/>
      <c r="AA272" s="244"/>
      <c r="AB272" s="244"/>
      <c r="AC272" s="244"/>
      <c r="AD272" s="244"/>
      <c r="AE272" s="244"/>
      <c r="AF272" s="244"/>
      <c r="AG272" s="244"/>
      <c r="AH272" s="244"/>
      <c r="AI272" s="244"/>
      <c r="AJ272" s="244"/>
      <c r="AK272" s="244"/>
      <c r="AL272" s="244"/>
      <c r="AM272" s="244"/>
      <c r="AN272" s="244"/>
      <c r="AO272" s="244"/>
      <c r="AP272" s="244"/>
      <c r="AQ272" s="244"/>
      <c r="AR272" s="244"/>
      <c r="AS272" s="244"/>
      <c r="AT272" s="244"/>
      <c r="AU272" s="244"/>
      <c r="AV272" s="244"/>
      <c r="AW272" s="244"/>
      <c r="AX272" s="244"/>
      <c r="AY272" s="244"/>
      <c r="AZ272" s="244"/>
      <c r="BA272" s="244"/>
      <c r="BB272" s="244"/>
      <c r="BC272" s="278">
        <f t="shared" ref="BC272" si="101">SUM(BE272,BG272,BI272)</f>
        <v>885</v>
      </c>
      <c r="BD272" s="279"/>
      <c r="BE272" s="280">
        <v>410</v>
      </c>
      <c r="BF272" s="279"/>
      <c r="BG272" s="280">
        <v>11</v>
      </c>
      <c r="BH272" s="279"/>
      <c r="BI272" s="280">
        <v>464</v>
      </c>
      <c r="BJ272" s="244"/>
      <c r="BK272" s="244"/>
      <c r="BL272" s="244"/>
      <c r="BM272" s="244"/>
      <c r="BN272" s="244"/>
      <c r="BO272" s="244"/>
      <c r="BP272" s="244"/>
      <c r="BQ272" s="244"/>
      <c r="BR272" s="244"/>
      <c r="BS272" s="244"/>
      <c r="BT272" s="244"/>
      <c r="BU272" s="244"/>
      <c r="BW272" s="244"/>
      <c r="BX272" s="244"/>
      <c r="BY272" s="244"/>
      <c r="BZ272" s="244"/>
      <c r="CA272" s="244"/>
      <c r="CB272" s="244"/>
      <c r="CC272" s="244"/>
      <c r="CE272" s="244"/>
      <c r="CF272" s="244"/>
      <c r="CG272" s="244"/>
      <c r="CH272" s="244"/>
      <c r="CI272" s="244"/>
      <c r="CJ272" s="244"/>
      <c r="CK272" s="244"/>
      <c r="CL272" s="244"/>
      <c r="CM272" s="244"/>
      <c r="CN272" s="244"/>
      <c r="CO272" s="257"/>
      <c r="CP272" s="244"/>
      <c r="CQ272" s="244"/>
      <c r="CR272" s="244"/>
      <c r="CS272" s="244"/>
      <c r="CT272" s="244"/>
      <c r="CU272" s="244"/>
      <c r="CV272" s="244"/>
      <c r="CW272" s="244"/>
      <c r="CX272" s="244"/>
      <c r="CY272" s="244"/>
      <c r="CZ272" s="244"/>
      <c r="DA272" s="244"/>
      <c r="DE272" s="244"/>
      <c r="DF272" s="244"/>
      <c r="DG272" s="244"/>
      <c r="DH272" s="244"/>
      <c r="DI272" s="244"/>
      <c r="DJ272" s="244"/>
      <c r="DK272" s="244"/>
      <c r="DL272" s="244"/>
      <c r="DM272" s="244"/>
      <c r="DN272" s="244"/>
      <c r="DO272" s="244"/>
      <c r="DP272" s="244"/>
      <c r="DQ272" s="244"/>
      <c r="DR272" s="244"/>
      <c r="DS272" s="244"/>
      <c r="DT272" s="244"/>
      <c r="DU272" s="244"/>
      <c r="DV272" s="244"/>
      <c r="DW272" s="244"/>
      <c r="DX272" s="244"/>
      <c r="DY272" s="244"/>
      <c r="DZ272" s="244"/>
      <c r="EA272" s="244"/>
      <c r="EB272" s="244"/>
      <c r="EC272" s="245">
        <v>990000</v>
      </c>
      <c r="ED272" s="244"/>
      <c r="EE272" s="245">
        <v>643000</v>
      </c>
      <c r="EK272" s="242">
        <v>4</v>
      </c>
      <c r="EO272" s="244"/>
      <c r="EP272" s="244"/>
      <c r="GA272" s="254">
        <v>2.4544484880474289</v>
      </c>
      <c r="GB272" s="254"/>
      <c r="GC272" s="254">
        <v>19.942651628004569</v>
      </c>
      <c r="GD272" s="254"/>
      <c r="GE272" s="254">
        <v>74.996919583654559</v>
      </c>
      <c r="GF272" s="254"/>
      <c r="GG272" s="254">
        <v>132.20530634745859</v>
      </c>
      <c r="GH272" s="254"/>
      <c r="GI272" s="254">
        <v>98.380612421639995</v>
      </c>
      <c r="GJ272" s="254"/>
      <c r="GK272" s="254">
        <v>23.732941529991692</v>
      </c>
      <c r="GL272" s="254"/>
      <c r="GM272" s="254">
        <v>2.0752912555139318</v>
      </c>
      <c r="GN272" s="254"/>
      <c r="GO272" s="254">
        <v>55.345435123972649</v>
      </c>
      <c r="GP272" s="254"/>
      <c r="GQ272" s="254"/>
      <c r="GR272" s="254"/>
      <c r="GS272" s="254"/>
      <c r="GT272" s="254"/>
      <c r="GU272" s="184"/>
      <c r="GV272" s="184"/>
      <c r="GW272" s="184"/>
      <c r="GX272" s="184"/>
      <c r="GY272" s="184"/>
      <c r="GZ272" s="184"/>
      <c r="HC272" s="184"/>
      <c r="HG272" s="184">
        <v>975.3454348415064</v>
      </c>
      <c r="HH272" s="184"/>
      <c r="HI272" s="184">
        <v>3950.1490111081007</v>
      </c>
      <c r="HJ272" s="184"/>
      <c r="HK272" s="184">
        <v>387.97073963695476</v>
      </c>
      <c r="HL272" s="184"/>
      <c r="HM272" s="184">
        <v>6728.7997832565698</v>
      </c>
      <c r="HO272" s="183">
        <v>1087.8876135000858</v>
      </c>
      <c r="HQ272" s="154"/>
      <c r="HS272" s="238">
        <v>10</v>
      </c>
      <c r="HT272" s="194">
        <v>2012</v>
      </c>
      <c r="HU272" s="239"/>
      <c r="HW272" s="239">
        <v>47.437370429999994</v>
      </c>
      <c r="HX272" s="239"/>
      <c r="HY272" s="154"/>
      <c r="HZ272" s="154"/>
      <c r="IA272" s="184"/>
      <c r="IB272" s="184"/>
      <c r="ID272" s="184"/>
      <c r="IE272" s="185"/>
      <c r="IF272" s="185"/>
      <c r="IG272" s="184"/>
    </row>
    <row r="273" spans="1:241" ht="15" customHeight="1" x14ac:dyDescent="0.35">
      <c r="A273" s="156">
        <v>270</v>
      </c>
      <c r="B273" s="155"/>
      <c r="C273" s="244"/>
      <c r="D273" s="244"/>
      <c r="E273" s="245">
        <v>96481</v>
      </c>
      <c r="F273" s="244"/>
      <c r="G273" s="244"/>
      <c r="H273" s="244"/>
      <c r="I273" s="244"/>
      <c r="J273" s="244"/>
      <c r="K273" s="244"/>
      <c r="L273" s="244"/>
      <c r="M273" s="244"/>
      <c r="N273" s="244"/>
      <c r="O273" s="244"/>
      <c r="P273" s="244"/>
      <c r="Q273" s="244"/>
      <c r="R273" s="244"/>
      <c r="S273" s="244"/>
      <c r="U273" s="244"/>
      <c r="V273" s="244"/>
      <c r="W273" s="244"/>
      <c r="X273" s="244"/>
      <c r="Y273" s="244"/>
      <c r="Z273" s="244"/>
      <c r="AA273" s="244"/>
      <c r="AB273" s="244"/>
      <c r="AC273" s="244"/>
      <c r="AD273" s="244"/>
      <c r="AE273" s="244"/>
      <c r="AF273" s="244"/>
      <c r="AG273" s="244"/>
      <c r="AH273" s="244"/>
      <c r="AI273" s="244"/>
      <c r="AJ273" s="244"/>
      <c r="AK273" s="244"/>
      <c r="AL273" s="244"/>
      <c r="AM273" s="244"/>
      <c r="AN273" s="244"/>
      <c r="AO273" s="244"/>
      <c r="AP273" s="244"/>
      <c r="AQ273" s="244"/>
      <c r="AR273" s="244"/>
      <c r="AS273" s="244"/>
      <c r="AT273" s="244"/>
      <c r="AU273" s="244"/>
      <c r="AV273" s="244"/>
      <c r="AW273" s="244"/>
      <c r="AX273" s="244"/>
      <c r="AY273" s="244"/>
      <c r="AZ273" s="244"/>
      <c r="BA273" s="244"/>
      <c r="BB273" s="244"/>
      <c r="BC273" s="281">
        <v>1013</v>
      </c>
      <c r="BD273" s="27"/>
      <c r="BE273" s="281">
        <v>196</v>
      </c>
      <c r="BF273" s="282" t="s">
        <v>59</v>
      </c>
      <c r="BG273" s="281">
        <v>36</v>
      </c>
      <c r="BH273" s="229" t="e">
        <f>#REF!+0.0001*#REF!</f>
        <v>#REF!</v>
      </c>
      <c r="BI273" s="281">
        <v>781</v>
      </c>
      <c r="BJ273" s="244"/>
      <c r="BK273" s="244"/>
      <c r="BL273" s="244"/>
      <c r="BM273" s="244"/>
      <c r="BN273" s="244"/>
      <c r="BO273" s="244"/>
      <c r="BP273" s="244"/>
      <c r="BQ273" s="244"/>
      <c r="BR273" s="244"/>
      <c r="BS273" s="244"/>
      <c r="BT273" s="244"/>
      <c r="BU273" s="244"/>
      <c r="BW273" s="244"/>
      <c r="BX273" s="244"/>
      <c r="BY273" s="244"/>
      <c r="BZ273" s="244"/>
      <c r="CA273" s="244"/>
      <c r="CB273" s="244"/>
      <c r="CC273" s="244"/>
      <c r="CE273" s="244"/>
      <c r="CF273" s="244"/>
      <c r="CG273" s="244"/>
      <c r="CH273" s="244"/>
      <c r="CI273" s="244"/>
      <c r="CJ273" s="244"/>
      <c r="CK273" s="244"/>
      <c r="CL273" s="244"/>
      <c r="CM273" s="244"/>
      <c r="CN273" s="244"/>
      <c r="CO273" s="257"/>
      <c r="CP273" s="244"/>
      <c r="CQ273" s="244"/>
      <c r="CR273" s="244"/>
      <c r="CS273" s="244"/>
      <c r="CT273" s="244"/>
      <c r="CU273" s="244"/>
      <c r="CV273" s="244"/>
      <c r="CW273" s="244"/>
      <c r="CX273" s="244"/>
      <c r="CY273" s="244"/>
      <c r="CZ273" s="244"/>
      <c r="DA273" s="244"/>
      <c r="DE273" s="244"/>
      <c r="DF273" s="244"/>
      <c r="DG273" s="244"/>
      <c r="DH273" s="244"/>
      <c r="DI273" s="244"/>
      <c r="DJ273" s="244"/>
      <c r="DK273" s="244"/>
      <c r="DL273" s="244"/>
      <c r="DM273" s="244"/>
      <c r="DN273" s="244"/>
      <c r="DO273" s="244"/>
      <c r="DP273" s="244"/>
      <c r="DQ273" s="244"/>
      <c r="DR273" s="244"/>
      <c r="DS273" s="244"/>
      <c r="DT273" s="244"/>
      <c r="DU273" s="244"/>
      <c r="DV273" s="244"/>
      <c r="DW273" s="244"/>
      <c r="DX273" s="244"/>
      <c r="DY273" s="244"/>
      <c r="DZ273" s="244"/>
      <c r="EA273" s="244"/>
      <c r="EB273" s="244"/>
      <c r="EC273" s="245">
        <v>930000</v>
      </c>
      <c r="ED273" s="244"/>
      <c r="EE273" s="245">
        <v>680000</v>
      </c>
      <c r="EK273" s="242">
        <v>3</v>
      </c>
      <c r="EO273" s="244"/>
      <c r="EP273" s="244"/>
      <c r="GA273" s="254">
        <v>3.6756274707976169</v>
      </c>
      <c r="GB273" s="254"/>
      <c r="GC273" s="254">
        <v>24.821681488065479</v>
      </c>
      <c r="GD273" s="254"/>
      <c r="GE273" s="254">
        <v>70.513602462865364</v>
      </c>
      <c r="GF273" s="254"/>
      <c r="GG273" s="254">
        <v>136.14691026213762</v>
      </c>
      <c r="GH273" s="254"/>
      <c r="GI273" s="254">
        <v>91.592134031055338</v>
      </c>
      <c r="GJ273" s="254"/>
      <c r="GK273" s="254">
        <v>26.143229296322346</v>
      </c>
      <c r="GL273" s="254"/>
      <c r="GM273" s="254">
        <v>2.3656175556720807</v>
      </c>
      <c r="GN273" s="254"/>
      <c r="GO273" s="254">
        <v>55.660721202459484</v>
      </c>
      <c r="GP273" s="254"/>
      <c r="GQ273" s="254"/>
      <c r="GR273" s="254"/>
      <c r="GS273" s="254"/>
      <c r="GT273" s="254"/>
      <c r="GU273" s="184"/>
      <c r="GV273" s="184"/>
      <c r="GW273" s="184"/>
      <c r="GX273" s="184"/>
      <c r="GY273" s="184"/>
      <c r="GZ273" s="184"/>
      <c r="HC273" s="184"/>
      <c r="HG273" s="184">
        <v>893.86936426266675</v>
      </c>
      <c r="HH273" s="184"/>
      <c r="HI273" s="184">
        <v>4000.610447370716</v>
      </c>
      <c r="HJ273" s="184"/>
      <c r="HK273" s="184">
        <v>330.29563094096102</v>
      </c>
      <c r="HL273" s="184"/>
      <c r="HM273" s="184">
        <v>6155.7076829161942</v>
      </c>
      <c r="HO273" s="183">
        <v>1021.3419444415226</v>
      </c>
      <c r="HQ273" s="154"/>
      <c r="HS273" s="238">
        <v>9</v>
      </c>
      <c r="HT273" s="194">
        <v>2013</v>
      </c>
      <c r="HU273" s="239"/>
      <c r="HW273" s="239">
        <v>47.042973650000008</v>
      </c>
      <c r="HX273" s="239"/>
      <c r="HY273" s="154"/>
      <c r="HZ273" s="154"/>
      <c r="IA273" s="184"/>
      <c r="IB273" s="184"/>
      <c r="ID273" s="184"/>
      <c r="IE273" s="185"/>
      <c r="IF273" s="185"/>
      <c r="IG273" s="184"/>
    </row>
    <row r="274" spans="1:241" ht="15" customHeight="1" x14ac:dyDescent="0.25">
      <c r="A274" s="156">
        <v>271</v>
      </c>
      <c r="B274" s="155"/>
      <c r="E274" s="245">
        <v>97765</v>
      </c>
      <c r="F274" s="244"/>
      <c r="G274" s="244"/>
      <c r="H274" s="244"/>
      <c r="I274" s="244"/>
      <c r="J274" s="244"/>
      <c r="K274" s="244"/>
      <c r="L274" s="244"/>
      <c r="M274" s="244"/>
      <c r="N274" s="244"/>
      <c r="O274" s="244"/>
      <c r="P274" s="244"/>
      <c r="Q274" s="244"/>
      <c r="R274" s="244"/>
      <c r="S274" s="244"/>
      <c r="U274" s="244"/>
      <c r="V274" s="244"/>
      <c r="W274" s="244"/>
      <c r="X274" s="244"/>
      <c r="Y274" s="244"/>
      <c r="Z274" s="244"/>
      <c r="AA274" s="244"/>
      <c r="AB274" s="244"/>
      <c r="AC274" s="244"/>
      <c r="AD274" s="244"/>
      <c r="AE274" s="244"/>
      <c r="AF274" s="244"/>
      <c r="AG274" s="244"/>
      <c r="AH274" s="242"/>
      <c r="AI274" s="244"/>
      <c r="AJ274" s="244"/>
      <c r="AK274" s="244"/>
      <c r="AL274" s="244"/>
      <c r="AM274" s="244"/>
      <c r="AN274" s="244"/>
      <c r="AO274" s="244"/>
      <c r="AP274" s="244"/>
      <c r="AQ274" s="244"/>
      <c r="AR274" s="244"/>
      <c r="AS274" s="244"/>
      <c r="AT274" s="244"/>
      <c r="AU274" s="244"/>
      <c r="AV274" s="244"/>
      <c r="AW274" s="244"/>
      <c r="AX274" s="244"/>
      <c r="AY274" s="244"/>
      <c r="AZ274" s="244"/>
      <c r="BA274" s="244"/>
      <c r="BB274" s="244"/>
      <c r="BC274" s="244"/>
      <c r="BD274" s="244"/>
      <c r="BE274" s="244"/>
      <c r="BF274" s="244"/>
      <c r="BG274" s="244"/>
      <c r="BH274" s="244"/>
      <c r="BI274" s="244"/>
      <c r="BJ274" s="244"/>
      <c r="BK274" s="244"/>
      <c r="BL274" s="244"/>
      <c r="BM274" s="244"/>
      <c r="BN274" s="244"/>
      <c r="BO274" s="244"/>
      <c r="BP274" s="244"/>
      <c r="BQ274" s="244"/>
      <c r="BR274" s="244"/>
      <c r="BS274" s="244"/>
      <c r="BT274" s="244"/>
      <c r="BU274" s="244"/>
      <c r="BW274" s="244"/>
      <c r="BX274" s="244"/>
      <c r="BY274" s="244"/>
      <c r="BZ274" s="244"/>
      <c r="CA274" s="244"/>
      <c r="CB274" s="244"/>
      <c r="CC274" s="244"/>
      <c r="CE274" s="244"/>
      <c r="CF274" s="244"/>
      <c r="CG274" s="244"/>
      <c r="CH274" s="244"/>
      <c r="CI274" s="244"/>
      <c r="CJ274" s="244"/>
      <c r="CK274" s="244"/>
      <c r="CL274" s="244"/>
      <c r="CM274" s="244"/>
      <c r="CN274" s="244"/>
      <c r="CO274" s="257"/>
      <c r="CP274" s="244"/>
      <c r="CQ274" s="244"/>
      <c r="CR274" s="244"/>
      <c r="CS274" s="244"/>
      <c r="CT274" s="244"/>
      <c r="CU274" s="244"/>
      <c r="CV274" s="244"/>
      <c r="CW274" s="244"/>
      <c r="CX274" s="244"/>
      <c r="CY274" s="244"/>
      <c r="CZ274" s="244"/>
      <c r="DA274" s="244"/>
      <c r="DE274" s="244"/>
      <c r="DF274" s="244"/>
      <c r="DG274" s="244"/>
      <c r="DH274" s="244"/>
      <c r="DI274" s="244"/>
      <c r="DJ274" s="244"/>
      <c r="DK274" s="244"/>
      <c r="DL274" s="244"/>
      <c r="DM274" s="244"/>
      <c r="DN274" s="244"/>
      <c r="DO274" s="244"/>
      <c r="DP274" s="244"/>
      <c r="DQ274" s="244"/>
      <c r="DR274" s="244"/>
      <c r="DS274" s="244"/>
      <c r="DT274" s="244"/>
      <c r="DU274" s="244"/>
      <c r="DV274" s="244"/>
      <c r="DW274" s="244"/>
      <c r="DX274" s="244"/>
      <c r="DY274" s="244"/>
      <c r="DZ274" s="244"/>
      <c r="EA274" s="244"/>
      <c r="EB274" s="244"/>
      <c r="EC274" s="245">
        <v>850000</v>
      </c>
      <c r="ED274" s="244"/>
      <c r="EE274" s="245">
        <v>610000</v>
      </c>
      <c r="EK274" s="242">
        <v>6.3</v>
      </c>
      <c r="EO274" s="244"/>
      <c r="EP274" s="244"/>
      <c r="GA274" s="267">
        <v>2.6502681323943293</v>
      </c>
      <c r="GB274" s="267"/>
      <c r="GC274" s="267">
        <v>24.531148690800997</v>
      </c>
      <c r="GD274" s="267"/>
      <c r="GE274" s="267">
        <v>61.627744913131195</v>
      </c>
      <c r="GF274" s="267"/>
      <c r="GG274" s="267">
        <v>125.51266429070846</v>
      </c>
      <c r="GH274" s="267"/>
      <c r="GI274" s="267">
        <v>91.544622404586946</v>
      </c>
      <c r="GJ274" s="267"/>
      <c r="GK274" s="267">
        <v>22.935340087413334</v>
      </c>
      <c r="GL274" s="267"/>
      <c r="GM274" s="267">
        <v>1.9170981576442798</v>
      </c>
      <c r="GN274" s="267"/>
      <c r="GO274" s="267">
        <v>52.126852583225698</v>
      </c>
      <c r="GP274" s="254"/>
      <c r="GQ274" s="254"/>
      <c r="GR274" s="254"/>
      <c r="GS274" s="254"/>
      <c r="GT274" s="254"/>
      <c r="GU274" s="184"/>
      <c r="GV274" s="184"/>
      <c r="GW274" s="184"/>
      <c r="GX274" s="184"/>
      <c r="GY274" s="184"/>
      <c r="GZ274" s="184"/>
      <c r="HC274" s="184"/>
      <c r="HG274" s="285">
        <v>1033.7323177366702</v>
      </c>
      <c r="HH274" s="285"/>
      <c r="HI274" s="285">
        <v>4303.4841793082851</v>
      </c>
      <c r="HJ274" s="285"/>
      <c r="HK274" s="285">
        <v>336.04301350572871</v>
      </c>
      <c r="HL274" s="285"/>
      <c r="HM274" s="285">
        <v>6844.6094433420812</v>
      </c>
      <c r="HO274" s="183">
        <v>1103.8442802209761</v>
      </c>
      <c r="HQ274" s="154"/>
      <c r="HS274" s="238">
        <v>9</v>
      </c>
      <c r="HT274" s="194">
        <v>2014</v>
      </c>
      <c r="HU274" s="239"/>
      <c r="HW274" s="239">
        <v>34.611658770000005</v>
      </c>
      <c r="HX274" s="239"/>
      <c r="HY274" s="154"/>
      <c r="HZ274" s="154"/>
      <c r="IA274" s="184"/>
      <c r="IB274" s="184"/>
      <c r="ID274" s="184"/>
      <c r="IE274" s="185"/>
      <c r="IF274" s="185"/>
      <c r="IG274" s="184"/>
    </row>
    <row r="275" spans="1:241" ht="15" customHeight="1" x14ac:dyDescent="0.25">
      <c r="A275" s="156">
        <v>272</v>
      </c>
      <c r="E275" s="245">
        <v>98146</v>
      </c>
      <c r="F275" s="244"/>
      <c r="G275" s="244"/>
      <c r="H275" s="244"/>
      <c r="I275" s="244"/>
      <c r="J275" s="244"/>
      <c r="K275" s="244"/>
      <c r="L275" s="244"/>
      <c r="M275" s="244"/>
      <c r="N275" s="244"/>
      <c r="O275" s="244"/>
      <c r="P275" s="244"/>
      <c r="Q275" s="244"/>
      <c r="R275" s="244"/>
      <c r="S275" s="244"/>
      <c r="U275" s="244"/>
      <c r="V275" s="244"/>
      <c r="W275" s="244"/>
      <c r="X275" s="244"/>
      <c r="Y275" s="244"/>
      <c r="Z275" s="244"/>
      <c r="AA275" s="244"/>
      <c r="AB275" s="244"/>
      <c r="AC275" s="244"/>
      <c r="AD275" s="244"/>
      <c r="AE275" s="244"/>
      <c r="AF275" s="244"/>
      <c r="AG275" s="244"/>
      <c r="AH275" s="242"/>
      <c r="AI275" s="244"/>
      <c r="AJ275" s="244"/>
      <c r="AK275" s="244"/>
      <c r="AL275" s="244"/>
      <c r="AM275" s="244"/>
      <c r="AN275" s="244"/>
      <c r="AO275" s="244"/>
      <c r="AP275" s="244"/>
      <c r="AQ275" s="244"/>
      <c r="AR275" s="244"/>
      <c r="AS275" s="244"/>
      <c r="AT275" s="244"/>
      <c r="AU275" s="244"/>
      <c r="AV275" s="244"/>
      <c r="AW275" s="244"/>
      <c r="AX275" s="244"/>
      <c r="AY275" s="244"/>
      <c r="AZ275" s="244"/>
      <c r="BA275" s="244"/>
      <c r="BB275" s="244"/>
      <c r="BC275" s="244"/>
      <c r="BD275" s="244"/>
      <c r="BE275" s="244"/>
      <c r="BF275" s="244"/>
      <c r="BG275" s="244"/>
      <c r="BH275" s="244"/>
      <c r="BI275" s="244"/>
      <c r="BJ275" s="244"/>
      <c r="BK275" s="244"/>
      <c r="BL275" s="244"/>
      <c r="BM275" s="244"/>
      <c r="BN275" s="244"/>
      <c r="BO275" s="244"/>
      <c r="BP275" s="244"/>
      <c r="BQ275" s="244"/>
      <c r="BR275" s="244"/>
      <c r="BS275" s="244"/>
      <c r="BT275" s="244"/>
      <c r="BU275" s="244"/>
      <c r="BW275" s="244"/>
      <c r="BX275" s="244"/>
      <c r="BY275" s="244"/>
      <c r="BZ275" s="244"/>
      <c r="CA275" s="244"/>
      <c r="CB275" s="244"/>
      <c r="CC275" s="244"/>
      <c r="CE275" s="244"/>
      <c r="CF275" s="244"/>
      <c r="CG275" s="244"/>
      <c r="CH275" s="244"/>
      <c r="CI275" s="244"/>
      <c r="CJ275" s="244"/>
      <c r="CK275" s="244"/>
      <c r="CL275" s="244"/>
      <c r="CM275" s="244"/>
      <c r="CN275" s="244"/>
      <c r="CO275" s="257"/>
      <c r="CP275" s="244"/>
      <c r="CQ275" s="244"/>
      <c r="CR275" s="244"/>
      <c r="CS275" s="244"/>
      <c r="CT275" s="244"/>
      <c r="CU275" s="244"/>
      <c r="CV275" s="244"/>
      <c r="CW275" s="244"/>
      <c r="CX275" s="244"/>
      <c r="CY275" s="244"/>
      <c r="CZ275" s="244"/>
      <c r="DA275" s="244"/>
      <c r="DE275" s="244"/>
      <c r="DF275" s="244"/>
      <c r="DG275" s="244"/>
      <c r="DH275" s="244"/>
      <c r="DI275" s="244"/>
      <c r="DJ275" s="244"/>
      <c r="DK275" s="244"/>
      <c r="DL275" s="244"/>
      <c r="DM275" s="244"/>
      <c r="DN275" s="244"/>
      <c r="DO275" s="244"/>
      <c r="DP275" s="244"/>
      <c r="DQ275" s="244"/>
      <c r="DR275" s="244"/>
      <c r="DS275" s="244"/>
      <c r="DT275" s="244"/>
      <c r="DU275" s="244"/>
      <c r="DV275" s="244"/>
      <c r="DW275" s="244"/>
      <c r="DX275" s="244"/>
      <c r="DY275" s="244"/>
      <c r="DZ275" s="244"/>
      <c r="EA275" s="244"/>
      <c r="EB275" s="244"/>
      <c r="EC275" s="245">
        <v>866500</v>
      </c>
      <c r="ED275" s="244"/>
      <c r="EE275" s="245">
        <v>700000</v>
      </c>
      <c r="EK275" s="242">
        <v>5.7</v>
      </c>
      <c r="EO275" s="244"/>
      <c r="EP275" s="244"/>
      <c r="GA275" s="267">
        <v>1.7703031644169065</v>
      </c>
      <c r="GB275" s="267"/>
      <c r="GC275" s="267">
        <v>28.187059577194105</v>
      </c>
      <c r="GD275" s="267"/>
      <c r="GE275" s="267">
        <v>61.994144997416917</v>
      </c>
      <c r="GF275" s="267"/>
      <c r="GG275" s="267">
        <v>129.69575774889302</v>
      </c>
      <c r="GH275" s="267"/>
      <c r="GI275" s="267">
        <v>97.270076861913594</v>
      </c>
      <c r="GJ275" s="267"/>
      <c r="GK275" s="267">
        <v>20.660555798050343</v>
      </c>
      <c r="GL275" s="267"/>
      <c r="GM275" s="267">
        <v>1.5290519877675841</v>
      </c>
      <c r="GN275" s="267"/>
      <c r="GO275" s="267">
        <v>53.294235378994159</v>
      </c>
      <c r="GP275" s="254"/>
      <c r="GQ275" s="254"/>
      <c r="GR275" s="254"/>
      <c r="GS275" s="254"/>
      <c r="GT275" s="254"/>
      <c r="GU275" s="184"/>
      <c r="GV275" s="184"/>
      <c r="GW275" s="184"/>
      <c r="GX275" s="184"/>
      <c r="GY275" s="184"/>
      <c r="GZ275" s="184"/>
      <c r="HC275" s="184"/>
      <c r="HG275" s="285">
        <v>974.5589911432246</v>
      </c>
      <c r="HH275" s="285"/>
      <c r="HI275" s="285">
        <v>5704.0979578179076</v>
      </c>
      <c r="HJ275" s="285"/>
      <c r="HK275" s="285">
        <v>319.97323099766817</v>
      </c>
      <c r="HL275" s="285"/>
      <c r="HM275" s="285">
        <v>8288.9797454853451</v>
      </c>
      <c r="HO275" s="183">
        <v>1139.4670894491894</v>
      </c>
      <c r="HQ275" s="154"/>
      <c r="HS275" s="238">
        <v>9</v>
      </c>
      <c r="HT275" s="194">
        <v>2015</v>
      </c>
      <c r="HU275" s="239"/>
      <c r="HW275" s="239">
        <v>25.889811179999999</v>
      </c>
      <c r="HX275" s="239"/>
      <c r="HY275" s="154"/>
      <c r="HZ275" s="154"/>
      <c r="IA275" s="184"/>
      <c r="IB275" s="184"/>
      <c r="ID275" s="184"/>
      <c r="IE275" s="185"/>
      <c r="IF275" s="185"/>
      <c r="IG275" s="184"/>
    </row>
    <row r="276" spans="1:241" ht="15" customHeight="1" x14ac:dyDescent="0.35">
      <c r="A276" s="198">
        <v>273</v>
      </c>
      <c r="E276" s="245">
        <v>92275</v>
      </c>
      <c r="F276" s="244"/>
      <c r="G276" s="244"/>
      <c r="H276" s="244"/>
      <c r="I276" s="244"/>
      <c r="J276" s="244"/>
      <c r="K276" s="244"/>
      <c r="L276" s="244"/>
      <c r="M276" s="244"/>
      <c r="N276" s="244"/>
      <c r="O276" s="244"/>
      <c r="P276" s="244"/>
      <c r="Q276" s="244"/>
      <c r="R276" s="244"/>
      <c r="S276" s="244"/>
      <c r="U276" s="244"/>
      <c r="V276" s="244"/>
      <c r="W276" s="244"/>
      <c r="X276" s="244"/>
      <c r="Y276" s="244"/>
      <c r="Z276" s="244"/>
      <c r="AA276" s="244"/>
      <c r="AB276" s="244"/>
      <c r="AC276" s="244"/>
      <c r="AD276" s="244"/>
      <c r="AE276" s="244"/>
      <c r="AF276" s="244"/>
      <c r="AG276" s="244"/>
      <c r="AH276" s="242"/>
      <c r="AI276" s="244"/>
      <c r="AJ276" s="244"/>
      <c r="AK276" s="244"/>
      <c r="AL276" s="244"/>
      <c r="AM276" s="244"/>
      <c r="AN276" s="244"/>
      <c r="AO276" s="244"/>
      <c r="AP276" s="244"/>
      <c r="AQ276" s="244"/>
      <c r="AR276" s="244"/>
      <c r="AS276" s="244"/>
      <c r="AT276" s="244"/>
      <c r="AU276" s="244"/>
      <c r="AV276" s="244"/>
      <c r="AW276" s="244"/>
      <c r="AX276" s="244"/>
      <c r="AY276" s="244"/>
      <c r="AZ276" s="244"/>
      <c r="BA276" s="244"/>
      <c r="BB276" s="244"/>
      <c r="BC276" s="244"/>
      <c r="BD276" s="244"/>
      <c r="BE276" s="244"/>
      <c r="BF276" s="244"/>
      <c r="BG276" s="244"/>
      <c r="BH276" s="244"/>
      <c r="BI276" s="244"/>
      <c r="BJ276" s="244"/>
      <c r="BK276" s="244"/>
      <c r="BL276" s="244"/>
      <c r="BM276" s="244"/>
      <c r="BN276" s="244"/>
      <c r="BO276" s="244"/>
      <c r="BP276" s="244"/>
      <c r="BQ276" s="244"/>
      <c r="BR276" s="244"/>
      <c r="BS276" s="244"/>
      <c r="BT276" s="244"/>
      <c r="BU276" s="244"/>
      <c r="BW276" s="244"/>
      <c r="BX276" s="244"/>
      <c r="BY276" s="244"/>
      <c r="BZ276" s="244"/>
      <c r="CA276" s="244"/>
      <c r="CB276" s="244"/>
      <c r="CC276" s="244"/>
      <c r="CE276" s="244"/>
      <c r="CF276" s="244"/>
      <c r="CG276" s="244"/>
      <c r="CH276" s="244"/>
      <c r="CI276" s="244"/>
      <c r="CJ276" s="244"/>
      <c r="CK276" s="244"/>
      <c r="CL276" s="244"/>
      <c r="CM276" s="244"/>
      <c r="CN276" s="244"/>
      <c r="CO276" s="257"/>
      <c r="CP276" s="244"/>
      <c r="CQ276" s="244"/>
      <c r="CR276" s="244"/>
      <c r="CS276" s="244"/>
      <c r="CT276" s="244"/>
      <c r="CU276" s="244"/>
      <c r="CV276" s="244"/>
      <c r="CW276" s="244"/>
      <c r="CX276" s="244"/>
      <c r="CY276" s="244"/>
      <c r="CZ276" s="244"/>
      <c r="DA276" s="244"/>
      <c r="DE276" s="244"/>
      <c r="DF276" s="244"/>
      <c r="DG276" s="244"/>
      <c r="DH276" s="244"/>
      <c r="DI276" s="244"/>
      <c r="DJ276" s="244"/>
      <c r="DK276" s="244"/>
      <c r="DL276" s="244"/>
      <c r="DM276" s="244"/>
      <c r="DN276" s="244"/>
      <c r="DO276" s="244"/>
      <c r="DP276" s="244"/>
      <c r="DQ276" s="244"/>
      <c r="DR276" s="244"/>
      <c r="DS276" s="244"/>
      <c r="DT276" s="244"/>
      <c r="DU276" s="244"/>
      <c r="DV276" s="244"/>
      <c r="DW276" s="244"/>
      <c r="DX276" s="244"/>
      <c r="DY276" s="244"/>
      <c r="DZ276" s="244"/>
      <c r="EA276" s="244"/>
      <c r="EB276" s="244"/>
      <c r="ED276" s="244"/>
      <c r="EK276" s="242">
        <v>7.3999999999999995</v>
      </c>
      <c r="EO276" s="244"/>
      <c r="EP276" s="244"/>
      <c r="GA276" s="267">
        <v>1.688297650660965</v>
      </c>
      <c r="GB276" s="267"/>
      <c r="GC276" s="267">
        <v>21.645701021147325</v>
      </c>
      <c r="GD276" s="267"/>
      <c r="GE276" s="267">
        <v>61.786300379329163</v>
      </c>
      <c r="GF276" s="267"/>
      <c r="GG276" s="267">
        <v>126.43968843779113</v>
      </c>
      <c r="GH276" s="267"/>
      <c r="GI276" s="267">
        <v>91.110768847236201</v>
      </c>
      <c r="GJ276" s="267"/>
      <c r="GK276" s="267">
        <v>22.76971845119111</v>
      </c>
      <c r="GL276" s="267"/>
      <c r="GM276" s="267">
        <v>1.5250152171956621</v>
      </c>
      <c r="GN276" s="267"/>
      <c r="GO276" s="267">
        <v>50.768895125446974</v>
      </c>
      <c r="GP276" s="254"/>
      <c r="GQ276" s="254"/>
      <c r="GR276" s="254"/>
      <c r="GS276" s="254"/>
      <c r="GT276" s="254"/>
      <c r="GU276" s="184"/>
      <c r="GV276" s="184"/>
      <c r="GW276" s="184"/>
      <c r="GX276" s="184"/>
      <c r="GY276" s="184"/>
      <c r="GZ276" s="184"/>
      <c r="HC276" s="184"/>
      <c r="HG276" s="184"/>
      <c r="HH276" s="184"/>
      <c r="HI276" s="184"/>
      <c r="HJ276" s="184"/>
      <c r="HK276" s="184"/>
      <c r="HL276" s="184"/>
      <c r="HM276" s="184"/>
      <c r="HO276" s="183">
        <v>1106.0302070496696</v>
      </c>
      <c r="HQ276" s="154"/>
      <c r="HS276">
        <v>9</v>
      </c>
      <c r="HT276" s="194">
        <v>2016</v>
      </c>
      <c r="HU276" s="239"/>
      <c r="HW276">
        <v>34.82985</v>
      </c>
      <c r="HX276" s="239"/>
      <c r="HY276" s="154"/>
      <c r="HZ276" s="154"/>
      <c r="IA276" s="184"/>
      <c r="IB276" s="184"/>
      <c r="ID276" s="184"/>
      <c r="IE276" s="185"/>
      <c r="IF276" s="185"/>
      <c r="IG276" s="184"/>
    </row>
    <row r="277" spans="1:241" ht="15" customHeight="1" x14ac:dyDescent="0.35">
      <c r="A277" s="156">
        <v>274</v>
      </c>
      <c r="E277" s="245">
        <v>91864</v>
      </c>
      <c r="F277" s="244"/>
      <c r="G277" s="244"/>
      <c r="H277" s="244"/>
      <c r="I277" s="244"/>
      <c r="J277" s="244"/>
      <c r="K277" s="244"/>
      <c r="L277" s="244"/>
      <c r="M277" s="244"/>
      <c r="N277" s="244"/>
      <c r="O277" s="244"/>
      <c r="P277" s="244"/>
      <c r="Q277" s="244"/>
      <c r="R277" s="244"/>
      <c r="S277" s="244"/>
      <c r="U277" s="244"/>
      <c r="V277" s="244"/>
      <c r="W277" s="244"/>
      <c r="X277" s="244"/>
      <c r="Y277" s="244"/>
      <c r="Z277" s="244"/>
      <c r="AA277" s="244"/>
      <c r="AB277" s="244"/>
      <c r="AC277" s="244"/>
      <c r="AD277" s="244"/>
      <c r="AE277" s="244"/>
      <c r="AF277" s="244"/>
      <c r="AG277" s="244"/>
      <c r="AH277" s="242"/>
      <c r="AI277" s="244"/>
      <c r="AJ277" s="244"/>
      <c r="AK277" s="244"/>
      <c r="AL277" s="244"/>
      <c r="AM277" s="244"/>
      <c r="AN277" s="244"/>
      <c r="AO277" s="244"/>
      <c r="AP277" s="244"/>
      <c r="AQ277" s="244"/>
      <c r="AR277" s="244"/>
      <c r="AS277" s="244"/>
      <c r="AT277" s="244"/>
      <c r="AU277" s="244"/>
      <c r="AV277" s="244"/>
      <c r="AW277" s="244"/>
      <c r="AX277" s="244"/>
      <c r="AY277" s="244"/>
      <c r="AZ277" s="244"/>
      <c r="BA277" s="244"/>
      <c r="BB277" s="244"/>
      <c r="BC277" s="244"/>
      <c r="BD277" s="244"/>
      <c r="BE277" s="244"/>
      <c r="BF277" s="244"/>
      <c r="BG277" s="244"/>
      <c r="BH277" s="244"/>
      <c r="BI277" s="244"/>
      <c r="BJ277" s="244"/>
      <c r="BK277" s="244"/>
      <c r="BL277" s="244"/>
      <c r="BM277" s="244"/>
      <c r="BN277" s="244"/>
      <c r="BO277" s="244"/>
      <c r="BP277" s="244"/>
      <c r="BQ277" s="244"/>
      <c r="BR277" s="244"/>
      <c r="BS277" s="244"/>
      <c r="BT277" s="244"/>
      <c r="BU277" s="244"/>
      <c r="BW277" s="244"/>
      <c r="BX277" s="244"/>
      <c r="BY277" s="244"/>
      <c r="BZ277" s="244"/>
      <c r="CA277" s="244"/>
      <c r="CB277" s="244"/>
      <c r="CC277" s="244"/>
      <c r="CE277" s="244"/>
      <c r="CF277" s="244"/>
      <c r="CG277" s="244"/>
      <c r="CH277" s="244"/>
      <c r="CI277" s="244"/>
      <c r="CJ277" s="244"/>
      <c r="CK277" s="244"/>
      <c r="CL277" s="244"/>
      <c r="CM277" s="244"/>
      <c r="CN277" s="244"/>
      <c r="CO277" s="257"/>
      <c r="CP277" s="244"/>
      <c r="CQ277" s="244"/>
      <c r="CR277" s="244"/>
      <c r="CS277" s="244"/>
      <c r="CT277" s="244"/>
      <c r="CU277" s="244"/>
      <c r="CV277" s="244"/>
      <c r="CW277" s="244"/>
      <c r="CX277" s="244"/>
      <c r="CY277" s="244"/>
      <c r="CZ277" s="244"/>
      <c r="DA277" s="244"/>
      <c r="DE277" s="244"/>
      <c r="DF277" s="244"/>
      <c r="DG277" s="244"/>
      <c r="DH277" s="244"/>
      <c r="DI277" s="244"/>
      <c r="DJ277" s="244"/>
      <c r="DK277" s="244"/>
      <c r="DL277" s="244"/>
      <c r="DM277" s="244"/>
      <c r="DN277" s="244"/>
      <c r="DO277" s="244"/>
      <c r="DP277" s="244"/>
      <c r="DQ277" s="244"/>
      <c r="DR277" s="244"/>
      <c r="DS277" s="244"/>
      <c r="DT277" s="244"/>
      <c r="DU277" s="244"/>
      <c r="DV277" s="244"/>
      <c r="DW277" s="244"/>
      <c r="DX277" s="244"/>
      <c r="DY277" s="244"/>
      <c r="DZ277" s="244"/>
      <c r="EA277" s="244"/>
      <c r="EB277" s="244"/>
      <c r="ED277" s="244"/>
      <c r="EK277" s="242">
        <v>5.2</v>
      </c>
      <c r="EO277" s="244"/>
      <c r="EP277" s="244"/>
      <c r="GA277" s="267">
        <v>1.6135532423197105</v>
      </c>
      <c r="GB277" s="267"/>
      <c r="GC277" s="267">
        <v>15.021420572377444</v>
      </c>
      <c r="GD277" s="267"/>
      <c r="GE277" s="267">
        <v>40.603586380045542</v>
      </c>
      <c r="GF277" s="267"/>
      <c r="GG277" s="267">
        <v>92.945419392802108</v>
      </c>
      <c r="GH277" s="267"/>
      <c r="GI277" s="267">
        <v>71.879308375325763</v>
      </c>
      <c r="GJ277" s="267"/>
      <c r="GK277" s="267">
        <v>17.546906184303953</v>
      </c>
      <c r="GL277" s="267"/>
      <c r="GM277" s="267">
        <v>1.2167997640290322</v>
      </c>
      <c r="GN277" s="267"/>
      <c r="GO277" s="267">
        <v>37.306825928311575</v>
      </c>
      <c r="GP277" s="254"/>
      <c r="GQ277" s="254"/>
      <c r="GR277" s="254"/>
      <c r="GS277" s="254"/>
      <c r="GT277" s="254"/>
      <c r="GU277" s="184"/>
      <c r="GV277" s="184"/>
      <c r="GW277" s="184"/>
      <c r="GX277" s="184"/>
      <c r="GY277" s="184"/>
      <c r="GZ277" s="184"/>
      <c r="HC277" s="184"/>
      <c r="HG277" s="184"/>
      <c r="HH277" s="184"/>
      <c r="HI277" s="184"/>
      <c r="HJ277" s="184"/>
      <c r="HK277" s="184"/>
      <c r="HL277" s="184"/>
      <c r="HM277" s="184"/>
      <c r="HO277" s="284">
        <v>1066.2707517883655</v>
      </c>
      <c r="HQ277" s="154"/>
      <c r="HS277">
        <v>9</v>
      </c>
      <c r="HT277" s="154"/>
      <c r="HU277" s="239"/>
      <c r="HW277">
        <v>47.950388969999999</v>
      </c>
      <c r="HX277" s="239"/>
      <c r="HY277" s="154"/>
      <c r="HZ277" s="154"/>
      <c r="IA277" s="184"/>
      <c r="IB277" s="184"/>
      <c r="ID277" s="184"/>
      <c r="IE277" s="185"/>
      <c r="IF277" s="185"/>
      <c r="IG277" s="184"/>
    </row>
    <row r="278" spans="1:241" ht="15" customHeight="1" x14ac:dyDescent="0.35">
      <c r="A278" s="156">
        <v>275</v>
      </c>
      <c r="E278" s="245">
        <v>93738</v>
      </c>
      <c r="F278" s="244"/>
      <c r="G278" s="244"/>
      <c r="H278" s="244"/>
      <c r="I278" s="244"/>
      <c r="J278" s="244"/>
      <c r="K278" s="244"/>
      <c r="L278" s="244"/>
      <c r="M278" s="244"/>
      <c r="N278" s="244"/>
      <c r="O278" s="244"/>
      <c r="P278" s="244"/>
      <c r="Q278" s="244"/>
      <c r="R278" s="244"/>
      <c r="S278" s="244"/>
      <c r="U278" s="244"/>
      <c r="V278" s="244"/>
      <c r="W278" s="244"/>
      <c r="X278" s="244"/>
      <c r="Y278" s="244"/>
      <c r="Z278" s="244"/>
      <c r="AA278" s="244"/>
      <c r="AB278" s="244"/>
      <c r="AC278" s="244"/>
      <c r="AD278" s="244"/>
      <c r="AE278" s="244"/>
      <c r="AF278" s="244"/>
      <c r="AG278" s="244"/>
      <c r="AH278" s="242"/>
      <c r="AI278" s="244"/>
      <c r="AJ278" s="244"/>
      <c r="AK278" s="244"/>
      <c r="AL278" s="244"/>
      <c r="AM278" s="244"/>
      <c r="AN278" s="244"/>
      <c r="AO278" s="244"/>
      <c r="AP278" s="244"/>
      <c r="AQ278" s="244"/>
      <c r="AR278" s="244"/>
      <c r="AS278" s="244"/>
      <c r="AT278" s="244"/>
      <c r="AU278" s="244"/>
      <c r="AV278" s="244"/>
      <c r="AW278" s="244"/>
      <c r="AX278" s="244"/>
      <c r="AY278" s="244"/>
      <c r="AZ278" s="244"/>
      <c r="BA278" s="244"/>
      <c r="BB278" s="244"/>
      <c r="BC278" s="244"/>
      <c r="BD278" s="244"/>
      <c r="BE278" s="244"/>
      <c r="BF278" s="244"/>
      <c r="BG278" s="244"/>
      <c r="BH278" s="244"/>
      <c r="BI278" s="244"/>
      <c r="BJ278" s="244"/>
      <c r="BK278" s="244"/>
      <c r="BL278" s="244"/>
      <c r="BM278" s="244"/>
      <c r="BN278" s="244"/>
      <c r="BO278" s="244"/>
      <c r="BP278" s="244"/>
      <c r="BQ278" s="244"/>
      <c r="BR278" s="244"/>
      <c r="BS278" s="244"/>
      <c r="BT278" s="244"/>
      <c r="BU278" s="244"/>
      <c r="BW278" s="244"/>
      <c r="BX278" s="244"/>
      <c r="BY278" s="244"/>
      <c r="BZ278" s="244"/>
      <c r="CA278" s="244"/>
      <c r="CB278" s="244"/>
      <c r="CC278" s="244"/>
      <c r="CE278" s="244"/>
      <c r="CF278" s="244"/>
      <c r="CG278" s="244"/>
      <c r="CH278" s="244"/>
      <c r="CI278" s="244"/>
      <c r="CJ278" s="244"/>
      <c r="CK278" s="244"/>
      <c r="CL278" s="244"/>
      <c r="CM278" s="244"/>
      <c r="CN278" s="244"/>
      <c r="CO278" s="257"/>
      <c r="CP278" s="244"/>
      <c r="CQ278" s="244"/>
      <c r="CR278" s="244"/>
      <c r="CS278" s="244"/>
      <c r="CT278" s="244"/>
      <c r="CU278" s="244"/>
      <c r="CV278" s="244"/>
      <c r="CW278" s="244"/>
      <c r="CX278" s="244"/>
      <c r="CY278" s="244"/>
      <c r="CZ278" s="244"/>
      <c r="DA278" s="244"/>
      <c r="DE278" s="244"/>
      <c r="DF278" s="244"/>
      <c r="DG278" s="244"/>
      <c r="DH278" s="244"/>
      <c r="DI278" s="244"/>
      <c r="DJ278" s="244"/>
      <c r="DK278" s="244"/>
      <c r="DL278" s="244"/>
      <c r="DM278" s="244"/>
      <c r="DN278" s="244"/>
      <c r="DO278" s="244"/>
      <c r="DP278" s="244"/>
      <c r="DQ278" s="244"/>
      <c r="DR278" s="244"/>
      <c r="DS278" s="244"/>
      <c r="DT278" s="244"/>
      <c r="DU278" s="244"/>
      <c r="DV278" s="244"/>
      <c r="DW278" s="244"/>
      <c r="DX278" s="244"/>
      <c r="DY278" s="244"/>
      <c r="DZ278" s="244"/>
      <c r="EA278" s="244"/>
      <c r="EB278" s="244"/>
      <c r="EC278"/>
      <c r="EE278"/>
      <c r="EK278" s="242">
        <v>3.1</v>
      </c>
      <c r="EO278" s="244"/>
      <c r="EP278" s="244"/>
      <c r="GA278" s="267"/>
      <c r="GB278" s="267"/>
      <c r="GC278" s="267"/>
      <c r="GD278" s="267"/>
      <c r="GE278" s="267"/>
      <c r="GF278" s="267"/>
      <c r="GG278" s="267"/>
      <c r="GH278" s="267"/>
      <c r="GI278" s="267"/>
      <c r="GJ278" s="267"/>
      <c r="GK278" s="267"/>
      <c r="GL278" s="267"/>
      <c r="GM278" s="267"/>
      <c r="GN278" s="267"/>
      <c r="GO278" s="267"/>
      <c r="GP278" s="254"/>
      <c r="GQ278" s="254"/>
      <c r="GR278" s="254"/>
      <c r="GS278" s="254"/>
      <c r="GT278" s="254"/>
      <c r="GU278" s="184"/>
      <c r="GV278" s="184"/>
      <c r="GW278" s="184"/>
      <c r="GX278" s="184"/>
      <c r="GY278" s="184"/>
      <c r="GZ278" s="184"/>
      <c r="HC278" s="184"/>
      <c r="HG278" s="184"/>
      <c r="HH278" s="184"/>
      <c r="HI278" s="184"/>
      <c r="HJ278" s="184"/>
      <c r="HK278" s="184"/>
      <c r="HL278" s="184"/>
      <c r="HM278" s="184"/>
      <c r="HO278" s="284">
        <v>1080.2738292491497</v>
      </c>
      <c r="HQ278" s="154"/>
      <c r="HS278" s="238"/>
      <c r="HT278" s="154"/>
      <c r="HU278" s="239"/>
      <c r="HW278" s="239">
        <v>50.2</v>
      </c>
      <c r="HX278" s="239"/>
      <c r="HY278" s="154"/>
      <c r="HZ278" s="154"/>
      <c r="IA278" s="184"/>
      <c r="IB278" s="184"/>
      <c r="ID278" s="184"/>
      <c r="IE278" s="185"/>
      <c r="IF278" s="185"/>
      <c r="IG278" s="184"/>
    </row>
    <row r="279" spans="1:241" ht="15" customHeight="1" x14ac:dyDescent="0.35">
      <c r="A279" s="156">
        <v>276</v>
      </c>
      <c r="B279" s="197" t="s">
        <v>62</v>
      </c>
      <c r="F279" s="244"/>
      <c r="G279" s="244"/>
      <c r="H279" s="244"/>
      <c r="I279" s="244"/>
      <c r="J279" s="244"/>
      <c r="K279" s="244"/>
      <c r="L279" s="244"/>
      <c r="M279" s="244"/>
      <c r="N279" s="244"/>
      <c r="O279" s="244"/>
      <c r="P279" s="244"/>
      <c r="Q279" s="244"/>
      <c r="R279" s="244"/>
      <c r="S279" s="244"/>
      <c r="U279" s="244"/>
      <c r="V279" s="244"/>
      <c r="W279" s="244"/>
      <c r="X279" s="244"/>
      <c r="Y279" s="244"/>
      <c r="Z279" s="244"/>
      <c r="AA279" s="244"/>
      <c r="AB279" s="244"/>
      <c r="AC279" s="244"/>
      <c r="AD279" s="244"/>
      <c r="AE279" s="244"/>
      <c r="AF279" s="244"/>
      <c r="AG279" s="244"/>
      <c r="AH279" s="242"/>
      <c r="AI279" s="244"/>
      <c r="AJ279" s="244"/>
      <c r="AK279" s="244"/>
      <c r="AL279" s="244"/>
      <c r="AM279" s="244"/>
      <c r="AN279" s="244"/>
      <c r="AO279" s="244"/>
      <c r="AP279" s="244"/>
      <c r="AQ279" s="244"/>
      <c r="AR279" s="244"/>
      <c r="AS279" s="244"/>
      <c r="AT279" s="244"/>
      <c r="AU279" s="244"/>
      <c r="AV279" s="244"/>
      <c r="AW279" s="244"/>
      <c r="AX279" s="244"/>
      <c r="AY279" s="244"/>
      <c r="AZ279" s="244"/>
      <c r="BA279" s="244"/>
      <c r="BB279" s="244"/>
      <c r="BC279" s="244"/>
      <c r="BD279" s="244"/>
      <c r="BE279" s="244"/>
      <c r="BF279" s="244"/>
      <c r="BG279" s="244"/>
      <c r="BH279" s="244"/>
      <c r="BI279" s="244"/>
      <c r="BJ279" s="244"/>
      <c r="BK279" s="244"/>
      <c r="BL279" s="244"/>
      <c r="BM279" s="244"/>
      <c r="BN279" s="244"/>
      <c r="BO279" s="244"/>
      <c r="BP279" s="244"/>
      <c r="BQ279" s="244"/>
      <c r="BR279" s="244"/>
      <c r="BS279" s="244"/>
      <c r="BT279" s="244"/>
      <c r="BU279" s="244"/>
      <c r="BW279" s="244"/>
      <c r="BX279" s="244"/>
      <c r="BY279" s="244"/>
      <c r="BZ279" s="244"/>
      <c r="CA279" s="244"/>
      <c r="CB279" s="244"/>
      <c r="CC279" s="244"/>
      <c r="CE279" s="244"/>
      <c r="CF279" s="244"/>
      <c r="CG279" s="244"/>
      <c r="CH279" s="244"/>
      <c r="CI279" s="244"/>
      <c r="CJ279" s="244"/>
      <c r="CK279" s="244"/>
      <c r="CL279" s="244"/>
      <c r="CM279" s="244"/>
      <c r="CN279" s="244"/>
      <c r="CO279" s="257"/>
      <c r="CP279" s="244"/>
      <c r="CQ279" s="244"/>
      <c r="CR279" s="244"/>
      <c r="CS279" s="244"/>
      <c r="CT279" s="244"/>
      <c r="CU279" s="244"/>
      <c r="CV279" s="244"/>
      <c r="CW279" s="244"/>
      <c r="CX279" s="244"/>
      <c r="CY279" s="244"/>
      <c r="CZ279" s="244"/>
      <c r="DA279" s="244"/>
      <c r="DE279" s="244"/>
      <c r="DF279" s="244"/>
      <c r="DG279" s="244"/>
      <c r="DH279" s="244"/>
      <c r="DI279" s="244"/>
      <c r="DJ279" s="244"/>
      <c r="DK279" s="244"/>
      <c r="DL279" s="244"/>
      <c r="DM279" s="244"/>
      <c r="DN279" s="244"/>
      <c r="DO279" s="244"/>
      <c r="DP279" s="244"/>
      <c r="DQ279" s="244"/>
      <c r="DR279" s="244"/>
      <c r="DS279" s="244"/>
      <c r="DT279" s="244"/>
      <c r="DU279" s="244"/>
      <c r="DV279" s="244"/>
      <c r="DW279" s="244"/>
      <c r="DX279" s="244"/>
      <c r="DY279" s="244"/>
      <c r="DZ279" s="244"/>
      <c r="EA279" s="244"/>
      <c r="EB279" s="244"/>
      <c r="EC279"/>
      <c r="ED279" s="244"/>
      <c r="EE279"/>
      <c r="EK279" s="242"/>
      <c r="EO279" s="244"/>
      <c r="EP279" s="244"/>
      <c r="GA279" s="254"/>
      <c r="GB279" s="254"/>
      <c r="GC279" s="254"/>
      <c r="GD279" s="254"/>
      <c r="GE279" s="254"/>
      <c r="GF279" s="254"/>
      <c r="GG279" s="254"/>
      <c r="GH279" s="254"/>
      <c r="GI279" s="254"/>
      <c r="GJ279" s="254"/>
      <c r="GK279" s="254"/>
      <c r="GL279" s="254"/>
      <c r="GM279" s="254"/>
      <c r="GN279" s="254"/>
      <c r="GO279" s="254"/>
      <c r="GP279" s="254"/>
      <c r="GQ279" s="254"/>
      <c r="GR279" s="254"/>
      <c r="GS279" s="254"/>
      <c r="GT279" s="254"/>
      <c r="GU279" s="184"/>
      <c r="GV279" s="184"/>
      <c r="GW279" s="184"/>
      <c r="GX279" s="184"/>
      <c r="GY279" s="184"/>
      <c r="GZ279" s="184"/>
      <c r="HC279" s="184"/>
      <c r="HG279" s="184"/>
      <c r="HH279" s="184"/>
      <c r="HI279" s="184"/>
      <c r="HJ279" s="184"/>
      <c r="HK279" s="184"/>
      <c r="HL279" s="184"/>
      <c r="HM279" s="184"/>
      <c r="HO279" s="183"/>
      <c r="HQ279" s="154"/>
      <c r="HS279" s="238"/>
      <c r="HT279" s="154"/>
      <c r="HU279" s="239"/>
      <c r="HW279" s="239"/>
      <c r="HX279" s="239"/>
      <c r="HY279" s="154"/>
      <c r="HZ279" s="154"/>
      <c r="IA279" s="184"/>
      <c r="IB279" s="184"/>
      <c r="ID279" s="184"/>
      <c r="IE279" s="185"/>
      <c r="IF279" s="185"/>
      <c r="IG279" s="184"/>
    </row>
    <row r="280" spans="1:241" ht="15" customHeight="1" x14ac:dyDescent="0.25">
      <c r="A280" s="156">
        <v>277</v>
      </c>
      <c r="B280" s="197">
        <v>1991</v>
      </c>
      <c r="E280" s="245">
        <v>131970</v>
      </c>
      <c r="G280" s="245">
        <v>28575</v>
      </c>
      <c r="I280" s="245">
        <v>17702</v>
      </c>
      <c r="K280" s="245">
        <v>4693</v>
      </c>
      <c r="M280" s="242">
        <f>G280/E280*100</f>
        <v>21.652648329165718</v>
      </c>
      <c r="N280" s="242"/>
      <c r="O280" s="242">
        <f>I280/E280*100</f>
        <v>13.413654618473897</v>
      </c>
      <c r="P280" s="242"/>
      <c r="Q280" s="242">
        <f>K280/E280*100</f>
        <v>3.55611123740244</v>
      </c>
      <c r="R280" s="242"/>
      <c r="S280" s="242">
        <v>27</v>
      </c>
      <c r="U280" s="242"/>
      <c r="V280" s="242"/>
      <c r="W280" s="245">
        <v>422</v>
      </c>
      <c r="Y280" s="258">
        <v>0.41354709733056327</v>
      </c>
      <c r="Z280" s="258"/>
      <c r="AA280" s="245">
        <v>30567</v>
      </c>
      <c r="AC280" s="242">
        <v>29.954725412567129</v>
      </c>
      <c r="AD280" s="242"/>
      <c r="AE280" s="245">
        <v>32838</v>
      </c>
      <c r="AG280" s="242">
        <v>32.180235976637526</v>
      </c>
      <c r="AH280" s="242"/>
      <c r="AI280" s="245">
        <v>6.432928270840228</v>
      </c>
      <c r="AK280" s="245">
        <v>32</v>
      </c>
      <c r="AM280" s="245">
        <v>166</v>
      </c>
      <c r="AO280" s="245">
        <v>795</v>
      </c>
      <c r="AQ280" s="245">
        <v>186</v>
      </c>
      <c r="AS280" s="245">
        <v>585</v>
      </c>
      <c r="AU280" s="245">
        <v>551</v>
      </c>
      <c r="AW280" s="245">
        <v>3941</v>
      </c>
      <c r="AY280" s="245">
        <v>1202</v>
      </c>
      <c r="BC280" s="245">
        <v>1173</v>
      </c>
      <c r="BE280" s="245">
        <v>453</v>
      </c>
      <c r="BG280" s="245">
        <v>337</v>
      </c>
      <c r="BI280" s="245">
        <v>383</v>
      </c>
      <c r="BK280" s="242"/>
      <c r="BL280" s="242"/>
      <c r="BM280" s="245">
        <v>260</v>
      </c>
      <c r="BO280" s="245">
        <v>745</v>
      </c>
      <c r="BQ280" s="245">
        <v>8131</v>
      </c>
      <c r="BS280" s="245">
        <v>37</v>
      </c>
      <c r="BU280" s="245">
        <v>10773</v>
      </c>
      <c r="BW280" s="242"/>
      <c r="BX280" s="242"/>
      <c r="BY280" s="245">
        <v>20.358368280594739</v>
      </c>
      <c r="CA280" s="245">
        <v>2061</v>
      </c>
      <c r="CC280" s="259">
        <v>2.0197169848300733</v>
      </c>
      <c r="CE280" s="242"/>
      <c r="CF280" s="242"/>
      <c r="CG280" s="245">
        <v>42362</v>
      </c>
      <c r="CI280" s="245">
        <v>6413</v>
      </c>
      <c r="CK280" s="245">
        <v>22492</v>
      </c>
      <c r="CM280" s="250">
        <f>CI280/SUM(CG280,CI280)*100</f>
        <v>13.148129164531012</v>
      </c>
      <c r="CN280" s="242"/>
      <c r="CO280" s="253">
        <v>6.8656367345347764</v>
      </c>
      <c r="CP280" s="242"/>
      <c r="CQ280" s="250">
        <f>SUM(CG280,CI280)/SUM(CG280,CI280,CK280)*100</f>
        <v>68.439810852147559</v>
      </c>
      <c r="CR280" s="242"/>
      <c r="CS280" s="245">
        <v>16.711833785004519</v>
      </c>
      <c r="CU280" s="245">
        <v>3655</v>
      </c>
      <c r="CW280" s="245">
        <v>4670</v>
      </c>
      <c r="CY280" s="259">
        <f t="shared" ref="CY280:CY285" si="102">CU280/CG280*100</f>
        <v>8.6280156744251926</v>
      </c>
      <c r="CZ280" s="259"/>
      <c r="DA280" s="259">
        <f t="shared" ref="DA280:DA285" si="103">CW280/CG280*100</f>
        <v>11.024030971153392</v>
      </c>
      <c r="DE280" s="245">
        <v>929</v>
      </c>
      <c r="DG280" s="245">
        <v>28313</v>
      </c>
      <c r="DI280" s="245">
        <v>1191</v>
      </c>
      <c r="DK280" s="245">
        <v>30944</v>
      </c>
      <c r="DM280" s="242">
        <v>3.0021975180972076</v>
      </c>
      <c r="DN280" s="242"/>
      <c r="DO280" s="242">
        <v>91.497543950361944</v>
      </c>
      <c r="DP280" s="242"/>
      <c r="DQ280" s="242">
        <v>3.8488883143743537</v>
      </c>
      <c r="DR280" s="242"/>
      <c r="DS280" s="245">
        <v>4918</v>
      </c>
      <c r="DU280" s="245">
        <v>1565</v>
      </c>
      <c r="DW280" s="245">
        <v>29674</v>
      </c>
      <c r="DY280" s="242">
        <v>16.573431286648244</v>
      </c>
      <c r="DZ280" s="242"/>
      <c r="EA280" s="242">
        <v>5.2739772191143768</v>
      </c>
      <c r="EB280" s="242"/>
      <c r="EC280" s="242">
        <v>245000</v>
      </c>
      <c r="ED280" s="242"/>
      <c r="EE280" s="242">
        <v>222000</v>
      </c>
      <c r="EF280" s="242"/>
      <c r="EG280" s="260">
        <v>2.7967185169401234</v>
      </c>
      <c r="EH280" s="242"/>
      <c r="EI280" s="260">
        <v>2.5316961431919882</v>
      </c>
      <c r="EJ280" s="242"/>
      <c r="EK280" s="242">
        <v>54</v>
      </c>
      <c r="EO280" s="259">
        <v>14.150943396226415</v>
      </c>
      <c r="EP280" s="259"/>
      <c r="EQ280" s="244">
        <v>7621</v>
      </c>
      <c r="ES280" s="244">
        <v>20318</v>
      </c>
      <c r="EU280" s="244">
        <v>5524</v>
      </c>
      <c r="EW280" s="244">
        <v>424</v>
      </c>
      <c r="EY280" s="244">
        <v>33887</v>
      </c>
      <c r="FA280" s="244">
        <v>5321</v>
      </c>
      <c r="FC280" s="244">
        <v>649</v>
      </c>
      <c r="FE280" s="244">
        <v>1150</v>
      </c>
      <c r="FG280" s="244">
        <v>41007</v>
      </c>
      <c r="FI280" s="242">
        <v>18.584631892115979</v>
      </c>
      <c r="FJ280" s="242"/>
      <c r="FK280" s="242">
        <v>49.547638208110811</v>
      </c>
      <c r="FL280" s="242"/>
      <c r="FM280" s="242">
        <v>13.470870826931987</v>
      </c>
      <c r="FN280" s="242"/>
      <c r="FO280" s="242">
        <v>1.0339698100324335</v>
      </c>
      <c r="FP280" s="242"/>
      <c r="FQ280" s="242">
        <v>82.637110737191207</v>
      </c>
      <c r="FR280" s="242"/>
      <c r="FS280" s="242">
        <v>12.975833394298533</v>
      </c>
      <c r="FT280" s="242"/>
      <c r="FU280" s="242">
        <v>1.5826566196015315</v>
      </c>
      <c r="FV280" s="242"/>
      <c r="FW280" s="242">
        <v>2.8043992489087231</v>
      </c>
      <c r="GA280" s="254">
        <v>16.888284965544017</v>
      </c>
      <c r="GB280" s="254"/>
      <c r="GC280" s="254">
        <v>70.501319261213723</v>
      </c>
      <c r="GD280" s="254"/>
      <c r="GE280" s="254">
        <v>131.581566636807</v>
      </c>
      <c r="GF280" s="254"/>
      <c r="GG280" s="254">
        <v>112.78260122066534</v>
      </c>
      <c r="GH280" s="254"/>
      <c r="GI280" s="254">
        <v>44.070993740889989</v>
      </c>
      <c r="GJ280" s="254"/>
      <c r="GK280" s="254">
        <v>9.1975598310652273</v>
      </c>
      <c r="GL280" s="254"/>
      <c r="GM280" s="254">
        <v>0.66763102258818297</v>
      </c>
      <c r="GN280" s="254"/>
      <c r="GO280" s="254">
        <v>64.193426994480674</v>
      </c>
      <c r="GP280" s="254"/>
      <c r="GQ280" s="254">
        <v>2111</v>
      </c>
      <c r="GR280" s="254"/>
      <c r="GS280" s="254">
        <v>67.92</v>
      </c>
      <c r="GT280" s="254"/>
      <c r="GU280" s="184">
        <v>49.1</v>
      </c>
      <c r="GV280" s="184"/>
      <c r="GW280" s="184">
        <v>46.29</v>
      </c>
      <c r="GX280" s="184"/>
      <c r="GY280" s="184">
        <v>36.379999999999995</v>
      </c>
      <c r="GZ280" s="184"/>
      <c r="HA280" s="154">
        <v>93.4</v>
      </c>
      <c r="HC280" s="184">
        <v>30</v>
      </c>
      <c r="HG280" s="184">
        <v>821</v>
      </c>
      <c r="HH280" s="184"/>
      <c r="HI280" s="184">
        <v>5580</v>
      </c>
      <c r="HJ280" s="184"/>
      <c r="HK280" s="184">
        <v>213</v>
      </c>
      <c r="HL280" s="184"/>
      <c r="HM280" s="184">
        <v>7322</v>
      </c>
      <c r="HO280" s="183">
        <v>539.65658217497958</v>
      </c>
      <c r="HQ280" s="154"/>
      <c r="HS280" s="238">
        <v>13</v>
      </c>
      <c r="HT280" s="194">
        <v>1995</v>
      </c>
      <c r="HU280" s="239"/>
      <c r="HW280" s="239">
        <v>76</v>
      </c>
      <c r="HX280" s="239"/>
      <c r="HY280" s="154"/>
      <c r="HZ280" s="154"/>
      <c r="IA280" s="184">
        <v>11</v>
      </c>
      <c r="IB280" s="184"/>
      <c r="IC280" s="184">
        <v>180</v>
      </c>
      <c r="ID280" s="184"/>
      <c r="IE280" s="185">
        <v>0.76789366766958234</v>
      </c>
      <c r="IF280" s="185"/>
      <c r="IG280" s="184">
        <v>12.565532743684074</v>
      </c>
    </row>
    <row r="281" spans="1:241" ht="15" customHeight="1" x14ac:dyDescent="0.25">
      <c r="A281" s="156">
        <v>278</v>
      </c>
      <c r="B281" s="197">
        <v>1996</v>
      </c>
      <c r="E281" s="245">
        <v>135986</v>
      </c>
      <c r="G281" s="245">
        <v>31114</v>
      </c>
      <c r="I281" s="245">
        <v>17938</v>
      </c>
      <c r="K281" s="245">
        <v>6453</v>
      </c>
      <c r="M281" s="242">
        <f t="shared" ref="M281:M285" si="104">G281/E281*100</f>
        <v>22.880296501110408</v>
      </c>
      <c r="N281" s="242"/>
      <c r="O281" s="242">
        <f t="shared" ref="O281:O284" si="105">I281/E281*100</f>
        <v>13.191063785977969</v>
      </c>
      <c r="P281" s="242"/>
      <c r="Q281" s="242">
        <f t="shared" ref="Q281:Q284" si="106">K281/E281*100</f>
        <v>4.7453414322062564</v>
      </c>
      <c r="R281" s="242"/>
      <c r="S281" s="242">
        <v>29</v>
      </c>
      <c r="U281" s="242"/>
      <c r="V281" s="242"/>
      <c r="W281" s="245">
        <v>621</v>
      </c>
      <c r="Y281" s="258">
        <v>0.5352064121347927</v>
      </c>
      <c r="Z281" s="258"/>
      <c r="AA281" s="245">
        <v>33926</v>
      </c>
      <c r="AC281" s="242">
        <v>29.238989916400932</v>
      </c>
      <c r="AD281" s="242"/>
      <c r="AE281" s="245">
        <v>38053</v>
      </c>
      <c r="AG281" s="242">
        <v>32.795828665000428</v>
      </c>
      <c r="AH281" s="242"/>
      <c r="AI281" s="245">
        <v>6.2187427462069254</v>
      </c>
      <c r="AK281" s="245">
        <v>28</v>
      </c>
      <c r="AM281" s="245">
        <v>340</v>
      </c>
      <c r="AO281" s="245">
        <v>933</v>
      </c>
      <c r="AQ281" s="245">
        <v>854</v>
      </c>
      <c r="AS281" s="245">
        <v>987</v>
      </c>
      <c r="AU281" s="245">
        <v>797</v>
      </c>
      <c r="AW281" s="245">
        <v>4672</v>
      </c>
      <c r="AY281" s="245">
        <v>1482</v>
      </c>
      <c r="BC281" s="245">
        <v>1122</v>
      </c>
      <c r="BE281" s="245">
        <v>462</v>
      </c>
      <c r="BG281" s="245">
        <v>327</v>
      </c>
      <c r="BI281" s="245">
        <v>333</v>
      </c>
      <c r="BK281" s="242"/>
      <c r="BL281" s="242"/>
      <c r="BM281" s="245">
        <v>493</v>
      </c>
      <c r="BO281" s="245">
        <v>1278</v>
      </c>
      <c r="BQ281" s="245">
        <v>10990</v>
      </c>
      <c r="BS281" s="245">
        <v>41</v>
      </c>
      <c r="BU281" s="245">
        <v>15784</v>
      </c>
      <c r="BW281" s="242"/>
      <c r="BX281" s="242"/>
      <c r="BY281" s="245">
        <v>19.182550198756498</v>
      </c>
      <c r="CA281" s="245">
        <v>3789</v>
      </c>
      <c r="CC281" s="259">
        <v>3.2655347754890975</v>
      </c>
      <c r="CE281" s="242"/>
      <c r="CF281" s="242"/>
      <c r="CG281" s="245">
        <v>47658</v>
      </c>
      <c r="CI281" s="245">
        <v>6027</v>
      </c>
      <c r="CK281" s="245">
        <v>28890</v>
      </c>
      <c r="CM281" s="250">
        <f t="shared" ref="CM281:CM285" si="107">CI281/SUM(CG281,CI281)*100</f>
        <v>11.226599608829282</v>
      </c>
      <c r="CN281" s="242"/>
      <c r="CO281" s="253">
        <v>6.3054264171582606</v>
      </c>
      <c r="CP281" s="242"/>
      <c r="CQ281" s="250">
        <f t="shared" ref="CQ281:CQ285" si="108">SUM(CG281,CI281)/SUM(CG281,CI281,CK281)*100</f>
        <v>65.013623978201636</v>
      </c>
      <c r="CR281" s="242"/>
      <c r="CS281" s="245">
        <v>12.695269526952696</v>
      </c>
      <c r="CU281" s="245">
        <v>4666</v>
      </c>
      <c r="CW281" s="245">
        <v>4920</v>
      </c>
      <c r="CY281" s="259">
        <f t="shared" si="102"/>
        <v>9.7905912963196098</v>
      </c>
      <c r="CZ281" s="259"/>
      <c r="DA281" s="259">
        <f t="shared" si="103"/>
        <v>10.323555331738637</v>
      </c>
      <c r="DE281" s="245">
        <v>1551</v>
      </c>
      <c r="DG281" s="245">
        <v>33198</v>
      </c>
      <c r="DI281" s="245">
        <v>1044</v>
      </c>
      <c r="DK281" s="245">
        <v>37062</v>
      </c>
      <c r="DM281" s="242">
        <v>4.1848793912902709</v>
      </c>
      <c r="DN281" s="242"/>
      <c r="DO281" s="242">
        <v>89.574226971021531</v>
      </c>
      <c r="DP281" s="242"/>
      <c r="DQ281" s="242">
        <v>2.8169014084507045</v>
      </c>
      <c r="DR281" s="242"/>
      <c r="DS281" s="245">
        <v>5877</v>
      </c>
      <c r="DU281" s="245">
        <v>1438</v>
      </c>
      <c r="DW281" s="245">
        <v>35633</v>
      </c>
      <c r="DY281" s="242">
        <v>16.493138382959614</v>
      </c>
      <c r="DZ281" s="242"/>
      <c r="EA281" s="242">
        <v>4.0355849914405191</v>
      </c>
      <c r="EB281" s="242"/>
      <c r="EC281" s="242">
        <v>249450</v>
      </c>
      <c r="ED281" s="242"/>
      <c r="EE281" s="242">
        <v>232000</v>
      </c>
      <c r="EF281" s="242"/>
      <c r="EG281" s="260">
        <v>3.6829569513055751</v>
      </c>
      <c r="EH281" s="242"/>
      <c r="EI281" s="260">
        <v>3.4183133380381086</v>
      </c>
      <c r="EJ281" s="242"/>
      <c r="EK281" s="242">
        <v>66.7</v>
      </c>
      <c r="EO281" s="259">
        <v>8.5572527595049621</v>
      </c>
      <c r="EP281" s="259"/>
      <c r="EQ281" s="244">
        <v>9202</v>
      </c>
      <c r="ES281" s="244">
        <v>21399</v>
      </c>
      <c r="EU281" s="244">
        <v>6660</v>
      </c>
      <c r="EW281" s="244">
        <v>527</v>
      </c>
      <c r="EY281" s="244">
        <v>37788</v>
      </c>
      <c r="FA281" s="244">
        <v>7066</v>
      </c>
      <c r="FC281" s="244">
        <v>821</v>
      </c>
      <c r="FE281" s="244">
        <v>2078</v>
      </c>
      <c r="FG281" s="244">
        <v>47753</v>
      </c>
      <c r="FI281" s="242">
        <v>19.269993508261258</v>
      </c>
      <c r="FJ281" s="242"/>
      <c r="FK281" s="242">
        <v>44.811844282034635</v>
      </c>
      <c r="FL281" s="242"/>
      <c r="FM281" s="242">
        <v>13.946767742340796</v>
      </c>
      <c r="FN281" s="242"/>
      <c r="FO281" s="242">
        <v>1.1035955856176576</v>
      </c>
      <c r="FP281" s="242"/>
      <c r="FQ281" s="242">
        <v>79.132201118254358</v>
      </c>
      <c r="FR281" s="242"/>
      <c r="FS281" s="242">
        <v>14.796976106213222</v>
      </c>
      <c r="FT281" s="242"/>
      <c r="FU281" s="242">
        <v>1.7192637111804494</v>
      </c>
      <c r="FV281" s="242"/>
      <c r="FW281" s="242">
        <v>4.3515590643519779</v>
      </c>
      <c r="GA281" s="254">
        <v>15.88396697832931</v>
      </c>
      <c r="GB281" s="254"/>
      <c r="GC281" s="254">
        <v>81.110740862876654</v>
      </c>
      <c r="GD281" s="254"/>
      <c r="GE281" s="254">
        <v>121.13245167713322</v>
      </c>
      <c r="GF281" s="254"/>
      <c r="GG281" s="254">
        <v>122.76760030484327</v>
      </c>
      <c r="GH281" s="254"/>
      <c r="GI281" s="254">
        <v>53.187611545674066</v>
      </c>
      <c r="GJ281" s="254"/>
      <c r="GK281" s="254">
        <v>7.8235684742652465</v>
      </c>
      <c r="GL281" s="254"/>
      <c r="GM281" s="254">
        <v>0.63879856296731996</v>
      </c>
      <c r="GN281" s="254"/>
      <c r="GO281" s="254">
        <v>66.95525256592191</v>
      </c>
      <c r="GP281" s="254"/>
      <c r="GQ281" s="254">
        <v>2174</v>
      </c>
      <c r="GR281" s="254"/>
      <c r="GS281" s="254">
        <v>62.83</v>
      </c>
      <c r="GT281" s="254"/>
      <c r="GU281" s="184">
        <v>44.33</v>
      </c>
      <c r="GV281" s="184"/>
      <c r="GW281" s="184">
        <v>46.629999999999995</v>
      </c>
      <c r="GX281" s="184"/>
      <c r="GY281" s="184">
        <v>30.919999999999998</v>
      </c>
      <c r="GZ281" s="184"/>
      <c r="HA281" s="154">
        <v>92.6</v>
      </c>
      <c r="HC281" s="184">
        <v>27.2</v>
      </c>
      <c r="HG281" s="184">
        <v>745</v>
      </c>
      <c r="HH281" s="184"/>
      <c r="HI281" s="184">
        <v>5735</v>
      </c>
      <c r="HJ281" s="184"/>
      <c r="HK281" s="184">
        <v>218</v>
      </c>
      <c r="HL281" s="184"/>
      <c r="HM281" s="184">
        <v>7511</v>
      </c>
      <c r="HO281" s="183">
        <v>692.58164734409331</v>
      </c>
      <c r="HQ281" s="154"/>
      <c r="HS281" s="238">
        <v>13</v>
      </c>
      <c r="HT281" s="194">
        <v>1996</v>
      </c>
      <c r="HU281" s="239"/>
      <c r="HW281" s="239">
        <v>85.5</v>
      </c>
      <c r="HX281" s="239"/>
      <c r="HY281" s="154"/>
      <c r="HZ281" s="154"/>
      <c r="IA281" s="184">
        <v>7</v>
      </c>
      <c r="IB281" s="184"/>
      <c r="IC281" s="184">
        <v>172</v>
      </c>
      <c r="ID281" s="184"/>
      <c r="IE281" s="185">
        <v>0.47747348316905974</v>
      </c>
      <c r="IF281" s="185"/>
      <c r="IG281" s="184">
        <v>11.732205586439752</v>
      </c>
    </row>
    <row r="282" spans="1:241" ht="15" customHeight="1" x14ac:dyDescent="0.25">
      <c r="A282" s="156">
        <v>279</v>
      </c>
      <c r="B282" s="197">
        <v>2001</v>
      </c>
      <c r="E282" s="245">
        <v>139466</v>
      </c>
      <c r="G282" s="245">
        <v>34407</v>
      </c>
      <c r="I282" s="245">
        <v>19144</v>
      </c>
      <c r="K282" s="245">
        <v>9062</v>
      </c>
      <c r="M282" s="242">
        <f t="shared" si="104"/>
        <v>24.670529017825132</v>
      </c>
      <c r="N282" s="242"/>
      <c r="O282" s="242">
        <f t="shared" si="105"/>
        <v>13.726643052787061</v>
      </c>
      <c r="P282" s="242"/>
      <c r="Q282" s="242">
        <f t="shared" si="106"/>
        <v>6.4976410021080415</v>
      </c>
      <c r="R282" s="242"/>
      <c r="S282" s="242">
        <v>31</v>
      </c>
      <c r="U282" s="242"/>
      <c r="V282" s="242"/>
      <c r="W282" s="245">
        <v>675</v>
      </c>
      <c r="Y282" s="258">
        <v>0.512976403085458</v>
      </c>
      <c r="Z282" s="258"/>
      <c r="AA282" s="245">
        <v>37777</v>
      </c>
      <c r="AC282" s="242">
        <v>28.709199376828664</v>
      </c>
      <c r="AD282" s="242"/>
      <c r="AE282" s="245">
        <v>45334</v>
      </c>
      <c r="AG282" s="242">
        <v>34.452255196260971</v>
      </c>
      <c r="AH282" s="242"/>
      <c r="AI282" s="245">
        <v>6.4772279225006653</v>
      </c>
      <c r="AK282" s="245">
        <v>28</v>
      </c>
      <c r="AM282" s="245">
        <v>352</v>
      </c>
      <c r="AO282" s="245">
        <v>1051</v>
      </c>
      <c r="AQ282" s="245">
        <v>2165</v>
      </c>
      <c r="AS282" s="245">
        <v>1255</v>
      </c>
      <c r="AU282" s="245">
        <v>1247</v>
      </c>
      <c r="AW282" s="245">
        <v>5273</v>
      </c>
      <c r="AY282" s="245">
        <v>1350</v>
      </c>
      <c r="BC282" s="245">
        <v>1189</v>
      </c>
      <c r="BE282" s="245">
        <v>438</v>
      </c>
      <c r="BG282" s="245">
        <v>369</v>
      </c>
      <c r="BI282" s="245">
        <v>382</v>
      </c>
      <c r="BK282" s="242"/>
      <c r="BL282" s="242"/>
      <c r="BM282" s="245">
        <v>638</v>
      </c>
      <c r="BO282" s="245">
        <v>2448</v>
      </c>
      <c r="BQ282" s="245">
        <v>15739</v>
      </c>
      <c r="BS282" s="245">
        <v>26</v>
      </c>
      <c r="BU282" s="245">
        <v>14653</v>
      </c>
      <c r="BW282" s="242"/>
      <c r="BX282" s="242"/>
      <c r="BY282" s="245">
        <v>16.179699375105557</v>
      </c>
      <c r="CA282" s="245">
        <v>5710</v>
      </c>
      <c r="CC282" s="259">
        <v>4.3394003875821712</v>
      </c>
      <c r="CE282" s="242"/>
      <c r="CF282" s="242"/>
      <c r="CG282" s="245">
        <v>53989</v>
      </c>
      <c r="CI282" s="245">
        <v>4978</v>
      </c>
      <c r="CK282" s="245">
        <v>34247</v>
      </c>
      <c r="CM282" s="250">
        <f t="shared" si="107"/>
        <v>8.4420099377617994</v>
      </c>
      <c r="CN282" s="242"/>
      <c r="CO282" s="253">
        <v>9.9255891377532635</v>
      </c>
      <c r="CP282" s="242"/>
      <c r="CQ282" s="250">
        <f t="shared" si="108"/>
        <v>63.259810758040636</v>
      </c>
      <c r="CR282" s="242"/>
      <c r="CS282" s="245">
        <v>11.131908186385578</v>
      </c>
      <c r="CU282" s="245">
        <v>5876</v>
      </c>
      <c r="CW282" s="245">
        <v>5552</v>
      </c>
      <c r="CY282" s="259">
        <f t="shared" si="102"/>
        <v>10.883698531182278</v>
      </c>
      <c r="CZ282" s="259"/>
      <c r="DA282" s="259">
        <f t="shared" si="103"/>
        <v>10.283576284057864</v>
      </c>
      <c r="DE282" s="245">
        <v>1873</v>
      </c>
      <c r="DG282" s="245">
        <v>38718</v>
      </c>
      <c r="DI282" s="245">
        <v>1374</v>
      </c>
      <c r="DK282" s="245">
        <v>42724</v>
      </c>
      <c r="DM282" s="242">
        <v>4.3839528134069843</v>
      </c>
      <c r="DN282" s="242"/>
      <c r="DO282" s="242">
        <v>90.623537121992328</v>
      </c>
      <c r="DP282" s="242"/>
      <c r="DQ282" s="242">
        <v>3.215991012077521</v>
      </c>
      <c r="DR282" s="242"/>
      <c r="DS282" s="245">
        <v>6432</v>
      </c>
      <c r="DU282" s="245">
        <v>1638</v>
      </c>
      <c r="DW282" s="245">
        <v>41001</v>
      </c>
      <c r="DY282" s="242">
        <v>15.687422257993708</v>
      </c>
      <c r="DZ282" s="242"/>
      <c r="EA282" s="242">
        <v>3.9950245115972782</v>
      </c>
      <c r="EB282" s="242"/>
      <c r="EC282" s="242">
        <v>260000</v>
      </c>
      <c r="ED282" s="242"/>
      <c r="EE282" s="242">
        <v>227350</v>
      </c>
      <c r="EF282" s="242"/>
      <c r="EG282" s="260">
        <v>4.6721985497495702</v>
      </c>
      <c r="EH282" s="242"/>
      <c r="EI282" s="260">
        <v>4.3358002541676015</v>
      </c>
      <c r="EJ282" s="242"/>
      <c r="EK282" s="242">
        <v>68.7</v>
      </c>
      <c r="EO282" s="259">
        <v>6.743627246134559</v>
      </c>
      <c r="EP282" s="259"/>
      <c r="EQ282" s="244">
        <v>10707</v>
      </c>
      <c r="ES282" s="244">
        <v>23695</v>
      </c>
      <c r="EU282" s="244">
        <v>7612</v>
      </c>
      <c r="EW282" s="244">
        <v>683</v>
      </c>
      <c r="EY282" s="244">
        <v>42697</v>
      </c>
      <c r="FA282" s="244">
        <v>8495</v>
      </c>
      <c r="FC282" s="244">
        <v>1053</v>
      </c>
      <c r="FE282" s="244">
        <v>2030</v>
      </c>
      <c r="FG282" s="244">
        <v>54275</v>
      </c>
      <c r="FI282" s="242">
        <v>19.7273146015661</v>
      </c>
      <c r="FJ282" s="242"/>
      <c r="FK282" s="242">
        <v>43.657300783049287</v>
      </c>
      <c r="FL282" s="242"/>
      <c r="FM282" s="242">
        <v>14.024873330262553</v>
      </c>
      <c r="FN282" s="242"/>
      <c r="FO282" s="242">
        <v>1.2584062643942884</v>
      </c>
      <c r="FP282" s="242"/>
      <c r="FQ282" s="242">
        <v>78.667894979272219</v>
      </c>
      <c r="FR282" s="242"/>
      <c r="FS282" s="242">
        <v>15.651773376324273</v>
      </c>
      <c r="FT282" s="242"/>
      <c r="FU282" s="242">
        <v>1.9401197604790417</v>
      </c>
      <c r="FV282" s="242"/>
      <c r="FW282" s="242">
        <v>3.7402118839244589</v>
      </c>
      <c r="GA282" s="254">
        <v>16.41729427278521</v>
      </c>
      <c r="GB282" s="254"/>
      <c r="GC282" s="254">
        <v>78.642570051986468</v>
      </c>
      <c r="GD282" s="254"/>
      <c r="GE282" s="254">
        <v>128.19321957138871</v>
      </c>
      <c r="GF282" s="254"/>
      <c r="GG282" s="254">
        <v>121.91398514408709</v>
      </c>
      <c r="GH282" s="254"/>
      <c r="GI282" s="254">
        <v>49.057403357439121</v>
      </c>
      <c r="GJ282" s="254"/>
      <c r="GK282" s="254">
        <v>9.5323393395236593</v>
      </c>
      <c r="GL282" s="254"/>
      <c r="GM282" s="254">
        <v>0</v>
      </c>
      <c r="GN282" s="254"/>
      <c r="GO282" s="254">
        <v>66.865928153016966</v>
      </c>
      <c r="GP282" s="254"/>
      <c r="GQ282" s="254">
        <v>2283</v>
      </c>
      <c r="GR282" s="254"/>
      <c r="GS282" s="254">
        <v>66.400000000000006</v>
      </c>
      <c r="GT282" s="254"/>
      <c r="GU282" s="184">
        <v>50</v>
      </c>
      <c r="GV282" s="184"/>
      <c r="GW282" s="184">
        <v>45.4</v>
      </c>
      <c r="GX282" s="184"/>
      <c r="GY282" s="184">
        <v>32.1</v>
      </c>
      <c r="GZ282" s="184"/>
      <c r="HA282" s="154">
        <v>94.1</v>
      </c>
      <c r="HC282" s="184">
        <v>27.1</v>
      </c>
      <c r="HG282" s="184">
        <v>797</v>
      </c>
      <c r="HH282" s="184"/>
      <c r="HI282" s="184">
        <v>5809</v>
      </c>
      <c r="HJ282" s="184"/>
      <c r="HK282" s="184">
        <v>322</v>
      </c>
      <c r="HL282" s="184"/>
      <c r="HM282" s="184">
        <v>7831</v>
      </c>
      <c r="HO282" s="183">
        <v>802.28847087200154</v>
      </c>
      <c r="HQ282" s="154"/>
      <c r="HS282" s="238">
        <v>13</v>
      </c>
      <c r="HT282" s="194">
        <v>1997</v>
      </c>
      <c r="HU282" s="239"/>
      <c r="HW282" s="239">
        <v>77.42130745</v>
      </c>
      <c r="HX282" s="239"/>
      <c r="HY282" s="154"/>
      <c r="HZ282" s="154"/>
      <c r="IA282" s="184">
        <v>10</v>
      </c>
      <c r="IB282" s="184"/>
      <c r="IC282" s="184">
        <v>190</v>
      </c>
      <c r="ID282" s="184"/>
      <c r="IE282" s="185">
        <v>0.66626246743642192</v>
      </c>
      <c r="IF282" s="185"/>
      <c r="IG282" s="184">
        <v>12.658986881292016</v>
      </c>
    </row>
    <row r="283" spans="1:241" ht="15" customHeight="1" x14ac:dyDescent="0.25">
      <c r="A283" s="156">
        <v>280</v>
      </c>
      <c r="B283" s="197">
        <v>2006</v>
      </c>
      <c r="E283" s="245">
        <v>143249</v>
      </c>
      <c r="G283" s="245">
        <v>35895</v>
      </c>
      <c r="I283" s="245">
        <v>22485</v>
      </c>
      <c r="K283" s="245">
        <v>11857</v>
      </c>
      <c r="M283" s="242">
        <f t="shared" si="104"/>
        <v>25.057766546363325</v>
      </c>
      <c r="N283" s="242"/>
      <c r="O283" s="242">
        <f t="shared" si="105"/>
        <v>15.696444652318689</v>
      </c>
      <c r="P283" s="242"/>
      <c r="Q283" s="242">
        <f t="shared" si="106"/>
        <v>8.2771956523256716</v>
      </c>
      <c r="R283" s="242"/>
      <c r="S283" s="242">
        <v>32</v>
      </c>
      <c r="U283" s="242"/>
      <c r="V283" s="242"/>
      <c r="W283" s="245">
        <v>900</v>
      </c>
      <c r="Y283" s="258">
        <v>0.60989245563032379</v>
      </c>
      <c r="Z283" s="258"/>
      <c r="AA283" s="245">
        <v>43076</v>
      </c>
      <c r="AC283" s="242">
        <v>29.190808243035367</v>
      </c>
      <c r="AD283" s="242"/>
      <c r="AE283" s="245">
        <v>53382</v>
      </c>
      <c r="AG283" s="242">
        <v>36.174754518286612</v>
      </c>
      <c r="AH283" s="242"/>
      <c r="AI283" s="245">
        <v>8.5913296041308094</v>
      </c>
      <c r="AK283" s="245">
        <v>17</v>
      </c>
      <c r="AM283" s="245">
        <v>363</v>
      </c>
      <c r="AO283" s="245">
        <v>1488</v>
      </c>
      <c r="AQ283" s="245">
        <v>4483</v>
      </c>
      <c r="AS283" s="245">
        <v>1552</v>
      </c>
      <c r="AU283" s="245">
        <v>1501</v>
      </c>
      <c r="AW283" s="245">
        <v>5765</v>
      </c>
      <c r="AY283" s="245">
        <v>1170</v>
      </c>
      <c r="BC283" s="245">
        <v>1156</v>
      </c>
      <c r="BE283" s="245">
        <v>440</v>
      </c>
      <c r="BG283" s="245">
        <v>384</v>
      </c>
      <c r="BI283" s="245">
        <v>332</v>
      </c>
      <c r="BK283" s="242"/>
      <c r="BL283" s="242"/>
      <c r="BM283" s="245">
        <v>931</v>
      </c>
      <c r="BO283" s="245">
        <v>2874</v>
      </c>
      <c r="BQ283" s="245">
        <v>19685</v>
      </c>
      <c r="BS283" s="245">
        <v>36</v>
      </c>
      <c r="BU283" s="245">
        <v>18464</v>
      </c>
      <c r="BW283" s="242"/>
      <c r="BX283" s="242"/>
      <c r="BY283" s="245">
        <v>12.6</v>
      </c>
      <c r="CA283" s="245">
        <v>8483</v>
      </c>
      <c r="CC283" s="259">
        <v>5.7485752234578191</v>
      </c>
      <c r="CE283" s="242"/>
      <c r="CF283" s="242"/>
      <c r="CG283" s="245">
        <v>61128</v>
      </c>
      <c r="CI283" s="245">
        <v>4660</v>
      </c>
      <c r="CK283" s="245">
        <v>38824</v>
      </c>
      <c r="CM283" s="250">
        <f t="shared" si="107"/>
        <v>7.0833586672341466</v>
      </c>
      <c r="CN283" s="242"/>
      <c r="CO283" s="253">
        <v>8.7678281914518674</v>
      </c>
      <c r="CP283" s="242"/>
      <c r="CQ283" s="250">
        <f t="shared" si="108"/>
        <v>62.88762283485643</v>
      </c>
      <c r="CR283" s="242"/>
      <c r="CS283" s="245">
        <v>9.5919887445170904</v>
      </c>
      <c r="CU283" s="245">
        <v>6997</v>
      </c>
      <c r="CW283" s="245">
        <v>7538</v>
      </c>
      <c r="CY283" s="259">
        <f t="shared" si="102"/>
        <v>11.446472974741525</v>
      </c>
      <c r="CZ283" s="259"/>
      <c r="DA283" s="259">
        <f t="shared" si="103"/>
        <v>12.33150111241984</v>
      </c>
      <c r="DE283" s="245">
        <v>2039</v>
      </c>
      <c r="DG283" s="245">
        <v>41541</v>
      </c>
      <c r="DI283" s="245">
        <v>3778</v>
      </c>
      <c r="DK283" s="245">
        <v>47753</v>
      </c>
      <c r="DM283" s="242">
        <v>4.2698888027977295</v>
      </c>
      <c r="DN283" s="242"/>
      <c r="DO283" s="242">
        <v>86.991393210897755</v>
      </c>
      <c r="DP283" s="242"/>
      <c r="DQ283" s="242">
        <v>7.9115448244089377</v>
      </c>
      <c r="DR283" s="242"/>
      <c r="DS283" s="245">
        <v>8435</v>
      </c>
      <c r="DU283" s="245">
        <v>1651</v>
      </c>
      <c r="DW283" s="245">
        <v>47755</v>
      </c>
      <c r="DY283" s="242">
        <v>17.663071929640875</v>
      </c>
      <c r="DZ283" s="242"/>
      <c r="EA283" s="242">
        <v>3.4572296094649775</v>
      </c>
      <c r="EB283" s="242"/>
      <c r="EC283" s="242">
        <v>280000</v>
      </c>
      <c r="ED283" s="242"/>
      <c r="EE283" s="242">
        <v>252500</v>
      </c>
      <c r="EF283" s="242"/>
      <c r="EG283" s="260">
        <v>5.7026992776580911</v>
      </c>
      <c r="EH283" s="242"/>
      <c r="EI283" s="260">
        <v>5.0730262324166775</v>
      </c>
      <c r="EJ283" s="242"/>
      <c r="EK283" s="242">
        <v>72.3</v>
      </c>
      <c r="EO283" s="259">
        <v>6.0040026684456311</v>
      </c>
      <c r="EP283" s="259"/>
      <c r="EQ283" s="244">
        <v>13254</v>
      </c>
      <c r="ES283" s="244">
        <v>27967</v>
      </c>
      <c r="EU283" s="244">
        <v>9140</v>
      </c>
      <c r="EW283" s="244">
        <v>782</v>
      </c>
      <c r="EY283" s="244">
        <v>51143</v>
      </c>
      <c r="FA283" s="261">
        <v>10910</v>
      </c>
      <c r="FB283" s="261"/>
      <c r="FC283" s="261">
        <v>3350</v>
      </c>
      <c r="FD283" s="261"/>
      <c r="FE283" s="261">
        <v>8111</v>
      </c>
      <c r="FF283" s="261"/>
      <c r="FG283" s="261">
        <v>69667</v>
      </c>
      <c r="FI283" s="263">
        <v>19.024789355074855</v>
      </c>
      <c r="FJ283" s="263"/>
      <c r="FK283" s="263">
        <v>40.143827063028411</v>
      </c>
      <c r="FL283" s="263"/>
      <c r="FM283" s="263">
        <v>13.119554451892574</v>
      </c>
      <c r="FN283" s="263"/>
      <c r="FO283" s="263">
        <v>1.1224826675470452</v>
      </c>
      <c r="FP283" s="263"/>
      <c r="FQ283" s="263">
        <v>73.410653537542885</v>
      </c>
      <c r="FR283" s="263"/>
      <c r="FS283" s="263">
        <v>14.309500911478892</v>
      </c>
      <c r="FT283" s="263"/>
      <c r="FU283" s="263">
        <v>1.9708039674451319</v>
      </c>
      <c r="FV283" s="263"/>
      <c r="FW283" s="263">
        <v>4.0047655274376677</v>
      </c>
      <c r="GA283" s="254">
        <v>17.494280465225255</v>
      </c>
      <c r="GB283" s="254"/>
      <c r="GC283" s="254">
        <v>81.430643596669782</v>
      </c>
      <c r="GD283" s="254"/>
      <c r="GE283" s="254">
        <v>116.92069376244801</v>
      </c>
      <c r="GF283" s="254"/>
      <c r="GG283" s="254">
        <v>125.40733666853382</v>
      </c>
      <c r="GH283" s="254"/>
      <c r="GI283" s="254">
        <v>56.189942296771008</v>
      </c>
      <c r="GJ283" s="254"/>
      <c r="GK283" s="254">
        <v>7.3710417254203842</v>
      </c>
      <c r="GL283" s="254"/>
      <c r="GM283" s="254">
        <v>0.58801064948154502</v>
      </c>
      <c r="GN283" s="254"/>
      <c r="GO283" s="254">
        <v>66.989459194342317</v>
      </c>
      <c r="GP283" s="254"/>
      <c r="GQ283" s="254">
        <v>2301</v>
      </c>
      <c r="GR283" s="254"/>
      <c r="GS283" s="254">
        <v>69.2</v>
      </c>
      <c r="GT283" s="254"/>
      <c r="GU283" s="184">
        <v>55</v>
      </c>
      <c r="GV283" s="184"/>
      <c r="GW283" s="184">
        <v>45.699999999999996</v>
      </c>
      <c r="GX283" s="184"/>
      <c r="GY283" s="184">
        <v>31.1</v>
      </c>
      <c r="GZ283" s="184"/>
      <c r="HC283" s="184">
        <v>28.948214860083599</v>
      </c>
      <c r="HG283" s="184">
        <v>872</v>
      </c>
      <c r="HH283" s="184"/>
      <c r="HI283" s="184">
        <v>6084</v>
      </c>
      <c r="HJ283" s="184"/>
      <c r="HK283" s="184">
        <v>254</v>
      </c>
      <c r="HL283" s="184"/>
      <c r="HM283" s="184">
        <v>7978</v>
      </c>
      <c r="HO283" s="183">
        <v>938.5800123327549</v>
      </c>
      <c r="HQ283" s="154"/>
      <c r="HS283" s="238">
        <v>13</v>
      </c>
      <c r="HT283" s="194">
        <v>1998</v>
      </c>
      <c r="HU283" s="239"/>
      <c r="HW283" s="239">
        <v>77.269000000000005</v>
      </c>
      <c r="HX283" s="239"/>
      <c r="HY283" s="154"/>
      <c r="HZ283" s="154"/>
      <c r="IA283" s="184">
        <v>6</v>
      </c>
      <c r="IB283" s="184"/>
      <c r="IC283" s="184">
        <v>184</v>
      </c>
      <c r="ID283" s="184"/>
      <c r="IE283" s="185">
        <v>0.39029721132642509</v>
      </c>
      <c r="IF283" s="185"/>
      <c r="IG283" s="184">
        <v>11.969114480677035</v>
      </c>
    </row>
    <row r="284" spans="1:241" ht="15" customHeight="1" x14ac:dyDescent="0.25">
      <c r="A284" s="198">
        <v>281</v>
      </c>
      <c r="B284" s="197">
        <v>2011</v>
      </c>
      <c r="E284" s="245">
        <v>146605</v>
      </c>
      <c r="G284" s="245">
        <v>38140</v>
      </c>
      <c r="I284" s="245">
        <v>25819</v>
      </c>
      <c r="K284" s="245">
        <v>15126</v>
      </c>
      <c r="M284" s="242">
        <f t="shared" si="104"/>
        <v>26.015483782954195</v>
      </c>
      <c r="N284" s="242"/>
      <c r="O284" s="242">
        <f t="shared" si="105"/>
        <v>17.61126837420279</v>
      </c>
      <c r="P284" s="242"/>
      <c r="Q284" s="242">
        <f t="shared" si="106"/>
        <v>10.317519866307425</v>
      </c>
      <c r="R284" s="242"/>
      <c r="S284" s="242">
        <v>33</v>
      </c>
      <c r="U284" s="242"/>
      <c r="V284" s="242"/>
      <c r="W284" s="245">
        <v>1053</v>
      </c>
      <c r="Y284" s="258">
        <v>0.6268528770939743</v>
      </c>
      <c r="Z284" s="258"/>
      <c r="AA284" s="245">
        <v>53853</v>
      </c>
      <c r="AC284" s="242">
        <v>32.058792013430008</v>
      </c>
      <c r="AD284" s="242"/>
      <c r="AE284" s="245">
        <v>68595</v>
      </c>
      <c r="AG284" s="242">
        <v>40.834732292745649</v>
      </c>
      <c r="AH284" s="244"/>
      <c r="AI284" s="245">
        <v>6.6399891759361385</v>
      </c>
      <c r="AK284" s="245">
        <v>32</v>
      </c>
      <c r="AM284" s="245">
        <v>577</v>
      </c>
      <c r="AO284" s="245">
        <v>3953</v>
      </c>
      <c r="AQ284" s="245">
        <v>7190</v>
      </c>
      <c r="AS284" s="245">
        <v>2009</v>
      </c>
      <c r="AU284" s="245">
        <v>2312</v>
      </c>
      <c r="AW284" s="245">
        <v>6467</v>
      </c>
      <c r="AY284" s="245">
        <v>1213</v>
      </c>
      <c r="BC284" s="245">
        <v>856</v>
      </c>
      <c r="BE284" s="245">
        <v>384</v>
      </c>
      <c r="BG284" s="245">
        <v>225</v>
      </c>
      <c r="BI284" s="245">
        <v>247</v>
      </c>
      <c r="BK284" s="242"/>
      <c r="BL284" s="242"/>
      <c r="BM284" s="245">
        <v>2426</v>
      </c>
      <c r="BO284" s="245">
        <v>3830</v>
      </c>
      <c r="BQ284" s="245">
        <v>26686</v>
      </c>
      <c r="BS284" s="245">
        <v>47</v>
      </c>
      <c r="BU284" s="245">
        <v>21397</v>
      </c>
      <c r="BW284" s="242"/>
      <c r="BX284" s="242"/>
      <c r="BY284" s="245">
        <v>10.4</v>
      </c>
      <c r="CA284" s="245">
        <v>12966</v>
      </c>
      <c r="CC284" s="259">
        <v>7.7186841447297923</v>
      </c>
      <c r="CE284" s="242"/>
      <c r="CF284" s="242"/>
      <c r="CG284" s="245">
        <v>70892</v>
      </c>
      <c r="CI284" s="245">
        <v>5211</v>
      </c>
      <c r="CK284" s="245">
        <v>45906</v>
      </c>
      <c r="CM284" s="250">
        <f t="shared" si="107"/>
        <v>6.8472990552277828</v>
      </c>
      <c r="CN284" s="242"/>
      <c r="CO284" s="253">
        <v>7.819574860303014</v>
      </c>
      <c r="CP284" s="242"/>
      <c r="CQ284" s="250">
        <f t="shared" si="108"/>
        <v>62.374906769172767</v>
      </c>
      <c r="CR284" s="242"/>
      <c r="CS284" s="245">
        <v>7.3585481165167002</v>
      </c>
      <c r="CU284" s="245">
        <v>9219</v>
      </c>
      <c r="CW284" s="245">
        <v>8013</v>
      </c>
      <c r="CY284" s="259">
        <f t="shared" si="102"/>
        <v>13.00428821305648</v>
      </c>
      <c r="CZ284" s="259"/>
      <c r="DA284" s="259">
        <f t="shared" si="103"/>
        <v>11.303108954465948</v>
      </c>
      <c r="DE284" s="245">
        <v>2280</v>
      </c>
      <c r="DG284" s="245">
        <v>47029</v>
      </c>
      <c r="DI284" s="245">
        <v>4636</v>
      </c>
      <c r="DK284" s="245">
        <v>54275</v>
      </c>
      <c r="DM284" s="242">
        <v>4.2008291110087521</v>
      </c>
      <c r="DN284" s="242"/>
      <c r="DO284" s="242">
        <v>86.649470290188859</v>
      </c>
      <c r="DP284" s="242"/>
      <c r="DQ284" s="242">
        <v>8.5416858590511282</v>
      </c>
      <c r="DR284" s="242"/>
      <c r="DS284" s="245">
        <v>10759</v>
      </c>
      <c r="DU284" s="245">
        <v>1709</v>
      </c>
      <c r="DW284" s="245">
        <v>54274</v>
      </c>
      <c r="DY284" s="242">
        <v>19.823488226406752</v>
      </c>
      <c r="DZ284" s="242"/>
      <c r="EA284" s="242">
        <v>3.1488373806979402</v>
      </c>
      <c r="EB284" s="242"/>
      <c r="EC284" s="242">
        <v>325000</v>
      </c>
      <c r="ED284" s="242"/>
      <c r="EE284" s="242">
        <v>273500</v>
      </c>
      <c r="EF284" s="242"/>
      <c r="EG284" s="242">
        <v>5.1644895984518628</v>
      </c>
      <c r="EH284" s="242"/>
      <c r="EI284" s="242">
        <v>4.0517658442186741</v>
      </c>
      <c r="EJ284" s="242"/>
      <c r="EK284" s="242">
        <v>72.2</v>
      </c>
      <c r="EO284" s="259">
        <v>5.313916108292343</v>
      </c>
      <c r="EP284" s="259"/>
      <c r="EQ284" s="266">
        <v>16782</v>
      </c>
      <c r="ER284" s="266"/>
      <c r="ES284" s="266">
        <v>35130</v>
      </c>
      <c r="ET284" s="266"/>
      <c r="EU284" s="266">
        <v>10757</v>
      </c>
      <c r="EV284" s="266"/>
      <c r="EW284" s="266">
        <v>970</v>
      </c>
      <c r="EX284" s="266"/>
      <c r="EY284" s="244">
        <v>63639</v>
      </c>
      <c r="FA284" s="244">
        <v>12954</v>
      </c>
      <c r="FC284" s="244">
        <v>1782</v>
      </c>
      <c r="FE284" s="244">
        <v>3322</v>
      </c>
      <c r="FG284" s="244">
        <f t="shared" ref="FG284" si="109">SUM(EY284,FA284,FC284,FE284)</f>
        <v>81697</v>
      </c>
      <c r="FI284" s="257">
        <f>EQ284/FG284*100</f>
        <v>20.541757959288589</v>
      </c>
      <c r="FJ284" s="257"/>
      <c r="FK284" s="257">
        <f>ES284/FG284*100</f>
        <v>43.000354970194742</v>
      </c>
      <c r="FL284" s="257"/>
      <c r="FM284" s="257">
        <f>EU284/FG284*100</f>
        <v>13.166946154693562</v>
      </c>
      <c r="FN284" s="257"/>
      <c r="FO284" s="257">
        <f>EW284/FG284*100</f>
        <v>1.1873140996609421</v>
      </c>
      <c r="FP284" s="257"/>
      <c r="FQ284" s="257">
        <f>EY284/FG284*100</f>
        <v>77.896373183837838</v>
      </c>
      <c r="FS284" s="242">
        <f>FA284/FG284*100</f>
        <v>15.856151388667882</v>
      </c>
      <c r="FT284" s="242"/>
      <c r="FU284" s="242">
        <f>FC284/FG284*100</f>
        <v>2.1812306449441228</v>
      </c>
      <c r="FV284" s="242"/>
      <c r="FW284" s="242">
        <f>FE284/FG284*100</f>
        <v>4.0662447825501546</v>
      </c>
      <c r="GA284" s="254">
        <v>13.952430609184484</v>
      </c>
      <c r="GB284" s="254"/>
      <c r="GC284" s="254">
        <v>83.160727045535509</v>
      </c>
      <c r="GD284" s="254"/>
      <c r="GE284" s="254">
        <v>124.79720700134935</v>
      </c>
      <c r="GF284" s="254"/>
      <c r="GG284" s="254">
        <v>128.4065076249137</v>
      </c>
      <c r="GH284" s="254"/>
      <c r="GI284" s="254">
        <v>56.817933727805993</v>
      </c>
      <c r="GJ284" s="254"/>
      <c r="GK284" s="254">
        <v>10.662485840716331</v>
      </c>
      <c r="GL284" s="254"/>
      <c r="GM284" s="254">
        <v>0</v>
      </c>
      <c r="GN284" s="254"/>
      <c r="GO284" s="254">
        <v>68.828846127588989</v>
      </c>
      <c r="GP284" s="254"/>
      <c r="GQ284" s="254">
        <v>2366</v>
      </c>
      <c r="GR284" s="254"/>
      <c r="GS284" s="254">
        <v>83.7</v>
      </c>
      <c r="GT284" s="254"/>
      <c r="GU284" s="184">
        <v>72.7</v>
      </c>
      <c r="GV284" s="184"/>
      <c r="GW284" s="184">
        <v>65</v>
      </c>
      <c r="GX284" s="184"/>
      <c r="GY284" s="184">
        <v>49.900000000000006</v>
      </c>
      <c r="GZ284" s="184"/>
      <c r="HC284" s="184">
        <v>28.7</v>
      </c>
      <c r="HG284" s="184">
        <v>924</v>
      </c>
      <c r="HH284" s="184"/>
      <c r="HI284" s="184">
        <v>5353</v>
      </c>
      <c r="HJ284" s="184"/>
      <c r="HK284" s="184">
        <v>265</v>
      </c>
      <c r="HL284" s="184"/>
      <c r="HM284" s="184">
        <v>7420</v>
      </c>
      <c r="HO284" s="183">
        <v>790.93047769966984</v>
      </c>
      <c r="HQ284" s="154"/>
      <c r="HS284" s="238">
        <v>14</v>
      </c>
      <c r="HT284" s="194">
        <v>1999</v>
      </c>
      <c r="HU284" s="239"/>
      <c r="HW284" s="239">
        <v>86.954461930000008</v>
      </c>
      <c r="HX284" s="239"/>
      <c r="HY284" s="154"/>
      <c r="HZ284" s="154"/>
      <c r="IA284" s="184">
        <v>7</v>
      </c>
      <c r="IB284" s="184"/>
      <c r="IC284" s="184">
        <v>226</v>
      </c>
      <c r="ID284" s="184"/>
      <c r="IE284" s="185">
        <v>0.44544847115721148</v>
      </c>
      <c r="IF284" s="185"/>
      <c r="IG284" s="184">
        <v>14.381622068789969</v>
      </c>
    </row>
    <row r="285" spans="1:241" ht="15" customHeight="1" x14ac:dyDescent="0.25">
      <c r="A285" s="156">
        <v>282</v>
      </c>
      <c r="B285" s="155"/>
      <c r="C285" s="244"/>
      <c r="D285" s="244"/>
      <c r="E285" s="245">
        <v>150091</v>
      </c>
      <c r="F285" s="244"/>
      <c r="G285" s="244">
        <v>43915</v>
      </c>
      <c r="H285" s="244"/>
      <c r="I285" s="244">
        <v>28585</v>
      </c>
      <c r="J285" s="244"/>
      <c r="K285" s="244">
        <v>20395</v>
      </c>
      <c r="L285" s="244"/>
      <c r="M285" s="242">
        <f t="shared" si="104"/>
        <v>29.258916257470467</v>
      </c>
      <c r="N285" s="242"/>
      <c r="O285" s="242">
        <f>I285/E285*100</f>
        <v>19.045112631670118</v>
      </c>
      <c r="P285" s="242"/>
      <c r="Q285" s="242">
        <f>K285/E285*100</f>
        <v>13.588423023365825</v>
      </c>
      <c r="R285" s="244"/>
      <c r="S285" s="244">
        <v>33</v>
      </c>
      <c r="U285" s="244"/>
      <c r="V285" s="244"/>
      <c r="W285" s="244">
        <v>1456</v>
      </c>
      <c r="X285" s="244"/>
      <c r="Y285" s="244">
        <v>0.73767833981841757</v>
      </c>
      <c r="Z285" s="244"/>
      <c r="AA285" s="244">
        <v>83535</v>
      </c>
      <c r="AB285" s="244"/>
      <c r="AC285" s="244">
        <v>42.322774805447473</v>
      </c>
      <c r="AD285" s="244"/>
      <c r="AE285" s="244">
        <v>99778</v>
      </c>
      <c r="AF285" s="244"/>
      <c r="AG285" s="245">
        <v>50.552245460440986</v>
      </c>
      <c r="AH285" s="244"/>
      <c r="AI285" s="244"/>
      <c r="AJ285" s="244"/>
      <c r="AK285" s="244">
        <v>43</v>
      </c>
      <c r="AL285" s="244"/>
      <c r="AM285" s="244">
        <v>815</v>
      </c>
      <c r="AN285" s="244"/>
      <c r="AO285" s="244">
        <v>8620</v>
      </c>
      <c r="AP285" s="244"/>
      <c r="AQ285" s="244">
        <v>10639</v>
      </c>
      <c r="AR285" s="244"/>
      <c r="AS285" s="244">
        <v>2626</v>
      </c>
      <c r="AT285" s="244"/>
      <c r="AU285" s="244">
        <v>3105</v>
      </c>
      <c r="AV285" s="244"/>
      <c r="AW285" s="244">
        <v>6203</v>
      </c>
      <c r="AX285" s="244"/>
      <c r="AY285" s="244">
        <v>1318</v>
      </c>
      <c r="AZ285" s="244"/>
      <c r="BA285" s="244"/>
      <c r="BB285" s="244"/>
      <c r="BC285" s="244">
        <v>1285</v>
      </c>
      <c r="BD285" s="244"/>
      <c r="BE285" s="244">
        <v>402</v>
      </c>
      <c r="BF285" s="244"/>
      <c r="BG285" s="244">
        <v>578</v>
      </c>
      <c r="BH285" s="244"/>
      <c r="BI285" s="244">
        <v>305</v>
      </c>
      <c r="BJ285" s="244"/>
      <c r="BK285" s="244"/>
      <c r="BL285" s="244"/>
      <c r="BM285" s="244">
        <v>5524</v>
      </c>
      <c r="BN285" s="244"/>
      <c r="BO285" s="244">
        <v>4839</v>
      </c>
      <c r="BP285" s="244"/>
      <c r="BQ285" s="244">
        <v>32490</v>
      </c>
      <c r="BR285" s="244"/>
      <c r="BS285" s="244">
        <v>56</v>
      </c>
      <c r="BT285" s="244"/>
      <c r="BU285" s="244">
        <v>33939</v>
      </c>
      <c r="BW285" s="244"/>
      <c r="BX285" s="244"/>
      <c r="BY285" s="244"/>
      <c r="BZ285" s="244"/>
      <c r="CA285" s="244">
        <v>20571</v>
      </c>
      <c r="CB285" s="244"/>
      <c r="CC285" s="244">
        <v>10.422239785992218</v>
      </c>
      <c r="CE285" s="244"/>
      <c r="CF285" s="244"/>
      <c r="CG285" s="256">
        <v>81024</v>
      </c>
      <c r="CH285" s="256"/>
      <c r="CI285" s="256">
        <v>7756</v>
      </c>
      <c r="CJ285" s="256"/>
      <c r="CK285" s="256">
        <v>55713</v>
      </c>
      <c r="CL285" s="244"/>
      <c r="CM285" s="250">
        <f t="shared" si="107"/>
        <v>8.7362018472628975</v>
      </c>
      <c r="CN285" s="244"/>
      <c r="CO285" s="257">
        <v>6.9977192618702055</v>
      </c>
      <c r="CP285" s="244"/>
      <c r="CQ285" s="250">
        <f t="shared" si="108"/>
        <v>61.4424228163302</v>
      </c>
      <c r="CR285" s="244"/>
      <c r="CS285" s="245">
        <v>5.2014049772064874</v>
      </c>
      <c r="CT285" s="244"/>
      <c r="CU285" s="245">
        <v>11441</v>
      </c>
      <c r="CW285" s="245">
        <v>8973</v>
      </c>
      <c r="CX285" s="244"/>
      <c r="CY285" s="252">
        <f t="shared" si="102"/>
        <v>14.120507503949447</v>
      </c>
      <c r="CZ285" s="244"/>
      <c r="DA285" s="252">
        <f t="shared" si="103"/>
        <v>11.074496445497632</v>
      </c>
      <c r="DE285" s="244">
        <v>2480</v>
      </c>
      <c r="DF285" s="244"/>
      <c r="DG285" s="244">
        <v>57332</v>
      </c>
      <c r="DH285" s="244"/>
      <c r="DI285" s="244">
        <v>6874</v>
      </c>
      <c r="DJ285" s="244"/>
      <c r="DK285" s="244">
        <v>67349</v>
      </c>
      <c r="DL285" s="244"/>
      <c r="DM285" s="244">
        <v>3.6823115413740366</v>
      </c>
      <c r="DN285" s="244"/>
      <c r="DO285" s="244">
        <v>85.12672793953881</v>
      </c>
      <c r="DP285" s="244"/>
      <c r="DQ285" s="244">
        <v>10.206536102985938</v>
      </c>
      <c r="DR285" s="244"/>
      <c r="DS285" s="244">
        <v>14919</v>
      </c>
      <c r="DT285" s="244"/>
      <c r="DU285" s="244">
        <v>1750</v>
      </c>
      <c r="DV285" s="244"/>
      <c r="DW285" s="244">
        <v>67404</v>
      </c>
      <c r="DX285" s="244"/>
      <c r="DY285" s="244">
        <v>22.13370126401994</v>
      </c>
      <c r="DZ285" s="244"/>
      <c r="EA285" s="244">
        <v>2.5962850869384604</v>
      </c>
      <c r="EB285" s="244"/>
      <c r="EC285" s="245">
        <v>370000</v>
      </c>
      <c r="ED285" s="244"/>
      <c r="EE285" s="245">
        <v>315000</v>
      </c>
      <c r="EG285" s="245">
        <v>7.2</v>
      </c>
      <c r="EI285" s="245">
        <v>5.2</v>
      </c>
      <c r="EK285" s="242">
        <v>75.099999999999994</v>
      </c>
      <c r="EO285" s="244">
        <v>4.7</v>
      </c>
      <c r="EP285" s="244"/>
      <c r="GA285" s="254">
        <v>14.127940670502756</v>
      </c>
      <c r="GB285" s="254"/>
      <c r="GC285" s="254">
        <v>85.720527248926359</v>
      </c>
      <c r="GD285" s="254"/>
      <c r="GE285" s="254">
        <v>125.48987146817781</v>
      </c>
      <c r="GF285" s="254"/>
      <c r="GG285" s="254">
        <v>122.47082182148984</v>
      </c>
      <c r="GH285" s="254"/>
      <c r="GI285" s="254">
        <v>59.177633120322852</v>
      </c>
      <c r="GJ285" s="254"/>
      <c r="GK285" s="254">
        <v>11.99144563475302</v>
      </c>
      <c r="GL285" s="254"/>
      <c r="GM285" s="254">
        <v>0</v>
      </c>
      <c r="GN285" s="254"/>
      <c r="GO285" s="254">
        <v>68.776315331457724</v>
      </c>
      <c r="GP285" s="254"/>
      <c r="GQ285" s="254">
        <v>2589</v>
      </c>
      <c r="GR285" s="254"/>
      <c r="GS285" s="254">
        <v>74.900000000000006</v>
      </c>
      <c r="GT285" s="254"/>
      <c r="GU285" s="184">
        <v>62.9</v>
      </c>
      <c r="GV285" s="184"/>
      <c r="GW285" s="184">
        <v>50</v>
      </c>
      <c r="GX285" s="184"/>
      <c r="GY285" s="184">
        <v>34.799999999999997</v>
      </c>
      <c r="GZ285" s="184"/>
      <c r="HC285" s="184"/>
      <c r="HG285" s="184">
        <v>1076</v>
      </c>
      <c r="HH285" s="184"/>
      <c r="HI285" s="184">
        <v>5202</v>
      </c>
      <c r="HJ285" s="184"/>
      <c r="HK285" s="184">
        <v>319</v>
      </c>
      <c r="HL285" s="184"/>
      <c r="HM285" s="184">
        <v>7568</v>
      </c>
      <c r="HO285" s="183">
        <v>768.73230790218611</v>
      </c>
      <c r="HQ285" s="154"/>
      <c r="HS285" s="238">
        <v>14</v>
      </c>
      <c r="HT285" s="194">
        <v>2000</v>
      </c>
      <c r="HU285" s="239"/>
      <c r="HW285" s="239">
        <v>94.613815520000003</v>
      </c>
      <c r="HX285" s="239"/>
      <c r="HY285" s="154"/>
      <c r="HZ285" s="154"/>
      <c r="IA285" s="184">
        <v>8</v>
      </c>
      <c r="IB285" s="184"/>
      <c r="IC285" s="184">
        <v>217</v>
      </c>
      <c r="ID285" s="184"/>
      <c r="IE285" s="185">
        <v>0.49303586835942315</v>
      </c>
      <c r="IF285" s="185"/>
      <c r="IG285" s="184">
        <v>13.373597929249353</v>
      </c>
    </row>
    <row r="286" spans="1:241" ht="15" customHeight="1" x14ac:dyDescent="0.25">
      <c r="A286" s="156">
        <v>283</v>
      </c>
      <c r="B286" s="155"/>
      <c r="C286" s="244"/>
      <c r="D286" s="244"/>
      <c r="E286" s="245">
        <v>154351</v>
      </c>
      <c r="F286" s="244"/>
      <c r="G286" s="244">
        <v>54754</v>
      </c>
      <c r="H286" s="244"/>
      <c r="I286" s="244">
        <v>31809</v>
      </c>
      <c r="J286" s="244"/>
      <c r="K286" s="244">
        <v>26616</v>
      </c>
      <c r="L286" s="244"/>
      <c r="M286" s="244">
        <v>22.449272450707458</v>
      </c>
      <c r="N286" s="244"/>
      <c r="O286" s="244">
        <v>13.041766946424985</v>
      </c>
      <c r="P286" s="244"/>
      <c r="Q286" s="244">
        <v>10.912624384483868</v>
      </c>
      <c r="R286" s="244"/>
      <c r="S286" s="244">
        <v>33</v>
      </c>
      <c r="U286" s="244"/>
      <c r="V286" s="244"/>
      <c r="W286" s="245">
        <v>1870</v>
      </c>
      <c r="Y286" s="257">
        <v>0.80359943791012589</v>
      </c>
      <c r="Z286" s="257"/>
      <c r="AA286" s="245">
        <v>97211</v>
      </c>
      <c r="AC286" s="245">
        <v>41.98363169146387</v>
      </c>
      <c r="AE286" s="245">
        <v>119019</v>
      </c>
      <c r="AG286" s="245">
        <v>51.927330794099547</v>
      </c>
      <c r="AK286" s="245">
        <v>68</v>
      </c>
      <c r="AM286" s="245">
        <v>978</v>
      </c>
      <c r="AO286" s="245">
        <v>16441</v>
      </c>
      <c r="AQ286" s="245">
        <v>15476</v>
      </c>
      <c r="AS286" s="245">
        <v>3424</v>
      </c>
      <c r="AU286" s="245">
        <v>3867</v>
      </c>
      <c r="AW286" s="245">
        <v>7337</v>
      </c>
      <c r="AY286" s="245">
        <v>1538</v>
      </c>
      <c r="AZ286" s="244"/>
      <c r="BA286" s="244"/>
      <c r="BB286" s="244"/>
      <c r="BC286" s="244">
        <v>1410</v>
      </c>
      <c r="BD286" s="244"/>
      <c r="BE286" s="244">
        <v>443</v>
      </c>
      <c r="BF286" s="244"/>
      <c r="BG286" s="244">
        <v>688</v>
      </c>
      <c r="BH286" s="244"/>
      <c r="BI286" s="244">
        <v>279</v>
      </c>
      <c r="BJ286" s="244"/>
      <c r="BK286" s="244"/>
      <c r="BL286" s="244"/>
      <c r="BM286" s="245">
        <v>11664</v>
      </c>
      <c r="BO286" s="245">
        <v>5977</v>
      </c>
      <c r="BQ286" s="245">
        <v>46196</v>
      </c>
      <c r="BS286" s="245">
        <v>95</v>
      </c>
      <c r="BU286" s="245">
        <v>47017</v>
      </c>
      <c r="BW286" s="244"/>
      <c r="BX286" s="244"/>
      <c r="BY286" s="244"/>
      <c r="BZ286" s="244"/>
      <c r="CA286" s="244">
        <v>34909</v>
      </c>
      <c r="CB286" s="244"/>
      <c r="CC286" s="244">
        <v>15.229008799137972</v>
      </c>
      <c r="CE286" s="244"/>
      <c r="CF286" s="244"/>
      <c r="CG286" s="244">
        <v>102892</v>
      </c>
      <c r="CH286" s="244"/>
      <c r="CI286" s="244">
        <v>8379</v>
      </c>
      <c r="CJ286" s="244"/>
      <c r="CK286" s="244">
        <v>67345</v>
      </c>
      <c r="CL286" s="244"/>
      <c r="CM286" s="244">
        <v>7.5302639501756978</v>
      </c>
      <c r="CN286" s="244"/>
      <c r="CO286" s="257">
        <v>10</v>
      </c>
      <c r="CP286" s="244"/>
      <c r="CQ286" s="244">
        <v>62.296210865767911</v>
      </c>
      <c r="CR286" s="244"/>
      <c r="CS286" s="244">
        <v>5.406340855600166</v>
      </c>
      <c r="CT286" s="244"/>
      <c r="CU286" s="244">
        <v>17264</v>
      </c>
      <c r="CV286" s="244"/>
      <c r="CW286" s="244">
        <v>10826</v>
      </c>
      <c r="CX286" s="244"/>
      <c r="CY286" s="244">
        <v>17.192821718087121</v>
      </c>
      <c r="CZ286" s="244"/>
      <c r="DA286" s="244">
        <v>10.781365148286095</v>
      </c>
      <c r="DE286" s="245">
        <v>2242</v>
      </c>
      <c r="DG286" s="245">
        <v>66487</v>
      </c>
      <c r="DI286" s="245">
        <v>6828</v>
      </c>
      <c r="DK286" s="245">
        <v>75747</v>
      </c>
      <c r="DM286" s="245">
        <v>2.9598531955060925</v>
      </c>
      <c r="DO286" s="245">
        <v>87.775093403039065</v>
      </c>
      <c r="DQ286" s="245">
        <v>9.0142183848865294</v>
      </c>
      <c r="DS286" s="245">
        <v>19067</v>
      </c>
      <c r="DU286" s="245">
        <v>1802</v>
      </c>
      <c r="DW286" s="245">
        <v>75737</v>
      </c>
      <c r="DY286" s="245">
        <v>25.629755087775898</v>
      </c>
      <c r="EA286" s="245">
        <v>2.4222383525553135</v>
      </c>
      <c r="EB286" s="244"/>
      <c r="EC286" s="245">
        <v>360000</v>
      </c>
      <c r="ED286" s="244"/>
      <c r="EE286" s="245">
        <v>320000</v>
      </c>
      <c r="EK286" s="242">
        <v>70.899999999999991</v>
      </c>
      <c r="EO286" s="244">
        <v>3.429846898676475</v>
      </c>
      <c r="EP286" s="244"/>
      <c r="GA286" s="254">
        <v>17.122567576594026</v>
      </c>
      <c r="GB286" s="254"/>
      <c r="GC286" s="254">
        <v>94.155445096895804</v>
      </c>
      <c r="GD286" s="254"/>
      <c r="GE286" s="254">
        <v>138.78876033601875</v>
      </c>
      <c r="GF286" s="254"/>
      <c r="GG286" s="254">
        <v>134.49172506407677</v>
      </c>
      <c r="GH286" s="254"/>
      <c r="GI286" s="254">
        <v>65.261785179700055</v>
      </c>
      <c r="GJ286" s="254"/>
      <c r="GK286" s="254">
        <v>10.889293224845826</v>
      </c>
      <c r="GL286" s="254"/>
      <c r="GM286" s="254">
        <v>0</v>
      </c>
      <c r="GN286" s="254"/>
      <c r="GO286" s="254">
        <v>75.395663415741424</v>
      </c>
      <c r="GP286" s="254"/>
      <c r="GQ286" s="254">
        <v>2589</v>
      </c>
      <c r="GR286" s="254"/>
      <c r="GS286" s="254">
        <v>71.400000000000006</v>
      </c>
      <c r="GT286" s="254"/>
      <c r="GU286" s="184">
        <v>57.1</v>
      </c>
      <c r="GV286" s="184"/>
      <c r="GW286" s="184">
        <v>48.599999999999994</v>
      </c>
      <c r="GX286" s="184"/>
      <c r="GY286" s="184">
        <v>33.4</v>
      </c>
      <c r="GZ286" s="184"/>
      <c r="HC286" s="184"/>
      <c r="HG286" s="184">
        <v>1130</v>
      </c>
      <c r="HH286" s="184"/>
      <c r="HI286" s="184">
        <v>5187</v>
      </c>
      <c r="HJ286" s="184"/>
      <c r="HK286" s="184">
        <v>283</v>
      </c>
      <c r="HL286" s="184"/>
      <c r="HM286" s="184">
        <v>7438</v>
      </c>
      <c r="HO286" s="183">
        <v>737.55255145211902</v>
      </c>
      <c r="HQ286" s="154"/>
      <c r="HS286" s="238">
        <v>14</v>
      </c>
      <c r="HT286" s="194">
        <v>2001</v>
      </c>
      <c r="HU286" s="239"/>
      <c r="HW286" s="239">
        <v>98.102742559999996</v>
      </c>
      <c r="HX286" s="239"/>
      <c r="HY286" s="154"/>
      <c r="HZ286" s="154"/>
      <c r="IA286" s="184">
        <v>8</v>
      </c>
      <c r="IB286" s="184"/>
      <c r="IC286" s="184">
        <v>195</v>
      </c>
      <c r="ID286" s="184"/>
      <c r="IE286" s="185">
        <v>0.47749791094663957</v>
      </c>
      <c r="IF286" s="185"/>
      <c r="IG286" s="184">
        <v>11.63901157932434</v>
      </c>
    </row>
    <row r="287" spans="1:241" ht="15" customHeight="1" x14ac:dyDescent="0.25">
      <c r="A287" s="156">
        <v>284</v>
      </c>
      <c r="B287" s="155"/>
      <c r="C287" s="244"/>
      <c r="D287" s="244"/>
      <c r="E287" s="245">
        <v>158384</v>
      </c>
      <c r="F287" s="244"/>
      <c r="G287" s="244"/>
      <c r="H287" s="244"/>
      <c r="I287" s="244"/>
      <c r="J287" s="244"/>
      <c r="K287" s="244"/>
      <c r="L287" s="244"/>
      <c r="M287" s="244"/>
      <c r="N287" s="244"/>
      <c r="O287" s="244"/>
      <c r="P287" s="244"/>
      <c r="Q287" s="244"/>
      <c r="R287" s="244"/>
      <c r="S287" s="244"/>
      <c r="U287" s="244"/>
      <c r="V287" s="244"/>
      <c r="W287" s="244"/>
      <c r="X287" s="244"/>
      <c r="Y287" s="244"/>
      <c r="Z287" s="244"/>
      <c r="AA287" s="244"/>
      <c r="AB287" s="244"/>
      <c r="AC287" s="244"/>
      <c r="AD287" s="244"/>
      <c r="AE287" s="244"/>
      <c r="AF287" s="244"/>
      <c r="AG287" s="244"/>
      <c r="AH287" s="244"/>
      <c r="AI287" s="244"/>
      <c r="AJ287" s="244"/>
      <c r="AK287" s="244"/>
      <c r="AL287" s="244"/>
      <c r="AM287" s="244"/>
      <c r="AN287" s="244"/>
      <c r="AO287" s="244"/>
      <c r="AP287" s="244"/>
      <c r="AQ287" s="244"/>
      <c r="AR287" s="244"/>
      <c r="AS287" s="244"/>
      <c r="AT287" s="244"/>
      <c r="AU287" s="244"/>
      <c r="AV287" s="244"/>
      <c r="AW287" s="244"/>
      <c r="AX287" s="244"/>
      <c r="AY287" s="244"/>
      <c r="AZ287" s="244"/>
      <c r="BA287" s="244"/>
      <c r="BB287" s="244"/>
      <c r="BC287" s="244">
        <v>1233</v>
      </c>
      <c r="BD287" s="244"/>
      <c r="BE287" s="244">
        <v>472</v>
      </c>
      <c r="BF287" s="244"/>
      <c r="BG287" s="244">
        <v>470</v>
      </c>
      <c r="BH287" s="244"/>
      <c r="BI287" s="244">
        <v>288</v>
      </c>
      <c r="BJ287" s="244"/>
      <c r="BK287" s="244"/>
      <c r="BL287" s="244"/>
      <c r="BM287" s="244"/>
      <c r="BN287" s="244"/>
      <c r="BO287" s="244"/>
      <c r="BP287" s="244"/>
      <c r="BQ287" s="244"/>
      <c r="BR287" s="244"/>
      <c r="BS287" s="244"/>
      <c r="BT287" s="244"/>
      <c r="BU287" s="244"/>
      <c r="BW287" s="244"/>
      <c r="BX287" s="244"/>
      <c r="BY287" s="244"/>
      <c r="BZ287" s="244"/>
      <c r="CA287" s="244"/>
      <c r="CB287" s="244"/>
      <c r="CC287" s="244"/>
      <c r="CE287" s="244"/>
      <c r="CF287" s="244"/>
      <c r="CG287" s="244"/>
      <c r="CH287" s="244"/>
      <c r="CI287" s="244"/>
      <c r="CJ287" s="244"/>
      <c r="CK287" s="244"/>
      <c r="CL287" s="244"/>
      <c r="CM287" s="244"/>
      <c r="CN287" s="244"/>
      <c r="CO287" s="257">
        <v>8.9</v>
      </c>
      <c r="CP287" s="244"/>
      <c r="CQ287" s="244"/>
      <c r="CR287" s="244"/>
      <c r="CS287" s="244"/>
      <c r="CT287" s="244"/>
      <c r="CU287" s="244"/>
      <c r="CV287" s="244"/>
      <c r="CW287" s="244"/>
      <c r="CX287" s="244"/>
      <c r="CY287" s="244"/>
      <c r="CZ287" s="244"/>
      <c r="DA287" s="244"/>
      <c r="DE287" s="244"/>
      <c r="DF287" s="244"/>
      <c r="DG287" s="244"/>
      <c r="DH287" s="244"/>
      <c r="DI287" s="244"/>
      <c r="DJ287" s="244"/>
      <c r="DK287" s="244"/>
      <c r="DL287" s="244"/>
      <c r="DM287" s="244"/>
      <c r="DN287" s="244"/>
      <c r="DO287" s="244"/>
      <c r="DP287" s="244"/>
      <c r="DQ287" s="244"/>
      <c r="DR287" s="244"/>
      <c r="DS287" s="244"/>
      <c r="DT287" s="244"/>
      <c r="DU287" s="244"/>
      <c r="DV287" s="244"/>
      <c r="DW287" s="244"/>
      <c r="DX287" s="244"/>
      <c r="DY287" s="244"/>
      <c r="DZ287" s="244"/>
      <c r="EA287" s="244"/>
      <c r="EB287" s="244"/>
      <c r="EC287" s="245">
        <v>350000</v>
      </c>
      <c r="ED287" s="244"/>
      <c r="EE287" s="245">
        <v>315000</v>
      </c>
      <c r="EK287" s="242">
        <v>33.300000000000004</v>
      </c>
      <c r="EO287" s="244"/>
      <c r="EP287" s="244"/>
      <c r="GA287" s="254">
        <v>15.635164310761104</v>
      </c>
      <c r="GB287" s="254"/>
      <c r="GC287" s="254">
        <v>100.66085210427767</v>
      </c>
      <c r="GD287" s="254"/>
      <c r="GE287" s="254">
        <v>140.46159536001244</v>
      </c>
      <c r="GF287" s="254"/>
      <c r="GG287" s="254">
        <v>130.82865530738883</v>
      </c>
      <c r="GH287" s="254"/>
      <c r="GI287" s="254">
        <v>72.575225590823649</v>
      </c>
      <c r="GJ287" s="254"/>
      <c r="GK287" s="254">
        <v>15.827126357617551</v>
      </c>
      <c r="GL287" s="254"/>
      <c r="GM287" s="254">
        <v>0.85961595473571306</v>
      </c>
      <c r="GN287" s="254"/>
      <c r="GO287" s="254">
        <v>77.86771787531525</v>
      </c>
      <c r="GP287" s="254"/>
      <c r="GQ287" s="254">
        <v>2554</v>
      </c>
      <c r="GR287" s="254"/>
      <c r="GS287" s="254">
        <v>77.5</v>
      </c>
      <c r="GT287" s="254"/>
      <c r="GU287" s="184">
        <v>56.5</v>
      </c>
      <c r="GV287" s="184"/>
      <c r="GW287" s="184">
        <v>48.6</v>
      </c>
      <c r="GX287" s="184"/>
      <c r="GY287" s="184">
        <v>33.700000000000003</v>
      </c>
      <c r="GZ287" s="184"/>
      <c r="HC287" s="184"/>
      <c r="HG287" s="184">
        <v>1358</v>
      </c>
      <c r="HH287" s="184"/>
      <c r="HI287" s="184">
        <v>5611</v>
      </c>
      <c r="HJ287" s="184"/>
      <c r="HK287" s="184">
        <v>424</v>
      </c>
      <c r="HL287" s="184"/>
      <c r="HM287" s="184">
        <v>8467</v>
      </c>
      <c r="HO287" s="183">
        <v>934.11132577457738</v>
      </c>
      <c r="HQ287" s="154"/>
      <c r="HS287" s="238">
        <v>14</v>
      </c>
      <c r="HT287" s="194">
        <v>2002</v>
      </c>
      <c r="HU287" s="239"/>
      <c r="HW287" s="239">
        <v>101.60864529000001</v>
      </c>
      <c r="HX287" s="239"/>
      <c r="HY287" s="154"/>
      <c r="HZ287" s="154"/>
      <c r="IA287" s="184">
        <v>5</v>
      </c>
      <c r="IB287" s="184"/>
      <c r="IC287" s="184">
        <v>142</v>
      </c>
      <c r="ID287" s="184"/>
      <c r="IE287" s="185">
        <v>0.29070443498686016</v>
      </c>
      <c r="IF287" s="185"/>
      <c r="IG287" s="184">
        <v>8.2560059536268291</v>
      </c>
    </row>
    <row r="288" spans="1:241" ht="15" customHeight="1" x14ac:dyDescent="0.25">
      <c r="A288" s="156">
        <v>285</v>
      </c>
      <c r="B288" s="155"/>
      <c r="C288" s="244"/>
      <c r="D288" s="244"/>
      <c r="E288" s="245">
        <v>162647</v>
      </c>
      <c r="F288" s="244"/>
      <c r="G288" s="244"/>
      <c r="H288" s="244"/>
      <c r="I288" s="244"/>
      <c r="J288" s="244"/>
      <c r="K288" s="244"/>
      <c r="L288" s="244"/>
      <c r="M288" s="244"/>
      <c r="N288" s="244"/>
      <c r="O288" s="244"/>
      <c r="P288" s="244"/>
      <c r="Q288" s="244"/>
      <c r="R288" s="244"/>
      <c r="S288" s="244"/>
      <c r="U288" s="244"/>
      <c r="V288" s="244"/>
      <c r="W288" s="244"/>
      <c r="X288" s="244"/>
      <c r="Y288" s="244"/>
      <c r="Z288" s="244"/>
      <c r="AA288" s="244"/>
      <c r="AB288" s="244"/>
      <c r="AC288" s="244"/>
      <c r="AD288" s="244"/>
      <c r="AE288" s="244"/>
      <c r="AF288" s="244"/>
      <c r="AG288" s="244"/>
      <c r="AH288" s="244"/>
      <c r="AI288" s="244"/>
      <c r="AJ288" s="244"/>
      <c r="AK288" s="244"/>
      <c r="AL288" s="244"/>
      <c r="AM288" s="244"/>
      <c r="AN288" s="244"/>
      <c r="AO288" s="244"/>
      <c r="AP288" s="244"/>
      <c r="AQ288" s="244"/>
      <c r="AR288" s="244"/>
      <c r="AS288" s="244"/>
      <c r="AT288" s="244"/>
      <c r="AU288" s="244"/>
      <c r="AV288" s="244"/>
      <c r="AW288" s="244"/>
      <c r="AX288" s="244"/>
      <c r="AY288" s="244"/>
      <c r="AZ288" s="244"/>
      <c r="BA288" s="244"/>
      <c r="BB288" s="244"/>
      <c r="BC288" s="244">
        <v>1389</v>
      </c>
      <c r="BD288" s="244"/>
      <c r="BE288" s="244">
        <v>425</v>
      </c>
      <c r="BF288" s="244"/>
      <c r="BG288" s="244">
        <v>708</v>
      </c>
      <c r="BH288" s="244"/>
      <c r="BI288" s="244">
        <v>222</v>
      </c>
      <c r="BJ288" s="244"/>
      <c r="BK288" s="244"/>
      <c r="BL288" s="244"/>
      <c r="BM288" s="244"/>
      <c r="BN288" s="244"/>
      <c r="BO288" s="244"/>
      <c r="BP288" s="244"/>
      <c r="BQ288" s="244"/>
      <c r="BR288" s="244"/>
      <c r="BS288" s="244"/>
      <c r="BT288" s="244"/>
      <c r="BU288" s="244"/>
      <c r="BW288" s="244"/>
      <c r="BX288" s="244"/>
      <c r="BY288" s="244"/>
      <c r="BZ288" s="244"/>
      <c r="CA288" s="244"/>
      <c r="CB288" s="244"/>
      <c r="CC288" s="244"/>
      <c r="CE288" s="244"/>
      <c r="CF288" s="244"/>
      <c r="CG288" s="244"/>
      <c r="CH288" s="244"/>
      <c r="CI288" s="244"/>
      <c r="CJ288" s="244"/>
      <c r="CK288" s="244"/>
      <c r="CL288" s="244"/>
      <c r="CM288" s="244"/>
      <c r="CN288" s="244"/>
      <c r="CO288" s="257">
        <v>9.1</v>
      </c>
      <c r="CP288" s="244"/>
      <c r="CQ288" s="244"/>
      <c r="CR288" s="244"/>
      <c r="CS288" s="244"/>
      <c r="CT288" s="244"/>
      <c r="CU288" s="244"/>
      <c r="CV288" s="244"/>
      <c r="CW288" s="244"/>
      <c r="CX288" s="244"/>
      <c r="CY288" s="244"/>
      <c r="CZ288" s="244"/>
      <c r="DA288" s="244"/>
      <c r="DE288" s="244"/>
      <c r="DF288" s="244"/>
      <c r="DG288" s="244"/>
      <c r="DH288" s="244"/>
      <c r="DI288" s="244"/>
      <c r="DJ288" s="244"/>
      <c r="DK288" s="244"/>
      <c r="DL288" s="244"/>
      <c r="DM288" s="244"/>
      <c r="DN288" s="244"/>
      <c r="DO288" s="244"/>
      <c r="DP288" s="244"/>
      <c r="DQ288" s="244"/>
      <c r="DR288" s="244"/>
      <c r="DS288" s="244"/>
      <c r="DT288" s="244"/>
      <c r="DU288" s="244"/>
      <c r="DV288" s="244"/>
      <c r="DW288" s="244"/>
      <c r="DX288" s="244"/>
      <c r="DY288" s="244"/>
      <c r="DZ288" s="244"/>
      <c r="EA288" s="244"/>
      <c r="EB288" s="244"/>
      <c r="EC288" s="245">
        <v>358000</v>
      </c>
      <c r="ED288" s="244"/>
      <c r="EE288" s="245">
        <v>300785</v>
      </c>
      <c r="EK288" s="242">
        <v>25.900000000000002</v>
      </c>
      <c r="EO288" s="244"/>
      <c r="EP288" s="244"/>
      <c r="GA288" s="254">
        <v>11.85976662503276</v>
      </c>
      <c r="GB288" s="254"/>
      <c r="GC288" s="254">
        <v>93.089659646297861</v>
      </c>
      <c r="GD288" s="254"/>
      <c r="GE288" s="254">
        <v>139.43352209608051</v>
      </c>
      <c r="GF288" s="254"/>
      <c r="GG288" s="254">
        <v>122.5576354781919</v>
      </c>
      <c r="GH288" s="254"/>
      <c r="GI288" s="254">
        <v>56.353934605117345</v>
      </c>
      <c r="GJ288" s="254"/>
      <c r="GK288" s="254">
        <v>12.880288235284292</v>
      </c>
      <c r="GL288" s="254"/>
      <c r="GM288" s="254">
        <v>0</v>
      </c>
      <c r="GN288" s="254"/>
      <c r="GO288" s="254">
        <v>71.020054989781471</v>
      </c>
      <c r="GP288" s="254"/>
      <c r="GQ288" s="254">
        <v>2602</v>
      </c>
      <c r="GR288" s="254"/>
      <c r="GS288" s="254">
        <v>74.099999999999994</v>
      </c>
      <c r="GT288" s="254"/>
      <c r="GU288" s="184">
        <v>50</v>
      </c>
      <c r="GV288" s="184"/>
      <c r="GW288" s="184">
        <v>49.400000000000006</v>
      </c>
      <c r="GX288" s="184"/>
      <c r="GY288" s="184">
        <v>33</v>
      </c>
      <c r="GZ288" s="184"/>
      <c r="HC288" s="184"/>
      <c r="HG288" s="184">
        <v>1331</v>
      </c>
      <c r="HH288" s="184"/>
      <c r="HI288" s="184">
        <v>5324</v>
      </c>
      <c r="HJ288" s="184"/>
      <c r="HK288" s="184">
        <v>400</v>
      </c>
      <c r="HL288" s="184"/>
      <c r="HM288" s="184">
        <v>8397</v>
      </c>
      <c r="HO288" s="183">
        <v>948.80524356486046</v>
      </c>
      <c r="HQ288" s="154"/>
      <c r="HS288" s="238">
        <v>14</v>
      </c>
      <c r="HT288" s="194">
        <v>2003</v>
      </c>
      <c r="HU288" s="239"/>
      <c r="HW288" s="239">
        <v>104.73193892</v>
      </c>
      <c r="HX288" s="239"/>
      <c r="HY288" s="154"/>
      <c r="HZ288" s="154"/>
      <c r="IA288" s="184">
        <v>5</v>
      </c>
      <c r="IB288" s="184"/>
      <c r="IC288" s="184">
        <v>146</v>
      </c>
      <c r="ID288" s="184"/>
      <c r="IE288" s="185">
        <v>0.2856114655866745</v>
      </c>
      <c r="IF288" s="185"/>
      <c r="IG288" s="184">
        <v>8.3398547951308952</v>
      </c>
    </row>
    <row r="289" spans="1:241" ht="15" customHeight="1" x14ac:dyDescent="0.25">
      <c r="A289" s="156">
        <v>286</v>
      </c>
      <c r="B289" s="155"/>
      <c r="C289" s="244"/>
      <c r="D289" s="244"/>
      <c r="E289" s="245">
        <v>167439</v>
      </c>
      <c r="F289" s="244"/>
      <c r="G289" s="244"/>
      <c r="H289" s="244"/>
      <c r="I289" s="244"/>
      <c r="J289" s="244"/>
      <c r="K289" s="244"/>
      <c r="L289" s="244"/>
      <c r="M289" s="244"/>
      <c r="N289" s="244"/>
      <c r="O289" s="244"/>
      <c r="P289" s="244"/>
      <c r="Q289" s="244"/>
      <c r="R289" s="244"/>
      <c r="S289" s="244"/>
      <c r="U289" s="244"/>
      <c r="V289" s="244"/>
      <c r="W289" s="244"/>
      <c r="X289" s="244"/>
      <c r="Y289" s="244"/>
      <c r="Z289" s="244"/>
      <c r="AA289" s="244"/>
      <c r="AB289" s="244"/>
      <c r="AC289" s="244"/>
      <c r="AD289" s="244"/>
      <c r="AE289" s="244"/>
      <c r="AF289" s="244"/>
      <c r="AG289" s="244"/>
      <c r="AH289" s="244"/>
      <c r="AI289" s="244"/>
      <c r="AJ289" s="244"/>
      <c r="AK289" s="244"/>
      <c r="AL289" s="244"/>
      <c r="AM289" s="244"/>
      <c r="AN289" s="244"/>
      <c r="AO289" s="244"/>
      <c r="AP289" s="244"/>
      <c r="AQ289" s="244"/>
      <c r="AR289" s="244"/>
      <c r="AS289" s="244"/>
      <c r="AT289" s="244"/>
      <c r="AU289" s="244"/>
      <c r="AV289" s="244"/>
      <c r="AW289" s="244"/>
      <c r="AX289" s="244"/>
      <c r="AY289" s="244"/>
      <c r="AZ289" s="244"/>
      <c r="BA289" s="244"/>
      <c r="BB289" s="244"/>
      <c r="BC289" s="244">
        <v>1542</v>
      </c>
      <c r="BD289" s="244"/>
      <c r="BE289" s="244">
        <v>445</v>
      </c>
      <c r="BF289" s="244"/>
      <c r="BG289" s="244">
        <v>846</v>
      </c>
      <c r="BH289" s="244"/>
      <c r="BI289" s="244">
        <v>128</v>
      </c>
      <c r="BJ289" s="244"/>
      <c r="BK289" s="244"/>
      <c r="BL289" s="244"/>
      <c r="BM289" s="244"/>
      <c r="BN289" s="244"/>
      <c r="BO289" s="244"/>
      <c r="BP289" s="244"/>
      <c r="BQ289" s="244"/>
      <c r="BR289" s="244"/>
      <c r="BS289" s="244"/>
      <c r="BT289" s="244"/>
      <c r="BU289" s="244"/>
      <c r="BW289" s="244"/>
      <c r="BX289" s="244"/>
      <c r="BY289" s="244"/>
      <c r="BZ289" s="244"/>
      <c r="CA289" s="244"/>
      <c r="CB289" s="244"/>
      <c r="CC289" s="244"/>
      <c r="CE289" s="244"/>
      <c r="CF289" s="244"/>
      <c r="CG289" s="244"/>
      <c r="CH289" s="244"/>
      <c r="CI289" s="244"/>
      <c r="CJ289" s="244"/>
      <c r="CK289" s="244"/>
      <c r="CL289" s="244"/>
      <c r="CM289" s="244"/>
      <c r="CN289" s="244"/>
      <c r="CO289" s="257">
        <v>10.3</v>
      </c>
      <c r="CP289" s="244"/>
      <c r="CQ289" s="244"/>
      <c r="CR289" s="244"/>
      <c r="CS289" s="244"/>
      <c r="CT289" s="244"/>
      <c r="CU289" s="244"/>
      <c r="CV289" s="244"/>
      <c r="CW289" s="244"/>
      <c r="CX289" s="244"/>
      <c r="CY289" s="244"/>
      <c r="CZ289" s="244"/>
      <c r="DA289" s="244"/>
      <c r="DE289" s="244"/>
      <c r="DF289" s="244"/>
      <c r="DG289" s="244"/>
      <c r="DH289" s="244"/>
      <c r="DI289" s="244"/>
      <c r="DJ289" s="244"/>
      <c r="DK289" s="244"/>
      <c r="DL289" s="244"/>
      <c r="DM289" s="244"/>
      <c r="DN289" s="244"/>
      <c r="DO289" s="244"/>
      <c r="DP289" s="244"/>
      <c r="DQ289" s="244"/>
      <c r="DR289" s="244"/>
      <c r="DS289" s="244"/>
      <c r="DT289" s="244"/>
      <c r="DU289" s="244"/>
      <c r="DV289" s="244"/>
      <c r="DW289" s="244"/>
      <c r="DX289" s="244"/>
      <c r="DY289" s="244"/>
      <c r="DZ289" s="244"/>
      <c r="EA289" s="244"/>
      <c r="EB289" s="244"/>
      <c r="EC289" s="245">
        <v>369450</v>
      </c>
      <c r="ED289" s="244"/>
      <c r="EE289" s="245">
        <v>315000</v>
      </c>
      <c r="EK289" s="242">
        <v>14.799999999999999</v>
      </c>
      <c r="EO289" s="244"/>
      <c r="EP289" s="244"/>
      <c r="GA289" s="254">
        <v>11.525532255482631</v>
      </c>
      <c r="GB289" s="254"/>
      <c r="GC289" s="254">
        <v>76.023391812865498</v>
      </c>
      <c r="GD289" s="254"/>
      <c r="GE289" s="254">
        <v>149.6434855079174</v>
      </c>
      <c r="GF289" s="254"/>
      <c r="GG289" s="254">
        <v>132.47599753369155</v>
      </c>
      <c r="GH289" s="254"/>
      <c r="GI289" s="254">
        <v>63.298167684619656</v>
      </c>
      <c r="GJ289" s="254"/>
      <c r="GK289" s="254">
        <v>11.400128452151574</v>
      </c>
      <c r="GL289" s="254"/>
      <c r="GM289" s="254">
        <v>0.5527915975677169</v>
      </c>
      <c r="GN289" s="254"/>
      <c r="GO289" s="254">
        <v>71.385308824565101</v>
      </c>
      <c r="GP289" s="254"/>
      <c r="GQ289" s="254">
        <v>2489</v>
      </c>
      <c r="GR289" s="254"/>
      <c r="GS289" s="254">
        <v>76.400000000000006</v>
      </c>
      <c r="GT289" s="254"/>
      <c r="GU289" s="184">
        <v>60.4</v>
      </c>
      <c r="GV289" s="184"/>
      <c r="GW289" s="184">
        <v>51</v>
      </c>
      <c r="GX289" s="184"/>
      <c r="GY289" s="184">
        <v>34.9</v>
      </c>
      <c r="GZ289" s="184"/>
      <c r="HC289" s="184"/>
      <c r="HG289" s="184">
        <v>1309</v>
      </c>
      <c r="HH289" s="184"/>
      <c r="HI289" s="184">
        <v>5659</v>
      </c>
      <c r="HJ289" s="184"/>
      <c r="HK289" s="184">
        <v>304</v>
      </c>
      <c r="HL289" s="184"/>
      <c r="HM289" s="184">
        <v>8931</v>
      </c>
      <c r="HO289" s="183">
        <v>949.29509920256749</v>
      </c>
      <c r="HQ289" s="154"/>
      <c r="HS289" s="238">
        <v>14</v>
      </c>
      <c r="HT289" s="194">
        <v>2004</v>
      </c>
      <c r="HU289" s="239"/>
      <c r="HW289" s="239">
        <v>101.27448516</v>
      </c>
      <c r="HX289" s="239"/>
      <c r="HY289" s="154"/>
      <c r="HZ289" s="154"/>
      <c r="IA289" s="184">
        <v>8</v>
      </c>
      <c r="IB289" s="184"/>
      <c r="IC289" s="184">
        <v>115</v>
      </c>
      <c r="ID289" s="184"/>
      <c r="IE289" s="185">
        <v>0.44623794558572466</v>
      </c>
      <c r="IF289" s="185"/>
      <c r="IG289" s="184">
        <v>6.4146704677947923</v>
      </c>
    </row>
    <row r="290" spans="1:241" ht="15" customHeight="1" x14ac:dyDescent="0.25">
      <c r="A290" s="156">
        <v>287</v>
      </c>
      <c r="B290" s="155"/>
      <c r="C290" s="244"/>
      <c r="D290" s="244"/>
      <c r="E290" s="245">
        <v>170952</v>
      </c>
      <c r="F290" s="244"/>
      <c r="G290" s="244"/>
      <c r="H290" s="244"/>
      <c r="I290" s="244"/>
      <c r="J290" s="244"/>
      <c r="K290" s="244"/>
      <c r="L290" s="244"/>
      <c r="M290" s="244"/>
      <c r="N290" s="244"/>
      <c r="O290" s="244"/>
      <c r="P290" s="244"/>
      <c r="Q290" s="244"/>
      <c r="R290" s="244"/>
      <c r="S290" s="244"/>
      <c r="U290" s="244"/>
      <c r="V290" s="244"/>
      <c r="W290" s="244"/>
      <c r="X290" s="244"/>
      <c r="Y290" s="244"/>
      <c r="Z290" s="244"/>
      <c r="AA290" s="244"/>
      <c r="AB290" s="244"/>
      <c r="AC290" s="244"/>
      <c r="AD290" s="244"/>
      <c r="AE290" s="244"/>
      <c r="AF290" s="244"/>
      <c r="AG290" s="244"/>
      <c r="AH290" s="244"/>
      <c r="AI290" s="244"/>
      <c r="AJ290" s="244"/>
      <c r="AK290" s="244"/>
      <c r="AL290" s="244"/>
      <c r="AM290" s="244"/>
      <c r="AN290" s="244"/>
      <c r="AO290" s="244"/>
      <c r="AP290" s="244"/>
      <c r="AQ290" s="244"/>
      <c r="AR290" s="244"/>
      <c r="AS290" s="244"/>
      <c r="AT290" s="244"/>
      <c r="AU290" s="244"/>
      <c r="AV290" s="244"/>
      <c r="AW290" s="244"/>
      <c r="AX290" s="244"/>
      <c r="AY290" s="244"/>
      <c r="AZ290" s="244"/>
      <c r="BA290" s="244"/>
      <c r="BB290" s="244"/>
      <c r="BC290" s="244">
        <v>1761</v>
      </c>
      <c r="BD290" s="244"/>
      <c r="BE290" s="244">
        <v>435</v>
      </c>
      <c r="BF290" s="244"/>
      <c r="BG290" s="244">
        <v>843</v>
      </c>
      <c r="BH290" s="244"/>
      <c r="BI290" s="244">
        <v>168</v>
      </c>
      <c r="BJ290" s="244"/>
      <c r="BK290" s="244"/>
      <c r="BL290" s="244"/>
      <c r="BM290" s="244"/>
      <c r="BN290" s="244"/>
      <c r="BO290" s="244"/>
      <c r="BP290" s="244"/>
      <c r="BQ290" s="244"/>
      <c r="BR290" s="244"/>
      <c r="BS290" s="244"/>
      <c r="BT290" s="244"/>
      <c r="BU290" s="244"/>
      <c r="BW290" s="244"/>
      <c r="BX290" s="244"/>
      <c r="BY290" s="244"/>
      <c r="BZ290" s="244"/>
      <c r="CA290" s="244"/>
      <c r="CB290" s="244"/>
      <c r="CC290" s="244"/>
      <c r="CE290" s="244"/>
      <c r="CF290" s="244"/>
      <c r="CG290" s="244"/>
      <c r="CH290" s="244"/>
      <c r="CI290" s="244"/>
      <c r="CJ290" s="244"/>
      <c r="CK290" s="244"/>
      <c r="CL290" s="244"/>
      <c r="CM290" s="244"/>
      <c r="CN290" s="244"/>
      <c r="CO290" s="257">
        <v>9.1</v>
      </c>
      <c r="CP290" s="244"/>
      <c r="CQ290" s="244"/>
      <c r="CR290" s="244"/>
      <c r="CS290" s="244"/>
      <c r="CT290" s="244"/>
      <c r="CU290" s="244"/>
      <c r="CV290" s="244"/>
      <c r="CW290" s="244"/>
      <c r="CX290" s="244"/>
      <c r="CY290" s="244"/>
      <c r="CZ290" s="244"/>
      <c r="DA290" s="244"/>
      <c r="DE290" s="244"/>
      <c r="DF290" s="244"/>
      <c r="DG290" s="244"/>
      <c r="DH290" s="244"/>
      <c r="DI290" s="244"/>
      <c r="DJ290" s="244"/>
      <c r="DK290" s="244"/>
      <c r="DL290" s="244"/>
      <c r="DM290" s="244"/>
      <c r="DN290" s="244"/>
      <c r="DO290" s="244"/>
      <c r="DP290" s="244"/>
      <c r="DQ290" s="244"/>
      <c r="DR290" s="244"/>
      <c r="DS290" s="244"/>
      <c r="DT290" s="244"/>
      <c r="DU290" s="244"/>
      <c r="DV290" s="244"/>
      <c r="DW290" s="244"/>
      <c r="DX290" s="244"/>
      <c r="DY290" s="244"/>
      <c r="DZ290" s="244"/>
      <c r="EA290" s="244"/>
      <c r="EB290" s="244"/>
      <c r="EC290" s="245">
        <v>390000</v>
      </c>
      <c r="ED290" s="244"/>
      <c r="EE290" s="245">
        <v>335500</v>
      </c>
      <c r="EK290" s="242">
        <v>13.3</v>
      </c>
      <c r="EO290" s="244"/>
      <c r="EP290" s="244"/>
      <c r="GA290" s="254">
        <v>9.0008141336577498</v>
      </c>
      <c r="GB290" s="254"/>
      <c r="GC290" s="254">
        <v>63.527936661914985</v>
      </c>
      <c r="GD290" s="254"/>
      <c r="GE290" s="254">
        <v>135.72470404234454</v>
      </c>
      <c r="GF290" s="254"/>
      <c r="GG290" s="254">
        <v>132.55319910338983</v>
      </c>
      <c r="GH290" s="254"/>
      <c r="GI290" s="254">
        <v>58.3776434312487</v>
      </c>
      <c r="GJ290" s="254"/>
      <c r="GK290" s="254">
        <v>12.507807814585929</v>
      </c>
      <c r="GL290" s="254"/>
      <c r="GM290" s="254">
        <v>1.4327138717523034</v>
      </c>
      <c r="GN290" s="254"/>
      <c r="GO290" s="254">
        <v>67.262477611129256</v>
      </c>
      <c r="GP290" s="254"/>
      <c r="GQ290" s="254">
        <v>2772</v>
      </c>
      <c r="GR290" s="254"/>
      <c r="GS290" s="254">
        <v>71.8</v>
      </c>
      <c r="GT290" s="254"/>
      <c r="GU290" s="184">
        <v>62.3</v>
      </c>
      <c r="GV290" s="184"/>
      <c r="GW290" s="184">
        <v>50.6</v>
      </c>
      <c r="GX290" s="184"/>
      <c r="GY290" s="184">
        <v>33.799999999999997</v>
      </c>
      <c r="GZ290" s="184"/>
      <c r="HC290" s="184"/>
      <c r="HG290" s="223">
        <v>1557.469073038468</v>
      </c>
      <c r="HH290" s="223"/>
      <c r="HI290" s="223">
        <v>5857.0581257413996</v>
      </c>
      <c r="HJ290" s="223"/>
      <c r="HK290" s="223">
        <v>603.71123538383324</v>
      </c>
      <c r="HL290" s="223"/>
      <c r="HM290" s="223">
        <v>10048.614641586171</v>
      </c>
      <c r="HO290" s="183">
        <v>1051.1290678993544</v>
      </c>
      <c r="HQ290" s="154"/>
      <c r="HS290" s="238">
        <v>14</v>
      </c>
      <c r="HT290" s="194">
        <v>2005</v>
      </c>
      <c r="HU290" s="239"/>
      <c r="HW290" s="239">
        <v>102.71884648000001</v>
      </c>
      <c r="HX290" s="239"/>
      <c r="HY290" s="154"/>
      <c r="HZ290" s="154"/>
      <c r="IA290" s="184">
        <v>5</v>
      </c>
      <c r="IB290" s="184"/>
      <c r="IC290" s="184">
        <v>81</v>
      </c>
      <c r="ID290" s="184"/>
      <c r="IE290" s="185">
        <v>0.27135208027760555</v>
      </c>
      <c r="IF290" s="185"/>
      <c r="IG290" s="184">
        <v>4.3959037004972092</v>
      </c>
    </row>
    <row r="291" spans="1:241" ht="15" customHeight="1" x14ac:dyDescent="0.25">
      <c r="A291" s="156">
        <v>288</v>
      </c>
      <c r="B291" s="155"/>
      <c r="C291" s="244"/>
      <c r="D291" s="244"/>
      <c r="E291" s="245">
        <v>174290</v>
      </c>
      <c r="F291" s="244"/>
      <c r="G291" s="244"/>
      <c r="H291" s="244"/>
      <c r="I291" s="244"/>
      <c r="J291" s="244"/>
      <c r="K291" s="244"/>
      <c r="L291" s="244"/>
      <c r="M291" s="244"/>
      <c r="N291" s="244"/>
      <c r="O291" s="244"/>
      <c r="P291" s="244"/>
      <c r="Q291" s="244"/>
      <c r="R291" s="244"/>
      <c r="S291" s="244"/>
      <c r="U291" s="244"/>
      <c r="V291" s="244"/>
      <c r="W291" s="244"/>
      <c r="X291" s="244"/>
      <c r="Y291" s="244"/>
      <c r="Z291" s="244"/>
      <c r="AA291" s="244"/>
      <c r="AB291" s="244"/>
      <c r="AC291" s="244"/>
      <c r="AD291" s="244"/>
      <c r="AE291" s="244"/>
      <c r="AF291" s="244"/>
      <c r="AG291" s="244"/>
      <c r="AH291" s="244"/>
      <c r="AI291" s="244"/>
      <c r="AJ291" s="244"/>
      <c r="AK291" s="244"/>
      <c r="AL291" s="244"/>
      <c r="AM291" s="244"/>
      <c r="AN291" s="244"/>
      <c r="AO291" s="244"/>
      <c r="AP291" s="244"/>
      <c r="AQ291" s="244"/>
      <c r="AR291" s="244"/>
      <c r="AS291" s="244"/>
      <c r="AT291" s="244"/>
      <c r="AU291" s="244"/>
      <c r="AV291" s="244"/>
      <c r="AW291" s="244"/>
      <c r="AX291" s="244"/>
      <c r="AY291" s="244"/>
      <c r="AZ291" s="244"/>
      <c r="BA291" s="244"/>
      <c r="BB291" s="244"/>
      <c r="BC291" s="268">
        <v>1277</v>
      </c>
      <c r="BD291" s="240"/>
      <c r="BE291" s="268">
        <v>330</v>
      </c>
      <c r="BF291" s="240"/>
      <c r="BG291" s="268">
        <v>626</v>
      </c>
      <c r="BH291" s="240"/>
      <c r="BI291" s="268">
        <v>59</v>
      </c>
      <c r="BJ291" s="244"/>
      <c r="BK291" s="244"/>
      <c r="BL291" s="244"/>
      <c r="BM291" s="244"/>
      <c r="BN291" s="244"/>
      <c r="BO291" s="244"/>
      <c r="BP291" s="244"/>
      <c r="BQ291" s="244"/>
      <c r="BR291" s="244"/>
      <c r="BS291" s="244"/>
      <c r="BT291" s="244"/>
      <c r="BU291" s="244"/>
      <c r="BW291" s="244"/>
      <c r="BX291" s="244"/>
      <c r="BY291" s="244"/>
      <c r="BZ291" s="244"/>
      <c r="CA291" s="244"/>
      <c r="CB291" s="244"/>
      <c r="CC291" s="244"/>
      <c r="CE291" s="244"/>
      <c r="CF291" s="244"/>
      <c r="CG291" s="244"/>
      <c r="CH291" s="244"/>
      <c r="CI291" s="244"/>
      <c r="CJ291" s="244"/>
      <c r="CK291" s="244"/>
      <c r="CL291" s="244"/>
      <c r="CM291" s="244"/>
      <c r="CN291" s="244"/>
      <c r="CO291" s="257">
        <v>8</v>
      </c>
      <c r="CP291" s="244"/>
      <c r="CQ291" s="244"/>
      <c r="CR291" s="244"/>
      <c r="CS291" s="244"/>
      <c r="CT291" s="244"/>
      <c r="CU291" s="244"/>
      <c r="CV291" s="244"/>
      <c r="CW291" s="244"/>
      <c r="CX291" s="244"/>
      <c r="CY291" s="244"/>
      <c r="CZ291" s="244"/>
      <c r="DA291" s="244"/>
      <c r="DE291" s="244"/>
      <c r="DF291" s="244"/>
      <c r="DG291" s="244"/>
      <c r="DH291" s="244"/>
      <c r="DI291" s="244"/>
      <c r="DJ291" s="244"/>
      <c r="DK291" s="244"/>
      <c r="DL291" s="244"/>
      <c r="DM291" s="244"/>
      <c r="DN291" s="244"/>
      <c r="DO291" s="244"/>
      <c r="DP291" s="244"/>
      <c r="DQ291" s="244"/>
      <c r="DR291" s="244"/>
      <c r="DS291" s="244"/>
      <c r="DT291" s="244"/>
      <c r="DU291" s="244"/>
      <c r="DV291" s="244"/>
      <c r="DW291" s="244"/>
      <c r="DX291" s="244"/>
      <c r="DY291" s="244"/>
      <c r="DZ291" s="244"/>
      <c r="EA291" s="244"/>
      <c r="EB291" s="244"/>
      <c r="EC291" s="245">
        <v>426000</v>
      </c>
      <c r="ED291" s="244"/>
      <c r="EE291" s="245">
        <v>347500</v>
      </c>
      <c r="EK291" s="242">
        <v>19.100000000000001</v>
      </c>
      <c r="EO291" s="244"/>
      <c r="EP291" s="244"/>
      <c r="GA291" s="254">
        <v>11.631494346229715</v>
      </c>
      <c r="GC291" s="254">
        <v>65.581397676937655</v>
      </c>
      <c r="GE291" s="254">
        <v>127.96743765537616</v>
      </c>
      <c r="GG291" s="254">
        <v>130.53860988908616</v>
      </c>
      <c r="GI291" s="254">
        <v>64.26864239993246</v>
      </c>
      <c r="GK291" s="254">
        <v>14.45265143719727</v>
      </c>
      <c r="GM291" s="254">
        <v>0</v>
      </c>
      <c r="GO291" s="254">
        <v>70.551127753479633</v>
      </c>
      <c r="GP291" s="254"/>
      <c r="GQ291" s="242">
        <v>2806</v>
      </c>
      <c r="GR291" s="235"/>
      <c r="GS291" s="243">
        <v>76.400000000000006</v>
      </c>
      <c r="GT291" s="235"/>
      <c r="GU291" s="243">
        <v>59.4</v>
      </c>
      <c r="GV291" s="235"/>
      <c r="GW291" s="243">
        <v>51</v>
      </c>
      <c r="GX291" s="235"/>
      <c r="GY291" s="243">
        <v>35.799999999999997</v>
      </c>
      <c r="GZ291" s="184"/>
      <c r="HC291" s="184"/>
      <c r="HG291" s="184">
        <v>1566.6097781347255</v>
      </c>
      <c r="HH291" s="184"/>
      <c r="HI291" s="184">
        <v>6713.6833651239831</v>
      </c>
      <c r="HJ291" s="184"/>
      <c r="HK291" s="184">
        <v>601.84720409597435</v>
      </c>
      <c r="HL291" s="184"/>
      <c r="HM291" s="184">
        <v>11295.552655355888</v>
      </c>
      <c r="HO291" s="183">
        <v>1187.0302068257154</v>
      </c>
      <c r="HQ291" s="154"/>
      <c r="HS291" s="238">
        <v>14</v>
      </c>
      <c r="HT291" s="194">
        <v>2006</v>
      </c>
      <c r="HU291" s="239"/>
      <c r="HW291" s="239">
        <v>103.99353443000001</v>
      </c>
      <c r="HX291" s="239"/>
      <c r="HY291" s="154"/>
      <c r="HZ291" s="154"/>
      <c r="IA291" s="184">
        <v>4</v>
      </c>
      <c r="IB291" s="184"/>
      <c r="IC291" s="184">
        <v>95</v>
      </c>
      <c r="ID291" s="184"/>
      <c r="IE291" s="185">
        <v>0.21136247125836632</v>
      </c>
      <c r="IF291" s="185"/>
      <c r="IG291" s="184">
        <v>5.0198586923862001</v>
      </c>
    </row>
    <row r="292" spans="1:241" ht="15" customHeight="1" x14ac:dyDescent="0.25">
      <c r="A292" s="198">
        <v>289</v>
      </c>
      <c r="B292" s="155"/>
      <c r="C292" s="244"/>
      <c r="D292" s="244"/>
      <c r="E292" s="245">
        <v>179401</v>
      </c>
      <c r="F292" s="244"/>
      <c r="G292" s="244"/>
      <c r="H292" s="244"/>
      <c r="I292" s="244"/>
      <c r="J292" s="244"/>
      <c r="K292" s="244"/>
      <c r="L292" s="244"/>
      <c r="M292" s="244"/>
      <c r="N292" s="244"/>
      <c r="O292" s="244"/>
      <c r="P292" s="244"/>
      <c r="Q292" s="244"/>
      <c r="R292" s="244"/>
      <c r="S292" s="244"/>
      <c r="U292" s="244"/>
      <c r="V292" s="244"/>
      <c r="W292" s="244"/>
      <c r="X292" s="244"/>
      <c r="Y292" s="244"/>
      <c r="Z292" s="244"/>
      <c r="AA292" s="244"/>
      <c r="AB292" s="244"/>
      <c r="AC292" s="244"/>
      <c r="AD292" s="244"/>
      <c r="AE292" s="244"/>
      <c r="AF292" s="244"/>
      <c r="AG292" s="244"/>
      <c r="AH292" s="244"/>
      <c r="AI292" s="244"/>
      <c r="AJ292" s="244"/>
      <c r="AK292" s="244"/>
      <c r="AL292" s="244"/>
      <c r="AM292" s="244"/>
      <c r="AN292" s="244"/>
      <c r="AO292" s="244"/>
      <c r="AP292" s="244"/>
      <c r="AQ292" s="244"/>
      <c r="AR292" s="244"/>
      <c r="AS292" s="244"/>
      <c r="AT292" s="244"/>
      <c r="AU292" s="244"/>
      <c r="AV292" s="244"/>
      <c r="AW292" s="244"/>
      <c r="AX292" s="244"/>
      <c r="AY292" s="244"/>
      <c r="AZ292" s="244"/>
      <c r="BA292" s="244"/>
      <c r="BB292" s="244"/>
      <c r="BC292" s="244">
        <v>3831</v>
      </c>
      <c r="BD292" s="244"/>
      <c r="BE292" s="244">
        <v>272</v>
      </c>
      <c r="BF292" s="244"/>
      <c r="BG292" s="244">
        <v>3102</v>
      </c>
      <c r="BH292" s="244"/>
      <c r="BI292" s="244">
        <v>59</v>
      </c>
      <c r="BJ292" s="244"/>
      <c r="BK292" s="244"/>
      <c r="BL292" s="244"/>
      <c r="BM292" s="244"/>
      <c r="BN292" s="244"/>
      <c r="BO292" s="244"/>
      <c r="BP292" s="244"/>
      <c r="BQ292" s="244"/>
      <c r="BR292" s="244"/>
      <c r="BS292" s="244"/>
      <c r="BT292" s="244"/>
      <c r="BU292" s="244"/>
      <c r="BW292" s="244"/>
      <c r="BX292" s="244"/>
      <c r="BY292" s="244"/>
      <c r="BZ292" s="244"/>
      <c r="CA292" s="244"/>
      <c r="CB292" s="244"/>
      <c r="CC292" s="244"/>
      <c r="CE292" s="244"/>
      <c r="CF292" s="244"/>
      <c r="CG292" s="244"/>
      <c r="CH292" s="244"/>
      <c r="CI292" s="244"/>
      <c r="CJ292" s="244"/>
      <c r="CK292" s="244"/>
      <c r="CL292" s="244"/>
      <c r="CM292" s="244"/>
      <c r="CN292" s="244"/>
      <c r="CO292" s="257">
        <v>9.8000000000000007</v>
      </c>
      <c r="CP292" s="244"/>
      <c r="CQ292" s="244"/>
      <c r="CR292" s="244"/>
      <c r="CS292" s="244"/>
      <c r="CT292" s="244"/>
      <c r="CU292" s="244"/>
      <c r="CV292" s="244"/>
      <c r="CW292" s="244"/>
      <c r="CX292" s="244"/>
      <c r="CY292" s="244"/>
      <c r="CZ292" s="244"/>
      <c r="DA292" s="244"/>
      <c r="DE292" s="244"/>
      <c r="DF292" s="244"/>
      <c r="DG292" s="244"/>
      <c r="DH292" s="244"/>
      <c r="DI292" s="244"/>
      <c r="DJ292" s="244"/>
      <c r="DK292" s="244"/>
      <c r="DL292" s="244"/>
      <c r="DM292" s="244"/>
      <c r="DN292" s="244"/>
      <c r="DO292" s="244"/>
      <c r="DP292" s="244"/>
      <c r="DQ292" s="244"/>
      <c r="DR292" s="244"/>
      <c r="DS292" s="244"/>
      <c r="DT292" s="244"/>
      <c r="DU292" s="244"/>
      <c r="DV292" s="244"/>
      <c r="DW292" s="244"/>
      <c r="DX292" s="244"/>
      <c r="DY292" s="244"/>
      <c r="DZ292" s="244"/>
      <c r="EA292" s="244"/>
      <c r="EB292" s="244"/>
      <c r="EC292" s="245">
        <v>515000</v>
      </c>
      <c r="ED292" s="244"/>
      <c r="EE292" s="245">
        <v>375000</v>
      </c>
      <c r="EK292" s="242">
        <v>23.599999999999998</v>
      </c>
      <c r="EO292" s="244"/>
      <c r="EP292" s="244"/>
      <c r="GA292" s="254">
        <v>10.343244557315417</v>
      </c>
      <c r="GC292" s="254">
        <v>70.80943636119099</v>
      </c>
      <c r="GE292" s="254">
        <v>144.41648722071827</v>
      </c>
      <c r="GG292" s="254">
        <v>133.53567035284181</v>
      </c>
      <c r="GI292" s="254">
        <v>75.174375289784592</v>
      </c>
      <c r="GK292" s="254">
        <v>14.935043734351654</v>
      </c>
      <c r="GM292" s="254">
        <v>0</v>
      </c>
      <c r="GO292" s="254">
        <v>75.482450564812851</v>
      </c>
      <c r="GP292" s="254"/>
      <c r="GQ292" s="242">
        <v>2893</v>
      </c>
      <c r="GR292" s="235"/>
      <c r="GS292" s="243">
        <v>74.382867418669292</v>
      </c>
      <c r="GT292" s="235"/>
      <c r="GU292" s="243">
        <v>59.099868593955321</v>
      </c>
      <c r="GV292" s="235"/>
      <c r="GW292" s="243">
        <v>51.371410132300738</v>
      </c>
      <c r="GX292" s="235"/>
      <c r="GY292" s="243">
        <v>35.237173281703775</v>
      </c>
      <c r="GZ292" s="184"/>
      <c r="HC292" s="184"/>
      <c r="HG292" s="184">
        <v>1516.624163980176</v>
      </c>
      <c r="HH292" s="184"/>
      <c r="HI292" s="184">
        <v>6340.7592744069671</v>
      </c>
      <c r="HJ292" s="184"/>
      <c r="HK292" s="184">
        <v>611.07636048693644</v>
      </c>
      <c r="HL292" s="184"/>
      <c r="HM292" s="184">
        <v>10542.270124621085</v>
      </c>
      <c r="HO292" s="183">
        <v>1254.9767797878478</v>
      </c>
      <c r="HQ292" s="154"/>
      <c r="HS292" s="238">
        <v>15</v>
      </c>
      <c r="HT292" s="194">
        <v>2007</v>
      </c>
      <c r="HU292" s="239"/>
      <c r="HW292" s="239">
        <v>98.76007220999999</v>
      </c>
      <c r="HX292" s="239"/>
      <c r="HY292" s="154"/>
      <c r="HZ292" s="154"/>
      <c r="IA292" s="184">
        <v>8</v>
      </c>
      <c r="IB292" s="184"/>
      <c r="IC292" s="184">
        <v>149.33333333333334</v>
      </c>
      <c r="ID292" s="184"/>
      <c r="IE292" s="185">
        <v>0.41187379253747713</v>
      </c>
      <c r="IF292" s="185"/>
      <c r="IG292" s="184">
        <v>7.6883107940329083</v>
      </c>
    </row>
    <row r="293" spans="1:241" ht="15" customHeight="1" x14ac:dyDescent="0.25">
      <c r="A293" s="156">
        <v>290</v>
      </c>
      <c r="B293" s="155"/>
      <c r="C293" s="244"/>
      <c r="D293" s="244"/>
      <c r="E293" s="245">
        <v>185218</v>
      </c>
      <c r="F293" s="244"/>
      <c r="G293" s="244"/>
      <c r="H293" s="244"/>
      <c r="I293" s="244"/>
      <c r="J293" s="244"/>
      <c r="K293" s="244"/>
      <c r="L293" s="244"/>
      <c r="M293" s="244"/>
      <c r="N293" s="244"/>
      <c r="O293" s="244"/>
      <c r="P293" s="244"/>
      <c r="Q293" s="244"/>
      <c r="R293" s="244"/>
      <c r="S293" s="244"/>
      <c r="U293" s="244"/>
      <c r="V293" s="244"/>
      <c r="W293" s="244"/>
      <c r="X293" s="244"/>
      <c r="Y293" s="244"/>
      <c r="Z293" s="244"/>
      <c r="AA293" s="244"/>
      <c r="AB293" s="244"/>
      <c r="AC293" s="244"/>
      <c r="AD293" s="244"/>
      <c r="AE293" s="244"/>
      <c r="AF293" s="244"/>
      <c r="AG293" s="244"/>
      <c r="AH293" s="244"/>
      <c r="AI293" s="244"/>
      <c r="AJ293" s="244"/>
      <c r="AK293" s="244"/>
      <c r="AL293" s="244"/>
      <c r="AM293" s="244"/>
      <c r="AN293" s="244"/>
      <c r="AO293" s="244"/>
      <c r="AP293" s="244"/>
      <c r="AQ293" s="244"/>
      <c r="AR293" s="244"/>
      <c r="AS293" s="244"/>
      <c r="AT293" s="244"/>
      <c r="AU293" s="244"/>
      <c r="AV293" s="244"/>
      <c r="AW293" s="244"/>
      <c r="AX293" s="244"/>
      <c r="AY293" s="244"/>
      <c r="AZ293" s="244"/>
      <c r="BA293" s="244"/>
      <c r="BB293" s="244"/>
      <c r="BC293" s="244">
        <f>SUM(BE293,BG293,BI293)</f>
        <v>3189</v>
      </c>
      <c r="BD293" s="244"/>
      <c r="BE293" s="244">
        <v>1007</v>
      </c>
      <c r="BF293" s="244"/>
      <c r="BG293" s="244">
        <v>859</v>
      </c>
      <c r="BH293" s="244"/>
      <c r="BI293" s="244">
        <v>1323</v>
      </c>
      <c r="BJ293" s="244"/>
      <c r="BK293" s="244"/>
      <c r="BL293" s="244"/>
      <c r="BM293" s="244"/>
      <c r="BN293" s="244"/>
      <c r="BO293" s="244"/>
      <c r="BP293" s="244"/>
      <c r="BQ293" s="244"/>
      <c r="BR293" s="244"/>
      <c r="BS293" s="244"/>
      <c r="BT293" s="244"/>
      <c r="BU293" s="244"/>
      <c r="BW293" s="244"/>
      <c r="BX293" s="244"/>
      <c r="BY293" s="244"/>
      <c r="BZ293" s="244"/>
      <c r="CA293" s="244"/>
      <c r="CB293" s="244"/>
      <c r="CC293" s="244"/>
      <c r="CE293" s="244"/>
      <c r="CF293" s="244"/>
      <c r="CG293" s="244"/>
      <c r="CH293" s="244"/>
      <c r="CI293" s="244"/>
      <c r="CJ293" s="244"/>
      <c r="CK293" s="244"/>
      <c r="CL293" s="244"/>
      <c r="CM293" s="244"/>
      <c r="CN293" s="244"/>
      <c r="CO293" s="257">
        <v>12.1</v>
      </c>
      <c r="CP293" s="244"/>
      <c r="CQ293" s="244"/>
      <c r="CR293" s="244"/>
      <c r="CS293" s="244"/>
      <c r="CT293" s="244"/>
      <c r="CU293" s="244"/>
      <c r="CV293" s="244"/>
      <c r="CW293" s="244"/>
      <c r="CX293" s="244"/>
      <c r="CY293" s="244"/>
      <c r="CZ293" s="244"/>
      <c r="DA293" s="244"/>
      <c r="DE293" s="244"/>
      <c r="DF293" s="244"/>
      <c r="DG293" s="244"/>
      <c r="DH293" s="244"/>
      <c r="DI293" s="244"/>
      <c r="DJ293" s="244"/>
      <c r="DK293" s="244"/>
      <c r="DL293" s="244"/>
      <c r="DM293" s="244"/>
      <c r="DN293" s="244"/>
      <c r="DO293" s="244"/>
      <c r="DP293" s="244"/>
      <c r="DQ293" s="244"/>
      <c r="DR293" s="244"/>
      <c r="DS293" s="244"/>
      <c r="DT293" s="244"/>
      <c r="DU293" s="244"/>
      <c r="DV293" s="244"/>
      <c r="DW293" s="244"/>
      <c r="DX293" s="244"/>
      <c r="DY293" s="244"/>
      <c r="DZ293" s="244"/>
      <c r="EA293" s="244"/>
      <c r="EB293" s="244"/>
      <c r="EC293" s="245">
        <v>560000</v>
      </c>
      <c r="ED293" s="244"/>
      <c r="EE293" s="245">
        <v>415000</v>
      </c>
      <c r="EK293" s="242">
        <v>21</v>
      </c>
      <c r="EO293" s="244"/>
      <c r="EP293" s="244"/>
      <c r="GA293" s="254">
        <v>9.6344348112403821</v>
      </c>
      <c r="GB293" s="254"/>
      <c r="GC293" s="254">
        <v>63.93955144729091</v>
      </c>
      <c r="GD293" s="254"/>
      <c r="GE293" s="254">
        <v>131.86174054119667</v>
      </c>
      <c r="GF293" s="254"/>
      <c r="GG293" s="254">
        <v>137.92039502084342</v>
      </c>
      <c r="GH293" s="254"/>
      <c r="GI293" s="254">
        <v>67.787518387365438</v>
      </c>
      <c r="GJ293" s="254"/>
      <c r="GK293" s="254">
        <v>12.729516342120103</v>
      </c>
      <c r="GL293" s="254"/>
      <c r="GM293" s="254">
        <v>0.90218256966684474</v>
      </c>
      <c r="GN293" s="254"/>
      <c r="GO293" s="254">
        <v>72.704866701620332</v>
      </c>
      <c r="GP293" s="254"/>
      <c r="GQ293" s="254">
        <v>2854</v>
      </c>
      <c r="GR293" s="254"/>
      <c r="GS293" s="254">
        <v>79.099999999999994</v>
      </c>
      <c r="GT293" s="254"/>
      <c r="GU293" s="184">
        <v>60.1</v>
      </c>
      <c r="GV293" s="184"/>
      <c r="GW293" s="184">
        <v>52.5</v>
      </c>
      <c r="GX293" s="184"/>
      <c r="GY293" s="184">
        <v>36.1</v>
      </c>
      <c r="GZ293" s="184"/>
      <c r="HC293" s="184"/>
      <c r="HG293" s="184">
        <v>1408.6731896784024</v>
      </c>
      <c r="HH293" s="184"/>
      <c r="HI293" s="184">
        <v>5584.9803473364373</v>
      </c>
      <c r="HJ293" s="184"/>
      <c r="HK293" s="184">
        <v>524.53563032550016</v>
      </c>
      <c r="HL293" s="184"/>
      <c r="HM293" s="184">
        <v>9398.8979641141432</v>
      </c>
      <c r="HO293" s="183">
        <v>1429.4505986348886</v>
      </c>
      <c r="HQ293" s="154"/>
      <c r="HS293" s="238">
        <v>14</v>
      </c>
      <c r="HT293" s="194">
        <v>2008</v>
      </c>
      <c r="HU293" s="239"/>
      <c r="HW293" s="239">
        <v>101.82227768000001</v>
      </c>
      <c r="HX293" s="239"/>
      <c r="HY293" s="154"/>
      <c r="HZ293" s="154"/>
      <c r="IA293" s="184"/>
      <c r="IB293" s="184"/>
      <c r="ID293" s="184"/>
      <c r="IE293" s="185"/>
      <c r="IF293" s="185"/>
      <c r="IG293" s="184"/>
    </row>
    <row r="294" spans="1:241" ht="15" customHeight="1" x14ac:dyDescent="0.25">
      <c r="A294" s="156">
        <v>291</v>
      </c>
      <c r="B294" s="155"/>
      <c r="C294" s="244"/>
      <c r="D294" s="244"/>
      <c r="E294" s="245">
        <v>191866</v>
      </c>
      <c r="F294" s="244"/>
      <c r="G294" s="244"/>
      <c r="H294" s="244"/>
      <c r="I294" s="244"/>
      <c r="J294" s="244"/>
      <c r="K294" s="244"/>
      <c r="L294" s="244"/>
      <c r="M294" s="244"/>
      <c r="N294" s="244"/>
      <c r="O294" s="244"/>
      <c r="P294" s="244"/>
      <c r="Q294" s="244"/>
      <c r="R294" s="244"/>
      <c r="S294" s="244"/>
      <c r="U294" s="244"/>
      <c r="V294" s="244"/>
      <c r="W294" s="244"/>
      <c r="X294" s="244"/>
      <c r="Y294" s="244"/>
      <c r="Z294" s="244"/>
      <c r="AA294" s="244"/>
      <c r="AB294" s="244"/>
      <c r="AC294" s="244"/>
      <c r="AD294" s="244"/>
      <c r="AE294" s="244"/>
      <c r="AF294" s="244"/>
      <c r="AG294" s="244"/>
      <c r="AH294" s="244"/>
      <c r="AI294" s="244"/>
      <c r="AJ294" s="244"/>
      <c r="AK294" s="244"/>
      <c r="AL294" s="244"/>
      <c r="AM294" s="244"/>
      <c r="AN294" s="244"/>
      <c r="AO294" s="244"/>
      <c r="AP294" s="244"/>
      <c r="AQ294" s="244"/>
      <c r="AR294" s="244"/>
      <c r="AS294" s="244"/>
      <c r="AT294" s="244"/>
      <c r="AU294" s="244"/>
      <c r="AV294" s="244"/>
      <c r="AW294" s="244"/>
      <c r="AX294" s="244"/>
      <c r="AY294" s="244"/>
      <c r="AZ294" s="244"/>
      <c r="BA294" s="244"/>
      <c r="BB294" s="244"/>
      <c r="BC294" s="244">
        <v>4198</v>
      </c>
      <c r="BD294" s="244"/>
      <c r="BE294" s="244">
        <v>1043</v>
      </c>
      <c r="BF294" s="244"/>
      <c r="BG294" s="244">
        <v>1563</v>
      </c>
      <c r="BH294" s="244"/>
      <c r="BI294" s="244">
        <v>1592</v>
      </c>
      <c r="BJ294" s="244"/>
      <c r="BK294" s="244"/>
      <c r="BL294" s="244"/>
      <c r="BM294" s="244"/>
      <c r="BN294" s="244"/>
      <c r="BO294" s="244"/>
      <c r="BP294" s="244"/>
      <c r="BQ294" s="244"/>
      <c r="BR294" s="244"/>
      <c r="BS294" s="244"/>
      <c r="BT294" s="244"/>
      <c r="BU294" s="244"/>
      <c r="BW294" s="244"/>
      <c r="BX294" s="244"/>
      <c r="BY294" s="244"/>
      <c r="BZ294" s="244"/>
      <c r="CA294" s="244"/>
      <c r="CB294" s="244"/>
      <c r="CC294" s="244"/>
      <c r="CE294" s="244"/>
      <c r="CF294" s="244"/>
      <c r="CG294" s="244"/>
      <c r="CH294" s="244"/>
      <c r="CI294" s="244"/>
      <c r="CJ294" s="244"/>
      <c r="CK294" s="244"/>
      <c r="CL294" s="244"/>
      <c r="CM294" s="244"/>
      <c r="CN294" s="244"/>
      <c r="CO294" s="257">
        <v>8.6999999999999993</v>
      </c>
      <c r="CP294" s="244"/>
      <c r="CQ294" s="244"/>
      <c r="CR294" s="244"/>
      <c r="CS294" s="244"/>
      <c r="CT294" s="244"/>
      <c r="CU294" s="244"/>
      <c r="CV294" s="244"/>
      <c r="CW294" s="244"/>
      <c r="CX294" s="244"/>
      <c r="CY294" s="244"/>
      <c r="CZ294" s="244"/>
      <c r="DA294" s="244"/>
      <c r="DE294" s="244"/>
      <c r="DF294" s="244"/>
      <c r="DG294" s="244"/>
      <c r="DH294" s="244"/>
      <c r="DI294" s="244"/>
      <c r="DJ294" s="244"/>
      <c r="DK294" s="244"/>
      <c r="DL294" s="244"/>
      <c r="DM294" s="244"/>
      <c r="DN294" s="244"/>
      <c r="DO294" s="244"/>
      <c r="DP294" s="244"/>
      <c r="DQ294" s="244"/>
      <c r="DR294" s="244"/>
      <c r="DS294" s="244"/>
      <c r="DT294" s="244"/>
      <c r="DU294" s="244"/>
      <c r="DV294" s="244"/>
      <c r="DW294" s="244"/>
      <c r="DX294" s="244"/>
      <c r="DY294" s="244"/>
      <c r="DZ294" s="244"/>
      <c r="EA294" s="244"/>
      <c r="EB294" s="244"/>
      <c r="EC294" s="245">
        <v>540000</v>
      </c>
      <c r="ED294" s="244"/>
      <c r="EE294" s="245">
        <v>405000</v>
      </c>
      <c r="EK294" s="242">
        <v>24.9</v>
      </c>
      <c r="EO294" s="244"/>
      <c r="EP294" s="244"/>
      <c r="GA294" s="254">
        <v>8.7551178114876897</v>
      </c>
      <c r="GB294" s="254"/>
      <c r="GC294" s="254">
        <v>64.037478320927463</v>
      </c>
      <c r="GD294" s="254"/>
      <c r="GE294" s="254">
        <v>133.86923526832973</v>
      </c>
      <c r="GF294" s="254"/>
      <c r="GG294" s="254">
        <v>141.53451983689223</v>
      </c>
      <c r="GH294" s="254"/>
      <c r="GI294" s="254">
        <v>72.578053665566941</v>
      </c>
      <c r="GJ294" s="254"/>
      <c r="GK294" s="254">
        <v>16.339855342484356</v>
      </c>
      <c r="GL294" s="254"/>
      <c r="GM294" s="254">
        <v>1.1104446039948366</v>
      </c>
      <c r="GN294" s="254"/>
      <c r="GO294" s="254">
        <v>65.380198437332325</v>
      </c>
      <c r="GP294" s="254"/>
      <c r="GQ294" s="254">
        <v>2927</v>
      </c>
      <c r="GR294" s="254"/>
      <c r="GS294" s="254">
        <v>75.849999999999994</v>
      </c>
      <c r="GT294" s="254"/>
      <c r="GU294" s="184">
        <v>58.45</v>
      </c>
      <c r="GV294" s="184"/>
      <c r="GW294" s="184">
        <v>52.5</v>
      </c>
      <c r="GX294" s="184"/>
      <c r="GY294" s="184">
        <v>36.1</v>
      </c>
      <c r="GZ294" s="184"/>
      <c r="HC294" s="184"/>
      <c r="HG294" s="184">
        <v>1567.5755158784973</v>
      </c>
      <c r="HH294" s="184"/>
      <c r="HI294" s="184">
        <v>5194.2091496860839</v>
      </c>
      <c r="HJ294" s="184"/>
      <c r="HK294" s="184">
        <v>687.09535118949486</v>
      </c>
      <c r="HL294" s="184"/>
      <c r="HM294" s="184">
        <v>9395.6501784576449</v>
      </c>
      <c r="HO294" s="183">
        <v>1587.3362326274264</v>
      </c>
      <c r="HQ294" s="154"/>
      <c r="HS294" s="238">
        <v>14</v>
      </c>
      <c r="HT294" s="194">
        <v>2009</v>
      </c>
      <c r="HU294" s="239"/>
      <c r="HW294" s="239">
        <v>104.9</v>
      </c>
      <c r="HX294" s="239"/>
      <c r="HY294" s="154"/>
      <c r="HZ294" s="154"/>
      <c r="IA294" s="184"/>
      <c r="IB294" s="184"/>
      <c r="ID294" s="184"/>
      <c r="IE294" s="185"/>
      <c r="IF294" s="185"/>
      <c r="IG294" s="184"/>
    </row>
    <row r="295" spans="1:241" ht="15" customHeight="1" x14ac:dyDescent="0.25">
      <c r="A295" s="156">
        <v>292</v>
      </c>
      <c r="B295" s="155"/>
      <c r="C295" s="244"/>
      <c r="D295" s="244"/>
      <c r="E295" s="245">
        <v>199001</v>
      </c>
      <c r="F295" s="244"/>
      <c r="G295" s="244"/>
      <c r="H295" s="244"/>
      <c r="I295" s="244"/>
      <c r="J295" s="244"/>
      <c r="K295" s="244"/>
      <c r="L295" s="244"/>
      <c r="M295" s="244"/>
      <c r="N295" s="244"/>
      <c r="O295" s="244"/>
      <c r="P295" s="244"/>
      <c r="Q295" s="244"/>
      <c r="R295" s="244"/>
      <c r="S295" s="244"/>
      <c r="U295" s="244"/>
      <c r="V295" s="244"/>
      <c r="W295" s="244"/>
      <c r="X295" s="244"/>
      <c r="Y295" s="244"/>
      <c r="Z295" s="244"/>
      <c r="AA295" s="244"/>
      <c r="AB295" s="244"/>
      <c r="AC295" s="244"/>
      <c r="AD295" s="244"/>
      <c r="AE295" s="244"/>
      <c r="AF295" s="244"/>
      <c r="AG295" s="244"/>
      <c r="AH295" s="244"/>
      <c r="AI295" s="244"/>
      <c r="AJ295" s="244"/>
      <c r="AK295" s="244"/>
      <c r="AL295" s="244"/>
      <c r="AM295" s="244"/>
      <c r="AN295" s="244"/>
      <c r="AO295" s="244"/>
      <c r="AP295" s="244"/>
      <c r="AQ295" s="244"/>
      <c r="AR295" s="244"/>
      <c r="AS295" s="244"/>
      <c r="AT295" s="244"/>
      <c r="AU295" s="244"/>
      <c r="AV295" s="244"/>
      <c r="AW295" s="244"/>
      <c r="AX295" s="244"/>
      <c r="AY295" s="244"/>
      <c r="AZ295" s="244"/>
      <c r="BA295" s="244"/>
      <c r="BB295" s="244"/>
      <c r="BC295" s="244">
        <v>3561</v>
      </c>
      <c r="BD295" s="244"/>
      <c r="BE295" s="244">
        <v>958</v>
      </c>
      <c r="BF295" s="244"/>
      <c r="BG295" s="244">
        <v>1233</v>
      </c>
      <c r="BH295" s="244"/>
      <c r="BI295" s="244">
        <v>1370</v>
      </c>
      <c r="BJ295" s="244"/>
      <c r="BK295" s="244"/>
      <c r="BL295" s="244"/>
      <c r="BM295" s="244"/>
      <c r="BN295" s="244"/>
      <c r="BO295" s="244"/>
      <c r="BP295" s="244"/>
      <c r="BQ295" s="244"/>
      <c r="BR295" s="244"/>
      <c r="BS295" s="244"/>
      <c r="BT295" s="244"/>
      <c r="BU295" s="244"/>
      <c r="BW295" s="244"/>
      <c r="BX295" s="244"/>
      <c r="BY295" s="244"/>
      <c r="BZ295" s="244"/>
      <c r="CA295" s="244"/>
      <c r="CB295" s="244"/>
      <c r="CC295" s="244"/>
      <c r="CE295" s="244"/>
      <c r="CF295" s="244"/>
      <c r="CG295" s="244"/>
      <c r="CH295" s="244"/>
      <c r="CI295" s="244"/>
      <c r="CJ295" s="244"/>
      <c r="CK295" s="244"/>
      <c r="CL295" s="244"/>
      <c r="CM295" s="244"/>
      <c r="CN295" s="244"/>
      <c r="CO295" s="257">
        <v>6.1</v>
      </c>
      <c r="CP295" s="244"/>
      <c r="CQ295" s="244"/>
      <c r="CR295" s="244"/>
      <c r="CS295" s="244"/>
      <c r="CT295" s="244"/>
      <c r="CU295" s="244"/>
      <c r="CV295" s="244"/>
      <c r="CW295" s="244"/>
      <c r="CX295" s="244"/>
      <c r="CY295" s="244"/>
      <c r="CZ295" s="244"/>
      <c r="DA295" s="244"/>
      <c r="DE295" s="244"/>
      <c r="DF295" s="244"/>
      <c r="DG295" s="244"/>
      <c r="DH295" s="244"/>
      <c r="DI295" s="244"/>
      <c r="DJ295" s="244"/>
      <c r="DK295" s="244"/>
      <c r="DL295" s="244"/>
      <c r="DM295" s="244"/>
      <c r="DN295" s="244"/>
      <c r="DO295" s="244"/>
      <c r="DP295" s="244"/>
      <c r="DQ295" s="244"/>
      <c r="DR295" s="244"/>
      <c r="DS295" s="244"/>
      <c r="DT295" s="244"/>
      <c r="DU295" s="244"/>
      <c r="DV295" s="244"/>
      <c r="DW295" s="244"/>
      <c r="DX295" s="244"/>
      <c r="DY295" s="244"/>
      <c r="DZ295" s="244"/>
      <c r="EA295" s="244"/>
      <c r="EB295" s="244"/>
      <c r="EC295" s="245">
        <v>570000</v>
      </c>
      <c r="ED295" s="244"/>
      <c r="EE295" s="245">
        <v>422500</v>
      </c>
      <c r="EK295" s="242">
        <v>23.799999999999997</v>
      </c>
      <c r="EO295" s="244"/>
      <c r="EP295" s="244"/>
      <c r="GA295" s="254">
        <v>7.8932120697155144</v>
      </c>
      <c r="GB295" s="254"/>
      <c r="GC295" s="254">
        <v>64.132446883434739</v>
      </c>
      <c r="GD295" s="254"/>
      <c r="GE295" s="254">
        <v>135.74434701993636</v>
      </c>
      <c r="GF295" s="254"/>
      <c r="GG295" s="254">
        <v>144.87668730207409</v>
      </c>
      <c r="GH295" s="254"/>
      <c r="GI295" s="254">
        <v>77.155787524610886</v>
      </c>
      <c r="GJ295" s="254"/>
      <c r="GK295" s="254">
        <v>19.987196055612575</v>
      </c>
      <c r="GL295" s="254"/>
      <c r="GM295" s="254">
        <v>1.312419333130568</v>
      </c>
      <c r="GN295" s="254"/>
      <c r="GO295" s="254">
        <v>67.850313658896852</v>
      </c>
      <c r="GP295" s="254"/>
      <c r="GQ295" s="254">
        <v>3000</v>
      </c>
      <c r="GR295" s="254"/>
      <c r="GS295" s="254">
        <v>72.599999999999994</v>
      </c>
      <c r="GT295" s="254"/>
      <c r="GU295" s="184">
        <v>56.8</v>
      </c>
      <c r="GV295" s="184"/>
      <c r="GW295" s="184"/>
      <c r="GX295" s="184"/>
      <c r="GY295" s="184"/>
      <c r="GZ295" s="184"/>
      <c r="HC295" s="184"/>
      <c r="HG295" s="184">
        <v>1577.8543749598578</v>
      </c>
      <c r="HH295" s="184"/>
      <c r="HI295" s="184">
        <v>4829.0479350874566</v>
      </c>
      <c r="HJ295" s="184"/>
      <c r="HK295" s="184">
        <v>622.57808987561282</v>
      </c>
      <c r="HL295" s="184"/>
      <c r="HM295" s="184">
        <v>9217.923740606735</v>
      </c>
      <c r="HO295" s="183">
        <v>1596.1277749533976</v>
      </c>
      <c r="HQ295" s="154"/>
      <c r="HS295" s="238">
        <v>14</v>
      </c>
      <c r="HT295" s="194">
        <v>2010</v>
      </c>
      <c r="HU295" s="239"/>
      <c r="HW295" s="239">
        <v>106</v>
      </c>
      <c r="HX295" s="239"/>
      <c r="HY295" s="154"/>
      <c r="HZ295" s="154"/>
      <c r="IA295" s="184"/>
      <c r="IB295" s="184"/>
      <c r="ID295" s="184"/>
      <c r="IE295" s="185"/>
      <c r="IF295" s="185"/>
      <c r="IG295" s="184"/>
    </row>
    <row r="296" spans="1:241" ht="15" customHeight="1" x14ac:dyDescent="0.25">
      <c r="A296" s="156">
        <v>293</v>
      </c>
      <c r="B296" s="155"/>
      <c r="C296" s="244"/>
      <c r="D296" s="244"/>
      <c r="E296" s="245">
        <v>207830</v>
      </c>
      <c r="F296" s="244"/>
      <c r="G296" s="244"/>
      <c r="H296" s="244"/>
      <c r="I296" s="244"/>
      <c r="J296" s="244"/>
      <c r="K296" s="244"/>
      <c r="L296" s="244"/>
      <c r="M296" s="244"/>
      <c r="N296" s="244"/>
      <c r="O296" s="244"/>
      <c r="P296" s="244"/>
      <c r="Q296" s="244"/>
      <c r="R296" s="244"/>
      <c r="S296" s="244"/>
      <c r="U296" s="244"/>
      <c r="V296" s="244"/>
      <c r="W296" s="244"/>
      <c r="X296" s="244"/>
      <c r="Y296" s="244"/>
      <c r="Z296" s="244"/>
      <c r="AA296" s="244"/>
      <c r="AB296" s="244"/>
      <c r="AC296" s="244"/>
      <c r="AD296" s="244"/>
      <c r="AE296" s="244"/>
      <c r="AF296" s="244"/>
      <c r="AG296" s="244"/>
      <c r="AH296" s="244"/>
      <c r="AI296" s="244"/>
      <c r="AJ296" s="244"/>
      <c r="AK296" s="244"/>
      <c r="AL296" s="244"/>
      <c r="AM296" s="244"/>
      <c r="AN296" s="244"/>
      <c r="AO296" s="244"/>
      <c r="AP296" s="244"/>
      <c r="AQ296" s="244"/>
      <c r="AR296" s="244"/>
      <c r="AS296" s="244"/>
      <c r="AT296" s="244"/>
      <c r="AU296" s="244"/>
      <c r="AV296" s="244"/>
      <c r="AW296" s="244"/>
      <c r="AX296" s="244"/>
      <c r="AY296" s="244"/>
      <c r="AZ296" s="244"/>
      <c r="BA296" s="244"/>
      <c r="BB296" s="244"/>
      <c r="BC296" s="244">
        <v>1768</v>
      </c>
      <c r="BD296" s="244"/>
      <c r="BE296" s="244">
        <v>742</v>
      </c>
      <c r="BF296" s="244"/>
      <c r="BG296" s="244">
        <v>75</v>
      </c>
      <c r="BH296" s="244"/>
      <c r="BI296" s="244">
        <v>951</v>
      </c>
      <c r="BJ296" s="244"/>
      <c r="BK296" s="244"/>
      <c r="BL296" s="244"/>
      <c r="BM296" s="244"/>
      <c r="BN296" s="244"/>
      <c r="BO296" s="244"/>
      <c r="BP296" s="244"/>
      <c r="BQ296" s="244"/>
      <c r="BR296" s="244"/>
      <c r="BS296" s="244"/>
      <c r="BT296" s="244"/>
      <c r="BU296" s="244"/>
      <c r="BW296" s="244"/>
      <c r="BX296" s="244"/>
      <c r="BY296" s="244"/>
      <c r="BZ296" s="244"/>
      <c r="CA296" s="244"/>
      <c r="CB296" s="244"/>
      <c r="CC296" s="244"/>
      <c r="CE296" s="244"/>
      <c r="CF296" s="244"/>
      <c r="CG296" s="244"/>
      <c r="CH296" s="244"/>
      <c r="CI296" s="244"/>
      <c r="CJ296" s="244"/>
      <c r="CK296" s="244"/>
      <c r="CL296" s="244"/>
      <c r="CM296" s="244"/>
      <c r="CN296" s="244"/>
      <c r="CO296" s="257">
        <v>7.4</v>
      </c>
      <c r="CP296" s="244"/>
      <c r="CQ296" s="244"/>
      <c r="CR296" s="244"/>
      <c r="CS296" s="244"/>
      <c r="CT296" s="244"/>
      <c r="CU296" s="244"/>
      <c r="CV296" s="244"/>
      <c r="CW296" s="244"/>
      <c r="CX296" s="244"/>
      <c r="CY296" s="244"/>
      <c r="CZ296" s="244"/>
      <c r="DA296" s="244"/>
      <c r="DE296" s="244"/>
      <c r="DF296" s="244"/>
      <c r="DG296" s="244"/>
      <c r="DH296" s="244"/>
      <c r="DI296" s="244"/>
      <c r="DJ296" s="244"/>
      <c r="DK296" s="244"/>
      <c r="DL296" s="244"/>
      <c r="DM296" s="244"/>
      <c r="DN296" s="244"/>
      <c r="DO296" s="244"/>
      <c r="DP296" s="244"/>
      <c r="DQ296" s="244"/>
      <c r="DR296" s="244"/>
      <c r="DS296" s="244"/>
      <c r="DT296" s="244"/>
      <c r="DU296" s="244"/>
      <c r="DV296" s="244"/>
      <c r="DW296" s="244"/>
      <c r="DX296" s="244"/>
      <c r="DY296" s="244"/>
      <c r="DZ296" s="244"/>
      <c r="EA296" s="244"/>
      <c r="EB296" s="244"/>
      <c r="EC296" s="245">
        <v>630000</v>
      </c>
      <c r="ED296" s="244"/>
      <c r="EE296" s="245">
        <v>460000</v>
      </c>
      <c r="EK296" s="242">
        <v>11.200000000000001</v>
      </c>
      <c r="EO296" s="244"/>
      <c r="EP296" s="244"/>
      <c r="GA296" s="254">
        <v>6.1339455396363753</v>
      </c>
      <c r="GB296" s="254"/>
      <c r="GC296" s="254">
        <v>61.396882645788345</v>
      </c>
      <c r="GD296" s="254"/>
      <c r="GE296" s="254">
        <v>141.91458822506257</v>
      </c>
      <c r="GF296" s="254"/>
      <c r="GG296" s="254">
        <v>152.33283791987873</v>
      </c>
      <c r="GH296" s="254"/>
      <c r="GI296" s="254">
        <v>83.866147676161518</v>
      </c>
      <c r="GJ296" s="254"/>
      <c r="GK296" s="254">
        <v>14.450118882193024</v>
      </c>
      <c r="GL296" s="254"/>
      <c r="GM296" s="254">
        <v>1.3156051699316387</v>
      </c>
      <c r="GN296" s="254"/>
      <c r="GO296" s="254">
        <v>69.978904332845602</v>
      </c>
      <c r="GP296" s="254"/>
      <c r="GQ296" s="254"/>
      <c r="GR296" s="254"/>
      <c r="GS296" s="254"/>
      <c r="GT296" s="254"/>
      <c r="GU296" s="184"/>
      <c r="GV296" s="184"/>
      <c r="GW296" s="184"/>
      <c r="GX296" s="184"/>
      <c r="GY296" s="184"/>
      <c r="GZ296" s="184"/>
      <c r="HC296" s="184"/>
      <c r="HG296" s="184">
        <v>1566.412922699305</v>
      </c>
      <c r="HH296" s="184"/>
      <c r="HI296" s="184">
        <v>3792.8918519992703</v>
      </c>
      <c r="HJ296" s="184"/>
      <c r="HK296" s="184">
        <v>610.31228751015806</v>
      </c>
      <c r="HL296" s="184"/>
      <c r="HM296" s="184">
        <v>8613.6126175431618</v>
      </c>
      <c r="HO296" s="183">
        <v>1596</v>
      </c>
      <c r="HQ296" s="154"/>
      <c r="HS296" s="238">
        <v>14</v>
      </c>
      <c r="HT296" s="194">
        <v>2011</v>
      </c>
      <c r="HU296" s="239"/>
      <c r="HW296" s="239">
        <v>106</v>
      </c>
      <c r="HX296" s="239"/>
      <c r="HY296" s="154"/>
      <c r="HZ296" s="154"/>
      <c r="IA296" s="184"/>
      <c r="IB296" s="184"/>
      <c r="ID296" s="184"/>
      <c r="IE296" s="185"/>
      <c r="IF296" s="185"/>
      <c r="IG296" s="184"/>
    </row>
    <row r="297" spans="1:241" ht="15" customHeight="1" x14ac:dyDescent="0.3">
      <c r="A297" s="156">
        <v>294</v>
      </c>
      <c r="B297" s="155"/>
      <c r="C297" s="244"/>
      <c r="D297" s="244"/>
      <c r="E297" s="245">
        <v>215238</v>
      </c>
      <c r="F297" s="244"/>
      <c r="G297" s="244"/>
      <c r="H297" s="244"/>
      <c r="I297" s="244"/>
      <c r="J297" s="244"/>
      <c r="K297" s="244"/>
      <c r="L297" s="244"/>
      <c r="M297" s="244"/>
      <c r="N297" s="244"/>
      <c r="O297" s="244"/>
      <c r="P297" s="244"/>
      <c r="Q297" s="244"/>
      <c r="R297" s="244"/>
      <c r="S297" s="244"/>
      <c r="U297" s="244"/>
      <c r="V297" s="244"/>
      <c r="W297" s="244"/>
      <c r="X297" s="244"/>
      <c r="Y297" s="244"/>
      <c r="Z297" s="244"/>
      <c r="AA297" s="244"/>
      <c r="AB297" s="244"/>
      <c r="AC297" s="244"/>
      <c r="AD297" s="244"/>
      <c r="AE297" s="244"/>
      <c r="AF297" s="244"/>
      <c r="AG297" s="244"/>
      <c r="AH297" s="244"/>
      <c r="AI297" s="244"/>
      <c r="AJ297" s="244"/>
      <c r="AK297" s="244"/>
      <c r="AL297" s="244"/>
      <c r="AM297" s="244"/>
      <c r="AN297" s="244"/>
      <c r="AO297" s="244"/>
      <c r="AP297" s="244"/>
      <c r="AQ297" s="244"/>
      <c r="AR297" s="244"/>
      <c r="AS297" s="244"/>
      <c r="AT297" s="244"/>
      <c r="AU297" s="244"/>
      <c r="AV297" s="244"/>
      <c r="AW297" s="244"/>
      <c r="AX297" s="244"/>
      <c r="AY297" s="244"/>
      <c r="AZ297" s="244"/>
      <c r="BA297" s="244"/>
      <c r="BB297" s="244"/>
      <c r="BC297" s="278">
        <f t="shared" ref="BC297" si="110">SUM(BE297,BG297,BI297)</f>
        <v>2370</v>
      </c>
      <c r="BD297" s="279"/>
      <c r="BE297" s="280">
        <v>1144</v>
      </c>
      <c r="BF297" s="279"/>
      <c r="BG297" s="280">
        <v>88</v>
      </c>
      <c r="BH297" s="279"/>
      <c r="BI297" s="280">
        <v>1138</v>
      </c>
      <c r="BJ297" s="244"/>
      <c r="BK297" s="244"/>
      <c r="BL297" s="244"/>
      <c r="BM297" s="244"/>
      <c r="BN297" s="244"/>
      <c r="BO297" s="244"/>
      <c r="BP297" s="244"/>
      <c r="BQ297" s="244"/>
      <c r="BR297" s="244"/>
      <c r="BS297" s="244"/>
      <c r="BT297" s="244"/>
      <c r="BU297" s="244"/>
      <c r="BW297" s="244"/>
      <c r="BX297" s="244"/>
      <c r="BY297" s="244"/>
      <c r="BZ297" s="244"/>
      <c r="CA297" s="244"/>
      <c r="CB297" s="244"/>
      <c r="CC297" s="244"/>
      <c r="CE297" s="244"/>
      <c r="CF297" s="244"/>
      <c r="CG297" s="244"/>
      <c r="CH297" s="244"/>
      <c r="CI297" s="244"/>
      <c r="CJ297" s="244"/>
      <c r="CK297" s="244"/>
      <c r="CL297" s="244"/>
      <c r="CM297" s="244"/>
      <c r="CN297" s="244"/>
      <c r="CO297" s="257"/>
      <c r="CP297" s="244"/>
      <c r="CQ297" s="244"/>
      <c r="CR297" s="244"/>
      <c r="CS297" s="244"/>
      <c r="CT297" s="244"/>
      <c r="CU297" s="244"/>
      <c r="CV297" s="244"/>
      <c r="CW297" s="244"/>
      <c r="CX297" s="244"/>
      <c r="CY297" s="244"/>
      <c r="CZ297" s="244"/>
      <c r="DA297" s="244"/>
      <c r="DE297" s="244"/>
      <c r="DF297" s="244"/>
      <c r="DG297" s="244"/>
      <c r="DH297" s="244"/>
      <c r="DI297" s="244"/>
      <c r="DJ297" s="244"/>
      <c r="DK297" s="244"/>
      <c r="DL297" s="244"/>
      <c r="DM297" s="244"/>
      <c r="DN297" s="244"/>
      <c r="DO297" s="244"/>
      <c r="DP297" s="244"/>
      <c r="DQ297" s="244"/>
      <c r="DR297" s="244"/>
      <c r="DS297" s="244"/>
      <c r="DT297" s="244"/>
      <c r="DU297" s="244"/>
      <c r="DV297" s="244"/>
      <c r="DW297" s="244"/>
      <c r="DX297" s="244"/>
      <c r="DY297" s="244"/>
      <c r="DZ297" s="244"/>
      <c r="EA297" s="244"/>
      <c r="EB297" s="244"/>
      <c r="EC297" s="245">
        <v>666000</v>
      </c>
      <c r="ED297" s="244"/>
      <c r="EE297" s="245">
        <v>470000</v>
      </c>
      <c r="EK297" s="242">
        <v>9.8000000000000007</v>
      </c>
      <c r="EO297" s="244"/>
      <c r="EP297" s="244"/>
      <c r="GA297" s="254">
        <v>6.3558409238634406</v>
      </c>
      <c r="GB297" s="254"/>
      <c r="GC297" s="254">
        <v>50.425443781516442</v>
      </c>
      <c r="GD297" s="254"/>
      <c r="GE297" s="254">
        <v>125.97599258571185</v>
      </c>
      <c r="GF297" s="254"/>
      <c r="GG297" s="254">
        <v>135.97719473786836</v>
      </c>
      <c r="GH297" s="254"/>
      <c r="GI297" s="254">
        <v>71.967202445991049</v>
      </c>
      <c r="GJ297" s="254"/>
      <c r="GK297" s="254">
        <v>16.037937808980061</v>
      </c>
      <c r="GL297" s="254"/>
      <c r="GM297" s="254">
        <v>1.262078293481314</v>
      </c>
      <c r="GN297" s="254"/>
      <c r="GO297" s="254">
        <v>63.075021570509513</v>
      </c>
      <c r="GP297" s="254"/>
      <c r="GQ297" s="254"/>
      <c r="GR297" s="254"/>
      <c r="GS297" s="254"/>
      <c r="GT297" s="254"/>
      <c r="GU297" s="184"/>
      <c r="GV297" s="184"/>
      <c r="GW297" s="184"/>
      <c r="GX297" s="184"/>
      <c r="GY297" s="184"/>
      <c r="GZ297" s="184"/>
      <c r="HC297" s="184"/>
      <c r="HG297" s="184">
        <v>1297.1440145837553</v>
      </c>
      <c r="HH297" s="184"/>
      <c r="HI297" s="184">
        <v>3436.9050030382823</v>
      </c>
      <c r="HJ297" s="184"/>
      <c r="HK297" s="184">
        <v>423.73911282155154</v>
      </c>
      <c r="HL297" s="184"/>
      <c r="HM297" s="184">
        <v>7009.9250557018431</v>
      </c>
      <c r="HO297" s="183">
        <v>1462.7339652600683</v>
      </c>
      <c r="HQ297" s="154"/>
      <c r="HS297" s="238">
        <v>14</v>
      </c>
      <c r="HT297" s="194">
        <v>2012</v>
      </c>
      <c r="HU297" s="239"/>
      <c r="HW297" s="239">
        <v>109.62380477000001</v>
      </c>
      <c r="HX297" s="239"/>
      <c r="HY297" s="154"/>
      <c r="HZ297" s="154"/>
      <c r="IA297" s="184"/>
      <c r="IB297" s="184"/>
      <c r="ID297" s="184"/>
      <c r="IE297" s="185"/>
      <c r="IF297" s="185"/>
      <c r="IG297" s="184"/>
    </row>
    <row r="298" spans="1:241" ht="15" customHeight="1" x14ac:dyDescent="0.35">
      <c r="A298" s="156">
        <v>295</v>
      </c>
      <c r="B298" s="155"/>
      <c r="C298" s="244"/>
      <c r="D298" s="244"/>
      <c r="E298" s="245">
        <v>224423</v>
      </c>
      <c r="F298" s="244"/>
      <c r="G298" s="244"/>
      <c r="H298" s="244"/>
      <c r="I298" s="244"/>
      <c r="J298" s="244"/>
      <c r="K298" s="244"/>
      <c r="L298" s="244"/>
      <c r="M298" s="244"/>
      <c r="N298" s="244"/>
      <c r="O298" s="244"/>
      <c r="P298" s="244"/>
      <c r="Q298" s="244"/>
      <c r="R298" s="244"/>
      <c r="S298" s="244"/>
      <c r="U298" s="244"/>
      <c r="V298" s="244"/>
      <c r="W298" s="244"/>
      <c r="X298" s="244"/>
      <c r="Y298" s="244"/>
      <c r="Z298" s="244"/>
      <c r="AA298" s="244"/>
      <c r="AB298" s="244"/>
      <c r="AC298" s="244"/>
      <c r="AD298" s="244"/>
      <c r="AE298" s="244"/>
      <c r="AF298" s="244"/>
      <c r="AG298" s="244"/>
      <c r="AH298" s="244"/>
      <c r="AI298" s="244"/>
      <c r="AJ298" s="244"/>
      <c r="AK298" s="244"/>
      <c r="AL298" s="244"/>
      <c r="AM298" s="244"/>
      <c r="AN298" s="244"/>
      <c r="AO298" s="244"/>
      <c r="AP298" s="244"/>
      <c r="AQ298" s="244"/>
      <c r="AR298" s="244"/>
      <c r="AS298" s="244"/>
      <c r="AT298" s="244"/>
      <c r="AU298" s="244"/>
      <c r="AV298" s="244"/>
      <c r="AW298" s="244"/>
      <c r="AX298" s="244"/>
      <c r="AY298" s="244"/>
      <c r="AZ298" s="244"/>
      <c r="BA298" s="244"/>
      <c r="BB298" s="244"/>
      <c r="BC298" s="281">
        <v>4660</v>
      </c>
      <c r="BD298" s="27"/>
      <c r="BE298" s="281">
        <v>798</v>
      </c>
      <c r="BF298" s="282" t="s">
        <v>62</v>
      </c>
      <c r="BG298" s="281">
        <v>922</v>
      </c>
      <c r="BH298" s="229" t="e">
        <f>#REF!+0.0001*#REF!</f>
        <v>#REF!</v>
      </c>
      <c r="BI298" s="281">
        <v>2940</v>
      </c>
      <c r="BJ298" s="244"/>
      <c r="BK298" s="244"/>
      <c r="BL298" s="244"/>
      <c r="BM298" s="244"/>
      <c r="BN298" s="244"/>
      <c r="BO298" s="244"/>
      <c r="BP298" s="244"/>
      <c r="BQ298" s="244"/>
      <c r="BR298" s="244"/>
      <c r="BS298" s="244"/>
      <c r="BT298" s="244"/>
      <c r="BU298" s="244"/>
      <c r="BW298" s="244"/>
      <c r="BX298" s="244"/>
      <c r="BY298" s="244"/>
      <c r="BZ298" s="244"/>
      <c r="CA298" s="244"/>
      <c r="CB298" s="244"/>
      <c r="CC298" s="244"/>
      <c r="CE298" s="244"/>
      <c r="CF298" s="244"/>
      <c r="CG298" s="244"/>
      <c r="CH298" s="244"/>
      <c r="CI298" s="244"/>
      <c r="CJ298" s="244"/>
      <c r="CK298" s="244"/>
      <c r="CL298" s="244"/>
      <c r="CM298" s="244"/>
      <c r="CN298" s="244"/>
      <c r="CO298" s="257"/>
      <c r="CP298" s="244"/>
      <c r="CQ298" s="244"/>
      <c r="CR298" s="244"/>
      <c r="CS298" s="244"/>
      <c r="CT298" s="244"/>
      <c r="CU298" s="244"/>
      <c r="CV298" s="244"/>
      <c r="CW298" s="244"/>
      <c r="CX298" s="244"/>
      <c r="CY298" s="244"/>
      <c r="CZ298" s="244"/>
      <c r="DA298" s="244"/>
      <c r="DE298" s="244"/>
      <c r="DF298" s="244"/>
      <c r="DG298" s="244"/>
      <c r="DH298" s="244"/>
      <c r="DI298" s="244"/>
      <c r="DJ298" s="244"/>
      <c r="DK298" s="244"/>
      <c r="DL298" s="244"/>
      <c r="DM298" s="244"/>
      <c r="DN298" s="244"/>
      <c r="DO298" s="244"/>
      <c r="DP298" s="244"/>
      <c r="DQ298" s="244"/>
      <c r="DR298" s="244"/>
      <c r="DS298" s="244"/>
      <c r="DT298" s="244"/>
      <c r="DU298" s="244"/>
      <c r="DV298" s="244"/>
      <c r="DW298" s="244"/>
      <c r="DX298" s="244"/>
      <c r="DY298" s="244"/>
      <c r="DZ298" s="244"/>
      <c r="EA298" s="244"/>
      <c r="EB298" s="244"/>
      <c r="EC298" s="245">
        <v>657000</v>
      </c>
      <c r="ED298" s="244"/>
      <c r="EE298" s="245">
        <v>470000</v>
      </c>
      <c r="EK298" s="242">
        <v>7.1999999999999993</v>
      </c>
      <c r="EO298" s="244"/>
      <c r="EP298" s="244"/>
      <c r="GA298" s="254">
        <v>6.8396281314531784</v>
      </c>
      <c r="GB298" s="254"/>
      <c r="GC298" s="254">
        <v>46.66274936927978</v>
      </c>
      <c r="GD298" s="254"/>
      <c r="GE298" s="254">
        <v>113.53516047096871</v>
      </c>
      <c r="GF298" s="254"/>
      <c r="GG298" s="254">
        <v>143.9687812882832</v>
      </c>
      <c r="GH298" s="254"/>
      <c r="GI298" s="254">
        <v>68.144283657512361</v>
      </c>
      <c r="GJ298" s="254"/>
      <c r="GK298" s="254">
        <v>14.913063626535761</v>
      </c>
      <c r="GL298" s="254"/>
      <c r="GM298" s="254">
        <v>1.1073212652495197</v>
      </c>
      <c r="GN298" s="254"/>
      <c r="GO298" s="254">
        <v>61.686681888500317</v>
      </c>
      <c r="GP298" s="254"/>
      <c r="GQ298" s="254"/>
      <c r="GR298" s="254"/>
      <c r="GS298" s="254"/>
      <c r="GT298" s="254"/>
      <c r="GU298" s="184"/>
      <c r="GV298" s="184"/>
      <c r="GW298" s="184"/>
      <c r="GX298" s="184"/>
      <c r="GY298" s="184"/>
      <c r="GZ298" s="184"/>
      <c r="HC298" s="184"/>
      <c r="HG298" s="184">
        <v>1260.6687954796357</v>
      </c>
      <c r="HH298" s="184"/>
      <c r="HI298" s="184">
        <v>3878.1590911788799</v>
      </c>
      <c r="HJ298" s="184"/>
      <c r="HK298" s="184">
        <v>400.83411482136569</v>
      </c>
      <c r="HL298" s="184"/>
      <c r="HM298" s="184">
        <v>7224.1149400727281</v>
      </c>
      <c r="HO298" s="183">
        <v>1568.496269246137</v>
      </c>
      <c r="HQ298" s="154"/>
      <c r="HS298" s="238">
        <v>14</v>
      </c>
      <c r="HT298" s="194">
        <v>2013</v>
      </c>
      <c r="HU298" s="239"/>
      <c r="HW298" s="239">
        <v>111.69589407999999</v>
      </c>
      <c r="HX298" s="239"/>
      <c r="HY298" s="154"/>
      <c r="HZ298" s="154"/>
      <c r="IA298" s="184"/>
      <c r="IB298" s="184"/>
      <c r="ID298" s="184"/>
      <c r="IE298" s="185"/>
      <c r="IF298" s="185"/>
      <c r="IG298" s="184"/>
    </row>
    <row r="299" spans="1:241" ht="15" customHeight="1" x14ac:dyDescent="0.25">
      <c r="A299" s="156">
        <v>296</v>
      </c>
      <c r="B299" s="155"/>
      <c r="E299" s="245">
        <v>233545</v>
      </c>
      <c r="F299" s="244"/>
      <c r="G299" s="244"/>
      <c r="H299" s="244"/>
      <c r="I299" s="244"/>
      <c r="J299" s="244"/>
      <c r="K299" s="244"/>
      <c r="L299" s="244"/>
      <c r="M299" s="244"/>
      <c r="N299" s="244"/>
      <c r="O299" s="244"/>
      <c r="P299" s="244"/>
      <c r="Q299" s="244"/>
      <c r="R299" s="244"/>
      <c r="S299" s="244"/>
      <c r="U299" s="244"/>
      <c r="V299" s="244"/>
      <c r="W299" s="244"/>
      <c r="X299" s="244"/>
      <c r="Y299" s="244"/>
      <c r="Z299" s="244"/>
      <c r="AA299" s="244"/>
      <c r="AB299" s="244"/>
      <c r="AC299" s="244"/>
      <c r="AD299" s="244"/>
      <c r="AE299" s="244"/>
      <c r="AF299" s="244"/>
      <c r="AG299" s="244"/>
      <c r="AH299" s="242"/>
      <c r="AI299" s="244"/>
      <c r="AJ299" s="244"/>
      <c r="AK299" s="244"/>
      <c r="AL299" s="244"/>
      <c r="AM299" s="244"/>
      <c r="AN299" s="244"/>
      <c r="AO299" s="244"/>
      <c r="AP299" s="244"/>
      <c r="AQ299" s="244"/>
      <c r="AR299" s="244"/>
      <c r="AS299" s="244"/>
      <c r="AT299" s="244"/>
      <c r="AU299" s="244"/>
      <c r="AV299" s="244"/>
      <c r="AW299" s="244"/>
      <c r="AX299" s="244"/>
      <c r="AY299" s="244"/>
      <c r="AZ299" s="244"/>
      <c r="BA299" s="244"/>
      <c r="BB299" s="244"/>
      <c r="BC299" s="244"/>
      <c r="BD299" s="244"/>
      <c r="BE299" s="244"/>
      <c r="BF299" s="244"/>
      <c r="BG299" s="244"/>
      <c r="BH299" s="244"/>
      <c r="BI299" s="244"/>
      <c r="BJ299" s="244"/>
      <c r="BK299" s="244"/>
      <c r="BL299" s="244"/>
      <c r="BM299" s="244"/>
      <c r="BN299" s="244"/>
      <c r="BO299" s="244"/>
      <c r="BP299" s="244"/>
      <c r="BQ299" s="244"/>
      <c r="BR299" s="244"/>
      <c r="BS299" s="244"/>
      <c r="BT299" s="244"/>
      <c r="BU299" s="244"/>
      <c r="BW299" s="244"/>
      <c r="BX299" s="244"/>
      <c r="BY299" s="244"/>
      <c r="BZ299" s="244"/>
      <c r="CA299" s="244"/>
      <c r="CB299" s="244"/>
      <c r="CC299" s="244"/>
      <c r="CE299" s="244"/>
      <c r="CF299" s="244"/>
      <c r="CG299" s="244"/>
      <c r="CH299" s="244"/>
      <c r="CI299" s="244"/>
      <c r="CJ299" s="244"/>
      <c r="CK299" s="244"/>
      <c r="CL299" s="244"/>
      <c r="CM299" s="244"/>
      <c r="CN299" s="244"/>
      <c r="CO299" s="257"/>
      <c r="CP299" s="244"/>
      <c r="CQ299" s="244"/>
      <c r="CR299" s="244"/>
      <c r="CS299" s="244"/>
      <c r="CT299" s="244"/>
      <c r="CU299" s="244"/>
      <c r="CV299" s="244"/>
      <c r="CW299" s="244"/>
      <c r="CX299" s="244"/>
      <c r="CY299" s="244"/>
      <c r="CZ299" s="244"/>
      <c r="DA299" s="244"/>
      <c r="DE299" s="244"/>
      <c r="DF299" s="244"/>
      <c r="DG299" s="244"/>
      <c r="DH299" s="244"/>
      <c r="DI299" s="244"/>
      <c r="DJ299" s="244"/>
      <c r="DK299" s="244"/>
      <c r="DL299" s="244"/>
      <c r="DM299" s="244"/>
      <c r="DN299" s="244"/>
      <c r="DO299" s="244"/>
      <c r="DP299" s="244"/>
      <c r="DQ299" s="244"/>
      <c r="DR299" s="244"/>
      <c r="DS299" s="244"/>
      <c r="DT299" s="244"/>
      <c r="DU299" s="244"/>
      <c r="DV299" s="244"/>
      <c r="DW299" s="244"/>
      <c r="DX299" s="244"/>
      <c r="DY299" s="244"/>
      <c r="DZ299" s="244"/>
      <c r="EA299" s="244"/>
      <c r="EB299" s="244"/>
      <c r="EC299" s="245">
        <v>650000</v>
      </c>
      <c r="ED299" s="244"/>
      <c r="EE299" s="245">
        <v>450000</v>
      </c>
      <c r="EK299" s="242">
        <v>16.8</v>
      </c>
      <c r="EO299" s="244"/>
      <c r="EP299" s="244"/>
      <c r="GA299" s="267">
        <v>4.764327820582456</v>
      </c>
      <c r="GB299" s="267"/>
      <c r="GC299" s="267">
        <v>41.044917549308231</v>
      </c>
      <c r="GD299" s="267"/>
      <c r="GE299" s="267">
        <v>108.70951305514588</v>
      </c>
      <c r="GF299" s="267"/>
      <c r="GG299" s="267">
        <v>141.9395099568122</v>
      </c>
      <c r="GH299" s="267"/>
      <c r="GI299" s="267">
        <v>69.819065129677711</v>
      </c>
      <c r="GJ299" s="267"/>
      <c r="GK299" s="267">
        <v>16.056853757363097</v>
      </c>
      <c r="GL299" s="267"/>
      <c r="GM299" s="267">
        <v>1.2298123451096481</v>
      </c>
      <c r="GN299" s="267"/>
      <c r="GO299" s="267">
        <v>60.415483289943516</v>
      </c>
      <c r="GP299" s="254"/>
      <c r="GQ299" s="254"/>
      <c r="GR299" s="254"/>
      <c r="GS299" s="254"/>
      <c r="GT299" s="254"/>
      <c r="GU299" s="184"/>
      <c r="GV299" s="184"/>
      <c r="GW299" s="184"/>
      <c r="GX299" s="184"/>
      <c r="GY299" s="184"/>
      <c r="GZ299" s="184"/>
      <c r="HC299" s="184"/>
      <c r="HG299" s="285">
        <v>1273.7665738076753</v>
      </c>
      <c r="HH299" s="285"/>
      <c r="HI299" s="285">
        <v>4317.5625275912989</v>
      </c>
      <c r="HJ299" s="285"/>
      <c r="HK299" s="285">
        <v>443.74419631304136</v>
      </c>
      <c r="HL299" s="285"/>
      <c r="HM299" s="285">
        <v>7661.6279246776576</v>
      </c>
      <c r="HO299" s="183">
        <v>1699.0237186028171</v>
      </c>
      <c r="HQ299" s="154"/>
      <c r="HS299" s="238">
        <v>14</v>
      </c>
      <c r="HT299" s="194">
        <v>2014</v>
      </c>
      <c r="HU299" s="239"/>
      <c r="HW299" s="239">
        <v>85.93511472000003</v>
      </c>
      <c r="HX299" s="239"/>
      <c r="HY299" s="154"/>
      <c r="HZ299" s="154"/>
      <c r="IA299" s="184"/>
      <c r="IB299" s="184"/>
      <c r="ID299" s="184"/>
      <c r="IE299" s="185"/>
      <c r="IF299" s="185"/>
      <c r="IG299" s="184"/>
    </row>
    <row r="300" spans="1:241" ht="15" customHeight="1" x14ac:dyDescent="0.25">
      <c r="A300" s="198">
        <v>297</v>
      </c>
      <c r="E300" s="245">
        <v>241038</v>
      </c>
      <c r="F300" s="244"/>
      <c r="G300" s="244"/>
      <c r="H300" s="244"/>
      <c r="I300" s="244"/>
      <c r="J300" s="244"/>
      <c r="K300" s="244"/>
      <c r="L300" s="244"/>
      <c r="M300" s="244"/>
      <c r="N300" s="244"/>
      <c r="O300" s="244"/>
      <c r="P300" s="244"/>
      <c r="Q300" s="244"/>
      <c r="R300" s="244"/>
      <c r="S300" s="244"/>
      <c r="U300" s="244"/>
      <c r="V300" s="244"/>
      <c r="W300" s="244"/>
      <c r="X300" s="244"/>
      <c r="Y300" s="244"/>
      <c r="Z300" s="244"/>
      <c r="AA300" s="244"/>
      <c r="AB300" s="244"/>
      <c r="AC300" s="244"/>
      <c r="AD300" s="244"/>
      <c r="AE300" s="244"/>
      <c r="AF300" s="244"/>
      <c r="AG300" s="244"/>
      <c r="AH300" s="242"/>
      <c r="AI300" s="244"/>
      <c r="AJ300" s="244"/>
      <c r="AK300" s="244"/>
      <c r="AL300" s="244"/>
      <c r="AM300" s="244"/>
      <c r="AN300" s="244"/>
      <c r="AO300" s="244"/>
      <c r="AP300" s="244"/>
      <c r="AQ300" s="244"/>
      <c r="AR300" s="244"/>
      <c r="AS300" s="244"/>
      <c r="AT300" s="244"/>
      <c r="AU300" s="244"/>
      <c r="AV300" s="244"/>
      <c r="AW300" s="244"/>
      <c r="AX300" s="244"/>
      <c r="AY300" s="244"/>
      <c r="AZ300" s="244"/>
      <c r="BA300" s="244"/>
      <c r="BB300" s="244"/>
      <c r="BC300" s="244"/>
      <c r="BD300" s="244"/>
      <c r="BE300" s="244"/>
      <c r="BF300" s="244"/>
      <c r="BG300" s="244"/>
      <c r="BH300" s="244"/>
      <c r="BI300" s="244"/>
      <c r="BJ300" s="244"/>
      <c r="BK300" s="244"/>
      <c r="BL300" s="244"/>
      <c r="BM300" s="244"/>
      <c r="BN300" s="244"/>
      <c r="BO300" s="244"/>
      <c r="BP300" s="244"/>
      <c r="BQ300" s="244"/>
      <c r="BR300" s="244"/>
      <c r="BS300" s="244"/>
      <c r="BT300" s="244"/>
      <c r="BU300" s="244"/>
      <c r="BW300" s="244"/>
      <c r="BX300" s="244"/>
      <c r="BY300" s="244"/>
      <c r="BZ300" s="244"/>
      <c r="CA300" s="244"/>
      <c r="CB300" s="244"/>
      <c r="CC300" s="244"/>
      <c r="CE300" s="244"/>
      <c r="CF300" s="244"/>
      <c r="CG300" s="244"/>
      <c r="CH300" s="244"/>
      <c r="CI300" s="244"/>
      <c r="CJ300" s="244"/>
      <c r="CK300" s="244"/>
      <c r="CL300" s="244"/>
      <c r="CM300" s="244"/>
      <c r="CN300" s="244"/>
      <c r="CO300" s="257"/>
      <c r="CP300" s="244"/>
      <c r="CQ300" s="244"/>
      <c r="CR300" s="244"/>
      <c r="CS300" s="244"/>
      <c r="CT300" s="244"/>
      <c r="CU300" s="244"/>
      <c r="CV300" s="244"/>
      <c r="CW300" s="244"/>
      <c r="CX300" s="244"/>
      <c r="CY300" s="244"/>
      <c r="CZ300" s="244"/>
      <c r="DA300" s="244"/>
      <c r="DE300" s="244"/>
      <c r="DF300" s="244"/>
      <c r="DG300" s="244"/>
      <c r="DH300" s="244"/>
      <c r="DI300" s="244"/>
      <c r="DJ300" s="244"/>
      <c r="DK300" s="244"/>
      <c r="DL300" s="244"/>
      <c r="DM300" s="244"/>
      <c r="DN300" s="244"/>
      <c r="DO300" s="244"/>
      <c r="DP300" s="244"/>
      <c r="DQ300" s="244"/>
      <c r="DR300" s="244"/>
      <c r="DS300" s="244"/>
      <c r="DT300" s="244"/>
      <c r="DU300" s="244"/>
      <c r="DV300" s="244"/>
      <c r="DW300" s="244"/>
      <c r="DX300" s="244"/>
      <c r="DY300" s="244"/>
      <c r="DZ300" s="244"/>
      <c r="EA300" s="244"/>
      <c r="EB300" s="244"/>
      <c r="EC300" s="245">
        <v>665000</v>
      </c>
      <c r="ED300" s="244"/>
      <c r="EE300" s="245">
        <v>480000</v>
      </c>
      <c r="EK300" s="242">
        <v>23.1</v>
      </c>
      <c r="EO300" s="244"/>
      <c r="EP300" s="244"/>
      <c r="GA300" s="267">
        <v>2.9765756438462532</v>
      </c>
      <c r="GB300" s="267"/>
      <c r="GC300" s="267">
        <v>36.340191079069221</v>
      </c>
      <c r="GD300" s="267"/>
      <c r="GE300" s="267">
        <v>110.12671268157</v>
      </c>
      <c r="GF300" s="267"/>
      <c r="GG300" s="267">
        <v>137.73878073302257</v>
      </c>
      <c r="GH300" s="267"/>
      <c r="GI300" s="267">
        <v>67.168111914914007</v>
      </c>
      <c r="GJ300" s="267"/>
      <c r="GK300" s="267">
        <v>17.138374268300044</v>
      </c>
      <c r="GL300" s="267"/>
      <c r="GM300" s="267">
        <v>1.3836042891732965</v>
      </c>
      <c r="GN300" s="267"/>
      <c r="GO300" s="267">
        <v>59.85204041046854</v>
      </c>
      <c r="GP300" s="254"/>
      <c r="GQ300" s="254"/>
      <c r="GR300" s="254"/>
      <c r="GS300" s="254"/>
      <c r="GT300" s="254"/>
      <c r="GU300" s="184"/>
      <c r="GV300" s="184"/>
      <c r="GW300" s="184"/>
      <c r="GX300" s="184"/>
      <c r="GY300" s="184"/>
      <c r="GZ300" s="184"/>
      <c r="HC300" s="184"/>
      <c r="HG300" s="285">
        <v>1438.6715198981262</v>
      </c>
      <c r="HH300" s="285"/>
      <c r="HI300" s="285">
        <v>5090.0043796856198</v>
      </c>
      <c r="HJ300" s="285"/>
      <c r="HK300" s="285">
        <v>444.96133731308129</v>
      </c>
      <c r="HL300" s="285"/>
      <c r="HM300" s="285">
        <v>8536.3385092139015</v>
      </c>
      <c r="HO300" s="183">
        <v>1807.3604658631098</v>
      </c>
      <c r="HQ300" s="154"/>
      <c r="HS300" s="238">
        <v>14</v>
      </c>
      <c r="HT300" s="194">
        <v>2015</v>
      </c>
      <c r="HU300" s="239"/>
      <c r="HW300" s="239">
        <v>72.199630770000013</v>
      </c>
      <c r="HX300" s="239"/>
      <c r="HY300" s="154"/>
      <c r="HZ300" s="154"/>
      <c r="IA300" s="184"/>
      <c r="IB300" s="184"/>
      <c r="ID300" s="184"/>
      <c r="IE300" s="185"/>
      <c r="IF300" s="185"/>
      <c r="IG300" s="184"/>
    </row>
    <row r="301" spans="1:241" ht="15" customHeight="1" x14ac:dyDescent="0.35">
      <c r="A301" s="156">
        <v>298</v>
      </c>
      <c r="E301" s="245">
        <v>246850</v>
      </c>
      <c r="F301" s="244"/>
      <c r="G301" s="244"/>
      <c r="H301" s="244"/>
      <c r="I301" s="244"/>
      <c r="J301" s="244"/>
      <c r="K301" s="244"/>
      <c r="L301" s="244"/>
      <c r="M301" s="244"/>
      <c r="N301" s="244"/>
      <c r="O301" s="244"/>
      <c r="P301" s="244"/>
      <c r="Q301" s="244"/>
      <c r="R301" s="244"/>
      <c r="S301" s="244"/>
      <c r="U301" s="244"/>
      <c r="V301" s="244"/>
      <c r="W301" s="244"/>
      <c r="X301" s="244"/>
      <c r="Y301" s="244"/>
      <c r="Z301" s="244"/>
      <c r="AA301" s="244"/>
      <c r="AB301" s="244"/>
      <c r="AC301" s="244"/>
      <c r="AD301" s="244"/>
      <c r="AE301" s="244"/>
      <c r="AF301" s="244"/>
      <c r="AG301" s="244"/>
      <c r="AH301" s="242"/>
      <c r="AI301" s="244"/>
      <c r="AJ301" s="244"/>
      <c r="AK301" s="244"/>
      <c r="AL301" s="244"/>
      <c r="AM301" s="244"/>
      <c r="AN301" s="244"/>
      <c r="AO301" s="244"/>
      <c r="AP301" s="244"/>
      <c r="AQ301" s="244"/>
      <c r="AR301" s="244"/>
      <c r="AS301" s="244"/>
      <c r="AT301" s="244"/>
      <c r="AU301" s="244"/>
      <c r="AV301" s="244"/>
      <c r="AW301" s="244"/>
      <c r="AX301" s="244"/>
      <c r="AY301" s="244"/>
      <c r="AZ301" s="244"/>
      <c r="BA301" s="244"/>
      <c r="BB301" s="244"/>
      <c r="BC301" s="244"/>
      <c r="BD301" s="244"/>
      <c r="BE301" s="244"/>
      <c r="BF301" s="244"/>
      <c r="BG301" s="244"/>
      <c r="BH301" s="244"/>
      <c r="BI301" s="244"/>
      <c r="BJ301" s="244"/>
      <c r="BK301" s="244"/>
      <c r="BL301" s="244"/>
      <c r="BM301" s="244"/>
      <c r="BN301" s="244"/>
      <c r="BO301" s="244"/>
      <c r="BP301" s="244"/>
      <c r="BQ301" s="244"/>
      <c r="BR301" s="244"/>
      <c r="BS301" s="244"/>
      <c r="BT301" s="244"/>
      <c r="BU301" s="244"/>
      <c r="BW301" s="244"/>
      <c r="BX301" s="244"/>
      <c r="BY301" s="244"/>
      <c r="BZ301" s="244"/>
      <c r="CA301" s="244"/>
      <c r="CB301" s="244"/>
      <c r="CC301" s="244"/>
      <c r="CE301" s="244"/>
      <c r="CF301" s="244"/>
      <c r="CG301" s="244"/>
      <c r="CH301" s="244"/>
      <c r="CI301" s="244"/>
      <c r="CJ301" s="244"/>
      <c r="CK301" s="244"/>
      <c r="CL301" s="244"/>
      <c r="CM301" s="244"/>
      <c r="CN301" s="244"/>
      <c r="CO301" s="257"/>
      <c r="CP301" s="244"/>
      <c r="CQ301" s="244"/>
      <c r="CR301" s="244"/>
      <c r="CS301" s="244"/>
      <c r="CT301" s="244"/>
      <c r="CU301" s="244"/>
      <c r="CV301" s="244"/>
      <c r="CW301" s="244"/>
      <c r="CX301" s="244"/>
      <c r="CY301" s="244"/>
      <c r="CZ301" s="244"/>
      <c r="DA301" s="244"/>
      <c r="DE301" s="244"/>
      <c r="DF301" s="244"/>
      <c r="DG301" s="244"/>
      <c r="DH301" s="244"/>
      <c r="DI301" s="244"/>
      <c r="DJ301" s="244"/>
      <c r="DK301" s="244"/>
      <c r="DL301" s="244"/>
      <c r="DM301" s="244"/>
      <c r="DN301" s="244"/>
      <c r="DO301" s="244"/>
      <c r="DP301" s="244"/>
      <c r="DQ301" s="244"/>
      <c r="DR301" s="244"/>
      <c r="DS301" s="244"/>
      <c r="DT301" s="244"/>
      <c r="DU301" s="244"/>
      <c r="DV301" s="244"/>
      <c r="DW301" s="244"/>
      <c r="DX301" s="244"/>
      <c r="DY301" s="244"/>
      <c r="DZ301" s="244"/>
      <c r="EA301" s="244"/>
      <c r="EB301" s="244"/>
      <c r="ED301" s="244"/>
      <c r="EK301" s="242">
        <v>18.099999999999998</v>
      </c>
      <c r="EO301" s="244"/>
      <c r="EP301" s="244"/>
      <c r="GA301" s="267">
        <v>2.9697218471055149</v>
      </c>
      <c r="GB301" s="267"/>
      <c r="GC301" s="267">
        <v>35.877392902463789</v>
      </c>
      <c r="GD301" s="267"/>
      <c r="GE301" s="267">
        <v>110.60809989510389</v>
      </c>
      <c r="GF301" s="267"/>
      <c r="GG301" s="267">
        <v>136.89894037339801</v>
      </c>
      <c r="GH301" s="267"/>
      <c r="GI301" s="267">
        <v>72.199036976766266</v>
      </c>
      <c r="GJ301" s="267"/>
      <c r="GK301" s="267">
        <v>16.236729977332843</v>
      </c>
      <c r="GL301" s="267"/>
      <c r="GM301" s="267">
        <v>1.6016462722684366</v>
      </c>
      <c r="GN301" s="267"/>
      <c r="GO301" s="267">
        <v>59.805423100905841</v>
      </c>
      <c r="GP301" s="254"/>
      <c r="GQ301" s="254"/>
      <c r="GR301" s="254"/>
      <c r="GS301" s="254"/>
      <c r="GT301" s="254"/>
      <c r="GU301" s="184"/>
      <c r="GV301" s="184"/>
      <c r="GW301" s="184"/>
      <c r="GX301" s="184"/>
      <c r="GY301" s="184"/>
      <c r="GZ301" s="184"/>
      <c r="HC301" s="184"/>
      <c r="HG301" s="184"/>
      <c r="HH301" s="184"/>
      <c r="HI301" s="184"/>
      <c r="HJ301" s="184"/>
      <c r="HK301" s="184"/>
      <c r="HL301" s="184"/>
      <c r="HM301" s="184"/>
      <c r="HO301" s="183">
        <v>1735.1609532812579</v>
      </c>
      <c r="HQ301" s="154"/>
      <c r="HS301">
        <v>14</v>
      </c>
      <c r="HT301" s="194">
        <v>2016</v>
      </c>
      <c r="HU301" s="239"/>
      <c r="HW301">
        <v>104.55044700000001</v>
      </c>
      <c r="HX301" s="239"/>
      <c r="HY301" s="154"/>
      <c r="HZ301" s="154"/>
      <c r="IA301" s="184"/>
      <c r="IB301" s="184"/>
      <c r="ID301" s="184"/>
      <c r="IE301" s="185"/>
      <c r="IF301" s="185"/>
      <c r="IG301" s="184"/>
    </row>
    <row r="302" spans="1:241" ht="15" customHeight="1" x14ac:dyDescent="0.35">
      <c r="A302" s="156">
        <v>299</v>
      </c>
      <c r="E302" s="245">
        <v>253182</v>
      </c>
      <c r="F302" s="244"/>
      <c r="G302" s="244"/>
      <c r="H302" s="244"/>
      <c r="I302" s="244"/>
      <c r="J302" s="244"/>
      <c r="K302" s="244"/>
      <c r="L302" s="244"/>
      <c r="M302" s="244"/>
      <c r="N302" s="244"/>
      <c r="O302" s="244"/>
      <c r="P302" s="244"/>
      <c r="Q302" s="244"/>
      <c r="R302" s="244"/>
      <c r="S302" s="244"/>
      <c r="U302" s="244"/>
      <c r="V302" s="244"/>
      <c r="W302" s="244"/>
      <c r="X302" s="244"/>
      <c r="Y302" s="244"/>
      <c r="Z302" s="244"/>
      <c r="AA302" s="244"/>
      <c r="AB302" s="244"/>
      <c r="AC302" s="244"/>
      <c r="AD302" s="244"/>
      <c r="AE302" s="244"/>
      <c r="AF302" s="244"/>
      <c r="AG302" s="244"/>
      <c r="AH302" s="242"/>
      <c r="AI302" s="244"/>
      <c r="AJ302" s="244"/>
      <c r="AK302" s="244"/>
      <c r="AL302" s="244"/>
      <c r="AM302" s="244"/>
      <c r="AN302" s="244"/>
      <c r="AO302" s="244"/>
      <c r="AP302" s="244"/>
      <c r="AQ302" s="244"/>
      <c r="AR302" s="244"/>
      <c r="AS302" s="244"/>
      <c r="AT302" s="244"/>
      <c r="AU302" s="244"/>
      <c r="AV302" s="244"/>
      <c r="AW302" s="244"/>
      <c r="AX302" s="244"/>
      <c r="AY302" s="244"/>
      <c r="AZ302" s="244"/>
      <c r="BA302" s="244"/>
      <c r="BB302" s="244"/>
      <c r="BC302" s="244"/>
      <c r="BD302" s="244"/>
      <c r="BE302" s="244"/>
      <c r="BF302" s="244"/>
      <c r="BG302" s="244"/>
      <c r="BH302" s="244"/>
      <c r="BI302" s="244"/>
      <c r="BJ302" s="244"/>
      <c r="BK302" s="244"/>
      <c r="BL302" s="244"/>
      <c r="BM302" s="244"/>
      <c r="BN302" s="244"/>
      <c r="BO302" s="244"/>
      <c r="BP302" s="244"/>
      <c r="BQ302" s="244"/>
      <c r="BR302" s="244"/>
      <c r="BS302" s="244"/>
      <c r="BT302" s="244"/>
      <c r="BU302" s="244"/>
      <c r="BW302" s="244"/>
      <c r="BX302" s="244"/>
      <c r="BY302" s="244"/>
      <c r="BZ302" s="244"/>
      <c r="CA302" s="244"/>
      <c r="CB302" s="244"/>
      <c r="CC302" s="244"/>
      <c r="CE302" s="244"/>
      <c r="CF302" s="244"/>
      <c r="CG302" s="244"/>
      <c r="CH302" s="244"/>
      <c r="CI302" s="244"/>
      <c r="CJ302" s="244"/>
      <c r="CK302" s="244"/>
      <c r="CL302" s="244"/>
      <c r="CM302" s="244"/>
      <c r="CN302" s="244"/>
      <c r="CO302" s="257"/>
      <c r="CP302" s="244"/>
      <c r="CQ302" s="244"/>
      <c r="CR302" s="244"/>
      <c r="CS302" s="244"/>
      <c r="CT302" s="244"/>
      <c r="CU302" s="244"/>
      <c r="CV302" s="244"/>
      <c r="CW302" s="244"/>
      <c r="CX302" s="244"/>
      <c r="CY302" s="244"/>
      <c r="CZ302" s="244"/>
      <c r="DA302" s="244"/>
      <c r="DE302" s="244"/>
      <c r="DF302" s="244"/>
      <c r="DG302" s="244"/>
      <c r="DH302" s="244"/>
      <c r="DI302" s="244"/>
      <c r="DJ302" s="244"/>
      <c r="DK302" s="244"/>
      <c r="DL302" s="244"/>
      <c r="DM302" s="244"/>
      <c r="DN302" s="244"/>
      <c r="DO302" s="244"/>
      <c r="DP302" s="244"/>
      <c r="DQ302" s="244"/>
      <c r="DR302" s="244"/>
      <c r="DS302" s="244"/>
      <c r="DT302" s="244"/>
      <c r="DU302" s="244"/>
      <c r="DV302" s="244"/>
      <c r="DW302" s="244"/>
      <c r="DX302" s="244"/>
      <c r="DY302" s="244"/>
      <c r="DZ302" s="244"/>
      <c r="EA302" s="244"/>
      <c r="EB302" s="244"/>
      <c r="ED302" s="244"/>
      <c r="EK302" s="242">
        <v>12.2</v>
      </c>
      <c r="EO302" s="244"/>
      <c r="EP302" s="244"/>
      <c r="GA302" s="267">
        <v>1.6595287360068971</v>
      </c>
      <c r="GB302" s="267"/>
      <c r="GC302" s="267">
        <v>25.549824534364582</v>
      </c>
      <c r="GD302" s="267"/>
      <c r="GE302" s="267">
        <v>78.770311643010132</v>
      </c>
      <c r="GF302" s="267"/>
      <c r="GG302" s="267">
        <v>102.48185913268154</v>
      </c>
      <c r="GH302" s="267"/>
      <c r="GI302" s="267">
        <v>62.041476166814448</v>
      </c>
      <c r="GJ302" s="267"/>
      <c r="GK302" s="267">
        <v>12.756080730245847</v>
      </c>
      <c r="GL302" s="267"/>
      <c r="GM302" s="267">
        <v>1.5469734502165611</v>
      </c>
      <c r="GN302" s="267"/>
      <c r="GO302" s="267">
        <v>44.896188905393885</v>
      </c>
      <c r="GP302" s="254"/>
      <c r="GQ302" s="254"/>
      <c r="GR302" s="254"/>
      <c r="GS302" s="254"/>
      <c r="GT302" s="254"/>
      <c r="GU302" s="184"/>
      <c r="GV302" s="184"/>
      <c r="GW302" s="184"/>
      <c r="GX302" s="184"/>
      <c r="GY302" s="184"/>
      <c r="GZ302" s="184"/>
      <c r="HC302" s="184"/>
      <c r="HG302" s="184"/>
      <c r="HH302" s="184"/>
      <c r="HI302" s="184"/>
      <c r="HJ302" s="184"/>
      <c r="HK302" s="184"/>
      <c r="HL302" s="184"/>
      <c r="HM302" s="184"/>
      <c r="HO302" s="284">
        <v>1542.6400479203078</v>
      </c>
      <c r="HQ302" s="154"/>
      <c r="HS302">
        <v>14</v>
      </c>
      <c r="HT302" s="154"/>
      <c r="HU302" s="239"/>
      <c r="HW302">
        <v>139.03085181</v>
      </c>
      <c r="HX302" s="239"/>
      <c r="HY302" s="154"/>
      <c r="HZ302" s="154"/>
      <c r="IA302" s="184"/>
      <c r="IB302" s="184"/>
      <c r="ID302" s="184"/>
      <c r="IE302" s="185"/>
      <c r="IF302" s="185"/>
      <c r="IG302" s="184"/>
    </row>
    <row r="303" spans="1:241" ht="15" customHeight="1" x14ac:dyDescent="0.35">
      <c r="A303" s="156">
        <v>300</v>
      </c>
      <c r="E303" s="245">
        <v>262764</v>
      </c>
      <c r="F303" s="244"/>
      <c r="G303" s="244"/>
      <c r="H303" s="244"/>
      <c r="I303" s="244"/>
      <c r="J303" s="244"/>
      <c r="K303" s="244"/>
      <c r="L303" s="244"/>
      <c r="M303" s="244"/>
      <c r="N303" s="244"/>
      <c r="O303" s="244"/>
      <c r="P303" s="244"/>
      <c r="Q303" s="244"/>
      <c r="R303" s="244"/>
      <c r="S303" s="244"/>
      <c r="U303" s="244"/>
      <c r="V303" s="244"/>
      <c r="W303" s="244"/>
      <c r="X303" s="244"/>
      <c r="Y303" s="244"/>
      <c r="Z303" s="244"/>
      <c r="AA303" s="244"/>
      <c r="AB303" s="244"/>
      <c r="AC303" s="244"/>
      <c r="AD303" s="244"/>
      <c r="AE303" s="244"/>
      <c r="AF303" s="244"/>
      <c r="AG303" s="244"/>
      <c r="AH303" s="242"/>
      <c r="AI303" s="244"/>
      <c r="AJ303" s="244"/>
      <c r="AK303" s="244"/>
      <c r="AL303" s="244"/>
      <c r="AM303" s="244"/>
      <c r="AN303" s="244"/>
      <c r="AO303" s="244"/>
      <c r="AP303" s="244"/>
      <c r="AQ303" s="244"/>
      <c r="AR303" s="244"/>
      <c r="AS303" s="244"/>
      <c r="AT303" s="244"/>
      <c r="AU303" s="244"/>
      <c r="AV303" s="244"/>
      <c r="AW303" s="244"/>
      <c r="AX303" s="244"/>
      <c r="AY303" s="244"/>
      <c r="AZ303" s="244"/>
      <c r="BA303" s="244"/>
      <c r="BB303" s="244"/>
      <c r="BC303" s="244"/>
      <c r="BD303" s="244"/>
      <c r="BE303" s="244"/>
      <c r="BF303" s="244"/>
      <c r="BG303" s="244"/>
      <c r="BH303" s="244"/>
      <c r="BI303" s="244"/>
      <c r="BJ303" s="244"/>
      <c r="BK303" s="244"/>
      <c r="BL303" s="244"/>
      <c r="BM303" s="244"/>
      <c r="BN303" s="244"/>
      <c r="BO303" s="244"/>
      <c r="BP303" s="244"/>
      <c r="BQ303" s="244"/>
      <c r="BR303" s="244"/>
      <c r="BS303" s="244"/>
      <c r="BT303" s="244"/>
      <c r="BU303" s="244"/>
      <c r="BW303" s="244"/>
      <c r="BX303" s="244"/>
      <c r="BY303" s="244"/>
      <c r="BZ303" s="244"/>
      <c r="CA303" s="244"/>
      <c r="CB303" s="244"/>
      <c r="CC303" s="244"/>
      <c r="CE303" s="244"/>
      <c r="CF303" s="244"/>
      <c r="CG303" s="244"/>
      <c r="CH303" s="244"/>
      <c r="CI303" s="244"/>
      <c r="CJ303" s="244"/>
      <c r="CK303" s="244"/>
      <c r="CL303" s="244"/>
      <c r="CM303" s="244"/>
      <c r="CN303" s="244"/>
      <c r="CO303" s="257"/>
      <c r="CP303" s="244"/>
      <c r="CQ303" s="244"/>
      <c r="CR303" s="244"/>
      <c r="CS303" s="244"/>
      <c r="CT303" s="244"/>
      <c r="CU303" s="244"/>
      <c r="CV303" s="244"/>
      <c r="CW303" s="244"/>
      <c r="CX303" s="244"/>
      <c r="CY303" s="244"/>
      <c r="CZ303" s="244"/>
      <c r="DA303" s="244"/>
      <c r="DE303" s="244"/>
      <c r="DF303" s="244"/>
      <c r="DG303" s="244"/>
      <c r="DH303" s="244"/>
      <c r="DI303" s="244"/>
      <c r="DJ303" s="244"/>
      <c r="DK303" s="244"/>
      <c r="DL303" s="244"/>
      <c r="DM303" s="244"/>
      <c r="DN303" s="244"/>
      <c r="DO303" s="244"/>
      <c r="DP303" s="244"/>
      <c r="DQ303" s="244"/>
      <c r="DR303" s="244"/>
      <c r="DS303" s="244"/>
      <c r="DT303" s="244"/>
      <c r="DU303" s="244"/>
      <c r="DV303" s="244"/>
      <c r="DW303" s="244"/>
      <c r="DX303" s="244"/>
      <c r="DY303" s="244"/>
      <c r="DZ303" s="244"/>
      <c r="EA303" s="244"/>
      <c r="EB303" s="244"/>
      <c r="EC303"/>
      <c r="EE303"/>
      <c r="EK303" s="242">
        <v>11.7</v>
      </c>
      <c r="EO303" s="244"/>
      <c r="EP303" s="244"/>
      <c r="GA303" s="267"/>
      <c r="GB303" s="267"/>
      <c r="GC303" s="267"/>
      <c r="GD303" s="267"/>
      <c r="GE303" s="267"/>
      <c r="GF303" s="267"/>
      <c r="GG303" s="267"/>
      <c r="GH303" s="267"/>
      <c r="GI303" s="267"/>
      <c r="GJ303" s="267"/>
      <c r="GK303" s="267"/>
      <c r="GL303" s="267"/>
      <c r="GM303" s="267"/>
      <c r="GN303" s="267"/>
      <c r="GO303" s="267"/>
      <c r="GP303" s="254"/>
      <c r="GQ303" s="254"/>
      <c r="GR303" s="254"/>
      <c r="GS303" s="254"/>
      <c r="GT303" s="254"/>
      <c r="GU303" s="184"/>
      <c r="GV303" s="184"/>
      <c r="GW303" s="184"/>
      <c r="GX303" s="184"/>
      <c r="GY303" s="184"/>
      <c r="GZ303" s="184"/>
      <c r="HC303" s="184"/>
      <c r="HG303" s="184"/>
      <c r="HH303" s="184"/>
      <c r="HI303" s="184"/>
      <c r="HJ303" s="184"/>
      <c r="HK303" s="184"/>
      <c r="HL303" s="184"/>
      <c r="HM303" s="184"/>
      <c r="HO303" s="284">
        <v>1440.7078105277319</v>
      </c>
      <c r="HQ303" s="154"/>
      <c r="HS303" s="238"/>
      <c r="HT303" s="154"/>
      <c r="HU303" s="239"/>
      <c r="HW303" s="239">
        <v>147.9</v>
      </c>
      <c r="HX303" s="239"/>
      <c r="HY303" s="154"/>
      <c r="HZ303" s="154"/>
      <c r="IA303" s="184"/>
      <c r="IB303" s="184"/>
      <c r="ID303" s="184"/>
      <c r="IE303" s="185"/>
      <c r="IF303" s="185"/>
      <c r="IG303" s="184"/>
    </row>
    <row r="304" spans="1:241" ht="15" customHeight="1" x14ac:dyDescent="0.35">
      <c r="A304" s="156">
        <v>301</v>
      </c>
      <c r="B304" s="197" t="s">
        <v>63</v>
      </c>
      <c r="F304" s="244"/>
      <c r="G304" s="244"/>
      <c r="H304" s="244"/>
      <c r="I304" s="244"/>
      <c r="J304" s="244"/>
      <c r="K304" s="244"/>
      <c r="L304" s="244"/>
      <c r="M304" s="244"/>
      <c r="N304" s="244"/>
      <c r="O304" s="244"/>
      <c r="P304" s="244"/>
      <c r="Q304" s="244"/>
      <c r="R304" s="244"/>
      <c r="S304" s="244"/>
      <c r="U304" s="244"/>
      <c r="V304" s="244"/>
      <c r="W304" s="244"/>
      <c r="X304" s="244"/>
      <c r="Y304" s="244"/>
      <c r="Z304" s="244"/>
      <c r="AA304" s="244"/>
      <c r="AB304" s="244"/>
      <c r="AC304" s="244"/>
      <c r="AD304" s="244"/>
      <c r="AE304" s="244"/>
      <c r="AF304" s="244"/>
      <c r="AG304" s="244"/>
      <c r="AH304" s="242"/>
      <c r="AI304" s="244"/>
      <c r="AJ304" s="244"/>
      <c r="AK304" s="244"/>
      <c r="AL304" s="244"/>
      <c r="AM304" s="244"/>
      <c r="AN304" s="244"/>
      <c r="AO304" s="244"/>
      <c r="AP304" s="244"/>
      <c r="AQ304" s="244"/>
      <c r="AR304" s="244"/>
      <c r="AS304" s="244"/>
      <c r="AT304" s="244"/>
      <c r="AU304" s="244"/>
      <c r="AV304" s="244"/>
      <c r="AW304" s="244"/>
      <c r="AX304" s="244"/>
      <c r="AY304" s="244"/>
      <c r="AZ304" s="244"/>
      <c r="BA304" s="244"/>
      <c r="BB304" s="244"/>
      <c r="BC304" s="244"/>
      <c r="BD304" s="244"/>
      <c r="BE304" s="244"/>
      <c r="BF304" s="244"/>
      <c r="BG304" s="244"/>
      <c r="BH304" s="244"/>
      <c r="BI304" s="244"/>
      <c r="BJ304" s="244"/>
      <c r="BK304" s="244"/>
      <c r="BL304" s="244"/>
      <c r="BM304" s="244"/>
      <c r="BN304" s="244"/>
      <c r="BO304" s="244"/>
      <c r="BP304" s="244"/>
      <c r="BQ304" s="244"/>
      <c r="BR304" s="244"/>
      <c r="BS304" s="244"/>
      <c r="BT304" s="244"/>
      <c r="BU304" s="244"/>
      <c r="BW304" s="244"/>
      <c r="BX304" s="244"/>
      <c r="BY304" s="244"/>
      <c r="BZ304" s="244"/>
      <c r="CA304" s="244"/>
      <c r="CB304" s="244"/>
      <c r="CC304" s="244"/>
      <c r="CE304" s="244"/>
      <c r="CF304" s="244"/>
      <c r="CG304" s="244"/>
      <c r="CH304" s="244"/>
      <c r="CI304" s="244"/>
      <c r="CJ304" s="244"/>
      <c r="CK304" s="244"/>
      <c r="CL304" s="244"/>
      <c r="CM304" s="244"/>
      <c r="CN304" s="244"/>
      <c r="CO304" s="257"/>
      <c r="CP304" s="244"/>
      <c r="CQ304" s="244"/>
      <c r="CR304" s="244"/>
      <c r="CS304" s="244"/>
      <c r="CT304" s="244"/>
      <c r="CU304" s="244"/>
      <c r="CV304" s="244"/>
      <c r="CW304" s="244"/>
      <c r="CX304" s="244"/>
      <c r="CY304" s="244"/>
      <c r="CZ304" s="244"/>
      <c r="DA304" s="244"/>
      <c r="DE304" s="244"/>
      <c r="DF304" s="244"/>
      <c r="DG304" s="244"/>
      <c r="DH304" s="244"/>
      <c r="DI304" s="244"/>
      <c r="DJ304" s="244"/>
      <c r="DK304" s="244"/>
      <c r="DL304" s="244"/>
      <c r="DM304" s="244"/>
      <c r="DN304" s="244"/>
      <c r="DO304" s="244"/>
      <c r="DP304" s="244"/>
      <c r="DQ304" s="244"/>
      <c r="DR304" s="244"/>
      <c r="DS304" s="244"/>
      <c r="DT304" s="244"/>
      <c r="DU304" s="244"/>
      <c r="DV304" s="244"/>
      <c r="DW304" s="244"/>
      <c r="DX304" s="244"/>
      <c r="DY304" s="244"/>
      <c r="DZ304" s="244"/>
      <c r="EA304" s="244"/>
      <c r="EB304" s="244"/>
      <c r="EC304"/>
      <c r="ED304" s="244"/>
      <c r="EE304"/>
      <c r="EK304" s="242"/>
      <c r="EO304" s="244"/>
      <c r="EP304" s="244"/>
      <c r="GA304" s="254"/>
      <c r="GB304" s="254"/>
      <c r="GC304" s="254"/>
      <c r="GD304" s="254"/>
      <c r="GE304" s="254"/>
      <c r="GF304" s="254"/>
      <c r="GG304" s="254"/>
      <c r="GH304" s="254"/>
      <c r="GI304" s="254"/>
      <c r="GJ304" s="254"/>
      <c r="GK304" s="254"/>
      <c r="GL304" s="254"/>
      <c r="GM304" s="254"/>
      <c r="GN304" s="254"/>
      <c r="GO304" s="254"/>
      <c r="GP304" s="254"/>
      <c r="GQ304" s="254"/>
      <c r="GR304" s="254"/>
      <c r="GS304" s="254"/>
      <c r="GT304" s="254"/>
      <c r="GU304" s="184"/>
      <c r="GV304" s="184"/>
      <c r="GW304" s="184"/>
      <c r="GX304" s="184"/>
      <c r="GY304" s="184"/>
      <c r="GZ304" s="184"/>
      <c r="HC304" s="184"/>
      <c r="HG304" s="184"/>
      <c r="HH304" s="184"/>
      <c r="HI304" s="184"/>
      <c r="HJ304" s="184"/>
      <c r="HK304" s="184"/>
      <c r="HL304" s="184"/>
      <c r="HM304" s="184"/>
      <c r="HO304" s="183"/>
      <c r="HQ304" s="154"/>
      <c r="HS304" s="238"/>
      <c r="HT304" s="154"/>
      <c r="HU304" s="239"/>
      <c r="HW304" s="239"/>
      <c r="HX304" s="239"/>
      <c r="HY304" s="154"/>
      <c r="HZ304" s="154"/>
      <c r="IA304" s="184"/>
      <c r="IB304" s="184"/>
      <c r="ID304" s="184"/>
      <c r="IE304" s="185"/>
      <c r="IF304" s="185"/>
      <c r="IG304" s="184"/>
    </row>
    <row r="305" spans="1:241" ht="15" customHeight="1" x14ac:dyDescent="0.25">
      <c r="A305" s="156">
        <v>302</v>
      </c>
      <c r="B305" s="197">
        <v>1991</v>
      </c>
      <c r="E305" s="245">
        <v>133552</v>
      </c>
      <c r="G305" s="245">
        <v>23019</v>
      </c>
      <c r="I305" s="245">
        <v>19335</v>
      </c>
      <c r="K305" s="245">
        <v>15417</v>
      </c>
      <c r="M305" s="242">
        <f>G305/E305*100</f>
        <v>17.235982987899845</v>
      </c>
      <c r="N305" s="242"/>
      <c r="O305" s="242">
        <f>I305/E305*100</f>
        <v>14.477506888702527</v>
      </c>
      <c r="P305" s="242"/>
      <c r="Q305" s="242">
        <f>K305/E305*100</f>
        <v>11.543818138253265</v>
      </c>
      <c r="R305" s="242"/>
      <c r="S305" s="242">
        <v>34</v>
      </c>
      <c r="U305" s="242"/>
      <c r="V305" s="242"/>
      <c r="W305" s="245">
        <v>188</v>
      </c>
      <c r="Y305" s="258">
        <v>0.15645284777470791</v>
      </c>
      <c r="Z305" s="258"/>
      <c r="AA305" s="245">
        <v>36585</v>
      </c>
      <c r="AC305" s="242">
        <v>30.445890616157918</v>
      </c>
      <c r="AD305" s="242"/>
      <c r="AE305" s="245">
        <v>28475</v>
      </c>
      <c r="AG305" s="242">
        <v>23.696781065876635</v>
      </c>
      <c r="AH305" s="242"/>
      <c r="AI305" s="245">
        <v>3.784602338118602</v>
      </c>
      <c r="AK305" s="245">
        <v>1097</v>
      </c>
      <c r="AM305" s="245">
        <v>576</v>
      </c>
      <c r="AO305" s="245">
        <v>1292</v>
      </c>
      <c r="AQ305" s="245">
        <v>31</v>
      </c>
      <c r="AS305" s="245">
        <v>748</v>
      </c>
      <c r="AU305" s="245">
        <v>1373</v>
      </c>
      <c r="AW305" s="245">
        <v>792</v>
      </c>
      <c r="AY305" s="245">
        <v>1595</v>
      </c>
      <c r="BC305" s="245">
        <v>928</v>
      </c>
      <c r="BE305" s="245">
        <v>300</v>
      </c>
      <c r="BG305" s="245">
        <v>39</v>
      </c>
      <c r="BI305" s="245">
        <v>589</v>
      </c>
      <c r="BK305" s="242"/>
      <c r="BL305" s="242"/>
      <c r="BM305" s="245">
        <v>777</v>
      </c>
      <c r="BO305" s="245">
        <v>1969</v>
      </c>
      <c r="BQ305" s="245">
        <v>1409</v>
      </c>
      <c r="BS305" s="245">
        <v>485</v>
      </c>
      <c r="BU305" s="245">
        <v>16539</v>
      </c>
      <c r="BW305" s="242"/>
      <c r="BX305" s="242"/>
      <c r="BY305" s="245">
        <v>13.620173813933608</v>
      </c>
      <c r="CA305" s="245">
        <v>5400</v>
      </c>
      <c r="CC305" s="259">
        <v>4.4938583935288445</v>
      </c>
      <c r="CE305" s="242"/>
      <c r="CF305" s="242"/>
      <c r="CG305" s="245">
        <v>52963</v>
      </c>
      <c r="CI305" s="245">
        <v>7146</v>
      </c>
      <c r="CK305" s="245">
        <v>34649</v>
      </c>
      <c r="CM305" s="250">
        <f>CI305/SUM(CG305,CI305)*100</f>
        <v>11.888402735031359</v>
      </c>
      <c r="CN305" s="242"/>
      <c r="CO305" s="253">
        <v>5.3718478232985296</v>
      </c>
      <c r="CP305" s="242"/>
      <c r="CQ305" s="250">
        <f>SUM(CG305,CI305)/SUM(CG305,CI305,CK305)*100</f>
        <v>63.434221912661727</v>
      </c>
      <c r="CR305" s="242"/>
      <c r="CS305" s="245">
        <v>15.934727850180701</v>
      </c>
      <c r="CU305" s="245">
        <v>6909</v>
      </c>
      <c r="CW305" s="245">
        <v>4668</v>
      </c>
      <c r="CY305" s="259">
        <f t="shared" ref="CY305:CY310" si="111">CU305/CG305*100</f>
        <v>13.044955912618242</v>
      </c>
      <c r="CZ305" s="259"/>
      <c r="DA305" s="259">
        <f t="shared" ref="DA305:DA310" si="112">CW305/CG305*100</f>
        <v>8.8137001302796296</v>
      </c>
      <c r="DE305" s="245">
        <v>4367</v>
      </c>
      <c r="DG305" s="245">
        <v>34274</v>
      </c>
      <c r="DI305" s="245">
        <v>7516</v>
      </c>
      <c r="DK305" s="245">
        <v>47083</v>
      </c>
      <c r="DM305" s="242">
        <v>9.2751099122825647</v>
      </c>
      <c r="DN305" s="242"/>
      <c r="DO305" s="242">
        <v>72.794851644967395</v>
      </c>
      <c r="DP305" s="242"/>
      <c r="DQ305" s="242">
        <v>15.963298855213134</v>
      </c>
      <c r="DR305" s="242"/>
      <c r="DS305" s="245">
        <v>9605</v>
      </c>
      <c r="DU305" s="245">
        <v>780</v>
      </c>
      <c r="DW305" s="245">
        <v>43737</v>
      </c>
      <c r="DY305" s="242">
        <v>21.960811212474564</v>
      </c>
      <c r="DZ305" s="242"/>
      <c r="EA305" s="242">
        <v>1.7833870635846079</v>
      </c>
      <c r="EB305" s="242"/>
      <c r="EC305" s="242">
        <v>365000</v>
      </c>
      <c r="ED305" s="242"/>
      <c r="EE305" s="242">
        <v>267000</v>
      </c>
      <c r="EF305" s="242"/>
      <c r="EG305" s="260">
        <v>3.9735501091967969</v>
      </c>
      <c r="EH305" s="242"/>
      <c r="EI305" s="260">
        <v>3.0249029361805388</v>
      </c>
      <c r="EJ305" s="242"/>
      <c r="EK305" s="242">
        <v>18.7</v>
      </c>
      <c r="EO305" s="259">
        <v>8.9526764934057415</v>
      </c>
      <c r="EP305" s="259"/>
      <c r="EQ305" s="244">
        <v>11990</v>
      </c>
      <c r="ES305" s="244">
        <v>16721</v>
      </c>
      <c r="EU305" s="244">
        <v>5053</v>
      </c>
      <c r="EW305" s="244">
        <v>638</v>
      </c>
      <c r="EY305" s="244">
        <v>34402</v>
      </c>
      <c r="FA305" s="244">
        <v>12857</v>
      </c>
      <c r="FC305" s="244">
        <v>1617</v>
      </c>
      <c r="FE305" s="244">
        <v>1318</v>
      </c>
      <c r="FG305" s="244">
        <v>50194</v>
      </c>
      <c r="FI305" s="242">
        <v>23.887317209228197</v>
      </c>
      <c r="FJ305" s="242"/>
      <c r="FK305" s="242">
        <v>33.312746543411563</v>
      </c>
      <c r="FL305" s="242"/>
      <c r="FM305" s="242">
        <v>10.066940271745626</v>
      </c>
      <c r="FN305" s="242"/>
      <c r="FO305" s="242">
        <v>1.2710682551699406</v>
      </c>
      <c r="FP305" s="242"/>
      <c r="FQ305" s="242">
        <v>68.538072279555323</v>
      </c>
      <c r="FR305" s="242"/>
      <c r="FS305" s="242">
        <v>25.61461529266446</v>
      </c>
      <c r="FT305" s="242"/>
      <c r="FU305" s="242">
        <v>3.2215005777582975</v>
      </c>
      <c r="FV305" s="242"/>
      <c r="FW305" s="242">
        <v>2.6258118500219152</v>
      </c>
      <c r="GA305" s="254">
        <v>8.4314941103533787</v>
      </c>
      <c r="GB305" s="254"/>
      <c r="GC305" s="254">
        <v>34.287065500118231</v>
      </c>
      <c r="GD305" s="254"/>
      <c r="GE305" s="254">
        <v>93.790620937906212</v>
      </c>
      <c r="GF305" s="254"/>
      <c r="GG305" s="254">
        <v>114.83430259392597</v>
      </c>
      <c r="GH305" s="254"/>
      <c r="GI305" s="254">
        <v>51.578137028483447</v>
      </c>
      <c r="GJ305" s="254"/>
      <c r="GK305" s="254">
        <v>10.072084526513281</v>
      </c>
      <c r="GL305" s="254"/>
      <c r="GM305" s="254">
        <v>0</v>
      </c>
      <c r="GN305" s="254"/>
      <c r="GO305" s="254">
        <v>54.910498306724726</v>
      </c>
      <c r="GP305" s="254"/>
      <c r="GQ305" s="254">
        <v>1722</v>
      </c>
      <c r="GR305" s="254"/>
      <c r="GS305" s="254">
        <v>82.97</v>
      </c>
      <c r="GT305" s="254"/>
      <c r="GU305" s="184">
        <v>72.98</v>
      </c>
      <c r="GV305" s="184"/>
      <c r="GW305" s="184">
        <v>62.160000000000004</v>
      </c>
      <c r="GX305" s="184"/>
      <c r="GY305" s="184">
        <v>48.379999999999995</v>
      </c>
      <c r="GZ305" s="184"/>
      <c r="HA305" s="154">
        <v>96.5</v>
      </c>
      <c r="HC305" s="184">
        <v>15</v>
      </c>
      <c r="HG305" s="184">
        <v>721</v>
      </c>
      <c r="HH305" s="184"/>
      <c r="HI305" s="184">
        <v>5306</v>
      </c>
      <c r="HJ305" s="184"/>
      <c r="HK305" s="184">
        <v>173</v>
      </c>
      <c r="HL305" s="184"/>
      <c r="HM305" s="184">
        <v>6894</v>
      </c>
      <c r="HO305" s="183">
        <v>472.07101393625913</v>
      </c>
      <c r="HQ305" s="154"/>
      <c r="HS305" s="238">
        <v>17</v>
      </c>
      <c r="HT305" s="194">
        <v>1995</v>
      </c>
      <c r="HU305" s="239"/>
      <c r="HW305" s="239">
        <v>85.3</v>
      </c>
      <c r="HX305" s="239"/>
      <c r="HY305" s="154"/>
      <c r="HZ305" s="154"/>
      <c r="IA305" s="184">
        <v>2</v>
      </c>
      <c r="IB305" s="184"/>
      <c r="IC305" s="184">
        <v>175</v>
      </c>
      <c r="ID305" s="184"/>
      <c r="IE305" s="185">
        <v>0.14634003570696871</v>
      </c>
      <c r="IF305" s="185"/>
      <c r="IG305" s="184">
        <v>12.804753124359763</v>
      </c>
    </row>
    <row r="306" spans="1:241" ht="15" customHeight="1" x14ac:dyDescent="0.25">
      <c r="A306" s="156">
        <v>303</v>
      </c>
      <c r="B306" s="197">
        <v>1996</v>
      </c>
      <c r="E306" s="245">
        <v>133887</v>
      </c>
      <c r="G306" s="245">
        <v>23176</v>
      </c>
      <c r="I306" s="245">
        <v>16807</v>
      </c>
      <c r="K306" s="245">
        <v>17431</v>
      </c>
      <c r="M306" s="242">
        <f t="shared" ref="M306:M310" si="113">G306/E306*100</f>
        <v>17.310119727830184</v>
      </c>
      <c r="N306" s="242"/>
      <c r="O306" s="242">
        <f t="shared" ref="O306:O309" si="114">I306/E306*100</f>
        <v>12.553123156094317</v>
      </c>
      <c r="P306" s="242"/>
      <c r="Q306" s="242">
        <f t="shared" ref="Q306:Q309" si="115">K306/E306*100</f>
        <v>13.019187822566792</v>
      </c>
      <c r="R306" s="242"/>
      <c r="S306" s="242">
        <v>35</v>
      </c>
      <c r="U306" s="242"/>
      <c r="V306" s="242"/>
      <c r="W306" s="245">
        <v>287</v>
      </c>
      <c r="Y306" s="258">
        <v>0.23440435159019257</v>
      </c>
      <c r="Z306" s="258"/>
      <c r="AA306" s="245">
        <v>36506</v>
      </c>
      <c r="AC306" s="242">
        <v>29.815906826312094</v>
      </c>
      <c r="AD306" s="242"/>
      <c r="AE306" s="245">
        <v>28958</v>
      </c>
      <c r="AG306" s="242">
        <v>23.651154053480127</v>
      </c>
      <c r="AH306" s="242"/>
      <c r="AI306" s="245">
        <v>3.0636385143127511</v>
      </c>
      <c r="AK306" s="245">
        <v>1188</v>
      </c>
      <c r="AM306" s="245">
        <v>962</v>
      </c>
      <c r="AO306" s="245">
        <v>1805</v>
      </c>
      <c r="AQ306" s="245">
        <v>74</v>
      </c>
      <c r="AS306" s="245">
        <v>938</v>
      </c>
      <c r="AU306" s="245">
        <v>1502</v>
      </c>
      <c r="AW306" s="245">
        <v>658</v>
      </c>
      <c r="AY306" s="245">
        <v>1491</v>
      </c>
      <c r="BC306" s="245">
        <v>1176</v>
      </c>
      <c r="BE306" s="245">
        <v>371</v>
      </c>
      <c r="BG306" s="245">
        <v>51</v>
      </c>
      <c r="BI306" s="245">
        <v>754</v>
      </c>
      <c r="BK306" s="242"/>
      <c r="BL306" s="242"/>
      <c r="BM306" s="245">
        <v>1098</v>
      </c>
      <c r="BO306" s="245">
        <v>2411</v>
      </c>
      <c r="BQ306" s="245">
        <v>1621</v>
      </c>
      <c r="BS306" s="245">
        <v>484</v>
      </c>
      <c r="BU306" s="245">
        <v>21538</v>
      </c>
      <c r="BW306" s="242"/>
      <c r="BX306" s="242"/>
      <c r="BY306" s="245">
        <v>11.651762230405049</v>
      </c>
      <c r="CA306" s="245">
        <v>8039</v>
      </c>
      <c r="CC306" s="259">
        <v>6.5657720642284261</v>
      </c>
      <c r="CE306" s="242"/>
      <c r="CF306" s="242"/>
      <c r="CG306" s="245">
        <v>55020</v>
      </c>
      <c r="CI306" s="245">
        <v>4980</v>
      </c>
      <c r="CK306" s="245">
        <v>37031</v>
      </c>
      <c r="CM306" s="250">
        <f t="shared" ref="CM306:CM310" si="116">CI306/SUM(CG306,CI306)*100</f>
        <v>8.3000000000000007</v>
      </c>
      <c r="CN306" s="242"/>
      <c r="CO306" s="253">
        <v>7.2815177478580173</v>
      </c>
      <c r="CP306" s="242"/>
      <c r="CQ306" s="250">
        <f t="shared" ref="CQ306:CQ310" si="117">SUM(CG306,CI306)/SUM(CG306,CI306,CK306)*100</f>
        <v>61.835908111840546</v>
      </c>
      <c r="CR306" s="242"/>
      <c r="CS306" s="245">
        <v>12.337493499739988</v>
      </c>
      <c r="CU306" s="245">
        <v>8258</v>
      </c>
      <c r="CW306" s="245">
        <v>4499</v>
      </c>
      <c r="CY306" s="259">
        <f t="shared" si="111"/>
        <v>15.009087604507451</v>
      </c>
      <c r="CZ306" s="259"/>
      <c r="DA306" s="259">
        <f t="shared" si="112"/>
        <v>8.1770265358051617</v>
      </c>
      <c r="DE306" s="245">
        <v>6589</v>
      </c>
      <c r="DG306" s="245">
        <v>35938</v>
      </c>
      <c r="DI306" s="245">
        <v>6173</v>
      </c>
      <c r="DK306" s="245">
        <v>50472</v>
      </c>
      <c r="DM306" s="242">
        <v>13.054763036931369</v>
      </c>
      <c r="DN306" s="242"/>
      <c r="DO306" s="242">
        <v>71.203835790141071</v>
      </c>
      <c r="DP306" s="242"/>
      <c r="DQ306" s="242">
        <v>12.230543667776193</v>
      </c>
      <c r="DR306" s="242"/>
      <c r="DS306" s="245">
        <v>10357</v>
      </c>
      <c r="DU306" s="245">
        <v>763</v>
      </c>
      <c r="DW306" s="245">
        <v>46887</v>
      </c>
      <c r="DY306" s="242">
        <v>22.089278478042953</v>
      </c>
      <c r="DZ306" s="242"/>
      <c r="EA306" s="242">
        <v>1.6273167402478299</v>
      </c>
      <c r="EB306" s="242"/>
      <c r="EC306" s="242">
        <v>400000</v>
      </c>
      <c r="ED306" s="242"/>
      <c r="EE306" s="242">
        <v>280000</v>
      </c>
      <c r="EF306" s="242"/>
      <c r="EG306" s="260">
        <v>5.8658446816341554</v>
      </c>
      <c r="EH306" s="242"/>
      <c r="EI306" s="260">
        <v>4.3706293706293708</v>
      </c>
      <c r="EJ306" s="242"/>
      <c r="EK306" s="242">
        <v>27</v>
      </c>
      <c r="EO306" s="259">
        <v>5.3430118403046354</v>
      </c>
      <c r="EP306" s="259"/>
      <c r="EQ306" s="244">
        <v>12550</v>
      </c>
      <c r="ES306" s="244">
        <v>17134</v>
      </c>
      <c r="EU306" s="244">
        <v>5302</v>
      </c>
      <c r="EW306" s="244">
        <v>583</v>
      </c>
      <c r="EY306" s="244">
        <v>35569</v>
      </c>
      <c r="FA306" s="244">
        <v>13635</v>
      </c>
      <c r="FC306" s="244">
        <v>1508</v>
      </c>
      <c r="FE306" s="244">
        <v>2090</v>
      </c>
      <c r="FG306" s="244">
        <v>52802</v>
      </c>
      <c r="FI306" s="242">
        <v>23.768039089428431</v>
      </c>
      <c r="FJ306" s="242"/>
      <c r="FK306" s="242">
        <v>32.44952842695352</v>
      </c>
      <c r="FL306" s="242"/>
      <c r="FM306" s="242">
        <v>10.041286314912314</v>
      </c>
      <c r="FN306" s="242"/>
      <c r="FO306" s="242">
        <v>1.1041248437559184</v>
      </c>
      <c r="FP306" s="242"/>
      <c r="FQ306" s="242">
        <v>67.362978675050186</v>
      </c>
      <c r="FR306" s="242"/>
      <c r="FS306" s="242">
        <v>25.82288549676149</v>
      </c>
      <c r="FT306" s="242"/>
      <c r="FU306" s="242">
        <v>2.855952426044468</v>
      </c>
      <c r="FV306" s="242"/>
      <c r="FW306" s="242">
        <v>3.9581834021438582</v>
      </c>
      <c r="GA306" s="254">
        <v>8.1263250845604684</v>
      </c>
      <c r="GB306" s="254"/>
      <c r="GC306" s="254">
        <v>29.069504606903827</v>
      </c>
      <c r="GD306" s="254"/>
      <c r="GE306" s="254">
        <v>89.731296206362359</v>
      </c>
      <c r="GF306" s="254"/>
      <c r="GG306" s="254">
        <v>128.11666885264736</v>
      </c>
      <c r="GH306" s="254"/>
      <c r="GI306" s="254">
        <v>67.651209628709907</v>
      </c>
      <c r="GJ306" s="254"/>
      <c r="GK306" s="254">
        <v>12.743062800744138</v>
      </c>
      <c r="GL306" s="254"/>
      <c r="GM306" s="254">
        <v>0.64296292552965895</v>
      </c>
      <c r="GN306" s="254"/>
      <c r="GO306" s="254">
        <v>59.031382583129236</v>
      </c>
      <c r="GP306" s="254"/>
      <c r="GQ306" s="254">
        <v>1700</v>
      </c>
      <c r="GR306" s="254"/>
      <c r="GS306" s="254">
        <v>84.41</v>
      </c>
      <c r="GT306" s="254"/>
      <c r="GU306" s="184">
        <v>68.349999999999994</v>
      </c>
      <c r="GV306" s="184"/>
      <c r="GW306" s="184">
        <v>60.76</v>
      </c>
      <c r="GX306" s="184"/>
      <c r="GY306" s="184">
        <v>43.34</v>
      </c>
      <c r="GZ306" s="184"/>
      <c r="HA306" s="154">
        <v>96.5</v>
      </c>
      <c r="HC306" s="184">
        <v>17</v>
      </c>
      <c r="HG306" s="184">
        <v>648</v>
      </c>
      <c r="HH306" s="184"/>
      <c r="HI306" s="184">
        <v>5188</v>
      </c>
      <c r="HJ306" s="184"/>
      <c r="HK306" s="184">
        <v>166</v>
      </c>
      <c r="HL306" s="184"/>
      <c r="HM306" s="184">
        <v>6586</v>
      </c>
      <c r="HO306" s="183">
        <v>588.53480292320603</v>
      </c>
      <c r="HQ306" s="154"/>
      <c r="HS306" s="238">
        <v>17</v>
      </c>
      <c r="HT306" s="194">
        <v>1996</v>
      </c>
      <c r="HU306" s="239"/>
      <c r="HW306" s="239">
        <v>93.1</v>
      </c>
      <c r="HX306" s="239"/>
      <c r="HY306" s="154"/>
      <c r="HZ306" s="154"/>
      <c r="IA306" s="184">
        <v>6</v>
      </c>
      <c r="IB306" s="184"/>
      <c r="IC306" s="184">
        <v>163</v>
      </c>
      <c r="ID306" s="184"/>
      <c r="IE306" s="185">
        <v>0.43571402636069856</v>
      </c>
      <c r="IF306" s="185"/>
      <c r="IG306" s="184">
        <v>11.836897716132311</v>
      </c>
    </row>
    <row r="307" spans="1:241" ht="15" customHeight="1" x14ac:dyDescent="0.25">
      <c r="A307" s="156">
        <v>304</v>
      </c>
      <c r="B307" s="197">
        <v>2001</v>
      </c>
      <c r="E307" s="245">
        <v>135448</v>
      </c>
      <c r="G307" s="245">
        <v>23584</v>
      </c>
      <c r="I307" s="245">
        <v>15909</v>
      </c>
      <c r="K307" s="245">
        <v>19011</v>
      </c>
      <c r="M307" s="242">
        <f t="shared" si="113"/>
        <v>17.411848089303643</v>
      </c>
      <c r="N307" s="242"/>
      <c r="O307" s="242">
        <f t="shared" si="114"/>
        <v>11.745466895044594</v>
      </c>
      <c r="P307" s="242"/>
      <c r="Q307" s="242">
        <f t="shared" si="115"/>
        <v>14.035644675447404</v>
      </c>
      <c r="R307" s="242"/>
      <c r="S307" s="242">
        <v>37</v>
      </c>
      <c r="U307" s="242"/>
      <c r="V307" s="242"/>
      <c r="W307" s="245">
        <v>277</v>
      </c>
      <c r="Y307" s="258">
        <v>0.21611753048661553</v>
      </c>
      <c r="Z307" s="258"/>
      <c r="AA307" s="245">
        <v>36846</v>
      </c>
      <c r="AC307" s="242">
        <v>28.747532593176306</v>
      </c>
      <c r="AD307" s="242"/>
      <c r="AE307" s="245">
        <v>29629</v>
      </c>
      <c r="AG307" s="242">
        <v>23.116773685154985</v>
      </c>
      <c r="AH307" s="242"/>
      <c r="AI307" s="245">
        <v>2.7568866539094832</v>
      </c>
      <c r="AK307" s="245">
        <v>1035</v>
      </c>
      <c r="AM307" s="245">
        <v>1093</v>
      </c>
      <c r="AO307" s="245">
        <v>2189</v>
      </c>
      <c r="AQ307" s="245">
        <v>113</v>
      </c>
      <c r="AS307" s="245">
        <v>990</v>
      </c>
      <c r="AU307" s="245">
        <v>1481</v>
      </c>
      <c r="AW307" s="245">
        <v>642</v>
      </c>
      <c r="AY307" s="245">
        <v>1298</v>
      </c>
      <c r="BC307" s="245">
        <v>987</v>
      </c>
      <c r="BE307" s="245">
        <v>312</v>
      </c>
      <c r="BG307" s="245">
        <v>33</v>
      </c>
      <c r="BI307" s="245">
        <v>642</v>
      </c>
      <c r="BK307" s="242"/>
      <c r="BL307" s="242"/>
      <c r="BM307" s="245">
        <v>1592</v>
      </c>
      <c r="BO307" s="245">
        <v>3546</v>
      </c>
      <c r="BQ307" s="245">
        <v>2013</v>
      </c>
      <c r="BS307" s="245">
        <v>677</v>
      </c>
      <c r="BU307" s="245">
        <v>20204</v>
      </c>
      <c r="BW307" s="242"/>
      <c r="BX307" s="242"/>
      <c r="BY307" s="245">
        <v>8.5950206430626803</v>
      </c>
      <c r="CA307" s="245">
        <v>11436</v>
      </c>
      <c r="CC307" s="259">
        <v>8.9224551575629434</v>
      </c>
      <c r="CE307" s="242"/>
      <c r="CF307" s="242"/>
      <c r="CG307" s="245">
        <v>60573</v>
      </c>
      <c r="CI307" s="245">
        <v>3623</v>
      </c>
      <c r="CK307" s="245">
        <v>35922</v>
      </c>
      <c r="CM307" s="250">
        <f t="shared" si="116"/>
        <v>5.6436538102062439</v>
      </c>
      <c r="CN307" s="242"/>
      <c r="CO307" s="253">
        <v>5.9399131274131278</v>
      </c>
      <c r="CP307" s="242"/>
      <c r="CQ307" s="250">
        <f t="shared" si="117"/>
        <v>64.120338001158629</v>
      </c>
      <c r="CR307" s="242"/>
      <c r="CS307" s="245">
        <v>10.553589484327604</v>
      </c>
      <c r="CU307" s="245">
        <v>10361</v>
      </c>
      <c r="CW307" s="245">
        <v>4597</v>
      </c>
      <c r="CY307" s="259">
        <f t="shared" si="111"/>
        <v>17.104980767008403</v>
      </c>
      <c r="CZ307" s="259"/>
      <c r="DA307" s="259">
        <f t="shared" si="112"/>
        <v>7.5891899030921364</v>
      </c>
      <c r="DE307" s="245">
        <v>7332</v>
      </c>
      <c r="DG307" s="245">
        <v>37437</v>
      </c>
      <c r="DI307" s="245">
        <v>8038</v>
      </c>
      <c r="DK307" s="245">
        <v>53717</v>
      </c>
      <c r="DM307" s="242">
        <v>13.649310274214868</v>
      </c>
      <c r="DN307" s="242"/>
      <c r="DO307" s="242">
        <v>69.693020831394165</v>
      </c>
      <c r="DP307" s="242"/>
      <c r="DQ307" s="242">
        <v>14.963605562484874</v>
      </c>
      <c r="DR307" s="242"/>
      <c r="DS307" s="245">
        <v>10686</v>
      </c>
      <c r="DU307" s="245">
        <v>922</v>
      </c>
      <c r="DW307" s="245">
        <v>50188</v>
      </c>
      <c r="DY307" s="242">
        <v>21.291942296963416</v>
      </c>
      <c r="DZ307" s="242"/>
      <c r="EA307" s="242">
        <v>1.8370925320793814</v>
      </c>
      <c r="EB307" s="242"/>
      <c r="EC307" s="242">
        <v>461522</v>
      </c>
      <c r="ED307" s="242"/>
      <c r="EE307" s="242">
        <v>331500</v>
      </c>
      <c r="EF307" s="242"/>
      <c r="EG307" s="260">
        <v>7.3681108163866789</v>
      </c>
      <c r="EH307" s="242"/>
      <c r="EI307" s="260">
        <v>5.1576775714706748</v>
      </c>
      <c r="EJ307" s="242"/>
      <c r="EK307" s="242">
        <v>25.3</v>
      </c>
      <c r="EO307" s="259">
        <v>3.3691621094977684</v>
      </c>
      <c r="EP307" s="259"/>
      <c r="EQ307" s="244">
        <v>13227</v>
      </c>
      <c r="ES307" s="244">
        <v>18340</v>
      </c>
      <c r="EU307" s="244">
        <v>5639</v>
      </c>
      <c r="EW307" s="244">
        <v>675</v>
      </c>
      <c r="EY307" s="244">
        <v>37881</v>
      </c>
      <c r="FA307" s="244">
        <v>13914</v>
      </c>
      <c r="FC307" s="244">
        <v>1645</v>
      </c>
      <c r="FE307" s="244">
        <v>1881</v>
      </c>
      <c r="FG307" s="244">
        <v>55321</v>
      </c>
      <c r="FI307" s="242">
        <v>23.90954610364961</v>
      </c>
      <c r="FJ307" s="242"/>
      <c r="FK307" s="242">
        <v>33.151967607237758</v>
      </c>
      <c r="FL307" s="242"/>
      <c r="FM307" s="242">
        <v>10.193235841723759</v>
      </c>
      <c r="FN307" s="242"/>
      <c r="FO307" s="242">
        <v>1.2201514795466459</v>
      </c>
      <c r="FP307" s="242"/>
      <c r="FQ307" s="242">
        <v>68.474901032157774</v>
      </c>
      <c r="FR307" s="242"/>
      <c r="FS307" s="242">
        <v>25.151389165054859</v>
      </c>
      <c r="FT307" s="242"/>
      <c r="FU307" s="242">
        <v>2.9735543464507148</v>
      </c>
      <c r="FV307" s="242"/>
      <c r="FW307" s="242">
        <v>3.4001554563366532</v>
      </c>
      <c r="GA307" s="254">
        <v>7.091760886604324</v>
      </c>
      <c r="GB307" s="254"/>
      <c r="GC307" s="254">
        <v>32.361110202823362</v>
      </c>
      <c r="GD307" s="254"/>
      <c r="GE307" s="254">
        <v>90.091949474894562</v>
      </c>
      <c r="GF307" s="254"/>
      <c r="GG307" s="254">
        <v>132.5880489510576</v>
      </c>
      <c r="GH307" s="254"/>
      <c r="GI307" s="254">
        <v>60.61661996046125</v>
      </c>
      <c r="GJ307" s="254"/>
      <c r="GK307" s="254">
        <v>12.650519094408143</v>
      </c>
      <c r="GL307" s="254"/>
      <c r="GM307" s="254">
        <v>1.2600283084924395</v>
      </c>
      <c r="GN307" s="254"/>
      <c r="GO307" s="254">
        <v>58.728218482818392</v>
      </c>
      <c r="GP307" s="254"/>
      <c r="GQ307" s="254">
        <v>1719</v>
      </c>
      <c r="GR307" s="254"/>
      <c r="GS307" s="254">
        <v>85.6</v>
      </c>
      <c r="GT307" s="254"/>
      <c r="GU307" s="184">
        <v>67.5</v>
      </c>
      <c r="GV307" s="184"/>
      <c r="GW307" s="184">
        <v>62.8</v>
      </c>
      <c r="GX307" s="184"/>
      <c r="GY307" s="184">
        <v>48</v>
      </c>
      <c r="GZ307" s="184"/>
      <c r="HA307" s="154">
        <v>97.6</v>
      </c>
      <c r="HC307" s="184">
        <v>13.7</v>
      </c>
      <c r="HG307" s="184">
        <v>782</v>
      </c>
      <c r="HH307" s="184"/>
      <c r="HI307" s="184">
        <v>4909</v>
      </c>
      <c r="HJ307" s="184"/>
      <c r="HK307" s="184">
        <v>177</v>
      </c>
      <c r="HL307" s="184"/>
      <c r="HM307" s="184">
        <v>6383</v>
      </c>
      <c r="HO307" s="183">
        <v>559.42697946776013</v>
      </c>
      <c r="HQ307" s="154"/>
      <c r="HS307" s="238">
        <v>17</v>
      </c>
      <c r="HT307" s="194">
        <v>1997</v>
      </c>
      <c r="HU307" s="239"/>
      <c r="HW307" s="239">
        <v>82.748959149999976</v>
      </c>
      <c r="HX307" s="239"/>
      <c r="HY307" s="154"/>
      <c r="HZ307" s="154"/>
      <c r="IA307" s="184">
        <v>8</v>
      </c>
      <c r="IB307" s="184"/>
      <c r="IC307" s="184">
        <v>182</v>
      </c>
      <c r="ID307" s="184"/>
      <c r="IE307" s="185">
        <v>0.57694665406999801</v>
      </c>
      <c r="IF307" s="185"/>
      <c r="IG307" s="184">
        <v>13.125536380092456</v>
      </c>
    </row>
    <row r="308" spans="1:241" ht="15" customHeight="1" x14ac:dyDescent="0.25">
      <c r="A308" s="198">
        <v>305</v>
      </c>
      <c r="B308" s="197">
        <v>2006</v>
      </c>
      <c r="E308" s="245">
        <v>136668</v>
      </c>
      <c r="G308" s="245">
        <v>23855</v>
      </c>
      <c r="I308" s="245">
        <v>16287</v>
      </c>
      <c r="K308" s="245">
        <v>20426</v>
      </c>
      <c r="M308" s="242">
        <f t="shared" si="113"/>
        <v>17.454707758948693</v>
      </c>
      <c r="N308" s="242"/>
      <c r="O308" s="242">
        <f t="shared" si="114"/>
        <v>11.917200807796997</v>
      </c>
      <c r="P308" s="242"/>
      <c r="Q308" s="242">
        <f t="shared" si="115"/>
        <v>14.945707846752715</v>
      </c>
      <c r="R308" s="242"/>
      <c r="S308" s="242">
        <v>38</v>
      </c>
      <c r="U308" s="242"/>
      <c r="V308" s="242"/>
      <c r="W308" s="245">
        <v>300</v>
      </c>
      <c r="Y308" s="258">
        <v>0.22569797097524094</v>
      </c>
      <c r="Z308" s="258"/>
      <c r="AA308" s="245">
        <v>37592</v>
      </c>
      <c r="AC308" s="242">
        <v>28.281460416337524</v>
      </c>
      <c r="AD308" s="242"/>
      <c r="AE308" s="245">
        <v>30532</v>
      </c>
      <c r="AG308" s="242">
        <v>22.970034832720188</v>
      </c>
      <c r="AH308" s="242"/>
      <c r="AI308" s="245">
        <v>4.5113879696320813</v>
      </c>
      <c r="AK308" s="245">
        <v>1007</v>
      </c>
      <c r="AM308" s="245">
        <v>1389</v>
      </c>
      <c r="AO308" s="245">
        <v>2857</v>
      </c>
      <c r="AQ308" s="245">
        <v>87</v>
      </c>
      <c r="AS308" s="245">
        <v>1043</v>
      </c>
      <c r="AU308" s="245">
        <v>1555</v>
      </c>
      <c r="AW308" s="245">
        <v>544</v>
      </c>
      <c r="AY308" s="245">
        <v>1239</v>
      </c>
      <c r="BC308" s="245">
        <v>968</v>
      </c>
      <c r="BE308" s="245">
        <v>320</v>
      </c>
      <c r="BG308" s="245">
        <v>53</v>
      </c>
      <c r="BI308" s="245">
        <v>595</v>
      </c>
      <c r="BK308" s="242"/>
      <c r="BL308" s="242"/>
      <c r="BM308" s="245">
        <v>2032</v>
      </c>
      <c r="BO308" s="245">
        <v>3937</v>
      </c>
      <c r="BQ308" s="245">
        <v>1912</v>
      </c>
      <c r="BS308" s="245">
        <v>902</v>
      </c>
      <c r="BU308" s="245">
        <v>24626</v>
      </c>
      <c r="BW308" s="242"/>
      <c r="BX308" s="242"/>
      <c r="BY308" s="245">
        <v>6.4</v>
      </c>
      <c r="CA308" s="245">
        <v>15853</v>
      </c>
      <c r="CC308" s="259">
        <v>11.926633112901648</v>
      </c>
      <c r="CE308" s="242"/>
      <c r="CF308" s="242"/>
      <c r="CG308" s="245">
        <v>64133</v>
      </c>
      <c r="CI308" s="245">
        <v>3067</v>
      </c>
      <c r="CK308" s="245">
        <v>34966</v>
      </c>
      <c r="CM308" s="250">
        <f t="shared" si="116"/>
        <v>4.5639880952380949</v>
      </c>
      <c r="CN308" s="242"/>
      <c r="CO308" s="253">
        <v>4.8885279092214606</v>
      </c>
      <c r="CP308" s="242"/>
      <c r="CQ308" s="250">
        <f t="shared" si="117"/>
        <v>65.775306853552067</v>
      </c>
      <c r="CR308" s="242"/>
      <c r="CS308" s="245">
        <v>9.0428149606299222</v>
      </c>
      <c r="CU308" s="245">
        <v>12756</v>
      </c>
      <c r="CW308" s="245">
        <v>5452</v>
      </c>
      <c r="CY308" s="259">
        <f t="shared" si="111"/>
        <v>19.889916267756071</v>
      </c>
      <c r="CZ308" s="259"/>
      <c r="DA308" s="259">
        <f t="shared" si="112"/>
        <v>8.5010836854661402</v>
      </c>
      <c r="DE308" s="245">
        <v>8146</v>
      </c>
      <c r="DG308" s="245">
        <v>36037</v>
      </c>
      <c r="DI308" s="245">
        <v>8106</v>
      </c>
      <c r="DK308" s="245">
        <v>52802</v>
      </c>
      <c r="DM308" s="242">
        <v>15.427445930078406</v>
      </c>
      <c r="DN308" s="242"/>
      <c r="DO308" s="242">
        <v>68.249308738305373</v>
      </c>
      <c r="DP308" s="242"/>
      <c r="DQ308" s="242">
        <v>15.35169122381728</v>
      </c>
      <c r="DR308" s="242"/>
      <c r="DS308" s="245">
        <v>11614</v>
      </c>
      <c r="DU308" s="245">
        <v>1077</v>
      </c>
      <c r="DW308" s="245">
        <v>52800</v>
      </c>
      <c r="DY308" s="242">
        <v>21.996212121212121</v>
      </c>
      <c r="DZ308" s="242"/>
      <c r="EA308" s="242">
        <v>2.0397727272727271</v>
      </c>
      <c r="EB308" s="242"/>
      <c r="EC308" s="242">
        <v>500000</v>
      </c>
      <c r="ED308" s="242"/>
      <c r="EE308" s="242">
        <v>347000</v>
      </c>
      <c r="EF308" s="242"/>
      <c r="EG308" s="260">
        <v>8.727695888285492</v>
      </c>
      <c r="EH308" s="242"/>
      <c r="EI308" s="260">
        <v>6.2660380736408667</v>
      </c>
      <c r="EJ308" s="242"/>
      <c r="EK308" s="242">
        <v>29.099999999999998</v>
      </c>
      <c r="EO308" s="259">
        <v>2.3208694050469698</v>
      </c>
      <c r="EP308" s="259"/>
      <c r="EQ308" s="244">
        <v>14261</v>
      </c>
      <c r="ES308" s="244">
        <v>19729</v>
      </c>
      <c r="EU308" s="244">
        <v>6179</v>
      </c>
      <c r="EW308" s="244">
        <v>674</v>
      </c>
      <c r="EY308" s="244">
        <v>40850</v>
      </c>
      <c r="FA308" s="261">
        <v>15237</v>
      </c>
      <c r="FB308" s="261"/>
      <c r="FC308" s="261">
        <v>4022</v>
      </c>
      <c r="FD308" s="261"/>
      <c r="FE308" s="261">
        <v>5075</v>
      </c>
      <c r="FF308" s="261"/>
      <c r="FG308" s="261">
        <v>62478</v>
      </c>
      <c r="FI308" s="263">
        <v>22.825634623387433</v>
      </c>
      <c r="FJ308" s="263"/>
      <c r="FK308" s="263">
        <v>31.577515285380453</v>
      </c>
      <c r="FL308" s="263"/>
      <c r="FM308" s="263">
        <v>9.8898812381958461</v>
      </c>
      <c r="FN308" s="263"/>
      <c r="FO308" s="263">
        <v>1.0787797304651237</v>
      </c>
      <c r="FP308" s="263"/>
      <c r="FQ308" s="263">
        <v>65.383014821217074</v>
      </c>
      <c r="FR308" s="263"/>
      <c r="FS308" s="263">
        <v>22.948878005057779</v>
      </c>
      <c r="FT308" s="263"/>
      <c r="FU308" s="263">
        <v>2.6969493261628097</v>
      </c>
      <c r="FV308" s="263"/>
      <c r="FW308" s="263">
        <v>3.6957008867121228</v>
      </c>
      <c r="GA308" s="254">
        <v>6.8000305624280974</v>
      </c>
      <c r="GB308" s="254"/>
      <c r="GC308" s="254">
        <v>28.802694848447889</v>
      </c>
      <c r="GD308" s="254"/>
      <c r="GE308" s="254">
        <v>85.4485313208219</v>
      </c>
      <c r="GF308" s="254"/>
      <c r="GG308" s="254">
        <v>144.43625108868315</v>
      </c>
      <c r="GH308" s="254"/>
      <c r="GI308" s="254">
        <v>67.842386222127374</v>
      </c>
      <c r="GJ308" s="254"/>
      <c r="GK308" s="254">
        <v>11.206768792495357</v>
      </c>
      <c r="GL308" s="254"/>
      <c r="GM308" s="254">
        <v>1.0292944047890373</v>
      </c>
      <c r="GN308" s="254"/>
      <c r="GO308" s="254">
        <v>60.332408060016036</v>
      </c>
      <c r="GP308" s="254"/>
      <c r="GQ308" s="254">
        <v>1720</v>
      </c>
      <c r="GR308" s="254"/>
      <c r="GS308" s="254">
        <v>88.8</v>
      </c>
      <c r="GT308" s="254"/>
      <c r="GU308" s="184">
        <v>75.2</v>
      </c>
      <c r="GV308" s="184"/>
      <c r="GW308" s="184">
        <v>94.1</v>
      </c>
      <c r="GX308" s="184"/>
      <c r="GY308" s="184">
        <v>92.4</v>
      </c>
      <c r="GZ308" s="184"/>
      <c r="HC308" s="184">
        <v>16.376892877173301</v>
      </c>
      <c r="HG308" s="184">
        <v>621</v>
      </c>
      <c r="HH308" s="184"/>
      <c r="HI308" s="184">
        <v>4385</v>
      </c>
      <c r="HJ308" s="184"/>
      <c r="HK308" s="184">
        <v>174</v>
      </c>
      <c r="HL308" s="184"/>
      <c r="HM308" s="184">
        <v>5811</v>
      </c>
      <c r="HO308" s="183">
        <v>662.24676628669306</v>
      </c>
      <c r="HQ308" s="154"/>
      <c r="HS308" s="238">
        <v>17</v>
      </c>
      <c r="HT308" s="194">
        <v>1998</v>
      </c>
      <c r="HU308" s="239"/>
      <c r="HW308" s="239">
        <v>79.668000000000006</v>
      </c>
      <c r="HX308" s="239"/>
      <c r="HY308" s="154"/>
      <c r="HZ308" s="154"/>
      <c r="IA308" s="184">
        <v>5</v>
      </c>
      <c r="IB308" s="184"/>
      <c r="IC308" s="184">
        <v>188</v>
      </c>
      <c r="ID308" s="184"/>
      <c r="IE308" s="185">
        <v>0.35719898841246484</v>
      </c>
      <c r="IF308" s="185"/>
      <c r="IG308" s="184">
        <v>13.430681964308677</v>
      </c>
    </row>
    <row r="309" spans="1:241" ht="15" customHeight="1" x14ac:dyDescent="0.25">
      <c r="A309" s="156">
        <v>306</v>
      </c>
      <c r="B309" s="197">
        <v>2011</v>
      </c>
      <c r="E309" s="245">
        <v>137705</v>
      </c>
      <c r="G309" s="245">
        <v>24987</v>
      </c>
      <c r="I309" s="245">
        <v>16947</v>
      </c>
      <c r="K309" s="245">
        <v>22241</v>
      </c>
      <c r="M309" s="242">
        <f t="shared" si="113"/>
        <v>18.145310627791293</v>
      </c>
      <c r="N309" s="242"/>
      <c r="O309" s="242">
        <f t="shared" si="114"/>
        <v>12.306742674557931</v>
      </c>
      <c r="P309" s="242"/>
      <c r="Q309" s="242">
        <f t="shared" si="115"/>
        <v>16.151192767147162</v>
      </c>
      <c r="R309" s="242"/>
      <c r="S309" s="242">
        <v>39</v>
      </c>
      <c r="U309" s="242"/>
      <c r="V309" s="242"/>
      <c r="W309" s="245">
        <v>371</v>
      </c>
      <c r="Y309" s="258">
        <v>0.26311496918505278</v>
      </c>
      <c r="Z309" s="258"/>
      <c r="AA309" s="245">
        <v>42645</v>
      </c>
      <c r="AC309" s="242">
        <v>30.244037360907218</v>
      </c>
      <c r="AD309" s="242"/>
      <c r="AE309" s="245">
        <v>34936</v>
      </c>
      <c r="AG309" s="242">
        <v>24.776777799053921</v>
      </c>
      <c r="AH309" s="244"/>
      <c r="AI309" s="245">
        <v>3.3251332772609707</v>
      </c>
      <c r="AK309" s="245">
        <v>964</v>
      </c>
      <c r="AM309" s="245">
        <v>2557</v>
      </c>
      <c r="AO309" s="245">
        <v>4371</v>
      </c>
      <c r="AQ309" s="245">
        <v>109</v>
      </c>
      <c r="AS309" s="245">
        <v>1138</v>
      </c>
      <c r="AU309" s="245">
        <v>1612</v>
      </c>
      <c r="AW309" s="245">
        <v>563</v>
      </c>
      <c r="AY309" s="245">
        <v>1324</v>
      </c>
      <c r="BC309" s="245">
        <v>635</v>
      </c>
      <c r="BE309" s="245">
        <v>259</v>
      </c>
      <c r="BG309" s="245">
        <v>3</v>
      </c>
      <c r="BI309" s="245">
        <v>373</v>
      </c>
      <c r="BK309" s="242"/>
      <c r="BL309" s="242"/>
      <c r="BM309" s="245">
        <v>2521</v>
      </c>
      <c r="BO309" s="245">
        <v>4461</v>
      </c>
      <c r="BQ309" s="245">
        <v>2178</v>
      </c>
      <c r="BS309" s="245">
        <v>1276</v>
      </c>
      <c r="BU309" s="245">
        <v>31338</v>
      </c>
      <c r="BW309" s="242"/>
      <c r="BX309" s="242"/>
      <c r="BY309" s="245">
        <v>4.4000000000000004</v>
      </c>
      <c r="CA309" s="245">
        <v>21637</v>
      </c>
      <c r="CC309" s="259">
        <v>15.345063580207514</v>
      </c>
      <c r="CE309" s="242"/>
      <c r="CF309" s="242"/>
      <c r="CG309" s="245">
        <v>69638</v>
      </c>
      <c r="CI309" s="245">
        <v>3346</v>
      </c>
      <c r="CK309" s="245">
        <v>37190</v>
      </c>
      <c r="CM309" s="250">
        <f t="shared" si="116"/>
        <v>4.5845664803244546</v>
      </c>
      <c r="CN309" s="242"/>
      <c r="CO309" s="253">
        <v>6.0580223922457312</v>
      </c>
      <c r="CP309" s="242"/>
      <c r="CQ309" s="250">
        <f t="shared" si="117"/>
        <v>66.244304463848096</v>
      </c>
      <c r="CR309" s="242"/>
      <c r="CS309" s="245">
        <v>6.7897485728167135</v>
      </c>
      <c r="CU309" s="245">
        <v>15519</v>
      </c>
      <c r="CW309" s="245">
        <v>5068</v>
      </c>
      <c r="CY309" s="259">
        <f t="shared" si="111"/>
        <v>22.285246560785779</v>
      </c>
      <c r="CZ309" s="259"/>
      <c r="DA309" s="259">
        <f t="shared" si="112"/>
        <v>7.2776357735718999</v>
      </c>
      <c r="DE309" s="245">
        <v>8507</v>
      </c>
      <c r="DG309" s="245">
        <v>36845</v>
      </c>
      <c r="DI309" s="245">
        <v>9470</v>
      </c>
      <c r="DK309" s="245">
        <v>55321</v>
      </c>
      <c r="DM309" s="242">
        <v>15.37752390593084</v>
      </c>
      <c r="DN309" s="242"/>
      <c r="DO309" s="242">
        <v>66.60219446503136</v>
      </c>
      <c r="DP309" s="242"/>
      <c r="DQ309" s="242">
        <v>17.118273350084053</v>
      </c>
      <c r="DR309" s="242"/>
      <c r="DS309" s="245">
        <v>12753</v>
      </c>
      <c r="DU309" s="245">
        <v>1129</v>
      </c>
      <c r="DW309" s="245">
        <v>55323</v>
      </c>
      <c r="DY309" s="242">
        <v>23.051895233447208</v>
      </c>
      <c r="DZ309" s="242"/>
      <c r="EA309" s="242">
        <v>2.0407425483072141</v>
      </c>
      <c r="EB309" s="242"/>
      <c r="EC309" s="242">
        <v>517255</v>
      </c>
      <c r="ED309" s="242"/>
      <c r="EE309" s="242">
        <v>380000</v>
      </c>
      <c r="EF309" s="242"/>
      <c r="EG309" s="242">
        <v>8.4293244826239757</v>
      </c>
      <c r="EH309" s="242"/>
      <c r="EI309" s="242">
        <v>5.2225693088637248</v>
      </c>
      <c r="EJ309" s="242"/>
      <c r="EK309" s="242">
        <v>22.2</v>
      </c>
      <c r="EO309" s="259">
        <v>2.5196199917389506</v>
      </c>
      <c r="EP309" s="259"/>
      <c r="EQ309" s="266">
        <v>15677</v>
      </c>
      <c r="ER309" s="266"/>
      <c r="ES309" s="266">
        <v>20643</v>
      </c>
      <c r="ET309" s="266"/>
      <c r="EU309" s="266">
        <v>6720</v>
      </c>
      <c r="EV309" s="266"/>
      <c r="EW309" s="266">
        <v>629</v>
      </c>
      <c r="EX309" s="266"/>
      <c r="EY309" s="244">
        <v>43669</v>
      </c>
      <c r="FA309" s="244">
        <v>16388</v>
      </c>
      <c r="FC309" s="244">
        <v>1699</v>
      </c>
      <c r="FE309" s="244">
        <v>1560</v>
      </c>
      <c r="FG309" s="244">
        <f t="shared" ref="FG309" si="118">SUM(EY309,FA309,FC309,FE309)</f>
        <v>63316</v>
      </c>
      <c r="FI309" s="257">
        <f>EQ309/FG309*100</f>
        <v>24.759934297807821</v>
      </c>
      <c r="FJ309" s="257"/>
      <c r="FK309" s="257">
        <f>ES309/FG309*100</f>
        <v>32.603133489165451</v>
      </c>
      <c r="FL309" s="257"/>
      <c r="FM309" s="257">
        <f>EU309/FG309*100</f>
        <v>10.613431044285806</v>
      </c>
      <c r="FN309" s="257"/>
      <c r="FO309" s="257">
        <f>EW309/FG309*100</f>
        <v>0.99342978078210875</v>
      </c>
      <c r="FP309" s="257"/>
      <c r="FQ309" s="257">
        <f>EY309/FG309*100</f>
        <v>68.969928612041187</v>
      </c>
      <c r="FS309" s="242">
        <f>FA309/FG309*100</f>
        <v>25.882873207404135</v>
      </c>
      <c r="FT309" s="242"/>
      <c r="FU309" s="242">
        <f>FC309/FG309*100</f>
        <v>2.6833659738454734</v>
      </c>
      <c r="FV309" s="242"/>
      <c r="FW309" s="242">
        <f>FE309/FG309*100</f>
        <v>2.4638322067092049</v>
      </c>
      <c r="GA309" s="254">
        <v>3.3767448158776068</v>
      </c>
      <c r="GB309" s="254"/>
      <c r="GC309" s="254">
        <v>25.955927139887489</v>
      </c>
      <c r="GD309" s="254"/>
      <c r="GE309" s="254">
        <v>93.814019186260111</v>
      </c>
      <c r="GF309" s="254"/>
      <c r="GG309" s="254">
        <v>133.75236844619883</v>
      </c>
      <c r="GH309" s="254"/>
      <c r="GI309" s="254">
        <v>69.033164907691742</v>
      </c>
      <c r="GJ309" s="254"/>
      <c r="GK309" s="254">
        <v>14.579613661407489</v>
      </c>
      <c r="GL309" s="254"/>
      <c r="GM309" s="254">
        <v>0</v>
      </c>
      <c r="GN309" s="254"/>
      <c r="GO309" s="254">
        <v>59.092192568427649</v>
      </c>
      <c r="GP309" s="254"/>
      <c r="GQ309" s="254">
        <v>1809</v>
      </c>
      <c r="GR309" s="254"/>
      <c r="GS309" s="254">
        <v>83.7</v>
      </c>
      <c r="GT309" s="254"/>
      <c r="GU309" s="184">
        <v>72.7</v>
      </c>
      <c r="GV309" s="184"/>
      <c r="GW309" s="184">
        <v>65</v>
      </c>
      <c r="GX309" s="184"/>
      <c r="GY309" s="184">
        <v>49.900000000000006</v>
      </c>
      <c r="GZ309" s="184"/>
      <c r="HC309" s="184">
        <v>14.5</v>
      </c>
      <c r="HG309" s="184">
        <v>661</v>
      </c>
      <c r="HH309" s="184"/>
      <c r="HI309" s="184">
        <v>5271</v>
      </c>
      <c r="HJ309" s="184"/>
      <c r="HK309" s="184">
        <v>237</v>
      </c>
      <c r="HL309" s="184"/>
      <c r="HM309" s="184">
        <v>6923</v>
      </c>
      <c r="HO309" s="183">
        <v>597.06734568443233</v>
      </c>
      <c r="HQ309" s="154"/>
      <c r="HS309" s="238">
        <v>17</v>
      </c>
      <c r="HT309" s="194">
        <v>1999</v>
      </c>
      <c r="HU309" s="239"/>
      <c r="HW309" s="239">
        <v>82.962644540000014</v>
      </c>
      <c r="HX309" s="239"/>
      <c r="HY309" s="154"/>
      <c r="HZ309" s="154"/>
      <c r="IA309" s="184">
        <v>5</v>
      </c>
      <c r="IB309" s="184"/>
      <c r="IC309" s="184">
        <v>212</v>
      </c>
      <c r="ID309" s="184"/>
      <c r="IE309" s="185">
        <v>0.35323207347227131</v>
      </c>
      <c r="IF309" s="185"/>
      <c r="IG309" s="184">
        <v>14.977039915224303</v>
      </c>
    </row>
    <row r="310" spans="1:241" ht="15" customHeight="1" x14ac:dyDescent="0.25">
      <c r="A310" s="156">
        <v>307</v>
      </c>
      <c r="B310" s="155"/>
      <c r="C310" s="244"/>
      <c r="D310" s="244"/>
      <c r="E310" s="245">
        <v>138661</v>
      </c>
      <c r="F310" s="244"/>
      <c r="G310" s="244">
        <v>26794</v>
      </c>
      <c r="H310" s="244"/>
      <c r="I310" s="244">
        <v>16982</v>
      </c>
      <c r="J310" s="244"/>
      <c r="K310" s="244">
        <v>26123</v>
      </c>
      <c r="L310" s="244"/>
      <c r="M310" s="242">
        <f t="shared" si="113"/>
        <v>19.323385811439408</v>
      </c>
      <c r="N310" s="242"/>
      <c r="O310" s="242">
        <f>I310/E310*100</f>
        <v>12.247135099270883</v>
      </c>
      <c r="P310" s="242"/>
      <c r="Q310" s="242">
        <f>K310/E310*100</f>
        <v>18.839471805338199</v>
      </c>
      <c r="R310" s="244"/>
      <c r="S310" s="244">
        <v>40</v>
      </c>
      <c r="U310" s="244"/>
      <c r="V310" s="244"/>
      <c r="W310" s="244">
        <v>579</v>
      </c>
      <c r="X310" s="244"/>
      <c r="Y310" s="244">
        <v>0.38245843489289183</v>
      </c>
      <c r="Z310" s="244"/>
      <c r="AA310" s="244">
        <v>55606</v>
      </c>
      <c r="AB310" s="244"/>
      <c r="AC310" s="244">
        <v>36.730541849143592</v>
      </c>
      <c r="AD310" s="244"/>
      <c r="AE310" s="244">
        <v>46981</v>
      </c>
      <c r="AF310" s="244"/>
      <c r="AG310" s="245">
        <v>31.033298324184727</v>
      </c>
      <c r="AH310" s="244"/>
      <c r="AI310" s="244"/>
      <c r="AJ310" s="244"/>
      <c r="AK310" s="244">
        <v>949</v>
      </c>
      <c r="AL310" s="244"/>
      <c r="AM310" s="244">
        <v>4122</v>
      </c>
      <c r="AN310" s="244"/>
      <c r="AO310" s="244">
        <v>5113</v>
      </c>
      <c r="AP310" s="244"/>
      <c r="AQ310" s="244">
        <v>95</v>
      </c>
      <c r="AR310" s="244"/>
      <c r="AS310" s="244">
        <v>1379</v>
      </c>
      <c r="AT310" s="244"/>
      <c r="AU310" s="244">
        <v>1550</v>
      </c>
      <c r="AV310" s="244"/>
      <c r="AW310" s="244">
        <v>498</v>
      </c>
      <c r="AX310" s="244"/>
      <c r="AY310" s="244">
        <v>1457</v>
      </c>
      <c r="AZ310" s="244"/>
      <c r="BA310" s="244"/>
      <c r="BB310" s="244"/>
      <c r="BC310" s="244">
        <v>670</v>
      </c>
      <c r="BD310" s="244"/>
      <c r="BE310" s="244">
        <v>272</v>
      </c>
      <c r="BF310" s="244"/>
      <c r="BG310" s="244">
        <v>4</v>
      </c>
      <c r="BH310" s="244"/>
      <c r="BI310" s="244">
        <v>394</v>
      </c>
      <c r="BJ310" s="244"/>
      <c r="BK310" s="244"/>
      <c r="BL310" s="244"/>
      <c r="BM310" s="244">
        <v>3364</v>
      </c>
      <c r="BN310" s="244"/>
      <c r="BO310" s="244">
        <v>4385</v>
      </c>
      <c r="BP310" s="244"/>
      <c r="BQ310" s="244">
        <v>2207</v>
      </c>
      <c r="BR310" s="244"/>
      <c r="BS310" s="244">
        <v>1469</v>
      </c>
      <c r="BT310" s="244"/>
      <c r="BU310" s="244">
        <v>48223</v>
      </c>
      <c r="BW310" s="244"/>
      <c r="BX310" s="244"/>
      <c r="BY310" s="244"/>
      <c r="BZ310" s="244"/>
      <c r="CA310" s="244">
        <v>28239</v>
      </c>
      <c r="CB310" s="244"/>
      <c r="CC310" s="244">
        <v>18.653270713195809</v>
      </c>
      <c r="CE310" s="244"/>
      <c r="CF310" s="244"/>
      <c r="CG310" s="256">
        <v>74101</v>
      </c>
      <c r="CH310" s="256"/>
      <c r="CI310" s="256">
        <v>4246</v>
      </c>
      <c r="CJ310" s="256"/>
      <c r="CK310" s="256">
        <v>39402</v>
      </c>
      <c r="CL310" s="244"/>
      <c r="CM310" s="250">
        <f t="shared" si="116"/>
        <v>5.4194800056160419</v>
      </c>
      <c r="CN310" s="244"/>
      <c r="CO310" s="257">
        <v>7.482715629604443</v>
      </c>
      <c r="CP310" s="244"/>
      <c r="CQ310" s="250">
        <f t="shared" si="117"/>
        <v>66.53729543350687</v>
      </c>
      <c r="CR310" s="244"/>
      <c r="CS310" s="245">
        <v>4.8582995951417001</v>
      </c>
      <c r="CT310" s="244"/>
      <c r="CU310" s="245">
        <v>18037</v>
      </c>
      <c r="CW310" s="245">
        <v>5124</v>
      </c>
      <c r="CX310" s="244"/>
      <c r="CY310" s="252">
        <f t="shared" si="111"/>
        <v>24.341102009419576</v>
      </c>
      <c r="CZ310" s="244"/>
      <c r="DA310" s="252">
        <f t="shared" si="112"/>
        <v>6.9148864387795035</v>
      </c>
      <c r="DE310" s="244">
        <v>9360</v>
      </c>
      <c r="DF310" s="244"/>
      <c r="DG310" s="244">
        <v>37133</v>
      </c>
      <c r="DH310" s="244"/>
      <c r="DI310" s="244">
        <v>16632</v>
      </c>
      <c r="DJ310" s="244"/>
      <c r="DK310" s="244">
        <v>63794</v>
      </c>
      <c r="DL310" s="244"/>
      <c r="DM310" s="244">
        <v>14.672226228171928</v>
      </c>
      <c r="DN310" s="244"/>
      <c r="DO310" s="244">
        <v>58.207668432767967</v>
      </c>
      <c r="DP310" s="244"/>
      <c r="DQ310" s="244">
        <v>26.071417374674731</v>
      </c>
      <c r="DR310" s="244"/>
      <c r="DS310" s="244">
        <v>14371</v>
      </c>
      <c r="DT310" s="244"/>
      <c r="DU310" s="244">
        <v>1121</v>
      </c>
      <c r="DV310" s="244"/>
      <c r="DW310" s="244">
        <v>63867</v>
      </c>
      <c r="DX310" s="244"/>
      <c r="DY310" s="244">
        <v>22.501448322294767</v>
      </c>
      <c r="DZ310" s="244"/>
      <c r="EA310" s="244">
        <v>1.7552100458765874</v>
      </c>
      <c r="EB310" s="244"/>
      <c r="EC310" s="245">
        <v>615000</v>
      </c>
      <c r="ED310" s="244"/>
      <c r="EE310" s="245">
        <v>440000</v>
      </c>
      <c r="EG310" s="245">
        <v>12.1</v>
      </c>
      <c r="EI310" s="245">
        <v>7.2</v>
      </c>
      <c r="EK310" s="242">
        <v>25.900000000000002</v>
      </c>
      <c r="EO310" s="244">
        <v>1.9</v>
      </c>
      <c r="EP310" s="244"/>
      <c r="GA310" s="254">
        <v>5.5097990429057733</v>
      </c>
      <c r="GB310" s="254"/>
      <c r="GC310" s="254">
        <v>25.470549029934581</v>
      </c>
      <c r="GD310" s="254"/>
      <c r="GE310" s="254">
        <v>93.879070798027939</v>
      </c>
      <c r="GF310" s="254"/>
      <c r="GG310" s="254">
        <v>142.89568285352314</v>
      </c>
      <c r="GH310" s="254"/>
      <c r="GI310" s="254">
        <v>79.241180433645468</v>
      </c>
      <c r="GJ310" s="254"/>
      <c r="GK310" s="254">
        <v>15.237884250370371</v>
      </c>
      <c r="GL310" s="254"/>
      <c r="GM310" s="254">
        <v>0</v>
      </c>
      <c r="GN310" s="254"/>
      <c r="GO310" s="254">
        <v>62.753477683488214</v>
      </c>
      <c r="GP310" s="254"/>
      <c r="GQ310" s="254">
        <v>1868</v>
      </c>
      <c r="GR310" s="254"/>
      <c r="GS310" s="254">
        <v>85.8</v>
      </c>
      <c r="GT310" s="254"/>
      <c r="GU310" s="184">
        <v>76.3</v>
      </c>
      <c r="GV310" s="184"/>
      <c r="GW310" s="184">
        <v>65.7</v>
      </c>
      <c r="GX310" s="184"/>
      <c r="GY310" s="184">
        <v>52.3</v>
      </c>
      <c r="GZ310" s="184"/>
      <c r="HC310" s="184"/>
      <c r="HG310" s="184">
        <v>588</v>
      </c>
      <c r="HH310" s="184"/>
      <c r="HI310" s="184">
        <v>4732</v>
      </c>
      <c r="HJ310" s="184"/>
      <c r="HK310" s="184">
        <v>181</v>
      </c>
      <c r="HL310" s="184"/>
      <c r="HM310" s="184">
        <v>6151</v>
      </c>
      <c r="HO310" s="183">
        <v>623.07105769579891</v>
      </c>
      <c r="HQ310" s="154"/>
      <c r="HS310" s="238">
        <v>17</v>
      </c>
      <c r="HT310" s="194">
        <v>2000</v>
      </c>
      <c r="HU310" s="239"/>
      <c r="HW310" s="239">
        <v>85.330655859999993</v>
      </c>
      <c r="HX310" s="239"/>
      <c r="HY310" s="154"/>
      <c r="HZ310" s="154"/>
      <c r="IA310" s="184">
        <v>8</v>
      </c>
      <c r="IB310" s="184"/>
      <c r="IC310" s="184">
        <v>210</v>
      </c>
      <c r="ID310" s="184"/>
      <c r="IE310" s="185">
        <v>0.55661079685793202</v>
      </c>
      <c r="IF310" s="185"/>
      <c r="IG310" s="184">
        <v>14.611033417520716</v>
      </c>
    </row>
    <row r="311" spans="1:241" ht="15" customHeight="1" x14ac:dyDescent="0.25">
      <c r="A311" s="156">
        <v>308</v>
      </c>
      <c r="B311" s="155"/>
      <c r="C311" s="244"/>
      <c r="D311" s="244"/>
      <c r="E311" s="245">
        <v>139796</v>
      </c>
      <c r="F311" s="244"/>
      <c r="G311" s="244">
        <v>27206</v>
      </c>
      <c r="H311" s="244"/>
      <c r="I311" s="244">
        <v>16933</v>
      </c>
      <c r="J311" s="244"/>
      <c r="K311" s="244">
        <v>29325</v>
      </c>
      <c r="L311" s="244"/>
      <c r="M311" s="244">
        <v>17.204940270285654</v>
      </c>
      <c r="N311" s="244"/>
      <c r="O311" s="244">
        <v>10.708345717736785</v>
      </c>
      <c r="P311" s="244"/>
      <c r="Q311" s="244">
        <v>18.544985423293639</v>
      </c>
      <c r="R311" s="244"/>
      <c r="S311" s="244">
        <v>41</v>
      </c>
      <c r="U311" s="244"/>
      <c r="V311" s="244"/>
      <c r="W311" s="245">
        <v>722</v>
      </c>
      <c r="Y311" s="257">
        <v>0.47047784127563358</v>
      </c>
      <c r="Z311" s="257"/>
      <c r="AA311" s="245">
        <v>50499</v>
      </c>
      <c r="AC311" s="245">
        <v>32.989064398541913</v>
      </c>
      <c r="AE311" s="245">
        <v>41108</v>
      </c>
      <c r="AG311" s="245">
        <v>26.930812418519032</v>
      </c>
      <c r="AK311" s="245">
        <v>951</v>
      </c>
      <c r="AM311" s="245">
        <v>4449</v>
      </c>
      <c r="AO311" s="245">
        <v>5712</v>
      </c>
      <c r="AQ311" s="245">
        <v>105</v>
      </c>
      <c r="AS311" s="245">
        <v>1456</v>
      </c>
      <c r="AU311" s="245">
        <v>1576</v>
      </c>
      <c r="AW311" s="245">
        <v>600</v>
      </c>
      <c r="AY311" s="245">
        <v>1640</v>
      </c>
      <c r="AZ311" s="244"/>
      <c r="BA311" s="244"/>
      <c r="BB311" s="244"/>
      <c r="BC311" s="244">
        <v>663</v>
      </c>
      <c r="BD311" s="244"/>
      <c r="BE311" s="244">
        <v>285</v>
      </c>
      <c r="BF311" s="244"/>
      <c r="BG311" s="244">
        <v>11</v>
      </c>
      <c r="BH311" s="244"/>
      <c r="BI311" s="244">
        <v>367</v>
      </c>
      <c r="BJ311" s="244"/>
      <c r="BK311" s="244"/>
      <c r="BL311" s="244"/>
      <c r="BM311" s="245">
        <v>4563</v>
      </c>
      <c r="BO311" s="245">
        <v>4446</v>
      </c>
      <c r="BQ311" s="245">
        <v>2301</v>
      </c>
      <c r="BS311" s="245">
        <v>1674</v>
      </c>
      <c r="BU311" s="245">
        <v>64181</v>
      </c>
      <c r="BW311" s="244"/>
      <c r="BX311" s="244"/>
      <c r="BY311" s="244"/>
      <c r="BZ311" s="244"/>
      <c r="CA311" s="244">
        <v>36741</v>
      </c>
      <c r="CB311" s="244"/>
      <c r="CC311" s="244">
        <v>24.445109780439122</v>
      </c>
      <c r="CE311" s="244"/>
      <c r="CF311" s="244"/>
      <c r="CG311" s="244">
        <v>81284</v>
      </c>
      <c r="CH311" s="244"/>
      <c r="CI311" s="244">
        <v>3625</v>
      </c>
      <c r="CJ311" s="244"/>
      <c r="CK311" s="244">
        <v>41128</v>
      </c>
      <c r="CL311" s="244"/>
      <c r="CM311" s="244">
        <v>4.2692765195680087</v>
      </c>
      <c r="CN311" s="244"/>
      <c r="CO311" s="257">
        <v>6.1</v>
      </c>
      <c r="CP311" s="244"/>
      <c r="CQ311" s="244">
        <v>67.368312479668674</v>
      </c>
      <c r="CR311" s="244"/>
      <c r="CS311" s="244">
        <v>4.856801909307876</v>
      </c>
      <c r="CT311" s="244"/>
      <c r="CU311" s="244">
        <v>21568</v>
      </c>
      <c r="CV311" s="244"/>
      <c r="CW311" s="244">
        <v>5311</v>
      </c>
      <c r="CX311" s="244"/>
      <c r="CY311" s="244">
        <v>26.991039695649999</v>
      </c>
      <c r="CZ311" s="244"/>
      <c r="DA311" s="244">
        <v>6.6463933523552079</v>
      </c>
      <c r="DE311" s="245">
        <v>9155</v>
      </c>
      <c r="DG311" s="245">
        <v>35855</v>
      </c>
      <c r="DI311" s="245">
        <v>15576</v>
      </c>
      <c r="DK311" s="245">
        <v>60940</v>
      </c>
      <c r="DM311" s="245">
        <v>15.022973416475221</v>
      </c>
      <c r="DO311" s="245">
        <v>58.836560551361991</v>
      </c>
      <c r="DQ311" s="245">
        <v>25.559566787003611</v>
      </c>
      <c r="DS311" s="245">
        <v>15286</v>
      </c>
      <c r="DU311" s="245">
        <v>1206</v>
      </c>
      <c r="DW311" s="245">
        <v>60936</v>
      </c>
      <c r="DY311" s="245">
        <v>25.408909574468087</v>
      </c>
      <c r="EA311" s="245">
        <v>2.0046542553191489</v>
      </c>
      <c r="EB311" s="244"/>
      <c r="EC311" s="245">
        <v>585000</v>
      </c>
      <c r="ED311" s="244"/>
      <c r="EE311" s="245">
        <v>420000</v>
      </c>
      <c r="EK311" s="242">
        <v>15</v>
      </c>
      <c r="EO311" s="244">
        <v>0.96852300242130751</v>
      </c>
      <c r="EP311" s="244"/>
      <c r="GA311" s="254">
        <v>3.3336041285975577</v>
      </c>
      <c r="GB311" s="254"/>
      <c r="GC311" s="254">
        <v>29.576544301644166</v>
      </c>
      <c r="GD311" s="254"/>
      <c r="GE311" s="254">
        <v>89.634278984368237</v>
      </c>
      <c r="GF311" s="254"/>
      <c r="GG311" s="254">
        <v>154.36401981290848</v>
      </c>
      <c r="GH311" s="254"/>
      <c r="GI311" s="254">
        <v>86.733302054673416</v>
      </c>
      <c r="GJ311" s="254"/>
      <c r="GK311" s="254">
        <v>17.119006303999118</v>
      </c>
      <c r="GL311" s="254"/>
      <c r="GM311" s="254">
        <v>0</v>
      </c>
      <c r="GN311" s="254"/>
      <c r="GO311" s="254">
        <v>65.647578766630858</v>
      </c>
      <c r="GP311" s="254"/>
      <c r="GQ311" s="254">
        <v>1917</v>
      </c>
      <c r="GR311" s="254"/>
      <c r="GS311" s="254">
        <v>91.3</v>
      </c>
      <c r="GT311" s="254"/>
      <c r="GU311" s="184">
        <v>80.599999999999994</v>
      </c>
      <c r="GV311" s="184"/>
      <c r="GW311" s="184">
        <v>64.8</v>
      </c>
      <c r="GX311" s="184"/>
      <c r="GY311" s="184">
        <v>49</v>
      </c>
      <c r="GZ311" s="184"/>
      <c r="HC311" s="184"/>
      <c r="HG311" s="184">
        <v>725</v>
      </c>
      <c r="HH311" s="184"/>
      <c r="HI311" s="184">
        <v>4283</v>
      </c>
      <c r="HJ311" s="184"/>
      <c r="HK311" s="184">
        <v>214</v>
      </c>
      <c r="HL311" s="184"/>
      <c r="HM311" s="184">
        <v>5899</v>
      </c>
      <c r="HO311" s="183">
        <v>550.9840546368481</v>
      </c>
      <c r="HQ311" s="154"/>
      <c r="HS311" s="238">
        <v>17</v>
      </c>
      <c r="HT311" s="194">
        <v>2001</v>
      </c>
      <c r="HU311" s="239"/>
      <c r="HW311" s="239">
        <v>87.433964289999992</v>
      </c>
      <c r="HX311" s="239"/>
      <c r="HY311" s="154"/>
      <c r="HZ311" s="154"/>
      <c r="IA311" s="184">
        <v>4</v>
      </c>
      <c r="IB311" s="184"/>
      <c r="IC311" s="184">
        <v>144</v>
      </c>
      <c r="ID311" s="184"/>
      <c r="IE311" s="185">
        <v>0.27171328813835643</v>
      </c>
      <c r="IF311" s="185"/>
      <c r="IG311" s="184">
        <v>9.7816783729808314</v>
      </c>
    </row>
    <row r="312" spans="1:241" ht="15" customHeight="1" x14ac:dyDescent="0.25">
      <c r="A312" s="156">
        <v>309</v>
      </c>
      <c r="B312" s="155"/>
      <c r="C312" s="244"/>
      <c r="D312" s="244"/>
      <c r="E312" s="245">
        <v>141426</v>
      </c>
      <c r="F312" s="244"/>
      <c r="G312" s="244"/>
      <c r="H312" s="244"/>
      <c r="I312" s="244"/>
      <c r="J312" s="244"/>
      <c r="K312" s="244"/>
      <c r="L312" s="244"/>
      <c r="M312" s="244"/>
      <c r="N312" s="244"/>
      <c r="O312" s="244"/>
      <c r="P312" s="244"/>
      <c r="Q312" s="244"/>
      <c r="R312" s="244"/>
      <c r="S312" s="244"/>
      <c r="U312" s="244"/>
      <c r="V312" s="244"/>
      <c r="W312" s="244"/>
      <c r="X312" s="244"/>
      <c r="Y312" s="244"/>
      <c r="Z312" s="244"/>
      <c r="AA312" s="244"/>
      <c r="AB312" s="244"/>
      <c r="AC312" s="244"/>
      <c r="AD312" s="244"/>
      <c r="AE312" s="244"/>
      <c r="AF312" s="244"/>
      <c r="AG312" s="244"/>
      <c r="AH312" s="244"/>
      <c r="AI312" s="244"/>
      <c r="AJ312" s="244"/>
      <c r="AK312" s="244"/>
      <c r="AL312" s="244"/>
      <c r="AM312" s="244"/>
      <c r="AN312" s="244"/>
      <c r="AO312" s="244"/>
      <c r="AP312" s="244"/>
      <c r="AQ312" s="244"/>
      <c r="AR312" s="244"/>
      <c r="AS312" s="244"/>
      <c r="AT312" s="244"/>
      <c r="AU312" s="244"/>
      <c r="AV312" s="244"/>
      <c r="AW312" s="244"/>
      <c r="AX312" s="244"/>
      <c r="AY312" s="244"/>
      <c r="AZ312" s="244"/>
      <c r="BA312" s="244"/>
      <c r="BB312" s="244"/>
      <c r="BC312" s="244">
        <v>783</v>
      </c>
      <c r="BD312" s="244"/>
      <c r="BE312" s="244">
        <v>335</v>
      </c>
      <c r="BF312" s="244"/>
      <c r="BG312" s="244">
        <v>8</v>
      </c>
      <c r="BH312" s="244"/>
      <c r="BI312" s="244">
        <v>435</v>
      </c>
      <c r="BJ312" s="244"/>
      <c r="BK312" s="244"/>
      <c r="BL312" s="244"/>
      <c r="BM312" s="244"/>
      <c r="BN312" s="244"/>
      <c r="BO312" s="244"/>
      <c r="BP312" s="244"/>
      <c r="BQ312" s="244"/>
      <c r="BR312" s="244"/>
      <c r="BS312" s="244"/>
      <c r="BT312" s="244"/>
      <c r="BU312" s="244"/>
      <c r="BW312" s="244"/>
      <c r="BX312" s="244"/>
      <c r="BY312" s="244"/>
      <c r="BZ312" s="244"/>
      <c r="CA312" s="244"/>
      <c r="CB312" s="244"/>
      <c r="CC312" s="244"/>
      <c r="CE312" s="244"/>
      <c r="CF312" s="244"/>
      <c r="CG312" s="244"/>
      <c r="CH312" s="244"/>
      <c r="CI312" s="244"/>
      <c r="CJ312" s="244"/>
      <c r="CK312" s="244"/>
      <c r="CL312" s="244"/>
      <c r="CM312" s="244"/>
      <c r="CN312" s="244"/>
      <c r="CO312" s="257">
        <v>6.5</v>
      </c>
      <c r="CP312" s="244"/>
      <c r="CQ312" s="244"/>
      <c r="CR312" s="244"/>
      <c r="CS312" s="244"/>
      <c r="CT312" s="244"/>
      <c r="CU312" s="244"/>
      <c r="CV312" s="244"/>
      <c r="CW312" s="244"/>
      <c r="CX312" s="244"/>
      <c r="CY312" s="244"/>
      <c r="CZ312" s="244"/>
      <c r="DA312" s="244"/>
      <c r="DE312" s="244"/>
      <c r="DF312" s="244"/>
      <c r="DG312" s="244"/>
      <c r="DH312" s="244"/>
      <c r="DI312" s="244"/>
      <c r="DJ312" s="244"/>
      <c r="DK312" s="244"/>
      <c r="DL312" s="244"/>
      <c r="DM312" s="244"/>
      <c r="DN312" s="244"/>
      <c r="DO312" s="244"/>
      <c r="DP312" s="244"/>
      <c r="DQ312" s="244"/>
      <c r="DR312" s="244"/>
      <c r="DS312" s="244"/>
      <c r="DT312" s="244"/>
      <c r="DU312" s="244"/>
      <c r="DV312" s="244"/>
      <c r="DW312" s="244"/>
      <c r="DX312" s="244"/>
      <c r="DY312" s="244"/>
      <c r="DZ312" s="244"/>
      <c r="EA312" s="244"/>
      <c r="EB312" s="244"/>
      <c r="EC312" s="245">
        <v>580000</v>
      </c>
      <c r="ED312" s="244"/>
      <c r="EE312" s="245">
        <v>420000</v>
      </c>
      <c r="EK312" s="242">
        <v>5.7</v>
      </c>
      <c r="EO312" s="244"/>
      <c r="EP312" s="244"/>
      <c r="GA312" s="254">
        <v>3.3136590892400712</v>
      </c>
      <c r="GB312" s="254"/>
      <c r="GC312" s="254">
        <v>23.130441867623919</v>
      </c>
      <c r="GD312" s="254"/>
      <c r="GE312" s="254">
        <v>92.856939160246668</v>
      </c>
      <c r="GF312" s="254"/>
      <c r="GG312" s="254">
        <v>153.23143965357323</v>
      </c>
      <c r="GH312" s="254"/>
      <c r="GI312" s="254">
        <v>94.301583548263991</v>
      </c>
      <c r="GJ312" s="254"/>
      <c r="GK312" s="254">
        <v>17.281794776232644</v>
      </c>
      <c r="GL312" s="254"/>
      <c r="GM312" s="254">
        <v>0</v>
      </c>
      <c r="GN312" s="254"/>
      <c r="GO312" s="254">
        <v>65.794258825354191</v>
      </c>
      <c r="GP312" s="254"/>
      <c r="GQ312" s="254">
        <v>1896</v>
      </c>
      <c r="GR312" s="254"/>
      <c r="GS312" s="254">
        <v>90.6</v>
      </c>
      <c r="GT312" s="254"/>
      <c r="GU312" s="184">
        <v>81.099999999999994</v>
      </c>
      <c r="GV312" s="184"/>
      <c r="GW312" s="184">
        <v>69.400000000000006</v>
      </c>
      <c r="GX312" s="184"/>
      <c r="GY312" s="184">
        <v>53.4</v>
      </c>
      <c r="GZ312" s="184"/>
      <c r="HC312" s="184"/>
      <c r="HG312" s="184">
        <v>798</v>
      </c>
      <c r="HH312" s="184"/>
      <c r="HI312" s="184">
        <v>3891</v>
      </c>
      <c r="HJ312" s="184"/>
      <c r="HK312" s="184">
        <v>248</v>
      </c>
      <c r="HL312" s="184"/>
      <c r="HM312" s="184">
        <v>5880</v>
      </c>
      <c r="HO312" s="183">
        <v>570.80398348311871</v>
      </c>
      <c r="HQ312" s="154"/>
      <c r="HS312" s="238">
        <v>17</v>
      </c>
      <c r="HT312" s="194">
        <v>2002</v>
      </c>
      <c r="HU312" s="239"/>
      <c r="HW312" s="239">
        <v>88.413997010000003</v>
      </c>
      <c r="HX312" s="239"/>
      <c r="HY312" s="154"/>
      <c r="HZ312" s="154"/>
      <c r="IA312" s="184">
        <v>3</v>
      </c>
      <c r="IB312" s="184"/>
      <c r="IC312" s="184">
        <v>111</v>
      </c>
      <c r="ID312" s="184"/>
      <c r="IE312" s="185">
        <v>0.20157226365652087</v>
      </c>
      <c r="IF312" s="185"/>
      <c r="IG312" s="184">
        <v>7.4581737552912717</v>
      </c>
    </row>
    <row r="313" spans="1:241" ht="15" customHeight="1" x14ac:dyDescent="0.25">
      <c r="A313" s="156">
        <v>310</v>
      </c>
      <c r="B313" s="155"/>
      <c r="C313" s="244"/>
      <c r="D313" s="244"/>
      <c r="E313" s="245">
        <v>143414</v>
      </c>
      <c r="F313" s="244"/>
      <c r="G313" s="244"/>
      <c r="H313" s="244"/>
      <c r="I313" s="244"/>
      <c r="J313" s="244"/>
      <c r="K313" s="244"/>
      <c r="L313" s="244"/>
      <c r="M313" s="244"/>
      <c r="N313" s="244"/>
      <c r="O313" s="244"/>
      <c r="P313" s="244"/>
      <c r="Q313" s="244"/>
      <c r="R313" s="244"/>
      <c r="S313" s="244"/>
      <c r="U313" s="244"/>
      <c r="V313" s="244"/>
      <c r="W313" s="244"/>
      <c r="X313" s="244"/>
      <c r="Y313" s="244"/>
      <c r="Z313" s="244"/>
      <c r="AA313" s="244"/>
      <c r="AB313" s="244"/>
      <c r="AC313" s="244"/>
      <c r="AD313" s="244"/>
      <c r="AE313" s="244"/>
      <c r="AF313" s="244"/>
      <c r="AG313" s="244"/>
      <c r="AH313" s="244"/>
      <c r="AI313" s="244"/>
      <c r="AJ313" s="244"/>
      <c r="AK313" s="244"/>
      <c r="AL313" s="244"/>
      <c r="AM313" s="244"/>
      <c r="AN313" s="244"/>
      <c r="AO313" s="244"/>
      <c r="AP313" s="244"/>
      <c r="AQ313" s="244"/>
      <c r="AR313" s="244"/>
      <c r="AS313" s="244"/>
      <c r="AT313" s="244"/>
      <c r="AU313" s="244"/>
      <c r="AV313" s="244"/>
      <c r="AW313" s="244"/>
      <c r="AX313" s="244"/>
      <c r="AY313" s="244"/>
      <c r="AZ313" s="244"/>
      <c r="BA313" s="244"/>
      <c r="BB313" s="244"/>
      <c r="BC313" s="244">
        <v>613</v>
      </c>
      <c r="BD313" s="244"/>
      <c r="BE313" s="244">
        <v>277</v>
      </c>
      <c r="BF313" s="244"/>
      <c r="BG313" s="244">
        <v>5</v>
      </c>
      <c r="BH313" s="244"/>
      <c r="BI313" s="244">
        <v>256</v>
      </c>
      <c r="BJ313" s="244"/>
      <c r="BK313" s="244"/>
      <c r="BL313" s="244"/>
      <c r="BM313" s="244"/>
      <c r="BN313" s="244"/>
      <c r="BO313" s="244"/>
      <c r="BP313" s="244"/>
      <c r="BQ313" s="244"/>
      <c r="BR313" s="244"/>
      <c r="BS313" s="244"/>
      <c r="BT313" s="244"/>
      <c r="BU313" s="244"/>
      <c r="BW313" s="244"/>
      <c r="BX313" s="244"/>
      <c r="BY313" s="244"/>
      <c r="BZ313" s="244"/>
      <c r="CA313" s="244"/>
      <c r="CB313" s="244"/>
      <c r="CC313" s="244"/>
      <c r="CE313" s="244"/>
      <c r="CF313" s="244"/>
      <c r="CG313" s="244"/>
      <c r="CH313" s="244"/>
      <c r="CI313" s="244"/>
      <c r="CJ313" s="244"/>
      <c r="CK313" s="244"/>
      <c r="CL313" s="244"/>
      <c r="CM313" s="244"/>
      <c r="CN313" s="244"/>
      <c r="CO313" s="257">
        <v>5.8</v>
      </c>
      <c r="CP313" s="244"/>
      <c r="CQ313" s="244"/>
      <c r="CR313" s="244"/>
      <c r="CS313" s="244"/>
      <c r="CT313" s="244"/>
      <c r="CU313" s="244"/>
      <c r="CV313" s="244"/>
      <c r="CW313" s="244"/>
      <c r="CX313" s="244"/>
      <c r="CY313" s="244"/>
      <c r="CZ313" s="244"/>
      <c r="DA313" s="244"/>
      <c r="DE313" s="244"/>
      <c r="DF313" s="244"/>
      <c r="DG313" s="244"/>
      <c r="DH313" s="244"/>
      <c r="DI313" s="244"/>
      <c r="DJ313" s="244"/>
      <c r="DK313" s="244"/>
      <c r="DL313" s="244"/>
      <c r="DM313" s="244"/>
      <c r="DN313" s="244"/>
      <c r="DO313" s="244"/>
      <c r="DP313" s="244"/>
      <c r="DQ313" s="244"/>
      <c r="DR313" s="244"/>
      <c r="DS313" s="244"/>
      <c r="DT313" s="244"/>
      <c r="DU313" s="244"/>
      <c r="DV313" s="244"/>
      <c r="DW313" s="244"/>
      <c r="DX313" s="244"/>
      <c r="DY313" s="244"/>
      <c r="DZ313" s="244"/>
      <c r="EA313" s="244"/>
      <c r="EB313" s="244"/>
      <c r="EC313" s="245">
        <v>616000</v>
      </c>
      <c r="ED313" s="244"/>
      <c r="EE313" s="245">
        <v>445000</v>
      </c>
      <c r="EK313" s="242">
        <v>3.5000000000000004</v>
      </c>
      <c r="EO313" s="244"/>
      <c r="EP313" s="244"/>
      <c r="GA313" s="254">
        <v>5.6740830745588182</v>
      </c>
      <c r="GB313" s="254"/>
      <c r="GC313" s="254">
        <v>18.81931934422343</v>
      </c>
      <c r="GD313" s="254"/>
      <c r="GE313" s="254">
        <v>96.666727927527475</v>
      </c>
      <c r="GF313" s="254"/>
      <c r="GG313" s="254">
        <v>147.31914309736757</v>
      </c>
      <c r="GH313" s="254"/>
      <c r="GI313" s="254">
        <v>87.622407057277641</v>
      </c>
      <c r="GJ313" s="254"/>
      <c r="GK313" s="254">
        <v>17.462558005938206</v>
      </c>
      <c r="GL313" s="254"/>
      <c r="GM313" s="254">
        <v>0.56165048562288344</v>
      </c>
      <c r="GN313" s="254"/>
      <c r="GO313" s="254">
        <v>63.894615798507665</v>
      </c>
      <c r="GP313" s="254"/>
      <c r="GQ313" s="254">
        <v>1981</v>
      </c>
      <c r="GR313" s="254"/>
      <c r="GS313" s="254">
        <v>89.8</v>
      </c>
      <c r="GT313" s="254"/>
      <c r="GU313" s="184">
        <v>84.8</v>
      </c>
      <c r="GV313" s="184"/>
      <c r="GW313" s="184">
        <v>69.5</v>
      </c>
      <c r="GX313" s="184"/>
      <c r="GY313" s="184">
        <v>54.900000000000006</v>
      </c>
      <c r="GZ313" s="184"/>
      <c r="HC313" s="184"/>
      <c r="HG313" s="184">
        <v>812</v>
      </c>
      <c r="HH313" s="184"/>
      <c r="HI313" s="184">
        <v>4268</v>
      </c>
      <c r="HJ313" s="184"/>
      <c r="HK313" s="184">
        <v>333</v>
      </c>
      <c r="HL313" s="184"/>
      <c r="HM313" s="184">
        <v>6317</v>
      </c>
      <c r="HO313" s="183">
        <v>500.88308018368065</v>
      </c>
      <c r="HQ313" s="154"/>
      <c r="HS313" s="238">
        <v>17</v>
      </c>
      <c r="HT313" s="194">
        <v>2003</v>
      </c>
      <c r="HU313" s="239"/>
      <c r="HW313" s="239">
        <v>90.07455204</v>
      </c>
      <c r="HX313" s="239"/>
      <c r="HY313" s="154"/>
      <c r="HZ313" s="154"/>
      <c r="IA313" s="184">
        <v>3</v>
      </c>
      <c r="IB313" s="184"/>
      <c r="IC313" s="184">
        <v>107</v>
      </c>
      <c r="ID313" s="184"/>
      <c r="IE313" s="185">
        <v>0.20281918669506135</v>
      </c>
      <c r="IF313" s="185"/>
      <c r="IG313" s="184">
        <v>7.2338843254571881</v>
      </c>
    </row>
    <row r="314" spans="1:241" ht="15" customHeight="1" x14ac:dyDescent="0.25">
      <c r="A314" s="156">
        <v>311</v>
      </c>
      <c r="B314" s="155"/>
      <c r="C314" s="244"/>
      <c r="D314" s="244"/>
      <c r="E314" s="245">
        <v>146234</v>
      </c>
      <c r="F314" s="244"/>
      <c r="G314" s="244"/>
      <c r="H314" s="244"/>
      <c r="I314" s="244"/>
      <c r="J314" s="244"/>
      <c r="K314" s="244"/>
      <c r="L314" s="244"/>
      <c r="M314" s="244"/>
      <c r="N314" s="244"/>
      <c r="O314" s="244"/>
      <c r="P314" s="244"/>
      <c r="Q314" s="244"/>
      <c r="R314" s="244"/>
      <c r="S314" s="244"/>
      <c r="U314" s="244"/>
      <c r="V314" s="244"/>
      <c r="W314" s="244"/>
      <c r="X314" s="244"/>
      <c r="Y314" s="244"/>
      <c r="Z314" s="244"/>
      <c r="AA314" s="244"/>
      <c r="AB314" s="244"/>
      <c r="AC314" s="244"/>
      <c r="AD314" s="244"/>
      <c r="AE314" s="244"/>
      <c r="AF314" s="244"/>
      <c r="AG314" s="244"/>
      <c r="AH314" s="244"/>
      <c r="AI314" s="244"/>
      <c r="AJ314" s="244"/>
      <c r="AK314" s="244"/>
      <c r="AL314" s="244"/>
      <c r="AM314" s="244"/>
      <c r="AN314" s="244"/>
      <c r="AO314" s="244"/>
      <c r="AP314" s="244"/>
      <c r="AQ314" s="244"/>
      <c r="AR314" s="244"/>
      <c r="AS314" s="244"/>
      <c r="AT314" s="244"/>
      <c r="AU314" s="244"/>
      <c r="AV314" s="244"/>
      <c r="AW314" s="244"/>
      <c r="AX314" s="244"/>
      <c r="AY314" s="244"/>
      <c r="AZ314" s="244"/>
      <c r="BA314" s="244"/>
      <c r="BB314" s="244"/>
      <c r="BC314" s="244">
        <v>551</v>
      </c>
      <c r="BD314" s="244"/>
      <c r="BE314" s="244">
        <v>265</v>
      </c>
      <c r="BF314" s="244"/>
      <c r="BG314" s="244">
        <v>11</v>
      </c>
      <c r="BH314" s="244"/>
      <c r="BI314" s="244">
        <v>95</v>
      </c>
      <c r="BJ314" s="244"/>
      <c r="BK314" s="244"/>
      <c r="BL314" s="244"/>
      <c r="BM314" s="244"/>
      <c r="BN314" s="244"/>
      <c r="BO314" s="244"/>
      <c r="BP314" s="244"/>
      <c r="BQ314" s="244"/>
      <c r="BR314" s="244"/>
      <c r="BS314" s="244"/>
      <c r="BT314" s="244"/>
      <c r="BU314" s="244"/>
      <c r="BW314" s="244"/>
      <c r="BX314" s="244"/>
      <c r="BY314" s="244"/>
      <c r="BZ314" s="244"/>
      <c r="CA314" s="244"/>
      <c r="CB314" s="244"/>
      <c r="CC314" s="244"/>
      <c r="CE314" s="244"/>
      <c r="CF314" s="244"/>
      <c r="CG314" s="244"/>
      <c r="CH314" s="244"/>
      <c r="CI314" s="244"/>
      <c r="CJ314" s="244"/>
      <c r="CK314" s="244"/>
      <c r="CL314" s="244"/>
      <c r="CM314" s="244"/>
      <c r="CN314" s="244"/>
      <c r="CO314" s="257">
        <v>5.6</v>
      </c>
      <c r="CP314" s="244"/>
      <c r="CQ314" s="244"/>
      <c r="CR314" s="244"/>
      <c r="CS314" s="244"/>
      <c r="CT314" s="244"/>
      <c r="CU314" s="244"/>
      <c r="CV314" s="244"/>
      <c r="CW314" s="244"/>
      <c r="CX314" s="244"/>
      <c r="CY314" s="244"/>
      <c r="CZ314" s="244"/>
      <c r="DA314" s="244"/>
      <c r="DE314" s="244"/>
      <c r="DF314" s="244"/>
      <c r="DG314" s="244"/>
      <c r="DH314" s="244"/>
      <c r="DI314" s="244"/>
      <c r="DJ314" s="244"/>
      <c r="DK314" s="244"/>
      <c r="DL314" s="244"/>
      <c r="DM314" s="244"/>
      <c r="DN314" s="244"/>
      <c r="DO314" s="244"/>
      <c r="DP314" s="244"/>
      <c r="DQ314" s="244"/>
      <c r="DR314" s="244"/>
      <c r="DS314" s="244"/>
      <c r="DT314" s="244"/>
      <c r="DU314" s="244"/>
      <c r="DV314" s="244"/>
      <c r="DW314" s="244"/>
      <c r="DX314" s="244"/>
      <c r="DY314" s="244"/>
      <c r="DZ314" s="244"/>
      <c r="EA314" s="244"/>
      <c r="EB314" s="244"/>
      <c r="EC314" s="245">
        <v>682500</v>
      </c>
      <c r="ED314" s="244"/>
      <c r="EE314" s="245">
        <v>470000</v>
      </c>
      <c r="EK314" s="242">
        <v>2.7</v>
      </c>
      <c r="EO314" s="244"/>
      <c r="EP314" s="244"/>
      <c r="GA314" s="254">
        <v>4.0099068286354527</v>
      </c>
      <c r="GB314" s="254"/>
      <c r="GC314" s="254">
        <v>21.704725299570427</v>
      </c>
      <c r="GD314" s="254"/>
      <c r="GE314" s="254">
        <v>105.13608428446005</v>
      </c>
      <c r="GF314" s="254"/>
      <c r="GG314" s="254">
        <v>134.58325598663447</v>
      </c>
      <c r="GH314" s="254"/>
      <c r="GI314" s="254">
        <v>86.222065810311463</v>
      </c>
      <c r="GJ314" s="254"/>
      <c r="GK314" s="254">
        <v>21.675619639996231</v>
      </c>
      <c r="GL314" s="254"/>
      <c r="GM314" s="254">
        <v>2.7731009210656632</v>
      </c>
      <c r="GN314" s="254"/>
      <c r="GO314" s="254">
        <v>65.41866594579983</v>
      </c>
      <c r="GP314" s="254"/>
      <c r="GQ314" s="254">
        <v>2006</v>
      </c>
      <c r="GR314" s="254"/>
      <c r="GS314" s="254">
        <v>88.8</v>
      </c>
      <c r="GT314" s="254"/>
      <c r="GU314" s="184">
        <v>84.3</v>
      </c>
      <c r="GV314" s="184"/>
      <c r="GW314" s="184">
        <v>70.5</v>
      </c>
      <c r="GX314" s="184"/>
      <c r="GY314" s="184">
        <v>56.1</v>
      </c>
      <c r="GZ314" s="184"/>
      <c r="HC314" s="184"/>
      <c r="HG314" s="184">
        <v>821</v>
      </c>
      <c r="HH314" s="184"/>
      <c r="HI314" s="184">
        <v>3934</v>
      </c>
      <c r="HJ314" s="184"/>
      <c r="HK314" s="184">
        <v>368</v>
      </c>
      <c r="HL314" s="184"/>
      <c r="HM314" s="184">
        <v>6130</v>
      </c>
      <c r="HO314" s="183">
        <v>480.42729440640386</v>
      </c>
      <c r="HQ314" s="154"/>
      <c r="HS314" s="238">
        <v>17</v>
      </c>
      <c r="HT314" s="194">
        <v>2004</v>
      </c>
      <c r="HU314" s="239"/>
      <c r="HW314" s="239">
        <v>85.807487519999995</v>
      </c>
      <c r="HX314" s="239"/>
      <c r="HY314" s="154"/>
      <c r="HZ314" s="154"/>
      <c r="IA314" s="184">
        <v>9</v>
      </c>
      <c r="IB314" s="184"/>
      <c r="IC314" s="184">
        <v>104</v>
      </c>
      <c r="ID314" s="184"/>
      <c r="IE314" s="185">
        <v>0.60063184811330783</v>
      </c>
      <c r="IF314" s="185"/>
      <c r="IG314" s="184">
        <v>6.9406346893093351</v>
      </c>
    </row>
    <row r="315" spans="1:241" ht="15" customHeight="1" x14ac:dyDescent="0.25">
      <c r="A315" s="156">
        <v>312</v>
      </c>
      <c r="B315" s="155"/>
      <c r="C315" s="244"/>
      <c r="D315" s="244"/>
      <c r="E315" s="245">
        <v>147407</v>
      </c>
      <c r="F315" s="244"/>
      <c r="G315" s="244"/>
      <c r="H315" s="244"/>
      <c r="I315" s="244"/>
      <c r="J315" s="244"/>
      <c r="K315" s="244"/>
      <c r="L315" s="244"/>
      <c r="M315" s="244"/>
      <c r="N315" s="244"/>
      <c r="O315" s="244"/>
      <c r="P315" s="244"/>
      <c r="Q315" s="244"/>
      <c r="R315" s="244"/>
      <c r="S315" s="244"/>
      <c r="U315" s="244"/>
      <c r="V315" s="244"/>
      <c r="W315" s="244"/>
      <c r="X315" s="244"/>
      <c r="Y315" s="244"/>
      <c r="Z315" s="244"/>
      <c r="AA315" s="244"/>
      <c r="AB315" s="244"/>
      <c r="AC315" s="244"/>
      <c r="AD315" s="244"/>
      <c r="AE315" s="244"/>
      <c r="AF315" s="244"/>
      <c r="AG315" s="244"/>
      <c r="AH315" s="244"/>
      <c r="AI315" s="244"/>
      <c r="AJ315" s="244"/>
      <c r="AK315" s="244"/>
      <c r="AL315" s="244"/>
      <c r="AM315" s="244"/>
      <c r="AN315" s="244"/>
      <c r="AO315" s="244"/>
      <c r="AP315" s="244"/>
      <c r="AQ315" s="244"/>
      <c r="AR315" s="244"/>
      <c r="AS315" s="244"/>
      <c r="AT315" s="244"/>
      <c r="AU315" s="244"/>
      <c r="AV315" s="244"/>
      <c r="AW315" s="244"/>
      <c r="AX315" s="244"/>
      <c r="AY315" s="244"/>
      <c r="AZ315" s="244"/>
      <c r="BA315" s="244"/>
      <c r="BB315" s="244"/>
      <c r="BC315" s="244">
        <v>651</v>
      </c>
      <c r="BD315" s="244"/>
      <c r="BE315" s="244">
        <v>206</v>
      </c>
      <c r="BF315" s="244"/>
      <c r="BG315" s="244">
        <v>4</v>
      </c>
      <c r="BH315" s="244"/>
      <c r="BI315" s="244">
        <v>103</v>
      </c>
      <c r="BJ315" s="244"/>
      <c r="BK315" s="244"/>
      <c r="BL315" s="244"/>
      <c r="BM315" s="244"/>
      <c r="BN315" s="244"/>
      <c r="BO315" s="244"/>
      <c r="BP315" s="244"/>
      <c r="BQ315" s="244"/>
      <c r="BR315" s="244"/>
      <c r="BS315" s="244"/>
      <c r="BT315" s="244"/>
      <c r="BU315" s="244"/>
      <c r="BW315" s="244"/>
      <c r="BX315" s="244"/>
      <c r="BY315" s="244"/>
      <c r="BZ315" s="244"/>
      <c r="CA315" s="244"/>
      <c r="CB315" s="244"/>
      <c r="CC315" s="244"/>
      <c r="CE315" s="244"/>
      <c r="CF315" s="244"/>
      <c r="CG315" s="244"/>
      <c r="CH315" s="244"/>
      <c r="CI315" s="244"/>
      <c r="CJ315" s="244"/>
      <c r="CK315" s="244"/>
      <c r="CL315" s="244"/>
      <c r="CM315" s="244"/>
      <c r="CN315" s="244"/>
      <c r="CO315" s="257">
        <v>5.4</v>
      </c>
      <c r="CP315" s="244"/>
      <c r="CQ315" s="244"/>
      <c r="CR315" s="244"/>
      <c r="CS315" s="244"/>
      <c r="CT315" s="244"/>
      <c r="CU315" s="244"/>
      <c r="CV315" s="244"/>
      <c r="CW315" s="244"/>
      <c r="CX315" s="244"/>
      <c r="CY315" s="244"/>
      <c r="CZ315" s="244"/>
      <c r="DA315" s="244"/>
      <c r="DE315" s="244"/>
      <c r="DF315" s="244"/>
      <c r="DG315" s="244"/>
      <c r="DH315" s="244"/>
      <c r="DI315" s="244"/>
      <c r="DJ315" s="244"/>
      <c r="DK315" s="244"/>
      <c r="DL315" s="244"/>
      <c r="DM315" s="244"/>
      <c r="DN315" s="244"/>
      <c r="DO315" s="244"/>
      <c r="DP315" s="244"/>
      <c r="DQ315" s="244"/>
      <c r="DR315" s="244"/>
      <c r="DS315" s="244"/>
      <c r="DT315" s="244"/>
      <c r="DU315" s="244"/>
      <c r="DV315" s="244"/>
      <c r="DW315" s="244"/>
      <c r="DX315" s="244"/>
      <c r="DY315" s="244"/>
      <c r="DZ315" s="244"/>
      <c r="EA315" s="244"/>
      <c r="EB315" s="244"/>
      <c r="EC315" s="245">
        <v>770000</v>
      </c>
      <c r="ED315" s="244"/>
      <c r="EE315" s="245">
        <v>492000</v>
      </c>
      <c r="EK315" s="242">
        <v>3.3000000000000003</v>
      </c>
      <c r="EO315" s="244"/>
      <c r="EP315" s="244"/>
      <c r="GA315" s="254">
        <v>4.8026146925704634</v>
      </c>
      <c r="GB315" s="254"/>
      <c r="GC315" s="254">
        <v>20.80202472447564</v>
      </c>
      <c r="GD315" s="254"/>
      <c r="GE315" s="254">
        <v>77.829140616279773</v>
      </c>
      <c r="GF315" s="254"/>
      <c r="GG315" s="254">
        <v>140.00551755702</v>
      </c>
      <c r="GH315" s="254"/>
      <c r="GI315" s="254">
        <v>88.405600105601593</v>
      </c>
      <c r="GJ315" s="254"/>
      <c r="GK315" s="254">
        <v>17.304459765003397</v>
      </c>
      <c r="GL315" s="254"/>
      <c r="GM315" s="254">
        <v>2.0835014465903043</v>
      </c>
      <c r="GN315" s="254"/>
      <c r="GO315" s="254">
        <v>61.349314376875668</v>
      </c>
      <c r="GP315" s="254"/>
      <c r="GQ315" s="254">
        <v>1914</v>
      </c>
      <c r="GR315" s="254"/>
      <c r="GS315" s="254">
        <v>90</v>
      </c>
      <c r="GT315" s="254"/>
      <c r="GU315" s="184">
        <v>78.900000000000006</v>
      </c>
      <c r="GV315" s="184"/>
      <c r="GW315" s="184">
        <v>70.900000000000006</v>
      </c>
      <c r="GX315" s="184"/>
      <c r="GY315" s="184">
        <v>55.1</v>
      </c>
      <c r="GZ315" s="184"/>
      <c r="HC315" s="184"/>
      <c r="HG315" s="223">
        <v>843.35539166051512</v>
      </c>
      <c r="HH315" s="223"/>
      <c r="HI315" s="223">
        <v>4167.1293907067593</v>
      </c>
      <c r="HJ315" s="223"/>
      <c r="HK315" s="223">
        <v>484.71704152757724</v>
      </c>
      <c r="HL315" s="223"/>
      <c r="HM315" s="223">
        <v>6717.4465472076508</v>
      </c>
      <c r="HO315" s="183">
        <v>499.88374796558941</v>
      </c>
      <c r="HQ315" s="154"/>
      <c r="HS315" s="238">
        <v>17</v>
      </c>
      <c r="HT315" s="194">
        <v>2005</v>
      </c>
      <c r="HU315" s="239"/>
      <c r="HW315" s="239">
        <v>86.304046999999997</v>
      </c>
      <c r="HX315" s="239"/>
      <c r="HY315" s="154"/>
      <c r="HZ315" s="154"/>
      <c r="IA315" s="184">
        <v>7</v>
      </c>
      <c r="IB315" s="184"/>
      <c r="IC315" s="184">
        <v>136</v>
      </c>
      <c r="ID315" s="184"/>
      <c r="IE315" s="185">
        <v>0.46241122094184756</v>
      </c>
      <c r="IF315" s="185"/>
      <c r="IG315" s="184">
        <v>8.9839894354416092</v>
      </c>
    </row>
    <row r="316" spans="1:241" ht="15" customHeight="1" x14ac:dyDescent="0.25">
      <c r="A316" s="198">
        <v>313</v>
      </c>
      <c r="B316" s="155"/>
      <c r="C316" s="244"/>
      <c r="D316" s="244"/>
      <c r="E316" s="245">
        <v>148304</v>
      </c>
      <c r="F316" s="244"/>
      <c r="G316" s="244"/>
      <c r="H316" s="244"/>
      <c r="I316" s="244"/>
      <c r="J316" s="244"/>
      <c r="K316" s="244"/>
      <c r="L316" s="244"/>
      <c r="M316" s="244"/>
      <c r="N316" s="244"/>
      <c r="O316" s="244"/>
      <c r="P316" s="244"/>
      <c r="Q316" s="244"/>
      <c r="R316" s="244"/>
      <c r="S316" s="244"/>
      <c r="U316" s="244"/>
      <c r="V316" s="244"/>
      <c r="W316" s="244"/>
      <c r="X316" s="244"/>
      <c r="Y316" s="244"/>
      <c r="Z316" s="244"/>
      <c r="AA316" s="244"/>
      <c r="AB316" s="244"/>
      <c r="AC316" s="244"/>
      <c r="AD316" s="244"/>
      <c r="AE316" s="244"/>
      <c r="AF316" s="244"/>
      <c r="AG316" s="244"/>
      <c r="AH316" s="244"/>
      <c r="AI316" s="244"/>
      <c r="AJ316" s="244"/>
      <c r="AK316" s="244"/>
      <c r="AL316" s="244"/>
      <c r="AM316" s="244"/>
      <c r="AN316" s="244"/>
      <c r="AO316" s="244"/>
      <c r="AP316" s="244"/>
      <c r="AQ316" s="244"/>
      <c r="AR316" s="244"/>
      <c r="AS316" s="244"/>
      <c r="AT316" s="244"/>
      <c r="AU316" s="244"/>
      <c r="AV316" s="244"/>
      <c r="AW316" s="244"/>
      <c r="AX316" s="244"/>
      <c r="AY316" s="244"/>
      <c r="AZ316" s="244"/>
      <c r="BA316" s="244"/>
      <c r="BB316" s="244"/>
      <c r="BC316" s="268">
        <v>474</v>
      </c>
      <c r="BD316" s="240"/>
      <c r="BE316" s="268">
        <v>211</v>
      </c>
      <c r="BF316" s="240"/>
      <c r="BG316" s="268">
        <v>0</v>
      </c>
      <c r="BH316" s="240"/>
      <c r="BI316" s="268">
        <v>43</v>
      </c>
      <c r="BJ316" s="244"/>
      <c r="BK316" s="244"/>
      <c r="BL316" s="244"/>
      <c r="BM316" s="244"/>
      <c r="BN316" s="244"/>
      <c r="BO316" s="244"/>
      <c r="BP316" s="244"/>
      <c r="BQ316" s="244"/>
      <c r="BR316" s="244"/>
      <c r="BS316" s="244"/>
      <c r="BT316" s="244"/>
      <c r="BU316" s="244"/>
      <c r="BW316" s="244"/>
      <c r="BX316" s="244"/>
      <c r="BY316" s="244"/>
      <c r="BZ316" s="244"/>
      <c r="CA316" s="244"/>
      <c r="CB316" s="244"/>
      <c r="CC316" s="244"/>
      <c r="CE316" s="244"/>
      <c r="CF316" s="244"/>
      <c r="CG316" s="244"/>
      <c r="CH316" s="244"/>
      <c r="CI316" s="244"/>
      <c r="CJ316" s="244"/>
      <c r="CK316" s="244"/>
      <c r="CL316" s="244"/>
      <c r="CM316" s="244"/>
      <c r="CN316" s="244"/>
      <c r="CO316" s="257">
        <v>4.4000000000000004</v>
      </c>
      <c r="CP316" s="244"/>
      <c r="CQ316" s="244"/>
      <c r="CR316" s="244"/>
      <c r="CS316" s="244"/>
      <c r="CT316" s="244"/>
      <c r="CU316" s="244"/>
      <c r="CV316" s="244"/>
      <c r="CW316" s="244"/>
      <c r="CX316" s="244"/>
      <c r="CY316" s="244"/>
      <c r="CZ316" s="244"/>
      <c r="DA316" s="244"/>
      <c r="DE316" s="244"/>
      <c r="DF316" s="244"/>
      <c r="DG316" s="244"/>
      <c r="DH316" s="244"/>
      <c r="DI316" s="244"/>
      <c r="DJ316" s="244"/>
      <c r="DK316" s="244"/>
      <c r="DL316" s="244"/>
      <c r="DM316" s="244"/>
      <c r="DN316" s="244"/>
      <c r="DO316" s="244"/>
      <c r="DP316" s="244"/>
      <c r="DQ316" s="244"/>
      <c r="DR316" s="244"/>
      <c r="DS316" s="244"/>
      <c r="DT316" s="244"/>
      <c r="DU316" s="244"/>
      <c r="DV316" s="244"/>
      <c r="DW316" s="244"/>
      <c r="DX316" s="244"/>
      <c r="DY316" s="244"/>
      <c r="DZ316" s="244"/>
      <c r="EA316" s="244"/>
      <c r="EB316" s="244"/>
      <c r="EC316" s="245">
        <v>862000</v>
      </c>
      <c r="ED316" s="244"/>
      <c r="EE316" s="245">
        <v>532500</v>
      </c>
      <c r="EK316" s="242">
        <v>2.1</v>
      </c>
      <c r="EO316" s="244"/>
      <c r="EP316" s="244"/>
      <c r="GA316" s="254">
        <v>1.9059441777496282</v>
      </c>
      <c r="GC316" s="254">
        <v>18.150422960305526</v>
      </c>
      <c r="GE316" s="254">
        <v>76.211894469956931</v>
      </c>
      <c r="GG316" s="254">
        <v>147.94758657215488</v>
      </c>
      <c r="GI316" s="254">
        <v>95.841517767921346</v>
      </c>
      <c r="GK316" s="254">
        <v>19.13032187470975</v>
      </c>
      <c r="GM316" s="254">
        <v>0</v>
      </c>
      <c r="GO316" s="254">
        <v>62.363489457354071</v>
      </c>
      <c r="GP316" s="254"/>
      <c r="GQ316" s="254">
        <v>1980</v>
      </c>
      <c r="GR316" s="254"/>
      <c r="GS316" s="254">
        <v>86.9</v>
      </c>
      <c r="GT316" s="254"/>
      <c r="GU316" s="184">
        <v>82.8</v>
      </c>
      <c r="GV316" s="184"/>
      <c r="GW316" s="184">
        <v>73.3</v>
      </c>
      <c r="GX316" s="184"/>
      <c r="GY316" s="184">
        <v>56.4</v>
      </c>
      <c r="GZ316" s="184"/>
      <c r="HC316" s="184"/>
      <c r="HG316" s="184">
        <v>926.31174076092179</v>
      </c>
      <c r="HH316" s="184"/>
      <c r="HI316" s="184">
        <v>4410.3977691592681</v>
      </c>
      <c r="HJ316" s="184"/>
      <c r="HK316" s="184">
        <v>462.83534728677199</v>
      </c>
      <c r="HL316" s="184"/>
      <c r="HM316" s="184">
        <v>7193.1792685663004</v>
      </c>
      <c r="HO316" s="183">
        <v>605.657328317875</v>
      </c>
      <c r="HQ316" s="154"/>
      <c r="HS316" s="238">
        <v>17</v>
      </c>
      <c r="HT316" s="194">
        <v>2006</v>
      </c>
      <c r="HU316" s="239"/>
      <c r="HW316" s="239">
        <v>86.50400827</v>
      </c>
      <c r="HX316" s="239"/>
      <c r="HY316" s="154"/>
      <c r="HZ316" s="154"/>
      <c r="IA316" s="184">
        <v>4</v>
      </c>
      <c r="IB316" s="184"/>
      <c r="IC316" s="184">
        <v>118</v>
      </c>
      <c r="ID316" s="184"/>
      <c r="IE316" s="185">
        <v>0.26157704880412663</v>
      </c>
      <c r="IF316" s="185"/>
      <c r="IG316" s="184">
        <v>7.7165229397217363</v>
      </c>
    </row>
    <row r="317" spans="1:241" ht="15" customHeight="1" x14ac:dyDescent="0.25">
      <c r="A317" s="156">
        <v>314</v>
      </c>
      <c r="B317" s="155"/>
      <c r="C317" s="244"/>
      <c r="D317" s="244"/>
      <c r="E317" s="245">
        <v>150487</v>
      </c>
      <c r="F317" s="244"/>
      <c r="G317" s="244"/>
      <c r="H317" s="244"/>
      <c r="I317" s="244"/>
      <c r="J317" s="244"/>
      <c r="K317" s="244"/>
      <c r="L317" s="244"/>
      <c r="M317" s="244"/>
      <c r="N317" s="244"/>
      <c r="O317" s="244"/>
      <c r="P317" s="244"/>
      <c r="Q317" s="244"/>
      <c r="R317" s="244"/>
      <c r="S317" s="244"/>
      <c r="U317" s="244"/>
      <c r="V317" s="244"/>
      <c r="W317" s="244"/>
      <c r="X317" s="244"/>
      <c r="Y317" s="244"/>
      <c r="Z317" s="244"/>
      <c r="AA317" s="244"/>
      <c r="AB317" s="244"/>
      <c r="AC317" s="244"/>
      <c r="AD317" s="244"/>
      <c r="AE317" s="244"/>
      <c r="AF317" s="244"/>
      <c r="AG317" s="244"/>
      <c r="AH317" s="244"/>
      <c r="AI317" s="244"/>
      <c r="AJ317" s="244"/>
      <c r="AK317" s="244"/>
      <c r="AL317" s="244"/>
      <c r="AM317" s="244"/>
      <c r="AN317" s="244"/>
      <c r="AO317" s="244"/>
      <c r="AP317" s="244"/>
      <c r="AQ317" s="244"/>
      <c r="AR317" s="244"/>
      <c r="AS317" s="244"/>
      <c r="AT317" s="244"/>
      <c r="AU317" s="244"/>
      <c r="AV317" s="244"/>
      <c r="AW317" s="244"/>
      <c r="AX317" s="244"/>
      <c r="AY317" s="244"/>
      <c r="AZ317" s="244"/>
      <c r="BA317" s="244"/>
      <c r="BB317" s="244"/>
      <c r="BC317" s="244">
        <v>544</v>
      </c>
      <c r="BD317" s="244"/>
      <c r="BE317" s="244">
        <v>182</v>
      </c>
      <c r="BF317" s="244"/>
      <c r="BG317" s="244">
        <v>24</v>
      </c>
      <c r="BH317" s="244"/>
      <c r="BI317" s="244">
        <v>61</v>
      </c>
      <c r="BJ317" s="244"/>
      <c r="BK317" s="244"/>
      <c r="BL317" s="244"/>
      <c r="BM317" s="244"/>
      <c r="BN317" s="244"/>
      <c r="BO317" s="244"/>
      <c r="BP317" s="244"/>
      <c r="BQ317" s="244"/>
      <c r="BR317" s="244"/>
      <c r="BS317" s="244"/>
      <c r="BT317" s="244"/>
      <c r="BU317" s="244"/>
      <c r="BW317" s="244"/>
      <c r="BX317" s="244"/>
      <c r="BY317" s="244"/>
      <c r="BZ317" s="244"/>
      <c r="CA317" s="244"/>
      <c r="CB317" s="244"/>
      <c r="CC317" s="244"/>
      <c r="CE317" s="244"/>
      <c r="CF317" s="244"/>
      <c r="CG317" s="244"/>
      <c r="CH317" s="244"/>
      <c r="CI317" s="244"/>
      <c r="CJ317" s="244"/>
      <c r="CK317" s="244"/>
      <c r="CL317" s="244"/>
      <c r="CM317" s="244"/>
      <c r="CN317" s="244"/>
      <c r="CO317" s="257">
        <v>5.6</v>
      </c>
      <c r="CP317" s="244"/>
      <c r="CQ317" s="244"/>
      <c r="CR317" s="244"/>
      <c r="CS317" s="244"/>
      <c r="CT317" s="244"/>
      <c r="CU317" s="244"/>
      <c r="CV317" s="244"/>
      <c r="CW317" s="244"/>
      <c r="CX317" s="244"/>
      <c r="CY317" s="244"/>
      <c r="CZ317" s="244"/>
      <c r="DA317" s="244"/>
      <c r="DE317" s="244"/>
      <c r="DF317" s="244"/>
      <c r="DG317" s="244"/>
      <c r="DH317" s="244"/>
      <c r="DI317" s="244"/>
      <c r="DJ317" s="244"/>
      <c r="DK317" s="244"/>
      <c r="DL317" s="244"/>
      <c r="DM317" s="244"/>
      <c r="DN317" s="244"/>
      <c r="DO317" s="244"/>
      <c r="DP317" s="244"/>
      <c r="DQ317" s="244"/>
      <c r="DR317" s="244"/>
      <c r="DS317" s="244"/>
      <c r="DT317" s="244"/>
      <c r="DU317" s="244"/>
      <c r="DV317" s="244"/>
      <c r="DW317" s="244"/>
      <c r="DX317" s="244"/>
      <c r="DY317" s="244"/>
      <c r="DZ317" s="244"/>
      <c r="EA317" s="244"/>
      <c r="EB317" s="244"/>
      <c r="EC317" s="245">
        <v>975000</v>
      </c>
      <c r="ED317" s="244"/>
      <c r="EE317" s="245">
        <v>596000</v>
      </c>
      <c r="EK317" s="242">
        <v>1.9</v>
      </c>
      <c r="EO317" s="244"/>
      <c r="EP317" s="244"/>
      <c r="GA317" s="254">
        <v>5.2007029853122893</v>
      </c>
      <c r="GC317" s="254">
        <v>19.424945706875224</v>
      </c>
      <c r="GE317" s="254">
        <v>79.458560669472604</v>
      </c>
      <c r="GG317" s="254">
        <v>139.62377571834517</v>
      </c>
      <c r="GI317" s="254">
        <v>94.392774868117158</v>
      </c>
      <c r="GK317" s="254">
        <v>17.779935671888815</v>
      </c>
      <c r="GM317" s="254">
        <v>0</v>
      </c>
      <c r="GO317" s="254">
        <v>61.268735063111464</v>
      </c>
      <c r="GP317" s="254"/>
      <c r="GQ317" s="254">
        <v>1900</v>
      </c>
      <c r="GR317" s="254"/>
      <c r="GS317" s="254">
        <v>87.643448091806775</v>
      </c>
      <c r="GT317" s="254"/>
      <c r="GU317" s="184">
        <v>77.63645998940116</v>
      </c>
      <c r="GV317" s="184"/>
      <c r="GW317" s="184">
        <v>74.201853759011328</v>
      </c>
      <c r="GX317" s="184"/>
      <c r="GY317" s="184">
        <v>58.496395468589085</v>
      </c>
      <c r="GZ317" s="184"/>
      <c r="HC317" s="184"/>
      <c r="HG317" s="184">
        <v>904.90054897719199</v>
      </c>
      <c r="HH317" s="184"/>
      <c r="HI317" s="184">
        <v>4421.3730089358141</v>
      </c>
      <c r="HJ317" s="184"/>
      <c r="HK317" s="184">
        <v>394.28258805330046</v>
      </c>
      <c r="HL317" s="184"/>
      <c r="HM317" s="184">
        <v>7097.7154248127626</v>
      </c>
      <c r="HO317" s="183">
        <v>746.37460703782585</v>
      </c>
      <c r="HQ317" s="154"/>
      <c r="HS317" s="238">
        <v>17</v>
      </c>
      <c r="HT317" s="194">
        <v>2007</v>
      </c>
      <c r="HU317" s="239"/>
      <c r="HW317" s="239">
        <v>78.98627454999999</v>
      </c>
      <c r="HX317" s="239"/>
      <c r="HY317" s="154"/>
      <c r="HZ317" s="154"/>
      <c r="IA317" s="184">
        <v>4</v>
      </c>
      <c r="IB317" s="184"/>
      <c r="IC317" s="184">
        <v>130.66666666666666</v>
      </c>
      <c r="ID317" s="184"/>
      <c r="IE317" s="185">
        <v>0.2589720539188019</v>
      </c>
      <c r="IF317" s="185"/>
      <c r="IG317" s="184">
        <v>8.4597537613475282</v>
      </c>
    </row>
    <row r="318" spans="1:241" ht="15" customHeight="1" x14ac:dyDescent="0.25">
      <c r="A318" s="156">
        <v>315</v>
      </c>
      <c r="B318" s="155"/>
      <c r="C318" s="244"/>
      <c r="D318" s="244"/>
      <c r="E318" s="245">
        <v>152392</v>
      </c>
      <c r="F318" s="244"/>
      <c r="G318" s="244"/>
      <c r="H318" s="244"/>
      <c r="I318" s="244"/>
      <c r="J318" s="244"/>
      <c r="K318" s="244"/>
      <c r="L318" s="244"/>
      <c r="M318" s="244"/>
      <c r="N318" s="244"/>
      <c r="O318" s="244"/>
      <c r="P318" s="244"/>
      <c r="Q318" s="244"/>
      <c r="R318" s="244"/>
      <c r="S318" s="244"/>
      <c r="U318" s="244"/>
      <c r="V318" s="244"/>
      <c r="W318" s="244"/>
      <c r="X318" s="244"/>
      <c r="Y318" s="244"/>
      <c r="Z318" s="244"/>
      <c r="AA318" s="244"/>
      <c r="AB318" s="244"/>
      <c r="AC318" s="244"/>
      <c r="AD318" s="244"/>
      <c r="AE318" s="244"/>
      <c r="AF318" s="244"/>
      <c r="AG318" s="244"/>
      <c r="AH318" s="244"/>
      <c r="AI318" s="244"/>
      <c r="AJ318" s="244"/>
      <c r="AK318" s="244"/>
      <c r="AL318" s="244"/>
      <c r="AM318" s="244"/>
      <c r="AN318" s="244"/>
      <c r="AO318" s="244"/>
      <c r="AP318" s="244"/>
      <c r="AQ318" s="244"/>
      <c r="AR318" s="244"/>
      <c r="AS318" s="244"/>
      <c r="AT318" s="244"/>
      <c r="AU318" s="244"/>
      <c r="AV318" s="244"/>
      <c r="AW318" s="244"/>
      <c r="AX318" s="244"/>
      <c r="AY318" s="244"/>
      <c r="AZ318" s="244"/>
      <c r="BA318" s="244"/>
      <c r="BB318" s="244"/>
      <c r="BC318" s="244">
        <f>SUM(BE318,BG318,BI318)</f>
        <v>1501</v>
      </c>
      <c r="BD318" s="244"/>
      <c r="BE318" s="244">
        <v>562</v>
      </c>
      <c r="BF318" s="244"/>
      <c r="BG318" s="244">
        <v>16</v>
      </c>
      <c r="BH318" s="244"/>
      <c r="BI318" s="244">
        <v>923</v>
      </c>
      <c r="BJ318" s="244"/>
      <c r="BK318" s="244"/>
      <c r="BL318" s="244"/>
      <c r="BM318" s="244"/>
      <c r="BN318" s="244"/>
      <c r="BO318" s="244"/>
      <c r="BP318" s="244"/>
      <c r="BQ318" s="244"/>
      <c r="BR318" s="244"/>
      <c r="BS318" s="244"/>
      <c r="BT318" s="244"/>
      <c r="BU318" s="244"/>
      <c r="BW318" s="244"/>
      <c r="BX318" s="244"/>
      <c r="BY318" s="244"/>
      <c r="BZ318" s="244"/>
      <c r="CA318" s="244"/>
      <c r="CB318" s="244"/>
      <c r="CC318" s="244"/>
      <c r="CE318" s="244"/>
      <c r="CF318" s="244"/>
      <c r="CG318" s="244"/>
      <c r="CH318" s="244"/>
      <c r="CI318" s="244"/>
      <c r="CJ318" s="244"/>
      <c r="CK318" s="244"/>
      <c r="CL318" s="244"/>
      <c r="CM318" s="244"/>
      <c r="CN318" s="244"/>
      <c r="CO318" s="257">
        <v>6</v>
      </c>
      <c r="CP318" s="244"/>
      <c r="CQ318" s="244"/>
      <c r="CR318" s="244"/>
      <c r="CS318" s="244"/>
      <c r="CT318" s="244"/>
      <c r="CU318" s="244"/>
      <c r="CV318" s="244"/>
      <c r="CW318" s="244"/>
      <c r="CX318" s="244"/>
      <c r="CY318" s="244"/>
      <c r="CZ318" s="244"/>
      <c r="DA318" s="244"/>
      <c r="DE318" s="244"/>
      <c r="DF318" s="244"/>
      <c r="DG318" s="244"/>
      <c r="DH318" s="244"/>
      <c r="DI318" s="244"/>
      <c r="DJ318" s="244"/>
      <c r="DK318" s="244"/>
      <c r="DL318" s="244"/>
      <c r="DM318" s="244"/>
      <c r="DN318" s="244"/>
      <c r="DO318" s="244"/>
      <c r="DP318" s="244"/>
      <c r="DQ318" s="244"/>
      <c r="DR318" s="244"/>
      <c r="DS318" s="244"/>
      <c r="DT318" s="244"/>
      <c r="DU318" s="244"/>
      <c r="DV318" s="244"/>
      <c r="DW318" s="244"/>
      <c r="DX318" s="244"/>
      <c r="DY318" s="244"/>
      <c r="DZ318" s="244"/>
      <c r="EA318" s="244"/>
      <c r="EB318" s="244"/>
      <c r="EC318" s="245">
        <v>950000</v>
      </c>
      <c r="ED318" s="244"/>
      <c r="EE318" s="245">
        <v>610000</v>
      </c>
      <c r="EK318" s="242">
        <v>1.9</v>
      </c>
      <c r="EO318" s="244"/>
      <c r="EP318" s="244"/>
      <c r="GA318" s="254">
        <v>3.1271600497947558</v>
      </c>
      <c r="GB318" s="254"/>
      <c r="GC318" s="254">
        <v>15.806308860749182</v>
      </c>
      <c r="GD318" s="254"/>
      <c r="GE318" s="254">
        <v>75.907590364163468</v>
      </c>
      <c r="GF318" s="254"/>
      <c r="GG318" s="254">
        <v>140.7739358541711</v>
      </c>
      <c r="GH318" s="254"/>
      <c r="GI318" s="254">
        <v>76.278632426953735</v>
      </c>
      <c r="GJ318" s="254"/>
      <c r="GK318" s="254">
        <v>17.024280865054042</v>
      </c>
      <c r="GL318" s="254"/>
      <c r="GM318" s="254">
        <v>1.2509315124393106</v>
      </c>
      <c r="GN318" s="254"/>
      <c r="GO318" s="254">
        <v>57.387716599695679</v>
      </c>
      <c r="GP318" s="254"/>
      <c r="GQ318" s="254">
        <v>1900</v>
      </c>
      <c r="GR318" s="254"/>
      <c r="GS318" s="254">
        <v>83.7</v>
      </c>
      <c r="GT318" s="254"/>
      <c r="GU318" s="184">
        <v>75</v>
      </c>
      <c r="GV318" s="184"/>
      <c r="GW318" s="184">
        <v>70.099999999999994</v>
      </c>
      <c r="GX318" s="184"/>
      <c r="GY318" s="184">
        <v>55.099999999999994</v>
      </c>
      <c r="GZ318" s="184"/>
      <c r="HC318" s="184"/>
      <c r="HG318" s="184">
        <v>882.95012139011862</v>
      </c>
      <c r="HH318" s="184"/>
      <c r="HI318" s="184">
        <v>3943.4713227486945</v>
      </c>
      <c r="HJ318" s="184"/>
      <c r="HK318" s="184">
        <v>385.59214161973534</v>
      </c>
      <c r="HL318" s="184"/>
      <c r="HM318" s="184">
        <v>6533.3341612284312</v>
      </c>
      <c r="HO318" s="183">
        <v>852.06562376687907</v>
      </c>
      <c r="HQ318" s="154"/>
      <c r="HS318" s="238">
        <v>16</v>
      </c>
      <c r="HT318" s="194">
        <v>2008</v>
      </c>
      <c r="HU318" s="239"/>
      <c r="HW318" s="239">
        <v>79.825384389999996</v>
      </c>
      <c r="HX318" s="239"/>
      <c r="HY318" s="154"/>
      <c r="HZ318" s="154"/>
      <c r="IA318" s="184"/>
      <c r="IB318" s="184"/>
      <c r="ID318" s="184"/>
      <c r="IE318" s="185"/>
      <c r="IF318" s="185"/>
      <c r="IG318" s="184"/>
    </row>
    <row r="319" spans="1:241" ht="15" customHeight="1" x14ac:dyDescent="0.25">
      <c r="A319" s="156">
        <v>316</v>
      </c>
      <c r="B319" s="155"/>
      <c r="C319" s="244"/>
      <c r="D319" s="244"/>
      <c r="E319" s="245">
        <v>154352</v>
      </c>
      <c r="F319" s="244"/>
      <c r="G319" s="244"/>
      <c r="H319" s="244"/>
      <c r="I319" s="244"/>
      <c r="J319" s="244"/>
      <c r="K319" s="244"/>
      <c r="L319" s="244"/>
      <c r="M319" s="244"/>
      <c r="N319" s="244"/>
      <c r="O319" s="244"/>
      <c r="P319" s="244"/>
      <c r="Q319" s="244"/>
      <c r="R319" s="244"/>
      <c r="S319" s="244"/>
      <c r="U319" s="244"/>
      <c r="V319" s="244"/>
      <c r="W319" s="244"/>
      <c r="X319" s="244"/>
      <c r="Y319" s="244"/>
      <c r="Z319" s="244"/>
      <c r="AA319" s="244"/>
      <c r="AB319" s="244"/>
      <c r="AC319" s="244"/>
      <c r="AD319" s="244"/>
      <c r="AE319" s="244"/>
      <c r="AF319" s="244"/>
      <c r="AG319" s="244"/>
      <c r="AH319" s="244"/>
      <c r="AI319" s="244"/>
      <c r="AJ319" s="244"/>
      <c r="AK319" s="244"/>
      <c r="AL319" s="244"/>
      <c r="AM319" s="244"/>
      <c r="AN319" s="244"/>
      <c r="AO319" s="244"/>
      <c r="AP319" s="244"/>
      <c r="AQ319" s="244"/>
      <c r="AR319" s="244"/>
      <c r="AS319" s="244"/>
      <c r="AT319" s="244"/>
      <c r="AU319" s="244"/>
      <c r="AV319" s="244"/>
      <c r="AW319" s="244"/>
      <c r="AX319" s="244"/>
      <c r="AY319" s="244"/>
      <c r="AZ319" s="244"/>
      <c r="BA319" s="244"/>
      <c r="BB319" s="244"/>
      <c r="BC319" s="244">
        <v>1666</v>
      </c>
      <c r="BD319" s="244"/>
      <c r="BE319" s="244">
        <v>445</v>
      </c>
      <c r="BF319" s="244"/>
      <c r="BG319" s="244">
        <v>12</v>
      </c>
      <c r="BH319" s="244"/>
      <c r="BI319" s="244">
        <v>1209</v>
      </c>
      <c r="BJ319" s="244"/>
      <c r="BK319" s="244"/>
      <c r="BL319" s="244"/>
      <c r="BM319" s="244"/>
      <c r="BN319" s="244"/>
      <c r="BO319" s="244"/>
      <c r="BP319" s="244"/>
      <c r="BQ319" s="244"/>
      <c r="BR319" s="244"/>
      <c r="BS319" s="244"/>
      <c r="BT319" s="244"/>
      <c r="BU319" s="244"/>
      <c r="BW319" s="244"/>
      <c r="BX319" s="244"/>
      <c r="BY319" s="244"/>
      <c r="BZ319" s="244"/>
      <c r="CA319" s="244"/>
      <c r="CB319" s="244"/>
      <c r="CC319" s="244"/>
      <c r="CE319" s="244"/>
      <c r="CF319" s="244"/>
      <c r="CG319" s="244"/>
      <c r="CH319" s="244"/>
      <c r="CI319" s="244"/>
      <c r="CJ319" s="244"/>
      <c r="CK319" s="244"/>
      <c r="CL319" s="244"/>
      <c r="CM319" s="244"/>
      <c r="CN319" s="244"/>
      <c r="CO319" s="257">
        <v>3.4</v>
      </c>
      <c r="CP319" s="244"/>
      <c r="CQ319" s="244"/>
      <c r="CR319" s="244"/>
      <c r="CS319" s="244"/>
      <c r="CT319" s="244"/>
      <c r="CU319" s="244"/>
      <c r="CV319" s="244"/>
      <c r="CW319" s="244"/>
      <c r="CX319" s="244"/>
      <c r="CY319" s="244"/>
      <c r="CZ319" s="244"/>
      <c r="DA319" s="244"/>
      <c r="DE319" s="244"/>
      <c r="DF319" s="244"/>
      <c r="DG319" s="244"/>
      <c r="DH319" s="244"/>
      <c r="DI319" s="244"/>
      <c r="DJ319" s="244"/>
      <c r="DK319" s="244"/>
      <c r="DL319" s="244"/>
      <c r="DM319" s="244"/>
      <c r="DN319" s="244"/>
      <c r="DO319" s="244"/>
      <c r="DP319" s="244"/>
      <c r="DQ319" s="244"/>
      <c r="DR319" s="244"/>
      <c r="DS319" s="244"/>
      <c r="DT319" s="244"/>
      <c r="DU319" s="244"/>
      <c r="DV319" s="244"/>
      <c r="DW319" s="244"/>
      <c r="DX319" s="244"/>
      <c r="DY319" s="244"/>
      <c r="DZ319" s="244"/>
      <c r="EA319" s="244"/>
      <c r="EB319" s="244"/>
      <c r="EC319" s="245">
        <v>925250</v>
      </c>
      <c r="ED319" s="244"/>
      <c r="EE319" s="245">
        <v>605730</v>
      </c>
      <c r="EK319" s="242">
        <v>2.4</v>
      </c>
      <c r="EO319" s="244"/>
      <c r="EP319" s="244"/>
      <c r="GA319" s="254">
        <v>2.9113244274081609</v>
      </c>
      <c r="GB319" s="254"/>
      <c r="GC319" s="254">
        <v>14.793618473792593</v>
      </c>
      <c r="GD319" s="254"/>
      <c r="GE319" s="254">
        <v>75.668693826750612</v>
      </c>
      <c r="GF319" s="254"/>
      <c r="GG319" s="254">
        <v>144.74153609673152</v>
      </c>
      <c r="GH319" s="254"/>
      <c r="GI319" s="254">
        <v>90.526827648466579</v>
      </c>
      <c r="GJ319" s="254"/>
      <c r="GK319" s="254">
        <v>20.139528736864477</v>
      </c>
      <c r="GL319" s="254"/>
      <c r="GM319" s="254">
        <v>1.5751872097955375</v>
      </c>
      <c r="GN319" s="254"/>
      <c r="GO319" s="254">
        <v>51.87869576367369</v>
      </c>
      <c r="GP319" s="254"/>
      <c r="GQ319" s="254">
        <v>1880</v>
      </c>
      <c r="GR319" s="254"/>
      <c r="GS319" s="254">
        <v>86.35</v>
      </c>
      <c r="GT319" s="254"/>
      <c r="GU319" s="184">
        <v>77.099999999999994</v>
      </c>
      <c r="GV319" s="184"/>
      <c r="GW319" s="184">
        <v>73.349999999999994</v>
      </c>
      <c r="GX319" s="184"/>
      <c r="GY319" s="184">
        <v>57.8</v>
      </c>
      <c r="GZ319" s="184"/>
      <c r="HC319" s="184"/>
      <c r="HG319" s="184">
        <v>981.93965200792888</v>
      </c>
      <c r="HH319" s="184"/>
      <c r="HI319" s="184">
        <v>4154.1247583388395</v>
      </c>
      <c r="HJ319" s="184"/>
      <c r="HK319" s="184">
        <v>453.34410102048309</v>
      </c>
      <c r="HL319" s="184"/>
      <c r="HM319" s="184">
        <v>7109.1207204561588</v>
      </c>
      <c r="HO319" s="183">
        <v>849.78178605804101</v>
      </c>
      <c r="HQ319" s="154"/>
      <c r="HS319" s="238">
        <v>16</v>
      </c>
      <c r="HT319" s="194">
        <v>2009</v>
      </c>
      <c r="HU319" s="239"/>
      <c r="HW319" s="239">
        <v>81.5</v>
      </c>
      <c r="HX319" s="239"/>
      <c r="HY319" s="154"/>
      <c r="HZ319" s="154"/>
      <c r="IA319" s="184"/>
      <c r="IB319" s="184"/>
      <c r="ID319" s="184"/>
      <c r="IE319" s="185"/>
      <c r="IF319" s="185"/>
      <c r="IG319" s="184"/>
    </row>
    <row r="320" spans="1:241" ht="15" customHeight="1" x14ac:dyDescent="0.25">
      <c r="A320" s="156">
        <v>317</v>
      </c>
      <c r="B320" s="155"/>
      <c r="C320" s="244"/>
      <c r="D320" s="244"/>
      <c r="E320" s="245">
        <v>156461</v>
      </c>
      <c r="F320" s="244"/>
      <c r="G320" s="244"/>
      <c r="H320" s="244"/>
      <c r="I320" s="244"/>
      <c r="J320" s="244"/>
      <c r="K320" s="244"/>
      <c r="L320" s="244"/>
      <c r="M320" s="244"/>
      <c r="N320" s="244"/>
      <c r="O320" s="244"/>
      <c r="P320" s="244"/>
      <c r="Q320" s="244"/>
      <c r="R320" s="244"/>
      <c r="S320" s="244"/>
      <c r="U320" s="244"/>
      <c r="V320" s="244"/>
      <c r="W320" s="244"/>
      <c r="X320" s="244"/>
      <c r="Y320" s="244"/>
      <c r="Z320" s="244"/>
      <c r="AA320" s="244"/>
      <c r="AB320" s="244"/>
      <c r="AC320" s="244"/>
      <c r="AD320" s="244"/>
      <c r="AE320" s="244"/>
      <c r="AF320" s="244"/>
      <c r="AG320" s="244"/>
      <c r="AH320" s="244"/>
      <c r="AI320" s="244"/>
      <c r="AJ320" s="244"/>
      <c r="AK320" s="244"/>
      <c r="AL320" s="244"/>
      <c r="AM320" s="244"/>
      <c r="AN320" s="244"/>
      <c r="AO320" s="244"/>
      <c r="AP320" s="244"/>
      <c r="AQ320" s="244"/>
      <c r="AR320" s="244"/>
      <c r="AS320" s="244"/>
      <c r="AT320" s="244"/>
      <c r="AU320" s="244"/>
      <c r="AV320" s="244"/>
      <c r="AW320" s="244"/>
      <c r="AX320" s="244"/>
      <c r="AY320" s="244"/>
      <c r="AZ320" s="244"/>
      <c r="BA320" s="244"/>
      <c r="BB320" s="244"/>
      <c r="BC320" s="244">
        <v>1402</v>
      </c>
      <c r="BD320" s="244"/>
      <c r="BE320" s="244">
        <v>513</v>
      </c>
      <c r="BF320" s="244"/>
      <c r="BG320" s="244">
        <v>5</v>
      </c>
      <c r="BH320" s="244"/>
      <c r="BI320" s="244">
        <v>884</v>
      </c>
      <c r="BJ320" s="244"/>
      <c r="BK320" s="244"/>
      <c r="BL320" s="244"/>
      <c r="BM320" s="244"/>
      <c r="BN320" s="244"/>
      <c r="BO320" s="244"/>
      <c r="BP320" s="244"/>
      <c r="BQ320" s="244"/>
      <c r="BR320" s="244"/>
      <c r="BS320" s="244"/>
      <c r="BT320" s="244"/>
      <c r="BU320" s="244"/>
      <c r="BW320" s="244"/>
      <c r="BX320" s="244"/>
      <c r="BY320" s="244"/>
      <c r="BZ320" s="244"/>
      <c r="CA320" s="244"/>
      <c r="CB320" s="244"/>
      <c r="CC320" s="244"/>
      <c r="CE320" s="244"/>
      <c r="CF320" s="244"/>
      <c r="CG320" s="244"/>
      <c r="CH320" s="244"/>
      <c r="CI320" s="244"/>
      <c r="CJ320" s="244"/>
      <c r="CK320" s="244"/>
      <c r="CL320" s="244"/>
      <c r="CM320" s="244"/>
      <c r="CN320" s="244"/>
      <c r="CO320" s="257">
        <v>3.7</v>
      </c>
      <c r="CP320" s="244"/>
      <c r="CQ320" s="244"/>
      <c r="CR320" s="244"/>
      <c r="CS320" s="244"/>
      <c r="CT320" s="244"/>
      <c r="CU320" s="244"/>
      <c r="CV320" s="244"/>
      <c r="CW320" s="244"/>
      <c r="CX320" s="244"/>
      <c r="CY320" s="244"/>
      <c r="CZ320" s="244"/>
      <c r="DA320" s="244"/>
      <c r="DE320" s="244"/>
      <c r="DF320" s="244"/>
      <c r="DG320" s="244"/>
      <c r="DH320" s="244"/>
      <c r="DI320" s="244"/>
      <c r="DJ320" s="244"/>
      <c r="DK320" s="244"/>
      <c r="DL320" s="244"/>
      <c r="DM320" s="244"/>
      <c r="DN320" s="244"/>
      <c r="DO320" s="244"/>
      <c r="DP320" s="244"/>
      <c r="DQ320" s="244"/>
      <c r="DR320" s="244"/>
      <c r="DS320" s="244"/>
      <c r="DT320" s="244"/>
      <c r="DU320" s="244"/>
      <c r="DV320" s="244"/>
      <c r="DW320" s="244"/>
      <c r="DX320" s="244"/>
      <c r="DY320" s="244"/>
      <c r="DZ320" s="244"/>
      <c r="EA320" s="244"/>
      <c r="EB320" s="244"/>
      <c r="EC320" s="245">
        <v>999500</v>
      </c>
      <c r="ED320" s="244"/>
      <c r="EE320" s="245">
        <v>645000</v>
      </c>
      <c r="EK320" s="242">
        <v>1.9</v>
      </c>
      <c r="EO320" s="244"/>
      <c r="EP320" s="244"/>
      <c r="GA320" s="254">
        <v>2.6917609173407149</v>
      </c>
      <c r="GB320" s="254"/>
      <c r="GC320" s="254">
        <v>13.7790498718965</v>
      </c>
      <c r="GD320" s="254"/>
      <c r="GE320" s="254">
        <v>75.436568618811989</v>
      </c>
      <c r="GF320" s="254"/>
      <c r="GG320" s="254">
        <v>148.58487809486206</v>
      </c>
      <c r="GH320" s="254"/>
      <c r="GI320" s="254">
        <v>104.98963865783281</v>
      </c>
      <c r="GJ320" s="254"/>
      <c r="GK320" s="254">
        <v>23.244218539229376</v>
      </c>
      <c r="GL320" s="254"/>
      <c r="GM320" s="254">
        <v>1.8863449005975859</v>
      </c>
      <c r="GN320" s="254"/>
      <c r="GO320" s="254">
        <v>55.066719838927483</v>
      </c>
      <c r="GP320" s="254"/>
      <c r="GQ320" s="254">
        <v>1860</v>
      </c>
      <c r="GR320" s="254"/>
      <c r="GS320" s="254">
        <v>89</v>
      </c>
      <c r="GT320" s="254"/>
      <c r="GU320" s="184">
        <v>79.2</v>
      </c>
      <c r="GV320" s="184"/>
      <c r="GW320" s="184"/>
      <c r="GX320" s="184"/>
      <c r="GY320" s="184"/>
      <c r="GZ320" s="184"/>
      <c r="HC320" s="184"/>
      <c r="HG320" s="184">
        <v>989.72280523992185</v>
      </c>
      <c r="HH320" s="184"/>
      <c r="HI320" s="184">
        <v>4222.4554293020674</v>
      </c>
      <c r="HJ320" s="184"/>
      <c r="HK320" s="184">
        <v>458.97565800583823</v>
      </c>
      <c r="HL320" s="184"/>
      <c r="HM320" s="184">
        <v>7289.3295698535621</v>
      </c>
      <c r="HO320" s="183">
        <v>881.8975822941095</v>
      </c>
      <c r="HQ320" s="154"/>
      <c r="HS320" s="238">
        <v>16</v>
      </c>
      <c r="HT320" s="194">
        <v>2010</v>
      </c>
      <c r="HU320" s="239"/>
      <c r="HW320" s="239">
        <v>83.5</v>
      </c>
      <c r="HX320" s="239"/>
      <c r="HY320" s="154"/>
      <c r="HZ320" s="154"/>
      <c r="IA320" s="184"/>
      <c r="IB320" s="184"/>
      <c r="ID320" s="184"/>
      <c r="IE320" s="185"/>
      <c r="IF320" s="185"/>
      <c r="IG320" s="184"/>
    </row>
    <row r="321" spans="1:241" ht="15" customHeight="1" x14ac:dyDescent="0.25">
      <c r="A321" s="156">
        <v>318</v>
      </c>
      <c r="B321" s="155"/>
      <c r="C321" s="244"/>
      <c r="D321" s="244"/>
      <c r="E321" s="245">
        <v>159023</v>
      </c>
      <c r="F321" s="244"/>
      <c r="G321" s="244"/>
      <c r="H321" s="244"/>
      <c r="I321" s="244"/>
      <c r="J321" s="244"/>
      <c r="K321" s="244"/>
      <c r="L321" s="244"/>
      <c r="M321" s="244"/>
      <c r="N321" s="244"/>
      <c r="O321" s="244"/>
      <c r="P321" s="244"/>
      <c r="Q321" s="244"/>
      <c r="R321" s="244"/>
      <c r="S321" s="244"/>
      <c r="U321" s="244"/>
      <c r="V321" s="244"/>
      <c r="W321" s="244"/>
      <c r="X321" s="244"/>
      <c r="Y321" s="244"/>
      <c r="Z321" s="244"/>
      <c r="AA321" s="244"/>
      <c r="AB321" s="244"/>
      <c r="AC321" s="244"/>
      <c r="AD321" s="244"/>
      <c r="AE321" s="244"/>
      <c r="AF321" s="244"/>
      <c r="AG321" s="244"/>
      <c r="AH321" s="244"/>
      <c r="AI321" s="244"/>
      <c r="AJ321" s="244"/>
      <c r="AK321" s="244"/>
      <c r="AL321" s="244"/>
      <c r="AM321" s="244"/>
      <c r="AN321" s="244"/>
      <c r="AO321" s="244"/>
      <c r="AP321" s="244"/>
      <c r="AQ321" s="244"/>
      <c r="AR321" s="244"/>
      <c r="AS321" s="244"/>
      <c r="AT321" s="244"/>
      <c r="AU321" s="244"/>
      <c r="AV321" s="244"/>
      <c r="AW321" s="244"/>
      <c r="AX321" s="244"/>
      <c r="AY321" s="244"/>
      <c r="AZ321" s="244"/>
      <c r="BA321" s="244"/>
      <c r="BB321" s="244"/>
      <c r="BC321" s="244">
        <v>1150</v>
      </c>
      <c r="BD321" s="244"/>
      <c r="BE321" s="244">
        <v>432</v>
      </c>
      <c r="BF321" s="244"/>
      <c r="BG321" s="244">
        <v>3</v>
      </c>
      <c r="BH321" s="244"/>
      <c r="BI321" s="244">
        <v>715</v>
      </c>
      <c r="BJ321" s="244"/>
      <c r="BK321" s="244"/>
      <c r="BL321" s="244"/>
      <c r="BM321" s="244"/>
      <c r="BN321" s="244"/>
      <c r="BO321" s="244"/>
      <c r="BP321" s="244"/>
      <c r="BQ321" s="244"/>
      <c r="BR321" s="244"/>
      <c r="BS321" s="244"/>
      <c r="BT321" s="244"/>
      <c r="BU321" s="244"/>
      <c r="BW321" s="244"/>
      <c r="BX321" s="244"/>
      <c r="BY321" s="244"/>
      <c r="BZ321" s="244"/>
      <c r="CA321" s="244"/>
      <c r="CB321" s="244"/>
      <c r="CC321" s="244"/>
      <c r="CE321" s="244"/>
      <c r="CF321" s="244"/>
      <c r="CG321" s="244"/>
      <c r="CH321" s="244"/>
      <c r="CI321" s="244"/>
      <c r="CJ321" s="244"/>
      <c r="CK321" s="244"/>
      <c r="CL321" s="244"/>
      <c r="CM321" s="244"/>
      <c r="CN321" s="244"/>
      <c r="CO321" s="257">
        <v>3.3</v>
      </c>
      <c r="CP321" s="244"/>
      <c r="CQ321" s="244"/>
      <c r="CR321" s="244"/>
      <c r="CS321" s="244"/>
      <c r="CT321" s="244"/>
      <c r="CU321" s="244"/>
      <c r="CV321" s="244"/>
      <c r="CW321" s="244"/>
      <c r="CX321" s="244"/>
      <c r="CY321" s="244"/>
      <c r="CZ321" s="244"/>
      <c r="DA321" s="244"/>
      <c r="DE321" s="244"/>
      <c r="DF321" s="244"/>
      <c r="DG321" s="244"/>
      <c r="DH321" s="244"/>
      <c r="DI321" s="244"/>
      <c r="DJ321" s="244"/>
      <c r="DK321" s="244"/>
      <c r="DL321" s="244"/>
      <c r="DM321" s="244"/>
      <c r="DN321" s="244"/>
      <c r="DO321" s="244"/>
      <c r="DP321" s="244"/>
      <c r="DQ321" s="244"/>
      <c r="DR321" s="244"/>
      <c r="DS321" s="244"/>
      <c r="DT321" s="244"/>
      <c r="DU321" s="244"/>
      <c r="DV321" s="244"/>
      <c r="DW321" s="244"/>
      <c r="DX321" s="244"/>
      <c r="DY321" s="244"/>
      <c r="DZ321" s="244"/>
      <c r="EA321" s="244"/>
      <c r="EB321" s="244"/>
      <c r="EC321" s="245">
        <v>1205000</v>
      </c>
      <c r="ED321" s="244"/>
      <c r="EE321" s="245">
        <v>700000</v>
      </c>
      <c r="EK321" s="242">
        <v>1.3</v>
      </c>
      <c r="EO321" s="244"/>
      <c r="EP321" s="244"/>
      <c r="GA321" s="254">
        <v>2.6361160289800276</v>
      </c>
      <c r="GB321" s="254"/>
      <c r="GC321" s="254">
        <v>13.305493222187991</v>
      </c>
      <c r="GD321" s="254"/>
      <c r="GE321" s="254">
        <v>65.991126925199438</v>
      </c>
      <c r="GF321" s="254"/>
      <c r="GG321" s="254">
        <v>136.97534237840898</v>
      </c>
      <c r="GH321" s="254"/>
      <c r="GI321" s="254">
        <v>95.511549917313772</v>
      </c>
      <c r="GJ321" s="254"/>
      <c r="GK321" s="254">
        <v>24.037021622416699</v>
      </c>
      <c r="GL321" s="254"/>
      <c r="GM321" s="254">
        <v>2.3948043810065958</v>
      </c>
      <c r="GN321" s="254"/>
      <c r="GO321" s="254">
        <v>50.962375494323538</v>
      </c>
      <c r="GP321" s="254"/>
      <c r="GQ321" s="254"/>
      <c r="GR321" s="254"/>
      <c r="GS321" s="254"/>
      <c r="GT321" s="254"/>
      <c r="GU321" s="184"/>
      <c r="GV321" s="184"/>
      <c r="GW321" s="184"/>
      <c r="GX321" s="184"/>
      <c r="GY321" s="184"/>
      <c r="GZ321" s="184"/>
      <c r="HC321" s="184"/>
      <c r="HG321" s="184">
        <v>1005.4216255312535</v>
      </c>
      <c r="HH321" s="184"/>
      <c r="HI321" s="184">
        <v>3402.4137292056453</v>
      </c>
      <c r="HJ321" s="184"/>
      <c r="HK321" s="184">
        <v>401.09269365723611</v>
      </c>
      <c r="HL321" s="184"/>
      <c r="HM321" s="184">
        <v>6468.2921580699731</v>
      </c>
      <c r="HO321" s="183">
        <v>968</v>
      </c>
      <c r="HQ321" s="154"/>
      <c r="HS321" s="238">
        <v>16</v>
      </c>
      <c r="HT321" s="194">
        <v>2011</v>
      </c>
      <c r="HU321" s="239"/>
      <c r="HW321" s="239">
        <v>83</v>
      </c>
      <c r="HX321" s="239"/>
      <c r="HY321" s="154"/>
      <c r="HZ321" s="154"/>
      <c r="IA321" s="184"/>
      <c r="IB321" s="184"/>
      <c r="ID321" s="184"/>
      <c r="IE321" s="185"/>
      <c r="IF321" s="185"/>
      <c r="IG321" s="184"/>
    </row>
    <row r="322" spans="1:241" ht="15" customHeight="1" x14ac:dyDescent="0.3">
      <c r="A322" s="156">
        <v>319</v>
      </c>
      <c r="B322" s="155"/>
      <c r="C322" s="244"/>
      <c r="D322" s="244"/>
      <c r="E322" s="245">
        <v>161051</v>
      </c>
      <c r="F322" s="244"/>
      <c r="G322" s="244"/>
      <c r="H322" s="244"/>
      <c r="I322" s="244"/>
      <c r="J322" s="244"/>
      <c r="K322" s="244"/>
      <c r="L322" s="244"/>
      <c r="M322" s="244"/>
      <c r="N322" s="244"/>
      <c r="O322" s="244"/>
      <c r="P322" s="244"/>
      <c r="Q322" s="244"/>
      <c r="R322" s="244"/>
      <c r="S322" s="244"/>
      <c r="U322" s="244"/>
      <c r="V322" s="244"/>
      <c r="W322" s="244"/>
      <c r="X322" s="244"/>
      <c r="Y322" s="244"/>
      <c r="Z322" s="244"/>
      <c r="AA322" s="244"/>
      <c r="AB322" s="244"/>
      <c r="AC322" s="244"/>
      <c r="AD322" s="244"/>
      <c r="AE322" s="244"/>
      <c r="AF322" s="244"/>
      <c r="AG322" s="244"/>
      <c r="AH322" s="244"/>
      <c r="AI322" s="244"/>
      <c r="AJ322" s="244"/>
      <c r="AK322" s="244"/>
      <c r="AL322" s="244"/>
      <c r="AM322" s="244"/>
      <c r="AN322" s="244"/>
      <c r="AO322" s="244"/>
      <c r="AP322" s="244"/>
      <c r="AQ322" s="244"/>
      <c r="AR322" s="244"/>
      <c r="AS322" s="244"/>
      <c r="AT322" s="244"/>
      <c r="AU322" s="244"/>
      <c r="AV322" s="244"/>
      <c r="AW322" s="244"/>
      <c r="AX322" s="244"/>
      <c r="AY322" s="244"/>
      <c r="AZ322" s="244"/>
      <c r="BA322" s="244"/>
      <c r="BB322" s="244"/>
      <c r="BC322" s="278">
        <f t="shared" ref="BC322" si="119">SUM(BE322,BG322,BI322)</f>
        <v>1416</v>
      </c>
      <c r="BD322" s="279"/>
      <c r="BE322" s="280">
        <v>575</v>
      </c>
      <c r="BF322" s="279"/>
      <c r="BG322" s="280">
        <v>3</v>
      </c>
      <c r="BH322" s="279"/>
      <c r="BI322" s="280">
        <v>838</v>
      </c>
      <c r="BJ322" s="244"/>
      <c r="BK322" s="244"/>
      <c r="BL322" s="244"/>
      <c r="BM322" s="244"/>
      <c r="BN322" s="244"/>
      <c r="BO322" s="244"/>
      <c r="BP322" s="244"/>
      <c r="BQ322" s="244"/>
      <c r="BR322" s="244"/>
      <c r="BS322" s="244"/>
      <c r="BT322" s="244"/>
      <c r="BU322" s="244"/>
      <c r="BW322" s="244"/>
      <c r="BX322" s="244"/>
      <c r="BY322" s="244"/>
      <c r="BZ322" s="244"/>
      <c r="CA322" s="244"/>
      <c r="CB322" s="244"/>
      <c r="CC322" s="244"/>
      <c r="CE322" s="244"/>
      <c r="CF322" s="244"/>
      <c r="CG322" s="244"/>
      <c r="CH322" s="244"/>
      <c r="CI322" s="244"/>
      <c r="CJ322" s="244"/>
      <c r="CK322" s="244"/>
      <c r="CL322" s="244"/>
      <c r="CM322" s="244"/>
      <c r="CN322" s="244"/>
      <c r="CO322" s="257"/>
      <c r="CP322" s="244"/>
      <c r="CQ322" s="244"/>
      <c r="CR322" s="244"/>
      <c r="CS322" s="244"/>
      <c r="CT322" s="244"/>
      <c r="CU322" s="244"/>
      <c r="CV322" s="244"/>
      <c r="CW322" s="244"/>
      <c r="CX322" s="244"/>
      <c r="CY322" s="244"/>
      <c r="CZ322" s="244"/>
      <c r="DA322" s="244"/>
      <c r="DE322" s="244"/>
      <c r="DF322" s="244"/>
      <c r="DG322" s="244"/>
      <c r="DH322" s="244"/>
      <c r="DI322" s="244"/>
      <c r="DJ322" s="244"/>
      <c r="DK322" s="244"/>
      <c r="DL322" s="244"/>
      <c r="DM322" s="244"/>
      <c r="DN322" s="244"/>
      <c r="DO322" s="244"/>
      <c r="DP322" s="244"/>
      <c r="DQ322" s="244"/>
      <c r="DR322" s="244"/>
      <c r="DS322" s="244"/>
      <c r="DT322" s="244"/>
      <c r="DU322" s="244"/>
      <c r="DV322" s="244"/>
      <c r="DW322" s="244"/>
      <c r="DX322" s="244"/>
      <c r="DY322" s="244"/>
      <c r="DZ322" s="244"/>
      <c r="EA322" s="244"/>
      <c r="EB322" s="244"/>
      <c r="EC322" s="245">
        <v>1245000</v>
      </c>
      <c r="ED322" s="244"/>
      <c r="EE322" s="245">
        <v>688277</v>
      </c>
      <c r="EK322" s="242">
        <v>1.4000000000000001</v>
      </c>
      <c r="EO322" s="244"/>
      <c r="EP322" s="244"/>
      <c r="FS322" s="242"/>
      <c r="FT322" s="242"/>
      <c r="FU322" s="242"/>
      <c r="FV322" s="242"/>
      <c r="FW322" s="242"/>
      <c r="GA322" s="254">
        <v>2.017798099259422</v>
      </c>
      <c r="GB322" s="254"/>
      <c r="GC322" s="254">
        <v>11.07247464268468</v>
      </c>
      <c r="GD322" s="254"/>
      <c r="GE322" s="254">
        <v>59.550398150100612</v>
      </c>
      <c r="GF322" s="254"/>
      <c r="GG322" s="254">
        <v>131.67128094538094</v>
      </c>
      <c r="GH322" s="254"/>
      <c r="GI322" s="254">
        <v>88.571216049218819</v>
      </c>
      <c r="GJ322" s="254"/>
      <c r="GK322" s="254">
        <v>18.758348233492988</v>
      </c>
      <c r="GL322" s="254"/>
      <c r="GM322" s="254">
        <v>2.1807474964079705</v>
      </c>
      <c r="GN322" s="254"/>
      <c r="GO322" s="254">
        <v>46.686816989363685</v>
      </c>
      <c r="GP322" s="254"/>
      <c r="GQ322" s="254"/>
      <c r="GR322" s="254"/>
      <c r="GS322" s="254"/>
      <c r="GT322" s="254"/>
      <c r="GU322" s="184"/>
      <c r="GV322" s="184"/>
      <c r="GW322" s="184"/>
      <c r="GX322" s="184"/>
      <c r="GY322" s="184"/>
      <c r="GZ322" s="184"/>
      <c r="HC322" s="184"/>
      <c r="HG322" s="184">
        <v>1050.3424893618355</v>
      </c>
      <c r="HH322" s="184"/>
      <c r="HI322" s="184">
        <v>3248.7920434676344</v>
      </c>
      <c r="HJ322" s="184"/>
      <c r="HK322" s="184">
        <v>378.5243816077259</v>
      </c>
      <c r="HL322" s="184"/>
      <c r="HM322" s="184">
        <v>6080.2045535731077</v>
      </c>
      <c r="HO322" s="183">
        <v>956.46541695226483</v>
      </c>
      <c r="HQ322" s="154"/>
      <c r="HS322" s="238">
        <v>17</v>
      </c>
      <c r="HT322" s="194">
        <v>2012</v>
      </c>
      <c r="HU322" s="239"/>
      <c r="HW322" s="239">
        <v>86.280868830000003</v>
      </c>
      <c r="HX322" s="239"/>
      <c r="HY322" s="154"/>
      <c r="HZ322" s="154"/>
      <c r="IA322" s="184"/>
      <c r="IB322" s="184"/>
      <c r="ID322" s="184"/>
      <c r="IE322" s="185"/>
      <c r="IF322" s="185"/>
      <c r="IG322" s="184"/>
    </row>
    <row r="323" spans="1:241" ht="15" customHeight="1" x14ac:dyDescent="0.35">
      <c r="A323" s="156">
        <v>320</v>
      </c>
      <c r="B323" s="155"/>
      <c r="C323" s="244"/>
      <c r="D323" s="244"/>
      <c r="E323" s="245">
        <v>163452</v>
      </c>
      <c r="F323" s="244"/>
      <c r="G323" s="244"/>
      <c r="H323" s="244"/>
      <c r="I323" s="244"/>
      <c r="J323" s="244"/>
      <c r="K323" s="244"/>
      <c r="L323" s="244"/>
      <c r="M323" s="244"/>
      <c r="N323" s="244"/>
      <c r="O323" s="244"/>
      <c r="P323" s="244"/>
      <c r="Q323" s="244"/>
      <c r="R323" s="244"/>
      <c r="S323" s="244"/>
      <c r="U323" s="244"/>
      <c r="V323" s="244"/>
      <c r="W323" s="244"/>
      <c r="X323" s="244"/>
      <c r="Y323" s="244"/>
      <c r="Z323" s="244"/>
      <c r="AA323" s="244"/>
      <c r="AB323" s="244"/>
      <c r="AC323" s="244"/>
      <c r="AD323" s="244"/>
      <c r="AE323" s="244"/>
      <c r="AF323" s="244"/>
      <c r="AG323" s="244"/>
      <c r="AH323" s="244"/>
      <c r="AI323" s="244"/>
      <c r="AJ323" s="244"/>
      <c r="AK323" s="244"/>
      <c r="AL323" s="244"/>
      <c r="AM323" s="244"/>
      <c r="AN323" s="244"/>
      <c r="AO323" s="244"/>
      <c r="AP323" s="244"/>
      <c r="AQ323" s="244"/>
      <c r="AR323" s="244"/>
      <c r="AS323" s="244"/>
      <c r="AT323" s="244"/>
      <c r="AU323" s="244"/>
      <c r="AV323" s="244"/>
      <c r="AW323" s="244"/>
      <c r="AX323" s="244"/>
      <c r="AY323" s="244"/>
      <c r="AZ323" s="244"/>
      <c r="BA323" s="244"/>
      <c r="BB323" s="244"/>
      <c r="BC323" s="281">
        <v>1552</v>
      </c>
      <c r="BD323" s="27"/>
      <c r="BE323" s="281">
        <v>336</v>
      </c>
      <c r="BF323" s="282" t="s">
        <v>63</v>
      </c>
      <c r="BG323" s="281">
        <v>26</v>
      </c>
      <c r="BH323" s="229" t="e">
        <f>#REF!+0.0001*#REF!</f>
        <v>#REF!</v>
      </c>
      <c r="BI323" s="281">
        <v>1190</v>
      </c>
      <c r="BJ323" s="244"/>
      <c r="BK323" s="244"/>
      <c r="BL323" s="244"/>
      <c r="BM323" s="244"/>
      <c r="BN323" s="244"/>
      <c r="BO323" s="244"/>
      <c r="BP323" s="244"/>
      <c r="BQ323" s="244"/>
      <c r="BR323" s="244"/>
      <c r="BS323" s="244"/>
      <c r="BT323" s="244"/>
      <c r="BU323" s="244"/>
      <c r="BW323" s="244"/>
      <c r="BX323" s="244"/>
      <c r="BY323" s="244"/>
      <c r="BZ323" s="244"/>
      <c r="CA323" s="244"/>
      <c r="CB323" s="244"/>
      <c r="CC323" s="244"/>
      <c r="CE323" s="244"/>
      <c r="CF323" s="244"/>
      <c r="CG323" s="244"/>
      <c r="CH323" s="244"/>
      <c r="CI323" s="244"/>
      <c r="CJ323" s="244"/>
      <c r="CK323" s="244"/>
      <c r="CL323" s="244"/>
      <c r="CM323" s="244"/>
      <c r="CN323" s="244"/>
      <c r="CO323" s="257"/>
      <c r="CP323" s="244"/>
      <c r="CQ323" s="244"/>
      <c r="CR323" s="244"/>
      <c r="CS323" s="244"/>
      <c r="CT323" s="244"/>
      <c r="CU323" s="244"/>
      <c r="CV323" s="244"/>
      <c r="CW323" s="244"/>
      <c r="CX323" s="244"/>
      <c r="CY323" s="244"/>
      <c r="CZ323" s="244"/>
      <c r="DA323" s="244"/>
      <c r="DE323" s="244"/>
      <c r="DF323" s="244"/>
      <c r="DG323" s="244"/>
      <c r="DH323" s="244"/>
      <c r="DI323" s="244"/>
      <c r="DJ323" s="244"/>
      <c r="DK323" s="244"/>
      <c r="DL323" s="244"/>
      <c r="DM323" s="244"/>
      <c r="DN323" s="244"/>
      <c r="DO323" s="244"/>
      <c r="DP323" s="244"/>
      <c r="DQ323" s="244"/>
      <c r="DR323" s="244"/>
      <c r="DS323" s="244"/>
      <c r="DT323" s="244"/>
      <c r="DU323" s="244"/>
      <c r="DV323" s="244"/>
      <c r="DW323" s="244"/>
      <c r="DX323" s="244"/>
      <c r="DY323" s="244"/>
      <c r="DZ323" s="244"/>
      <c r="EA323" s="244"/>
      <c r="EB323" s="244"/>
      <c r="EC323" s="245">
        <v>1170000</v>
      </c>
      <c r="ED323" s="244"/>
      <c r="EE323" s="245">
        <v>700000</v>
      </c>
      <c r="EK323" s="242">
        <v>0.70000000000000007</v>
      </c>
      <c r="EO323" s="244"/>
      <c r="EP323" s="244"/>
      <c r="GA323" s="254">
        <v>1.3209425245670063</v>
      </c>
      <c r="GB323" s="254"/>
      <c r="GC323" s="254">
        <v>11.058349945341647</v>
      </c>
      <c r="GD323" s="254"/>
      <c r="GE323" s="254">
        <v>58.089784145435459</v>
      </c>
      <c r="GF323" s="254"/>
      <c r="GG323" s="254">
        <v>144.58722993521786</v>
      </c>
      <c r="GH323" s="254"/>
      <c r="GI323" s="254">
        <v>92.068025060380108</v>
      </c>
      <c r="GJ323" s="254"/>
      <c r="GK323" s="254">
        <v>19.117052332105441</v>
      </c>
      <c r="GL323" s="254"/>
      <c r="GM323" s="254">
        <v>4.0111053736350488</v>
      </c>
      <c r="GN323" s="254"/>
      <c r="GO323" s="254">
        <v>49.371838572930095</v>
      </c>
      <c r="GP323" s="254"/>
      <c r="GQ323" s="254"/>
      <c r="GR323" s="254"/>
      <c r="GS323" s="254"/>
      <c r="GT323" s="254"/>
      <c r="GU323" s="184"/>
      <c r="GV323" s="184"/>
      <c r="GW323" s="184"/>
      <c r="GX323" s="184"/>
      <c r="GY323" s="184"/>
      <c r="GZ323" s="184"/>
      <c r="HC323" s="184"/>
      <c r="HG323" s="184">
        <v>1078.7452785351577</v>
      </c>
      <c r="HH323" s="184"/>
      <c r="HI323" s="184">
        <v>4490.0817970332937</v>
      </c>
      <c r="HJ323" s="184"/>
      <c r="HK323" s="184">
        <v>439.62778597693676</v>
      </c>
      <c r="HL323" s="184"/>
      <c r="HM323" s="184">
        <v>7529.3293643845209</v>
      </c>
      <c r="HO323" s="183">
        <v>897.85223314353834</v>
      </c>
      <c r="HQ323" s="154"/>
      <c r="HS323" s="238">
        <v>16</v>
      </c>
      <c r="HT323" s="194">
        <v>2013</v>
      </c>
      <c r="HU323" s="239"/>
      <c r="HW323" s="239">
        <v>85.701350430000005</v>
      </c>
      <c r="HX323" s="239"/>
      <c r="HY323" s="154"/>
      <c r="HZ323" s="154"/>
      <c r="IA323" s="184"/>
      <c r="IB323" s="184"/>
      <c r="ID323" s="184"/>
      <c r="IE323" s="185"/>
      <c r="IF323" s="185"/>
      <c r="IG323" s="184"/>
    </row>
    <row r="324" spans="1:241" ht="15" customHeight="1" x14ac:dyDescent="0.25">
      <c r="A324" s="198">
        <v>321</v>
      </c>
      <c r="B324" s="155"/>
      <c r="E324" s="245">
        <v>165804</v>
      </c>
      <c r="F324" s="244"/>
      <c r="G324" s="244"/>
      <c r="H324" s="244"/>
      <c r="I324" s="244"/>
      <c r="J324" s="244"/>
      <c r="K324" s="244"/>
      <c r="L324" s="244"/>
      <c r="M324" s="244"/>
      <c r="N324" s="244"/>
      <c r="O324" s="244"/>
      <c r="P324" s="244"/>
      <c r="Q324" s="244"/>
      <c r="R324" s="244"/>
      <c r="S324" s="244"/>
      <c r="U324" s="244"/>
      <c r="V324" s="244"/>
      <c r="W324" s="244"/>
      <c r="X324" s="244"/>
      <c r="Y324" s="244"/>
      <c r="Z324" s="244"/>
      <c r="AA324" s="244"/>
      <c r="AB324" s="244"/>
      <c r="AC324" s="244"/>
      <c r="AD324" s="244"/>
      <c r="AE324" s="244"/>
      <c r="AF324" s="244"/>
      <c r="AG324" s="244"/>
      <c r="AH324" s="242"/>
      <c r="AI324" s="244"/>
      <c r="AJ324" s="244"/>
      <c r="AK324" s="244"/>
      <c r="AL324" s="244"/>
      <c r="AM324" s="244"/>
      <c r="AN324" s="244"/>
      <c r="AO324" s="244"/>
      <c r="AP324" s="244"/>
      <c r="AQ324" s="244"/>
      <c r="AR324" s="244"/>
      <c r="AS324" s="244"/>
      <c r="AT324" s="244"/>
      <c r="AU324" s="244"/>
      <c r="AV324" s="244"/>
      <c r="AW324" s="244"/>
      <c r="AX324" s="244"/>
      <c r="AY324" s="244"/>
      <c r="AZ324" s="244"/>
      <c r="BA324" s="244"/>
      <c r="BB324" s="244"/>
      <c r="BC324" s="244"/>
      <c r="BD324" s="244"/>
      <c r="BE324" s="244"/>
      <c r="BF324" s="244"/>
      <c r="BG324" s="244"/>
      <c r="BH324" s="244"/>
      <c r="BI324" s="244"/>
      <c r="BJ324" s="244"/>
      <c r="BK324" s="244"/>
      <c r="BL324" s="244"/>
      <c r="BM324" s="244"/>
      <c r="BN324" s="244"/>
      <c r="BO324" s="244"/>
      <c r="BP324" s="244"/>
      <c r="BQ324" s="244"/>
      <c r="BR324" s="244"/>
      <c r="BS324" s="244"/>
      <c r="BT324" s="244"/>
      <c r="BU324" s="244"/>
      <c r="BW324" s="244"/>
      <c r="BX324" s="244"/>
      <c r="BY324" s="244"/>
      <c r="BZ324" s="244"/>
      <c r="CA324" s="244"/>
      <c r="CB324" s="244"/>
      <c r="CC324" s="244"/>
      <c r="CE324" s="244"/>
      <c r="CF324" s="244"/>
      <c r="CG324" s="244"/>
      <c r="CH324" s="244"/>
      <c r="CI324" s="244"/>
      <c r="CJ324" s="244"/>
      <c r="CK324" s="244"/>
      <c r="CL324" s="244"/>
      <c r="CM324" s="244"/>
      <c r="CN324" s="244"/>
      <c r="CO324" s="257"/>
      <c r="CP324" s="244"/>
      <c r="CQ324" s="244"/>
      <c r="CR324" s="244"/>
      <c r="CS324" s="244"/>
      <c r="CT324" s="244"/>
      <c r="CU324" s="244"/>
      <c r="CV324" s="244"/>
      <c r="CW324" s="244"/>
      <c r="CX324" s="244"/>
      <c r="CY324" s="244"/>
      <c r="CZ324" s="244"/>
      <c r="DA324" s="244"/>
      <c r="DE324" s="244"/>
      <c r="DF324" s="244"/>
      <c r="DG324" s="244"/>
      <c r="DH324" s="244"/>
      <c r="DI324" s="244"/>
      <c r="DJ324" s="244"/>
      <c r="DK324" s="244"/>
      <c r="DL324" s="244"/>
      <c r="DM324" s="244"/>
      <c r="DN324" s="244"/>
      <c r="DO324" s="244"/>
      <c r="DP324" s="244"/>
      <c r="DQ324" s="244"/>
      <c r="DR324" s="244"/>
      <c r="DS324" s="244"/>
      <c r="DT324" s="244"/>
      <c r="DU324" s="244"/>
      <c r="DV324" s="244"/>
      <c r="DW324" s="244"/>
      <c r="DX324" s="244"/>
      <c r="DY324" s="244"/>
      <c r="DZ324" s="244"/>
      <c r="EA324" s="244"/>
      <c r="EB324" s="244"/>
      <c r="EC324" s="245">
        <v>1175000</v>
      </c>
      <c r="ED324" s="244"/>
      <c r="EE324" s="245">
        <v>619875</v>
      </c>
      <c r="EK324" s="242">
        <v>0.8</v>
      </c>
      <c r="EO324" s="244"/>
      <c r="EP324" s="244"/>
      <c r="GA324" s="267">
        <v>1.0812879859816946</v>
      </c>
      <c r="GB324" s="267"/>
      <c r="GC324" s="267">
        <v>9.2035510322247305</v>
      </c>
      <c r="GD324" s="267"/>
      <c r="GE324" s="267">
        <v>51.295162753727176</v>
      </c>
      <c r="GF324" s="267"/>
      <c r="GG324" s="267">
        <v>135.16213099617443</v>
      </c>
      <c r="GH324" s="267"/>
      <c r="GI324" s="267">
        <v>88.039146037509965</v>
      </c>
      <c r="GJ324" s="267"/>
      <c r="GK324" s="267">
        <v>18.301334257434199</v>
      </c>
      <c r="GL324" s="267"/>
      <c r="GM324" s="267">
        <v>2.7474735088397155</v>
      </c>
      <c r="GN324" s="267"/>
      <c r="GO324" s="267">
        <v>45.917062744637917</v>
      </c>
      <c r="GP324" s="254"/>
      <c r="GQ324" s="254"/>
      <c r="GR324" s="254"/>
      <c r="GS324" s="254"/>
      <c r="GT324" s="254"/>
      <c r="GU324" s="184"/>
      <c r="GV324" s="184"/>
      <c r="GW324" s="184"/>
      <c r="GX324" s="184"/>
      <c r="GY324" s="184"/>
      <c r="GZ324" s="184"/>
      <c r="HC324" s="184"/>
      <c r="HG324" s="285">
        <v>1041.9975080012705</v>
      </c>
      <c r="HH324" s="285"/>
      <c r="HI324" s="285">
        <v>4400.6987368986829</v>
      </c>
      <c r="HJ324" s="285"/>
      <c r="HK324" s="285">
        <v>435.48899367227773</v>
      </c>
      <c r="HL324" s="285"/>
      <c r="HM324" s="285">
        <v>7240.8443478048421</v>
      </c>
      <c r="HO324" s="183">
        <v>967.25644225827762</v>
      </c>
      <c r="HQ324" s="154"/>
      <c r="HS324" s="238">
        <v>16</v>
      </c>
      <c r="HT324" s="194">
        <v>2014</v>
      </c>
      <c r="HU324" s="239"/>
      <c r="HW324" s="239">
        <v>62.08032077</v>
      </c>
      <c r="HX324" s="239"/>
      <c r="HY324" s="154"/>
      <c r="HZ324" s="154"/>
      <c r="IA324" s="184"/>
      <c r="IB324" s="184"/>
      <c r="ID324" s="184"/>
      <c r="IE324" s="185"/>
      <c r="IF324" s="185"/>
      <c r="IG324" s="184"/>
    </row>
    <row r="325" spans="1:241" ht="15" customHeight="1" x14ac:dyDescent="0.25">
      <c r="A325" s="156">
        <v>322</v>
      </c>
      <c r="E325" s="245">
        <v>167228</v>
      </c>
      <c r="F325" s="244"/>
      <c r="G325" s="244"/>
      <c r="H325" s="244"/>
      <c r="I325" s="244"/>
      <c r="J325" s="244"/>
      <c r="K325" s="244"/>
      <c r="L325" s="244"/>
      <c r="M325" s="244"/>
      <c r="N325" s="244"/>
      <c r="O325" s="244"/>
      <c r="P325" s="244"/>
      <c r="Q325" s="244"/>
      <c r="R325" s="244"/>
      <c r="S325" s="244"/>
      <c r="U325" s="244"/>
      <c r="V325" s="244"/>
      <c r="W325" s="244"/>
      <c r="X325" s="244"/>
      <c r="Y325" s="244"/>
      <c r="Z325" s="244"/>
      <c r="AA325" s="244"/>
      <c r="AB325" s="244"/>
      <c r="AC325" s="244"/>
      <c r="AD325" s="244"/>
      <c r="AE325" s="244"/>
      <c r="AF325" s="244"/>
      <c r="AG325" s="244"/>
      <c r="AH325" s="242"/>
      <c r="AI325" s="244"/>
      <c r="AJ325" s="244"/>
      <c r="AK325" s="244"/>
      <c r="AL325" s="244"/>
      <c r="AM325" s="244"/>
      <c r="AN325" s="244"/>
      <c r="AO325" s="244"/>
      <c r="AP325" s="244"/>
      <c r="AQ325" s="244"/>
      <c r="AR325" s="244"/>
      <c r="AS325" s="244"/>
      <c r="AT325" s="244"/>
      <c r="AU325" s="244"/>
      <c r="AV325" s="244"/>
      <c r="AW325" s="244"/>
      <c r="AX325" s="244"/>
      <c r="AY325" s="244"/>
      <c r="AZ325" s="244"/>
      <c r="BA325" s="244"/>
      <c r="BB325" s="244"/>
      <c r="BC325" s="244"/>
      <c r="BD325" s="244"/>
      <c r="BE325" s="244"/>
      <c r="BF325" s="244"/>
      <c r="BG325" s="244"/>
      <c r="BH325" s="244"/>
      <c r="BI325" s="244"/>
      <c r="BJ325" s="244"/>
      <c r="BK325" s="244"/>
      <c r="BL325" s="244"/>
      <c r="BM325" s="244"/>
      <c r="BN325" s="244"/>
      <c r="BO325" s="244"/>
      <c r="BP325" s="244"/>
      <c r="BQ325" s="244"/>
      <c r="BR325" s="244"/>
      <c r="BS325" s="244"/>
      <c r="BT325" s="244"/>
      <c r="BU325" s="244"/>
      <c r="BW325" s="244"/>
      <c r="BX325" s="244"/>
      <c r="BY325" s="244"/>
      <c r="BZ325" s="244"/>
      <c r="CA325" s="244"/>
      <c r="CB325" s="244"/>
      <c r="CC325" s="244"/>
      <c r="CE325" s="244"/>
      <c r="CF325" s="244"/>
      <c r="CG325" s="244"/>
      <c r="CH325" s="244"/>
      <c r="CI325" s="244"/>
      <c r="CJ325" s="244"/>
      <c r="CK325" s="244"/>
      <c r="CL325" s="244"/>
      <c r="CM325" s="244"/>
      <c r="CN325" s="244"/>
      <c r="CO325" s="257"/>
      <c r="CP325" s="244"/>
      <c r="CQ325" s="244"/>
      <c r="CR325" s="244"/>
      <c r="CS325" s="244"/>
      <c r="CT325" s="244"/>
      <c r="CU325" s="244"/>
      <c r="CV325" s="244"/>
      <c r="CW325" s="244"/>
      <c r="CX325" s="244"/>
      <c r="CY325" s="244"/>
      <c r="CZ325" s="244"/>
      <c r="DA325" s="244"/>
      <c r="DE325" s="244"/>
      <c r="DF325" s="244"/>
      <c r="DG325" s="244"/>
      <c r="DH325" s="244"/>
      <c r="DI325" s="244"/>
      <c r="DJ325" s="244"/>
      <c r="DK325" s="244"/>
      <c r="DL325" s="244"/>
      <c r="DM325" s="244"/>
      <c r="DN325" s="244"/>
      <c r="DO325" s="244"/>
      <c r="DP325" s="244"/>
      <c r="DQ325" s="244"/>
      <c r="DR325" s="244"/>
      <c r="DS325" s="244"/>
      <c r="DT325" s="244"/>
      <c r="DU325" s="244"/>
      <c r="DV325" s="244"/>
      <c r="DW325" s="244"/>
      <c r="DX325" s="244"/>
      <c r="DY325" s="244"/>
      <c r="DZ325" s="244"/>
      <c r="EA325" s="244"/>
      <c r="EB325" s="244"/>
      <c r="EC325" s="245">
        <v>1050000</v>
      </c>
      <c r="ED325" s="244"/>
      <c r="EE325" s="245">
        <v>690000</v>
      </c>
      <c r="EK325" s="242">
        <v>1.6</v>
      </c>
      <c r="EO325" s="244"/>
      <c r="EP325" s="244"/>
      <c r="GA325" s="267">
        <v>0.9221902017291066</v>
      </c>
      <c r="GB325" s="267"/>
      <c r="GC325" s="267">
        <v>8.3867210250436806</v>
      </c>
      <c r="GD325" s="267"/>
      <c r="GE325" s="267">
        <v>50.519750519750524</v>
      </c>
      <c r="GF325" s="267"/>
      <c r="GG325" s="267">
        <v>139.81988673289388</v>
      </c>
      <c r="GH325" s="267"/>
      <c r="GI325" s="267">
        <v>88.386433710174714</v>
      </c>
      <c r="GJ325" s="267"/>
      <c r="GK325" s="267">
        <v>18.411967779056386</v>
      </c>
      <c r="GL325" s="267"/>
      <c r="GM325" s="267">
        <v>1.5498536249354227</v>
      </c>
      <c r="GN325" s="267"/>
      <c r="GO325" s="267">
        <v>46.069935491015812</v>
      </c>
      <c r="GP325" s="254"/>
      <c r="GQ325" s="254"/>
      <c r="GR325" s="254"/>
      <c r="GS325" s="254"/>
      <c r="GT325" s="254"/>
      <c r="GU325" s="184"/>
      <c r="GV325" s="184"/>
      <c r="GW325" s="184"/>
      <c r="GX325" s="184"/>
      <c r="GY325" s="184"/>
      <c r="GZ325" s="184"/>
      <c r="HC325" s="184"/>
      <c r="HG325" s="285">
        <v>1089.9526185886464</v>
      </c>
      <c r="HH325" s="285"/>
      <c r="HI325" s="285">
        <v>5150.1011884386953</v>
      </c>
      <c r="HJ325" s="285"/>
      <c r="HK325" s="285">
        <v>420.36740110856891</v>
      </c>
      <c r="HL325" s="285"/>
      <c r="HM325" s="285">
        <v>8074.6572504368814</v>
      </c>
      <c r="HO325" s="183">
        <v>1021.0851366673904</v>
      </c>
      <c r="HQ325" s="154"/>
      <c r="HS325" s="238">
        <v>16</v>
      </c>
      <c r="HT325" s="194">
        <v>2015</v>
      </c>
      <c r="HU325" s="239"/>
      <c r="HW325" s="239">
        <v>44.194025609999997</v>
      </c>
      <c r="HX325" s="239"/>
      <c r="HY325" s="154"/>
      <c r="HZ325" s="154"/>
      <c r="IA325" s="184"/>
      <c r="IB325" s="184"/>
      <c r="ID325" s="184"/>
      <c r="IE325" s="185"/>
      <c r="IF325" s="185"/>
      <c r="IG325" s="184"/>
    </row>
    <row r="326" spans="1:241" ht="15" customHeight="1" x14ac:dyDescent="0.35">
      <c r="A326" s="156">
        <v>323</v>
      </c>
      <c r="E326" s="245">
        <v>159567</v>
      </c>
      <c r="F326" s="244"/>
      <c r="G326" s="244"/>
      <c r="H326" s="244"/>
      <c r="I326" s="244"/>
      <c r="J326" s="244"/>
      <c r="K326" s="244"/>
      <c r="L326" s="244"/>
      <c r="M326" s="244"/>
      <c r="N326" s="244"/>
      <c r="O326" s="244"/>
      <c r="P326" s="244"/>
      <c r="Q326" s="244"/>
      <c r="R326" s="244"/>
      <c r="S326" s="244"/>
      <c r="U326" s="244"/>
      <c r="V326" s="244"/>
      <c r="W326" s="244"/>
      <c r="X326" s="244"/>
      <c r="Y326" s="244"/>
      <c r="Z326" s="244"/>
      <c r="AA326" s="244"/>
      <c r="AB326" s="244"/>
      <c r="AC326" s="244"/>
      <c r="AD326" s="244"/>
      <c r="AE326" s="244"/>
      <c r="AF326" s="244"/>
      <c r="AG326" s="244"/>
      <c r="AH326" s="242"/>
      <c r="AI326" s="244"/>
      <c r="AJ326" s="244"/>
      <c r="AK326" s="244"/>
      <c r="AL326" s="244"/>
      <c r="AM326" s="244"/>
      <c r="AN326" s="244"/>
      <c r="AO326" s="244"/>
      <c r="AP326" s="244"/>
      <c r="AQ326" s="244"/>
      <c r="AR326" s="244"/>
      <c r="AS326" s="244"/>
      <c r="AT326" s="244"/>
      <c r="AU326" s="244"/>
      <c r="AV326" s="244"/>
      <c r="AW326" s="244"/>
      <c r="AX326" s="244"/>
      <c r="AY326" s="244"/>
      <c r="AZ326" s="244"/>
      <c r="BA326" s="244"/>
      <c r="BB326" s="244"/>
      <c r="BC326" s="244"/>
      <c r="BD326" s="244"/>
      <c r="BE326" s="244"/>
      <c r="BF326" s="244"/>
      <c r="BG326" s="244"/>
      <c r="BH326" s="244"/>
      <c r="BI326" s="244"/>
      <c r="BJ326" s="244"/>
      <c r="BK326" s="244"/>
      <c r="BL326" s="244"/>
      <c r="BM326" s="244"/>
      <c r="BN326" s="244"/>
      <c r="BO326" s="244"/>
      <c r="BP326" s="244"/>
      <c r="BQ326" s="244"/>
      <c r="BR326" s="244"/>
      <c r="BS326" s="244"/>
      <c r="BT326" s="244"/>
      <c r="BU326" s="244"/>
      <c r="BW326" s="244"/>
      <c r="BX326" s="244"/>
      <c r="BY326" s="244"/>
      <c r="BZ326" s="244"/>
      <c r="CA326" s="244"/>
      <c r="CB326" s="244"/>
      <c r="CC326" s="244"/>
      <c r="CE326" s="244"/>
      <c r="CF326" s="244"/>
      <c r="CG326" s="244"/>
      <c r="CH326" s="244"/>
      <c r="CI326" s="244"/>
      <c r="CJ326" s="244"/>
      <c r="CK326" s="244"/>
      <c r="CL326" s="244"/>
      <c r="CM326" s="244"/>
      <c r="CN326" s="244"/>
      <c r="CO326" s="257"/>
      <c r="CP326" s="244"/>
      <c r="CQ326" s="244"/>
      <c r="CR326" s="244"/>
      <c r="CS326" s="244"/>
      <c r="CT326" s="244"/>
      <c r="CU326" s="244"/>
      <c r="CV326" s="244"/>
      <c r="CW326" s="244"/>
      <c r="CX326" s="244"/>
      <c r="CY326" s="244"/>
      <c r="CZ326" s="244"/>
      <c r="DA326" s="244"/>
      <c r="DE326" s="244"/>
      <c r="DF326" s="244"/>
      <c r="DG326" s="244"/>
      <c r="DH326" s="244"/>
      <c r="DI326" s="244"/>
      <c r="DJ326" s="244"/>
      <c r="DK326" s="244"/>
      <c r="DL326" s="244"/>
      <c r="DM326" s="244"/>
      <c r="DN326" s="244"/>
      <c r="DO326" s="244"/>
      <c r="DP326" s="244"/>
      <c r="DQ326" s="244"/>
      <c r="DR326" s="244"/>
      <c r="DS326" s="244"/>
      <c r="DT326" s="244"/>
      <c r="DU326" s="244"/>
      <c r="DV326" s="244"/>
      <c r="DW326" s="244"/>
      <c r="DX326" s="244"/>
      <c r="DY326" s="244"/>
      <c r="DZ326" s="244"/>
      <c r="EA326" s="244"/>
      <c r="EB326" s="244"/>
      <c r="ED326" s="244"/>
      <c r="EK326" s="242">
        <v>1.3</v>
      </c>
      <c r="EO326" s="244"/>
      <c r="EP326" s="244"/>
      <c r="GA326" s="267">
        <v>0.88690453765727839</v>
      </c>
      <c r="GB326" s="267"/>
      <c r="GC326" s="267">
        <v>8.0734652807306819</v>
      </c>
      <c r="GD326" s="267"/>
      <c r="GE326" s="267">
        <v>46.592661907666987</v>
      </c>
      <c r="GF326" s="267"/>
      <c r="GG326" s="267">
        <v>134.77446451340032</v>
      </c>
      <c r="GH326" s="267"/>
      <c r="GI326" s="267">
        <v>95.167853327562483</v>
      </c>
      <c r="GJ326" s="267"/>
      <c r="GK326" s="267">
        <v>18.871772356724122</v>
      </c>
      <c r="GL326" s="267"/>
      <c r="GM326" s="267">
        <v>1.5559583807490385</v>
      </c>
      <c r="GN326" s="267"/>
      <c r="GO326" s="267">
        <v>45.588005136480781</v>
      </c>
      <c r="GP326" s="254"/>
      <c r="GQ326" s="254"/>
      <c r="GR326" s="254"/>
      <c r="GS326" s="254"/>
      <c r="GT326" s="254"/>
      <c r="GU326" s="184"/>
      <c r="GV326" s="184"/>
      <c r="GW326" s="184"/>
      <c r="GX326" s="184"/>
      <c r="GY326" s="184"/>
      <c r="GZ326" s="184"/>
      <c r="HC326" s="184"/>
      <c r="HG326" s="184"/>
      <c r="HH326" s="184"/>
      <c r="HI326" s="184"/>
      <c r="HJ326" s="184"/>
      <c r="HK326" s="184"/>
      <c r="HL326" s="184"/>
      <c r="HM326" s="184"/>
      <c r="HO326" s="183">
        <v>1011.3991619493942</v>
      </c>
      <c r="HQ326" s="154"/>
      <c r="HS326">
        <v>16</v>
      </c>
      <c r="HT326" s="194">
        <v>2016</v>
      </c>
      <c r="HU326" s="239"/>
      <c r="HW326">
        <v>62.540619</v>
      </c>
      <c r="HX326" s="239"/>
      <c r="HY326" s="154"/>
      <c r="HZ326" s="154"/>
      <c r="IA326" s="184"/>
      <c r="IB326" s="184"/>
      <c r="ID326" s="184"/>
      <c r="IE326" s="185"/>
      <c r="IF326" s="185"/>
      <c r="IG326" s="184"/>
    </row>
    <row r="327" spans="1:241" ht="15" customHeight="1" x14ac:dyDescent="0.35">
      <c r="A327" s="156">
        <v>324</v>
      </c>
      <c r="E327" s="245">
        <v>160107</v>
      </c>
      <c r="F327" s="244"/>
      <c r="G327" s="244"/>
      <c r="H327" s="244"/>
      <c r="I327" s="244"/>
      <c r="J327" s="244"/>
      <c r="K327" s="244"/>
      <c r="L327" s="244"/>
      <c r="M327" s="244"/>
      <c r="N327" s="244"/>
      <c r="O327" s="244"/>
      <c r="P327" s="244"/>
      <c r="Q327" s="244"/>
      <c r="R327" s="244"/>
      <c r="S327" s="244"/>
      <c r="U327" s="244"/>
      <c r="V327" s="244"/>
      <c r="W327" s="244"/>
      <c r="X327" s="244"/>
      <c r="Y327" s="244"/>
      <c r="Z327" s="244"/>
      <c r="AA327" s="244"/>
      <c r="AB327" s="244"/>
      <c r="AC327" s="244"/>
      <c r="AD327" s="244"/>
      <c r="AE327" s="244"/>
      <c r="AF327" s="244"/>
      <c r="AG327" s="244"/>
      <c r="AH327" s="242"/>
      <c r="AI327" s="244"/>
      <c r="AJ327" s="244"/>
      <c r="AK327" s="244"/>
      <c r="AL327" s="244"/>
      <c r="AM327" s="244"/>
      <c r="AN327" s="244"/>
      <c r="AO327" s="244"/>
      <c r="AP327" s="244"/>
      <c r="AQ327" s="244"/>
      <c r="AR327" s="244"/>
      <c r="AS327" s="244"/>
      <c r="AT327" s="244"/>
      <c r="AU327" s="244"/>
      <c r="AV327" s="244"/>
      <c r="AW327" s="244"/>
      <c r="AX327" s="244"/>
      <c r="AY327" s="244"/>
      <c r="AZ327" s="244"/>
      <c r="BA327" s="244"/>
      <c r="BB327" s="244"/>
      <c r="BC327" s="244"/>
      <c r="BD327" s="244"/>
      <c r="BE327" s="244"/>
      <c r="BF327" s="244"/>
      <c r="BG327" s="244"/>
      <c r="BH327" s="244"/>
      <c r="BI327" s="244"/>
      <c r="BJ327" s="244"/>
      <c r="BK327" s="244"/>
      <c r="BL327" s="244"/>
      <c r="BM327" s="244"/>
      <c r="BN327" s="244"/>
      <c r="BO327" s="244"/>
      <c r="BP327" s="244"/>
      <c r="BQ327" s="244"/>
      <c r="BR327" s="244"/>
      <c r="BS327" s="244"/>
      <c r="BT327" s="244"/>
      <c r="BU327" s="244"/>
      <c r="BW327" s="244"/>
      <c r="BX327" s="244"/>
      <c r="BY327" s="244"/>
      <c r="BZ327" s="244"/>
      <c r="CA327" s="244"/>
      <c r="CB327" s="244"/>
      <c r="CC327" s="244"/>
      <c r="CE327" s="244"/>
      <c r="CF327" s="244"/>
      <c r="CG327" s="244"/>
      <c r="CH327" s="244"/>
      <c r="CI327" s="244"/>
      <c r="CJ327" s="244"/>
      <c r="CK327" s="244"/>
      <c r="CL327" s="244"/>
      <c r="CM327" s="244"/>
      <c r="CN327" s="244"/>
      <c r="CO327" s="257"/>
      <c r="CP327" s="244"/>
      <c r="CQ327" s="244"/>
      <c r="CR327" s="244"/>
      <c r="CS327" s="244"/>
      <c r="CT327" s="244"/>
      <c r="CU327" s="244"/>
      <c r="CV327" s="244"/>
      <c r="CW327" s="244"/>
      <c r="CX327" s="244"/>
      <c r="CY327" s="244"/>
      <c r="CZ327" s="244"/>
      <c r="DA327" s="244"/>
      <c r="DE327" s="244"/>
      <c r="DF327" s="244"/>
      <c r="DG327" s="244"/>
      <c r="DH327" s="244"/>
      <c r="DI327" s="244"/>
      <c r="DJ327" s="244"/>
      <c r="DK327" s="244"/>
      <c r="DL327" s="244"/>
      <c r="DM327" s="244"/>
      <c r="DN327" s="244"/>
      <c r="DO327" s="244"/>
      <c r="DP327" s="244"/>
      <c r="DQ327" s="244"/>
      <c r="DR327" s="244"/>
      <c r="DS327" s="244"/>
      <c r="DT327" s="244"/>
      <c r="DU327" s="244"/>
      <c r="DV327" s="244"/>
      <c r="DW327" s="244"/>
      <c r="DX327" s="244"/>
      <c r="DY327" s="244"/>
      <c r="DZ327" s="244"/>
      <c r="EA327" s="244"/>
      <c r="EB327" s="244"/>
      <c r="ED327" s="244"/>
      <c r="EK327" s="242">
        <v>1.6</v>
      </c>
      <c r="EO327" s="244"/>
      <c r="EP327" s="244"/>
      <c r="GA327" s="267">
        <v>0.85421962444186661</v>
      </c>
      <c r="GB327" s="267"/>
      <c r="GC327" s="267">
        <v>6.9180160218209172</v>
      </c>
      <c r="GD327" s="267"/>
      <c r="GE327" s="267">
        <v>29.645692397801184</v>
      </c>
      <c r="GF327" s="267"/>
      <c r="GG327" s="267">
        <v>98.848187921929764</v>
      </c>
      <c r="GH327" s="267"/>
      <c r="GI327" s="267">
        <v>74.305937716826193</v>
      </c>
      <c r="GJ327" s="267"/>
      <c r="GK327" s="267">
        <v>13.627348660950128</v>
      </c>
      <c r="GL327" s="267"/>
      <c r="GM327" s="267">
        <v>1.041407612722391</v>
      </c>
      <c r="GN327" s="267"/>
      <c r="GO327" s="267">
        <v>33.433946722587898</v>
      </c>
      <c r="GP327" s="254"/>
      <c r="GQ327" s="254"/>
      <c r="GR327" s="254"/>
      <c r="GS327" s="254"/>
      <c r="GT327" s="254"/>
      <c r="GU327" s="184"/>
      <c r="GV327" s="184"/>
      <c r="GW327" s="184"/>
      <c r="GX327" s="184"/>
      <c r="GY327" s="184"/>
      <c r="GZ327" s="184"/>
      <c r="HC327" s="184"/>
      <c r="HG327" s="184"/>
      <c r="HH327" s="184"/>
      <c r="HI327" s="184"/>
      <c r="HJ327" s="184"/>
      <c r="HK327" s="184"/>
      <c r="HL327" s="184"/>
      <c r="HM327" s="184"/>
      <c r="HO327" s="284">
        <v>1120.3546271556959</v>
      </c>
      <c r="HQ327" s="154"/>
      <c r="HS327">
        <v>16</v>
      </c>
      <c r="HT327" s="154"/>
      <c r="HU327" s="239"/>
      <c r="HW327">
        <v>86.005189189999996</v>
      </c>
      <c r="HX327" s="239"/>
      <c r="HY327" s="154"/>
      <c r="HZ327" s="154"/>
      <c r="IA327" s="184"/>
      <c r="IB327" s="184"/>
      <c r="ID327" s="184"/>
      <c r="IE327" s="185"/>
      <c r="IF327" s="185"/>
      <c r="IG327" s="184"/>
    </row>
    <row r="328" spans="1:241" ht="15" customHeight="1" x14ac:dyDescent="0.35">
      <c r="A328" s="156">
        <v>325</v>
      </c>
      <c r="E328" s="245">
        <v>163724</v>
      </c>
      <c r="F328" s="244"/>
      <c r="G328" s="244"/>
      <c r="H328" s="244"/>
      <c r="I328" s="244"/>
      <c r="J328" s="244"/>
      <c r="K328" s="244"/>
      <c r="L328" s="244"/>
      <c r="M328" s="244"/>
      <c r="N328" s="244"/>
      <c r="O328" s="244"/>
      <c r="P328" s="244"/>
      <c r="Q328" s="244"/>
      <c r="R328" s="244"/>
      <c r="S328" s="244"/>
      <c r="U328" s="244"/>
      <c r="V328" s="244"/>
      <c r="W328" s="244"/>
      <c r="X328" s="244"/>
      <c r="Y328" s="244"/>
      <c r="Z328" s="244"/>
      <c r="AA328" s="244"/>
      <c r="AB328" s="244"/>
      <c r="AC328" s="244"/>
      <c r="AD328" s="244"/>
      <c r="AE328" s="244"/>
      <c r="AF328" s="244"/>
      <c r="AG328" s="244"/>
      <c r="AH328" s="242"/>
      <c r="AI328" s="244"/>
      <c r="AJ328" s="244"/>
      <c r="AK328" s="244"/>
      <c r="AL328" s="244"/>
      <c r="AM328" s="244"/>
      <c r="AN328" s="244"/>
      <c r="AO328" s="244"/>
      <c r="AP328" s="244"/>
      <c r="AQ328" s="244"/>
      <c r="AR328" s="244"/>
      <c r="AS328" s="244"/>
      <c r="AT328" s="244"/>
      <c r="AU328" s="244"/>
      <c r="AV328" s="244"/>
      <c r="AW328" s="244"/>
      <c r="AX328" s="244"/>
      <c r="AY328" s="244"/>
      <c r="AZ328" s="244"/>
      <c r="BA328" s="244"/>
      <c r="BB328" s="244"/>
      <c r="BC328" s="244"/>
      <c r="BD328" s="244"/>
      <c r="BE328" s="244"/>
      <c r="BF328" s="244"/>
      <c r="BG328" s="244"/>
      <c r="BH328" s="244"/>
      <c r="BI328" s="244"/>
      <c r="BJ328" s="244"/>
      <c r="BK328" s="244"/>
      <c r="BL328" s="244"/>
      <c r="BM328" s="244"/>
      <c r="BN328" s="244"/>
      <c r="BO328" s="244"/>
      <c r="BP328" s="244"/>
      <c r="BQ328" s="244"/>
      <c r="BR328" s="244"/>
      <c r="BS328" s="244"/>
      <c r="BT328" s="244"/>
      <c r="BU328" s="244"/>
      <c r="BW328" s="244"/>
      <c r="BX328" s="244"/>
      <c r="BY328" s="244"/>
      <c r="BZ328" s="244"/>
      <c r="CA328" s="244"/>
      <c r="CB328" s="244"/>
      <c r="CC328" s="244"/>
      <c r="CE328" s="244"/>
      <c r="CF328" s="244"/>
      <c r="CG328" s="244"/>
      <c r="CH328" s="244"/>
      <c r="CI328" s="244"/>
      <c r="CJ328" s="244"/>
      <c r="CK328" s="244"/>
      <c r="CL328" s="244"/>
      <c r="CM328" s="244"/>
      <c r="CN328" s="244"/>
      <c r="CO328" s="257"/>
      <c r="CP328" s="244"/>
      <c r="CQ328" s="244"/>
      <c r="CR328" s="244"/>
      <c r="CS328" s="244"/>
      <c r="CT328" s="244"/>
      <c r="CU328" s="244"/>
      <c r="CV328" s="244"/>
      <c r="CW328" s="244"/>
      <c r="CX328" s="244"/>
      <c r="CY328" s="244"/>
      <c r="CZ328" s="244"/>
      <c r="DA328" s="244"/>
      <c r="DE328" s="244"/>
      <c r="DF328" s="244"/>
      <c r="DG328" s="244"/>
      <c r="DH328" s="244"/>
      <c r="DI328" s="244"/>
      <c r="DJ328" s="244"/>
      <c r="DK328" s="244"/>
      <c r="DL328" s="244"/>
      <c r="DM328" s="244"/>
      <c r="DN328" s="244"/>
      <c r="DO328" s="244"/>
      <c r="DP328" s="244"/>
      <c r="DQ328" s="244"/>
      <c r="DR328" s="244"/>
      <c r="DS328" s="244"/>
      <c r="DT328" s="244"/>
      <c r="DU328" s="244"/>
      <c r="DV328" s="244"/>
      <c r="DW328" s="244"/>
      <c r="DX328" s="244"/>
      <c r="DY328" s="244"/>
      <c r="DZ328" s="244"/>
      <c r="EA328" s="244"/>
      <c r="EB328" s="244"/>
      <c r="EC328"/>
      <c r="EE328"/>
      <c r="EK328" s="242">
        <v>0.7</v>
      </c>
      <c r="EO328" s="244"/>
      <c r="EP328" s="244"/>
      <c r="GA328" s="267"/>
      <c r="GB328" s="267"/>
      <c r="GC328" s="267"/>
      <c r="GD328" s="267"/>
      <c r="GE328" s="267"/>
      <c r="GF328" s="267"/>
      <c r="GG328" s="267"/>
      <c r="GH328" s="267"/>
      <c r="GI328" s="267"/>
      <c r="GJ328" s="267"/>
      <c r="GK328" s="267"/>
      <c r="GL328" s="267"/>
      <c r="GM328" s="267"/>
      <c r="GN328" s="267"/>
      <c r="GO328" s="267"/>
      <c r="GP328" s="254"/>
      <c r="GQ328" s="254"/>
      <c r="GR328" s="254"/>
      <c r="GS328" s="254"/>
      <c r="GT328" s="254"/>
      <c r="GU328" s="184"/>
      <c r="GV328" s="184"/>
      <c r="GW328" s="184"/>
      <c r="GX328" s="184"/>
      <c r="GY328" s="184"/>
      <c r="GZ328" s="184"/>
      <c r="HC328" s="184"/>
      <c r="HG328" s="184"/>
      <c r="HH328" s="184"/>
      <c r="HI328" s="184"/>
      <c r="HJ328" s="184"/>
      <c r="HK328" s="184"/>
      <c r="HL328" s="184"/>
      <c r="HM328" s="184"/>
      <c r="HO328" s="284">
        <v>1156.2898666733372</v>
      </c>
      <c r="HQ328" s="154"/>
      <c r="HS328" s="238"/>
      <c r="HT328" s="154"/>
      <c r="HU328" s="239"/>
      <c r="HW328" s="239">
        <v>89.4</v>
      </c>
      <c r="HX328" s="239"/>
      <c r="HY328" s="154"/>
      <c r="HZ328" s="154"/>
      <c r="IA328" s="184"/>
      <c r="IB328" s="184"/>
      <c r="ID328" s="184"/>
      <c r="IE328" s="185"/>
      <c r="IF328" s="185"/>
      <c r="IG328" s="184"/>
    </row>
    <row r="329" spans="1:241" ht="15" customHeight="1" x14ac:dyDescent="0.35">
      <c r="A329" s="156">
        <v>326</v>
      </c>
      <c r="B329" s="197" t="s">
        <v>64</v>
      </c>
      <c r="F329" s="244"/>
      <c r="G329" s="244"/>
      <c r="H329" s="244"/>
      <c r="I329" s="244"/>
      <c r="J329" s="244"/>
      <c r="K329" s="244"/>
      <c r="L329" s="244"/>
      <c r="M329" s="244"/>
      <c r="N329" s="244"/>
      <c r="O329" s="244"/>
      <c r="P329" s="244"/>
      <c r="Q329" s="244"/>
      <c r="R329" s="244"/>
      <c r="S329" s="244"/>
      <c r="U329" s="244"/>
      <c r="V329" s="244"/>
      <c r="W329" s="244"/>
      <c r="X329" s="244"/>
      <c r="Y329" s="244"/>
      <c r="Z329" s="244"/>
      <c r="AA329" s="244"/>
      <c r="AB329" s="244"/>
      <c r="AC329" s="244"/>
      <c r="AD329" s="244"/>
      <c r="AE329" s="244"/>
      <c r="AF329" s="244"/>
      <c r="AG329" s="244"/>
      <c r="AH329" s="242"/>
      <c r="AI329" s="244"/>
      <c r="AJ329" s="244"/>
      <c r="AK329" s="244"/>
      <c r="AL329" s="244"/>
      <c r="AM329" s="244"/>
      <c r="AN329" s="244"/>
      <c r="AO329" s="244"/>
      <c r="AP329" s="244"/>
      <c r="AQ329" s="244"/>
      <c r="AR329" s="244"/>
      <c r="AS329" s="244"/>
      <c r="AT329" s="244"/>
      <c r="AU329" s="244"/>
      <c r="AV329" s="244"/>
      <c r="AW329" s="244"/>
      <c r="AX329" s="244"/>
      <c r="AY329" s="244"/>
      <c r="AZ329" s="244"/>
      <c r="BA329" s="244"/>
      <c r="BB329" s="244"/>
      <c r="BC329" s="244"/>
      <c r="BD329" s="244"/>
      <c r="BE329" s="244"/>
      <c r="BF329" s="244"/>
      <c r="BG329" s="244"/>
      <c r="BH329" s="244"/>
      <c r="BI329" s="244"/>
      <c r="BJ329" s="244"/>
      <c r="BK329" s="244"/>
      <c r="BL329" s="244"/>
      <c r="BM329" s="244"/>
      <c r="BN329" s="244"/>
      <c r="BO329" s="244"/>
      <c r="BP329" s="244"/>
      <c r="BQ329" s="244"/>
      <c r="BR329" s="244"/>
      <c r="BS329" s="244"/>
      <c r="BT329" s="244"/>
      <c r="BU329" s="244"/>
      <c r="BW329" s="244"/>
      <c r="BX329" s="244"/>
      <c r="BY329" s="244"/>
      <c r="BZ329" s="244"/>
      <c r="CA329" s="244"/>
      <c r="CB329" s="244"/>
      <c r="CC329" s="244"/>
      <c r="CE329" s="244"/>
      <c r="CF329" s="244"/>
      <c r="CG329" s="244"/>
      <c r="CH329" s="244"/>
      <c r="CI329" s="244"/>
      <c r="CJ329" s="244"/>
      <c r="CK329" s="244"/>
      <c r="CL329" s="244"/>
      <c r="CM329" s="244"/>
      <c r="CN329" s="244"/>
      <c r="CO329" s="257"/>
      <c r="CP329" s="244"/>
      <c r="CQ329" s="244"/>
      <c r="CR329" s="244"/>
      <c r="CS329" s="244"/>
      <c r="CT329" s="244"/>
      <c r="CU329" s="244"/>
      <c r="CV329" s="244"/>
      <c r="CW329" s="244"/>
      <c r="CX329" s="244"/>
      <c r="CY329" s="244"/>
      <c r="CZ329" s="244"/>
      <c r="DA329" s="244"/>
      <c r="DE329" s="244"/>
      <c r="DF329" s="244"/>
      <c r="DG329" s="244"/>
      <c r="DH329" s="244"/>
      <c r="DI329" s="244"/>
      <c r="DJ329" s="244"/>
      <c r="DK329" s="244"/>
      <c r="DL329" s="244"/>
      <c r="DM329" s="244"/>
      <c r="DN329" s="244"/>
      <c r="DO329" s="244"/>
      <c r="DP329" s="244"/>
      <c r="DQ329" s="244"/>
      <c r="DR329" s="244"/>
      <c r="DS329" s="244"/>
      <c r="DT329" s="244"/>
      <c r="DU329" s="244"/>
      <c r="DV329" s="244"/>
      <c r="DW329" s="244"/>
      <c r="DX329" s="244"/>
      <c r="DY329" s="244"/>
      <c r="DZ329" s="244"/>
      <c r="EA329" s="244"/>
      <c r="EB329" s="244"/>
      <c r="EC329"/>
      <c r="ED329" s="244"/>
      <c r="EE329"/>
      <c r="EK329" s="242"/>
      <c r="EO329" s="244"/>
      <c r="EP329" s="244"/>
      <c r="GA329" s="254"/>
      <c r="GB329" s="254"/>
      <c r="GC329" s="254"/>
      <c r="GD329" s="254"/>
      <c r="GE329" s="254"/>
      <c r="GF329" s="254"/>
      <c r="GG329" s="254"/>
      <c r="GH329" s="254"/>
      <c r="GI329" s="254"/>
      <c r="GJ329" s="254"/>
      <c r="GK329" s="254"/>
      <c r="GL329" s="254"/>
      <c r="GM329" s="254"/>
      <c r="GN329" s="254"/>
      <c r="GO329" s="254"/>
      <c r="GP329" s="254"/>
      <c r="GQ329" s="254"/>
      <c r="GR329" s="254"/>
      <c r="GS329" s="254"/>
      <c r="GT329" s="254"/>
      <c r="GU329" s="184"/>
      <c r="GV329" s="184"/>
      <c r="GW329" s="184"/>
      <c r="GX329" s="184"/>
      <c r="GY329" s="184"/>
      <c r="GZ329" s="184"/>
      <c r="HC329" s="184"/>
      <c r="HG329" s="184"/>
      <c r="HH329" s="184"/>
      <c r="HI329" s="184"/>
      <c r="HJ329" s="184"/>
      <c r="HK329" s="184"/>
      <c r="HL329" s="184"/>
      <c r="HM329" s="184"/>
      <c r="HO329" s="183"/>
      <c r="HQ329" s="154"/>
      <c r="HS329" s="238"/>
      <c r="HT329" s="154"/>
      <c r="HU329" s="239"/>
      <c r="HW329" s="239"/>
      <c r="HX329" s="239"/>
      <c r="HY329" s="154"/>
      <c r="HZ329" s="154"/>
      <c r="IA329" s="184"/>
      <c r="IB329" s="184"/>
      <c r="ID329" s="184"/>
      <c r="IE329" s="185"/>
      <c r="IF329" s="185"/>
      <c r="IG329" s="184"/>
    </row>
    <row r="330" spans="1:241" ht="15" customHeight="1" x14ac:dyDescent="0.25">
      <c r="A330" s="156">
        <v>327</v>
      </c>
      <c r="B330" s="197">
        <v>1991</v>
      </c>
      <c r="E330" s="245">
        <v>145375</v>
      </c>
      <c r="G330" s="245">
        <v>32465</v>
      </c>
      <c r="I330" s="245">
        <v>19643</v>
      </c>
      <c r="K330" s="245">
        <v>8437</v>
      </c>
      <c r="M330" s="242">
        <f>G330/E330*100</f>
        <v>22.331900257953567</v>
      </c>
      <c r="N330" s="242"/>
      <c r="O330" s="242">
        <f>I330/E330*100</f>
        <v>13.511951848667239</v>
      </c>
      <c r="P330" s="242"/>
      <c r="Q330" s="242">
        <f>K330/E330*100</f>
        <v>5.8036113499570083</v>
      </c>
      <c r="R330" s="242"/>
      <c r="S330" s="242">
        <v>29</v>
      </c>
      <c r="U330" s="242"/>
      <c r="V330" s="242"/>
      <c r="W330" s="245">
        <v>277</v>
      </c>
      <c r="Y330" s="258">
        <v>0.22293762575452714</v>
      </c>
      <c r="Z330" s="258"/>
      <c r="AA330" s="245">
        <v>31523</v>
      </c>
      <c r="AC330" s="242">
        <v>25.370623742454729</v>
      </c>
      <c r="AD330" s="242"/>
      <c r="AE330" s="245">
        <v>17146</v>
      </c>
      <c r="AG330" s="242">
        <v>13.79959758551308</v>
      </c>
      <c r="AH330" s="242"/>
      <c r="AI330" s="245">
        <v>1.7730833888413104</v>
      </c>
      <c r="AK330" s="245">
        <v>271</v>
      </c>
      <c r="AM330" s="245">
        <v>500</v>
      </c>
      <c r="AO330" s="245">
        <v>766</v>
      </c>
      <c r="AQ330" s="245">
        <v>14</v>
      </c>
      <c r="AS330" s="245">
        <v>489</v>
      </c>
      <c r="AU330" s="245">
        <v>811</v>
      </c>
      <c r="AW330" s="245">
        <v>107</v>
      </c>
      <c r="AY330" s="245">
        <v>630</v>
      </c>
      <c r="BC330" s="245">
        <v>916</v>
      </c>
      <c r="BE330" s="245">
        <v>250</v>
      </c>
      <c r="BG330" s="245">
        <v>55</v>
      </c>
      <c r="BI330" s="245">
        <v>611</v>
      </c>
      <c r="BK330" s="242"/>
      <c r="BL330" s="242"/>
      <c r="BM330" s="245">
        <v>482</v>
      </c>
      <c r="BO330" s="245">
        <v>1191</v>
      </c>
      <c r="BQ330" s="245">
        <v>523</v>
      </c>
      <c r="BS330" s="245">
        <v>134</v>
      </c>
      <c r="BU330" s="245">
        <v>22012</v>
      </c>
      <c r="BW330" s="242"/>
      <c r="BX330" s="242"/>
      <c r="BY330" s="245">
        <v>15.936299977411339</v>
      </c>
      <c r="CA330" s="245">
        <v>5251</v>
      </c>
      <c r="CC330" s="259">
        <v>4.226156941649899</v>
      </c>
      <c r="CE330" s="242"/>
      <c r="CF330" s="242"/>
      <c r="CG330" s="245">
        <v>57577</v>
      </c>
      <c r="CI330" s="245">
        <v>5847</v>
      </c>
      <c r="CK330" s="245">
        <v>26308</v>
      </c>
      <c r="CM330" s="250">
        <f>CI330/SUM(CG330,CI330)*100</f>
        <v>9.2189076690211902</v>
      </c>
      <c r="CN330" s="242"/>
      <c r="CO330" s="253">
        <v>2.5222551928783381</v>
      </c>
      <c r="CP330" s="242"/>
      <c r="CQ330" s="250">
        <f>SUM(CG330,CI330)/SUM(CG330,CI330,CK330)*100</f>
        <v>70.6815851647127</v>
      </c>
      <c r="CR330" s="242"/>
      <c r="CS330" s="245">
        <v>18.307946056078393</v>
      </c>
      <c r="CU330" s="245">
        <v>7243</v>
      </c>
      <c r="CW330" s="245">
        <v>4399</v>
      </c>
      <c r="CY330" s="259">
        <f t="shared" ref="CY330:CY335" si="120">CU330/CG330*100</f>
        <v>12.579675912256629</v>
      </c>
      <c r="CZ330" s="259"/>
      <c r="DA330" s="259">
        <f t="shared" ref="DA330:DA335" si="121">CW330/CG330*100</f>
        <v>7.6402035535022677</v>
      </c>
      <c r="DE330" s="245">
        <v>619</v>
      </c>
      <c r="DG330" s="245">
        <v>36826</v>
      </c>
      <c r="DI330" s="245">
        <v>2152</v>
      </c>
      <c r="DK330" s="245">
        <v>40093</v>
      </c>
      <c r="DM330" s="242">
        <v>1.5439104083007007</v>
      </c>
      <c r="DN330" s="242"/>
      <c r="DO330" s="242">
        <v>91.85144538946949</v>
      </c>
      <c r="DP330" s="242"/>
      <c r="DQ330" s="242">
        <v>5.3675205148030827</v>
      </c>
      <c r="DR330" s="242"/>
      <c r="DS330" s="245">
        <v>5208</v>
      </c>
      <c r="DU330" s="245">
        <v>838</v>
      </c>
      <c r="DW330" s="245">
        <v>38570</v>
      </c>
      <c r="DY330" s="242">
        <v>13.502722323049001</v>
      </c>
      <c r="DZ330" s="242"/>
      <c r="EA330" s="242">
        <v>2.1726730619652579</v>
      </c>
      <c r="EB330" s="242"/>
      <c r="EC330" s="242">
        <v>298000</v>
      </c>
      <c r="ED330" s="242"/>
      <c r="EE330" s="242">
        <v>250775</v>
      </c>
      <c r="EF330" s="242"/>
      <c r="EG330" s="260">
        <v>2.8189202102245581</v>
      </c>
      <c r="EH330" s="242"/>
      <c r="EI330" s="260">
        <v>2.3889154323936932</v>
      </c>
      <c r="EJ330" s="242"/>
      <c r="EK330" s="242">
        <v>29.7</v>
      </c>
      <c r="EO330" s="259">
        <v>8.8021178027796161</v>
      </c>
      <c r="EP330" s="259"/>
      <c r="EQ330" s="244">
        <v>10670</v>
      </c>
      <c r="ES330" s="244">
        <v>21738</v>
      </c>
      <c r="EU330" s="244">
        <v>5245</v>
      </c>
      <c r="EW330" s="244">
        <v>471</v>
      </c>
      <c r="EY330" s="244">
        <v>38124</v>
      </c>
      <c r="FA330" s="244">
        <v>8059</v>
      </c>
      <c r="FC330" s="244">
        <v>1089</v>
      </c>
      <c r="FE330" s="244">
        <v>989</v>
      </c>
      <c r="FG330" s="244">
        <v>48261</v>
      </c>
      <c r="FI330" s="242">
        <v>22.108949255092103</v>
      </c>
      <c r="FJ330" s="242"/>
      <c r="FK330" s="242">
        <v>45.042580965997395</v>
      </c>
      <c r="FL330" s="242"/>
      <c r="FM330" s="242">
        <v>10.867988645075734</v>
      </c>
      <c r="FN330" s="242"/>
      <c r="FO330" s="242">
        <v>0.97594330826132913</v>
      </c>
      <c r="FP330" s="242"/>
      <c r="FQ330" s="242">
        <v>78.995462174426549</v>
      </c>
      <c r="FR330" s="242"/>
      <c r="FS330" s="242">
        <v>16.698783696981</v>
      </c>
      <c r="FT330" s="242"/>
      <c r="FU330" s="242">
        <v>2.2564803878908437</v>
      </c>
      <c r="FV330" s="242"/>
      <c r="FW330" s="242">
        <v>2.0492737407016017</v>
      </c>
      <c r="GA330" s="254">
        <v>5.537197463606323</v>
      </c>
      <c r="GB330" s="254"/>
      <c r="GC330" s="254">
        <v>37.511164036915751</v>
      </c>
      <c r="GD330" s="254"/>
      <c r="GE330" s="254">
        <v>109.89226248775711</v>
      </c>
      <c r="GF330" s="254"/>
      <c r="GG330" s="254">
        <v>123.29836122431284</v>
      </c>
      <c r="GH330" s="254"/>
      <c r="GI330" s="254">
        <v>49.874055415617129</v>
      </c>
      <c r="GJ330" s="254"/>
      <c r="GK330" s="254">
        <v>5.8386854616732</v>
      </c>
      <c r="GL330" s="254"/>
      <c r="GM330" s="254">
        <v>0</v>
      </c>
      <c r="GN330" s="254"/>
      <c r="GO330" s="254">
        <v>54.516109749536731</v>
      </c>
      <c r="GP330" s="254"/>
      <c r="GQ330" s="254">
        <v>1958</v>
      </c>
      <c r="GR330" s="254"/>
      <c r="GS330" s="254">
        <v>79.760000000000005</v>
      </c>
      <c r="GT330" s="254"/>
      <c r="GU330" s="184">
        <v>56.35</v>
      </c>
      <c r="GV330" s="184"/>
      <c r="GW330" s="184">
        <v>64.069999999999993</v>
      </c>
      <c r="GX330" s="184"/>
      <c r="GY330" s="184">
        <v>48.080000000000005</v>
      </c>
      <c r="GZ330" s="184"/>
      <c r="HA330" s="154">
        <v>97.5</v>
      </c>
      <c r="HC330" s="184">
        <v>17</v>
      </c>
      <c r="HG330" s="184">
        <v>702</v>
      </c>
      <c r="HH330" s="184"/>
      <c r="HI330" s="184">
        <v>4426</v>
      </c>
      <c r="HJ330" s="184"/>
      <c r="HK330" s="184">
        <v>157</v>
      </c>
      <c r="HL330" s="184"/>
      <c r="HM330" s="184">
        <v>5960</v>
      </c>
      <c r="HO330" s="183">
        <v>432.48606123275988</v>
      </c>
      <c r="HQ330" s="154"/>
      <c r="HS330" s="238">
        <v>13</v>
      </c>
      <c r="HT330" s="194">
        <v>1995</v>
      </c>
      <c r="HU330" s="239"/>
      <c r="HW330" s="239">
        <v>92.6</v>
      </c>
      <c r="HX330" s="239"/>
      <c r="HY330" s="154"/>
      <c r="HZ330" s="154"/>
      <c r="IA330" s="184">
        <v>6</v>
      </c>
      <c r="IB330" s="184"/>
      <c r="IC330" s="184">
        <v>151</v>
      </c>
      <c r="ID330" s="184"/>
      <c r="IE330" s="185">
        <v>0.39815785631810163</v>
      </c>
      <c r="IF330" s="185"/>
      <c r="IG330" s="184">
        <v>10.020306050672223</v>
      </c>
    </row>
    <row r="331" spans="1:241" ht="15" customHeight="1" x14ac:dyDescent="0.25">
      <c r="A331" s="156">
        <v>328</v>
      </c>
      <c r="B331" s="197">
        <v>1996</v>
      </c>
      <c r="E331" s="245">
        <v>147433</v>
      </c>
      <c r="G331" s="245">
        <v>32081</v>
      </c>
      <c r="I331" s="245">
        <v>19526</v>
      </c>
      <c r="K331" s="245">
        <v>10262</v>
      </c>
      <c r="M331" s="242">
        <f t="shared" ref="M331:M335" si="122">G331/E331*100</f>
        <v>21.759714582217008</v>
      </c>
      <c r="N331" s="242"/>
      <c r="O331" s="242">
        <f t="shared" ref="O331:O334" si="123">I331/E331*100</f>
        <v>13.243982012168241</v>
      </c>
      <c r="P331" s="242"/>
      <c r="Q331" s="242">
        <f t="shared" ref="Q331:Q334" si="124">K331/E331*100</f>
        <v>6.9604498314488614</v>
      </c>
      <c r="R331" s="242"/>
      <c r="S331" s="242">
        <v>31</v>
      </c>
      <c r="U331" s="242"/>
      <c r="V331" s="242"/>
      <c r="W331" s="245">
        <v>318</v>
      </c>
      <c r="Y331" s="258">
        <v>0.2431304188265517</v>
      </c>
      <c r="Z331" s="258"/>
      <c r="AA331" s="245">
        <v>32340</v>
      </c>
      <c r="AC331" s="242">
        <v>24.725904858021011</v>
      </c>
      <c r="AD331" s="242"/>
      <c r="AE331" s="245">
        <v>19410</v>
      </c>
      <c r="AG331" s="242">
        <v>14.84013028120556</v>
      </c>
      <c r="AH331" s="242"/>
      <c r="AI331" s="245">
        <v>1.7796184481645123</v>
      </c>
      <c r="AK331" s="245">
        <v>354</v>
      </c>
      <c r="AM331" s="245">
        <v>737</v>
      </c>
      <c r="AO331" s="245">
        <v>998</v>
      </c>
      <c r="AQ331" s="245">
        <v>28</v>
      </c>
      <c r="AS331" s="245">
        <v>653</v>
      </c>
      <c r="AU331" s="245">
        <v>1049</v>
      </c>
      <c r="AW331" s="245">
        <v>134</v>
      </c>
      <c r="AY331" s="245">
        <v>822</v>
      </c>
      <c r="BC331" s="245">
        <v>910</v>
      </c>
      <c r="BE331" s="245">
        <v>272</v>
      </c>
      <c r="BG331" s="245">
        <v>53</v>
      </c>
      <c r="BI331" s="245">
        <v>585</v>
      </c>
      <c r="BK331" s="242"/>
      <c r="BL331" s="242"/>
      <c r="BM331" s="245">
        <v>804</v>
      </c>
      <c r="BO331" s="245">
        <v>1678</v>
      </c>
      <c r="BQ331" s="245">
        <v>711</v>
      </c>
      <c r="BS331" s="245">
        <v>120</v>
      </c>
      <c r="BU331" s="245">
        <v>29301</v>
      </c>
      <c r="BW331" s="242"/>
      <c r="BX331" s="242"/>
      <c r="BY331" s="245">
        <v>14.202138390155335</v>
      </c>
      <c r="CA331" s="245">
        <v>7482</v>
      </c>
      <c r="CC331" s="259">
        <v>5.7204458920133945</v>
      </c>
      <c r="CE331" s="242"/>
      <c r="CF331" s="242"/>
      <c r="CG331" s="245">
        <v>62401</v>
      </c>
      <c r="CI331" s="245">
        <v>4399</v>
      </c>
      <c r="CK331" s="245">
        <v>29993</v>
      </c>
      <c r="CM331" s="250">
        <f t="shared" ref="CM331:CM335" si="125">CI331/SUM(CG331,CI331)*100</f>
        <v>6.5853293413173652</v>
      </c>
      <c r="CN331" s="242"/>
      <c r="CO331" s="253">
        <v>4.0343643375529297</v>
      </c>
      <c r="CP331" s="242"/>
      <c r="CQ331" s="250">
        <f t="shared" ref="CQ331:CQ335" si="126">SUM(CG331,CI331)/SUM(CG331,CI331,CK331)*100</f>
        <v>69.013255090760694</v>
      </c>
      <c r="CR331" s="242"/>
      <c r="CS331" s="245">
        <v>13.888350455514633</v>
      </c>
      <c r="CU331" s="245">
        <v>9043</v>
      </c>
      <c r="CW331" s="245">
        <v>4762</v>
      </c>
      <c r="CY331" s="259">
        <f t="shared" si="120"/>
        <v>14.491754939824682</v>
      </c>
      <c r="CZ331" s="259"/>
      <c r="DA331" s="259">
        <f t="shared" si="121"/>
        <v>7.6312879601288435</v>
      </c>
      <c r="DE331" s="245">
        <v>2216</v>
      </c>
      <c r="DG331" s="245">
        <v>40520</v>
      </c>
      <c r="DI331" s="245">
        <v>1319</v>
      </c>
      <c r="DK331" s="245">
        <v>45107</v>
      </c>
      <c r="DM331" s="242">
        <v>4.912762985789346</v>
      </c>
      <c r="DN331" s="242"/>
      <c r="DO331" s="242">
        <v>89.830846653512765</v>
      </c>
      <c r="DP331" s="242"/>
      <c r="DQ331" s="242">
        <v>2.9241581129314742</v>
      </c>
      <c r="DR331" s="242"/>
      <c r="DS331" s="245">
        <v>6223</v>
      </c>
      <c r="DU331" s="245">
        <v>833</v>
      </c>
      <c r="DW331" s="245">
        <v>43192</v>
      </c>
      <c r="DY331" s="242">
        <v>14.407760696425264</v>
      </c>
      <c r="DZ331" s="242"/>
      <c r="EA331" s="242">
        <v>1.9285978884978701</v>
      </c>
      <c r="EB331" s="242"/>
      <c r="EC331" s="242">
        <v>311500</v>
      </c>
      <c r="ED331" s="242"/>
      <c r="EE331" s="242">
        <v>260000</v>
      </c>
      <c r="EF331" s="242"/>
      <c r="EG331" s="260">
        <v>3.7722641362681806</v>
      </c>
      <c r="EH331" s="242"/>
      <c r="EI331" s="260">
        <v>3.3250369448549426</v>
      </c>
      <c r="EJ331" s="242"/>
      <c r="EK331" s="242">
        <v>50.4</v>
      </c>
      <c r="EO331" s="259">
        <v>4.8243367817269283</v>
      </c>
      <c r="EP331" s="259"/>
      <c r="EQ331" s="244">
        <v>11781</v>
      </c>
      <c r="ES331" s="244">
        <v>21288</v>
      </c>
      <c r="EU331" s="244">
        <v>5827</v>
      </c>
      <c r="EW331" s="244">
        <v>492</v>
      </c>
      <c r="EY331" s="244">
        <v>39388</v>
      </c>
      <c r="FA331" s="244">
        <v>9384</v>
      </c>
      <c r="FC331" s="244">
        <v>1251</v>
      </c>
      <c r="FE331" s="244">
        <v>1213</v>
      </c>
      <c r="FG331" s="244">
        <v>51236</v>
      </c>
      <c r="FI331" s="242">
        <v>22.993598251229606</v>
      </c>
      <c r="FJ331" s="242"/>
      <c r="FK331" s="242">
        <v>41.548910922007963</v>
      </c>
      <c r="FL331" s="242"/>
      <c r="FM331" s="242">
        <v>11.372862830822077</v>
      </c>
      <c r="FN331" s="242"/>
      <c r="FO331" s="242">
        <v>0.96026231555937236</v>
      </c>
      <c r="FP331" s="242"/>
      <c r="FQ331" s="242">
        <v>76.87563431961901</v>
      </c>
      <c r="FR331" s="242"/>
      <c r="FS331" s="242">
        <v>18.315247091888516</v>
      </c>
      <c r="FT331" s="242"/>
      <c r="FU331" s="242">
        <v>2.4416425950503551</v>
      </c>
      <c r="FV331" s="242"/>
      <c r="FW331" s="242">
        <v>2.367475993442111</v>
      </c>
      <c r="GA331" s="254">
        <v>6.0597510230953473</v>
      </c>
      <c r="GB331" s="254"/>
      <c r="GC331" s="254">
        <v>31.587222988993283</v>
      </c>
      <c r="GD331" s="254"/>
      <c r="GE331" s="254">
        <v>120.73042453211515</v>
      </c>
      <c r="GF331" s="254"/>
      <c r="GG331" s="254">
        <v>135.58986730531549</v>
      </c>
      <c r="GH331" s="254"/>
      <c r="GI331" s="254">
        <v>54.400516827278494</v>
      </c>
      <c r="GJ331" s="254"/>
      <c r="GK331" s="254">
        <v>9.3650438534869078</v>
      </c>
      <c r="GL331" s="254"/>
      <c r="GM331" s="254">
        <v>0</v>
      </c>
      <c r="GN331" s="254"/>
      <c r="GO331" s="254">
        <v>58.690520602229725</v>
      </c>
      <c r="GP331" s="254"/>
      <c r="GQ331" s="254">
        <v>1975</v>
      </c>
      <c r="GR331" s="254"/>
      <c r="GS331" s="254">
        <v>78.8</v>
      </c>
      <c r="GT331" s="254"/>
      <c r="GU331" s="184">
        <v>58.35</v>
      </c>
      <c r="GV331" s="184"/>
      <c r="GW331" s="184">
        <v>62.05</v>
      </c>
      <c r="GX331" s="184"/>
      <c r="GY331" s="184">
        <v>46.959999999999994</v>
      </c>
      <c r="GZ331" s="184"/>
      <c r="HA331" s="154">
        <v>98</v>
      </c>
      <c r="HC331" s="184">
        <v>15.7</v>
      </c>
      <c r="HG331" s="184">
        <v>643</v>
      </c>
      <c r="HH331" s="184"/>
      <c r="HI331" s="184">
        <v>4801</v>
      </c>
      <c r="HJ331" s="184"/>
      <c r="HK331" s="184">
        <v>184</v>
      </c>
      <c r="HL331" s="184"/>
      <c r="HM331" s="184">
        <v>6204</v>
      </c>
      <c r="HO331" s="183">
        <v>431.29836629406702</v>
      </c>
      <c r="HQ331" s="154"/>
      <c r="HS331" s="238">
        <v>12</v>
      </c>
      <c r="HT331" s="194">
        <v>1996</v>
      </c>
      <c r="HU331" s="239"/>
      <c r="HW331" s="239">
        <v>95.1</v>
      </c>
      <c r="HX331" s="239"/>
      <c r="HY331" s="154"/>
      <c r="HZ331" s="154"/>
      <c r="IA331" s="184">
        <v>4</v>
      </c>
      <c r="IB331" s="184"/>
      <c r="IC331" s="184">
        <v>127</v>
      </c>
      <c r="ID331" s="184"/>
      <c r="IE331" s="185">
        <v>0.26512716161488953</v>
      </c>
      <c r="IF331" s="185"/>
      <c r="IG331" s="184">
        <v>8.4177873812727437</v>
      </c>
    </row>
    <row r="332" spans="1:241" ht="15" customHeight="1" x14ac:dyDescent="0.25">
      <c r="A332" s="198">
        <v>329</v>
      </c>
      <c r="B332" s="197">
        <v>2001</v>
      </c>
      <c r="E332" s="245">
        <v>149317</v>
      </c>
      <c r="G332" s="245">
        <v>32142</v>
      </c>
      <c r="I332" s="245">
        <v>20431</v>
      </c>
      <c r="K332" s="245">
        <v>12489</v>
      </c>
      <c r="M332" s="242">
        <f t="shared" si="122"/>
        <v>21.526015122189705</v>
      </c>
      <c r="N332" s="242"/>
      <c r="O332" s="242">
        <f t="shared" si="123"/>
        <v>13.682969789106398</v>
      </c>
      <c r="P332" s="242"/>
      <c r="Q332" s="242">
        <f t="shared" si="124"/>
        <v>8.3640844645954573</v>
      </c>
      <c r="R332" s="242"/>
      <c r="S332" s="242">
        <v>33</v>
      </c>
      <c r="U332" s="242"/>
      <c r="V332" s="242"/>
      <c r="W332" s="245">
        <v>351</v>
      </c>
      <c r="Y332" s="258">
        <v>0.24733637747336376</v>
      </c>
      <c r="Z332" s="258"/>
      <c r="AA332" s="245">
        <v>34862</v>
      </c>
      <c r="AC332" s="242">
        <v>24.56592818084447</v>
      </c>
      <c r="AD332" s="242"/>
      <c r="AE332" s="245">
        <v>23166</v>
      </c>
      <c r="AG332" s="242">
        <v>16.324200913242009</v>
      </c>
      <c r="AH332" s="242"/>
      <c r="AI332" s="245">
        <v>2.2003095912992783</v>
      </c>
      <c r="AK332" s="245">
        <v>515</v>
      </c>
      <c r="AM332" s="245">
        <v>1028</v>
      </c>
      <c r="AO332" s="245">
        <v>1388</v>
      </c>
      <c r="AQ332" s="245">
        <v>41</v>
      </c>
      <c r="AS332" s="245">
        <v>800</v>
      </c>
      <c r="AU332" s="245">
        <v>1526</v>
      </c>
      <c r="AW332" s="245">
        <v>141</v>
      </c>
      <c r="AY332" s="245">
        <v>980</v>
      </c>
      <c r="BC332" s="245">
        <v>834</v>
      </c>
      <c r="BE332" s="245">
        <v>280</v>
      </c>
      <c r="BG332" s="245">
        <v>22</v>
      </c>
      <c r="BI332" s="245">
        <v>532</v>
      </c>
      <c r="BK332" s="242"/>
      <c r="BL332" s="242"/>
      <c r="BM332" s="245">
        <v>1157</v>
      </c>
      <c r="BO332" s="245">
        <v>3426</v>
      </c>
      <c r="BQ332" s="245">
        <v>1377</v>
      </c>
      <c r="BS332" s="245">
        <v>174</v>
      </c>
      <c r="BU332" s="245">
        <v>28127</v>
      </c>
      <c r="BW332" s="242"/>
      <c r="BX332" s="242"/>
      <c r="BY332" s="245">
        <v>11.596046579900186</v>
      </c>
      <c r="CA332" s="245">
        <v>10917</v>
      </c>
      <c r="CC332" s="259">
        <v>7.6927955352612889</v>
      </c>
      <c r="CE332" s="242"/>
      <c r="CF332" s="242"/>
      <c r="CG332" s="245">
        <v>70595</v>
      </c>
      <c r="CI332" s="245">
        <v>3776</v>
      </c>
      <c r="CK332" s="245">
        <v>32072</v>
      </c>
      <c r="CM332" s="250">
        <f t="shared" si="125"/>
        <v>5.0772478519853168</v>
      </c>
      <c r="CN332" s="242"/>
      <c r="CO332" s="253">
        <v>4.0200894815334678</v>
      </c>
      <c r="CP332" s="242"/>
      <c r="CQ332" s="250">
        <f t="shared" si="126"/>
        <v>69.869319729808439</v>
      </c>
      <c r="CR332" s="242"/>
      <c r="CS332" s="245">
        <v>12.776255707762557</v>
      </c>
      <c r="CU332" s="245">
        <v>10834</v>
      </c>
      <c r="CW332" s="245">
        <v>5366</v>
      </c>
      <c r="CY332" s="259">
        <f t="shared" si="120"/>
        <v>15.346695941638927</v>
      </c>
      <c r="CZ332" s="259"/>
      <c r="DA332" s="259">
        <f t="shared" si="121"/>
        <v>7.6011048941143144</v>
      </c>
      <c r="DE332" s="245">
        <v>2243</v>
      </c>
      <c r="DG332" s="245">
        <v>44769</v>
      </c>
      <c r="DI332" s="245">
        <v>2689</v>
      </c>
      <c r="DK332" s="245">
        <v>50416</v>
      </c>
      <c r="DM332" s="242">
        <v>4.4489844493811486</v>
      </c>
      <c r="DN332" s="242"/>
      <c r="DO332" s="242">
        <v>88.799190733100602</v>
      </c>
      <c r="DP332" s="242"/>
      <c r="DQ332" s="242">
        <v>5.3336242462710253</v>
      </c>
      <c r="DR332" s="242"/>
      <c r="DS332" s="245">
        <v>6690</v>
      </c>
      <c r="DU332" s="245">
        <v>905</v>
      </c>
      <c r="DW332" s="245">
        <v>48263</v>
      </c>
      <c r="DY332" s="242">
        <v>13.861550255889604</v>
      </c>
      <c r="DZ332" s="242"/>
      <c r="EA332" s="242">
        <v>1.8751424486666803</v>
      </c>
      <c r="EB332" s="242"/>
      <c r="EC332" s="242">
        <v>357250</v>
      </c>
      <c r="ED332" s="242"/>
      <c r="EE332" s="242">
        <v>283000</v>
      </c>
      <c r="EF332" s="242"/>
      <c r="EG332" s="260">
        <v>5.2421932835318659</v>
      </c>
      <c r="EH332" s="242"/>
      <c r="EI332" s="260">
        <v>4.3744531933508313</v>
      </c>
      <c r="EJ332" s="242"/>
      <c r="EK332" s="242">
        <v>45.800000000000004</v>
      </c>
      <c r="EO332" s="259">
        <v>2.6870931427732367</v>
      </c>
      <c r="EP332" s="259"/>
      <c r="EQ332" s="244">
        <v>12846</v>
      </c>
      <c r="ES332" s="244">
        <v>21299</v>
      </c>
      <c r="EU332" s="244">
        <v>6037</v>
      </c>
      <c r="EW332" s="244">
        <v>564</v>
      </c>
      <c r="EY332" s="244">
        <v>40746</v>
      </c>
      <c r="FA332" s="244">
        <v>10023</v>
      </c>
      <c r="FC332" s="244">
        <v>1287</v>
      </c>
      <c r="FE332" s="244">
        <v>1058</v>
      </c>
      <c r="FG332" s="244">
        <v>53114</v>
      </c>
      <c r="FI332" s="242">
        <v>24.185713747787776</v>
      </c>
      <c r="FJ332" s="242"/>
      <c r="FK332" s="242">
        <v>40.10053846443499</v>
      </c>
      <c r="FL332" s="242"/>
      <c r="FM332" s="242">
        <v>11.366118160936853</v>
      </c>
      <c r="FN332" s="242"/>
      <c r="FO332" s="242">
        <v>1.0618669277403321</v>
      </c>
      <c r="FP332" s="242"/>
      <c r="FQ332" s="242">
        <v>76.714237300899953</v>
      </c>
      <c r="FR332" s="242"/>
      <c r="FS332" s="242">
        <v>18.870730880747072</v>
      </c>
      <c r="FT332" s="242"/>
      <c r="FU332" s="242">
        <v>2.4230899574500131</v>
      </c>
      <c r="FV332" s="242"/>
      <c r="FW332" s="242">
        <v>1.9919418609029633</v>
      </c>
      <c r="GA332" s="254">
        <v>4.8016362659278773</v>
      </c>
      <c r="GB332" s="254"/>
      <c r="GC332" s="254">
        <v>33.36245944032224</v>
      </c>
      <c r="GD332" s="254"/>
      <c r="GE332" s="254">
        <v>107.61388846983232</v>
      </c>
      <c r="GF332" s="254"/>
      <c r="GG332" s="254">
        <v>143.93016109728887</v>
      </c>
      <c r="GH332" s="254"/>
      <c r="GI332" s="254">
        <v>54.224006319337597</v>
      </c>
      <c r="GJ332" s="254"/>
      <c r="GK332" s="254">
        <v>10.226547563449405</v>
      </c>
      <c r="GL332" s="254"/>
      <c r="GM332" s="254">
        <v>0.52022608141520399</v>
      </c>
      <c r="GN332" s="254"/>
      <c r="GO332" s="254">
        <v>58.14110033999151</v>
      </c>
      <c r="GP332" s="254"/>
      <c r="GQ332" s="254">
        <v>1862</v>
      </c>
      <c r="GR332" s="254"/>
      <c r="GS332" s="254">
        <v>80</v>
      </c>
      <c r="GT332" s="254"/>
      <c r="GU332" s="184">
        <v>57.7</v>
      </c>
      <c r="GV332" s="184"/>
      <c r="GW332" s="184">
        <v>59.4</v>
      </c>
      <c r="GX332" s="184"/>
      <c r="GY332" s="184">
        <v>44.5</v>
      </c>
      <c r="GZ332" s="184"/>
      <c r="HA332" s="154">
        <v>97.7</v>
      </c>
      <c r="HC332" s="184">
        <v>15.8</v>
      </c>
      <c r="HG332" s="184">
        <v>709</v>
      </c>
      <c r="HH332" s="184"/>
      <c r="HI332" s="184">
        <v>4735</v>
      </c>
      <c r="HJ332" s="184"/>
      <c r="HK332" s="184">
        <v>215</v>
      </c>
      <c r="HL332" s="184"/>
      <c r="HM332" s="184">
        <v>6236</v>
      </c>
      <c r="HO332" s="183">
        <v>390.68593869757791</v>
      </c>
      <c r="HQ332" s="154"/>
      <c r="HS332" s="238">
        <v>12</v>
      </c>
      <c r="HT332" s="194">
        <v>1997</v>
      </c>
      <c r="HU332" s="239"/>
      <c r="HW332" s="239">
        <v>84.467259310000003</v>
      </c>
      <c r="HX332" s="239"/>
      <c r="HY332" s="154"/>
      <c r="HZ332" s="154"/>
      <c r="IA332" s="184">
        <v>8</v>
      </c>
      <c r="IB332" s="184"/>
      <c r="IC332" s="184">
        <v>111</v>
      </c>
      <c r="ID332" s="184"/>
      <c r="IE332" s="185">
        <v>0.52878577566263474</v>
      </c>
      <c r="IF332" s="185"/>
      <c r="IG332" s="184">
        <v>7.3369026373190565</v>
      </c>
    </row>
    <row r="333" spans="1:241" ht="15" customHeight="1" x14ac:dyDescent="0.25">
      <c r="A333" s="156">
        <v>330</v>
      </c>
      <c r="B333" s="197">
        <v>2006</v>
      </c>
      <c r="E333" s="245">
        <v>150694</v>
      </c>
      <c r="G333" s="245">
        <v>29823</v>
      </c>
      <c r="I333" s="245">
        <v>21475</v>
      </c>
      <c r="K333" s="245">
        <v>15047</v>
      </c>
      <c r="M333" s="242">
        <f t="shared" si="122"/>
        <v>19.79043624829124</v>
      </c>
      <c r="N333" s="242"/>
      <c r="O333" s="242">
        <f t="shared" si="123"/>
        <v>14.250733274052052</v>
      </c>
      <c r="P333" s="242"/>
      <c r="Q333" s="242">
        <f t="shared" si="124"/>
        <v>9.9851354400307919</v>
      </c>
      <c r="R333" s="242"/>
      <c r="S333" s="242">
        <v>36</v>
      </c>
      <c r="U333" s="242"/>
      <c r="V333" s="242"/>
      <c r="W333" s="245">
        <v>478</v>
      </c>
      <c r="Y333" s="258">
        <v>0.32897679956503484</v>
      </c>
      <c r="Z333" s="258"/>
      <c r="AA333" s="245">
        <v>36519</v>
      </c>
      <c r="AC333" s="242">
        <v>25.133689839572192</v>
      </c>
      <c r="AD333" s="242"/>
      <c r="AE333" s="245">
        <v>25794</v>
      </c>
      <c r="AG333" s="242">
        <v>17.752358928829519</v>
      </c>
      <c r="AH333" s="242"/>
      <c r="AI333" s="245">
        <v>4.0010516664868945</v>
      </c>
      <c r="AK333" s="245">
        <v>537</v>
      </c>
      <c r="AM333" s="245">
        <v>1429</v>
      </c>
      <c r="AO333" s="245">
        <v>2007</v>
      </c>
      <c r="AQ333" s="245">
        <v>60</v>
      </c>
      <c r="AS333" s="245">
        <v>898</v>
      </c>
      <c r="AU333" s="245">
        <v>1966</v>
      </c>
      <c r="AW333" s="245">
        <v>129</v>
      </c>
      <c r="AY333" s="245">
        <v>1063</v>
      </c>
      <c r="BC333" s="245">
        <v>715</v>
      </c>
      <c r="BE333" s="245">
        <v>278</v>
      </c>
      <c r="BG333" s="245">
        <v>11</v>
      </c>
      <c r="BI333" s="245">
        <v>426</v>
      </c>
      <c r="BK333" s="242"/>
      <c r="BL333" s="242"/>
      <c r="BM333" s="245">
        <v>1977</v>
      </c>
      <c r="BO333" s="245">
        <v>4245</v>
      </c>
      <c r="BQ333" s="245">
        <v>1516</v>
      </c>
      <c r="BS333" s="245">
        <v>121</v>
      </c>
      <c r="BU333" s="245">
        <v>33191</v>
      </c>
      <c r="BW333" s="242"/>
      <c r="BX333" s="242"/>
      <c r="BY333" s="245">
        <v>8.9</v>
      </c>
      <c r="CA333" s="245">
        <v>14607</v>
      </c>
      <c r="CC333" s="259">
        <v>10.053062994239465</v>
      </c>
      <c r="CE333" s="242"/>
      <c r="CF333" s="242"/>
      <c r="CG333" s="245">
        <v>74733</v>
      </c>
      <c r="CI333" s="245">
        <v>3315</v>
      </c>
      <c r="CK333" s="245">
        <v>32981</v>
      </c>
      <c r="CM333" s="250">
        <f t="shared" si="125"/>
        <v>4.2473862238622386</v>
      </c>
      <c r="CN333" s="242"/>
      <c r="CO333" s="253">
        <v>3.8114437318515111</v>
      </c>
      <c r="CP333" s="242"/>
      <c r="CQ333" s="250">
        <f t="shared" si="126"/>
        <v>70.29514811445658</v>
      </c>
      <c r="CR333" s="242"/>
      <c r="CS333" s="245">
        <v>10.782930700052901</v>
      </c>
      <c r="CU333" s="245">
        <v>12512</v>
      </c>
      <c r="CW333" s="245">
        <v>7134</v>
      </c>
      <c r="CY333" s="259">
        <f t="shared" si="120"/>
        <v>16.742269144822234</v>
      </c>
      <c r="CZ333" s="259"/>
      <c r="DA333" s="259">
        <f t="shared" si="121"/>
        <v>9.5459837019790452</v>
      </c>
      <c r="DE333" s="245">
        <v>2441</v>
      </c>
      <c r="DG333" s="245">
        <v>44513</v>
      </c>
      <c r="DI333" s="245">
        <v>4020</v>
      </c>
      <c r="DK333" s="245">
        <v>51236</v>
      </c>
      <c r="DM333" s="242">
        <v>4.7642282769927391</v>
      </c>
      <c r="DN333" s="242"/>
      <c r="DO333" s="242">
        <v>86.878366773362487</v>
      </c>
      <c r="DP333" s="242"/>
      <c r="DQ333" s="242">
        <v>7.8460457490826769</v>
      </c>
      <c r="DR333" s="242"/>
      <c r="DS333" s="245">
        <v>8007</v>
      </c>
      <c r="DU333" s="245">
        <v>1044</v>
      </c>
      <c r="DW333" s="245">
        <v>51237</v>
      </c>
      <c r="DY333" s="242">
        <v>15.627378652145909</v>
      </c>
      <c r="DZ333" s="242"/>
      <c r="EA333" s="242">
        <v>2.0375900228350603</v>
      </c>
      <c r="EB333" s="242"/>
      <c r="EC333" s="242">
        <v>380000</v>
      </c>
      <c r="ED333" s="242"/>
      <c r="EE333" s="242">
        <v>316000</v>
      </c>
      <c r="EF333" s="242"/>
      <c r="EG333" s="260">
        <v>6.5822053482997687</v>
      </c>
      <c r="EH333" s="242"/>
      <c r="EI333" s="260">
        <v>5.1309563112138221</v>
      </c>
      <c r="EJ333" s="242"/>
      <c r="EK333" s="242">
        <v>44.6</v>
      </c>
      <c r="EO333" s="259">
        <v>2.0023282887077998</v>
      </c>
      <c r="EP333" s="259"/>
      <c r="EQ333" s="244">
        <v>14127</v>
      </c>
      <c r="ES333" s="244">
        <v>21617</v>
      </c>
      <c r="EU333" s="244">
        <v>6378</v>
      </c>
      <c r="EW333" s="244">
        <v>575</v>
      </c>
      <c r="EY333" s="244">
        <v>42702</v>
      </c>
      <c r="FA333" s="261">
        <v>11626</v>
      </c>
      <c r="FB333" s="261"/>
      <c r="FC333" s="261">
        <v>2817</v>
      </c>
      <c r="FD333" s="261"/>
      <c r="FE333" s="261">
        <v>3813</v>
      </c>
      <c r="FF333" s="261"/>
      <c r="FG333" s="261">
        <v>60082</v>
      </c>
      <c r="FI333" s="263">
        <v>23.512865750141472</v>
      </c>
      <c r="FJ333" s="263"/>
      <c r="FK333" s="263">
        <v>35.979161812190007</v>
      </c>
      <c r="FL333" s="263"/>
      <c r="FM333" s="263">
        <v>10.615492160713691</v>
      </c>
      <c r="FN333" s="263"/>
      <c r="FO333" s="263">
        <v>0.95702539862188352</v>
      </c>
      <c r="FP333" s="263"/>
      <c r="FQ333" s="263">
        <v>71.072867081655062</v>
      </c>
      <c r="FR333" s="263"/>
      <c r="FS333" s="263">
        <v>18.073632701973967</v>
      </c>
      <c r="FT333" s="263"/>
      <c r="FU333" s="263">
        <v>2.1121134449585566</v>
      </c>
      <c r="FV333" s="263"/>
      <c r="FW333" s="263">
        <v>2.5032455643953266</v>
      </c>
      <c r="GA333" s="254">
        <v>6.0333166151809703</v>
      </c>
      <c r="GB333" s="254"/>
      <c r="GC333" s="254">
        <v>26.850823308031732</v>
      </c>
      <c r="GD333" s="254"/>
      <c r="GE333" s="254">
        <v>110.60767958495703</v>
      </c>
      <c r="GF333" s="254"/>
      <c r="GG333" s="254">
        <v>130.67954980912691</v>
      </c>
      <c r="GH333" s="254"/>
      <c r="GI333" s="254">
        <v>53.877021159979925</v>
      </c>
      <c r="GJ333" s="254"/>
      <c r="GK333" s="254">
        <v>7.5629602903717199</v>
      </c>
      <c r="GL333" s="254"/>
      <c r="GM333" s="254">
        <v>0.51638797345437193</v>
      </c>
      <c r="GN333" s="254"/>
      <c r="GO333" s="254">
        <v>54.799203267676347</v>
      </c>
      <c r="GP333" s="254"/>
      <c r="GQ333" s="254">
        <v>1876</v>
      </c>
      <c r="GR333" s="254"/>
      <c r="GS333" s="254">
        <v>85.2</v>
      </c>
      <c r="GT333" s="254"/>
      <c r="GU333" s="184">
        <v>69.7</v>
      </c>
      <c r="GV333" s="184"/>
      <c r="GW333" s="184">
        <v>61.8</v>
      </c>
      <c r="GX333" s="184"/>
      <c r="GY333" s="184">
        <v>47.9</v>
      </c>
      <c r="GZ333" s="184"/>
      <c r="HC333" s="184">
        <v>16.339455351488301</v>
      </c>
      <c r="HG333" s="184">
        <v>706</v>
      </c>
      <c r="HH333" s="184"/>
      <c r="HI333" s="184">
        <v>4220</v>
      </c>
      <c r="HJ333" s="184"/>
      <c r="HK333" s="184">
        <v>236</v>
      </c>
      <c r="HL333" s="184"/>
      <c r="HM333" s="184">
        <v>5851</v>
      </c>
      <c r="HO333" s="183">
        <v>511.66310600936259</v>
      </c>
      <c r="HQ333" s="154"/>
      <c r="HS333" s="238">
        <v>11</v>
      </c>
      <c r="HT333" s="194">
        <v>1998</v>
      </c>
      <c r="HU333" s="239"/>
      <c r="HW333" s="239">
        <v>79.908000000000001</v>
      </c>
      <c r="HX333" s="239"/>
      <c r="HY333" s="154"/>
      <c r="HZ333" s="154"/>
      <c r="IA333" s="184">
        <v>4</v>
      </c>
      <c r="IB333" s="184"/>
      <c r="IC333" s="184">
        <v>157</v>
      </c>
      <c r="ID333" s="184"/>
      <c r="IE333" s="185">
        <v>0.26248785993647794</v>
      </c>
      <c r="IF333" s="185"/>
      <c r="IG333" s="184">
        <v>10.302648502506759</v>
      </c>
    </row>
    <row r="334" spans="1:241" ht="15" customHeight="1" x14ac:dyDescent="0.25">
      <c r="A334" s="156">
        <v>331</v>
      </c>
      <c r="B334" s="197">
        <v>2011</v>
      </c>
      <c r="E334" s="245">
        <v>150871</v>
      </c>
      <c r="G334" s="245">
        <v>27561</v>
      </c>
      <c r="I334" s="245">
        <v>21129</v>
      </c>
      <c r="K334" s="245">
        <v>18603</v>
      </c>
      <c r="M334" s="242">
        <f t="shared" si="122"/>
        <v>18.267924253169927</v>
      </c>
      <c r="N334" s="242"/>
      <c r="O334" s="242">
        <f t="shared" si="123"/>
        <v>14.004679494402502</v>
      </c>
      <c r="P334" s="242"/>
      <c r="Q334" s="242">
        <f t="shared" si="124"/>
        <v>12.330401468804475</v>
      </c>
      <c r="R334" s="242"/>
      <c r="S334" s="242">
        <v>38</v>
      </c>
      <c r="U334" s="242"/>
      <c r="V334" s="242"/>
      <c r="W334" s="245">
        <v>540</v>
      </c>
      <c r="Y334" s="258">
        <v>0.3644191900446076</v>
      </c>
      <c r="Z334" s="258"/>
      <c r="AA334" s="245">
        <v>41171</v>
      </c>
      <c r="AC334" s="242">
        <v>27.784263839493594</v>
      </c>
      <c r="AD334" s="242"/>
      <c r="AE334" s="245">
        <v>31447</v>
      </c>
      <c r="AG334" s="242">
        <v>21.222019017282918</v>
      </c>
      <c r="AH334" s="244"/>
      <c r="AI334" s="245">
        <v>3.5473875414039964</v>
      </c>
      <c r="AK334" s="245">
        <v>556</v>
      </c>
      <c r="AM334" s="245">
        <v>2763</v>
      </c>
      <c r="AO334" s="245">
        <v>3027</v>
      </c>
      <c r="AQ334" s="245">
        <v>111</v>
      </c>
      <c r="AS334" s="245">
        <v>1101</v>
      </c>
      <c r="AU334" s="245">
        <v>2634</v>
      </c>
      <c r="AW334" s="245">
        <v>130</v>
      </c>
      <c r="AY334" s="245">
        <v>1115</v>
      </c>
      <c r="BC334" s="245">
        <v>469</v>
      </c>
      <c r="BE334" s="245">
        <v>208</v>
      </c>
      <c r="BG334" s="245">
        <v>22</v>
      </c>
      <c r="BI334" s="245">
        <v>239</v>
      </c>
      <c r="BK334" s="242"/>
      <c r="BL334" s="242"/>
      <c r="BM334" s="245">
        <v>3049</v>
      </c>
      <c r="BO334" s="245">
        <v>5414</v>
      </c>
      <c r="BQ334" s="245">
        <v>1811</v>
      </c>
      <c r="BS334" s="245">
        <v>188</v>
      </c>
      <c r="BU334" s="245">
        <v>37110</v>
      </c>
      <c r="BW334" s="242"/>
      <c r="BX334" s="242"/>
      <c r="BY334" s="245">
        <v>6.7</v>
      </c>
      <c r="CA334" s="245">
        <v>19452</v>
      </c>
      <c r="CC334" s="259">
        <v>13.127189045829088</v>
      </c>
      <c r="CE334" s="242"/>
      <c r="CF334" s="242"/>
      <c r="CG334" s="245">
        <v>76874</v>
      </c>
      <c r="CI334" s="245">
        <v>3697</v>
      </c>
      <c r="CK334" s="245">
        <v>35940</v>
      </c>
      <c r="CM334" s="250">
        <f t="shared" si="125"/>
        <v>4.5884995842176464</v>
      </c>
      <c r="CN334" s="242"/>
      <c r="CO334" s="253">
        <v>3.7163451346194614</v>
      </c>
      <c r="CP334" s="242"/>
      <c r="CQ334" s="250">
        <f t="shared" si="126"/>
        <v>69.153127172541645</v>
      </c>
      <c r="CR334" s="242"/>
      <c r="CS334" s="245">
        <v>8.5627193792721226</v>
      </c>
      <c r="CU334" s="245">
        <v>14766</v>
      </c>
      <c r="CW334" s="245">
        <v>6407</v>
      </c>
      <c r="CY334" s="259">
        <f t="shared" si="120"/>
        <v>19.208054738923433</v>
      </c>
      <c r="CZ334" s="259"/>
      <c r="DA334" s="259">
        <f t="shared" si="121"/>
        <v>8.3344173582745782</v>
      </c>
      <c r="DE334" s="245">
        <v>2120</v>
      </c>
      <c r="DG334" s="245">
        <v>46214</v>
      </c>
      <c r="DI334" s="245">
        <v>4552</v>
      </c>
      <c r="DK334" s="245">
        <v>53114</v>
      </c>
      <c r="DM334" s="242">
        <v>3.9914146929246526</v>
      </c>
      <c r="DN334" s="242"/>
      <c r="DO334" s="242">
        <v>87.009074820198066</v>
      </c>
      <c r="DP334" s="242"/>
      <c r="DQ334" s="242">
        <v>8.5702451331099141</v>
      </c>
      <c r="DR334" s="242"/>
      <c r="DS334" s="245">
        <v>9148</v>
      </c>
      <c r="DU334" s="245">
        <v>1117</v>
      </c>
      <c r="DW334" s="245">
        <v>53115</v>
      </c>
      <c r="DY334" s="242">
        <v>17.223006683611032</v>
      </c>
      <c r="DZ334" s="242"/>
      <c r="EA334" s="242">
        <v>2.1029840911230351</v>
      </c>
      <c r="EB334" s="242"/>
      <c r="EC334" s="242">
        <v>415000</v>
      </c>
      <c r="ED334" s="242"/>
      <c r="EE334" s="242">
        <v>348000</v>
      </c>
      <c r="EF334" s="242"/>
      <c r="EG334" s="242">
        <v>7.1964673257776708</v>
      </c>
      <c r="EH334" s="242"/>
      <c r="EI334" s="242">
        <v>4.9232376818583719</v>
      </c>
      <c r="EJ334" s="242"/>
      <c r="EK334" s="242">
        <v>42.199999999999996</v>
      </c>
      <c r="EO334" s="259">
        <v>1.8600028396989918</v>
      </c>
      <c r="EP334" s="259"/>
      <c r="EQ334" s="266">
        <v>15731</v>
      </c>
      <c r="ER334" s="266"/>
      <c r="ES334" s="266">
        <v>22010</v>
      </c>
      <c r="ET334" s="266"/>
      <c r="EU334" s="266">
        <v>6796</v>
      </c>
      <c r="EV334" s="266"/>
      <c r="EW334" s="266">
        <v>605</v>
      </c>
      <c r="EX334" s="266"/>
      <c r="EY334" s="244">
        <v>45142</v>
      </c>
      <c r="FA334" s="244">
        <v>12185</v>
      </c>
      <c r="FC334" s="244">
        <v>1397</v>
      </c>
      <c r="FE334" s="244">
        <v>1329</v>
      </c>
      <c r="FG334" s="244">
        <f t="shared" ref="FG334" si="127">SUM(EY334,FA334,FC334,FE334)</f>
        <v>60053</v>
      </c>
      <c r="FI334" s="257">
        <f>EQ334/FG334*100</f>
        <v>26.19519424508351</v>
      </c>
      <c r="FJ334" s="257"/>
      <c r="FK334" s="257">
        <f>ES334/FG334*100</f>
        <v>36.650958320150536</v>
      </c>
      <c r="FL334" s="257"/>
      <c r="FM334" s="257">
        <f>EU334/FG334*100</f>
        <v>11.316670274590779</v>
      </c>
      <c r="FN334" s="257"/>
      <c r="FO334" s="257">
        <f>EW334/FG334*100</f>
        <v>1.0074434249746058</v>
      </c>
      <c r="FP334" s="257"/>
      <c r="FQ334" s="257">
        <f>EY334/FG334*100</f>
        <v>75.170266264799423</v>
      </c>
      <c r="FS334" s="242">
        <f>FA334/FG334*100</f>
        <v>20.290410137711685</v>
      </c>
      <c r="FT334" s="242"/>
      <c r="FU334" s="242">
        <f>FC334/FG334*100</f>
        <v>2.3262784540322716</v>
      </c>
      <c r="FV334" s="242"/>
      <c r="FW334" s="242">
        <f>FE334/FG334*100</f>
        <v>2.2130451434566134</v>
      </c>
      <c r="GA334" s="254">
        <v>6.3743142800807373</v>
      </c>
      <c r="GB334" s="254"/>
      <c r="GC334" s="254">
        <v>31.484172842744982</v>
      </c>
      <c r="GD334" s="254"/>
      <c r="GE334" s="254">
        <v>97.609668207379897</v>
      </c>
      <c r="GF334" s="254"/>
      <c r="GG334" s="254">
        <v>132.9665020453977</v>
      </c>
      <c r="GH334" s="254"/>
      <c r="GI334" s="254">
        <v>66.272719359303309</v>
      </c>
      <c r="GJ334" s="254"/>
      <c r="GK334" s="254">
        <v>7.75032527212191</v>
      </c>
      <c r="GL334" s="254"/>
      <c r="GM334" s="254">
        <v>0</v>
      </c>
      <c r="GN334" s="254"/>
      <c r="GO334" s="254">
        <v>55.895800161245113</v>
      </c>
      <c r="GP334" s="254"/>
      <c r="GQ334" s="254">
        <v>1865</v>
      </c>
      <c r="GR334" s="254"/>
      <c r="GS334" s="254">
        <v>83.7</v>
      </c>
      <c r="GT334" s="254"/>
      <c r="GU334" s="184">
        <v>72.7</v>
      </c>
      <c r="GV334" s="184"/>
      <c r="GW334" s="184">
        <v>65</v>
      </c>
      <c r="GX334" s="184"/>
      <c r="GY334" s="184">
        <v>49.900000000000006</v>
      </c>
      <c r="GZ334" s="184"/>
      <c r="HC334" s="184">
        <v>17.600000000000001</v>
      </c>
      <c r="HG334" s="184">
        <v>584</v>
      </c>
      <c r="HH334" s="184"/>
      <c r="HI334" s="184">
        <v>4086</v>
      </c>
      <c r="HJ334" s="184"/>
      <c r="HK334" s="184">
        <v>226</v>
      </c>
      <c r="HL334" s="184"/>
      <c r="HM334" s="184">
        <v>5443</v>
      </c>
      <c r="HO334" s="183">
        <v>528.2227560486815</v>
      </c>
      <c r="HQ334" s="154"/>
      <c r="HS334" s="238">
        <v>11</v>
      </c>
      <c r="HT334" s="194">
        <v>1999</v>
      </c>
      <c r="HU334" s="239"/>
      <c r="HW334" s="239">
        <v>83.720316159999996</v>
      </c>
      <c r="HX334" s="239"/>
      <c r="HY334" s="154"/>
      <c r="HZ334" s="154"/>
      <c r="IA334" s="184">
        <v>5</v>
      </c>
      <c r="IB334" s="184"/>
      <c r="IC334" s="184">
        <v>216</v>
      </c>
      <c r="ID334" s="184"/>
      <c r="IE334" s="185">
        <v>0.32647517809220966</v>
      </c>
      <c r="IF334" s="185"/>
      <c r="IG334" s="184">
        <v>14.103727693583457</v>
      </c>
    </row>
    <row r="335" spans="1:241" ht="15" customHeight="1" x14ac:dyDescent="0.25">
      <c r="A335" s="156">
        <v>332</v>
      </c>
      <c r="B335" s="155"/>
      <c r="C335" s="244"/>
      <c r="D335" s="244"/>
      <c r="E335" s="245">
        <v>151290</v>
      </c>
      <c r="F335" s="244"/>
      <c r="G335" s="244">
        <v>27057</v>
      </c>
      <c r="H335" s="244"/>
      <c r="I335" s="244">
        <v>20108</v>
      </c>
      <c r="J335" s="244"/>
      <c r="K335" s="244">
        <v>23883</v>
      </c>
      <c r="L335" s="244"/>
      <c r="M335" s="242">
        <f t="shared" si="122"/>
        <v>17.884195915129883</v>
      </c>
      <c r="N335" s="242"/>
      <c r="O335" s="242">
        <f>I335/E335*100</f>
        <v>13.291030471280321</v>
      </c>
      <c r="P335" s="242"/>
      <c r="Q335" s="242">
        <f>K335/E335*100</f>
        <v>15.786238350188381</v>
      </c>
      <c r="R335" s="244"/>
      <c r="S335" s="244">
        <v>39</v>
      </c>
      <c r="U335" s="244"/>
      <c r="V335" s="244"/>
      <c r="W335" s="244">
        <v>754</v>
      </c>
      <c r="X335" s="244"/>
      <c r="Y335" s="244">
        <v>0.48926409229830836</v>
      </c>
      <c r="Z335" s="244"/>
      <c r="AA335" s="244">
        <v>53199</v>
      </c>
      <c r="AB335" s="244"/>
      <c r="AC335" s="244">
        <v>34.520371944532769</v>
      </c>
      <c r="AD335" s="244"/>
      <c r="AE335" s="244">
        <v>44624</v>
      </c>
      <c r="AF335" s="244"/>
      <c r="AG335" s="245">
        <v>28.956128454535417</v>
      </c>
      <c r="AH335" s="244"/>
      <c r="AI335" s="244"/>
      <c r="AJ335" s="244"/>
      <c r="AK335" s="244">
        <v>536</v>
      </c>
      <c r="AL335" s="244"/>
      <c r="AM335" s="244">
        <v>6081</v>
      </c>
      <c r="AN335" s="244"/>
      <c r="AO335" s="244">
        <v>3935</v>
      </c>
      <c r="AP335" s="244"/>
      <c r="AQ335" s="244">
        <v>130</v>
      </c>
      <c r="AR335" s="244"/>
      <c r="AS335" s="244">
        <v>1336</v>
      </c>
      <c r="AT335" s="244"/>
      <c r="AU335" s="244">
        <v>3174</v>
      </c>
      <c r="AV335" s="244"/>
      <c r="AW335" s="244">
        <v>122</v>
      </c>
      <c r="AX335" s="244"/>
      <c r="AY335" s="244">
        <v>1252</v>
      </c>
      <c r="AZ335" s="244"/>
      <c r="BA335" s="244"/>
      <c r="BB335" s="244"/>
      <c r="BC335" s="244">
        <v>553</v>
      </c>
      <c r="BD335" s="244"/>
      <c r="BE335" s="244">
        <v>239</v>
      </c>
      <c r="BF335" s="244"/>
      <c r="BG335" s="244">
        <v>24</v>
      </c>
      <c r="BH335" s="244"/>
      <c r="BI335" s="244">
        <v>290</v>
      </c>
      <c r="BJ335" s="244"/>
      <c r="BK335" s="244"/>
      <c r="BL335" s="244"/>
      <c r="BM335" s="244">
        <v>3986</v>
      </c>
      <c r="BN335" s="244"/>
      <c r="BO335" s="244">
        <v>5858</v>
      </c>
      <c r="BP335" s="244"/>
      <c r="BQ335" s="244">
        <v>1726</v>
      </c>
      <c r="BR335" s="244"/>
      <c r="BS335" s="244">
        <v>172</v>
      </c>
      <c r="BT335" s="244"/>
      <c r="BU335" s="244">
        <v>52383</v>
      </c>
      <c r="BW335" s="244"/>
      <c r="BX335" s="244"/>
      <c r="BY335" s="244"/>
      <c r="BZ335" s="244"/>
      <c r="CA335" s="244">
        <v>25634</v>
      </c>
      <c r="CB335" s="244"/>
      <c r="CC335" s="244">
        <v>16.633681355404292</v>
      </c>
      <c r="CE335" s="244"/>
      <c r="CF335" s="244"/>
      <c r="CG335" s="256">
        <v>77350</v>
      </c>
      <c r="CH335" s="256"/>
      <c r="CI335" s="256">
        <v>4585</v>
      </c>
      <c r="CJ335" s="256"/>
      <c r="CK335" s="256">
        <v>39953</v>
      </c>
      <c r="CL335" s="244"/>
      <c r="CM335" s="250">
        <f t="shared" si="125"/>
        <v>5.5958991883810336</v>
      </c>
      <c r="CN335" s="244"/>
      <c r="CO335" s="257">
        <v>3.8791935113946749</v>
      </c>
      <c r="CP335" s="244"/>
      <c r="CQ335" s="250">
        <f t="shared" si="126"/>
        <v>67.221547650301915</v>
      </c>
      <c r="CR335" s="244"/>
      <c r="CS335" s="245">
        <v>6.0580912863070537</v>
      </c>
      <c r="CT335" s="244"/>
      <c r="CU335" s="245">
        <v>16187</v>
      </c>
      <c r="CW335" s="245">
        <v>6267</v>
      </c>
      <c r="CX335" s="244"/>
      <c r="CY335" s="252">
        <f t="shared" si="120"/>
        <v>20.926955397543633</v>
      </c>
      <c r="CZ335" s="244"/>
      <c r="DA335" s="252">
        <f t="shared" si="121"/>
        <v>8.10213316095669</v>
      </c>
      <c r="DE335" s="244">
        <v>1614</v>
      </c>
      <c r="DF335" s="244"/>
      <c r="DG335" s="244">
        <v>49456</v>
      </c>
      <c r="DH335" s="244"/>
      <c r="DI335" s="244">
        <v>7526</v>
      </c>
      <c r="DJ335" s="244"/>
      <c r="DK335" s="244">
        <v>59090</v>
      </c>
      <c r="DL335" s="244"/>
      <c r="DM335" s="244">
        <v>2.7314266373328819</v>
      </c>
      <c r="DN335" s="244"/>
      <c r="DO335" s="244">
        <v>83.696056862413272</v>
      </c>
      <c r="DP335" s="244"/>
      <c r="DQ335" s="244">
        <v>12.736503638517515</v>
      </c>
      <c r="DR335" s="244"/>
      <c r="DS335" s="244">
        <v>10670</v>
      </c>
      <c r="DT335" s="244"/>
      <c r="DU335" s="244">
        <v>1132</v>
      </c>
      <c r="DV335" s="244"/>
      <c r="DW335" s="244">
        <v>59156</v>
      </c>
      <c r="DX335" s="244"/>
      <c r="DY335" s="244">
        <v>18.037054567584015</v>
      </c>
      <c r="DZ335" s="244"/>
      <c r="EA335" s="244">
        <v>1.913584420853337</v>
      </c>
      <c r="EB335" s="244"/>
      <c r="EC335" s="245">
        <v>490000</v>
      </c>
      <c r="ED335" s="244"/>
      <c r="EE335" s="245">
        <v>380000</v>
      </c>
      <c r="EG335" s="245">
        <v>9.6</v>
      </c>
      <c r="EI335" s="245">
        <v>6.7</v>
      </c>
      <c r="EK335" s="242">
        <v>44.6</v>
      </c>
      <c r="EO335" s="244">
        <v>1.2</v>
      </c>
      <c r="EP335" s="244"/>
      <c r="GA335" s="254">
        <v>5.4770725552730832</v>
      </c>
      <c r="GB335" s="254"/>
      <c r="GC335" s="254">
        <v>32.264187952157492</v>
      </c>
      <c r="GD335" s="254"/>
      <c r="GE335" s="254">
        <v>98.416473197073074</v>
      </c>
      <c r="GF335" s="254"/>
      <c r="GG335" s="254">
        <v>131.05762068365155</v>
      </c>
      <c r="GH335" s="254"/>
      <c r="GI335" s="254">
        <v>59.823923808484722</v>
      </c>
      <c r="GJ335" s="254"/>
      <c r="GK335" s="254">
        <v>9.9655118009319068</v>
      </c>
      <c r="GL335" s="254"/>
      <c r="GM335" s="254">
        <v>0</v>
      </c>
      <c r="GN335" s="254"/>
      <c r="GO335" s="254">
        <v>54.708358562339832</v>
      </c>
      <c r="GP335" s="254"/>
      <c r="GQ335" s="254">
        <v>1914</v>
      </c>
      <c r="GR335" s="254"/>
      <c r="GS335" s="254">
        <v>91.4</v>
      </c>
      <c r="GT335" s="254"/>
      <c r="GU335" s="184">
        <v>79.7</v>
      </c>
      <c r="GV335" s="184"/>
      <c r="GW335" s="184">
        <v>62.6</v>
      </c>
      <c r="GX335" s="184"/>
      <c r="GY335" s="184">
        <v>47.9</v>
      </c>
      <c r="GZ335" s="184"/>
      <c r="HC335" s="184"/>
      <c r="HG335" s="184">
        <v>549</v>
      </c>
      <c r="HH335" s="184"/>
      <c r="HI335" s="184">
        <v>4160</v>
      </c>
      <c r="HJ335" s="184"/>
      <c r="HK335" s="184">
        <v>211</v>
      </c>
      <c r="HL335" s="184"/>
      <c r="HM335" s="184">
        <v>5340</v>
      </c>
      <c r="HO335" s="183">
        <v>603.16429267387377</v>
      </c>
      <c r="HQ335" s="154"/>
      <c r="HS335" s="238">
        <v>11</v>
      </c>
      <c r="HT335" s="194">
        <v>2000</v>
      </c>
      <c r="HU335" s="239"/>
      <c r="HW335" s="239">
        <v>87.180103829999993</v>
      </c>
      <c r="HX335" s="239"/>
      <c r="HY335" s="154"/>
      <c r="HZ335" s="154"/>
      <c r="IA335" s="184">
        <v>4</v>
      </c>
      <c r="IB335" s="184"/>
      <c r="IC335" s="184">
        <v>140</v>
      </c>
      <c r="ID335" s="184"/>
      <c r="IE335" s="185">
        <v>0.25976050081824559</v>
      </c>
      <c r="IF335" s="185"/>
      <c r="IG335" s="184">
        <v>9.0916175286385954</v>
      </c>
    </row>
    <row r="336" spans="1:241" ht="15" customHeight="1" x14ac:dyDescent="0.25">
      <c r="A336" s="156">
        <v>333</v>
      </c>
      <c r="B336" s="155"/>
      <c r="C336" s="244"/>
      <c r="D336" s="244"/>
      <c r="E336" s="245">
        <v>151804</v>
      </c>
      <c r="F336" s="244"/>
      <c r="G336" s="244">
        <v>27111</v>
      </c>
      <c r="H336" s="244"/>
      <c r="I336" s="244">
        <v>18975</v>
      </c>
      <c r="J336" s="244"/>
      <c r="K336" s="244">
        <v>28438</v>
      </c>
      <c r="L336" s="244"/>
      <c r="M336" s="244">
        <v>17.03990496722249</v>
      </c>
      <c r="N336" s="244"/>
      <c r="O336" s="244">
        <v>11.926236463171657</v>
      </c>
      <c r="P336" s="244"/>
      <c r="Q336" s="244">
        <v>17.873955865068542</v>
      </c>
      <c r="R336" s="244"/>
      <c r="S336" s="244">
        <v>40</v>
      </c>
      <c r="U336" s="244"/>
      <c r="V336" s="244"/>
      <c r="W336" s="245">
        <v>1022</v>
      </c>
      <c r="Y336" s="257">
        <v>0.66009158609286489</v>
      </c>
      <c r="Z336" s="257"/>
      <c r="AA336" s="245">
        <v>52607</v>
      </c>
      <c r="AC336" s="245">
        <v>34.066154663074869</v>
      </c>
      <c r="AE336" s="245">
        <v>45737</v>
      </c>
      <c r="AG336" s="245">
        <v>29.719420907625931</v>
      </c>
      <c r="AK336" s="245">
        <v>572</v>
      </c>
      <c r="AM336" s="245">
        <v>8464</v>
      </c>
      <c r="AO336" s="245">
        <v>5169</v>
      </c>
      <c r="AQ336" s="245">
        <v>151</v>
      </c>
      <c r="AS336" s="245">
        <v>1534</v>
      </c>
      <c r="AU336" s="245">
        <v>3788</v>
      </c>
      <c r="AW336" s="245">
        <v>130</v>
      </c>
      <c r="AY336" s="245">
        <v>1357</v>
      </c>
      <c r="AZ336" s="244"/>
      <c r="BA336" s="244"/>
      <c r="BB336" s="244"/>
      <c r="BC336" s="244">
        <v>541</v>
      </c>
      <c r="BD336" s="244"/>
      <c r="BE336" s="244">
        <v>242</v>
      </c>
      <c r="BF336" s="244"/>
      <c r="BG336" s="244">
        <v>33</v>
      </c>
      <c r="BH336" s="244"/>
      <c r="BI336" s="244">
        <v>266</v>
      </c>
      <c r="BJ336" s="244"/>
      <c r="BK336" s="244"/>
      <c r="BL336" s="244"/>
      <c r="BM336" s="245">
        <v>5662</v>
      </c>
      <c r="BO336" s="245">
        <v>6881</v>
      </c>
      <c r="BQ336" s="245">
        <v>2457</v>
      </c>
      <c r="BS336" s="245">
        <v>149</v>
      </c>
      <c r="BU336" s="245">
        <v>66169</v>
      </c>
      <c r="BW336" s="244"/>
      <c r="BX336" s="244"/>
      <c r="BY336" s="244"/>
      <c r="BZ336" s="244"/>
      <c r="CA336" s="244">
        <v>33498</v>
      </c>
      <c r="CB336" s="244"/>
      <c r="CC336" s="244">
        <v>22.05019846363475</v>
      </c>
      <c r="CE336" s="244"/>
      <c r="CF336" s="244"/>
      <c r="CG336" s="244">
        <v>81521</v>
      </c>
      <c r="CH336" s="244"/>
      <c r="CI336" s="244">
        <v>3777</v>
      </c>
      <c r="CJ336" s="244"/>
      <c r="CK336" s="244">
        <v>42245</v>
      </c>
      <c r="CL336" s="244"/>
      <c r="CM336" s="244">
        <v>4.4280053459635624</v>
      </c>
      <c r="CN336" s="244"/>
      <c r="CO336" s="257">
        <v>5.5</v>
      </c>
      <c r="CP336" s="244"/>
      <c r="CQ336" s="244">
        <v>66.877837278408066</v>
      </c>
      <c r="CR336" s="244"/>
      <c r="CS336" s="244">
        <v>5.7281339502092976</v>
      </c>
      <c r="CT336" s="244"/>
      <c r="CU336" s="244">
        <v>19146</v>
      </c>
      <c r="CV336" s="244"/>
      <c r="CW336" s="244">
        <v>6452</v>
      </c>
      <c r="CX336" s="244"/>
      <c r="CY336" s="244">
        <v>23.911876006944009</v>
      </c>
      <c r="CZ336" s="244"/>
      <c r="DA336" s="244">
        <v>8.0580499319337076</v>
      </c>
      <c r="DE336" s="245">
        <v>1531</v>
      </c>
      <c r="DG336" s="245">
        <v>47854</v>
      </c>
      <c r="DI336" s="245">
        <v>7959</v>
      </c>
      <c r="DK336" s="245">
        <v>57428</v>
      </c>
      <c r="DM336" s="245">
        <v>2.6659469248450236</v>
      </c>
      <c r="DO336" s="245">
        <v>83.328689837709817</v>
      </c>
      <c r="DQ336" s="245">
        <v>13.85909312530473</v>
      </c>
      <c r="DS336" s="245">
        <v>12210</v>
      </c>
      <c r="DU336" s="245">
        <v>1174</v>
      </c>
      <c r="DW336" s="245">
        <v>57422</v>
      </c>
      <c r="DY336" s="245">
        <v>21.523383102117084</v>
      </c>
      <c r="EA336" s="245">
        <v>2.0694882687866878</v>
      </c>
      <c r="EB336" s="244"/>
      <c r="EC336" s="245">
        <v>477000</v>
      </c>
      <c r="ED336" s="244"/>
      <c r="EE336" s="245">
        <v>373000</v>
      </c>
      <c r="EK336" s="242">
        <v>33.200000000000003</v>
      </c>
      <c r="EO336" s="244">
        <v>0.83267457180500659</v>
      </c>
      <c r="EP336" s="244"/>
      <c r="GA336" s="254">
        <v>6.4051638436467524</v>
      </c>
      <c r="GB336" s="254"/>
      <c r="GC336" s="254">
        <v>32.154560263505651</v>
      </c>
      <c r="GD336" s="254"/>
      <c r="GE336" s="254">
        <v>105.26563174984804</v>
      </c>
      <c r="GF336" s="254"/>
      <c r="GG336" s="254">
        <v>139.70420420704934</v>
      </c>
      <c r="GH336" s="254"/>
      <c r="GI336" s="254">
        <v>65.463761950978991</v>
      </c>
      <c r="GJ336" s="254"/>
      <c r="GK336" s="254">
        <v>10.681786834836812</v>
      </c>
      <c r="GL336" s="254"/>
      <c r="GM336" s="254">
        <v>0</v>
      </c>
      <c r="GN336" s="254"/>
      <c r="GO336" s="254">
        <v>58.373600166526082</v>
      </c>
      <c r="GP336" s="254"/>
      <c r="GQ336" s="254">
        <v>1836</v>
      </c>
      <c r="GR336" s="254"/>
      <c r="GS336" s="254">
        <v>94.2</v>
      </c>
      <c r="GT336" s="254"/>
      <c r="GU336" s="184">
        <v>81.5</v>
      </c>
      <c r="GV336" s="184"/>
      <c r="GW336" s="184">
        <v>60.5</v>
      </c>
      <c r="GX336" s="184"/>
      <c r="GY336" s="184">
        <v>45.099999999999994</v>
      </c>
      <c r="GZ336" s="184"/>
      <c r="HC336" s="184"/>
      <c r="HG336" s="184">
        <v>612</v>
      </c>
      <c r="HH336" s="184"/>
      <c r="HI336" s="184">
        <v>3412</v>
      </c>
      <c r="HJ336" s="184"/>
      <c r="HK336" s="184">
        <v>186</v>
      </c>
      <c r="HL336" s="184"/>
      <c r="HM336" s="184">
        <v>4737</v>
      </c>
      <c r="HO336" s="183">
        <v>680.15070394606391</v>
      </c>
      <c r="HQ336" s="154"/>
      <c r="HS336" s="238">
        <v>11</v>
      </c>
      <c r="HT336" s="194">
        <v>2001</v>
      </c>
      <c r="HU336" s="239"/>
      <c r="HW336" s="239">
        <v>86.393070109999996</v>
      </c>
      <c r="HX336" s="239"/>
      <c r="HY336" s="154"/>
      <c r="HZ336" s="154"/>
      <c r="IA336" s="184">
        <v>5</v>
      </c>
      <c r="IB336" s="184"/>
      <c r="IC336" s="184">
        <v>119</v>
      </c>
      <c r="ID336" s="184"/>
      <c r="IE336" s="185">
        <v>0.32057652482224036</v>
      </c>
      <c r="IF336" s="185"/>
      <c r="IG336" s="184">
        <v>7.6297212907693197</v>
      </c>
    </row>
    <row r="337" spans="1:241" ht="15" customHeight="1" x14ac:dyDescent="0.25">
      <c r="A337" s="156">
        <v>334</v>
      </c>
      <c r="B337" s="155"/>
      <c r="C337" s="244"/>
      <c r="D337" s="244"/>
      <c r="E337" s="245">
        <v>152404</v>
      </c>
      <c r="F337" s="244"/>
      <c r="G337" s="244"/>
      <c r="H337" s="244"/>
      <c r="I337" s="244"/>
      <c r="J337" s="244"/>
      <c r="K337" s="244"/>
      <c r="L337" s="244"/>
      <c r="M337" s="244"/>
      <c r="N337" s="244"/>
      <c r="O337" s="244"/>
      <c r="P337" s="244"/>
      <c r="Q337" s="244"/>
      <c r="R337" s="244"/>
      <c r="S337" s="244"/>
      <c r="U337" s="244"/>
      <c r="V337" s="244"/>
      <c r="W337" s="244"/>
      <c r="X337" s="244"/>
      <c r="Y337" s="244"/>
      <c r="Z337" s="244"/>
      <c r="AA337" s="244"/>
      <c r="AB337" s="244"/>
      <c r="AC337" s="244"/>
      <c r="AD337" s="244"/>
      <c r="AE337" s="244"/>
      <c r="AF337" s="244"/>
      <c r="AG337" s="244"/>
      <c r="AH337" s="244"/>
      <c r="AI337" s="244"/>
      <c r="AJ337" s="244"/>
      <c r="AK337" s="244"/>
      <c r="AL337" s="244"/>
      <c r="AM337" s="244"/>
      <c r="AN337" s="244"/>
      <c r="AO337" s="244"/>
      <c r="AP337" s="244"/>
      <c r="AQ337" s="244"/>
      <c r="AR337" s="244"/>
      <c r="AS337" s="244"/>
      <c r="AT337" s="244"/>
      <c r="AU337" s="244"/>
      <c r="AV337" s="244"/>
      <c r="AW337" s="244"/>
      <c r="AX337" s="244"/>
      <c r="AY337" s="244"/>
      <c r="AZ337" s="244"/>
      <c r="BA337" s="244"/>
      <c r="BB337" s="244"/>
      <c r="BC337" s="244">
        <v>613</v>
      </c>
      <c r="BD337" s="244"/>
      <c r="BE337" s="244">
        <v>267</v>
      </c>
      <c r="BF337" s="244"/>
      <c r="BG337" s="244">
        <v>31</v>
      </c>
      <c r="BH337" s="244"/>
      <c r="BI337" s="244">
        <v>309</v>
      </c>
      <c r="BJ337" s="244"/>
      <c r="BK337" s="244"/>
      <c r="BL337" s="244"/>
      <c r="BM337" s="244"/>
      <c r="BN337" s="244"/>
      <c r="BO337" s="244"/>
      <c r="BP337" s="244"/>
      <c r="BQ337" s="244"/>
      <c r="BR337" s="244"/>
      <c r="BS337" s="244"/>
      <c r="BT337" s="244"/>
      <c r="BU337" s="244"/>
      <c r="BW337" s="244"/>
      <c r="BX337" s="244"/>
      <c r="BY337" s="244"/>
      <c r="BZ337" s="244"/>
      <c r="CA337" s="244"/>
      <c r="CB337" s="244"/>
      <c r="CC337" s="244"/>
      <c r="CE337" s="244"/>
      <c r="CF337" s="244"/>
      <c r="CG337" s="244"/>
      <c r="CH337" s="244"/>
      <c r="CI337" s="244"/>
      <c r="CJ337" s="244"/>
      <c r="CK337" s="244"/>
      <c r="CL337" s="244"/>
      <c r="CM337" s="244"/>
      <c r="CN337" s="244"/>
      <c r="CO337" s="257">
        <v>5.2</v>
      </c>
      <c r="CP337" s="244"/>
      <c r="CQ337" s="244"/>
      <c r="CR337" s="244"/>
      <c r="CS337" s="244"/>
      <c r="CT337" s="244"/>
      <c r="CU337" s="244"/>
      <c r="CV337" s="244"/>
      <c r="CW337" s="244"/>
      <c r="CX337" s="244"/>
      <c r="CY337" s="244"/>
      <c r="CZ337" s="244"/>
      <c r="DA337" s="244"/>
      <c r="DE337" s="244"/>
      <c r="DF337" s="244"/>
      <c r="DG337" s="244"/>
      <c r="DH337" s="244"/>
      <c r="DI337" s="244"/>
      <c r="DJ337" s="244"/>
      <c r="DK337" s="244"/>
      <c r="DL337" s="244"/>
      <c r="DM337" s="244"/>
      <c r="DN337" s="244"/>
      <c r="DO337" s="244"/>
      <c r="DP337" s="244"/>
      <c r="DQ337" s="244"/>
      <c r="DR337" s="244"/>
      <c r="DS337" s="244"/>
      <c r="DT337" s="244"/>
      <c r="DU337" s="244"/>
      <c r="DV337" s="244"/>
      <c r="DW337" s="244"/>
      <c r="DX337" s="244"/>
      <c r="DY337" s="244"/>
      <c r="DZ337" s="244"/>
      <c r="EA337" s="244"/>
      <c r="EB337" s="244"/>
      <c r="EC337" s="245">
        <v>476000</v>
      </c>
      <c r="ED337" s="244"/>
      <c r="EE337" s="245">
        <v>372775</v>
      </c>
      <c r="EK337" s="242">
        <v>12</v>
      </c>
      <c r="EO337" s="244"/>
      <c r="EP337" s="244"/>
      <c r="GA337" s="254">
        <v>8.4214715538148699</v>
      </c>
      <c r="GB337" s="254"/>
      <c r="GC337" s="254">
        <v>30.913419659036872</v>
      </c>
      <c r="GD337" s="254"/>
      <c r="GE337" s="254">
        <v>111.90647615668938</v>
      </c>
      <c r="GF337" s="254"/>
      <c r="GG337" s="254">
        <v>131.71273844229501</v>
      </c>
      <c r="GH337" s="254"/>
      <c r="GI337" s="254">
        <v>69.704124274351827</v>
      </c>
      <c r="GJ337" s="254"/>
      <c r="GK337" s="254">
        <v>7.9995086737940539</v>
      </c>
      <c r="GL337" s="254"/>
      <c r="GM337" s="254">
        <v>1.0251666674324689</v>
      </c>
      <c r="GN337" s="254"/>
      <c r="GO337" s="254">
        <v>58.641917947115481</v>
      </c>
      <c r="GP337" s="254"/>
      <c r="GQ337" s="254">
        <v>1947</v>
      </c>
      <c r="GR337" s="254"/>
      <c r="GS337" s="254">
        <v>92.7</v>
      </c>
      <c r="GT337" s="254"/>
      <c r="GU337" s="184">
        <v>80.5</v>
      </c>
      <c r="GV337" s="184"/>
      <c r="GW337" s="184">
        <v>62.7</v>
      </c>
      <c r="GX337" s="184"/>
      <c r="GY337" s="184">
        <v>48.5</v>
      </c>
      <c r="GZ337" s="184"/>
      <c r="HC337" s="184"/>
      <c r="HG337" s="184">
        <v>678</v>
      </c>
      <c r="HH337" s="184"/>
      <c r="HI337" s="184">
        <v>3874</v>
      </c>
      <c r="HJ337" s="184"/>
      <c r="HK337" s="184">
        <v>222</v>
      </c>
      <c r="HL337" s="184"/>
      <c r="HM337" s="184">
        <v>5434</v>
      </c>
      <c r="HO337" s="183">
        <v>686.40575373388981</v>
      </c>
      <c r="HQ337" s="154"/>
      <c r="HS337" s="238">
        <v>11</v>
      </c>
      <c r="HT337" s="194">
        <v>2002</v>
      </c>
      <c r="HU337" s="239"/>
      <c r="HW337" s="239">
        <v>87.506812959999991</v>
      </c>
      <c r="HX337" s="239"/>
      <c r="HY337" s="154"/>
      <c r="HZ337" s="154"/>
      <c r="IA337" s="184">
        <v>3</v>
      </c>
      <c r="IB337" s="184"/>
      <c r="IC337" s="184">
        <v>91</v>
      </c>
      <c r="ID337" s="184"/>
      <c r="IE337" s="185">
        <v>0.19108645388128434</v>
      </c>
      <c r="IF337" s="185"/>
      <c r="IG337" s="184">
        <v>5.7962891010656259</v>
      </c>
    </row>
    <row r="338" spans="1:241" ht="15" customHeight="1" x14ac:dyDescent="0.25">
      <c r="A338" s="156">
        <v>335</v>
      </c>
      <c r="B338" s="155"/>
      <c r="C338" s="244"/>
      <c r="D338" s="244"/>
      <c r="E338" s="245">
        <v>153134</v>
      </c>
      <c r="F338" s="244"/>
      <c r="G338" s="244"/>
      <c r="H338" s="244"/>
      <c r="I338" s="244"/>
      <c r="J338" s="244"/>
      <c r="K338" s="244"/>
      <c r="L338" s="244"/>
      <c r="M338" s="244"/>
      <c r="N338" s="244"/>
      <c r="O338" s="244"/>
      <c r="P338" s="244"/>
      <c r="Q338" s="244"/>
      <c r="R338" s="244"/>
      <c r="S338" s="244"/>
      <c r="U338" s="244"/>
      <c r="V338" s="244"/>
      <c r="W338" s="244"/>
      <c r="X338" s="244"/>
      <c r="Y338" s="244"/>
      <c r="Z338" s="244"/>
      <c r="AA338" s="244"/>
      <c r="AB338" s="244"/>
      <c r="AC338" s="244"/>
      <c r="AD338" s="244"/>
      <c r="AE338" s="244"/>
      <c r="AF338" s="244"/>
      <c r="AG338" s="244"/>
      <c r="AH338" s="244"/>
      <c r="AI338" s="244"/>
      <c r="AJ338" s="244"/>
      <c r="AK338" s="244"/>
      <c r="AL338" s="244"/>
      <c r="AM338" s="244"/>
      <c r="AN338" s="244"/>
      <c r="AO338" s="244"/>
      <c r="AP338" s="244"/>
      <c r="AQ338" s="244"/>
      <c r="AR338" s="244"/>
      <c r="AS338" s="244"/>
      <c r="AT338" s="244"/>
      <c r="AU338" s="244"/>
      <c r="AV338" s="244"/>
      <c r="AW338" s="244"/>
      <c r="AX338" s="244"/>
      <c r="AY338" s="244"/>
      <c r="AZ338" s="244"/>
      <c r="BA338" s="244"/>
      <c r="BB338" s="244"/>
      <c r="BC338" s="244">
        <v>524</v>
      </c>
      <c r="BD338" s="244"/>
      <c r="BE338" s="244">
        <v>223</v>
      </c>
      <c r="BF338" s="244"/>
      <c r="BG338" s="244">
        <v>35</v>
      </c>
      <c r="BH338" s="244"/>
      <c r="BI338" s="244">
        <v>218</v>
      </c>
      <c r="BJ338" s="244"/>
      <c r="BK338" s="244"/>
      <c r="BL338" s="244"/>
      <c r="BM338" s="244"/>
      <c r="BN338" s="244"/>
      <c r="BO338" s="244"/>
      <c r="BP338" s="244"/>
      <c r="BQ338" s="244"/>
      <c r="BR338" s="244"/>
      <c r="BS338" s="244"/>
      <c r="BT338" s="244"/>
      <c r="BU338" s="244"/>
      <c r="BW338" s="244"/>
      <c r="BX338" s="244"/>
      <c r="BY338" s="244"/>
      <c r="BZ338" s="244"/>
      <c r="CA338" s="244"/>
      <c r="CB338" s="244"/>
      <c r="CC338" s="244"/>
      <c r="CE338" s="244"/>
      <c r="CF338" s="244"/>
      <c r="CG338" s="244"/>
      <c r="CH338" s="244"/>
      <c r="CI338" s="244"/>
      <c r="CJ338" s="244"/>
      <c r="CK338" s="244"/>
      <c r="CL338" s="244"/>
      <c r="CM338" s="244"/>
      <c r="CN338" s="244"/>
      <c r="CO338" s="257">
        <v>4.5999999999999996</v>
      </c>
      <c r="CP338" s="244"/>
      <c r="CQ338" s="244"/>
      <c r="CR338" s="244"/>
      <c r="CS338" s="244"/>
      <c r="CT338" s="244"/>
      <c r="CU338" s="244"/>
      <c r="CV338" s="244"/>
      <c r="CW338" s="244"/>
      <c r="CX338" s="244"/>
      <c r="CY338" s="244"/>
      <c r="CZ338" s="244"/>
      <c r="DA338" s="244"/>
      <c r="DE338" s="244"/>
      <c r="DF338" s="244"/>
      <c r="DG338" s="244"/>
      <c r="DH338" s="244"/>
      <c r="DI338" s="244"/>
      <c r="DJ338" s="244"/>
      <c r="DK338" s="244"/>
      <c r="DL338" s="244"/>
      <c r="DM338" s="244"/>
      <c r="DN338" s="244"/>
      <c r="DO338" s="244"/>
      <c r="DP338" s="244"/>
      <c r="DQ338" s="244"/>
      <c r="DR338" s="244"/>
      <c r="DS338" s="244"/>
      <c r="DT338" s="244"/>
      <c r="DU338" s="244"/>
      <c r="DV338" s="244"/>
      <c r="DW338" s="244"/>
      <c r="DX338" s="244"/>
      <c r="DY338" s="244"/>
      <c r="DZ338" s="244"/>
      <c r="EA338" s="244"/>
      <c r="EB338" s="244"/>
      <c r="EC338" s="245">
        <v>510000</v>
      </c>
      <c r="ED338" s="244"/>
      <c r="EE338" s="245">
        <v>390000</v>
      </c>
      <c r="EK338" s="242">
        <v>13.4</v>
      </c>
      <c r="EO338" s="244"/>
      <c r="EP338" s="244"/>
      <c r="GA338" s="254">
        <v>5.2852284370415692</v>
      </c>
      <c r="GB338" s="254"/>
      <c r="GC338" s="254">
        <v>29.653472960060075</v>
      </c>
      <c r="GD338" s="254"/>
      <c r="GE338" s="254">
        <v>92.533315239209458</v>
      </c>
      <c r="GF338" s="254"/>
      <c r="GG338" s="254">
        <v>133.77651495029679</v>
      </c>
      <c r="GH338" s="254"/>
      <c r="GI338" s="254">
        <v>68.707821134236411</v>
      </c>
      <c r="GJ338" s="254"/>
      <c r="GK338" s="254">
        <v>11.88163439251533</v>
      </c>
      <c r="GL338" s="254"/>
      <c r="GM338" s="254">
        <v>1.0079682609446061</v>
      </c>
      <c r="GN338" s="254"/>
      <c r="GO338" s="254">
        <v>55.769173224686448</v>
      </c>
      <c r="GP338" s="254"/>
      <c r="GQ338" s="254">
        <v>1880</v>
      </c>
      <c r="GR338" s="254"/>
      <c r="GS338" s="254">
        <v>90.2</v>
      </c>
      <c r="GT338" s="254"/>
      <c r="GU338" s="184">
        <v>79.900000000000006</v>
      </c>
      <c r="GV338" s="184"/>
      <c r="GW338" s="184">
        <v>64.8</v>
      </c>
      <c r="GX338" s="184"/>
      <c r="GY338" s="184">
        <v>49.2</v>
      </c>
      <c r="GZ338" s="184"/>
      <c r="HC338" s="184"/>
      <c r="HG338" s="184">
        <v>779</v>
      </c>
      <c r="HH338" s="184"/>
      <c r="HI338" s="184">
        <v>3969</v>
      </c>
      <c r="HJ338" s="184"/>
      <c r="HK338" s="184">
        <v>319</v>
      </c>
      <c r="HL338" s="184"/>
      <c r="HM338" s="184">
        <v>5719</v>
      </c>
      <c r="HO338" s="183">
        <v>612.46743410098532</v>
      </c>
      <c r="HQ338" s="154"/>
      <c r="HS338" s="238">
        <v>11</v>
      </c>
      <c r="HT338" s="194">
        <v>2003</v>
      </c>
      <c r="HU338" s="239"/>
      <c r="HW338" s="239">
        <v>89.194002010000005</v>
      </c>
      <c r="HX338" s="239"/>
      <c r="HY338" s="154"/>
      <c r="HZ338" s="154"/>
      <c r="IA338" s="184">
        <v>2</v>
      </c>
      <c r="IB338" s="184"/>
      <c r="IC338" s="184">
        <v>78</v>
      </c>
      <c r="ID338" s="184"/>
      <c r="IE338" s="185">
        <v>0.12978838004633445</v>
      </c>
      <c r="IF338" s="185"/>
      <c r="IG338" s="184">
        <v>5.061746821807044</v>
      </c>
    </row>
    <row r="339" spans="1:241" ht="15" customHeight="1" x14ac:dyDescent="0.25">
      <c r="A339" s="156">
        <v>336</v>
      </c>
      <c r="B339" s="155"/>
      <c r="C339" s="244"/>
      <c r="D339" s="244"/>
      <c r="E339" s="245">
        <v>154264</v>
      </c>
      <c r="F339" s="244"/>
      <c r="G339" s="244"/>
      <c r="H339" s="244"/>
      <c r="I339" s="244"/>
      <c r="J339" s="244"/>
      <c r="K339" s="244"/>
      <c r="L339" s="244"/>
      <c r="M339" s="244"/>
      <c r="N339" s="244"/>
      <c r="O339" s="244"/>
      <c r="P339" s="244"/>
      <c r="Q339" s="244"/>
      <c r="R339" s="244"/>
      <c r="S339" s="244"/>
      <c r="U339" s="244"/>
      <c r="V339" s="244"/>
      <c r="W339" s="244"/>
      <c r="X339" s="244"/>
      <c r="Y339" s="244"/>
      <c r="Z339" s="244"/>
      <c r="AA339" s="244"/>
      <c r="AB339" s="244"/>
      <c r="AC339" s="244"/>
      <c r="AD339" s="244"/>
      <c r="AE339" s="244"/>
      <c r="AF339" s="244"/>
      <c r="AG339" s="244"/>
      <c r="AH339" s="244"/>
      <c r="AI339" s="244"/>
      <c r="AJ339" s="244"/>
      <c r="AK339" s="244"/>
      <c r="AL339" s="244"/>
      <c r="AM339" s="244"/>
      <c r="AN339" s="244"/>
      <c r="AO339" s="244"/>
      <c r="AP339" s="244"/>
      <c r="AQ339" s="244"/>
      <c r="AR339" s="244"/>
      <c r="AS339" s="244"/>
      <c r="AT339" s="244"/>
      <c r="AU339" s="244"/>
      <c r="AV339" s="244"/>
      <c r="AW339" s="244"/>
      <c r="AX339" s="244"/>
      <c r="AY339" s="244"/>
      <c r="AZ339" s="244"/>
      <c r="BA339" s="244"/>
      <c r="BB339" s="244"/>
      <c r="BC339" s="244">
        <v>445</v>
      </c>
      <c r="BD339" s="244"/>
      <c r="BE339" s="244">
        <v>247</v>
      </c>
      <c r="BF339" s="244"/>
      <c r="BG339" s="244">
        <v>27</v>
      </c>
      <c r="BH339" s="244"/>
      <c r="BI339" s="244">
        <v>67</v>
      </c>
      <c r="BJ339" s="244"/>
      <c r="BK339" s="244"/>
      <c r="BL339" s="244"/>
      <c r="BM339" s="244"/>
      <c r="BN339" s="244"/>
      <c r="BO339" s="244"/>
      <c r="BP339" s="244"/>
      <c r="BQ339" s="244"/>
      <c r="BR339" s="244"/>
      <c r="BS339" s="244"/>
      <c r="BT339" s="244"/>
      <c r="BU339" s="244"/>
      <c r="BW339" s="244"/>
      <c r="BX339" s="244"/>
      <c r="BY339" s="244"/>
      <c r="BZ339" s="244"/>
      <c r="CA339" s="244"/>
      <c r="CB339" s="244"/>
      <c r="CC339" s="244"/>
      <c r="CE339" s="244"/>
      <c r="CF339" s="244"/>
      <c r="CG339" s="244"/>
      <c r="CH339" s="244"/>
      <c r="CI339" s="244"/>
      <c r="CJ339" s="244"/>
      <c r="CK339" s="244"/>
      <c r="CL339" s="244"/>
      <c r="CM339" s="244"/>
      <c r="CN339" s="244"/>
      <c r="CO339" s="257">
        <v>4.0999999999999996</v>
      </c>
      <c r="CP339" s="244"/>
      <c r="CQ339" s="244"/>
      <c r="CR339" s="244"/>
      <c r="CS339" s="244"/>
      <c r="CT339" s="244"/>
      <c r="CU339" s="244"/>
      <c r="CV339" s="244"/>
      <c r="CW339" s="244"/>
      <c r="CX339" s="244"/>
      <c r="CY339" s="244"/>
      <c r="CZ339" s="244"/>
      <c r="DA339" s="244"/>
      <c r="DE339" s="244"/>
      <c r="DF339" s="244"/>
      <c r="DG339" s="244"/>
      <c r="DH339" s="244"/>
      <c r="DI339" s="244"/>
      <c r="DJ339" s="244"/>
      <c r="DK339" s="244"/>
      <c r="DL339" s="244"/>
      <c r="DM339" s="244"/>
      <c r="DN339" s="244"/>
      <c r="DO339" s="244"/>
      <c r="DP339" s="244"/>
      <c r="DQ339" s="244"/>
      <c r="DR339" s="244"/>
      <c r="DS339" s="244"/>
      <c r="DT339" s="244"/>
      <c r="DU339" s="244"/>
      <c r="DV339" s="244"/>
      <c r="DW339" s="244"/>
      <c r="DX339" s="244"/>
      <c r="DY339" s="244"/>
      <c r="DZ339" s="244"/>
      <c r="EA339" s="244"/>
      <c r="EB339" s="244"/>
      <c r="EC339" s="245">
        <v>571250</v>
      </c>
      <c r="ED339" s="244"/>
      <c r="EE339" s="245">
        <v>420000</v>
      </c>
      <c r="EK339" s="242">
        <v>4.5999999999999996</v>
      </c>
      <c r="EO339" s="244"/>
      <c r="EP339" s="244"/>
      <c r="GA339" s="254">
        <v>4.5489006823351019</v>
      </c>
      <c r="GB339" s="254"/>
      <c r="GC339" s="254">
        <v>26.598651849152851</v>
      </c>
      <c r="GD339" s="254"/>
      <c r="GE339" s="254">
        <v>103.9121059657049</v>
      </c>
      <c r="GF339" s="254"/>
      <c r="GG339" s="254">
        <v>140.12251148545178</v>
      </c>
      <c r="GH339" s="254"/>
      <c r="GI339" s="254">
        <v>61.411074693807137</v>
      </c>
      <c r="GJ339" s="254"/>
      <c r="GK339" s="254">
        <v>13.890065215550097</v>
      </c>
      <c r="GL339" s="254"/>
      <c r="GM339" s="254">
        <v>1.678556441460344</v>
      </c>
      <c r="GN339" s="254"/>
      <c r="GO339" s="254">
        <v>55.962791817812366</v>
      </c>
      <c r="GP339" s="254"/>
      <c r="GQ339" s="254">
        <v>1853</v>
      </c>
      <c r="GR339" s="254"/>
      <c r="GS339" s="254">
        <v>92.2</v>
      </c>
      <c r="GT339" s="254"/>
      <c r="GU339" s="184">
        <v>76</v>
      </c>
      <c r="GV339" s="184"/>
      <c r="GW339" s="184">
        <v>64.7</v>
      </c>
      <c r="GX339" s="184"/>
      <c r="GY339" s="184">
        <v>47.900000000000006</v>
      </c>
      <c r="GZ339" s="184"/>
      <c r="HC339" s="184"/>
      <c r="HG339" s="184">
        <v>834</v>
      </c>
      <c r="HH339" s="184"/>
      <c r="HI339" s="184">
        <v>4191</v>
      </c>
      <c r="HJ339" s="184"/>
      <c r="HK339" s="184">
        <v>377</v>
      </c>
      <c r="HL339" s="184"/>
      <c r="HM339" s="184">
        <v>6188</v>
      </c>
      <c r="HO339" s="183">
        <v>574.66010161035433</v>
      </c>
      <c r="HQ339" s="154"/>
      <c r="HS339" s="238">
        <v>11</v>
      </c>
      <c r="HT339" s="194">
        <v>2004</v>
      </c>
      <c r="HU339" s="239"/>
      <c r="HW339" s="239">
        <v>83.282383699999997</v>
      </c>
      <c r="HX339" s="239"/>
      <c r="HY339" s="154"/>
      <c r="HZ339" s="154"/>
      <c r="IA339" s="184">
        <v>0</v>
      </c>
      <c r="IB339" s="184"/>
      <c r="IC339" s="184">
        <v>70</v>
      </c>
      <c r="ID339" s="184"/>
      <c r="IE339" s="185">
        <v>0</v>
      </c>
      <c r="IF339" s="185"/>
      <c r="IG339" s="184">
        <v>4.5073441238108929</v>
      </c>
    </row>
    <row r="340" spans="1:241" ht="15" customHeight="1" x14ac:dyDescent="0.25">
      <c r="A340" s="198">
        <v>337</v>
      </c>
      <c r="B340" s="155"/>
      <c r="C340" s="244"/>
      <c r="D340" s="244"/>
      <c r="E340" s="245">
        <v>154643</v>
      </c>
      <c r="F340" s="244"/>
      <c r="G340" s="244"/>
      <c r="H340" s="244"/>
      <c r="I340" s="244"/>
      <c r="J340" s="244"/>
      <c r="K340" s="244"/>
      <c r="L340" s="244"/>
      <c r="M340" s="244"/>
      <c r="N340" s="244"/>
      <c r="O340" s="244"/>
      <c r="P340" s="244"/>
      <c r="Q340" s="244"/>
      <c r="R340" s="244"/>
      <c r="S340" s="244"/>
      <c r="U340" s="244"/>
      <c r="V340" s="244"/>
      <c r="W340" s="244"/>
      <c r="X340" s="244"/>
      <c r="Y340" s="244"/>
      <c r="Z340" s="244"/>
      <c r="AA340" s="244"/>
      <c r="AB340" s="244"/>
      <c r="AC340" s="244"/>
      <c r="AD340" s="244"/>
      <c r="AE340" s="244"/>
      <c r="AF340" s="244"/>
      <c r="AG340" s="244"/>
      <c r="AH340" s="244"/>
      <c r="AI340" s="244"/>
      <c r="AJ340" s="244"/>
      <c r="AK340" s="244"/>
      <c r="AL340" s="244"/>
      <c r="AM340" s="244"/>
      <c r="AN340" s="244"/>
      <c r="AO340" s="244"/>
      <c r="AP340" s="244"/>
      <c r="AQ340" s="244"/>
      <c r="AR340" s="244"/>
      <c r="AS340" s="244"/>
      <c r="AT340" s="244"/>
      <c r="AU340" s="244"/>
      <c r="AV340" s="244"/>
      <c r="AW340" s="244"/>
      <c r="AX340" s="244"/>
      <c r="AY340" s="244"/>
      <c r="AZ340" s="244"/>
      <c r="BA340" s="244"/>
      <c r="BB340" s="244"/>
      <c r="BC340" s="244">
        <v>492</v>
      </c>
      <c r="BD340" s="244"/>
      <c r="BE340" s="244">
        <v>229</v>
      </c>
      <c r="BF340" s="244"/>
      <c r="BG340" s="244">
        <v>26</v>
      </c>
      <c r="BH340" s="244"/>
      <c r="BI340" s="244">
        <v>70</v>
      </c>
      <c r="BJ340" s="244"/>
      <c r="BK340" s="244"/>
      <c r="BL340" s="244"/>
      <c r="BM340" s="244"/>
      <c r="BN340" s="244"/>
      <c r="BO340" s="244"/>
      <c r="BP340" s="244"/>
      <c r="BQ340" s="244"/>
      <c r="BR340" s="244"/>
      <c r="BS340" s="244"/>
      <c r="BT340" s="244"/>
      <c r="BU340" s="244"/>
      <c r="BW340" s="244"/>
      <c r="BX340" s="244"/>
      <c r="BY340" s="244"/>
      <c r="BZ340" s="244"/>
      <c r="CA340" s="244"/>
      <c r="CB340" s="244"/>
      <c r="CC340" s="244"/>
      <c r="CE340" s="244"/>
      <c r="CF340" s="244"/>
      <c r="CG340" s="244"/>
      <c r="CH340" s="244"/>
      <c r="CI340" s="244"/>
      <c r="CJ340" s="244"/>
      <c r="CK340" s="244"/>
      <c r="CL340" s="244"/>
      <c r="CM340" s="244"/>
      <c r="CN340" s="244"/>
      <c r="CO340" s="257">
        <v>3.8</v>
      </c>
      <c r="CP340" s="244"/>
      <c r="CQ340" s="244"/>
      <c r="CR340" s="244"/>
      <c r="CS340" s="244"/>
      <c r="CT340" s="244"/>
      <c r="CU340" s="244"/>
      <c r="CV340" s="244"/>
      <c r="CW340" s="244"/>
      <c r="CX340" s="244"/>
      <c r="CY340" s="244"/>
      <c r="CZ340" s="244"/>
      <c r="DA340" s="244"/>
      <c r="DE340" s="244"/>
      <c r="DF340" s="244"/>
      <c r="DG340" s="244"/>
      <c r="DH340" s="244"/>
      <c r="DI340" s="244"/>
      <c r="DJ340" s="244"/>
      <c r="DK340" s="244"/>
      <c r="DL340" s="244"/>
      <c r="DM340" s="244"/>
      <c r="DN340" s="244"/>
      <c r="DO340" s="244"/>
      <c r="DP340" s="244"/>
      <c r="DQ340" s="244"/>
      <c r="DR340" s="244"/>
      <c r="DS340" s="244"/>
      <c r="DT340" s="244"/>
      <c r="DU340" s="244"/>
      <c r="DV340" s="244"/>
      <c r="DW340" s="244"/>
      <c r="DX340" s="244"/>
      <c r="DY340" s="244"/>
      <c r="DZ340" s="244"/>
      <c r="EA340" s="244"/>
      <c r="EB340" s="244"/>
      <c r="EC340" s="245">
        <v>670000</v>
      </c>
      <c r="ED340" s="244"/>
      <c r="EE340" s="245">
        <v>457250</v>
      </c>
      <c r="EK340" s="242">
        <v>4.9000000000000004</v>
      </c>
      <c r="EO340" s="244"/>
      <c r="EP340" s="244"/>
      <c r="GA340" s="254">
        <v>3.9489800429883624</v>
      </c>
      <c r="GB340" s="254"/>
      <c r="GC340" s="254">
        <v>22.655680359314097</v>
      </c>
      <c r="GD340" s="254"/>
      <c r="GE340" s="254">
        <v>78.300460675249681</v>
      </c>
      <c r="GF340" s="254"/>
      <c r="GG340" s="254">
        <v>138.14371769490188</v>
      </c>
      <c r="GH340" s="254"/>
      <c r="GI340" s="254">
        <v>73.345019450894043</v>
      </c>
      <c r="GJ340" s="254"/>
      <c r="GK340" s="254">
        <v>14.434292409096729</v>
      </c>
      <c r="GL340" s="254"/>
      <c r="GM340" s="254">
        <v>0.83374721110465255</v>
      </c>
      <c r="GN340" s="254"/>
      <c r="GO340" s="254">
        <v>52.762466952418286</v>
      </c>
      <c r="GP340" s="254"/>
      <c r="GQ340" s="254">
        <v>1771</v>
      </c>
      <c r="GR340" s="254"/>
      <c r="GS340" s="254">
        <v>92.7</v>
      </c>
      <c r="GT340" s="254"/>
      <c r="GU340" s="184">
        <v>79.599999999999994</v>
      </c>
      <c r="GV340" s="184"/>
      <c r="GW340" s="184">
        <v>63.6</v>
      </c>
      <c r="GX340" s="184"/>
      <c r="GY340" s="184">
        <v>46.800000000000004</v>
      </c>
      <c r="GZ340" s="184"/>
      <c r="HC340" s="184"/>
      <c r="HG340" s="223">
        <v>904.7766031329578</v>
      </c>
      <c r="HH340" s="223"/>
      <c r="HI340" s="223">
        <v>3824.2405535406538</v>
      </c>
      <c r="HJ340" s="223"/>
      <c r="HK340" s="223">
        <v>456.56815083468376</v>
      </c>
      <c r="HL340" s="223"/>
      <c r="HM340" s="223">
        <v>6331.5070607299949</v>
      </c>
      <c r="HO340" s="183">
        <v>586.00840118238864</v>
      </c>
      <c r="HQ340" s="154"/>
      <c r="HS340" s="238">
        <v>11</v>
      </c>
      <c r="HT340" s="194">
        <v>2005</v>
      </c>
      <c r="HU340" s="239"/>
      <c r="HW340" s="239">
        <v>84.037698459999987</v>
      </c>
      <c r="HX340" s="239"/>
      <c r="HY340" s="154"/>
      <c r="HZ340" s="154"/>
      <c r="IA340" s="184">
        <v>5</v>
      </c>
      <c r="IB340" s="184"/>
      <c r="IC340" s="184">
        <v>78</v>
      </c>
      <c r="ID340" s="184"/>
      <c r="IE340" s="185">
        <v>0.32055228219341647</v>
      </c>
      <c r="IF340" s="185"/>
      <c r="IG340" s="184">
        <v>5.0006156022172972</v>
      </c>
    </row>
    <row r="341" spans="1:241" ht="15" customHeight="1" x14ac:dyDescent="0.25">
      <c r="A341" s="156">
        <v>338</v>
      </c>
      <c r="B341" s="155"/>
      <c r="C341" s="244"/>
      <c r="D341" s="244"/>
      <c r="E341" s="245">
        <v>154625</v>
      </c>
      <c r="F341" s="244"/>
      <c r="G341" s="244"/>
      <c r="H341" s="244"/>
      <c r="I341" s="244"/>
      <c r="J341" s="244"/>
      <c r="K341" s="244"/>
      <c r="L341" s="244"/>
      <c r="M341" s="244"/>
      <c r="N341" s="244"/>
      <c r="O341" s="244"/>
      <c r="P341" s="244"/>
      <c r="Q341" s="244"/>
      <c r="R341" s="244"/>
      <c r="S341" s="244"/>
      <c r="U341" s="244"/>
      <c r="V341" s="244"/>
      <c r="W341" s="244"/>
      <c r="X341" s="244"/>
      <c r="Y341" s="244"/>
      <c r="Z341" s="244"/>
      <c r="AA341" s="244"/>
      <c r="AB341" s="244"/>
      <c r="AC341" s="244"/>
      <c r="AD341" s="244"/>
      <c r="AE341" s="244"/>
      <c r="AF341" s="244"/>
      <c r="AG341" s="244"/>
      <c r="AH341" s="244"/>
      <c r="AI341" s="244"/>
      <c r="AJ341" s="244"/>
      <c r="AK341" s="244"/>
      <c r="AL341" s="244"/>
      <c r="AM341" s="244"/>
      <c r="AN341" s="244"/>
      <c r="AO341" s="244"/>
      <c r="AP341" s="244"/>
      <c r="AQ341" s="244"/>
      <c r="AR341" s="244"/>
      <c r="AS341" s="244"/>
      <c r="AT341" s="244"/>
      <c r="AU341" s="244"/>
      <c r="AV341" s="244"/>
      <c r="AW341" s="244"/>
      <c r="AX341" s="244"/>
      <c r="AY341" s="244"/>
      <c r="AZ341" s="244"/>
      <c r="BA341" s="244"/>
      <c r="BB341" s="244"/>
      <c r="BC341" s="268">
        <v>416</v>
      </c>
      <c r="BD341" s="240"/>
      <c r="BE341" s="268">
        <v>219</v>
      </c>
      <c r="BF341" s="240"/>
      <c r="BG341" s="268">
        <v>20</v>
      </c>
      <c r="BH341" s="240"/>
      <c r="BI341" s="268">
        <v>33</v>
      </c>
      <c r="BJ341" s="244"/>
      <c r="BK341" s="244"/>
      <c r="BL341" s="244"/>
      <c r="BM341" s="244"/>
      <c r="BN341" s="244"/>
      <c r="BO341" s="244"/>
      <c r="BP341" s="244"/>
      <c r="BQ341" s="244"/>
      <c r="BR341" s="244"/>
      <c r="BS341" s="244"/>
      <c r="BT341" s="244"/>
      <c r="BU341" s="244"/>
      <c r="BW341" s="244"/>
      <c r="BX341" s="244"/>
      <c r="BY341" s="244"/>
      <c r="BZ341" s="244"/>
      <c r="CA341" s="244"/>
      <c r="CB341" s="244"/>
      <c r="CC341" s="244"/>
      <c r="CE341" s="244"/>
      <c r="CF341" s="244"/>
      <c r="CG341" s="244"/>
      <c r="CH341" s="244"/>
      <c r="CI341" s="244"/>
      <c r="CJ341" s="244"/>
      <c r="CK341" s="244"/>
      <c r="CL341" s="244"/>
      <c r="CM341" s="244"/>
      <c r="CN341" s="244"/>
      <c r="CO341" s="257">
        <v>3.4</v>
      </c>
      <c r="CP341" s="244"/>
      <c r="CQ341" s="244"/>
      <c r="CR341" s="244"/>
      <c r="CS341" s="244"/>
      <c r="CT341" s="244"/>
      <c r="CU341" s="244"/>
      <c r="CV341" s="244"/>
      <c r="CW341" s="244"/>
      <c r="CX341" s="244"/>
      <c r="CY341" s="244"/>
      <c r="CZ341" s="244"/>
      <c r="DA341" s="244"/>
      <c r="DE341" s="244"/>
      <c r="DF341" s="244"/>
      <c r="DG341" s="244"/>
      <c r="DH341" s="244"/>
      <c r="DI341" s="244"/>
      <c r="DJ341" s="244"/>
      <c r="DK341" s="244"/>
      <c r="DL341" s="244"/>
      <c r="DM341" s="244"/>
      <c r="DN341" s="244"/>
      <c r="DO341" s="244"/>
      <c r="DP341" s="244"/>
      <c r="DQ341" s="244"/>
      <c r="DR341" s="244"/>
      <c r="DS341" s="244"/>
      <c r="DT341" s="244"/>
      <c r="DU341" s="244"/>
      <c r="DV341" s="244"/>
      <c r="DW341" s="244"/>
      <c r="DX341" s="244"/>
      <c r="DY341" s="244"/>
      <c r="DZ341" s="244"/>
      <c r="EA341" s="244"/>
      <c r="EB341" s="244"/>
      <c r="EC341" s="245">
        <v>720000</v>
      </c>
      <c r="ED341" s="244"/>
      <c r="EE341" s="245">
        <v>499000</v>
      </c>
      <c r="EK341" s="242">
        <v>5.6000000000000005</v>
      </c>
      <c r="EO341" s="244"/>
      <c r="EP341" s="244"/>
      <c r="GA341" s="254">
        <v>3.3807037777006723</v>
      </c>
      <c r="GC341" s="254">
        <v>25.770750177249631</v>
      </c>
      <c r="GE341" s="254">
        <v>87.847769634210266</v>
      </c>
      <c r="GG341" s="254">
        <v>146.88735431624039</v>
      </c>
      <c r="GI341" s="254">
        <v>69.289950490344751</v>
      </c>
      <c r="GK341" s="254">
        <v>13.705199568783465</v>
      </c>
      <c r="GM341" s="254">
        <v>0</v>
      </c>
      <c r="GO341" s="254">
        <v>56.270181452961324</v>
      </c>
      <c r="GP341" s="254"/>
      <c r="GQ341" s="254">
        <v>1871</v>
      </c>
      <c r="GR341" s="254"/>
      <c r="GS341" s="254">
        <v>88.6</v>
      </c>
      <c r="GT341" s="254"/>
      <c r="GU341" s="184">
        <v>77.8</v>
      </c>
      <c r="GV341" s="184"/>
      <c r="GW341" s="184">
        <v>66.3</v>
      </c>
      <c r="GX341" s="184"/>
      <c r="GY341" s="184">
        <v>51.800000000000004</v>
      </c>
      <c r="GZ341" s="184"/>
      <c r="HC341" s="184"/>
      <c r="HG341" s="184">
        <v>995.46251352702552</v>
      </c>
      <c r="HH341" s="184"/>
      <c r="HI341" s="184">
        <v>4129.9353866988995</v>
      </c>
      <c r="HJ341" s="184"/>
      <c r="HK341" s="184">
        <v>497.41483511267774</v>
      </c>
      <c r="HL341" s="184"/>
      <c r="HM341" s="184">
        <v>6848.6302106735347</v>
      </c>
      <c r="HO341" s="183">
        <v>643.84076276346298</v>
      </c>
      <c r="HQ341" s="154"/>
      <c r="HS341" s="238">
        <v>11</v>
      </c>
      <c r="HT341" s="194">
        <v>2006</v>
      </c>
      <c r="HU341" s="239"/>
      <c r="HW341" s="239">
        <v>85.588265069999991</v>
      </c>
      <c r="HX341" s="239"/>
      <c r="HY341" s="154"/>
      <c r="HZ341" s="154"/>
      <c r="IA341" s="184">
        <v>5</v>
      </c>
      <c r="IB341" s="184"/>
      <c r="IC341" s="184">
        <v>75</v>
      </c>
      <c r="ID341" s="184"/>
      <c r="IE341" s="185">
        <v>0.31916355068495356</v>
      </c>
      <c r="IF341" s="185"/>
      <c r="IG341" s="184">
        <v>4.7874532602743027</v>
      </c>
    </row>
    <row r="342" spans="1:241" ht="15" customHeight="1" x14ac:dyDescent="0.25">
      <c r="A342" s="156">
        <v>339</v>
      </c>
      <c r="B342" s="155"/>
      <c r="C342" s="244"/>
      <c r="D342" s="244"/>
      <c r="E342" s="245">
        <v>155506</v>
      </c>
      <c r="F342" s="244"/>
      <c r="G342" s="244"/>
      <c r="H342" s="244"/>
      <c r="I342" s="244"/>
      <c r="J342" s="244"/>
      <c r="K342" s="244"/>
      <c r="L342" s="244"/>
      <c r="M342" s="244"/>
      <c r="N342" s="244"/>
      <c r="O342" s="244"/>
      <c r="P342" s="244"/>
      <c r="Q342" s="244"/>
      <c r="R342" s="244"/>
      <c r="S342" s="244"/>
      <c r="U342" s="244"/>
      <c r="V342" s="244"/>
      <c r="W342" s="244"/>
      <c r="X342" s="244"/>
      <c r="Y342" s="244"/>
      <c r="Z342" s="244"/>
      <c r="AA342" s="244"/>
      <c r="AB342" s="244"/>
      <c r="AC342" s="244"/>
      <c r="AD342" s="244"/>
      <c r="AE342" s="244"/>
      <c r="AF342" s="244"/>
      <c r="AG342" s="244"/>
      <c r="AH342" s="244"/>
      <c r="AI342" s="244"/>
      <c r="AJ342" s="244"/>
      <c r="AK342" s="244"/>
      <c r="AL342" s="244"/>
      <c r="AM342" s="244"/>
      <c r="AN342" s="244"/>
      <c r="AO342" s="244"/>
      <c r="AP342" s="244"/>
      <c r="AQ342" s="244"/>
      <c r="AR342" s="244"/>
      <c r="AS342" s="244"/>
      <c r="AT342" s="244"/>
      <c r="AU342" s="244"/>
      <c r="AV342" s="244"/>
      <c r="AW342" s="244"/>
      <c r="AX342" s="244"/>
      <c r="AY342" s="244"/>
      <c r="AZ342" s="244"/>
      <c r="BA342" s="244"/>
      <c r="BB342" s="244"/>
      <c r="BC342" s="244">
        <v>479</v>
      </c>
      <c r="BD342" s="244"/>
      <c r="BE342" s="244">
        <v>188</v>
      </c>
      <c r="BF342" s="244"/>
      <c r="BG342" s="244">
        <v>55</v>
      </c>
      <c r="BH342" s="244"/>
      <c r="BI342" s="244">
        <v>56</v>
      </c>
      <c r="BJ342" s="244"/>
      <c r="BK342" s="244"/>
      <c r="BL342" s="244"/>
      <c r="BM342" s="244"/>
      <c r="BN342" s="244"/>
      <c r="BO342" s="244"/>
      <c r="BP342" s="244"/>
      <c r="BQ342" s="244"/>
      <c r="BR342" s="244"/>
      <c r="BS342" s="244"/>
      <c r="BT342" s="244"/>
      <c r="BU342" s="244"/>
      <c r="BW342" s="244"/>
      <c r="BX342" s="244"/>
      <c r="BY342" s="244"/>
      <c r="BZ342" s="244"/>
      <c r="CA342" s="244"/>
      <c r="CB342" s="244"/>
      <c r="CC342" s="244"/>
      <c r="CE342" s="244"/>
      <c r="CF342" s="244"/>
      <c r="CG342" s="244"/>
      <c r="CH342" s="244"/>
      <c r="CI342" s="244"/>
      <c r="CJ342" s="244"/>
      <c r="CK342" s="244"/>
      <c r="CL342" s="244"/>
      <c r="CM342" s="244"/>
      <c r="CN342" s="244"/>
      <c r="CO342" s="257">
        <v>3.9</v>
      </c>
      <c r="CP342" s="244"/>
      <c r="CQ342" s="244"/>
      <c r="CR342" s="244"/>
      <c r="CS342" s="244"/>
      <c r="CT342" s="244"/>
      <c r="CU342" s="244"/>
      <c r="CV342" s="244"/>
      <c r="CW342" s="244"/>
      <c r="CX342" s="244"/>
      <c r="CY342" s="244"/>
      <c r="CZ342" s="244"/>
      <c r="DA342" s="244"/>
      <c r="DE342" s="244"/>
      <c r="DF342" s="244"/>
      <c r="DG342" s="244"/>
      <c r="DH342" s="244"/>
      <c r="DI342" s="244"/>
      <c r="DJ342" s="244"/>
      <c r="DK342" s="244"/>
      <c r="DL342" s="244"/>
      <c r="DM342" s="244"/>
      <c r="DN342" s="244"/>
      <c r="DO342" s="244"/>
      <c r="DP342" s="244"/>
      <c r="DQ342" s="244"/>
      <c r="DR342" s="244"/>
      <c r="DS342" s="244"/>
      <c r="DT342" s="244"/>
      <c r="DU342" s="244"/>
      <c r="DV342" s="244"/>
      <c r="DW342" s="244"/>
      <c r="DX342" s="244"/>
      <c r="DY342" s="244"/>
      <c r="DZ342" s="244"/>
      <c r="EA342" s="244"/>
      <c r="EB342" s="244"/>
      <c r="EC342" s="245">
        <v>825000</v>
      </c>
      <c r="ED342" s="244"/>
      <c r="EE342" s="245">
        <v>565000</v>
      </c>
      <c r="EK342" s="242">
        <v>4.9000000000000004</v>
      </c>
      <c r="EO342" s="244"/>
      <c r="EP342" s="244"/>
      <c r="GA342" s="254">
        <v>4.3994982080723508</v>
      </c>
      <c r="GC342" s="254">
        <v>32.435465665930671</v>
      </c>
      <c r="GE342" s="254">
        <v>90.305734421600732</v>
      </c>
      <c r="GG342" s="254">
        <v>158.06766900682894</v>
      </c>
      <c r="GI342" s="254">
        <v>71.520991648682042</v>
      </c>
      <c r="GK342" s="254">
        <v>13.328190868053541</v>
      </c>
      <c r="GM342" s="254">
        <v>0</v>
      </c>
      <c r="GO342" s="254">
        <v>59.537306856438541</v>
      </c>
      <c r="GP342" s="254"/>
      <c r="GQ342" s="254">
        <v>1863</v>
      </c>
      <c r="GR342" s="254"/>
      <c r="GS342" s="254">
        <v>50</v>
      </c>
      <c r="GT342" s="254"/>
      <c r="GU342" s="184">
        <v>62.5</v>
      </c>
      <c r="GV342" s="184"/>
      <c r="GW342" s="184">
        <v>66.68421052631578</v>
      </c>
      <c r="GX342" s="184"/>
      <c r="GY342" s="184">
        <v>51.78947368421052</v>
      </c>
      <c r="GZ342" s="184"/>
      <c r="HC342" s="184"/>
      <c r="HG342" s="184">
        <v>923.03862073258017</v>
      </c>
      <c r="HH342" s="184"/>
      <c r="HI342" s="184">
        <v>4657.5171941617655</v>
      </c>
      <c r="HJ342" s="184"/>
      <c r="HK342" s="184">
        <v>680.91992655525473</v>
      </c>
      <c r="HL342" s="184"/>
      <c r="HM342" s="184">
        <v>7547.3811969003827</v>
      </c>
      <c r="HO342" s="183">
        <v>885.80569381623275</v>
      </c>
      <c r="HQ342" s="154"/>
      <c r="HS342" s="238">
        <v>11</v>
      </c>
      <c r="HT342" s="194">
        <v>2007</v>
      </c>
      <c r="HU342" s="239"/>
      <c r="HW342" s="239">
        <v>74.895446680000006</v>
      </c>
      <c r="HX342" s="239"/>
      <c r="HY342" s="154"/>
      <c r="HZ342" s="154"/>
      <c r="IA342" s="184">
        <v>6.666666666666667</v>
      </c>
      <c r="IB342" s="184"/>
      <c r="IC342" s="184">
        <v>94.666666666666671</v>
      </c>
      <c r="ID342" s="184"/>
      <c r="IE342" s="185">
        <v>0.42371573346561264</v>
      </c>
      <c r="IF342" s="185"/>
      <c r="IG342" s="184">
        <v>6.0167634152116998</v>
      </c>
    </row>
    <row r="343" spans="1:241" ht="15" customHeight="1" x14ac:dyDescent="0.25">
      <c r="A343" s="156">
        <v>340</v>
      </c>
      <c r="B343" s="155"/>
      <c r="C343" s="244"/>
      <c r="D343" s="244"/>
      <c r="E343" s="245">
        <v>156494</v>
      </c>
      <c r="F343" s="244"/>
      <c r="G343" s="244"/>
      <c r="H343" s="244"/>
      <c r="I343" s="244"/>
      <c r="J343" s="244"/>
      <c r="K343" s="244"/>
      <c r="L343" s="244"/>
      <c r="M343" s="244"/>
      <c r="N343" s="244"/>
      <c r="O343" s="244"/>
      <c r="P343" s="244"/>
      <c r="Q343" s="244"/>
      <c r="R343" s="244"/>
      <c r="S343" s="244"/>
      <c r="U343" s="244"/>
      <c r="V343" s="244"/>
      <c r="W343" s="244"/>
      <c r="X343" s="244"/>
      <c r="Y343" s="244"/>
      <c r="Z343" s="244"/>
      <c r="AA343" s="244"/>
      <c r="AB343" s="244"/>
      <c r="AC343" s="244"/>
      <c r="AD343" s="244"/>
      <c r="AE343" s="244"/>
      <c r="AF343" s="244"/>
      <c r="AG343" s="244"/>
      <c r="AH343" s="244"/>
      <c r="AI343" s="244"/>
      <c r="AJ343" s="244"/>
      <c r="AK343" s="244"/>
      <c r="AL343" s="244"/>
      <c r="AM343" s="244"/>
      <c r="AN343" s="244"/>
      <c r="AO343" s="244"/>
      <c r="AP343" s="244"/>
      <c r="AQ343" s="244"/>
      <c r="AR343" s="244"/>
      <c r="AS343" s="244"/>
      <c r="AT343" s="244"/>
      <c r="AU343" s="244"/>
      <c r="AV343" s="244"/>
      <c r="AW343" s="244"/>
      <c r="AX343" s="244"/>
      <c r="AY343" s="244"/>
      <c r="AZ343" s="244"/>
      <c r="BA343" s="244"/>
      <c r="BB343" s="244"/>
      <c r="BC343" s="244">
        <f>SUM(BE343,BG343,BI343)</f>
        <v>1305</v>
      </c>
      <c r="BD343" s="244"/>
      <c r="BE343" s="244">
        <v>674</v>
      </c>
      <c r="BF343" s="244"/>
      <c r="BG343" s="244">
        <v>43</v>
      </c>
      <c r="BH343" s="244"/>
      <c r="BI343" s="244">
        <v>588</v>
      </c>
      <c r="BJ343" s="244"/>
      <c r="BK343" s="244"/>
      <c r="BL343" s="244"/>
      <c r="BM343" s="244"/>
      <c r="BN343" s="244"/>
      <c r="BO343" s="244"/>
      <c r="BP343" s="244"/>
      <c r="BQ343" s="244"/>
      <c r="BR343" s="244"/>
      <c r="BS343" s="244"/>
      <c r="BT343" s="244"/>
      <c r="BU343" s="244"/>
      <c r="BW343" s="244"/>
      <c r="BX343" s="244"/>
      <c r="BY343" s="244"/>
      <c r="BZ343" s="244"/>
      <c r="CA343" s="244"/>
      <c r="CB343" s="244"/>
      <c r="CC343" s="244"/>
      <c r="CE343" s="244"/>
      <c r="CF343" s="244"/>
      <c r="CG343" s="244"/>
      <c r="CH343" s="244"/>
      <c r="CI343" s="244"/>
      <c r="CJ343" s="244"/>
      <c r="CK343" s="244"/>
      <c r="CL343" s="244"/>
      <c r="CM343" s="244"/>
      <c r="CN343" s="244"/>
      <c r="CO343" s="257">
        <v>5.4</v>
      </c>
      <c r="CP343" s="244"/>
      <c r="CQ343" s="244"/>
      <c r="CR343" s="244"/>
      <c r="CS343" s="244"/>
      <c r="CT343" s="244"/>
      <c r="CU343" s="244"/>
      <c r="CV343" s="244"/>
      <c r="CW343" s="244"/>
      <c r="CX343" s="244"/>
      <c r="CY343" s="244"/>
      <c r="CZ343" s="244"/>
      <c r="DA343" s="244"/>
      <c r="DE343" s="244"/>
      <c r="DF343" s="244"/>
      <c r="DG343" s="244"/>
      <c r="DH343" s="244"/>
      <c r="DI343" s="244"/>
      <c r="DJ343" s="244"/>
      <c r="DK343" s="244"/>
      <c r="DL343" s="244"/>
      <c r="DM343" s="244"/>
      <c r="DN343" s="244"/>
      <c r="DO343" s="244"/>
      <c r="DP343" s="244"/>
      <c r="DQ343" s="244"/>
      <c r="DR343" s="244"/>
      <c r="DS343" s="244"/>
      <c r="DT343" s="244"/>
      <c r="DU343" s="244"/>
      <c r="DV343" s="244"/>
      <c r="DW343" s="244"/>
      <c r="DX343" s="244"/>
      <c r="DY343" s="244"/>
      <c r="DZ343" s="244"/>
      <c r="EA343" s="244"/>
      <c r="EB343" s="244"/>
      <c r="EC343" s="245">
        <v>802000</v>
      </c>
      <c r="ED343" s="244"/>
      <c r="EE343" s="245">
        <v>599000</v>
      </c>
      <c r="EK343" s="242">
        <v>5.8999999999999995</v>
      </c>
      <c r="EO343" s="244"/>
      <c r="EP343" s="244"/>
      <c r="GA343" s="254">
        <v>5.3668210690453151</v>
      </c>
      <c r="GB343" s="254"/>
      <c r="GC343" s="254">
        <v>27.325891543024763</v>
      </c>
      <c r="GD343" s="254"/>
      <c r="GE343" s="254">
        <v>83.086085770868266</v>
      </c>
      <c r="GF343" s="254"/>
      <c r="GG343" s="254">
        <v>139.842852285677</v>
      </c>
      <c r="GH343" s="254"/>
      <c r="GI343" s="254">
        <v>67.371271440738909</v>
      </c>
      <c r="GJ343" s="254"/>
      <c r="GK343" s="254">
        <v>10.918262950612627</v>
      </c>
      <c r="GL343" s="254"/>
      <c r="GM343" s="254">
        <v>1.3957659477896067</v>
      </c>
      <c r="GN343" s="254"/>
      <c r="GO343" s="254">
        <v>55.063872364617666</v>
      </c>
      <c r="GP343" s="254"/>
      <c r="GQ343" s="254">
        <v>1789</v>
      </c>
      <c r="GR343" s="254"/>
      <c r="GS343" s="254">
        <v>92.7</v>
      </c>
      <c r="GT343" s="254"/>
      <c r="GU343" s="184">
        <v>84</v>
      </c>
      <c r="GV343" s="184"/>
      <c r="GW343" s="184">
        <v>68.3</v>
      </c>
      <c r="GX343" s="184"/>
      <c r="GY343" s="184">
        <v>53.8</v>
      </c>
      <c r="GZ343" s="184"/>
      <c r="HC343" s="184"/>
      <c r="HG343" s="184">
        <v>976.96923257552817</v>
      </c>
      <c r="HH343" s="184"/>
      <c r="HI343" s="184">
        <v>4075.3397146335283</v>
      </c>
      <c r="HJ343" s="184"/>
      <c r="HK343" s="184">
        <v>706.30982468932871</v>
      </c>
      <c r="HL343" s="184"/>
      <c r="HM343" s="184">
        <v>7016.7524578716775</v>
      </c>
      <c r="HO343" s="183">
        <v>1032.748044529551</v>
      </c>
      <c r="HQ343" s="154"/>
      <c r="HS343" s="238">
        <v>11</v>
      </c>
      <c r="HT343" s="194">
        <v>2008</v>
      </c>
      <c r="HU343" s="239"/>
      <c r="HW343" s="239">
        <v>74.200233900000001</v>
      </c>
      <c r="HX343" s="239"/>
      <c r="HY343" s="154"/>
      <c r="HZ343" s="154"/>
      <c r="IA343" s="184"/>
      <c r="IB343" s="184"/>
      <c r="ID343" s="184"/>
      <c r="IE343" s="185"/>
      <c r="IF343" s="185"/>
      <c r="IG343" s="184"/>
    </row>
    <row r="344" spans="1:241" ht="15" customHeight="1" x14ac:dyDescent="0.25">
      <c r="A344" s="156">
        <v>341</v>
      </c>
      <c r="B344" s="155"/>
      <c r="C344" s="244"/>
      <c r="D344" s="244"/>
      <c r="E344" s="245">
        <v>157718</v>
      </c>
      <c r="F344" s="244"/>
      <c r="G344" s="244"/>
      <c r="H344" s="244"/>
      <c r="I344" s="244"/>
      <c r="J344" s="244"/>
      <c r="K344" s="244"/>
      <c r="L344" s="244"/>
      <c r="M344" s="244"/>
      <c r="N344" s="244"/>
      <c r="O344" s="244"/>
      <c r="P344" s="244"/>
      <c r="Q344" s="244"/>
      <c r="R344" s="244"/>
      <c r="S344" s="244"/>
      <c r="U344" s="244"/>
      <c r="V344" s="244"/>
      <c r="W344" s="244"/>
      <c r="X344" s="244"/>
      <c r="Y344" s="244"/>
      <c r="Z344" s="244"/>
      <c r="AA344" s="244"/>
      <c r="AB344" s="244"/>
      <c r="AC344" s="244"/>
      <c r="AD344" s="244"/>
      <c r="AE344" s="244"/>
      <c r="AF344" s="244"/>
      <c r="AG344" s="244"/>
      <c r="AH344" s="244"/>
      <c r="AI344" s="244"/>
      <c r="AJ344" s="244"/>
      <c r="AK344" s="244"/>
      <c r="AL344" s="244"/>
      <c r="AM344" s="244"/>
      <c r="AN344" s="244"/>
      <c r="AO344" s="244"/>
      <c r="AP344" s="244"/>
      <c r="AQ344" s="244"/>
      <c r="AR344" s="244"/>
      <c r="AS344" s="244"/>
      <c r="AT344" s="244"/>
      <c r="AU344" s="244"/>
      <c r="AV344" s="244"/>
      <c r="AW344" s="244"/>
      <c r="AX344" s="244"/>
      <c r="AY344" s="244"/>
      <c r="AZ344" s="244"/>
      <c r="BA344" s="244"/>
      <c r="BB344" s="244"/>
      <c r="BC344" s="244">
        <v>1281</v>
      </c>
      <c r="BD344" s="244"/>
      <c r="BE344" s="244">
        <v>525</v>
      </c>
      <c r="BF344" s="244"/>
      <c r="BG344" s="244">
        <v>62</v>
      </c>
      <c r="BH344" s="244"/>
      <c r="BI344" s="244">
        <v>694</v>
      </c>
      <c r="BJ344" s="244"/>
      <c r="BK344" s="244"/>
      <c r="BL344" s="244"/>
      <c r="BM344" s="244"/>
      <c r="BN344" s="244"/>
      <c r="BO344" s="244"/>
      <c r="BP344" s="244"/>
      <c r="BQ344" s="244"/>
      <c r="BR344" s="244"/>
      <c r="BS344" s="244"/>
      <c r="BT344" s="244"/>
      <c r="BU344" s="244"/>
      <c r="BW344" s="244"/>
      <c r="BX344" s="244"/>
      <c r="BY344" s="244"/>
      <c r="BZ344" s="244"/>
      <c r="CA344" s="244"/>
      <c r="CB344" s="244"/>
      <c r="CC344" s="244"/>
      <c r="CE344" s="244"/>
      <c r="CF344" s="244"/>
      <c r="CG344" s="244"/>
      <c r="CH344" s="244"/>
      <c r="CI344" s="244"/>
      <c r="CJ344" s="244"/>
      <c r="CK344" s="244"/>
      <c r="CL344" s="244"/>
      <c r="CM344" s="244"/>
      <c r="CN344" s="244"/>
      <c r="CO344" s="257">
        <v>3.4</v>
      </c>
      <c r="CP344" s="244"/>
      <c r="CQ344" s="244"/>
      <c r="CR344" s="244"/>
      <c r="CS344" s="244"/>
      <c r="CT344" s="244"/>
      <c r="CU344" s="244"/>
      <c r="CV344" s="244"/>
      <c r="CW344" s="244"/>
      <c r="CX344" s="244"/>
      <c r="CY344" s="244"/>
      <c r="CZ344" s="244"/>
      <c r="DA344" s="244"/>
      <c r="DE344" s="244"/>
      <c r="DF344" s="244"/>
      <c r="DG344" s="244"/>
      <c r="DH344" s="244"/>
      <c r="DI344" s="244"/>
      <c r="DJ344" s="244"/>
      <c r="DK344" s="244"/>
      <c r="DL344" s="244"/>
      <c r="DM344" s="244"/>
      <c r="DN344" s="244"/>
      <c r="DO344" s="244"/>
      <c r="DP344" s="244"/>
      <c r="DQ344" s="244"/>
      <c r="DR344" s="244"/>
      <c r="DS344" s="244"/>
      <c r="DT344" s="244"/>
      <c r="DU344" s="244"/>
      <c r="DV344" s="244"/>
      <c r="DW344" s="244"/>
      <c r="DX344" s="244"/>
      <c r="DY344" s="244"/>
      <c r="DZ344" s="244"/>
      <c r="EA344" s="244"/>
      <c r="EB344" s="244"/>
      <c r="EC344" s="245">
        <v>760000</v>
      </c>
      <c r="ED344" s="244"/>
      <c r="EE344" s="245">
        <v>576050</v>
      </c>
      <c r="EK344" s="242">
        <v>4.8</v>
      </c>
      <c r="EO344" s="244"/>
      <c r="EP344" s="244"/>
      <c r="GA344" s="254">
        <v>4.7111277767594366</v>
      </c>
      <c r="GB344" s="254"/>
      <c r="GC344" s="254">
        <v>23.703770105262034</v>
      </c>
      <c r="GD344" s="254"/>
      <c r="GE344" s="254">
        <v>88.523183085054157</v>
      </c>
      <c r="GF344" s="254"/>
      <c r="GG344" s="254">
        <v>149.85237528084789</v>
      </c>
      <c r="GH344" s="254"/>
      <c r="GI344" s="254">
        <v>73.782359362384355</v>
      </c>
      <c r="GJ344" s="254"/>
      <c r="GK344" s="254">
        <v>13.366093196993484</v>
      </c>
      <c r="GL344" s="254"/>
      <c r="GM344" s="254">
        <v>1.3131416933311282</v>
      </c>
      <c r="GN344" s="254"/>
      <c r="GO344" s="254">
        <v>49.887007643421981</v>
      </c>
      <c r="GP344" s="254"/>
      <c r="GQ344" s="254">
        <v>1825.5</v>
      </c>
      <c r="GR344" s="254"/>
      <c r="GS344" s="254">
        <v>92.300000000000011</v>
      </c>
      <c r="GT344" s="254"/>
      <c r="GU344" s="184">
        <v>84.1</v>
      </c>
      <c r="GV344" s="184"/>
      <c r="GW344" s="184">
        <v>68.3</v>
      </c>
      <c r="GX344" s="184"/>
      <c r="GY344" s="184">
        <v>53.8</v>
      </c>
      <c r="GZ344" s="184"/>
      <c r="HC344" s="184"/>
      <c r="HG344" s="184">
        <v>983.9962747837169</v>
      </c>
      <c r="HH344" s="184"/>
      <c r="HI344" s="184">
        <v>3875.9404945714778</v>
      </c>
      <c r="HJ344" s="184"/>
      <c r="HK344" s="184">
        <v>665.39225056981104</v>
      </c>
      <c r="HL344" s="184"/>
      <c r="HM344" s="184">
        <v>6764.8212141264121</v>
      </c>
      <c r="HO344" s="183">
        <v>954.10854114351002</v>
      </c>
      <c r="HQ344" s="154"/>
      <c r="HS344" s="238">
        <v>11</v>
      </c>
      <c r="HT344" s="194">
        <v>2009</v>
      </c>
      <c r="HU344" s="239"/>
      <c r="HW344" s="239">
        <v>73.400000000000006</v>
      </c>
      <c r="HX344" s="239"/>
      <c r="HY344" s="154"/>
      <c r="HZ344" s="154"/>
      <c r="IA344" s="184"/>
      <c r="IB344" s="184"/>
      <c r="ID344" s="184"/>
      <c r="IE344" s="185"/>
      <c r="IF344" s="185"/>
      <c r="IG344" s="184"/>
    </row>
    <row r="345" spans="1:241" ht="15" customHeight="1" x14ac:dyDescent="0.25">
      <c r="A345" s="156">
        <v>342</v>
      </c>
      <c r="B345" s="155"/>
      <c r="C345" s="244"/>
      <c r="D345" s="244"/>
      <c r="E345" s="245">
        <v>159104</v>
      </c>
      <c r="F345" s="244"/>
      <c r="G345" s="244"/>
      <c r="H345" s="244"/>
      <c r="I345" s="244"/>
      <c r="J345" s="244"/>
      <c r="K345" s="244"/>
      <c r="L345" s="244"/>
      <c r="M345" s="244"/>
      <c r="N345" s="244"/>
      <c r="O345" s="244"/>
      <c r="P345" s="244"/>
      <c r="Q345" s="244"/>
      <c r="R345" s="244"/>
      <c r="S345" s="244"/>
      <c r="U345" s="244"/>
      <c r="V345" s="244"/>
      <c r="W345" s="244"/>
      <c r="X345" s="244"/>
      <c r="Y345" s="244"/>
      <c r="Z345" s="244"/>
      <c r="AA345" s="244"/>
      <c r="AB345" s="244"/>
      <c r="AC345" s="244"/>
      <c r="AD345" s="244"/>
      <c r="AE345" s="244"/>
      <c r="AF345" s="244"/>
      <c r="AG345" s="244"/>
      <c r="AH345" s="244"/>
      <c r="AI345" s="244"/>
      <c r="AJ345" s="244"/>
      <c r="AK345" s="244"/>
      <c r="AL345" s="244"/>
      <c r="AM345" s="244"/>
      <c r="AN345" s="244"/>
      <c r="AO345" s="244"/>
      <c r="AP345" s="244"/>
      <c r="AQ345" s="244"/>
      <c r="AR345" s="244"/>
      <c r="AS345" s="244"/>
      <c r="AT345" s="244"/>
      <c r="AU345" s="244"/>
      <c r="AV345" s="244"/>
      <c r="AW345" s="244"/>
      <c r="AX345" s="244"/>
      <c r="AY345" s="244"/>
      <c r="AZ345" s="244"/>
      <c r="BA345" s="244"/>
      <c r="BB345" s="244"/>
      <c r="BC345" s="244">
        <v>1182</v>
      </c>
      <c r="BD345" s="244"/>
      <c r="BE345" s="244">
        <v>531</v>
      </c>
      <c r="BF345" s="244"/>
      <c r="BG345" s="244">
        <v>48</v>
      </c>
      <c r="BH345" s="244"/>
      <c r="BI345" s="244">
        <v>603</v>
      </c>
      <c r="BJ345" s="244"/>
      <c r="BK345" s="244"/>
      <c r="BL345" s="244"/>
      <c r="BM345" s="244"/>
      <c r="BN345" s="244"/>
      <c r="BO345" s="244"/>
      <c r="BP345" s="244"/>
      <c r="BQ345" s="244"/>
      <c r="BR345" s="244"/>
      <c r="BS345" s="244"/>
      <c r="BT345" s="244"/>
      <c r="BU345" s="244"/>
      <c r="BW345" s="244"/>
      <c r="BX345" s="244"/>
      <c r="BY345" s="244"/>
      <c r="BZ345" s="244"/>
      <c r="CA345" s="244"/>
      <c r="CB345" s="244"/>
      <c r="CC345" s="244"/>
      <c r="CE345" s="244"/>
      <c r="CF345" s="244"/>
      <c r="CG345" s="244"/>
      <c r="CH345" s="244"/>
      <c r="CI345" s="244"/>
      <c r="CJ345" s="244"/>
      <c r="CK345" s="244"/>
      <c r="CL345" s="244"/>
      <c r="CM345" s="244"/>
      <c r="CN345" s="244"/>
      <c r="CO345" s="257">
        <v>3.1</v>
      </c>
      <c r="CP345" s="244"/>
      <c r="CQ345" s="244"/>
      <c r="CR345" s="244"/>
      <c r="CS345" s="244"/>
      <c r="CT345" s="244"/>
      <c r="CU345" s="244"/>
      <c r="CV345" s="244"/>
      <c r="CW345" s="244"/>
      <c r="CX345" s="244"/>
      <c r="CY345" s="244"/>
      <c r="CZ345" s="244"/>
      <c r="DA345" s="244"/>
      <c r="DE345" s="244"/>
      <c r="DF345" s="244"/>
      <c r="DG345" s="244"/>
      <c r="DH345" s="244"/>
      <c r="DI345" s="244"/>
      <c r="DJ345" s="244"/>
      <c r="DK345" s="244"/>
      <c r="DL345" s="244"/>
      <c r="DM345" s="244"/>
      <c r="DN345" s="244"/>
      <c r="DO345" s="244"/>
      <c r="DP345" s="244"/>
      <c r="DQ345" s="244"/>
      <c r="DR345" s="244"/>
      <c r="DS345" s="244"/>
      <c r="DT345" s="244"/>
      <c r="DU345" s="244"/>
      <c r="DV345" s="244"/>
      <c r="DW345" s="244"/>
      <c r="DX345" s="244"/>
      <c r="DY345" s="244"/>
      <c r="DZ345" s="244"/>
      <c r="EA345" s="244"/>
      <c r="EB345" s="244"/>
      <c r="EC345" s="245">
        <v>795000</v>
      </c>
      <c r="ED345" s="244"/>
      <c r="EE345" s="245">
        <v>600000</v>
      </c>
      <c r="EK345" s="242">
        <v>4.2</v>
      </c>
      <c r="EO345" s="244"/>
      <c r="EP345" s="244"/>
      <c r="GA345" s="254">
        <v>4.0230100066475645</v>
      </c>
      <c r="GB345" s="254"/>
      <c r="GC345" s="254">
        <v>20.026366656571255</v>
      </c>
      <c r="GD345" s="254"/>
      <c r="GE345" s="254">
        <v>93.836953220963409</v>
      </c>
      <c r="GF345" s="254"/>
      <c r="GG345" s="254">
        <v>159.63040150346006</v>
      </c>
      <c r="GH345" s="254"/>
      <c r="GI345" s="254">
        <v>80.280574242802331</v>
      </c>
      <c r="GJ345" s="254"/>
      <c r="GK345" s="254">
        <v>15.879047009576492</v>
      </c>
      <c r="GL345" s="254"/>
      <c r="GM345" s="254">
        <v>1.2299330620926545</v>
      </c>
      <c r="GN345" s="254"/>
      <c r="GO345" s="254">
        <v>53.132259992451871</v>
      </c>
      <c r="GP345" s="254"/>
      <c r="GQ345" s="254">
        <v>1862</v>
      </c>
      <c r="GR345" s="254"/>
      <c r="GS345" s="254">
        <v>91.9</v>
      </c>
      <c r="GT345" s="254"/>
      <c r="GU345" s="184">
        <v>84.2</v>
      </c>
      <c r="GV345" s="184"/>
      <c r="GW345" s="184"/>
      <c r="GX345" s="184"/>
      <c r="GY345" s="184"/>
      <c r="GZ345" s="184"/>
      <c r="HC345" s="184"/>
      <c r="HG345" s="184">
        <v>1027.0247275953643</v>
      </c>
      <c r="HH345" s="184"/>
      <c r="HI345" s="184">
        <v>4327.4811155068583</v>
      </c>
      <c r="HJ345" s="184"/>
      <c r="HK345" s="184">
        <v>776.04176162087595</v>
      </c>
      <c r="HL345" s="184"/>
      <c r="HM345" s="184">
        <v>7362.3695708981304</v>
      </c>
      <c r="HO345" s="183">
        <v>1050.1067469197726</v>
      </c>
      <c r="HQ345" s="154"/>
      <c r="HS345" s="238">
        <v>11</v>
      </c>
      <c r="HT345" s="194">
        <v>2010</v>
      </c>
      <c r="HU345" s="239"/>
      <c r="HW345" s="239">
        <v>73.8</v>
      </c>
      <c r="HX345" s="239"/>
      <c r="HY345" s="154"/>
      <c r="HZ345" s="154"/>
      <c r="IA345" s="184"/>
      <c r="IB345" s="184"/>
      <c r="ID345" s="184"/>
      <c r="IE345" s="185"/>
      <c r="IF345" s="185"/>
      <c r="IG345" s="184"/>
    </row>
    <row r="346" spans="1:241" ht="15" customHeight="1" x14ac:dyDescent="0.25">
      <c r="A346" s="156">
        <v>343</v>
      </c>
      <c r="B346" s="155"/>
      <c r="C346" s="244"/>
      <c r="D346" s="244"/>
      <c r="E346" s="245">
        <v>160665</v>
      </c>
      <c r="F346" s="244"/>
      <c r="G346" s="244"/>
      <c r="H346" s="244"/>
      <c r="I346" s="244"/>
      <c r="J346" s="244"/>
      <c r="K346" s="244"/>
      <c r="L346" s="244"/>
      <c r="M346" s="244"/>
      <c r="N346" s="244"/>
      <c r="O346" s="244"/>
      <c r="P346" s="244"/>
      <c r="Q346" s="244"/>
      <c r="R346" s="244"/>
      <c r="S346" s="244"/>
      <c r="U346" s="244"/>
      <c r="V346" s="244"/>
      <c r="W346" s="244"/>
      <c r="X346" s="244"/>
      <c r="Y346" s="244"/>
      <c r="Z346" s="244"/>
      <c r="AA346" s="244"/>
      <c r="AB346" s="244"/>
      <c r="AC346" s="244"/>
      <c r="AD346" s="244"/>
      <c r="AE346" s="244"/>
      <c r="AF346" s="244"/>
      <c r="AG346" s="244"/>
      <c r="AH346" s="244"/>
      <c r="AI346" s="244"/>
      <c r="AJ346" s="244"/>
      <c r="AK346" s="244"/>
      <c r="AL346" s="244"/>
      <c r="AM346" s="244"/>
      <c r="AN346" s="244"/>
      <c r="AO346" s="244"/>
      <c r="AP346" s="244"/>
      <c r="AQ346" s="244"/>
      <c r="AR346" s="244"/>
      <c r="AS346" s="244"/>
      <c r="AT346" s="244"/>
      <c r="AU346" s="244"/>
      <c r="AV346" s="244"/>
      <c r="AW346" s="244"/>
      <c r="AX346" s="244"/>
      <c r="AY346" s="244"/>
      <c r="AZ346" s="244"/>
      <c r="BA346" s="244"/>
      <c r="BB346" s="244"/>
      <c r="BC346" s="244">
        <v>835</v>
      </c>
      <c r="BD346" s="244"/>
      <c r="BE346" s="244">
        <v>410</v>
      </c>
      <c r="BF346" s="244"/>
      <c r="BG346" s="244">
        <v>8</v>
      </c>
      <c r="BH346" s="244"/>
      <c r="BI346" s="244">
        <v>417</v>
      </c>
      <c r="BJ346" s="244"/>
      <c r="BK346" s="244"/>
      <c r="BL346" s="244"/>
      <c r="BM346" s="244"/>
      <c r="BN346" s="244"/>
      <c r="BO346" s="244"/>
      <c r="BP346" s="244"/>
      <c r="BQ346" s="244"/>
      <c r="BR346" s="244"/>
      <c r="BS346" s="244"/>
      <c r="BT346" s="244"/>
      <c r="BU346" s="244"/>
      <c r="BW346" s="244"/>
      <c r="BX346" s="244"/>
      <c r="BY346" s="244"/>
      <c r="BZ346" s="244"/>
      <c r="CA346" s="244"/>
      <c r="CB346" s="244"/>
      <c r="CC346" s="244"/>
      <c r="CE346" s="244"/>
      <c r="CF346" s="244"/>
      <c r="CG346" s="244"/>
      <c r="CH346" s="244"/>
      <c r="CI346" s="244"/>
      <c r="CJ346" s="244"/>
      <c r="CK346" s="244"/>
      <c r="CL346" s="244"/>
      <c r="CM346" s="244"/>
      <c r="CN346" s="244"/>
      <c r="CO346" s="257">
        <v>4</v>
      </c>
      <c r="CP346" s="244"/>
      <c r="CQ346" s="244"/>
      <c r="CR346" s="244"/>
      <c r="CS346" s="244"/>
      <c r="CT346" s="244"/>
      <c r="CU346" s="244"/>
      <c r="CV346" s="244"/>
      <c r="CW346" s="244"/>
      <c r="CX346" s="244"/>
      <c r="CY346" s="244"/>
      <c r="CZ346" s="244"/>
      <c r="DA346" s="244"/>
      <c r="DE346" s="244"/>
      <c r="DF346" s="244"/>
      <c r="DG346" s="244"/>
      <c r="DH346" s="244"/>
      <c r="DI346" s="244"/>
      <c r="DJ346" s="244"/>
      <c r="DK346" s="244"/>
      <c r="DL346" s="244"/>
      <c r="DM346" s="244"/>
      <c r="DN346" s="244"/>
      <c r="DO346" s="244"/>
      <c r="DP346" s="244"/>
      <c r="DQ346" s="244"/>
      <c r="DR346" s="244"/>
      <c r="DS346" s="244"/>
      <c r="DT346" s="244"/>
      <c r="DU346" s="244"/>
      <c r="DV346" s="244"/>
      <c r="DW346" s="244"/>
      <c r="DX346" s="244"/>
      <c r="DY346" s="244"/>
      <c r="DZ346" s="244"/>
      <c r="EA346" s="244"/>
      <c r="EB346" s="244"/>
      <c r="EC346" s="245">
        <v>942500</v>
      </c>
      <c r="ED346" s="244"/>
      <c r="EE346" s="245">
        <v>660250</v>
      </c>
      <c r="EK346" s="242">
        <v>3.1</v>
      </c>
      <c r="EO346" s="244"/>
      <c r="EP346" s="244"/>
      <c r="GA346" s="254">
        <v>2.0334265874418662</v>
      </c>
      <c r="GB346" s="254"/>
      <c r="GC346" s="254">
        <v>22.816335308909633</v>
      </c>
      <c r="GD346" s="254"/>
      <c r="GE346" s="254">
        <v>87.586930832396476</v>
      </c>
      <c r="GF346" s="254"/>
      <c r="GG346" s="254">
        <v>153.66324069883777</v>
      </c>
      <c r="GH346" s="254"/>
      <c r="GI346" s="254">
        <v>79.156063197250859</v>
      </c>
      <c r="GJ346" s="254"/>
      <c r="GK346" s="254">
        <v>12.923728944083678</v>
      </c>
      <c r="GL346" s="254"/>
      <c r="GM346" s="254">
        <v>1.2390436474600828</v>
      </c>
      <c r="GN346" s="254"/>
      <c r="GO346" s="254">
        <v>51.476058924945853</v>
      </c>
      <c r="GP346" s="254"/>
      <c r="GQ346" s="254"/>
      <c r="GR346" s="254"/>
      <c r="GS346" s="254"/>
      <c r="GT346" s="254"/>
      <c r="GU346" s="184"/>
      <c r="GV346" s="184"/>
      <c r="GW346" s="184"/>
      <c r="GX346" s="184"/>
      <c r="GY346" s="184"/>
      <c r="GZ346" s="184"/>
      <c r="HC346" s="184"/>
      <c r="HG346" s="184">
        <v>1007.5871799063864</v>
      </c>
      <c r="HH346" s="184"/>
      <c r="HI346" s="184">
        <v>3321.2834626120971</v>
      </c>
      <c r="HJ346" s="184"/>
      <c r="HK346" s="184">
        <v>788.38852658540577</v>
      </c>
      <c r="HL346" s="184"/>
      <c r="HM346" s="184">
        <v>6705.5411239683435</v>
      </c>
      <c r="HO346" s="183">
        <v>1134</v>
      </c>
      <c r="HQ346" s="154"/>
      <c r="HS346" s="238">
        <v>11</v>
      </c>
      <c r="HT346" s="194">
        <v>2011</v>
      </c>
      <c r="HU346" s="239"/>
      <c r="HW346" s="239">
        <v>75</v>
      </c>
      <c r="HX346" s="239"/>
      <c r="HY346" s="154"/>
      <c r="HZ346" s="154"/>
      <c r="IA346" s="184"/>
      <c r="IB346" s="184"/>
      <c r="ID346" s="184"/>
      <c r="IE346" s="185"/>
      <c r="IF346" s="185"/>
      <c r="IG346" s="184"/>
    </row>
    <row r="347" spans="1:241" ht="15" customHeight="1" x14ac:dyDescent="0.3">
      <c r="A347" s="156">
        <v>344</v>
      </c>
      <c r="B347" s="155"/>
      <c r="C347" s="244"/>
      <c r="D347" s="244"/>
      <c r="E347" s="245">
        <v>161827</v>
      </c>
      <c r="F347" s="244"/>
      <c r="G347" s="244"/>
      <c r="H347" s="244"/>
      <c r="I347" s="244"/>
      <c r="J347" s="244"/>
      <c r="K347" s="244"/>
      <c r="L347" s="244"/>
      <c r="M347" s="244"/>
      <c r="N347" s="244"/>
      <c r="O347" s="244"/>
      <c r="P347" s="244"/>
      <c r="Q347" s="244"/>
      <c r="R347" s="244"/>
      <c r="S347" s="244"/>
      <c r="U347" s="244"/>
      <c r="V347" s="244"/>
      <c r="W347" s="244"/>
      <c r="X347" s="244"/>
      <c r="Y347" s="244"/>
      <c r="Z347" s="244"/>
      <c r="AA347" s="244"/>
      <c r="AB347" s="244"/>
      <c r="AC347" s="244"/>
      <c r="AD347" s="244"/>
      <c r="AE347" s="244"/>
      <c r="AF347" s="244"/>
      <c r="AG347" s="244"/>
      <c r="AH347" s="244"/>
      <c r="AI347" s="244"/>
      <c r="AJ347" s="244"/>
      <c r="AK347" s="244"/>
      <c r="AL347" s="244"/>
      <c r="AM347" s="244"/>
      <c r="AN347" s="244"/>
      <c r="AO347" s="244"/>
      <c r="AP347" s="244"/>
      <c r="AQ347" s="244"/>
      <c r="AR347" s="244"/>
      <c r="AS347" s="244"/>
      <c r="AT347" s="244"/>
      <c r="AU347" s="244"/>
      <c r="AV347" s="244"/>
      <c r="AW347" s="244"/>
      <c r="AX347" s="244"/>
      <c r="AY347" s="244"/>
      <c r="AZ347" s="244"/>
      <c r="BA347" s="244"/>
      <c r="BB347" s="244"/>
      <c r="BC347" s="278">
        <f t="shared" ref="BC347" si="128">SUM(BE347,BG347,BI347)</f>
        <v>1061</v>
      </c>
      <c r="BD347" s="279"/>
      <c r="BE347" s="280">
        <v>551</v>
      </c>
      <c r="BF347" s="279"/>
      <c r="BG347" s="280">
        <v>20</v>
      </c>
      <c r="BH347" s="279"/>
      <c r="BI347" s="280">
        <v>490</v>
      </c>
      <c r="BJ347" s="244"/>
      <c r="BK347" s="244"/>
      <c r="BL347" s="244"/>
      <c r="BM347" s="244"/>
      <c r="BN347" s="244"/>
      <c r="BO347" s="244"/>
      <c r="BP347" s="244"/>
      <c r="BQ347" s="244"/>
      <c r="BR347" s="244"/>
      <c r="BS347" s="244"/>
      <c r="BT347" s="244"/>
      <c r="BU347" s="244"/>
      <c r="BW347" s="244"/>
      <c r="BX347" s="244"/>
      <c r="BY347" s="244"/>
      <c r="BZ347" s="244"/>
      <c r="CA347" s="244"/>
      <c r="CB347" s="244"/>
      <c r="CC347" s="244"/>
      <c r="CE347" s="244"/>
      <c r="CF347" s="244"/>
      <c r="CG347" s="244"/>
      <c r="CH347" s="244"/>
      <c r="CI347" s="244"/>
      <c r="CJ347" s="244"/>
      <c r="CK347" s="244"/>
      <c r="CL347" s="244"/>
      <c r="CM347" s="244"/>
      <c r="CN347" s="244"/>
      <c r="CO347" s="257"/>
      <c r="CP347" s="244"/>
      <c r="CQ347" s="244"/>
      <c r="CR347" s="244"/>
      <c r="CS347" s="244"/>
      <c r="CT347" s="244"/>
      <c r="CU347" s="244"/>
      <c r="CV347" s="244"/>
      <c r="CW347" s="244"/>
      <c r="CX347" s="244"/>
      <c r="CY347" s="244"/>
      <c r="CZ347" s="244"/>
      <c r="DA347" s="244"/>
      <c r="DE347" s="244"/>
      <c r="DF347" s="244"/>
      <c r="DG347" s="244"/>
      <c r="DH347" s="244"/>
      <c r="DI347" s="244"/>
      <c r="DJ347" s="244"/>
      <c r="DK347" s="244"/>
      <c r="DL347" s="244"/>
      <c r="DM347" s="244"/>
      <c r="DN347" s="244"/>
      <c r="DO347" s="244"/>
      <c r="DP347" s="244"/>
      <c r="DQ347" s="244"/>
      <c r="DR347" s="244"/>
      <c r="DS347" s="244"/>
      <c r="DT347" s="244"/>
      <c r="DU347" s="244"/>
      <c r="DV347" s="244"/>
      <c r="DW347" s="244"/>
      <c r="DX347" s="244"/>
      <c r="DY347" s="244"/>
      <c r="DZ347" s="244"/>
      <c r="EA347" s="244"/>
      <c r="EB347" s="244"/>
      <c r="EC347" s="245">
        <v>970000</v>
      </c>
      <c r="ED347" s="244"/>
      <c r="EE347" s="245">
        <v>670000</v>
      </c>
      <c r="EK347" s="242">
        <v>3.2</v>
      </c>
      <c r="EO347" s="244"/>
      <c r="EP347" s="244"/>
      <c r="GA347" s="254">
        <v>2.7632725280787946</v>
      </c>
      <c r="GB347" s="254"/>
      <c r="GC347" s="254">
        <v>15.510027563232079</v>
      </c>
      <c r="GD347" s="254"/>
      <c r="GE347" s="254">
        <v>69.359229520385398</v>
      </c>
      <c r="GF347" s="254"/>
      <c r="GG347" s="254">
        <v>131.30273489423217</v>
      </c>
      <c r="GH347" s="254"/>
      <c r="GI347" s="254">
        <v>71.058920529407217</v>
      </c>
      <c r="GJ347" s="254"/>
      <c r="GK347" s="254">
        <v>14.384878086122747</v>
      </c>
      <c r="GL347" s="254"/>
      <c r="GM347" s="254">
        <v>1.4465704535651547</v>
      </c>
      <c r="GN347" s="254"/>
      <c r="GO347" s="254">
        <v>44.707288096190197</v>
      </c>
      <c r="GP347" s="254"/>
      <c r="GQ347" s="254"/>
      <c r="GR347" s="254"/>
      <c r="GS347" s="254"/>
      <c r="GT347" s="254"/>
      <c r="GU347" s="184"/>
      <c r="GV347" s="184"/>
      <c r="GW347" s="184"/>
      <c r="GX347" s="184"/>
      <c r="GY347" s="184"/>
      <c r="GZ347" s="184"/>
      <c r="HC347" s="184"/>
      <c r="HG347" s="184">
        <v>923.45654395453755</v>
      </c>
      <c r="HH347" s="184"/>
      <c r="HI347" s="184">
        <v>2744.1987986341319</v>
      </c>
      <c r="HJ347" s="184"/>
      <c r="HK347" s="184">
        <v>664.24067196729891</v>
      </c>
      <c r="HL347" s="184"/>
      <c r="HM347" s="184">
        <v>5673.4627751053067</v>
      </c>
      <c r="HO347" s="183">
        <v>1013.2885195904521</v>
      </c>
      <c r="HQ347" s="154"/>
      <c r="HS347" s="238">
        <v>11</v>
      </c>
      <c r="HT347" s="194">
        <v>2012</v>
      </c>
      <c r="HU347" s="239"/>
      <c r="HW347" s="239">
        <v>75.860234519999992</v>
      </c>
      <c r="HX347" s="239"/>
      <c r="HY347" s="154"/>
      <c r="HZ347" s="154"/>
      <c r="IA347" s="184"/>
      <c r="IB347" s="184"/>
      <c r="ID347" s="184"/>
      <c r="IE347" s="185"/>
      <c r="IF347" s="185"/>
      <c r="IG347" s="184"/>
    </row>
    <row r="348" spans="1:241" ht="15" customHeight="1" x14ac:dyDescent="0.35">
      <c r="A348" s="198">
        <v>345</v>
      </c>
      <c r="B348" s="155"/>
      <c r="C348" s="244"/>
      <c r="D348" s="244"/>
      <c r="E348" s="269">
        <v>163212</v>
      </c>
      <c r="F348" s="244"/>
      <c r="G348" s="244"/>
      <c r="H348" s="244"/>
      <c r="I348" s="244"/>
      <c r="J348" s="244"/>
      <c r="K348" s="244"/>
      <c r="L348" s="244"/>
      <c r="M348" s="244"/>
      <c r="N348" s="244"/>
      <c r="O348" s="244"/>
      <c r="P348" s="244"/>
      <c r="Q348" s="244"/>
      <c r="R348" s="244"/>
      <c r="S348" s="244"/>
      <c r="U348" s="244"/>
      <c r="V348" s="244"/>
      <c r="W348" s="244"/>
      <c r="X348" s="244"/>
      <c r="Y348" s="244"/>
      <c r="Z348" s="244"/>
      <c r="AA348" s="244"/>
      <c r="AB348" s="244"/>
      <c r="AC348" s="244"/>
      <c r="AD348" s="244"/>
      <c r="AE348" s="244"/>
      <c r="AF348" s="244"/>
      <c r="AG348" s="244"/>
      <c r="AH348" s="244"/>
      <c r="AI348" s="244"/>
      <c r="AJ348" s="244"/>
      <c r="AK348" s="244"/>
      <c r="AL348" s="244"/>
      <c r="AM348" s="244"/>
      <c r="AN348" s="244"/>
      <c r="AO348" s="244"/>
      <c r="AP348" s="244"/>
      <c r="AQ348" s="244"/>
      <c r="AR348" s="244"/>
      <c r="AS348" s="244"/>
      <c r="AT348" s="244"/>
      <c r="AU348" s="244"/>
      <c r="AV348" s="244"/>
      <c r="AW348" s="244"/>
      <c r="AX348" s="244"/>
      <c r="AY348" s="244"/>
      <c r="AZ348" s="244"/>
      <c r="BA348" s="244"/>
      <c r="BB348" s="244"/>
      <c r="BC348" s="281">
        <v>1239</v>
      </c>
      <c r="BD348" s="27"/>
      <c r="BE348" s="281">
        <v>346</v>
      </c>
      <c r="BF348" s="282" t="s">
        <v>64</v>
      </c>
      <c r="BG348" s="281">
        <v>42</v>
      </c>
      <c r="BH348" s="229" t="e">
        <f>#REF!+0.0001*#REF!</f>
        <v>#REF!</v>
      </c>
      <c r="BI348" s="281">
        <v>851</v>
      </c>
      <c r="BJ348" s="244"/>
      <c r="BK348" s="244"/>
      <c r="BL348" s="244"/>
      <c r="BM348" s="244"/>
      <c r="BN348" s="244"/>
      <c r="BO348" s="244"/>
      <c r="BP348" s="244"/>
      <c r="BQ348" s="244"/>
      <c r="BR348" s="244"/>
      <c r="BS348" s="244"/>
      <c r="BT348" s="244"/>
      <c r="BU348" s="244"/>
      <c r="BW348" s="244"/>
      <c r="BX348" s="244"/>
      <c r="BY348" s="244"/>
      <c r="BZ348" s="244"/>
      <c r="CA348" s="244"/>
      <c r="CB348" s="244"/>
      <c r="CC348" s="244"/>
      <c r="CE348" s="244"/>
      <c r="CF348" s="244"/>
      <c r="CG348" s="244"/>
      <c r="CH348" s="244"/>
      <c r="CI348" s="244"/>
      <c r="CJ348" s="244"/>
      <c r="CK348" s="244"/>
      <c r="CL348" s="244"/>
      <c r="CM348" s="244"/>
      <c r="CN348" s="244"/>
      <c r="CO348" s="257"/>
      <c r="CP348" s="244"/>
      <c r="CQ348" s="244"/>
      <c r="CR348" s="244"/>
      <c r="CS348" s="244"/>
      <c r="CT348" s="244"/>
      <c r="CU348" s="244"/>
      <c r="CV348" s="244"/>
      <c r="CW348" s="244"/>
      <c r="CX348" s="244"/>
      <c r="CY348" s="244"/>
      <c r="CZ348" s="244"/>
      <c r="DA348" s="244"/>
      <c r="DE348" s="244"/>
      <c r="DF348" s="244"/>
      <c r="DG348" s="244"/>
      <c r="DH348" s="244"/>
      <c r="DI348" s="244"/>
      <c r="DJ348" s="244"/>
      <c r="DK348" s="244"/>
      <c r="DL348" s="244"/>
      <c r="DM348" s="244"/>
      <c r="DN348" s="244"/>
      <c r="DO348" s="244"/>
      <c r="DP348" s="244"/>
      <c r="DQ348" s="244"/>
      <c r="DR348" s="244"/>
      <c r="DS348" s="244"/>
      <c r="DT348" s="244"/>
      <c r="DU348" s="244"/>
      <c r="DV348" s="244"/>
      <c r="DW348" s="244"/>
      <c r="DX348" s="244"/>
      <c r="DY348" s="244"/>
      <c r="DZ348" s="244"/>
      <c r="EA348" s="244"/>
      <c r="EB348" s="244"/>
      <c r="EC348" s="245">
        <v>970000</v>
      </c>
      <c r="ED348" s="244"/>
      <c r="EE348" s="245">
        <v>670000</v>
      </c>
      <c r="EK348" s="242">
        <v>2.8000000000000003</v>
      </c>
      <c r="EO348" s="244"/>
      <c r="EP348" s="244"/>
      <c r="GA348" s="254">
        <v>1.396526916656923</v>
      </c>
      <c r="GB348" s="254"/>
      <c r="GC348" s="254">
        <v>19.657301474777892</v>
      </c>
      <c r="GD348" s="254"/>
      <c r="GE348" s="254">
        <v>66.470960341391361</v>
      </c>
      <c r="GF348" s="254"/>
      <c r="GG348" s="254">
        <v>129.26004759914625</v>
      </c>
      <c r="GH348" s="254"/>
      <c r="GI348" s="254">
        <v>74.803936902848378</v>
      </c>
      <c r="GJ348" s="254"/>
      <c r="GK348" s="254">
        <v>14.959715979874737</v>
      </c>
      <c r="GL348" s="254"/>
      <c r="GM348" s="254">
        <v>2.3748705457511075</v>
      </c>
      <c r="GN348" s="254"/>
      <c r="GO348" s="254">
        <v>45.581400297823137</v>
      </c>
      <c r="GP348" s="254"/>
      <c r="GQ348" s="254"/>
      <c r="GR348" s="254"/>
      <c r="GS348" s="254"/>
      <c r="GT348" s="254"/>
      <c r="GU348" s="184"/>
      <c r="GV348" s="184"/>
      <c r="GW348" s="184"/>
      <c r="GX348" s="184"/>
      <c r="GY348" s="184"/>
      <c r="GZ348" s="184"/>
      <c r="HC348" s="184"/>
      <c r="HG348" s="184">
        <v>1062.708589495872</v>
      </c>
      <c r="HH348" s="184"/>
      <c r="HI348" s="184">
        <v>3270.9342300067751</v>
      </c>
      <c r="HJ348" s="184"/>
      <c r="HK348" s="184">
        <v>694.46187046749139</v>
      </c>
      <c r="HL348" s="184"/>
      <c r="HM348" s="184">
        <v>6227.5727083385609</v>
      </c>
      <c r="HO348" s="183">
        <v>986.23839037984999</v>
      </c>
      <c r="HQ348" s="154"/>
      <c r="HS348" s="238">
        <v>11</v>
      </c>
      <c r="HT348" s="194">
        <v>2013</v>
      </c>
      <c r="HU348" s="239"/>
      <c r="HW348" s="239">
        <v>73.890071239999997</v>
      </c>
      <c r="HX348" s="239"/>
      <c r="HY348" s="154"/>
      <c r="HZ348" s="154"/>
      <c r="IA348" s="184"/>
      <c r="IB348" s="184"/>
      <c r="ID348" s="184"/>
      <c r="IE348" s="185"/>
      <c r="IF348" s="185"/>
      <c r="IG348" s="184"/>
    </row>
    <row r="349" spans="1:241" ht="15" customHeight="1" x14ac:dyDescent="0.25">
      <c r="A349" s="156">
        <v>346</v>
      </c>
      <c r="B349" s="155"/>
      <c r="E349" s="269">
        <v>164553</v>
      </c>
      <c r="F349" s="244"/>
      <c r="G349" s="244"/>
      <c r="H349" s="244"/>
      <c r="I349" s="244"/>
      <c r="J349" s="244"/>
      <c r="K349" s="244"/>
      <c r="L349" s="244"/>
      <c r="M349" s="244"/>
      <c r="N349" s="244"/>
      <c r="O349" s="244"/>
      <c r="P349" s="244"/>
      <c r="Q349" s="244"/>
      <c r="R349" s="244"/>
      <c r="S349" s="244"/>
      <c r="U349" s="244"/>
      <c r="V349" s="244"/>
      <c r="W349" s="244"/>
      <c r="X349" s="244"/>
      <c r="Y349" s="244"/>
      <c r="Z349" s="244"/>
      <c r="AA349" s="244"/>
      <c r="AB349" s="244"/>
      <c r="AC349" s="244"/>
      <c r="AD349" s="244"/>
      <c r="AE349" s="244"/>
      <c r="AF349" s="244"/>
      <c r="AG349" s="244"/>
      <c r="AH349" s="242"/>
      <c r="AI349" s="244"/>
      <c r="AJ349" s="244"/>
      <c r="AK349" s="244"/>
      <c r="AL349" s="244"/>
      <c r="AM349" s="244"/>
      <c r="AN349" s="244"/>
      <c r="AO349" s="244"/>
      <c r="AP349" s="244"/>
      <c r="AQ349" s="244"/>
      <c r="AR349" s="244"/>
      <c r="AS349" s="244"/>
      <c r="AT349" s="244"/>
      <c r="AU349" s="244"/>
      <c r="AV349" s="244"/>
      <c r="AW349" s="244"/>
      <c r="AX349" s="244"/>
      <c r="AY349" s="244"/>
      <c r="AZ349" s="244"/>
      <c r="BA349" s="244"/>
      <c r="BB349" s="244"/>
      <c r="BC349" s="244"/>
      <c r="BD349" s="244"/>
      <c r="BE349" s="244"/>
      <c r="BF349" s="244"/>
      <c r="BG349" s="244"/>
      <c r="BH349" s="244"/>
      <c r="BI349" s="244"/>
      <c r="BJ349" s="244"/>
      <c r="BK349" s="244"/>
      <c r="BL349" s="244"/>
      <c r="BM349" s="244"/>
      <c r="BN349" s="244"/>
      <c r="BO349" s="244"/>
      <c r="BP349" s="244"/>
      <c r="BQ349" s="244"/>
      <c r="BR349" s="244"/>
      <c r="BS349" s="244"/>
      <c r="BT349" s="244"/>
      <c r="BU349" s="244"/>
      <c r="BW349" s="244"/>
      <c r="BX349" s="244"/>
      <c r="BY349" s="244"/>
      <c r="BZ349" s="244"/>
      <c r="CA349" s="244"/>
      <c r="CB349" s="244"/>
      <c r="CC349" s="244"/>
      <c r="CE349" s="244"/>
      <c r="CF349" s="244"/>
      <c r="CG349" s="244"/>
      <c r="CH349" s="244"/>
      <c r="CI349" s="244"/>
      <c r="CJ349" s="244"/>
      <c r="CK349" s="244"/>
      <c r="CL349" s="244"/>
      <c r="CM349" s="244"/>
      <c r="CN349" s="244"/>
      <c r="CO349" s="257"/>
      <c r="CP349" s="244"/>
      <c r="CQ349" s="244"/>
      <c r="CR349" s="244"/>
      <c r="CS349" s="244"/>
      <c r="CT349" s="244"/>
      <c r="CU349" s="244"/>
      <c r="CV349" s="244"/>
      <c r="CW349" s="244"/>
      <c r="CX349" s="244"/>
      <c r="CY349" s="244"/>
      <c r="CZ349" s="244"/>
      <c r="DA349" s="244"/>
      <c r="DE349" s="244"/>
      <c r="DF349" s="244"/>
      <c r="DG349" s="244"/>
      <c r="DH349" s="244"/>
      <c r="DI349" s="244"/>
      <c r="DJ349" s="244"/>
      <c r="DK349" s="244"/>
      <c r="DL349" s="244"/>
      <c r="DM349" s="244"/>
      <c r="DN349" s="244"/>
      <c r="DO349" s="244"/>
      <c r="DP349" s="244"/>
      <c r="DQ349" s="244"/>
      <c r="DR349" s="244"/>
      <c r="DS349" s="244"/>
      <c r="DT349" s="244"/>
      <c r="DU349" s="244"/>
      <c r="DV349" s="244"/>
      <c r="DW349" s="244"/>
      <c r="DX349" s="244"/>
      <c r="DY349" s="244"/>
      <c r="DZ349" s="244"/>
      <c r="EA349" s="244"/>
      <c r="EB349" s="244"/>
      <c r="EC349" s="245">
        <v>951500</v>
      </c>
      <c r="ED349" s="244"/>
      <c r="EE349" s="245">
        <v>632500</v>
      </c>
      <c r="EK349" s="242">
        <v>3.5000000000000004</v>
      </c>
      <c r="EO349" s="244"/>
      <c r="EP349" s="244"/>
      <c r="GA349" s="267">
        <v>0.80670973468888196</v>
      </c>
      <c r="GB349" s="267"/>
      <c r="GC349" s="267">
        <v>15.568037178735974</v>
      </c>
      <c r="GD349" s="267"/>
      <c r="GE349" s="267">
        <v>61.648013718178461</v>
      </c>
      <c r="GF349" s="267"/>
      <c r="GG349" s="267">
        <v>127.09190356624089</v>
      </c>
      <c r="GH349" s="267"/>
      <c r="GI349" s="267">
        <v>69.839479194723296</v>
      </c>
      <c r="GJ349" s="267"/>
      <c r="GK349" s="267">
        <v>14.518964334352818</v>
      </c>
      <c r="GL349" s="267"/>
      <c r="GM349" s="267">
        <v>1.7535299438680172</v>
      </c>
      <c r="GN349" s="267"/>
      <c r="GO349" s="267">
        <v>43.473002486455286</v>
      </c>
      <c r="GP349" s="254"/>
      <c r="GQ349" s="254"/>
      <c r="GR349" s="254"/>
      <c r="GS349" s="254"/>
      <c r="GT349" s="254"/>
      <c r="GU349" s="184"/>
      <c r="GV349" s="184"/>
      <c r="GW349" s="184"/>
      <c r="GX349" s="184"/>
      <c r="GY349" s="184"/>
      <c r="GZ349" s="184"/>
      <c r="HC349" s="184"/>
      <c r="HG349" s="285">
        <v>910.57453358554949</v>
      </c>
      <c r="HH349" s="285"/>
      <c r="HI349" s="285">
        <v>3532.8808278624679</v>
      </c>
      <c r="HJ349" s="285"/>
      <c r="HK349" s="285">
        <v>673.81279131585131</v>
      </c>
      <c r="HL349" s="285"/>
      <c r="HM349" s="285">
        <v>6363.5127282618105</v>
      </c>
      <c r="HO349" s="183">
        <v>1059.971080557802</v>
      </c>
      <c r="HQ349" s="154"/>
      <c r="HS349" s="238">
        <v>11</v>
      </c>
      <c r="HT349" s="194">
        <v>2014</v>
      </c>
      <c r="HU349" s="239"/>
      <c r="HW349" s="239">
        <v>53.495581379999997</v>
      </c>
      <c r="HX349" s="239"/>
      <c r="HY349" s="154"/>
      <c r="HZ349" s="154"/>
      <c r="IA349" s="184"/>
      <c r="IB349" s="184"/>
      <c r="ID349" s="184"/>
      <c r="IE349" s="185"/>
      <c r="IF349" s="185"/>
      <c r="IG349" s="184"/>
    </row>
    <row r="350" spans="1:241" ht="15" customHeight="1" x14ac:dyDescent="0.25">
      <c r="A350" s="156">
        <v>347</v>
      </c>
      <c r="E350" s="245">
        <v>165092</v>
      </c>
      <c r="F350" s="244"/>
      <c r="G350" s="244"/>
      <c r="H350" s="244"/>
      <c r="I350" s="244"/>
      <c r="J350" s="244"/>
      <c r="K350" s="244"/>
      <c r="L350" s="244"/>
      <c r="M350" s="244"/>
      <c r="N350" s="244"/>
      <c r="O350" s="244"/>
      <c r="P350" s="244"/>
      <c r="Q350" s="244"/>
      <c r="R350" s="244"/>
      <c r="S350" s="244"/>
      <c r="U350" s="244"/>
      <c r="V350" s="244"/>
      <c r="W350" s="244"/>
      <c r="X350" s="244"/>
      <c r="Y350" s="244"/>
      <c r="Z350" s="244"/>
      <c r="AA350" s="244"/>
      <c r="AB350" s="244"/>
      <c r="AC350" s="244"/>
      <c r="AD350" s="244"/>
      <c r="AE350" s="244"/>
      <c r="AF350" s="244"/>
      <c r="AG350" s="244"/>
      <c r="AH350" s="242"/>
      <c r="AI350" s="244"/>
      <c r="AJ350" s="244"/>
      <c r="AK350" s="244"/>
      <c r="AL350" s="244"/>
      <c r="AM350" s="244"/>
      <c r="AN350" s="244"/>
      <c r="AO350" s="244"/>
      <c r="AP350" s="244"/>
      <c r="AQ350" s="244"/>
      <c r="AR350" s="244"/>
      <c r="AS350" s="244"/>
      <c r="AT350" s="244"/>
      <c r="AU350" s="244"/>
      <c r="AV350" s="244"/>
      <c r="AW350" s="244"/>
      <c r="AX350" s="244"/>
      <c r="AY350" s="244"/>
      <c r="AZ350" s="244"/>
      <c r="BA350" s="244"/>
      <c r="BB350" s="244"/>
      <c r="BC350" s="244"/>
      <c r="BD350" s="244"/>
      <c r="BE350" s="244"/>
      <c r="BF350" s="244"/>
      <c r="BG350" s="244"/>
      <c r="BH350" s="244"/>
      <c r="BI350" s="244"/>
      <c r="BJ350" s="244"/>
      <c r="BK350" s="244"/>
      <c r="BL350" s="244"/>
      <c r="BM350" s="244"/>
      <c r="BN350" s="244"/>
      <c r="BO350" s="244"/>
      <c r="BP350" s="244"/>
      <c r="BQ350" s="244"/>
      <c r="BR350" s="244"/>
      <c r="BS350" s="244"/>
      <c r="BT350" s="244"/>
      <c r="BU350" s="244"/>
      <c r="BW350" s="244"/>
      <c r="BX350" s="244"/>
      <c r="BY350" s="244"/>
      <c r="BZ350" s="244"/>
      <c r="CA350" s="244"/>
      <c r="CB350" s="244"/>
      <c r="CC350" s="244"/>
      <c r="CE350" s="244"/>
      <c r="CF350" s="244"/>
      <c r="CG350" s="244"/>
      <c r="CH350" s="244"/>
      <c r="CI350" s="244"/>
      <c r="CJ350" s="244"/>
      <c r="CK350" s="244"/>
      <c r="CL350" s="244"/>
      <c r="CM350" s="244"/>
      <c r="CN350" s="244"/>
      <c r="CO350" s="257"/>
      <c r="CP350" s="244"/>
      <c r="CQ350" s="244"/>
      <c r="CR350" s="244"/>
      <c r="CS350" s="244"/>
      <c r="CT350" s="244"/>
      <c r="CU350" s="244"/>
      <c r="CV350" s="244"/>
      <c r="CW350" s="244"/>
      <c r="CX350" s="244"/>
      <c r="CY350" s="244"/>
      <c r="CZ350" s="244"/>
      <c r="DA350" s="244"/>
      <c r="DE350" s="244"/>
      <c r="DF350" s="244"/>
      <c r="DG350" s="244"/>
      <c r="DH350" s="244"/>
      <c r="DI350" s="244"/>
      <c r="DJ350" s="244"/>
      <c r="DK350" s="244"/>
      <c r="DL350" s="244"/>
      <c r="DM350" s="244"/>
      <c r="DN350" s="244"/>
      <c r="DO350" s="244"/>
      <c r="DP350" s="244"/>
      <c r="DQ350" s="244"/>
      <c r="DR350" s="244"/>
      <c r="DS350" s="244"/>
      <c r="DT350" s="244"/>
      <c r="DU350" s="244"/>
      <c r="DV350" s="244"/>
      <c r="DW350" s="244"/>
      <c r="DX350" s="244"/>
      <c r="DY350" s="244"/>
      <c r="DZ350" s="244"/>
      <c r="EA350" s="244"/>
      <c r="EB350" s="244"/>
      <c r="EC350" s="245">
        <v>925000</v>
      </c>
      <c r="ED350" s="244"/>
      <c r="EE350" s="245">
        <v>645000</v>
      </c>
      <c r="EK350" s="242">
        <v>3.2</v>
      </c>
      <c r="EO350" s="244"/>
      <c r="EP350" s="244"/>
      <c r="GA350" s="267">
        <v>0.21195421788893598</v>
      </c>
      <c r="GB350" s="267"/>
      <c r="GC350" s="267">
        <v>11.924009700889249</v>
      </c>
      <c r="GD350" s="267"/>
      <c r="GE350" s="267">
        <v>65.526773830244707</v>
      </c>
      <c r="GF350" s="267"/>
      <c r="GG350" s="267">
        <v>133.4666787889808</v>
      </c>
      <c r="GH350" s="267"/>
      <c r="GI350" s="267">
        <v>66.245783966098756</v>
      </c>
      <c r="GJ350" s="267"/>
      <c r="GK350" s="267">
        <v>13.96032329169728</v>
      </c>
      <c r="GL350" s="267"/>
      <c r="GM350" s="267">
        <v>1.1155526633819839</v>
      </c>
      <c r="GN350" s="267"/>
      <c r="GO350" s="267">
        <v>43.161542029301827</v>
      </c>
      <c r="GP350" s="254"/>
      <c r="GQ350" s="254"/>
      <c r="GR350" s="254"/>
      <c r="GS350" s="254"/>
      <c r="GT350" s="254"/>
      <c r="GU350" s="184"/>
      <c r="GV350" s="184"/>
      <c r="GW350" s="184"/>
      <c r="GX350" s="184"/>
      <c r="GY350" s="184"/>
      <c r="GZ350" s="184"/>
      <c r="HC350" s="184"/>
      <c r="HG350" s="285">
        <v>1262.0788477789617</v>
      </c>
      <c r="HH350" s="285"/>
      <c r="HI350" s="285">
        <v>4121.1987605785598</v>
      </c>
      <c r="HJ350" s="285"/>
      <c r="HK350" s="285">
        <v>513.1596673647598</v>
      </c>
      <c r="HL350" s="285"/>
      <c r="HM350" s="285">
        <v>7187.9095173359783</v>
      </c>
      <c r="HO350" s="183">
        <v>1161.3279612039889</v>
      </c>
      <c r="HQ350" s="154"/>
      <c r="HS350" s="238">
        <v>11</v>
      </c>
      <c r="HT350" s="194">
        <v>2015</v>
      </c>
      <c r="HU350" s="239"/>
      <c r="HW350" s="239">
        <v>40.314103480000007</v>
      </c>
      <c r="HX350" s="239"/>
      <c r="HY350" s="154"/>
      <c r="HZ350" s="154"/>
      <c r="IA350" s="184"/>
      <c r="IB350" s="184"/>
      <c r="ID350" s="184"/>
      <c r="IE350" s="185"/>
      <c r="IF350" s="185"/>
      <c r="IG350" s="184"/>
    </row>
    <row r="351" spans="1:241" ht="15" customHeight="1" x14ac:dyDescent="0.35">
      <c r="A351" s="156">
        <v>348</v>
      </c>
      <c r="E351" s="245">
        <v>160484</v>
      </c>
      <c r="F351" s="244"/>
      <c r="G351" s="244"/>
      <c r="H351" s="244"/>
      <c r="I351" s="244"/>
      <c r="J351" s="244"/>
      <c r="K351" s="244"/>
      <c r="L351" s="244"/>
      <c r="M351" s="244"/>
      <c r="N351" s="244"/>
      <c r="O351" s="244"/>
      <c r="P351" s="244"/>
      <c r="Q351" s="244"/>
      <c r="R351" s="244"/>
      <c r="S351" s="244"/>
      <c r="U351" s="244"/>
      <c r="V351" s="244"/>
      <c r="W351" s="244"/>
      <c r="X351" s="244"/>
      <c r="Y351" s="244"/>
      <c r="Z351" s="244"/>
      <c r="AA351" s="244"/>
      <c r="AB351" s="244"/>
      <c r="AC351" s="244"/>
      <c r="AD351" s="244"/>
      <c r="AE351" s="244"/>
      <c r="AF351" s="244"/>
      <c r="AG351" s="244"/>
      <c r="AH351" s="242"/>
      <c r="AI351" s="244"/>
      <c r="AJ351" s="244"/>
      <c r="AK351" s="244"/>
      <c r="AL351" s="244"/>
      <c r="AM351" s="244"/>
      <c r="AN351" s="244"/>
      <c r="AO351" s="244"/>
      <c r="AP351" s="244"/>
      <c r="AQ351" s="244"/>
      <c r="AR351" s="244"/>
      <c r="AS351" s="244"/>
      <c r="AT351" s="244"/>
      <c r="AU351" s="244"/>
      <c r="AV351" s="244"/>
      <c r="AW351" s="244"/>
      <c r="AX351" s="244"/>
      <c r="AY351" s="244"/>
      <c r="AZ351" s="244"/>
      <c r="BA351" s="244"/>
      <c r="BB351" s="244"/>
      <c r="BC351" s="244"/>
      <c r="BD351" s="244"/>
      <c r="BE351" s="244"/>
      <c r="BF351" s="244"/>
      <c r="BG351" s="244"/>
      <c r="BH351" s="244"/>
      <c r="BI351" s="244"/>
      <c r="BJ351" s="244"/>
      <c r="BK351" s="244"/>
      <c r="BL351" s="244"/>
      <c r="BM351" s="244"/>
      <c r="BN351" s="244"/>
      <c r="BO351" s="244"/>
      <c r="BP351" s="244"/>
      <c r="BQ351" s="244"/>
      <c r="BR351" s="244"/>
      <c r="BS351" s="244"/>
      <c r="BT351" s="244"/>
      <c r="BU351" s="244"/>
      <c r="BW351" s="244"/>
      <c r="BX351" s="244"/>
      <c r="BY351" s="244"/>
      <c r="BZ351" s="244"/>
      <c r="CA351" s="244"/>
      <c r="CB351" s="244"/>
      <c r="CC351" s="244"/>
      <c r="CE351" s="244"/>
      <c r="CF351" s="244"/>
      <c r="CG351" s="244"/>
      <c r="CH351" s="244"/>
      <c r="CI351" s="244"/>
      <c r="CJ351" s="244"/>
      <c r="CK351" s="244"/>
      <c r="CL351" s="244"/>
      <c r="CM351" s="244"/>
      <c r="CN351" s="244"/>
      <c r="CO351" s="257"/>
      <c r="CP351" s="244"/>
      <c r="CQ351" s="244"/>
      <c r="CR351" s="244"/>
      <c r="CS351" s="244"/>
      <c r="CT351" s="244"/>
      <c r="CU351" s="244"/>
      <c r="CV351" s="244"/>
      <c r="CW351" s="244"/>
      <c r="CX351" s="244"/>
      <c r="CY351" s="244"/>
      <c r="CZ351" s="244"/>
      <c r="DA351" s="244"/>
      <c r="DE351" s="244"/>
      <c r="DF351" s="244"/>
      <c r="DG351" s="244"/>
      <c r="DH351" s="244"/>
      <c r="DI351" s="244"/>
      <c r="DJ351" s="244"/>
      <c r="DK351" s="244"/>
      <c r="DL351" s="244"/>
      <c r="DM351" s="244"/>
      <c r="DN351" s="244"/>
      <c r="DO351" s="244"/>
      <c r="DP351" s="244"/>
      <c r="DQ351" s="244"/>
      <c r="DR351" s="244"/>
      <c r="DS351" s="244"/>
      <c r="DT351" s="244"/>
      <c r="DU351" s="244"/>
      <c r="DV351" s="244"/>
      <c r="DW351" s="244"/>
      <c r="DX351" s="244"/>
      <c r="DY351" s="244"/>
      <c r="DZ351" s="244"/>
      <c r="EA351" s="244"/>
      <c r="EB351" s="244"/>
      <c r="ED351" s="244"/>
      <c r="EK351" s="242">
        <v>2.5</v>
      </c>
      <c r="EO351" s="244"/>
      <c r="EP351" s="244"/>
      <c r="GA351" s="267">
        <v>0.20859785334639205</v>
      </c>
      <c r="GB351" s="267"/>
      <c r="GC351" s="267">
        <v>14.164941395216404</v>
      </c>
      <c r="GD351" s="267"/>
      <c r="GE351" s="267">
        <v>60.202890028175773</v>
      </c>
      <c r="GF351" s="267"/>
      <c r="GG351" s="267">
        <v>121.56326455391931</v>
      </c>
      <c r="GH351" s="267"/>
      <c r="GI351" s="267">
        <v>74.065061815317051</v>
      </c>
      <c r="GJ351" s="267"/>
      <c r="GK351" s="267">
        <v>15.223350671498396</v>
      </c>
      <c r="GL351" s="267"/>
      <c r="GM351" s="267">
        <v>0.92900523784751443</v>
      </c>
      <c r="GN351" s="267"/>
      <c r="GO351" s="267">
        <v>42.239180183746889</v>
      </c>
      <c r="GP351" s="254"/>
      <c r="GQ351" s="254"/>
      <c r="GR351" s="254"/>
      <c r="GS351" s="254"/>
      <c r="GT351" s="254"/>
      <c r="GU351" s="184"/>
      <c r="GV351" s="184"/>
      <c r="GW351" s="184"/>
      <c r="GX351" s="184"/>
      <c r="GY351" s="184"/>
      <c r="GZ351" s="184"/>
      <c r="HC351" s="184"/>
      <c r="HG351" s="184"/>
      <c r="HH351" s="184"/>
      <c r="HI351" s="184"/>
      <c r="HJ351" s="184"/>
      <c r="HK351" s="184"/>
      <c r="HL351" s="184"/>
      <c r="HM351" s="184"/>
      <c r="HO351" s="183">
        <v>1180.7662264527964</v>
      </c>
      <c r="HQ351" s="154"/>
      <c r="HS351">
        <v>11</v>
      </c>
      <c r="HT351" s="194">
        <v>2016</v>
      </c>
      <c r="HU351" s="239"/>
      <c r="HW351">
        <v>56.216977999999997</v>
      </c>
      <c r="HX351" s="239"/>
      <c r="HY351" s="154"/>
      <c r="HZ351" s="154"/>
      <c r="IA351" s="184"/>
      <c r="IB351" s="184"/>
      <c r="ID351" s="184"/>
      <c r="IE351" s="185"/>
      <c r="IF351" s="185"/>
      <c r="IG351" s="184"/>
    </row>
    <row r="352" spans="1:241" ht="15" customHeight="1" x14ac:dyDescent="0.35">
      <c r="A352" s="156">
        <v>349</v>
      </c>
      <c r="E352" s="245">
        <v>159549</v>
      </c>
      <c r="F352" s="244"/>
      <c r="G352" s="244"/>
      <c r="H352" s="244"/>
      <c r="I352" s="244"/>
      <c r="J352" s="244"/>
      <c r="K352" s="244"/>
      <c r="L352" s="244"/>
      <c r="M352" s="244"/>
      <c r="N352" s="244"/>
      <c r="O352" s="244"/>
      <c r="P352" s="244"/>
      <c r="Q352" s="244"/>
      <c r="R352" s="244"/>
      <c r="S352" s="244"/>
      <c r="U352" s="244"/>
      <c r="V352" s="244"/>
      <c r="W352" s="244"/>
      <c r="X352" s="244"/>
      <c r="Y352" s="244"/>
      <c r="Z352" s="244"/>
      <c r="AA352" s="244"/>
      <c r="AB352" s="244"/>
      <c r="AC352" s="244"/>
      <c r="AD352" s="244"/>
      <c r="AE352" s="244"/>
      <c r="AF352" s="244"/>
      <c r="AG352" s="244"/>
      <c r="AH352" s="242"/>
      <c r="AI352" s="244"/>
      <c r="AJ352" s="244"/>
      <c r="AK352" s="244"/>
      <c r="AL352" s="244"/>
      <c r="AM352" s="244"/>
      <c r="AN352" s="244"/>
      <c r="AO352" s="244"/>
      <c r="AP352" s="244"/>
      <c r="AQ352" s="244"/>
      <c r="AR352" s="244"/>
      <c r="AS352" s="244"/>
      <c r="AT352" s="244"/>
      <c r="AU352" s="244"/>
      <c r="AV352" s="244"/>
      <c r="AW352" s="244"/>
      <c r="AX352" s="244"/>
      <c r="AY352" s="244"/>
      <c r="AZ352" s="244"/>
      <c r="BA352" s="244"/>
      <c r="BB352" s="244"/>
      <c r="BC352" s="244"/>
      <c r="BD352" s="244"/>
      <c r="BE352" s="244"/>
      <c r="BF352" s="244"/>
      <c r="BG352" s="244"/>
      <c r="BH352" s="244"/>
      <c r="BI352" s="244"/>
      <c r="BJ352" s="244"/>
      <c r="BK352" s="244"/>
      <c r="BL352" s="244"/>
      <c r="BM352" s="244"/>
      <c r="BN352" s="244"/>
      <c r="BO352" s="244"/>
      <c r="BP352" s="244"/>
      <c r="BQ352" s="244"/>
      <c r="BR352" s="244"/>
      <c r="BS352" s="244"/>
      <c r="BT352" s="244"/>
      <c r="BU352" s="244"/>
      <c r="BW352" s="244"/>
      <c r="BX352" s="244"/>
      <c r="BY352" s="244"/>
      <c r="BZ352" s="244"/>
      <c r="CA352" s="244"/>
      <c r="CB352" s="244"/>
      <c r="CC352" s="244"/>
      <c r="CE352" s="244"/>
      <c r="CF352" s="244"/>
      <c r="CG352" s="244"/>
      <c r="CH352" s="244"/>
      <c r="CI352" s="244"/>
      <c r="CJ352" s="244"/>
      <c r="CK352" s="244"/>
      <c r="CL352" s="244"/>
      <c r="CM352" s="244"/>
      <c r="CN352" s="244"/>
      <c r="CO352" s="257"/>
      <c r="CP352" s="244"/>
      <c r="CQ352" s="244"/>
      <c r="CR352" s="244"/>
      <c r="CS352" s="244"/>
      <c r="CT352" s="244"/>
      <c r="CU352" s="244"/>
      <c r="CV352" s="244"/>
      <c r="CW352" s="244"/>
      <c r="CX352" s="244"/>
      <c r="CY352" s="244"/>
      <c r="CZ352" s="244"/>
      <c r="DA352" s="244"/>
      <c r="DE352" s="244"/>
      <c r="DF352" s="244"/>
      <c r="DG352" s="244"/>
      <c r="DH352" s="244"/>
      <c r="DI352" s="244"/>
      <c r="DJ352" s="244"/>
      <c r="DK352" s="244"/>
      <c r="DL352" s="244"/>
      <c r="DM352" s="244"/>
      <c r="DN352" s="244"/>
      <c r="DO352" s="244"/>
      <c r="DP352" s="244"/>
      <c r="DQ352" s="244"/>
      <c r="DR352" s="244"/>
      <c r="DS352" s="244"/>
      <c r="DT352" s="244"/>
      <c r="DU352" s="244"/>
      <c r="DV352" s="244"/>
      <c r="DW352" s="244"/>
      <c r="DX352" s="244"/>
      <c r="DY352" s="244"/>
      <c r="DZ352" s="244"/>
      <c r="EA352" s="244"/>
      <c r="EB352" s="244"/>
      <c r="ED352" s="244"/>
      <c r="EK352" s="242">
        <v>2.1</v>
      </c>
      <c r="EO352" s="244"/>
      <c r="EP352" s="244"/>
      <c r="GA352" s="267">
        <v>1.0267306502088869</v>
      </c>
      <c r="GB352" s="267"/>
      <c r="GC352" s="267">
        <v>9.3201240990873835</v>
      </c>
      <c r="GD352" s="267"/>
      <c r="GE352" s="267">
        <v>45.152289951956824</v>
      </c>
      <c r="GF352" s="267"/>
      <c r="GG352" s="267">
        <v>90.606682762582665</v>
      </c>
      <c r="GH352" s="267"/>
      <c r="GI352" s="267">
        <v>53.517096329463563</v>
      </c>
      <c r="GJ352" s="267"/>
      <c r="GK352" s="267">
        <v>11.445579853060124</v>
      </c>
      <c r="GL352" s="267"/>
      <c r="GM352" s="267">
        <v>0.92838408794664973</v>
      </c>
      <c r="GN352" s="267"/>
      <c r="GO352" s="267">
        <v>31.103299785621104</v>
      </c>
      <c r="GP352" s="254"/>
      <c r="GQ352" s="254"/>
      <c r="GR352" s="254"/>
      <c r="GS352" s="254"/>
      <c r="GT352" s="254"/>
      <c r="GU352" s="184"/>
      <c r="GV352" s="184"/>
      <c r="GW352" s="184"/>
      <c r="GX352" s="184"/>
      <c r="GY352" s="184"/>
      <c r="GZ352" s="184"/>
      <c r="HC352" s="184"/>
      <c r="HG352" s="184"/>
      <c r="HH352" s="184"/>
      <c r="HI352" s="184"/>
      <c r="HJ352" s="184"/>
      <c r="HK352" s="184"/>
      <c r="HL352" s="184"/>
      <c r="HM352" s="184"/>
      <c r="HO352" s="284">
        <v>1191.2587777770952</v>
      </c>
      <c r="HQ352" s="154"/>
      <c r="HS352">
        <v>11</v>
      </c>
      <c r="HT352" s="154"/>
      <c r="HU352" s="239"/>
      <c r="HW352">
        <v>78.302496930000004</v>
      </c>
      <c r="HX352" s="239"/>
      <c r="HY352" s="154"/>
      <c r="HZ352" s="154"/>
      <c r="IA352" s="184"/>
      <c r="IB352" s="184"/>
      <c r="ID352" s="184"/>
      <c r="IE352" s="185"/>
      <c r="IF352" s="185"/>
      <c r="IG352" s="184"/>
    </row>
    <row r="353" spans="1:241" ht="15" customHeight="1" x14ac:dyDescent="0.35">
      <c r="A353" s="156">
        <v>350</v>
      </c>
      <c r="E353" s="245">
        <v>161766</v>
      </c>
      <c r="F353" s="244"/>
      <c r="G353" s="244"/>
      <c r="H353" s="244"/>
      <c r="I353" s="244"/>
      <c r="J353" s="244"/>
      <c r="K353" s="244"/>
      <c r="L353" s="244"/>
      <c r="M353" s="244"/>
      <c r="N353" s="244"/>
      <c r="O353" s="244"/>
      <c r="P353" s="244"/>
      <c r="Q353" s="244"/>
      <c r="R353" s="244"/>
      <c r="S353" s="244"/>
      <c r="U353" s="244"/>
      <c r="V353" s="244"/>
      <c r="W353" s="244"/>
      <c r="X353" s="244"/>
      <c r="Y353" s="244"/>
      <c r="Z353" s="244"/>
      <c r="AA353" s="244"/>
      <c r="AB353" s="244"/>
      <c r="AC353" s="244"/>
      <c r="AD353" s="244"/>
      <c r="AE353" s="244"/>
      <c r="AF353" s="244"/>
      <c r="AG353" s="244"/>
      <c r="AH353" s="242"/>
      <c r="AI353" s="244"/>
      <c r="AJ353" s="244"/>
      <c r="AK353" s="244"/>
      <c r="AL353" s="244"/>
      <c r="AM353" s="244"/>
      <c r="AN353" s="244"/>
      <c r="AO353" s="244"/>
      <c r="AP353" s="244"/>
      <c r="AQ353" s="244"/>
      <c r="AR353" s="244"/>
      <c r="AS353" s="244"/>
      <c r="AT353" s="244"/>
      <c r="AU353" s="244"/>
      <c r="AV353" s="244"/>
      <c r="AW353" s="244"/>
      <c r="AX353" s="244"/>
      <c r="AY353" s="244"/>
      <c r="AZ353" s="244"/>
      <c r="BA353" s="244"/>
      <c r="BB353" s="244"/>
      <c r="BC353" s="244"/>
      <c r="BD353" s="244"/>
      <c r="BE353" s="244"/>
      <c r="BF353" s="244"/>
      <c r="BG353" s="244"/>
      <c r="BH353" s="244"/>
      <c r="BI353" s="244"/>
      <c r="BJ353" s="244"/>
      <c r="BK353" s="244"/>
      <c r="BL353" s="244"/>
      <c r="BM353" s="244"/>
      <c r="BN353" s="244"/>
      <c r="BO353" s="244"/>
      <c r="BP353" s="244"/>
      <c r="BQ353" s="244"/>
      <c r="BR353" s="244"/>
      <c r="BS353" s="244"/>
      <c r="BT353" s="244"/>
      <c r="BU353" s="244"/>
      <c r="BW353" s="244"/>
      <c r="BX353" s="244"/>
      <c r="BY353" s="244"/>
      <c r="BZ353" s="244"/>
      <c r="CA353" s="244"/>
      <c r="CB353" s="244"/>
      <c r="CC353" s="244"/>
      <c r="CE353" s="244"/>
      <c r="CF353" s="244"/>
      <c r="CG353" s="244"/>
      <c r="CH353" s="244"/>
      <c r="CI353" s="244"/>
      <c r="CJ353" s="244"/>
      <c r="CK353" s="244"/>
      <c r="CL353" s="244"/>
      <c r="CM353" s="244"/>
      <c r="CN353" s="244"/>
      <c r="CO353" s="257"/>
      <c r="CP353" s="244"/>
      <c r="CQ353" s="244"/>
      <c r="CR353" s="244"/>
      <c r="CS353" s="244"/>
      <c r="CT353" s="244"/>
      <c r="CU353" s="244"/>
      <c r="CV353" s="244"/>
      <c r="CW353" s="244"/>
      <c r="CX353" s="244"/>
      <c r="CY353" s="244"/>
      <c r="CZ353" s="244"/>
      <c r="DA353" s="244"/>
      <c r="DE353" s="244"/>
      <c r="DF353" s="244"/>
      <c r="DG353" s="244"/>
      <c r="DH353" s="244"/>
      <c r="DI353" s="244"/>
      <c r="DJ353" s="244"/>
      <c r="DK353" s="244"/>
      <c r="DL353" s="244"/>
      <c r="DM353" s="244"/>
      <c r="DN353" s="244"/>
      <c r="DO353" s="244"/>
      <c r="DP353" s="244"/>
      <c r="DQ353" s="244"/>
      <c r="DR353" s="244"/>
      <c r="DS353" s="244"/>
      <c r="DT353" s="244"/>
      <c r="DU353" s="244"/>
      <c r="DV353" s="244"/>
      <c r="DW353" s="244"/>
      <c r="DX353" s="244"/>
      <c r="DY353" s="244"/>
      <c r="DZ353" s="244"/>
      <c r="EA353" s="244"/>
      <c r="EB353" s="244"/>
      <c r="EC353"/>
      <c r="EE353"/>
      <c r="EK353" s="242">
        <v>1.3</v>
      </c>
      <c r="EO353" s="244"/>
      <c r="EP353" s="244"/>
      <c r="GA353" s="267"/>
      <c r="GB353" s="267"/>
      <c r="GC353" s="267"/>
      <c r="GD353" s="267"/>
      <c r="GE353" s="267"/>
      <c r="GF353" s="267"/>
      <c r="GG353" s="267"/>
      <c r="GH353" s="267"/>
      <c r="GI353" s="267"/>
      <c r="GJ353" s="267"/>
      <c r="GK353" s="267"/>
      <c r="GL353" s="267"/>
      <c r="GM353" s="267"/>
      <c r="GN353" s="267"/>
      <c r="GO353" s="267"/>
      <c r="GP353" s="254"/>
      <c r="GQ353" s="254"/>
      <c r="GR353" s="254"/>
      <c r="GS353" s="254"/>
      <c r="GT353" s="254"/>
      <c r="GU353" s="184"/>
      <c r="GV353" s="184"/>
      <c r="GW353" s="184"/>
      <c r="GX353" s="184"/>
      <c r="GY353" s="184"/>
      <c r="GZ353" s="184"/>
      <c r="HC353" s="184"/>
      <c r="HG353" s="184"/>
      <c r="HH353" s="184"/>
      <c r="HI353" s="184"/>
      <c r="HJ353" s="184"/>
      <c r="HK353" s="184"/>
      <c r="HL353" s="184"/>
      <c r="HM353" s="184"/>
      <c r="HO353" s="284">
        <v>1235.8535544904771</v>
      </c>
      <c r="HQ353" s="154"/>
      <c r="HS353" s="238"/>
      <c r="HT353" s="154"/>
      <c r="HU353" s="239"/>
      <c r="HW353" s="239">
        <v>79.2</v>
      </c>
      <c r="HX353" s="239"/>
      <c r="HY353" s="154"/>
      <c r="HZ353" s="154"/>
      <c r="IA353" s="184"/>
      <c r="IB353" s="184"/>
      <c r="ID353" s="184"/>
      <c r="IE353" s="185"/>
      <c r="IF353" s="185"/>
      <c r="IG353" s="184"/>
    </row>
    <row r="354" spans="1:241" ht="15" customHeight="1" x14ac:dyDescent="0.35">
      <c r="A354" s="156">
        <v>351</v>
      </c>
      <c r="B354" s="197" t="s">
        <v>65</v>
      </c>
      <c r="F354" s="244"/>
      <c r="G354" s="244"/>
      <c r="H354" s="244"/>
      <c r="I354" s="244"/>
      <c r="J354" s="244"/>
      <c r="K354" s="244"/>
      <c r="L354" s="244"/>
      <c r="M354" s="244"/>
      <c r="N354" s="244"/>
      <c r="O354" s="244"/>
      <c r="P354" s="244"/>
      <c r="Q354" s="244"/>
      <c r="R354" s="244"/>
      <c r="S354" s="244"/>
      <c r="U354" s="244"/>
      <c r="V354" s="244"/>
      <c r="W354" s="244"/>
      <c r="X354" s="244"/>
      <c r="Y354" s="244"/>
      <c r="Z354" s="244"/>
      <c r="AA354" s="244"/>
      <c r="AB354" s="244"/>
      <c r="AC354" s="244"/>
      <c r="AD354" s="244"/>
      <c r="AE354" s="244"/>
      <c r="AF354" s="244"/>
      <c r="AG354" s="244"/>
      <c r="AH354" s="242"/>
      <c r="AI354" s="244"/>
      <c r="AJ354" s="244"/>
      <c r="AK354" s="244"/>
      <c r="AL354" s="244"/>
      <c r="AM354" s="244"/>
      <c r="AN354" s="244"/>
      <c r="AO354" s="244"/>
      <c r="AP354" s="244"/>
      <c r="AQ354" s="244"/>
      <c r="AR354" s="244"/>
      <c r="AS354" s="244"/>
      <c r="AT354" s="244"/>
      <c r="AU354" s="244"/>
      <c r="AV354" s="244"/>
      <c r="AW354" s="244"/>
      <c r="AX354" s="244"/>
      <c r="AY354" s="244"/>
      <c r="AZ354" s="244"/>
      <c r="BA354" s="244"/>
      <c r="BB354" s="244"/>
      <c r="BC354" s="244"/>
      <c r="BD354" s="244"/>
      <c r="BE354" s="244"/>
      <c r="BF354" s="244"/>
      <c r="BG354" s="244"/>
      <c r="BH354" s="244"/>
      <c r="BI354" s="244"/>
      <c r="BJ354" s="244"/>
      <c r="BK354" s="244"/>
      <c r="BL354" s="244"/>
      <c r="BM354" s="244"/>
      <c r="BN354" s="244"/>
      <c r="BO354" s="244"/>
      <c r="BP354" s="244"/>
      <c r="BQ354" s="244"/>
      <c r="BR354" s="244"/>
      <c r="BS354" s="244"/>
      <c r="BT354" s="244"/>
      <c r="BU354" s="244"/>
      <c r="BW354" s="244"/>
      <c r="BX354" s="244"/>
      <c r="BY354" s="244"/>
      <c r="BZ354" s="244"/>
      <c r="CA354" s="244"/>
      <c r="CB354" s="244"/>
      <c r="CC354" s="244"/>
      <c r="CE354" s="244"/>
      <c r="CF354" s="244"/>
      <c r="CG354" s="244"/>
      <c r="CH354" s="244"/>
      <c r="CI354" s="244"/>
      <c r="CJ354" s="244"/>
      <c r="CK354" s="244"/>
      <c r="CL354" s="244"/>
      <c r="CM354" s="244"/>
      <c r="CN354" s="244"/>
      <c r="CO354" s="257"/>
      <c r="CP354" s="244"/>
      <c r="CQ354" s="244"/>
      <c r="CR354" s="244"/>
      <c r="CS354" s="244"/>
      <c r="CT354" s="244"/>
      <c r="CU354" s="244"/>
      <c r="CV354" s="244"/>
      <c r="CW354" s="244"/>
      <c r="CX354" s="244"/>
      <c r="CY354" s="244"/>
      <c r="CZ354" s="244"/>
      <c r="DA354" s="244"/>
      <c r="DE354" s="244"/>
      <c r="DF354" s="244"/>
      <c r="DG354" s="244"/>
      <c r="DH354" s="244"/>
      <c r="DI354" s="244"/>
      <c r="DJ354" s="244"/>
      <c r="DK354" s="244"/>
      <c r="DL354" s="244"/>
      <c r="DM354" s="244"/>
      <c r="DN354" s="244"/>
      <c r="DO354" s="244"/>
      <c r="DP354" s="244"/>
      <c r="DQ354" s="244"/>
      <c r="DR354" s="244"/>
      <c r="DS354" s="244"/>
      <c r="DT354" s="244"/>
      <c r="DU354" s="244"/>
      <c r="DV354" s="244"/>
      <c r="DW354" s="244"/>
      <c r="DX354" s="244"/>
      <c r="DY354" s="244"/>
      <c r="DZ354" s="244"/>
      <c r="EA354" s="244"/>
      <c r="EB354" s="244"/>
      <c r="EC354"/>
      <c r="ED354" s="244"/>
      <c r="EE354"/>
      <c r="EK354" s="242"/>
      <c r="EO354" s="244"/>
      <c r="EP354" s="244"/>
      <c r="GA354" s="254"/>
      <c r="GB354" s="254"/>
      <c r="GC354" s="254"/>
      <c r="GD354" s="254"/>
      <c r="GE354" s="254"/>
      <c r="GF354" s="254"/>
      <c r="GG354" s="254"/>
      <c r="GH354" s="254"/>
      <c r="GI354" s="254"/>
      <c r="GJ354" s="254"/>
      <c r="GK354" s="254"/>
      <c r="GL354" s="254"/>
      <c r="GM354" s="254"/>
      <c r="GN354" s="254"/>
      <c r="GO354" s="254"/>
      <c r="GP354" s="254"/>
      <c r="GQ354" s="254"/>
      <c r="GR354" s="254"/>
      <c r="GS354" s="254"/>
      <c r="GT354" s="254"/>
      <c r="GU354" s="184"/>
      <c r="GV354" s="184"/>
      <c r="GW354" s="184"/>
      <c r="GX354" s="184"/>
      <c r="GY354" s="184"/>
      <c r="GZ354" s="184"/>
      <c r="HC354" s="184"/>
      <c r="HG354" s="184"/>
      <c r="HH354" s="184"/>
      <c r="HI354" s="184"/>
      <c r="HJ354" s="184"/>
      <c r="HK354" s="184"/>
      <c r="HL354" s="184"/>
      <c r="HM354" s="184"/>
      <c r="HO354" s="183"/>
      <c r="HQ354" s="154"/>
      <c r="HS354" s="238"/>
      <c r="HT354" s="154"/>
      <c r="HU354" s="239"/>
      <c r="HW354" s="239"/>
      <c r="HX354" s="239"/>
      <c r="HY354" s="154"/>
      <c r="HZ354" s="154"/>
      <c r="IA354" s="184"/>
      <c r="IB354" s="184"/>
      <c r="ID354" s="184"/>
      <c r="IE354" s="185"/>
      <c r="IF354" s="185"/>
      <c r="IG354" s="184"/>
    </row>
    <row r="355" spans="1:241" ht="15" customHeight="1" x14ac:dyDescent="0.25">
      <c r="A355" s="156">
        <v>352</v>
      </c>
      <c r="B355" s="197">
        <v>1991</v>
      </c>
      <c r="E355" s="245">
        <v>112991</v>
      </c>
      <c r="G355" s="245">
        <v>21157</v>
      </c>
      <c r="I355" s="245">
        <v>21358</v>
      </c>
      <c r="K355" s="245">
        <v>8046</v>
      </c>
      <c r="M355" s="242">
        <f>G355/E355*100</f>
        <v>18.724500181430379</v>
      </c>
      <c r="N355" s="242"/>
      <c r="O355" s="242">
        <f>I355/E355*100</f>
        <v>18.902390455877015</v>
      </c>
      <c r="P355" s="242"/>
      <c r="Q355" s="242">
        <f>K355/E355*100</f>
        <v>7.1209211353116615</v>
      </c>
      <c r="R355" s="242"/>
      <c r="S355" s="242">
        <v>33</v>
      </c>
      <c r="U355" s="242"/>
      <c r="V355" s="242"/>
      <c r="W355" s="245">
        <v>86</v>
      </c>
      <c r="Y355" s="258">
        <v>8.0934320857527359E-2</v>
      </c>
      <c r="Z355" s="258"/>
      <c r="AA355" s="245">
        <v>31866</v>
      </c>
      <c r="AC355" s="242">
        <v>29.98898916797636</v>
      </c>
      <c r="AD355" s="242"/>
      <c r="AE355" s="245">
        <v>32422</v>
      </c>
      <c r="AG355" s="242">
        <v>30.512238963287814</v>
      </c>
      <c r="AH355" s="242"/>
      <c r="AI355" s="245">
        <v>4.1345674222690239</v>
      </c>
      <c r="AK355" s="245">
        <v>28</v>
      </c>
      <c r="AM355" s="245">
        <v>1208</v>
      </c>
      <c r="AO355" s="245">
        <v>442</v>
      </c>
      <c r="AQ355" s="245">
        <v>17</v>
      </c>
      <c r="AS355" s="245">
        <v>222</v>
      </c>
      <c r="AU355" s="245">
        <v>286</v>
      </c>
      <c r="AW355" s="245">
        <v>160</v>
      </c>
      <c r="AY355" s="245">
        <v>379</v>
      </c>
      <c r="BC355" s="245">
        <v>1088</v>
      </c>
      <c r="BE355" s="245">
        <v>270</v>
      </c>
      <c r="BG355" s="245">
        <v>23</v>
      </c>
      <c r="BI355" s="245">
        <v>795</v>
      </c>
      <c r="BK355" s="242"/>
      <c r="BL355" s="242"/>
      <c r="BM355" s="245">
        <v>516</v>
      </c>
      <c r="BO355" s="245">
        <v>1003</v>
      </c>
      <c r="BQ355" s="245">
        <v>886</v>
      </c>
      <c r="BS355" s="245">
        <v>2027</v>
      </c>
      <c r="BU355" s="245">
        <v>13959</v>
      </c>
      <c r="BW355" s="242"/>
      <c r="BX355" s="242"/>
      <c r="BY355" s="245">
        <v>5.8894776684330052</v>
      </c>
      <c r="CA355" s="245">
        <v>9368</v>
      </c>
      <c r="CC355" s="259">
        <v>8.8161943929455386</v>
      </c>
      <c r="CE355" s="242"/>
      <c r="CF355" s="242"/>
      <c r="CG355" s="245">
        <v>52042</v>
      </c>
      <c r="CI355" s="245">
        <v>4924</v>
      </c>
      <c r="CK355" s="245">
        <v>26210</v>
      </c>
      <c r="CM355" s="250">
        <f>CI355/SUM(CG355,CI355)*100</f>
        <v>8.6437524137204651</v>
      </c>
      <c r="CN355" s="242"/>
      <c r="CO355" s="253">
        <v>3.2851192974526198</v>
      </c>
      <c r="CP355" s="242"/>
      <c r="CQ355" s="250">
        <f>SUM(CG355,CI355)/SUM(CG355,CI355,CK355)*100</f>
        <v>68.488506299894198</v>
      </c>
      <c r="CR355" s="242"/>
      <c r="CS355" s="245">
        <v>11.090538789113127</v>
      </c>
      <c r="CU355" s="245">
        <v>9903</v>
      </c>
      <c r="CW355" s="245">
        <v>2767</v>
      </c>
      <c r="CY355" s="259">
        <f t="shared" ref="CY355:CY360" si="129">CU355/CG355*100</f>
        <v>19.028861304331119</v>
      </c>
      <c r="CZ355" s="259"/>
      <c r="DA355" s="259">
        <f t="shared" ref="DA355:DA360" si="130">CW355/CG355*100</f>
        <v>5.3168594596671923</v>
      </c>
      <c r="DE355" s="245">
        <v>493</v>
      </c>
      <c r="DG355" s="245">
        <v>31994</v>
      </c>
      <c r="DI355" s="245">
        <v>1959</v>
      </c>
      <c r="DK355" s="245">
        <v>34746</v>
      </c>
      <c r="DM355" s="242">
        <v>1.4188683589477926</v>
      </c>
      <c r="DN355" s="242"/>
      <c r="DO355" s="242">
        <v>92.079663846198116</v>
      </c>
      <c r="DP355" s="242"/>
      <c r="DQ355" s="242">
        <v>5.6380590571576583</v>
      </c>
      <c r="DR355" s="242"/>
      <c r="DS355" s="245">
        <v>4079</v>
      </c>
      <c r="DU355" s="245">
        <v>106</v>
      </c>
      <c r="DW355" s="245">
        <v>32833</v>
      </c>
      <c r="DY355" s="242">
        <v>12.423476380470868</v>
      </c>
      <c r="DZ355" s="242"/>
      <c r="EA355" s="242">
        <v>0.32284591721743366</v>
      </c>
      <c r="EB355" s="242"/>
      <c r="EC355" s="242">
        <v>430000</v>
      </c>
      <c r="ED355" s="242"/>
      <c r="EE355" s="242">
        <v>361000</v>
      </c>
      <c r="EF355" s="242"/>
      <c r="EG355" s="260">
        <v>3.8806484994825801</v>
      </c>
      <c r="EH355" s="242"/>
      <c r="EI355" s="260">
        <v>3.0182821662642292</v>
      </c>
      <c r="EJ355" s="242"/>
      <c r="EK355" s="242">
        <v>6.4</v>
      </c>
      <c r="EO355" s="259">
        <v>4.1670568405281401</v>
      </c>
      <c r="EP355" s="259"/>
      <c r="EQ355" s="244">
        <v>9600</v>
      </c>
      <c r="ES355" s="244">
        <v>16919</v>
      </c>
      <c r="EU355" s="244">
        <v>3105</v>
      </c>
      <c r="EW355" s="244">
        <v>484</v>
      </c>
      <c r="EY355" s="244">
        <v>30108</v>
      </c>
      <c r="FA355" s="244">
        <v>5502</v>
      </c>
      <c r="FC355" s="244">
        <v>640</v>
      </c>
      <c r="FE355" s="244">
        <v>859</v>
      </c>
      <c r="FG355" s="244">
        <v>37109</v>
      </c>
      <c r="FI355" s="242">
        <v>25.869735104691582</v>
      </c>
      <c r="FJ355" s="242"/>
      <c r="FK355" s="242">
        <v>45.592713357945513</v>
      </c>
      <c r="FL355" s="242"/>
      <c r="FM355" s="242">
        <v>8.3672424479236831</v>
      </c>
      <c r="FN355" s="242"/>
      <c r="FO355" s="242">
        <v>1.3042658115282006</v>
      </c>
      <c r="FP355" s="242"/>
      <c r="FQ355" s="242">
        <v>81.133956722088982</v>
      </c>
      <c r="FR355" s="242"/>
      <c r="FS355" s="242">
        <v>14.826591931876365</v>
      </c>
      <c r="FT355" s="242"/>
      <c r="FU355" s="242">
        <v>1.7246490069794389</v>
      </c>
      <c r="FV355" s="242"/>
      <c r="FW355" s="242">
        <v>2.3148023390552157</v>
      </c>
      <c r="GA355" s="254">
        <v>1.9925280199252802</v>
      </c>
      <c r="GB355" s="254"/>
      <c r="GC355" s="254">
        <v>13.103187602368653</v>
      </c>
      <c r="GD355" s="254"/>
      <c r="GE355" s="254">
        <v>69.751662369385258</v>
      </c>
      <c r="GF355" s="254"/>
      <c r="GG355" s="254">
        <v>116.81643132220795</v>
      </c>
      <c r="GH355" s="254"/>
      <c r="GI355" s="254">
        <v>55.310013890642757</v>
      </c>
      <c r="GJ355" s="254"/>
      <c r="GK355" s="254">
        <v>10.560422416896674</v>
      </c>
      <c r="GL355" s="254"/>
      <c r="GM355" s="254">
        <v>0.74156470152020759</v>
      </c>
      <c r="GN355" s="254"/>
      <c r="GO355" s="254">
        <v>43.817805732618517</v>
      </c>
      <c r="GP355" s="254"/>
      <c r="GQ355" s="254">
        <v>1116</v>
      </c>
      <c r="GR355" s="254"/>
      <c r="GS355" s="254">
        <v>82.26</v>
      </c>
      <c r="GT355" s="254"/>
      <c r="GU355" s="184">
        <v>56.63</v>
      </c>
      <c r="GV355" s="184"/>
      <c r="GW355" s="184">
        <v>60.79</v>
      </c>
      <c r="GX355" s="184"/>
      <c r="GY355" s="184">
        <v>44.39</v>
      </c>
      <c r="GZ355" s="184"/>
      <c r="HA355" s="154">
        <v>95.2</v>
      </c>
      <c r="HC355" s="184">
        <v>14</v>
      </c>
      <c r="HG355" s="184">
        <v>311</v>
      </c>
      <c r="HH355" s="184"/>
      <c r="HI355" s="184">
        <v>2675</v>
      </c>
      <c r="HJ355" s="184"/>
      <c r="HK355" s="184">
        <v>91</v>
      </c>
      <c r="HL355" s="184"/>
      <c r="HM355" s="184">
        <v>3321</v>
      </c>
      <c r="HO355" s="183">
        <v>263.34818200483846</v>
      </c>
      <c r="HQ355" s="154"/>
      <c r="HS355" s="238">
        <v>8</v>
      </c>
      <c r="HT355" s="194">
        <v>1995</v>
      </c>
      <c r="HU355" s="239"/>
      <c r="HW355" s="239">
        <v>59.5</v>
      </c>
      <c r="HX355" s="239"/>
      <c r="HY355" s="154"/>
      <c r="HZ355" s="154"/>
      <c r="IA355" s="184">
        <v>3</v>
      </c>
      <c r="IB355" s="184"/>
      <c r="IC355" s="184">
        <v>70</v>
      </c>
      <c r="ID355" s="184"/>
      <c r="IE355" s="185">
        <v>0.26140601582377748</v>
      </c>
      <c r="IF355" s="185"/>
      <c r="IG355" s="184">
        <v>6.0994737025548078</v>
      </c>
    </row>
    <row r="356" spans="1:241" ht="15" customHeight="1" x14ac:dyDescent="0.25">
      <c r="A356" s="198">
        <v>353</v>
      </c>
      <c r="B356" s="197">
        <v>1996</v>
      </c>
      <c r="E356" s="245">
        <v>113893</v>
      </c>
      <c r="G356" s="245">
        <v>19007</v>
      </c>
      <c r="I356" s="245">
        <v>17323</v>
      </c>
      <c r="K356" s="245">
        <v>10421</v>
      </c>
      <c r="M356" s="242">
        <f t="shared" ref="M356:M360" si="131">G356/E356*100</f>
        <v>16.688470757640943</v>
      </c>
      <c r="N356" s="242"/>
      <c r="O356" s="242">
        <f t="shared" ref="O356:O359" si="132">I356/E356*100</f>
        <v>15.209889984459096</v>
      </c>
      <c r="P356" s="242"/>
      <c r="Q356" s="242">
        <f t="shared" ref="Q356:Q359" si="133">K356/E356*100</f>
        <v>9.1498160554204393</v>
      </c>
      <c r="R356" s="242"/>
      <c r="S356" s="242">
        <v>36</v>
      </c>
      <c r="U356" s="242"/>
      <c r="V356" s="242"/>
      <c r="W356" s="245">
        <v>111</v>
      </c>
      <c r="Y356" s="258">
        <v>0.10697764070932922</v>
      </c>
      <c r="Z356" s="258"/>
      <c r="AA356" s="245">
        <v>33670</v>
      </c>
      <c r="AC356" s="242">
        <v>32.449884348496532</v>
      </c>
      <c r="AD356" s="242"/>
      <c r="AE356" s="245">
        <v>33984</v>
      </c>
      <c r="AG356" s="242">
        <v>32.752505782575177</v>
      </c>
      <c r="AH356" s="242"/>
      <c r="AI356" s="245">
        <v>4.1034764767493579</v>
      </c>
      <c r="AK356" s="245">
        <v>49</v>
      </c>
      <c r="AM356" s="245">
        <v>2050</v>
      </c>
      <c r="AO356" s="245">
        <v>581</v>
      </c>
      <c r="AQ356" s="245">
        <v>34</v>
      </c>
      <c r="AS356" s="245">
        <v>248</v>
      </c>
      <c r="AU356" s="245">
        <v>381</v>
      </c>
      <c r="AW356" s="245">
        <v>173</v>
      </c>
      <c r="AY356" s="245">
        <v>589</v>
      </c>
      <c r="BC356" s="245">
        <v>1038</v>
      </c>
      <c r="BE356" s="245">
        <v>288</v>
      </c>
      <c r="BG356" s="245">
        <v>30</v>
      </c>
      <c r="BI356" s="245">
        <v>720</v>
      </c>
      <c r="BK356" s="242"/>
      <c r="BL356" s="242"/>
      <c r="BM356" s="245">
        <v>657</v>
      </c>
      <c r="BO356" s="245">
        <v>1544</v>
      </c>
      <c r="BQ356" s="245">
        <v>1212</v>
      </c>
      <c r="BS356" s="245">
        <v>1829</v>
      </c>
      <c r="BU356" s="245">
        <v>17111</v>
      </c>
      <c r="BW356" s="242"/>
      <c r="BX356" s="242"/>
      <c r="BY356" s="245">
        <v>5.5641858494562912</v>
      </c>
      <c r="CA356" s="245">
        <v>12524</v>
      </c>
      <c r="CC356" s="259">
        <v>12.070161912104856</v>
      </c>
      <c r="CE356" s="242"/>
      <c r="CF356" s="242"/>
      <c r="CG356" s="245">
        <v>51204</v>
      </c>
      <c r="CI356" s="245">
        <v>3440</v>
      </c>
      <c r="CK356" s="245">
        <v>28380</v>
      </c>
      <c r="CM356" s="250">
        <f t="shared" ref="CM356:CM360" si="134">CI356/SUM(CG356,CI356)*100</f>
        <v>6.2952931703389208</v>
      </c>
      <c r="CN356" s="242"/>
      <c r="CO356" s="253">
        <v>4.1771475286127533</v>
      </c>
      <c r="CP356" s="242"/>
      <c r="CQ356" s="250">
        <f t="shared" ref="CQ356:CQ360" si="135">SUM(CG356,CI356)/SUM(CG356,CI356,CK356)*100</f>
        <v>65.817113123915973</v>
      </c>
      <c r="CR356" s="242"/>
      <c r="CS356" s="245">
        <v>7.1870076354381291</v>
      </c>
      <c r="CU356" s="245">
        <v>11113</v>
      </c>
      <c r="CW356" s="245">
        <v>2355</v>
      </c>
      <c r="CY356" s="259">
        <f t="shared" si="129"/>
        <v>21.70338254823842</v>
      </c>
      <c r="CZ356" s="259"/>
      <c r="DA356" s="259">
        <f t="shared" si="130"/>
        <v>4.5992500585891731</v>
      </c>
      <c r="DE356" s="245">
        <v>1699</v>
      </c>
      <c r="DG356" s="245">
        <v>32562</v>
      </c>
      <c r="DI356" s="245">
        <v>1480</v>
      </c>
      <c r="DK356" s="245">
        <v>36427</v>
      </c>
      <c r="DM356" s="242">
        <v>4.664122766080105</v>
      </c>
      <c r="DN356" s="242"/>
      <c r="DO356" s="242">
        <v>89.389738380871336</v>
      </c>
      <c r="DP356" s="242"/>
      <c r="DQ356" s="242">
        <v>4.0629203612704865</v>
      </c>
      <c r="DR356" s="242"/>
      <c r="DS356" s="245">
        <v>4669</v>
      </c>
      <c r="DU356" s="245">
        <v>121</v>
      </c>
      <c r="DW356" s="245">
        <v>34422</v>
      </c>
      <c r="DY356" s="242">
        <v>13.563999767590495</v>
      </c>
      <c r="DZ356" s="242"/>
      <c r="EA356" s="242">
        <v>0.35151937714252512</v>
      </c>
      <c r="EB356" s="242"/>
      <c r="EC356" s="242">
        <v>470000</v>
      </c>
      <c r="ED356" s="242"/>
      <c r="EE356" s="242">
        <v>360000</v>
      </c>
      <c r="EF356" s="242"/>
      <c r="EG356" s="260">
        <v>5.8539944903581267</v>
      </c>
      <c r="EH356" s="242"/>
      <c r="EI356" s="260">
        <v>4.5472204563113658</v>
      </c>
      <c r="EJ356" s="242"/>
      <c r="EK356" s="242">
        <v>12.8</v>
      </c>
      <c r="EO356" s="259">
        <v>2.5803844599665187</v>
      </c>
      <c r="EP356" s="259"/>
      <c r="EQ356" s="244">
        <v>10227</v>
      </c>
      <c r="ES356" s="244">
        <v>16254</v>
      </c>
      <c r="EU356" s="244">
        <v>3510</v>
      </c>
      <c r="EW356" s="244">
        <v>470</v>
      </c>
      <c r="EY356" s="244">
        <v>30461</v>
      </c>
      <c r="FA356" s="244">
        <v>6325</v>
      </c>
      <c r="FC356" s="244">
        <v>657</v>
      </c>
      <c r="FE356" s="244">
        <v>1053</v>
      </c>
      <c r="FG356" s="244">
        <v>38496</v>
      </c>
      <c r="FI356" s="242">
        <v>26.566396508728179</v>
      </c>
      <c r="FJ356" s="242"/>
      <c r="FK356" s="242">
        <v>42.222568578553613</v>
      </c>
      <c r="FL356" s="242"/>
      <c r="FM356" s="242">
        <v>9.1178304239401502</v>
      </c>
      <c r="FN356" s="242"/>
      <c r="FO356" s="242">
        <v>1.220906068162926</v>
      </c>
      <c r="FP356" s="242"/>
      <c r="FQ356" s="242">
        <v>79.127701579384862</v>
      </c>
      <c r="FR356" s="242"/>
      <c r="FS356" s="242">
        <v>16.430278470490439</v>
      </c>
      <c r="FT356" s="242"/>
      <c r="FU356" s="242">
        <v>1.7066708229426433</v>
      </c>
      <c r="FV356" s="242"/>
      <c r="FW356" s="242">
        <v>2.7353491271820447</v>
      </c>
      <c r="GA356" s="254">
        <v>2.7408007066832458</v>
      </c>
      <c r="GB356" s="254"/>
      <c r="GC356" s="254">
        <v>11.930004944663317</v>
      </c>
      <c r="GD356" s="254"/>
      <c r="GE356" s="254">
        <v>62.991752738344289</v>
      </c>
      <c r="GF356" s="254"/>
      <c r="GG356" s="254">
        <v>133.71647524665897</v>
      </c>
      <c r="GH356" s="254"/>
      <c r="GI356" s="254">
        <v>72.592092434788128</v>
      </c>
      <c r="GJ356" s="254"/>
      <c r="GK356" s="254">
        <v>11.423738392765108</v>
      </c>
      <c r="GL356" s="254"/>
      <c r="GM356" s="254">
        <v>0.73212895736614325</v>
      </c>
      <c r="GN356" s="254"/>
      <c r="GO356" s="254">
        <v>48.371320256281123</v>
      </c>
      <c r="GP356" s="254"/>
      <c r="GQ356" s="254">
        <v>1037</v>
      </c>
      <c r="GR356" s="254"/>
      <c r="GS356" s="254">
        <v>84.29</v>
      </c>
      <c r="GT356" s="254"/>
      <c r="GU356" s="184">
        <v>56.81</v>
      </c>
      <c r="GV356" s="184"/>
      <c r="GW356" s="184">
        <v>63.14</v>
      </c>
      <c r="GX356" s="184"/>
      <c r="GY356" s="184">
        <v>46.64</v>
      </c>
      <c r="GZ356" s="184"/>
      <c r="HA356" s="154">
        <v>97.8</v>
      </c>
      <c r="HC356" s="184">
        <v>13.9</v>
      </c>
      <c r="HG356" s="184">
        <v>282</v>
      </c>
      <c r="HH356" s="184"/>
      <c r="HI356" s="184">
        <v>2449</v>
      </c>
      <c r="HJ356" s="184"/>
      <c r="HK356" s="184">
        <v>123</v>
      </c>
      <c r="HL356" s="184"/>
      <c r="HM356" s="184">
        <v>3086</v>
      </c>
      <c r="HO356" s="183">
        <v>300.9089219495358</v>
      </c>
      <c r="HQ356" s="154"/>
      <c r="HS356" s="238">
        <v>8</v>
      </c>
      <c r="HT356" s="194">
        <v>1996</v>
      </c>
      <c r="HU356" s="239"/>
      <c r="HW356" s="239">
        <v>66.2</v>
      </c>
      <c r="HX356" s="239"/>
      <c r="HY356" s="154"/>
      <c r="HZ356" s="154"/>
      <c r="IA356" s="184">
        <v>7</v>
      </c>
      <c r="IB356" s="184"/>
      <c r="IC356" s="184">
        <v>67</v>
      </c>
      <c r="ID356" s="184"/>
      <c r="IE356" s="185">
        <v>0.60984109283523835</v>
      </c>
      <c r="IF356" s="185"/>
      <c r="IG356" s="184">
        <v>5.8370504599944244</v>
      </c>
    </row>
    <row r="357" spans="1:241" ht="15" customHeight="1" x14ac:dyDescent="0.25">
      <c r="A357" s="156">
        <v>354</v>
      </c>
      <c r="B357" s="197">
        <v>2001</v>
      </c>
      <c r="E357" s="245">
        <v>114503</v>
      </c>
      <c r="G357" s="245">
        <v>19443</v>
      </c>
      <c r="I357" s="245">
        <v>15138</v>
      </c>
      <c r="K357" s="245">
        <v>13765</v>
      </c>
      <c r="M357" s="242">
        <f t="shared" si="131"/>
        <v>16.98034112643337</v>
      </c>
      <c r="N357" s="242"/>
      <c r="O357" s="242">
        <f t="shared" si="132"/>
        <v>13.220614307048722</v>
      </c>
      <c r="P357" s="242"/>
      <c r="Q357" s="242">
        <f t="shared" si="133"/>
        <v>12.021519086836152</v>
      </c>
      <c r="R357" s="242"/>
      <c r="S357" s="242">
        <v>38</v>
      </c>
      <c r="U357" s="242"/>
      <c r="V357" s="242"/>
      <c r="W357" s="245">
        <v>97</v>
      </c>
      <c r="Y357" s="258">
        <v>8.9881393624907338E-2</v>
      </c>
      <c r="Z357" s="258"/>
      <c r="AA357" s="245">
        <v>36006</v>
      </c>
      <c r="AC357" s="242">
        <v>33.363602668643438</v>
      </c>
      <c r="AD357" s="242"/>
      <c r="AE357" s="245">
        <v>37699</v>
      </c>
      <c r="AG357" s="242">
        <v>34.932357301704968</v>
      </c>
      <c r="AH357" s="242"/>
      <c r="AI357" s="245">
        <v>4.524519885293862</v>
      </c>
      <c r="AK357" s="245">
        <v>66</v>
      </c>
      <c r="AM357" s="245">
        <v>3473</v>
      </c>
      <c r="AO357" s="245">
        <v>795</v>
      </c>
      <c r="AQ357" s="245">
        <v>48</v>
      </c>
      <c r="AS357" s="245">
        <v>310</v>
      </c>
      <c r="AU357" s="245">
        <v>513</v>
      </c>
      <c r="AW357" s="245">
        <v>228</v>
      </c>
      <c r="AY357" s="245">
        <v>769</v>
      </c>
      <c r="BC357" s="245">
        <v>881</v>
      </c>
      <c r="BE357" s="245">
        <v>248</v>
      </c>
      <c r="BG357" s="245">
        <v>5</v>
      </c>
      <c r="BI357" s="245">
        <v>628</v>
      </c>
      <c r="BK357" s="242"/>
      <c r="BL357" s="242"/>
      <c r="BM357" s="245">
        <v>1004</v>
      </c>
      <c r="BO357" s="245">
        <v>3273</v>
      </c>
      <c r="BQ357" s="245">
        <v>1920</v>
      </c>
      <c r="BS357" s="245">
        <v>1155</v>
      </c>
      <c r="BU357" s="245">
        <v>16652</v>
      </c>
      <c r="BW357" s="242"/>
      <c r="BX357" s="242"/>
      <c r="BY357" s="245">
        <v>5.2070350366985183</v>
      </c>
      <c r="CA357" s="245">
        <v>16292</v>
      </c>
      <c r="CC357" s="259">
        <v>15.096367679762787</v>
      </c>
      <c r="CE357" s="242"/>
      <c r="CF357" s="242"/>
      <c r="CG357" s="245">
        <v>52488</v>
      </c>
      <c r="CI357" s="245">
        <v>2519</v>
      </c>
      <c r="CK357" s="245">
        <v>30316</v>
      </c>
      <c r="CM357" s="250">
        <f t="shared" si="134"/>
        <v>4.5794171650880795</v>
      </c>
      <c r="CN357" s="242"/>
      <c r="CO357" s="253">
        <v>4.8930128020167354</v>
      </c>
      <c r="CP357" s="242"/>
      <c r="CQ357" s="250">
        <f t="shared" si="135"/>
        <v>64.469134934308443</v>
      </c>
      <c r="CR357" s="242"/>
      <c r="CS357" s="245">
        <v>5.5775873097096067</v>
      </c>
      <c r="CU357" s="245">
        <v>12749</v>
      </c>
      <c r="CW357" s="245">
        <v>2323</v>
      </c>
      <c r="CY357" s="259">
        <f t="shared" si="129"/>
        <v>24.289361377838745</v>
      </c>
      <c r="CZ357" s="259"/>
      <c r="DA357" s="259">
        <f t="shared" si="130"/>
        <v>4.4257735101356497</v>
      </c>
      <c r="DE357" s="245">
        <v>1450</v>
      </c>
      <c r="DG357" s="245">
        <v>34207</v>
      </c>
      <c r="DI357" s="245">
        <v>3163</v>
      </c>
      <c r="DK357" s="245">
        <v>39250</v>
      </c>
      <c r="DM357" s="242">
        <v>3.6942675159235669</v>
      </c>
      <c r="DN357" s="242"/>
      <c r="DO357" s="242">
        <v>87.1515923566879</v>
      </c>
      <c r="DP357" s="242"/>
      <c r="DQ357" s="242">
        <v>8.0585987261146492</v>
      </c>
      <c r="DR357" s="242"/>
      <c r="DS357" s="245">
        <v>4647</v>
      </c>
      <c r="DU357" s="245">
        <v>147</v>
      </c>
      <c r="DW357" s="245">
        <v>37112</v>
      </c>
      <c r="DY357" s="242">
        <v>12.521556369907309</v>
      </c>
      <c r="DZ357" s="242"/>
      <c r="EA357" s="242">
        <v>0.39609829704677729</v>
      </c>
      <c r="EB357" s="242"/>
      <c r="EC357" s="242">
        <v>576000</v>
      </c>
      <c r="ED357" s="242"/>
      <c r="EE357" s="242">
        <v>427000</v>
      </c>
      <c r="EF357" s="242"/>
      <c r="EG357" s="260">
        <v>7.7360139860139858</v>
      </c>
      <c r="EH357" s="242"/>
      <c r="EI357" s="260">
        <v>5.7215511760966304</v>
      </c>
      <c r="EJ357" s="242"/>
      <c r="EK357" s="242">
        <v>13</v>
      </c>
      <c r="EO357" s="259">
        <v>1.8430439952437574</v>
      </c>
      <c r="EP357" s="259"/>
      <c r="EQ357" s="244">
        <v>10681</v>
      </c>
      <c r="ES357" s="244">
        <v>16206</v>
      </c>
      <c r="EU357" s="244">
        <v>3714</v>
      </c>
      <c r="EW357" s="244">
        <v>475</v>
      </c>
      <c r="EY357" s="244">
        <v>31076</v>
      </c>
      <c r="FA357" s="244">
        <v>6775</v>
      </c>
      <c r="FC357" s="244">
        <v>776</v>
      </c>
      <c r="FE357" s="244">
        <v>895</v>
      </c>
      <c r="FG357" s="244">
        <v>39522</v>
      </c>
      <c r="FI357" s="242">
        <v>27.025454177420173</v>
      </c>
      <c r="FJ357" s="242"/>
      <c r="FK357" s="242">
        <v>41.005009867921665</v>
      </c>
      <c r="FL357" s="242"/>
      <c r="FM357" s="242">
        <v>9.3972977076058903</v>
      </c>
      <c r="FN357" s="242"/>
      <c r="FO357" s="242">
        <v>1.2018622539345174</v>
      </c>
      <c r="FP357" s="242"/>
      <c r="FQ357" s="242">
        <v>78.629624006882253</v>
      </c>
      <c r="FR357" s="242"/>
      <c r="FS357" s="242">
        <v>17.142351095592328</v>
      </c>
      <c r="FT357" s="242"/>
      <c r="FU357" s="242">
        <v>1.9634633874803904</v>
      </c>
      <c r="FV357" s="242"/>
      <c r="FW357" s="242">
        <v>2.2645615100450383</v>
      </c>
      <c r="GA357" s="254">
        <v>0.74778442620082908</v>
      </c>
      <c r="GB357" s="254"/>
      <c r="GC357" s="254">
        <v>10.483808248340402</v>
      </c>
      <c r="GD357" s="254"/>
      <c r="GE357" s="254">
        <v>54.138555768020737</v>
      </c>
      <c r="GF357" s="254"/>
      <c r="GG357" s="254">
        <v>146.06206005188395</v>
      </c>
      <c r="GH357" s="254"/>
      <c r="GI357" s="254">
        <v>61.17885141503637</v>
      </c>
      <c r="GJ357" s="254"/>
      <c r="GK357" s="254">
        <v>11.092613498438139</v>
      </c>
      <c r="GL357" s="254"/>
      <c r="GM357" s="254">
        <v>0</v>
      </c>
      <c r="GN357" s="254"/>
      <c r="GO357" s="254">
        <v>46.121093918504265</v>
      </c>
      <c r="GP357" s="254"/>
      <c r="GQ357" s="254">
        <v>1151</v>
      </c>
      <c r="GR357" s="254"/>
      <c r="GS357" s="254">
        <v>75.5</v>
      </c>
      <c r="GT357" s="254"/>
      <c r="GU357" s="184">
        <v>55.7</v>
      </c>
      <c r="GV357" s="184"/>
      <c r="GW357" s="184">
        <v>66.5</v>
      </c>
      <c r="GX357" s="184"/>
      <c r="GY357" s="184">
        <v>51.7</v>
      </c>
      <c r="GZ357" s="184"/>
      <c r="HA357" s="154">
        <v>96.2</v>
      </c>
      <c r="HC357" s="184">
        <v>16.2</v>
      </c>
      <c r="HG357" s="184">
        <v>293</v>
      </c>
      <c r="HH357" s="184"/>
      <c r="HI357" s="184">
        <v>2326</v>
      </c>
      <c r="HJ357" s="184"/>
      <c r="HK357" s="184">
        <v>129</v>
      </c>
      <c r="HL357" s="184"/>
      <c r="HM357" s="184">
        <v>3133</v>
      </c>
      <c r="HO357" s="183">
        <v>302.03787765709922</v>
      </c>
      <c r="HQ357" s="154"/>
      <c r="HS357" s="238">
        <v>8</v>
      </c>
      <c r="HT357" s="194">
        <v>1997</v>
      </c>
      <c r="HU357" s="239"/>
      <c r="HW357" s="239">
        <v>60.735137249999994</v>
      </c>
      <c r="HX357" s="239"/>
      <c r="HY357" s="154"/>
      <c r="HZ357" s="154"/>
      <c r="IA357" s="184">
        <v>1</v>
      </c>
      <c r="IB357" s="184"/>
      <c r="IC357" s="184">
        <v>95</v>
      </c>
      <c r="ID357" s="184"/>
      <c r="IE357" s="185">
        <v>8.6928553421942514E-2</v>
      </c>
      <c r="IF357" s="185"/>
      <c r="IG357" s="184">
        <v>8.2582125750845385</v>
      </c>
    </row>
    <row r="358" spans="1:241" ht="15" customHeight="1" x14ac:dyDescent="0.25">
      <c r="A358" s="156">
        <v>355</v>
      </c>
      <c r="B358" s="197">
        <v>2006</v>
      </c>
      <c r="E358" s="245">
        <v>114764</v>
      </c>
      <c r="G358" s="245">
        <v>18897</v>
      </c>
      <c r="I358" s="245">
        <v>15087</v>
      </c>
      <c r="K358" s="245">
        <v>17538</v>
      </c>
      <c r="M358" s="242">
        <f t="shared" si="131"/>
        <v>16.465964936739745</v>
      </c>
      <c r="N358" s="242"/>
      <c r="O358" s="242">
        <f t="shared" si="132"/>
        <v>13.14610853577777</v>
      </c>
      <c r="P358" s="242"/>
      <c r="Q358" s="242">
        <f t="shared" si="133"/>
        <v>15.281795685058034</v>
      </c>
      <c r="R358" s="242"/>
      <c r="S358" s="242">
        <v>40</v>
      </c>
      <c r="U358" s="242"/>
      <c r="V358" s="242"/>
      <c r="W358" s="245">
        <v>127</v>
      </c>
      <c r="Y358" s="258">
        <v>0.11673545172943112</v>
      </c>
      <c r="Z358" s="258"/>
      <c r="AA358" s="245">
        <v>37022</v>
      </c>
      <c r="AC358" s="242">
        <v>34.02976294430708</v>
      </c>
      <c r="AD358" s="242"/>
      <c r="AE358" s="245">
        <v>39007</v>
      </c>
      <c r="AG358" s="242">
        <v>35.854328863070236</v>
      </c>
      <c r="AH358" s="242"/>
      <c r="AI358" s="245">
        <v>7.8661447650098975</v>
      </c>
      <c r="AK358" s="245">
        <v>78</v>
      </c>
      <c r="AM358" s="245">
        <v>4544</v>
      </c>
      <c r="AO358" s="245">
        <v>954</v>
      </c>
      <c r="AQ358" s="245">
        <v>65</v>
      </c>
      <c r="AS358" s="245">
        <v>284</v>
      </c>
      <c r="AU358" s="245">
        <v>620</v>
      </c>
      <c r="AW358" s="245">
        <v>222</v>
      </c>
      <c r="AY358" s="245">
        <v>885</v>
      </c>
      <c r="BC358" s="245">
        <v>835</v>
      </c>
      <c r="BE358" s="245">
        <v>258</v>
      </c>
      <c r="BG358" s="245">
        <v>7</v>
      </c>
      <c r="BI358" s="245">
        <v>570</v>
      </c>
      <c r="BK358" s="242"/>
      <c r="BL358" s="242"/>
      <c r="BM358" s="245">
        <v>1141</v>
      </c>
      <c r="BO358" s="245">
        <v>4006</v>
      </c>
      <c r="BQ358" s="245">
        <v>1881</v>
      </c>
      <c r="BS358" s="245">
        <v>633</v>
      </c>
      <c r="BU358" s="245">
        <v>19710</v>
      </c>
      <c r="BW358" s="242"/>
      <c r="BX358" s="242"/>
      <c r="BY358" s="245">
        <v>4</v>
      </c>
      <c r="CA358" s="245">
        <v>19598</v>
      </c>
      <c r="CC358" s="259">
        <v>18.014026637743239</v>
      </c>
      <c r="CE358" s="242"/>
      <c r="CF358" s="242"/>
      <c r="CG358" s="245">
        <v>52156</v>
      </c>
      <c r="CI358" s="245">
        <v>2316</v>
      </c>
      <c r="CK358" s="245">
        <v>31210</v>
      </c>
      <c r="CM358" s="250">
        <f t="shared" si="134"/>
        <v>4.2517256572183877</v>
      </c>
      <c r="CN358" s="242"/>
      <c r="CO358" s="253">
        <v>3.9515996350528724</v>
      </c>
      <c r="CP358" s="242"/>
      <c r="CQ358" s="250">
        <f t="shared" si="135"/>
        <v>63.574613104269275</v>
      </c>
      <c r="CR358" s="242"/>
      <c r="CS358" s="245">
        <v>4.8882681564245809</v>
      </c>
      <c r="CU358" s="245">
        <v>13701</v>
      </c>
      <c r="CW358" s="245">
        <v>2942</v>
      </c>
      <c r="CY358" s="259">
        <f t="shared" si="129"/>
        <v>26.269269115729731</v>
      </c>
      <c r="CZ358" s="259"/>
      <c r="DA358" s="259">
        <f t="shared" si="130"/>
        <v>5.6407699976992101</v>
      </c>
      <c r="DE358" s="245">
        <v>2116</v>
      </c>
      <c r="DG358" s="245">
        <v>32436</v>
      </c>
      <c r="DI358" s="245">
        <v>3860</v>
      </c>
      <c r="DK358" s="245">
        <v>38496</v>
      </c>
      <c r="DM358" s="242">
        <v>5.4966749792186205</v>
      </c>
      <c r="DN358" s="242"/>
      <c r="DO358" s="242">
        <v>84.258104738154614</v>
      </c>
      <c r="DP358" s="242"/>
      <c r="DQ358" s="242">
        <v>10.027015793848712</v>
      </c>
      <c r="DR358" s="242"/>
      <c r="DS358" s="245">
        <v>5310</v>
      </c>
      <c r="DU358" s="245">
        <v>196</v>
      </c>
      <c r="DW358" s="245">
        <v>38495</v>
      </c>
      <c r="DY358" s="242">
        <v>13.79399922067801</v>
      </c>
      <c r="DZ358" s="242"/>
      <c r="EA358" s="242">
        <v>0.50915703338095863</v>
      </c>
      <c r="EB358" s="242"/>
      <c r="EC358" s="242">
        <v>597750</v>
      </c>
      <c r="ED358" s="242"/>
      <c r="EE358" s="242">
        <v>440000</v>
      </c>
      <c r="EF358" s="242"/>
      <c r="EG358" s="260">
        <v>9.6810186400630087</v>
      </c>
      <c r="EH358" s="242"/>
      <c r="EI358" s="260">
        <v>6.9572066159096879</v>
      </c>
      <c r="EJ358" s="242"/>
      <c r="EK358" s="242">
        <v>13.900000000000002</v>
      </c>
      <c r="EO358" s="259">
        <v>1.4184397163120568</v>
      </c>
      <c r="EP358" s="259"/>
      <c r="EQ358" s="266">
        <v>10622</v>
      </c>
      <c r="ER358" s="266"/>
      <c r="ES358" s="266">
        <v>15902</v>
      </c>
      <c r="ET358" s="266"/>
      <c r="EU358" s="266">
        <v>3758</v>
      </c>
      <c r="EV358" s="266"/>
      <c r="EW358" s="266">
        <v>471</v>
      </c>
      <c r="EX358" s="266"/>
      <c r="EY358" s="266">
        <v>30753</v>
      </c>
      <c r="FA358" s="275">
        <v>7461</v>
      </c>
      <c r="FB358" s="275"/>
      <c r="FC358" s="275">
        <v>862</v>
      </c>
      <c r="FD358" s="275"/>
      <c r="FE358" s="275">
        <v>1471</v>
      </c>
      <c r="FF358" s="275"/>
      <c r="FG358" s="275">
        <v>41546</v>
      </c>
      <c r="FI358" s="263">
        <v>25.692031951850954</v>
      </c>
      <c r="FJ358" s="263"/>
      <c r="FK358" s="263">
        <v>36.704799415838735</v>
      </c>
      <c r="FL358" s="263"/>
      <c r="FM358" s="263">
        <v>9.0544995906445678</v>
      </c>
      <c r="FN358" s="263"/>
      <c r="FO358" s="263">
        <v>1.0665368530524639</v>
      </c>
      <c r="FP358" s="263"/>
      <c r="FQ358" s="263">
        <v>72.513442347266164</v>
      </c>
      <c r="FR358" s="263"/>
      <c r="FS358" s="263">
        <v>16.506981169650167</v>
      </c>
      <c r="FT358" s="263"/>
      <c r="FU358" s="263">
        <v>1.9162259641979953</v>
      </c>
      <c r="FV358" s="263"/>
      <c r="FW358" s="263">
        <v>2.5025999601708229</v>
      </c>
      <c r="GA358" s="254">
        <v>0.9974373078363461</v>
      </c>
      <c r="GB358" s="254"/>
      <c r="GC358" s="254">
        <v>12.107351692347232</v>
      </c>
      <c r="GD358" s="254"/>
      <c r="GE358" s="254">
        <v>67.465772211107691</v>
      </c>
      <c r="GF358" s="254"/>
      <c r="GG358" s="254">
        <v>141.10620229630334</v>
      </c>
      <c r="GH358" s="254"/>
      <c r="GI358" s="254">
        <v>70.217971328893157</v>
      </c>
      <c r="GJ358" s="254"/>
      <c r="GK358" s="254">
        <v>12.405406794559728</v>
      </c>
      <c r="GL358" s="254"/>
      <c r="GM358" s="254">
        <v>0.71395996009354279</v>
      </c>
      <c r="GN358" s="254"/>
      <c r="GO358" s="254">
        <v>49.378246684812872</v>
      </c>
      <c r="GP358" s="254"/>
      <c r="GQ358" s="254">
        <v>1128</v>
      </c>
      <c r="GR358" s="254"/>
      <c r="GS358" s="254">
        <v>85.4</v>
      </c>
      <c r="GT358" s="254"/>
      <c r="GU358" s="184">
        <v>66.3</v>
      </c>
      <c r="GV358" s="184"/>
      <c r="GW358" s="184">
        <v>66.2</v>
      </c>
      <c r="GX358" s="184"/>
      <c r="GY358" s="184">
        <v>48.900000000000006</v>
      </c>
      <c r="GZ358" s="184"/>
      <c r="HC358" s="184">
        <v>19.083969465648899</v>
      </c>
      <c r="HG358" s="184">
        <v>333</v>
      </c>
      <c r="HH358" s="184"/>
      <c r="HI358" s="184">
        <v>2259</v>
      </c>
      <c r="HJ358" s="184"/>
      <c r="HK358" s="184">
        <v>112</v>
      </c>
      <c r="HL358" s="184"/>
      <c r="HM358" s="184">
        <v>2942</v>
      </c>
      <c r="HO358" s="183">
        <v>300.42880972550938</v>
      </c>
      <c r="HQ358" s="154"/>
      <c r="HS358" s="238">
        <v>8</v>
      </c>
      <c r="HT358" s="194">
        <v>1998</v>
      </c>
      <c r="HU358" s="239"/>
      <c r="HW358" s="239">
        <v>60.411000000000001</v>
      </c>
      <c r="HX358" s="239"/>
      <c r="HY358" s="154"/>
      <c r="HZ358" s="154"/>
      <c r="IA358" s="184">
        <v>4</v>
      </c>
      <c r="IB358" s="184"/>
      <c r="IC358" s="184">
        <v>90</v>
      </c>
      <c r="ID358" s="184"/>
      <c r="IE358" s="185">
        <v>0.3457157179651173</v>
      </c>
      <c r="IF358" s="185"/>
      <c r="IG358" s="184">
        <v>7.7786036542151393</v>
      </c>
    </row>
    <row r="359" spans="1:241" ht="15" customHeight="1" x14ac:dyDescent="0.25">
      <c r="A359" s="156">
        <v>356</v>
      </c>
      <c r="B359" s="197">
        <v>2011</v>
      </c>
      <c r="E359" s="245">
        <v>114784</v>
      </c>
      <c r="G359" s="245">
        <v>18361</v>
      </c>
      <c r="I359" s="245">
        <v>14707</v>
      </c>
      <c r="K359" s="245">
        <v>20806</v>
      </c>
      <c r="M359" s="242">
        <f t="shared" si="131"/>
        <v>15.996131865068303</v>
      </c>
      <c r="N359" s="242"/>
      <c r="O359" s="242">
        <f t="shared" si="132"/>
        <v>12.812761360468357</v>
      </c>
      <c r="P359" s="242"/>
      <c r="Q359" s="242">
        <f t="shared" si="133"/>
        <v>18.12621968218567</v>
      </c>
      <c r="R359" s="242"/>
      <c r="S359" s="242">
        <v>42</v>
      </c>
      <c r="U359" s="242"/>
      <c r="V359" s="242"/>
      <c r="W359" s="245">
        <v>146</v>
      </c>
      <c r="Y359" s="258">
        <v>0.13213626325887848</v>
      </c>
      <c r="Z359" s="258"/>
      <c r="AA359" s="245">
        <v>40226</v>
      </c>
      <c r="AC359" s="242">
        <v>36.40625565651812</v>
      </c>
      <c r="AD359" s="242"/>
      <c r="AE359" s="245">
        <v>42874</v>
      </c>
      <c r="AG359" s="242">
        <v>38.8028092531586</v>
      </c>
      <c r="AH359" s="244"/>
      <c r="AI359" s="245">
        <v>6.7369687249398558</v>
      </c>
      <c r="AK359" s="245">
        <v>85</v>
      </c>
      <c r="AM359" s="245">
        <v>6575</v>
      </c>
      <c r="AO359" s="245">
        <v>1291</v>
      </c>
      <c r="AQ359" s="245">
        <v>81</v>
      </c>
      <c r="AS359" s="245">
        <v>327</v>
      </c>
      <c r="AU359" s="245">
        <v>674</v>
      </c>
      <c r="AW359" s="245">
        <v>197</v>
      </c>
      <c r="AY359" s="245">
        <v>937</v>
      </c>
      <c r="BC359" s="245">
        <v>536</v>
      </c>
      <c r="BE359" s="245">
        <v>217</v>
      </c>
      <c r="BG359" s="245">
        <v>4</v>
      </c>
      <c r="BI359" s="245">
        <v>315</v>
      </c>
      <c r="BK359" s="242"/>
      <c r="BL359" s="242"/>
      <c r="BM359" s="245">
        <v>1288</v>
      </c>
      <c r="BO359" s="245">
        <v>4636</v>
      </c>
      <c r="BQ359" s="245">
        <v>2360</v>
      </c>
      <c r="BS359" s="245">
        <v>539</v>
      </c>
      <c r="BU359" s="245">
        <v>24299</v>
      </c>
      <c r="BW359" s="242"/>
      <c r="BX359" s="242"/>
      <c r="BY359" s="245">
        <v>3</v>
      </c>
      <c r="CA359" s="245">
        <v>23659</v>
      </c>
      <c r="CC359" s="259">
        <v>21.412409948231545</v>
      </c>
      <c r="CE359" s="242"/>
      <c r="CF359" s="242"/>
      <c r="CG359" s="245">
        <v>52655</v>
      </c>
      <c r="CI359" s="245">
        <v>2608</v>
      </c>
      <c r="CK359" s="245">
        <v>33133</v>
      </c>
      <c r="CM359" s="250">
        <f t="shared" si="134"/>
        <v>4.7192515788140348</v>
      </c>
      <c r="CN359" s="242"/>
      <c r="CO359" s="253">
        <v>4.1899020346646578</v>
      </c>
      <c r="CP359" s="242"/>
      <c r="CQ359" s="250">
        <f t="shared" si="135"/>
        <v>62.517534730078282</v>
      </c>
      <c r="CR359" s="242"/>
      <c r="CS359" s="245">
        <v>4.3602670663578147</v>
      </c>
      <c r="CU359" s="245">
        <v>14550</v>
      </c>
      <c r="CW359" s="245">
        <v>2699</v>
      </c>
      <c r="CY359" s="259">
        <f t="shared" si="129"/>
        <v>27.632703446966101</v>
      </c>
      <c r="CZ359" s="259"/>
      <c r="DA359" s="259">
        <f t="shared" si="130"/>
        <v>5.1258190105403099</v>
      </c>
      <c r="DE359" s="245">
        <v>2378</v>
      </c>
      <c r="DG359" s="245">
        <v>32505</v>
      </c>
      <c r="DI359" s="245">
        <v>4566</v>
      </c>
      <c r="DK359" s="245">
        <v>39522</v>
      </c>
      <c r="DM359" s="242">
        <v>6.0169019786448059</v>
      </c>
      <c r="DN359" s="242"/>
      <c r="DO359" s="242">
        <v>82.245331713982083</v>
      </c>
      <c r="DP359" s="242"/>
      <c r="DQ359" s="242">
        <v>11.553059055715805</v>
      </c>
      <c r="DR359" s="242"/>
      <c r="DS359" s="245">
        <v>6170</v>
      </c>
      <c r="DU359" s="245">
        <v>214</v>
      </c>
      <c r="DW359" s="245">
        <v>39523</v>
      </c>
      <c r="DY359" s="242">
        <v>15.611163120208484</v>
      </c>
      <c r="DZ359" s="242"/>
      <c r="EA359" s="242">
        <v>0.54145687321306579</v>
      </c>
      <c r="EB359" s="242"/>
      <c r="EC359" s="242">
        <v>650000</v>
      </c>
      <c r="ED359" s="242"/>
      <c r="EE359" s="242">
        <v>480000</v>
      </c>
      <c r="EF359" s="242"/>
      <c r="EG359" s="242">
        <v>11.134596512417906</v>
      </c>
      <c r="EH359" s="242"/>
      <c r="EI359" s="242">
        <v>6.0461802672303167</v>
      </c>
      <c r="EJ359" s="242"/>
      <c r="EK359" s="242">
        <v>11.5</v>
      </c>
      <c r="EO359" s="259">
        <v>1.502685795879513</v>
      </c>
      <c r="EP359" s="259"/>
      <c r="EQ359" s="244">
        <v>13088</v>
      </c>
      <c r="ES359" s="244">
        <v>17484</v>
      </c>
      <c r="EU359" s="244">
        <v>4719</v>
      </c>
      <c r="EW359" s="244">
        <v>471</v>
      </c>
      <c r="EY359" s="244">
        <v>35762</v>
      </c>
      <c r="FA359" s="244">
        <v>9008</v>
      </c>
      <c r="FC359" s="244">
        <v>888</v>
      </c>
      <c r="FE359" s="244">
        <v>890</v>
      </c>
      <c r="FG359" s="244">
        <f>SUM(EY359,FA359,FC359,FE359)</f>
        <v>46548</v>
      </c>
      <c r="FI359" s="257">
        <f>EQ359/FG359*100</f>
        <v>28.117212339950161</v>
      </c>
      <c r="FJ359" s="257"/>
      <c r="FK359" s="257">
        <f>ES359/FG359*100</f>
        <v>37.561227120391855</v>
      </c>
      <c r="FL359" s="257"/>
      <c r="FM359" s="257">
        <f>EU359/FG359*100</f>
        <v>10.137922144882703</v>
      </c>
      <c r="FN359" s="257"/>
      <c r="FO359" s="257">
        <f>EW359/FG359*100</f>
        <v>1.0118587264758958</v>
      </c>
      <c r="FP359" s="257"/>
      <c r="FQ359" s="257">
        <f>EY359/FG359*100</f>
        <v>76.828220331700621</v>
      </c>
      <c r="FS359" s="242">
        <f>FA359/FG359*100</f>
        <v>19.352066683853227</v>
      </c>
      <c r="FT359" s="242"/>
      <c r="FU359" s="242">
        <f>FC359/FG359*100</f>
        <v>1.9077081722093321</v>
      </c>
      <c r="FV359" s="242"/>
      <c r="FW359" s="242">
        <f>FE359/FG359*100</f>
        <v>1.9120048122368307</v>
      </c>
      <c r="GA359" s="254">
        <v>1.2472862768722059</v>
      </c>
      <c r="GB359" s="254"/>
      <c r="GC359" s="254">
        <v>15.052872225238131</v>
      </c>
      <c r="GD359" s="254"/>
      <c r="GE359" s="254">
        <v>57.617922822501129</v>
      </c>
      <c r="GF359" s="254"/>
      <c r="GG359" s="254">
        <v>132.49100478007571</v>
      </c>
      <c r="GH359" s="254"/>
      <c r="GI359" s="254">
        <v>74.028140102499009</v>
      </c>
      <c r="GJ359" s="254"/>
      <c r="GK359" s="254">
        <v>14.857435127122194</v>
      </c>
      <c r="GL359" s="254"/>
      <c r="GM359" s="254">
        <v>0</v>
      </c>
      <c r="GN359" s="254"/>
      <c r="GO359" s="254">
        <v>48.014593777514335</v>
      </c>
      <c r="GP359" s="254"/>
      <c r="GQ359" s="254">
        <v>1122</v>
      </c>
      <c r="GR359" s="254"/>
      <c r="GS359" s="254">
        <v>83.7</v>
      </c>
      <c r="GT359" s="254"/>
      <c r="GU359" s="184">
        <v>72.7</v>
      </c>
      <c r="GV359" s="184"/>
      <c r="GW359" s="184">
        <v>65</v>
      </c>
      <c r="GX359" s="184"/>
      <c r="GY359" s="184">
        <v>49.900000000000006</v>
      </c>
      <c r="GZ359" s="184"/>
      <c r="HC359" s="184">
        <v>15.5</v>
      </c>
      <c r="HG359" s="184">
        <v>303</v>
      </c>
      <c r="HH359" s="184"/>
      <c r="HI359" s="184">
        <v>2544</v>
      </c>
      <c r="HJ359" s="184"/>
      <c r="HK359" s="184">
        <v>115</v>
      </c>
      <c r="HL359" s="184"/>
      <c r="HM359" s="184">
        <v>3180</v>
      </c>
      <c r="HO359" s="183">
        <v>303.2309783555819</v>
      </c>
      <c r="HQ359" s="154"/>
      <c r="HS359" s="238">
        <v>8</v>
      </c>
      <c r="HT359" s="194">
        <v>1999</v>
      </c>
      <c r="HU359" s="239"/>
      <c r="HW359" s="239">
        <v>60.271475539999997</v>
      </c>
      <c r="HX359" s="239"/>
      <c r="HY359" s="154"/>
      <c r="HZ359" s="154"/>
      <c r="IA359" s="184">
        <v>1</v>
      </c>
      <c r="IB359" s="184"/>
      <c r="IC359" s="184">
        <v>112</v>
      </c>
      <c r="ID359" s="184"/>
      <c r="IE359" s="185">
        <v>8.5874503001313884E-2</v>
      </c>
      <c r="IF359" s="185"/>
      <c r="IG359" s="184">
        <v>9.6179443361471542</v>
      </c>
    </row>
    <row r="360" spans="1:241" ht="15" customHeight="1" x14ac:dyDescent="0.25">
      <c r="A360" s="156">
        <v>357</v>
      </c>
      <c r="B360" s="155"/>
      <c r="C360" s="244"/>
      <c r="D360" s="244"/>
      <c r="E360" s="245">
        <v>115037</v>
      </c>
      <c r="F360" s="244"/>
      <c r="G360" s="244">
        <v>18732</v>
      </c>
      <c r="H360" s="244"/>
      <c r="I360" s="244">
        <v>14766</v>
      </c>
      <c r="J360" s="244"/>
      <c r="K360" s="244">
        <v>24704</v>
      </c>
      <c r="L360" s="244"/>
      <c r="M360" s="242">
        <f t="shared" si="131"/>
        <v>16.283456626998269</v>
      </c>
      <c r="N360" s="242"/>
      <c r="O360" s="242">
        <f>I360/E360*100</f>
        <v>12.835870198284031</v>
      </c>
      <c r="P360" s="242"/>
      <c r="Q360" s="242">
        <f>K360/E360*100</f>
        <v>21.474829837356676</v>
      </c>
      <c r="R360" s="244"/>
      <c r="S360" s="244">
        <v>43</v>
      </c>
      <c r="U360" s="244"/>
      <c r="V360" s="244"/>
      <c r="W360" s="244">
        <v>212</v>
      </c>
      <c r="X360" s="244"/>
      <c r="Y360" s="244">
        <v>0.18234990538448306</v>
      </c>
      <c r="Z360" s="244"/>
      <c r="AA360" s="244">
        <v>51493</v>
      </c>
      <c r="AB360" s="244"/>
      <c r="AC360" s="244">
        <v>44.291243763977292</v>
      </c>
      <c r="AD360" s="244"/>
      <c r="AE360" s="244">
        <v>53929</v>
      </c>
      <c r="AF360" s="244"/>
      <c r="AG360" s="245">
        <v>46.386547393772581</v>
      </c>
      <c r="AH360" s="244"/>
      <c r="AI360" s="244"/>
      <c r="AJ360" s="244"/>
      <c r="AK360" s="244">
        <v>97</v>
      </c>
      <c r="AL360" s="244"/>
      <c r="AM360" s="244">
        <v>10844</v>
      </c>
      <c r="AN360" s="244"/>
      <c r="AO360" s="244">
        <v>1755</v>
      </c>
      <c r="AP360" s="244"/>
      <c r="AQ360" s="244">
        <v>121</v>
      </c>
      <c r="AR360" s="244"/>
      <c r="AS360" s="244">
        <v>432</v>
      </c>
      <c r="AT360" s="244"/>
      <c r="AU360" s="244">
        <v>678</v>
      </c>
      <c r="AV360" s="244"/>
      <c r="AW360" s="244">
        <v>173</v>
      </c>
      <c r="AX360" s="244"/>
      <c r="AY360" s="244">
        <v>1022</v>
      </c>
      <c r="AZ360" s="244"/>
      <c r="BA360" s="244"/>
      <c r="BB360" s="244"/>
      <c r="BC360" s="244">
        <v>713</v>
      </c>
      <c r="BD360" s="244"/>
      <c r="BE360" s="244">
        <v>250</v>
      </c>
      <c r="BF360" s="244"/>
      <c r="BG360" s="244">
        <v>5</v>
      </c>
      <c r="BH360" s="244"/>
      <c r="BI360" s="244">
        <v>458</v>
      </c>
      <c r="BJ360" s="244"/>
      <c r="BK360" s="244"/>
      <c r="BL360" s="244"/>
      <c r="BM360" s="244">
        <v>1732</v>
      </c>
      <c r="BN360" s="244"/>
      <c r="BO360" s="244">
        <v>4669</v>
      </c>
      <c r="BP360" s="244"/>
      <c r="BQ360" s="244">
        <v>2588</v>
      </c>
      <c r="BR360" s="244"/>
      <c r="BS360" s="244">
        <v>361</v>
      </c>
      <c r="BT360" s="244"/>
      <c r="BU360" s="244">
        <v>36111</v>
      </c>
      <c r="BW360" s="244"/>
      <c r="BX360" s="244"/>
      <c r="BY360" s="244"/>
      <c r="BZ360" s="244"/>
      <c r="CA360" s="244">
        <v>28798</v>
      </c>
      <c r="CB360" s="244"/>
      <c r="CC360" s="244">
        <v>24.770342336143127</v>
      </c>
      <c r="CE360" s="244"/>
      <c r="CF360" s="244"/>
      <c r="CG360" s="256">
        <v>52815</v>
      </c>
      <c r="CH360" s="256"/>
      <c r="CI360" s="256">
        <v>3457</v>
      </c>
      <c r="CJ360" s="256"/>
      <c r="CK360" s="256">
        <v>37150</v>
      </c>
      <c r="CL360" s="244"/>
      <c r="CM360" s="250">
        <f t="shared" si="134"/>
        <v>6.1433750355416548</v>
      </c>
      <c r="CN360" s="244"/>
      <c r="CO360" s="257">
        <v>4.7270919538549272</v>
      </c>
      <c r="CP360" s="244"/>
      <c r="CQ360" s="250">
        <f t="shared" si="135"/>
        <v>60.234206075656694</v>
      </c>
      <c r="CR360" s="244"/>
      <c r="CS360" s="245">
        <v>2.4799018939910069</v>
      </c>
      <c r="CT360" s="244"/>
      <c r="CU360" s="245">
        <v>15029</v>
      </c>
      <c r="CW360" s="245">
        <v>2981</v>
      </c>
      <c r="CX360" s="244"/>
      <c r="CY360" s="252">
        <f t="shared" si="129"/>
        <v>28.455931080185554</v>
      </c>
      <c r="CZ360" s="244"/>
      <c r="DA360" s="252">
        <f t="shared" si="130"/>
        <v>5.6442298589415882</v>
      </c>
      <c r="DE360" s="244">
        <v>3481</v>
      </c>
      <c r="DF360" s="244"/>
      <c r="DG360" s="244">
        <v>34245</v>
      </c>
      <c r="DH360" s="244"/>
      <c r="DI360" s="244">
        <v>7395</v>
      </c>
      <c r="DJ360" s="244"/>
      <c r="DK360" s="244">
        <v>45361</v>
      </c>
      <c r="DL360" s="244"/>
      <c r="DM360" s="244">
        <v>7.6739930777540186</v>
      </c>
      <c r="DN360" s="244"/>
      <c r="DO360" s="244">
        <v>75.494367408125925</v>
      </c>
      <c r="DP360" s="244"/>
      <c r="DQ360" s="244">
        <v>16.302550649236128</v>
      </c>
      <c r="DR360" s="244"/>
      <c r="DS360" s="244">
        <v>7554</v>
      </c>
      <c r="DT360" s="244"/>
      <c r="DU360" s="244">
        <v>261</v>
      </c>
      <c r="DV360" s="244"/>
      <c r="DW360" s="244">
        <v>45408</v>
      </c>
      <c r="DX360" s="244"/>
      <c r="DY360" s="244">
        <v>16.63583509513742</v>
      </c>
      <c r="DZ360" s="244"/>
      <c r="EA360" s="244">
        <v>0.57478858350951378</v>
      </c>
      <c r="EB360" s="244"/>
      <c r="EC360" s="245">
        <v>750000</v>
      </c>
      <c r="ED360" s="244"/>
      <c r="EE360" s="245">
        <v>529500</v>
      </c>
      <c r="EG360" s="245">
        <v>14.6</v>
      </c>
      <c r="EI360" s="245">
        <v>8</v>
      </c>
      <c r="EK360" s="242">
        <v>16</v>
      </c>
      <c r="EO360" s="244">
        <v>1.3</v>
      </c>
      <c r="EP360" s="244"/>
      <c r="FI360" s="257"/>
      <c r="FJ360" s="257"/>
      <c r="FK360" s="257"/>
      <c r="FL360" s="257"/>
      <c r="FM360" s="257"/>
      <c r="FN360" s="257"/>
      <c r="FO360" s="257"/>
      <c r="FP360" s="257"/>
      <c r="FQ360" s="257"/>
      <c r="GA360" s="254">
        <v>1.2477763036846252</v>
      </c>
      <c r="GB360" s="254"/>
      <c r="GC360" s="254">
        <v>12.551541180036265</v>
      </c>
      <c r="GD360" s="254"/>
      <c r="GE360" s="254">
        <v>62.170863606815878</v>
      </c>
      <c r="GF360" s="254"/>
      <c r="GG360" s="254">
        <v>125.83210075915748</v>
      </c>
      <c r="GH360" s="254"/>
      <c r="GI360" s="254">
        <v>72.97449664632471</v>
      </c>
      <c r="GJ360" s="254"/>
      <c r="GK360" s="254">
        <v>15.427534536129397</v>
      </c>
      <c r="GL360" s="254"/>
      <c r="GM360" s="254">
        <v>0</v>
      </c>
      <c r="GN360" s="254"/>
      <c r="GO360" s="254">
        <v>46.986942860884099</v>
      </c>
      <c r="GP360" s="254"/>
      <c r="GQ360" s="254">
        <v>1158</v>
      </c>
      <c r="GR360" s="254"/>
      <c r="GS360" s="254">
        <v>85.5</v>
      </c>
      <c r="GT360" s="254"/>
      <c r="GU360" s="184">
        <v>72.8</v>
      </c>
      <c r="GV360" s="184"/>
      <c r="GW360" s="184">
        <v>67.100000000000009</v>
      </c>
      <c r="GX360" s="184"/>
      <c r="GY360" s="184">
        <v>52</v>
      </c>
      <c r="GZ360" s="184"/>
      <c r="HC360" s="184"/>
      <c r="HG360" s="184">
        <v>328</v>
      </c>
      <c r="HH360" s="184"/>
      <c r="HI360" s="184">
        <v>2396</v>
      </c>
      <c r="HJ360" s="184"/>
      <c r="HK360" s="184">
        <v>120</v>
      </c>
      <c r="HL360" s="184"/>
      <c r="HM360" s="184">
        <v>3058</v>
      </c>
      <c r="HO360" s="183">
        <v>320.60217451909676</v>
      </c>
      <c r="HQ360" s="154"/>
      <c r="HS360" s="238">
        <v>8</v>
      </c>
      <c r="HT360" s="194">
        <v>2000</v>
      </c>
      <c r="HU360" s="239"/>
      <c r="HW360" s="239">
        <v>61.637912719999996</v>
      </c>
      <c r="HX360" s="239"/>
      <c r="HY360" s="154"/>
      <c r="HZ360" s="154"/>
      <c r="IA360" s="184">
        <v>2</v>
      </c>
      <c r="IB360" s="184"/>
      <c r="IC360" s="184">
        <v>73</v>
      </c>
      <c r="ID360" s="184"/>
      <c r="IE360" s="185">
        <v>0.1709650120102921</v>
      </c>
      <c r="IF360" s="185"/>
      <c r="IG360" s="184">
        <v>6.2402229383756618</v>
      </c>
    </row>
    <row r="361" spans="1:241" ht="15" customHeight="1" x14ac:dyDescent="0.25">
      <c r="A361" s="156">
        <v>358</v>
      </c>
      <c r="B361" s="155"/>
      <c r="C361" s="244"/>
      <c r="D361" s="244"/>
      <c r="E361" s="245">
        <v>115074</v>
      </c>
      <c r="F361" s="244"/>
      <c r="G361" s="244">
        <v>20145</v>
      </c>
      <c r="H361" s="244"/>
      <c r="I361" s="244">
        <v>14695</v>
      </c>
      <c r="J361" s="244"/>
      <c r="K361" s="244">
        <v>27781</v>
      </c>
      <c r="L361" s="244"/>
      <c r="M361" s="244">
        <v>16.154771451483558</v>
      </c>
      <c r="N361" s="244"/>
      <c r="O361" s="244">
        <v>11.784282277465918</v>
      </c>
      <c r="P361" s="244"/>
      <c r="Q361" s="244">
        <v>22.278267842822775</v>
      </c>
      <c r="R361" s="244"/>
      <c r="S361" s="244">
        <v>43</v>
      </c>
      <c r="U361" s="244"/>
      <c r="V361" s="244"/>
      <c r="W361" s="245">
        <v>297</v>
      </c>
      <c r="Y361" s="257">
        <v>0.24431173189872168</v>
      </c>
      <c r="Z361" s="257"/>
      <c r="AA361" s="245">
        <v>54274</v>
      </c>
      <c r="AC361" s="245">
        <v>44.84194523852802</v>
      </c>
      <c r="AE361" s="245">
        <v>57682</v>
      </c>
      <c r="AG361" s="245">
        <v>47.722346322495248</v>
      </c>
      <c r="AK361" s="245">
        <v>113</v>
      </c>
      <c r="AM361" s="245">
        <v>13918</v>
      </c>
      <c r="AO361" s="245">
        <v>2417</v>
      </c>
      <c r="AQ361" s="245">
        <v>149</v>
      </c>
      <c r="AS361" s="245">
        <v>582</v>
      </c>
      <c r="AU361" s="245">
        <v>879</v>
      </c>
      <c r="AW361" s="245">
        <v>214</v>
      </c>
      <c r="AY361" s="245">
        <v>1191</v>
      </c>
      <c r="AZ361" s="244"/>
      <c r="BA361" s="244"/>
      <c r="BB361" s="244"/>
      <c r="BC361" s="244">
        <v>688</v>
      </c>
      <c r="BD361" s="244"/>
      <c r="BE361" s="244">
        <v>269</v>
      </c>
      <c r="BF361" s="244"/>
      <c r="BG361" s="244">
        <v>21</v>
      </c>
      <c r="BH361" s="244"/>
      <c r="BI361" s="244">
        <v>396</v>
      </c>
      <c r="BJ361" s="244"/>
      <c r="BK361" s="244"/>
      <c r="BL361" s="244"/>
      <c r="BM361" s="245">
        <v>2418</v>
      </c>
      <c r="BO361" s="245">
        <v>5460</v>
      </c>
      <c r="BQ361" s="245">
        <v>4247</v>
      </c>
      <c r="BS361" s="245">
        <v>344</v>
      </c>
      <c r="BU361" s="245">
        <v>46581</v>
      </c>
      <c r="BW361" s="244"/>
      <c r="BX361" s="244"/>
      <c r="BY361" s="244"/>
      <c r="BZ361" s="244"/>
      <c r="CA361" s="244">
        <v>36676</v>
      </c>
      <c r="CB361" s="244"/>
      <c r="CC361" s="244">
        <v>30.796876312032918</v>
      </c>
      <c r="CE361" s="244"/>
      <c r="CF361" s="244"/>
      <c r="CG361" s="244">
        <v>58529</v>
      </c>
      <c r="CH361" s="244"/>
      <c r="CI361" s="244">
        <v>3223</v>
      </c>
      <c r="CJ361" s="244"/>
      <c r="CK361" s="244">
        <v>39371</v>
      </c>
      <c r="CL361" s="244"/>
      <c r="CM361" s="244">
        <v>5.2192641533877451</v>
      </c>
      <c r="CN361" s="244"/>
      <c r="CO361" s="257">
        <v>6.8</v>
      </c>
      <c r="CP361" s="244"/>
      <c r="CQ361" s="244">
        <v>61.066226278888095</v>
      </c>
      <c r="CR361" s="244"/>
      <c r="CS361" s="244">
        <v>3.3037201554691835</v>
      </c>
      <c r="CT361" s="244"/>
      <c r="CU361" s="244">
        <v>17706</v>
      </c>
      <c r="CV361" s="244"/>
      <c r="CW361" s="244">
        <v>3185</v>
      </c>
      <c r="CX361" s="244"/>
      <c r="CY361" s="244">
        <v>30.85421531383961</v>
      </c>
      <c r="CZ361" s="244"/>
      <c r="DA361" s="244">
        <v>5.5501341790680652</v>
      </c>
      <c r="DE361" s="245">
        <v>4958</v>
      </c>
      <c r="DG361" s="245">
        <v>32131</v>
      </c>
      <c r="DI361" s="245">
        <v>7437</v>
      </c>
      <c r="DK361" s="245">
        <v>44572</v>
      </c>
      <c r="DM361" s="245">
        <v>11.123575338777709</v>
      </c>
      <c r="DO361" s="245">
        <v>72.087857847976309</v>
      </c>
      <c r="DQ361" s="245">
        <v>16.685363008166561</v>
      </c>
      <c r="DS361" s="245">
        <v>9064</v>
      </c>
      <c r="DU361" s="245">
        <v>255</v>
      </c>
      <c r="DW361" s="245">
        <v>44575</v>
      </c>
      <c r="DY361" s="245">
        <v>20.564946114577427</v>
      </c>
      <c r="EA361" s="245">
        <v>0.57855927396483264</v>
      </c>
      <c r="EB361" s="244"/>
      <c r="EC361" s="245">
        <v>735000</v>
      </c>
      <c r="ED361" s="244"/>
      <c r="EE361" s="245">
        <v>525000</v>
      </c>
      <c r="EK361" s="242">
        <v>9.8000000000000007</v>
      </c>
      <c r="EO361" s="244">
        <v>0.68730860837019392</v>
      </c>
      <c r="EP361" s="244"/>
      <c r="GA361" s="254">
        <v>1.5063657999075388</v>
      </c>
      <c r="GB361" s="254"/>
      <c r="GC361" s="254">
        <v>9.4040047003378238</v>
      </c>
      <c r="GD361" s="254"/>
      <c r="GE361" s="254">
        <v>68.853398953958518</v>
      </c>
      <c r="GF361" s="254"/>
      <c r="GG361" s="254">
        <v>140.13843911778119</v>
      </c>
      <c r="GH361" s="254"/>
      <c r="GI361" s="254">
        <v>78.580947257553234</v>
      </c>
      <c r="GJ361" s="254"/>
      <c r="GK361" s="254">
        <v>13.888966710060663</v>
      </c>
      <c r="GL361" s="254"/>
      <c r="GM361" s="254">
        <v>0</v>
      </c>
      <c r="GN361" s="254"/>
      <c r="GO361" s="254">
        <v>49.90723231234913</v>
      </c>
      <c r="GP361" s="254"/>
      <c r="GQ361" s="254">
        <v>1155</v>
      </c>
      <c r="GR361" s="254"/>
      <c r="GS361" s="254">
        <v>88.6</v>
      </c>
      <c r="GT361" s="254"/>
      <c r="GU361" s="184">
        <v>73.099999999999994</v>
      </c>
      <c r="GV361" s="184"/>
      <c r="GW361" s="184">
        <v>65.099999999999994</v>
      </c>
      <c r="GX361" s="184"/>
      <c r="GY361" s="184">
        <v>51.1</v>
      </c>
      <c r="GZ361" s="184"/>
      <c r="HC361" s="184"/>
      <c r="HG361" s="184">
        <v>313</v>
      </c>
      <c r="HH361" s="184"/>
      <c r="HI361" s="184">
        <v>2274</v>
      </c>
      <c r="HJ361" s="184"/>
      <c r="HK361" s="184">
        <v>83</v>
      </c>
      <c r="HL361" s="184"/>
      <c r="HM361" s="184">
        <v>2877</v>
      </c>
      <c r="HO361" s="183">
        <v>294.68779610038507</v>
      </c>
      <c r="HQ361" s="154"/>
      <c r="HS361" s="238">
        <v>8</v>
      </c>
      <c r="HT361" s="194">
        <v>2001</v>
      </c>
      <c r="HU361" s="239"/>
      <c r="HW361" s="239">
        <v>64.227212989999998</v>
      </c>
      <c r="HX361" s="239"/>
      <c r="HY361" s="154"/>
      <c r="HZ361" s="154"/>
      <c r="IA361" s="184">
        <v>7</v>
      </c>
      <c r="IB361" s="184"/>
      <c r="IC361" s="184">
        <v>67</v>
      </c>
      <c r="ID361" s="184"/>
      <c r="IE361" s="185">
        <v>0.59049804292077201</v>
      </c>
      <c r="IF361" s="185"/>
      <c r="IG361" s="184">
        <v>5.6519098393845324</v>
      </c>
    </row>
    <row r="362" spans="1:241" ht="15" customHeight="1" x14ac:dyDescent="0.25">
      <c r="A362" s="156">
        <v>359</v>
      </c>
      <c r="B362" s="155"/>
      <c r="C362" s="244"/>
      <c r="D362" s="244"/>
      <c r="E362" s="245">
        <v>115696</v>
      </c>
      <c r="F362" s="244"/>
      <c r="G362" s="244"/>
      <c r="H362" s="244"/>
      <c r="I362" s="244"/>
      <c r="J362" s="244"/>
      <c r="K362" s="244"/>
      <c r="L362" s="244"/>
      <c r="M362" s="244"/>
      <c r="N362" s="244"/>
      <c r="O362" s="244"/>
      <c r="P362" s="244"/>
      <c r="Q362" s="244"/>
      <c r="R362" s="244"/>
      <c r="S362" s="244"/>
      <c r="U362" s="244"/>
      <c r="V362" s="244"/>
      <c r="W362" s="244"/>
      <c r="X362" s="244"/>
      <c r="Y362" s="244"/>
      <c r="Z362" s="244"/>
      <c r="AA362" s="244"/>
      <c r="AB362" s="244"/>
      <c r="AC362" s="244"/>
      <c r="AD362" s="244"/>
      <c r="AE362" s="244"/>
      <c r="AF362" s="244"/>
      <c r="AG362" s="244"/>
      <c r="AH362" s="244"/>
      <c r="AI362" s="244"/>
      <c r="AJ362" s="244"/>
      <c r="AK362" s="244"/>
      <c r="AL362" s="244"/>
      <c r="AM362" s="244"/>
      <c r="AN362" s="244"/>
      <c r="AO362" s="244"/>
      <c r="AP362" s="244"/>
      <c r="AQ362" s="244"/>
      <c r="AR362" s="244"/>
      <c r="AS362" s="244"/>
      <c r="AT362" s="244"/>
      <c r="AU362" s="244"/>
      <c r="AV362" s="244"/>
      <c r="AW362" s="244"/>
      <c r="AX362" s="244"/>
      <c r="AY362" s="244"/>
      <c r="AZ362" s="244"/>
      <c r="BA362" s="244"/>
      <c r="BB362" s="244"/>
      <c r="BC362" s="244">
        <v>758</v>
      </c>
      <c r="BD362" s="244"/>
      <c r="BE362" s="244">
        <v>287</v>
      </c>
      <c r="BF362" s="244"/>
      <c r="BG362" s="244">
        <v>31</v>
      </c>
      <c r="BH362" s="244"/>
      <c r="BI362" s="244">
        <v>435</v>
      </c>
      <c r="BJ362" s="244"/>
      <c r="BK362" s="244"/>
      <c r="BL362" s="244"/>
      <c r="BM362" s="244"/>
      <c r="BN362" s="244"/>
      <c r="BO362" s="244"/>
      <c r="BP362" s="244"/>
      <c r="BQ362" s="244"/>
      <c r="BR362" s="244"/>
      <c r="BS362" s="244"/>
      <c r="BT362" s="244"/>
      <c r="BU362" s="244"/>
      <c r="BW362" s="244"/>
      <c r="BX362" s="244"/>
      <c r="BY362" s="244"/>
      <c r="BZ362" s="244"/>
      <c r="CA362" s="244"/>
      <c r="CB362" s="244"/>
      <c r="CC362" s="244"/>
      <c r="CE362" s="244"/>
      <c r="CF362" s="244"/>
      <c r="CG362" s="244"/>
      <c r="CH362" s="244"/>
      <c r="CI362" s="244"/>
      <c r="CJ362" s="244"/>
      <c r="CK362" s="244"/>
      <c r="CL362" s="244"/>
      <c r="CM362" s="244"/>
      <c r="CN362" s="244"/>
      <c r="CO362" s="257">
        <v>5.9</v>
      </c>
      <c r="CP362" s="244"/>
      <c r="CQ362" s="244"/>
      <c r="CR362" s="244"/>
      <c r="CS362" s="244"/>
      <c r="CT362" s="244"/>
      <c r="CU362" s="244"/>
      <c r="CV362" s="244"/>
      <c r="CW362" s="244"/>
      <c r="CX362" s="244"/>
      <c r="CY362" s="244"/>
      <c r="CZ362" s="244"/>
      <c r="DA362" s="244"/>
      <c r="DE362" s="244"/>
      <c r="DF362" s="244"/>
      <c r="DG362" s="244"/>
      <c r="DH362" s="244"/>
      <c r="DI362" s="244"/>
      <c r="DJ362" s="244"/>
      <c r="DK362" s="244"/>
      <c r="DL362" s="244"/>
      <c r="DM362" s="244"/>
      <c r="DN362" s="244"/>
      <c r="DO362" s="244"/>
      <c r="DP362" s="244"/>
      <c r="DQ362" s="244"/>
      <c r="DR362" s="244"/>
      <c r="DS362" s="244"/>
      <c r="DT362" s="244"/>
      <c r="DU362" s="244"/>
      <c r="DV362" s="244"/>
      <c r="DW362" s="244"/>
      <c r="DX362" s="244"/>
      <c r="DY362" s="244"/>
      <c r="DZ362" s="244"/>
      <c r="EA362" s="244"/>
      <c r="EB362" s="244"/>
      <c r="EC362" s="245">
        <v>705000</v>
      </c>
      <c r="ED362" s="244"/>
      <c r="EE362" s="245">
        <v>523250</v>
      </c>
      <c r="EK362" s="242">
        <v>4.1000000000000005</v>
      </c>
      <c r="EO362" s="244"/>
      <c r="EP362" s="244"/>
      <c r="GA362" s="254">
        <v>2.5258495238311922</v>
      </c>
      <c r="GB362" s="254"/>
      <c r="GC362" s="254">
        <v>8.3505540309282615</v>
      </c>
      <c r="GD362" s="254"/>
      <c r="GE362" s="254">
        <v>66.129081802576593</v>
      </c>
      <c r="GF362" s="254"/>
      <c r="GG362" s="254">
        <v>127.18144496241391</v>
      </c>
      <c r="GH362" s="254"/>
      <c r="GI362" s="254">
        <v>79.286302502982238</v>
      </c>
      <c r="GJ362" s="254"/>
      <c r="GK362" s="254">
        <v>14.830758639219216</v>
      </c>
      <c r="GL362" s="254"/>
      <c r="GM362" s="254">
        <v>0.68342169196801694</v>
      </c>
      <c r="GN362" s="254"/>
      <c r="GO362" s="254">
        <v>47.543492650490869</v>
      </c>
      <c r="GP362" s="254"/>
      <c r="GQ362" s="254">
        <v>1122</v>
      </c>
      <c r="GR362" s="254"/>
      <c r="GS362" s="254">
        <v>91</v>
      </c>
      <c r="GT362" s="254"/>
      <c r="GU362" s="184">
        <v>73.2</v>
      </c>
      <c r="GV362" s="184"/>
      <c r="GW362" s="184">
        <v>69.900000000000006</v>
      </c>
      <c r="GX362" s="184"/>
      <c r="GY362" s="184">
        <v>44</v>
      </c>
      <c r="GZ362" s="184"/>
      <c r="HC362" s="184"/>
      <c r="HG362" s="184">
        <v>363</v>
      </c>
      <c r="HH362" s="184"/>
      <c r="HI362" s="184">
        <v>2635</v>
      </c>
      <c r="HJ362" s="184"/>
      <c r="HK362" s="184">
        <v>145</v>
      </c>
      <c r="HL362" s="184"/>
      <c r="HM362" s="184">
        <v>3435</v>
      </c>
      <c r="HO362" s="183">
        <v>280.02973155174499</v>
      </c>
      <c r="HQ362" s="154"/>
      <c r="HS362" s="238">
        <v>8</v>
      </c>
      <c r="HT362" s="194">
        <v>2002</v>
      </c>
      <c r="HU362" s="239"/>
      <c r="HW362" s="239">
        <v>65.247591939999992</v>
      </c>
      <c r="HX362" s="239"/>
      <c r="HY362" s="154"/>
      <c r="HZ362" s="154"/>
      <c r="IA362" s="184">
        <v>2</v>
      </c>
      <c r="IB362" s="184"/>
      <c r="IC362" s="184">
        <v>48</v>
      </c>
      <c r="ID362" s="184"/>
      <c r="IE362" s="185">
        <v>0.1677993120228207</v>
      </c>
      <c r="IF362" s="185"/>
      <c r="IG362" s="184">
        <v>4.0271834885476974</v>
      </c>
    </row>
    <row r="363" spans="1:241" ht="15" customHeight="1" x14ac:dyDescent="0.25">
      <c r="A363" s="156">
        <v>360</v>
      </c>
      <c r="B363" s="155"/>
      <c r="C363" s="244"/>
      <c r="D363" s="244"/>
      <c r="E363" s="245">
        <v>116235</v>
      </c>
      <c r="F363" s="244"/>
      <c r="G363" s="244"/>
      <c r="H363" s="244"/>
      <c r="I363" s="244"/>
      <c r="J363" s="244"/>
      <c r="K363" s="244"/>
      <c r="L363" s="244"/>
      <c r="M363" s="244"/>
      <c r="N363" s="244"/>
      <c r="O363" s="244"/>
      <c r="P363" s="244"/>
      <c r="Q363" s="244"/>
      <c r="R363" s="244"/>
      <c r="S363" s="244"/>
      <c r="U363" s="244"/>
      <c r="V363" s="244"/>
      <c r="W363" s="244"/>
      <c r="X363" s="244"/>
      <c r="Y363" s="244"/>
      <c r="Z363" s="244"/>
      <c r="AA363" s="244"/>
      <c r="AB363" s="244"/>
      <c r="AC363" s="244"/>
      <c r="AD363" s="244"/>
      <c r="AE363" s="244"/>
      <c r="AF363" s="244"/>
      <c r="AG363" s="244"/>
      <c r="AH363" s="244"/>
      <c r="AI363" s="244"/>
      <c r="AJ363" s="244"/>
      <c r="AK363" s="244"/>
      <c r="AL363" s="244"/>
      <c r="AM363" s="244"/>
      <c r="AN363" s="244"/>
      <c r="AO363" s="244"/>
      <c r="AP363" s="244"/>
      <c r="AQ363" s="244"/>
      <c r="AR363" s="244"/>
      <c r="AS363" s="244"/>
      <c r="AT363" s="244"/>
      <c r="AU363" s="244"/>
      <c r="AV363" s="244"/>
      <c r="AW363" s="244"/>
      <c r="AX363" s="244"/>
      <c r="AY363" s="244"/>
      <c r="AZ363" s="244"/>
      <c r="BA363" s="244"/>
      <c r="BB363" s="244"/>
      <c r="BC363" s="244">
        <v>721</v>
      </c>
      <c r="BD363" s="244"/>
      <c r="BE363" s="244">
        <v>298</v>
      </c>
      <c r="BF363" s="244"/>
      <c r="BG363" s="244">
        <v>41</v>
      </c>
      <c r="BH363" s="244"/>
      <c r="BI363" s="244">
        <v>344</v>
      </c>
      <c r="BJ363" s="244"/>
      <c r="BK363" s="244"/>
      <c r="BL363" s="244"/>
      <c r="BM363" s="244"/>
      <c r="BN363" s="244"/>
      <c r="BO363" s="244"/>
      <c r="BP363" s="244"/>
      <c r="BQ363" s="244"/>
      <c r="BR363" s="244"/>
      <c r="BS363" s="244"/>
      <c r="BT363" s="244"/>
      <c r="BU363" s="244"/>
      <c r="BW363" s="244"/>
      <c r="BX363" s="244"/>
      <c r="BY363" s="244"/>
      <c r="BZ363" s="244"/>
      <c r="CA363" s="244"/>
      <c r="CB363" s="244"/>
      <c r="CC363" s="244"/>
      <c r="CE363" s="244"/>
      <c r="CF363" s="244"/>
      <c r="CG363" s="244"/>
      <c r="CH363" s="244"/>
      <c r="CI363" s="244"/>
      <c r="CJ363" s="244"/>
      <c r="CK363" s="244"/>
      <c r="CL363" s="244"/>
      <c r="CM363" s="244"/>
      <c r="CN363" s="244"/>
      <c r="CO363" s="257">
        <v>5.8</v>
      </c>
      <c r="CP363" s="244"/>
      <c r="CQ363" s="244"/>
      <c r="CR363" s="244"/>
      <c r="CS363" s="244"/>
      <c r="CT363" s="244"/>
      <c r="CU363" s="244"/>
      <c r="CV363" s="244"/>
      <c r="CW363" s="244"/>
      <c r="CX363" s="244"/>
      <c r="CY363" s="244"/>
      <c r="CZ363" s="244"/>
      <c r="DA363" s="244"/>
      <c r="DE363" s="244"/>
      <c r="DF363" s="244"/>
      <c r="DG363" s="244"/>
      <c r="DH363" s="244"/>
      <c r="DI363" s="244"/>
      <c r="DJ363" s="244"/>
      <c r="DK363" s="244"/>
      <c r="DL363" s="244"/>
      <c r="DM363" s="244"/>
      <c r="DN363" s="244"/>
      <c r="DO363" s="244"/>
      <c r="DP363" s="244"/>
      <c r="DQ363" s="244"/>
      <c r="DR363" s="244"/>
      <c r="DS363" s="244"/>
      <c r="DT363" s="244"/>
      <c r="DU363" s="244"/>
      <c r="DV363" s="244"/>
      <c r="DW363" s="244"/>
      <c r="DX363" s="244"/>
      <c r="DY363" s="244"/>
      <c r="DZ363" s="244"/>
      <c r="EA363" s="244"/>
      <c r="EB363" s="244"/>
      <c r="EC363" s="245">
        <v>795000</v>
      </c>
      <c r="ED363" s="244"/>
      <c r="EE363" s="245">
        <v>580580</v>
      </c>
      <c r="EK363" s="242">
        <v>1.7999999999999998</v>
      </c>
      <c r="EO363" s="244"/>
      <c r="EP363" s="244"/>
      <c r="GA363" s="254">
        <v>0</v>
      </c>
      <c r="GB363" s="254"/>
      <c r="GC363" s="254">
        <v>10.024728865431076</v>
      </c>
      <c r="GD363" s="254"/>
      <c r="GE363" s="254">
        <v>66.696446517150179</v>
      </c>
      <c r="GF363" s="254"/>
      <c r="GG363" s="254">
        <v>133.22960008937451</v>
      </c>
      <c r="GH363" s="254"/>
      <c r="GI363" s="254">
        <v>72.313124313660609</v>
      </c>
      <c r="GJ363" s="254"/>
      <c r="GK363" s="254">
        <v>14.393684309461378</v>
      </c>
      <c r="GL363" s="254"/>
      <c r="GM363" s="254">
        <v>0.89757389286794265</v>
      </c>
      <c r="GN363" s="254"/>
      <c r="GO363" s="254">
        <v>46.999194161424974</v>
      </c>
      <c r="GP363" s="254"/>
      <c r="GQ363" s="254">
        <v>1127</v>
      </c>
      <c r="GR363" s="254"/>
      <c r="GS363" s="254">
        <v>90.3</v>
      </c>
      <c r="GT363" s="254"/>
      <c r="GU363" s="184">
        <v>74.8</v>
      </c>
      <c r="GV363" s="184"/>
      <c r="GW363" s="184">
        <v>68.7</v>
      </c>
      <c r="GX363" s="184"/>
      <c r="GY363" s="184">
        <v>51.9</v>
      </c>
      <c r="GZ363" s="184"/>
      <c r="HC363" s="184"/>
      <c r="HG363" s="184">
        <v>393</v>
      </c>
      <c r="HH363" s="184"/>
      <c r="HI363" s="184">
        <v>2091</v>
      </c>
      <c r="HJ363" s="184"/>
      <c r="HK363" s="184">
        <v>147</v>
      </c>
      <c r="HL363" s="184"/>
      <c r="HM363" s="184">
        <v>2957</v>
      </c>
      <c r="HO363" s="183">
        <v>340.06303188520297</v>
      </c>
      <c r="HQ363" s="154"/>
      <c r="HS363" s="238">
        <v>8</v>
      </c>
      <c r="HT363" s="194">
        <v>2003</v>
      </c>
      <c r="HU363" s="239"/>
      <c r="HW363" s="239">
        <v>67.18830518</v>
      </c>
      <c r="HX363" s="239"/>
      <c r="HY363" s="154"/>
      <c r="HZ363" s="154"/>
      <c r="IA363" s="184">
        <v>1</v>
      </c>
      <c r="IB363" s="184"/>
      <c r="IC363" s="184">
        <v>78</v>
      </c>
      <c r="ID363" s="184"/>
      <c r="IE363" s="185">
        <v>8.5500778057080326E-2</v>
      </c>
      <c r="IF363" s="185"/>
      <c r="IG363" s="184">
        <v>6.669060688452265</v>
      </c>
    </row>
    <row r="364" spans="1:241" ht="15" customHeight="1" x14ac:dyDescent="0.25">
      <c r="A364" s="198">
        <v>361</v>
      </c>
      <c r="B364" s="155"/>
      <c r="C364" s="244"/>
      <c r="D364" s="244"/>
      <c r="E364" s="245">
        <v>116845</v>
      </c>
      <c r="F364" s="244"/>
      <c r="G364" s="244"/>
      <c r="H364" s="244"/>
      <c r="I364" s="244"/>
      <c r="J364" s="244"/>
      <c r="K364" s="244"/>
      <c r="L364" s="244"/>
      <c r="M364" s="244"/>
      <c r="N364" s="244"/>
      <c r="O364" s="244"/>
      <c r="P364" s="244"/>
      <c r="Q364" s="244"/>
      <c r="R364" s="244"/>
      <c r="S364" s="244"/>
      <c r="U364" s="244"/>
      <c r="V364" s="244"/>
      <c r="W364" s="244"/>
      <c r="X364" s="244"/>
      <c r="Y364" s="244"/>
      <c r="Z364" s="244"/>
      <c r="AA364" s="244"/>
      <c r="AB364" s="244"/>
      <c r="AC364" s="244"/>
      <c r="AD364" s="244"/>
      <c r="AE364" s="244"/>
      <c r="AF364" s="244"/>
      <c r="AG364" s="244"/>
      <c r="AH364" s="244"/>
      <c r="AI364" s="244"/>
      <c r="AJ364" s="244"/>
      <c r="AK364" s="244"/>
      <c r="AL364" s="244"/>
      <c r="AM364" s="244"/>
      <c r="AN364" s="244"/>
      <c r="AO364" s="244"/>
      <c r="AP364" s="244"/>
      <c r="AQ364" s="244"/>
      <c r="AR364" s="244"/>
      <c r="AS364" s="244"/>
      <c r="AT364" s="244"/>
      <c r="AU364" s="244"/>
      <c r="AV364" s="244"/>
      <c r="AW364" s="244"/>
      <c r="AX364" s="244"/>
      <c r="AY364" s="244"/>
      <c r="AZ364" s="244"/>
      <c r="BA364" s="244"/>
      <c r="BB364" s="244"/>
      <c r="BC364" s="244">
        <v>640</v>
      </c>
      <c r="BD364" s="244"/>
      <c r="BE364" s="244">
        <v>269</v>
      </c>
      <c r="BF364" s="244"/>
      <c r="BG364" s="244">
        <v>32</v>
      </c>
      <c r="BH364" s="244"/>
      <c r="BI364" s="244">
        <v>183</v>
      </c>
      <c r="BJ364" s="244"/>
      <c r="BK364" s="244"/>
      <c r="BL364" s="244"/>
      <c r="BM364" s="244"/>
      <c r="BN364" s="244"/>
      <c r="BO364" s="244"/>
      <c r="BP364" s="244"/>
      <c r="BQ364" s="244"/>
      <c r="BR364" s="244"/>
      <c r="BS364" s="244"/>
      <c r="BT364" s="244"/>
      <c r="BU364" s="244"/>
      <c r="BW364" s="244"/>
      <c r="BX364" s="244"/>
      <c r="BY364" s="244"/>
      <c r="BZ364" s="244"/>
      <c r="CA364" s="244"/>
      <c r="CB364" s="244"/>
      <c r="CC364" s="244"/>
      <c r="CE364" s="244"/>
      <c r="CF364" s="244"/>
      <c r="CG364" s="244"/>
      <c r="CH364" s="244"/>
      <c r="CI364" s="244"/>
      <c r="CJ364" s="244"/>
      <c r="CK364" s="244"/>
      <c r="CL364" s="244"/>
      <c r="CM364" s="244"/>
      <c r="CN364" s="244"/>
      <c r="CO364" s="257">
        <v>5.8</v>
      </c>
      <c r="CP364" s="244"/>
      <c r="CQ364" s="244"/>
      <c r="CR364" s="244"/>
      <c r="CS364" s="244"/>
      <c r="CT364" s="244"/>
      <c r="CU364" s="244"/>
      <c r="CV364" s="244"/>
      <c r="CW364" s="244"/>
      <c r="CX364" s="244"/>
      <c r="CY364" s="244"/>
      <c r="CZ364" s="244"/>
      <c r="DA364" s="244"/>
      <c r="DE364" s="244"/>
      <c r="DF364" s="244"/>
      <c r="DG364" s="244"/>
      <c r="DH364" s="244"/>
      <c r="DI364" s="244"/>
      <c r="DJ364" s="244"/>
      <c r="DK364" s="244"/>
      <c r="DL364" s="244"/>
      <c r="DM364" s="244"/>
      <c r="DN364" s="244"/>
      <c r="DO364" s="244"/>
      <c r="DP364" s="244"/>
      <c r="DQ364" s="244"/>
      <c r="DR364" s="244"/>
      <c r="DS364" s="244"/>
      <c r="DT364" s="244"/>
      <c r="DU364" s="244"/>
      <c r="DV364" s="244"/>
      <c r="DW364" s="244"/>
      <c r="DX364" s="244"/>
      <c r="DY364" s="244"/>
      <c r="DZ364" s="244"/>
      <c r="EA364" s="244"/>
      <c r="EB364" s="244"/>
      <c r="EC364" s="245">
        <v>900000</v>
      </c>
      <c r="ED364" s="244"/>
      <c r="EE364" s="245">
        <v>598000</v>
      </c>
      <c r="EK364" s="242">
        <v>0.89999999999999991</v>
      </c>
      <c r="EO364" s="244"/>
      <c r="EP364" s="244"/>
      <c r="GA364" s="254">
        <v>0.96864027121927598</v>
      </c>
      <c r="GB364" s="254"/>
      <c r="GC364" s="254">
        <v>12.865792129162463</v>
      </c>
      <c r="GD364" s="254"/>
      <c r="GE364" s="254">
        <v>65.332916536417642</v>
      </c>
      <c r="GF364" s="254"/>
      <c r="GG364" s="254">
        <v>125.22308149910769</v>
      </c>
      <c r="GH364" s="254"/>
      <c r="GI364" s="254">
        <v>84.409136047666337</v>
      </c>
      <c r="GJ364" s="254"/>
      <c r="GK364" s="254">
        <v>13.361462728551336</v>
      </c>
      <c r="GL364" s="254"/>
      <c r="GM364" s="254">
        <v>1.1671335200746966</v>
      </c>
      <c r="GN364" s="254"/>
      <c r="GO364" s="254">
        <v>47.366930300455373</v>
      </c>
      <c r="GP364" s="254"/>
      <c r="GQ364" s="254">
        <v>1098</v>
      </c>
      <c r="GR364" s="254"/>
      <c r="GS364" s="254">
        <v>88.9</v>
      </c>
      <c r="GT364" s="254"/>
      <c r="GU364" s="184">
        <v>75.5</v>
      </c>
      <c r="GV364" s="184"/>
      <c r="GW364" s="184">
        <v>69.599999999999994</v>
      </c>
      <c r="GX364" s="184"/>
      <c r="GY364" s="184">
        <v>52.9</v>
      </c>
      <c r="GZ364" s="184"/>
      <c r="HC364" s="184"/>
      <c r="HG364" s="184">
        <v>382</v>
      </c>
      <c r="HH364" s="184"/>
      <c r="HI364" s="184">
        <v>2362</v>
      </c>
      <c r="HJ364" s="184"/>
      <c r="HK364" s="184">
        <v>216</v>
      </c>
      <c r="HL364" s="184"/>
      <c r="HM364" s="184">
        <v>3536</v>
      </c>
      <c r="HO364" s="183">
        <v>402.63259775454895</v>
      </c>
      <c r="HQ364" s="154"/>
      <c r="HS364" s="238">
        <v>8</v>
      </c>
      <c r="HT364" s="194">
        <v>2004</v>
      </c>
      <c r="HU364" s="239"/>
      <c r="HW364" s="239">
        <v>64.835228329999993</v>
      </c>
      <c r="HX364" s="239"/>
      <c r="HY364" s="154"/>
      <c r="HZ364" s="154"/>
      <c r="IA364" s="184">
        <v>3</v>
      </c>
      <c r="IB364" s="184"/>
      <c r="IC364" s="184">
        <v>61</v>
      </c>
      <c r="ID364" s="184"/>
      <c r="IE364" s="185">
        <v>0.25503367011233768</v>
      </c>
      <c r="IF364" s="185"/>
      <c r="IG364" s="184">
        <v>5.1856846256175331</v>
      </c>
    </row>
    <row r="365" spans="1:241" ht="15" customHeight="1" x14ac:dyDescent="0.25">
      <c r="A365" s="156">
        <v>362</v>
      </c>
      <c r="B365" s="155"/>
      <c r="C365" s="244"/>
      <c r="D365" s="244"/>
      <c r="E365" s="245">
        <v>116656</v>
      </c>
      <c r="F365" s="244"/>
      <c r="G365" s="244"/>
      <c r="H365" s="244"/>
      <c r="I365" s="244"/>
      <c r="J365" s="244"/>
      <c r="K365" s="244"/>
      <c r="L365" s="244"/>
      <c r="M365" s="244"/>
      <c r="N365" s="244"/>
      <c r="O365" s="244"/>
      <c r="P365" s="244"/>
      <c r="Q365" s="244"/>
      <c r="R365" s="244"/>
      <c r="S365" s="244"/>
      <c r="U365" s="244"/>
      <c r="V365" s="244"/>
      <c r="W365" s="244"/>
      <c r="X365" s="244"/>
      <c r="Y365" s="244"/>
      <c r="Z365" s="244"/>
      <c r="AA365" s="244"/>
      <c r="AB365" s="244"/>
      <c r="AC365" s="244"/>
      <c r="AD365" s="244"/>
      <c r="AE365" s="244"/>
      <c r="AF365" s="244"/>
      <c r="AG365" s="244"/>
      <c r="AH365" s="244"/>
      <c r="AI365" s="244"/>
      <c r="AJ365" s="244"/>
      <c r="AK365" s="244"/>
      <c r="AL365" s="244"/>
      <c r="AM365" s="244"/>
      <c r="AN365" s="244"/>
      <c r="AO365" s="244"/>
      <c r="AP365" s="244"/>
      <c r="AQ365" s="244"/>
      <c r="AR365" s="244"/>
      <c r="AS365" s="244"/>
      <c r="AT365" s="244"/>
      <c r="AU365" s="244"/>
      <c r="AV365" s="244"/>
      <c r="AW365" s="244"/>
      <c r="AX365" s="244"/>
      <c r="AY365" s="244"/>
      <c r="AZ365" s="244"/>
      <c r="BA365" s="244"/>
      <c r="BB365" s="244"/>
      <c r="BC365" s="244">
        <v>862</v>
      </c>
      <c r="BD365" s="244"/>
      <c r="BE365" s="244">
        <v>288</v>
      </c>
      <c r="BF365" s="244"/>
      <c r="BG365" s="244">
        <v>19</v>
      </c>
      <c r="BH365" s="244"/>
      <c r="BI365" s="244">
        <v>220</v>
      </c>
      <c r="BJ365" s="244"/>
      <c r="BK365" s="244"/>
      <c r="BL365" s="244"/>
      <c r="BM365" s="244"/>
      <c r="BN365" s="244"/>
      <c r="BO365" s="244"/>
      <c r="BP365" s="244"/>
      <c r="BQ365" s="244"/>
      <c r="BR365" s="244"/>
      <c r="BS365" s="244"/>
      <c r="BT365" s="244"/>
      <c r="BU365" s="244"/>
      <c r="BW365" s="244"/>
      <c r="BX365" s="244"/>
      <c r="BY365" s="244"/>
      <c r="BZ365" s="244"/>
      <c r="CA365" s="244"/>
      <c r="CB365" s="244"/>
      <c r="CC365" s="244"/>
      <c r="CE365" s="244"/>
      <c r="CF365" s="244"/>
      <c r="CG365" s="244"/>
      <c r="CH365" s="244"/>
      <c r="CI365" s="244"/>
      <c r="CJ365" s="244"/>
      <c r="CK365" s="244"/>
      <c r="CL365" s="244"/>
      <c r="CM365" s="244"/>
      <c r="CN365" s="244"/>
      <c r="CO365" s="257">
        <v>5.8</v>
      </c>
      <c r="CP365" s="244"/>
      <c r="CQ365" s="244"/>
      <c r="CR365" s="244"/>
      <c r="CS365" s="244"/>
      <c r="CT365" s="244"/>
      <c r="CU365" s="244"/>
      <c r="CV365" s="244"/>
      <c r="CW365" s="244"/>
      <c r="CX365" s="244"/>
      <c r="CY365" s="244"/>
      <c r="CZ365" s="244"/>
      <c r="DA365" s="244"/>
      <c r="DE365" s="244"/>
      <c r="DF365" s="244"/>
      <c r="DG365" s="244"/>
      <c r="DH365" s="244"/>
      <c r="DI365" s="244"/>
      <c r="DJ365" s="244"/>
      <c r="DK365" s="244"/>
      <c r="DL365" s="244"/>
      <c r="DM365" s="244"/>
      <c r="DN365" s="244"/>
      <c r="DO365" s="244"/>
      <c r="DP365" s="244"/>
      <c r="DQ365" s="244"/>
      <c r="DR365" s="244"/>
      <c r="DS365" s="244"/>
      <c r="DT365" s="244"/>
      <c r="DU365" s="244"/>
      <c r="DV365" s="244"/>
      <c r="DW365" s="244"/>
      <c r="DX365" s="244"/>
      <c r="DY365" s="244"/>
      <c r="DZ365" s="244"/>
      <c r="EA365" s="244"/>
      <c r="EB365" s="244"/>
      <c r="EC365" s="245">
        <v>1110000</v>
      </c>
      <c r="ED365" s="244"/>
      <c r="EE365" s="245">
        <v>617500</v>
      </c>
      <c r="EK365" s="242">
        <v>2.8000000000000003</v>
      </c>
      <c r="EO365" s="244"/>
      <c r="EP365" s="244"/>
      <c r="GA365" s="254">
        <v>0.7751284259260377</v>
      </c>
      <c r="GB365" s="254"/>
      <c r="GC365" s="254">
        <v>9.1334953498604268</v>
      </c>
      <c r="GD365" s="254"/>
      <c r="GE365" s="254">
        <v>54.391725668627899</v>
      </c>
      <c r="GF365" s="254"/>
      <c r="GG365" s="254">
        <v>129.30862905793887</v>
      </c>
      <c r="GH365" s="254"/>
      <c r="GI365" s="254">
        <v>77.424979654843682</v>
      </c>
      <c r="GJ365" s="254"/>
      <c r="GK365" s="254">
        <v>17.29585091585108</v>
      </c>
      <c r="GL365" s="254"/>
      <c r="GM365" s="254">
        <v>2.3086225683644304</v>
      </c>
      <c r="GN365" s="254"/>
      <c r="GO365" s="254">
        <v>44.72870864641083</v>
      </c>
      <c r="GP365" s="254"/>
      <c r="GQ365" s="254">
        <v>1043</v>
      </c>
      <c r="GR365" s="254"/>
      <c r="GS365" s="254">
        <v>89.9</v>
      </c>
      <c r="GT365" s="254"/>
      <c r="GU365" s="184">
        <v>77</v>
      </c>
      <c r="GV365" s="184"/>
      <c r="GW365" s="184">
        <v>73.099999999999994</v>
      </c>
      <c r="GX365" s="184"/>
      <c r="GY365" s="184">
        <v>57.7</v>
      </c>
      <c r="GZ365" s="184"/>
      <c r="HC365" s="184"/>
      <c r="HG365" s="223">
        <v>501.17700660642419</v>
      </c>
      <c r="HH365" s="223"/>
      <c r="HI365" s="223">
        <v>2470.4482749892422</v>
      </c>
      <c r="HJ365" s="223"/>
      <c r="HK365" s="223">
        <v>178.02752254874665</v>
      </c>
      <c r="HL365" s="223"/>
      <c r="HM365" s="223">
        <v>3628.0490377232727</v>
      </c>
      <c r="HO365" s="183">
        <v>322.6496640848988</v>
      </c>
      <c r="HQ365" s="154"/>
      <c r="HS365" s="238">
        <v>8</v>
      </c>
      <c r="HT365" s="194">
        <v>2005</v>
      </c>
      <c r="HU365" s="239"/>
      <c r="HW365" s="239">
        <v>65.264977540000004</v>
      </c>
      <c r="HX365" s="239"/>
      <c r="HY365" s="154"/>
      <c r="HZ365" s="154"/>
      <c r="IA365" s="184">
        <v>0</v>
      </c>
      <c r="IB365" s="184"/>
      <c r="IC365" s="184">
        <v>51</v>
      </c>
      <c r="ID365" s="184"/>
      <c r="IE365" s="185">
        <v>0</v>
      </c>
      <c r="IF365" s="185"/>
      <c r="IG365" s="184">
        <v>4.3030872111597995</v>
      </c>
    </row>
    <row r="366" spans="1:241" ht="15" customHeight="1" x14ac:dyDescent="0.25">
      <c r="A366" s="156">
        <v>363</v>
      </c>
      <c r="B366" s="155"/>
      <c r="C366" s="244"/>
      <c r="D366" s="244"/>
      <c r="E366" s="245">
        <v>116750</v>
      </c>
      <c r="F366" s="244"/>
      <c r="G366" s="244"/>
      <c r="H366" s="244"/>
      <c r="I366" s="244"/>
      <c r="J366" s="244"/>
      <c r="K366" s="244"/>
      <c r="L366" s="244"/>
      <c r="M366" s="244"/>
      <c r="N366" s="244"/>
      <c r="O366" s="244"/>
      <c r="P366" s="244"/>
      <c r="Q366" s="244"/>
      <c r="R366" s="244"/>
      <c r="S366" s="244"/>
      <c r="U366" s="244"/>
      <c r="V366" s="244"/>
      <c r="W366" s="244"/>
      <c r="X366" s="244"/>
      <c r="Y366" s="244"/>
      <c r="Z366" s="244"/>
      <c r="AA366" s="244"/>
      <c r="AB366" s="244"/>
      <c r="AC366" s="244"/>
      <c r="AD366" s="244"/>
      <c r="AE366" s="244"/>
      <c r="AF366" s="244"/>
      <c r="AG366" s="244"/>
      <c r="AH366" s="244"/>
      <c r="AI366" s="244"/>
      <c r="AJ366" s="244"/>
      <c r="AK366" s="244"/>
      <c r="AL366" s="244"/>
      <c r="AM366" s="244"/>
      <c r="AN366" s="244"/>
      <c r="AO366" s="244"/>
      <c r="AP366" s="244"/>
      <c r="AQ366" s="244"/>
      <c r="AR366" s="244"/>
      <c r="AS366" s="244"/>
      <c r="AT366" s="244"/>
      <c r="AU366" s="244"/>
      <c r="AV366" s="244"/>
      <c r="AW366" s="244"/>
      <c r="AX366" s="244"/>
      <c r="AY366" s="244"/>
      <c r="AZ366" s="244"/>
      <c r="BA366" s="244"/>
      <c r="BB366" s="244"/>
      <c r="BC366" s="268">
        <v>567</v>
      </c>
      <c r="BD366" s="240"/>
      <c r="BE366" s="268">
        <v>237</v>
      </c>
      <c r="BF366" s="240"/>
      <c r="BG366" s="268">
        <v>14</v>
      </c>
      <c r="BH366" s="240"/>
      <c r="BI366" s="268">
        <v>68</v>
      </c>
      <c r="BJ366" s="244"/>
      <c r="BK366" s="244"/>
      <c r="BL366" s="244"/>
      <c r="BM366" s="244"/>
      <c r="BN366" s="244"/>
      <c r="BO366" s="244"/>
      <c r="BP366" s="244"/>
      <c r="BQ366" s="244"/>
      <c r="BR366" s="244"/>
      <c r="BS366" s="244"/>
      <c r="BT366" s="244"/>
      <c r="BU366" s="244"/>
      <c r="BW366" s="244"/>
      <c r="BX366" s="244"/>
      <c r="BY366" s="244"/>
      <c r="BZ366" s="244"/>
      <c r="CA366" s="244"/>
      <c r="CB366" s="244"/>
      <c r="CC366" s="244"/>
      <c r="CE366" s="244"/>
      <c r="CF366" s="244"/>
      <c r="CG366" s="244"/>
      <c r="CH366" s="244"/>
      <c r="CI366" s="244"/>
      <c r="CJ366" s="244"/>
      <c r="CK366" s="244"/>
      <c r="CL366" s="244"/>
      <c r="CM366" s="244"/>
      <c r="CN366" s="244"/>
      <c r="CO366" s="257">
        <v>4.4000000000000004</v>
      </c>
      <c r="CP366" s="244"/>
      <c r="CQ366" s="244"/>
      <c r="CR366" s="244"/>
      <c r="CS366" s="244"/>
      <c r="CT366" s="244"/>
      <c r="CU366" s="244"/>
      <c r="CV366" s="244"/>
      <c r="CW366" s="244"/>
      <c r="CX366" s="244"/>
      <c r="CY366" s="244"/>
      <c r="CZ366" s="244"/>
      <c r="DA366" s="244"/>
      <c r="DE366" s="244"/>
      <c r="DF366" s="244"/>
      <c r="DG366" s="244"/>
      <c r="DH366" s="244"/>
      <c r="DI366" s="244"/>
      <c r="DJ366" s="244"/>
      <c r="DK366" s="244"/>
      <c r="DL366" s="244"/>
      <c r="DM366" s="244"/>
      <c r="DN366" s="244"/>
      <c r="DO366" s="244"/>
      <c r="DP366" s="244"/>
      <c r="DQ366" s="244"/>
      <c r="DR366" s="244"/>
      <c r="DS366" s="244"/>
      <c r="DT366" s="244"/>
      <c r="DU366" s="244"/>
      <c r="DV366" s="244"/>
      <c r="DW366" s="244"/>
      <c r="DX366" s="244"/>
      <c r="DY366" s="244"/>
      <c r="DZ366" s="244"/>
      <c r="EA366" s="244"/>
      <c r="EB366" s="244"/>
      <c r="EC366" s="245">
        <v>1195000</v>
      </c>
      <c r="ED366" s="244"/>
      <c r="EE366" s="245">
        <v>610000</v>
      </c>
      <c r="EK366" s="242">
        <v>1.3</v>
      </c>
      <c r="EO366" s="244"/>
      <c r="EP366" s="244"/>
      <c r="GA366" s="254">
        <v>0</v>
      </c>
      <c r="GC366" s="254">
        <v>8.0509482273682167</v>
      </c>
      <c r="GE366" s="254">
        <v>57.292601281072244</v>
      </c>
      <c r="GG366" s="254">
        <v>140.37697405357903</v>
      </c>
      <c r="GI366" s="254">
        <v>78.1671807872833</v>
      </c>
      <c r="GK366" s="254">
        <v>21.562919290381831</v>
      </c>
      <c r="GM366" s="254">
        <v>0</v>
      </c>
      <c r="GO366" s="254">
        <v>47.011595480302439</v>
      </c>
      <c r="GP366" s="254"/>
      <c r="GQ366" s="254">
        <v>1085</v>
      </c>
      <c r="GR366" s="254"/>
      <c r="GS366" s="254">
        <v>87.9</v>
      </c>
      <c r="GT366" s="254"/>
      <c r="GU366" s="184">
        <v>79.3</v>
      </c>
      <c r="GV366" s="184"/>
      <c r="GW366" s="184">
        <v>74.599999999999994</v>
      </c>
      <c r="GX366" s="184"/>
      <c r="GY366" s="184">
        <v>57.199999999999996</v>
      </c>
      <c r="GZ366" s="184"/>
      <c r="HC366" s="184"/>
      <c r="HG366" s="184">
        <v>592.48745709004493</v>
      </c>
      <c r="HH366" s="184"/>
      <c r="HI366" s="184">
        <v>2514.358331132823</v>
      </c>
      <c r="HJ366" s="184"/>
      <c r="HK366" s="184">
        <v>166.68867177185106</v>
      </c>
      <c r="HL366" s="184"/>
      <c r="HM366" s="184">
        <v>3682.8294164246104</v>
      </c>
      <c r="HO366" s="183">
        <v>395.90245237199434</v>
      </c>
      <c r="HQ366" s="154"/>
      <c r="HS366" s="238">
        <v>8</v>
      </c>
      <c r="HT366" s="194">
        <v>2006</v>
      </c>
      <c r="HU366" s="239"/>
      <c r="HW366" s="239">
        <v>65.318584659999999</v>
      </c>
      <c r="HX366" s="239"/>
      <c r="HY366" s="154"/>
      <c r="HZ366" s="154"/>
      <c r="IA366" s="184">
        <v>1</v>
      </c>
      <c r="IB366" s="184"/>
      <c r="IC366" s="184">
        <v>40</v>
      </c>
      <c r="ID366" s="184"/>
      <c r="IE366" s="185">
        <v>8.3746768902844257E-2</v>
      </c>
      <c r="IF366" s="185"/>
      <c r="IG366" s="184">
        <v>3.3498707561137699</v>
      </c>
    </row>
    <row r="367" spans="1:241" ht="15" customHeight="1" x14ac:dyDescent="0.25">
      <c r="A367" s="156">
        <v>364</v>
      </c>
      <c r="B367" s="155"/>
      <c r="C367" s="244"/>
      <c r="D367" s="244"/>
      <c r="E367" s="245">
        <v>117535</v>
      </c>
      <c r="F367" s="244"/>
      <c r="G367" s="244"/>
      <c r="H367" s="244"/>
      <c r="I367" s="244"/>
      <c r="J367" s="244"/>
      <c r="K367" s="244"/>
      <c r="L367" s="244"/>
      <c r="M367" s="244"/>
      <c r="N367" s="244"/>
      <c r="O367" s="244"/>
      <c r="P367" s="244"/>
      <c r="Q367" s="244"/>
      <c r="R367" s="244"/>
      <c r="S367" s="244"/>
      <c r="U367" s="244"/>
      <c r="V367" s="244"/>
      <c r="W367" s="244"/>
      <c r="X367" s="244"/>
      <c r="Y367" s="244"/>
      <c r="Z367" s="244"/>
      <c r="AA367" s="244"/>
      <c r="AB367" s="244"/>
      <c r="AC367" s="244"/>
      <c r="AD367" s="244"/>
      <c r="AE367" s="244"/>
      <c r="AF367" s="244"/>
      <c r="AG367" s="244"/>
      <c r="AH367" s="244"/>
      <c r="AI367" s="244"/>
      <c r="AJ367" s="244"/>
      <c r="AK367" s="244"/>
      <c r="AL367" s="244"/>
      <c r="AM367" s="244"/>
      <c r="AN367" s="244"/>
      <c r="AO367" s="244"/>
      <c r="AP367" s="244"/>
      <c r="AQ367" s="244"/>
      <c r="AR367" s="244"/>
      <c r="AS367" s="244"/>
      <c r="AT367" s="244"/>
      <c r="AU367" s="244"/>
      <c r="AV367" s="244"/>
      <c r="AW367" s="244"/>
      <c r="AX367" s="244"/>
      <c r="AY367" s="244"/>
      <c r="AZ367" s="244"/>
      <c r="BA367" s="244"/>
      <c r="BB367" s="244"/>
      <c r="BC367" s="244">
        <v>786</v>
      </c>
      <c r="BD367" s="244"/>
      <c r="BE367" s="244">
        <v>208</v>
      </c>
      <c r="BF367" s="244"/>
      <c r="BG367" s="244">
        <v>45</v>
      </c>
      <c r="BH367" s="244"/>
      <c r="BI367" s="244">
        <v>95</v>
      </c>
      <c r="BJ367" s="244"/>
      <c r="BK367" s="244"/>
      <c r="BL367" s="244"/>
      <c r="BM367" s="244"/>
      <c r="BN367" s="244"/>
      <c r="BO367" s="244"/>
      <c r="BP367" s="244"/>
      <c r="BQ367" s="244"/>
      <c r="BR367" s="244"/>
      <c r="BS367" s="244"/>
      <c r="BT367" s="244"/>
      <c r="BU367" s="244"/>
      <c r="BW367" s="244"/>
      <c r="BX367" s="244"/>
      <c r="BY367" s="244"/>
      <c r="BZ367" s="244"/>
      <c r="CA367" s="244"/>
      <c r="CB367" s="244"/>
      <c r="CC367" s="244"/>
      <c r="CE367" s="244"/>
      <c r="CF367" s="244"/>
      <c r="CG367" s="244"/>
      <c r="CH367" s="244"/>
      <c r="CI367" s="244"/>
      <c r="CJ367" s="244"/>
      <c r="CK367" s="244"/>
      <c r="CL367" s="244"/>
      <c r="CM367" s="244"/>
      <c r="CN367" s="244"/>
      <c r="CO367" s="257">
        <v>5.5</v>
      </c>
      <c r="CP367" s="244"/>
      <c r="CQ367" s="244"/>
      <c r="CR367" s="244"/>
      <c r="CS367" s="244"/>
      <c r="CT367" s="244"/>
      <c r="CU367" s="244"/>
      <c r="CV367" s="244"/>
      <c r="CW367" s="244"/>
      <c r="CX367" s="244"/>
      <c r="CY367" s="244"/>
      <c r="CZ367" s="244"/>
      <c r="DA367" s="244"/>
      <c r="DE367" s="244"/>
      <c r="DF367" s="244"/>
      <c r="DG367" s="244"/>
      <c r="DH367" s="244"/>
      <c r="DI367" s="244"/>
      <c r="DJ367" s="244"/>
      <c r="DK367" s="244"/>
      <c r="DL367" s="244"/>
      <c r="DM367" s="244"/>
      <c r="DN367" s="244"/>
      <c r="DO367" s="244"/>
      <c r="DP367" s="244"/>
      <c r="DQ367" s="244"/>
      <c r="DR367" s="244"/>
      <c r="DS367" s="244"/>
      <c r="DT367" s="244"/>
      <c r="DU367" s="244"/>
      <c r="DV367" s="244"/>
      <c r="DW367" s="244"/>
      <c r="DX367" s="244"/>
      <c r="DY367" s="244"/>
      <c r="DZ367" s="244"/>
      <c r="EA367" s="244"/>
      <c r="EB367" s="244"/>
      <c r="EC367" s="245">
        <v>1340000</v>
      </c>
      <c r="ED367" s="244"/>
      <c r="EE367" s="245">
        <v>657000</v>
      </c>
      <c r="EK367" s="242">
        <v>1.7000000000000002</v>
      </c>
      <c r="EO367" s="244"/>
      <c r="EP367" s="244"/>
      <c r="GA367" s="254">
        <v>1.8502129862851115</v>
      </c>
      <c r="GC367" s="254">
        <v>8.8881349421019653</v>
      </c>
      <c r="GE367" s="254">
        <v>66.67615571796216</v>
      </c>
      <c r="GG367" s="254">
        <v>148.65282121933942</v>
      </c>
      <c r="GI367" s="254">
        <v>81.614485355438134</v>
      </c>
      <c r="GK367" s="254">
        <v>17.220044201511719</v>
      </c>
      <c r="GM367" s="254">
        <v>0</v>
      </c>
      <c r="GO367" s="254">
        <v>49.451326536833101</v>
      </c>
      <c r="GP367" s="254"/>
      <c r="GQ367" s="254">
        <v>1040</v>
      </c>
      <c r="GR367" s="254"/>
      <c r="GS367" s="254">
        <v>66.666666666666657</v>
      </c>
      <c r="GT367" s="254"/>
      <c r="GU367" s="184">
        <v>100</v>
      </c>
      <c r="GV367" s="184"/>
      <c r="GW367" s="184">
        <v>73.430782459157342</v>
      </c>
      <c r="GX367" s="184"/>
      <c r="GY367" s="184">
        <v>56.319862424763542</v>
      </c>
      <c r="GZ367" s="184"/>
      <c r="HC367" s="184"/>
      <c r="HG367" s="184">
        <v>539.45419928072772</v>
      </c>
      <c r="HH367" s="184"/>
      <c r="HI367" s="184">
        <v>2964.9639550210736</v>
      </c>
      <c r="HJ367" s="184"/>
      <c r="HK367" s="184">
        <v>191.20925615531073</v>
      </c>
      <c r="HL367" s="184"/>
      <c r="HM367" s="184">
        <v>4211.4855738718652</v>
      </c>
      <c r="HO367" s="183">
        <v>425.79387472425998</v>
      </c>
      <c r="HQ367" s="154"/>
      <c r="HS367" s="238">
        <v>7</v>
      </c>
      <c r="HT367" s="194">
        <v>2007</v>
      </c>
      <c r="HU367" s="239"/>
      <c r="HW367" s="239">
        <v>58.313226929999999</v>
      </c>
      <c r="HX367" s="239"/>
      <c r="HY367" s="154"/>
      <c r="HZ367" s="154"/>
      <c r="IA367" s="184">
        <v>0</v>
      </c>
      <c r="IB367" s="184"/>
      <c r="IC367" s="184">
        <v>57.333333333333336</v>
      </c>
      <c r="ID367" s="184"/>
      <c r="IE367" s="185">
        <v>0</v>
      </c>
      <c r="IF367" s="185"/>
      <c r="IG367" s="184">
        <v>4.7660364730423987</v>
      </c>
    </row>
    <row r="368" spans="1:241" ht="15" customHeight="1" x14ac:dyDescent="0.25">
      <c r="A368" s="156">
        <v>365</v>
      </c>
      <c r="B368" s="155"/>
      <c r="C368" s="244"/>
      <c r="D368" s="244"/>
      <c r="E368" s="245">
        <v>118509</v>
      </c>
      <c r="F368" s="244"/>
      <c r="G368" s="244"/>
      <c r="H368" s="244"/>
      <c r="I368" s="244"/>
      <c r="J368" s="244"/>
      <c r="K368" s="244"/>
      <c r="L368" s="244"/>
      <c r="M368" s="244"/>
      <c r="N368" s="244"/>
      <c r="O368" s="244"/>
      <c r="P368" s="244"/>
      <c r="Q368" s="244"/>
      <c r="R368" s="244"/>
      <c r="S368" s="244"/>
      <c r="U368" s="244"/>
      <c r="V368" s="244"/>
      <c r="W368" s="244"/>
      <c r="X368" s="244"/>
      <c r="Y368" s="244"/>
      <c r="Z368" s="244"/>
      <c r="AA368" s="244"/>
      <c r="AB368" s="244"/>
      <c r="AC368" s="244"/>
      <c r="AD368" s="244"/>
      <c r="AE368" s="244"/>
      <c r="AF368" s="244"/>
      <c r="AG368" s="244"/>
      <c r="AH368" s="244"/>
      <c r="AI368" s="244"/>
      <c r="AJ368" s="244"/>
      <c r="AK368" s="244"/>
      <c r="AL368" s="244"/>
      <c r="AM368" s="244"/>
      <c r="AN368" s="244"/>
      <c r="AO368" s="244"/>
      <c r="AP368" s="244"/>
      <c r="AQ368" s="244"/>
      <c r="AR368" s="244"/>
      <c r="AS368" s="244"/>
      <c r="AT368" s="244"/>
      <c r="AU368" s="244"/>
      <c r="AV368" s="244"/>
      <c r="AW368" s="244"/>
      <c r="AX368" s="244"/>
      <c r="AY368" s="244"/>
      <c r="AZ368" s="244"/>
      <c r="BA368" s="244"/>
      <c r="BB368" s="244"/>
      <c r="BC368" s="244">
        <f>SUM(BE368,BG368,BI368)</f>
        <v>1368</v>
      </c>
      <c r="BD368" s="244"/>
      <c r="BE368" s="244">
        <v>525</v>
      </c>
      <c r="BF368" s="244"/>
      <c r="BG368" s="244">
        <v>33</v>
      </c>
      <c r="BH368" s="244"/>
      <c r="BI368" s="244">
        <v>810</v>
      </c>
      <c r="BJ368" s="244"/>
      <c r="BK368" s="244"/>
      <c r="BL368" s="244"/>
      <c r="BM368" s="244"/>
      <c r="BN368" s="244"/>
      <c r="BO368" s="244"/>
      <c r="BP368" s="244"/>
      <c r="BQ368" s="244"/>
      <c r="BR368" s="244"/>
      <c r="BS368" s="244"/>
      <c r="BT368" s="244"/>
      <c r="BU368" s="244"/>
      <c r="BW368" s="244"/>
      <c r="BX368" s="244"/>
      <c r="BY368" s="244"/>
      <c r="BZ368" s="244"/>
      <c r="CA368" s="244"/>
      <c r="CB368" s="244"/>
      <c r="CC368" s="244"/>
      <c r="CE368" s="244"/>
      <c r="CF368" s="244"/>
      <c r="CG368" s="244"/>
      <c r="CH368" s="244"/>
      <c r="CI368" s="244"/>
      <c r="CJ368" s="244"/>
      <c r="CK368" s="244"/>
      <c r="CL368" s="244"/>
      <c r="CM368" s="244"/>
      <c r="CN368" s="244"/>
      <c r="CO368" s="257">
        <v>6.9</v>
      </c>
      <c r="CP368" s="244"/>
      <c r="CQ368" s="244"/>
      <c r="CR368" s="244"/>
      <c r="CS368" s="244"/>
      <c r="CT368" s="244"/>
      <c r="CU368" s="244"/>
      <c r="CV368" s="244"/>
      <c r="CW368" s="244"/>
      <c r="CX368" s="244"/>
      <c r="CY368" s="244"/>
      <c r="CZ368" s="244"/>
      <c r="DA368" s="244"/>
      <c r="DE368" s="244"/>
      <c r="DF368" s="244"/>
      <c r="DG368" s="244"/>
      <c r="DH368" s="244"/>
      <c r="DI368" s="244"/>
      <c r="DJ368" s="244"/>
      <c r="DK368" s="244"/>
      <c r="DL368" s="244"/>
      <c r="DM368" s="244"/>
      <c r="DN368" s="244"/>
      <c r="DO368" s="244"/>
      <c r="DP368" s="244"/>
      <c r="DQ368" s="244"/>
      <c r="DR368" s="244"/>
      <c r="DS368" s="244"/>
      <c r="DT368" s="244"/>
      <c r="DU368" s="244"/>
      <c r="DV368" s="244"/>
      <c r="DW368" s="244"/>
      <c r="DX368" s="244"/>
      <c r="DY368" s="244"/>
      <c r="DZ368" s="244"/>
      <c r="EA368" s="244"/>
      <c r="EB368" s="244"/>
      <c r="EC368" s="245">
        <v>1250000</v>
      </c>
      <c r="ED368" s="244"/>
      <c r="EE368" s="245">
        <v>638200</v>
      </c>
      <c r="EK368" s="242">
        <v>1</v>
      </c>
      <c r="EO368" s="244"/>
      <c r="EP368" s="244"/>
      <c r="GA368" s="254">
        <v>0</v>
      </c>
      <c r="GB368" s="254"/>
      <c r="GC368" s="254">
        <v>9.7366288391349869</v>
      </c>
      <c r="GD368" s="254"/>
      <c r="GE368" s="254">
        <v>55.188533353487237</v>
      </c>
      <c r="GF368" s="254"/>
      <c r="GG368" s="254">
        <v>131.05004901118591</v>
      </c>
      <c r="GH368" s="254"/>
      <c r="GI368" s="254">
        <v>78.7396688263578</v>
      </c>
      <c r="GJ368" s="254"/>
      <c r="GK368" s="254">
        <v>16.037911538344137</v>
      </c>
      <c r="GL368" s="254"/>
      <c r="GM368" s="254">
        <v>1.1391005516374171</v>
      </c>
      <c r="GN368" s="254"/>
      <c r="GO368" s="254">
        <v>45.250430763452428</v>
      </c>
      <c r="GP368" s="254"/>
      <c r="GQ368" s="254">
        <v>1124</v>
      </c>
      <c r="GR368" s="254"/>
      <c r="GS368" s="254">
        <v>87.7</v>
      </c>
      <c r="GT368" s="254"/>
      <c r="GU368" s="184">
        <v>75.3</v>
      </c>
      <c r="GV368" s="184"/>
      <c r="GW368" s="184">
        <v>70.5</v>
      </c>
      <c r="GX368" s="184"/>
      <c r="GY368" s="184">
        <v>54.900000000000006</v>
      </c>
      <c r="GZ368" s="184"/>
      <c r="HC368" s="184"/>
      <c r="HG368" s="184">
        <v>502.93715297336445</v>
      </c>
      <c r="HH368" s="184"/>
      <c r="HI368" s="184">
        <v>2625.7342882433413</v>
      </c>
      <c r="HJ368" s="184"/>
      <c r="HK368" s="184">
        <v>193.12786674177195</v>
      </c>
      <c r="HL368" s="184"/>
      <c r="HM368" s="184">
        <v>3789.329685362517</v>
      </c>
      <c r="HO368" s="183">
        <v>489.82796286182412</v>
      </c>
      <c r="HQ368" s="154"/>
      <c r="HS368" s="238">
        <v>7</v>
      </c>
      <c r="HT368" s="194">
        <v>2008</v>
      </c>
      <c r="HU368" s="239"/>
      <c r="HW368" s="239">
        <v>55.677479579999996</v>
      </c>
      <c r="HX368" s="239"/>
      <c r="HY368" s="154"/>
      <c r="HZ368" s="154"/>
      <c r="IA368" s="184"/>
      <c r="IB368" s="184"/>
      <c r="ID368" s="184"/>
      <c r="IE368" s="185"/>
      <c r="IF368" s="185"/>
      <c r="IG368" s="184"/>
    </row>
    <row r="369" spans="1:241" ht="15" customHeight="1" x14ac:dyDescent="0.25">
      <c r="A369" s="156">
        <v>366</v>
      </c>
      <c r="B369" s="155"/>
      <c r="C369" s="244"/>
      <c r="D369" s="244"/>
      <c r="E369" s="245">
        <v>119706</v>
      </c>
      <c r="F369" s="244"/>
      <c r="G369" s="244"/>
      <c r="H369" s="244"/>
      <c r="I369" s="244"/>
      <c r="J369" s="244"/>
      <c r="K369" s="244"/>
      <c r="L369" s="244"/>
      <c r="M369" s="244"/>
      <c r="N369" s="244"/>
      <c r="O369" s="244"/>
      <c r="P369" s="244"/>
      <c r="Q369" s="244"/>
      <c r="R369" s="244"/>
      <c r="S369" s="244"/>
      <c r="U369" s="244"/>
      <c r="V369" s="244"/>
      <c r="W369" s="244"/>
      <c r="X369" s="244"/>
      <c r="Y369" s="244"/>
      <c r="Z369" s="244"/>
      <c r="AA369" s="244"/>
      <c r="AB369" s="244"/>
      <c r="AC369" s="244"/>
      <c r="AD369" s="244"/>
      <c r="AE369" s="244"/>
      <c r="AF369" s="244"/>
      <c r="AG369" s="244"/>
      <c r="AH369" s="244"/>
      <c r="AI369" s="244"/>
      <c r="AJ369" s="244"/>
      <c r="AK369" s="244"/>
      <c r="AL369" s="244"/>
      <c r="AM369" s="244"/>
      <c r="AN369" s="244"/>
      <c r="AO369" s="244"/>
      <c r="AP369" s="244"/>
      <c r="AQ369" s="244"/>
      <c r="AR369" s="244"/>
      <c r="AS369" s="244"/>
      <c r="AT369" s="244"/>
      <c r="AU369" s="244"/>
      <c r="AV369" s="244"/>
      <c r="AW369" s="244"/>
      <c r="AX369" s="244"/>
      <c r="AY369" s="244"/>
      <c r="AZ369" s="244"/>
      <c r="BA369" s="244"/>
      <c r="BB369" s="244"/>
      <c r="BC369" s="244">
        <v>1382</v>
      </c>
      <c r="BD369" s="244"/>
      <c r="BE369" s="244">
        <v>443</v>
      </c>
      <c r="BF369" s="244"/>
      <c r="BG369" s="244">
        <v>17</v>
      </c>
      <c r="BH369" s="244"/>
      <c r="BI369" s="244">
        <v>922</v>
      </c>
      <c r="BJ369" s="244"/>
      <c r="BK369" s="244"/>
      <c r="BL369" s="244"/>
      <c r="BM369" s="244"/>
      <c r="BN369" s="244"/>
      <c r="BO369" s="244"/>
      <c r="BP369" s="244"/>
      <c r="BQ369" s="244"/>
      <c r="BR369" s="244"/>
      <c r="BS369" s="244"/>
      <c r="BT369" s="244"/>
      <c r="BU369" s="244"/>
      <c r="BW369" s="244"/>
      <c r="BX369" s="244"/>
      <c r="BY369" s="244"/>
      <c r="BZ369" s="244"/>
      <c r="CA369" s="244"/>
      <c r="CB369" s="244"/>
      <c r="CC369" s="244"/>
      <c r="CE369" s="244"/>
      <c r="CF369" s="244"/>
      <c r="CG369" s="244"/>
      <c r="CH369" s="244"/>
      <c r="CI369" s="244"/>
      <c r="CJ369" s="244"/>
      <c r="CK369" s="244"/>
      <c r="CL369" s="244"/>
      <c r="CM369" s="244"/>
      <c r="CN369" s="244"/>
      <c r="CO369" s="257">
        <v>4.0999999999999996</v>
      </c>
      <c r="CP369" s="244"/>
      <c r="CQ369" s="244"/>
      <c r="CR369" s="244"/>
      <c r="CS369" s="244"/>
      <c r="CT369" s="244"/>
      <c r="CU369" s="244"/>
      <c r="CV369" s="244"/>
      <c r="CW369" s="244"/>
      <c r="CX369" s="244"/>
      <c r="CY369" s="244"/>
      <c r="CZ369" s="244"/>
      <c r="DA369" s="244"/>
      <c r="DE369" s="244"/>
      <c r="DF369" s="244"/>
      <c r="DG369" s="244"/>
      <c r="DH369" s="244"/>
      <c r="DI369" s="244"/>
      <c r="DJ369" s="244"/>
      <c r="DK369" s="244"/>
      <c r="DL369" s="244"/>
      <c r="DM369" s="244"/>
      <c r="DN369" s="244"/>
      <c r="DO369" s="244"/>
      <c r="DP369" s="244"/>
      <c r="DQ369" s="244"/>
      <c r="DR369" s="244"/>
      <c r="DS369" s="244"/>
      <c r="DT369" s="244"/>
      <c r="DU369" s="244"/>
      <c r="DV369" s="244"/>
      <c r="DW369" s="244"/>
      <c r="DX369" s="244"/>
      <c r="DY369" s="244"/>
      <c r="DZ369" s="244"/>
      <c r="EA369" s="244"/>
      <c r="EB369" s="244"/>
      <c r="EC369" s="245">
        <v>1200000</v>
      </c>
      <c r="ED369" s="244"/>
      <c r="EE369" s="245">
        <v>710500</v>
      </c>
      <c r="EK369" s="242">
        <v>0.6</v>
      </c>
      <c r="EO369" s="244"/>
      <c r="EP369" s="244"/>
      <c r="GA369" s="254">
        <v>0.52688114738263347</v>
      </c>
      <c r="GB369" s="254"/>
      <c r="GC369" s="254">
        <v>8.5743304771944739</v>
      </c>
      <c r="GD369" s="254"/>
      <c r="GE369" s="254">
        <v>59.283043092479708</v>
      </c>
      <c r="GF369" s="254"/>
      <c r="GG369" s="254">
        <v>137.8475112663408</v>
      </c>
      <c r="GH369" s="254"/>
      <c r="GI369" s="254">
        <v>83.923041075532566</v>
      </c>
      <c r="GJ369" s="254"/>
      <c r="GK369" s="254">
        <v>16.977743637302261</v>
      </c>
      <c r="GL369" s="254"/>
      <c r="GM369" s="254">
        <v>1.4728416491335381</v>
      </c>
      <c r="GN369" s="254"/>
      <c r="GO369" s="254">
        <v>40.114074006143277</v>
      </c>
      <c r="GP369" s="254"/>
      <c r="GQ369" s="254">
        <v>1127.5</v>
      </c>
      <c r="GR369" s="254"/>
      <c r="GS369" s="254">
        <v>87.65</v>
      </c>
      <c r="GT369" s="254"/>
      <c r="GU369" s="184">
        <v>76.099999999999994</v>
      </c>
      <c r="GV369" s="184"/>
      <c r="GW369" s="184">
        <v>70.5</v>
      </c>
      <c r="GX369" s="184"/>
      <c r="GY369" s="184">
        <v>54.900000000000006</v>
      </c>
      <c r="GZ369" s="184"/>
      <c r="HC369" s="184"/>
      <c r="HG369" s="184">
        <v>572.74863583861077</v>
      </c>
      <c r="HH369" s="184"/>
      <c r="HI369" s="184">
        <v>2494.1251443820447</v>
      </c>
      <c r="HJ369" s="184"/>
      <c r="HK369" s="184">
        <v>231.01127175688055</v>
      </c>
      <c r="HL369" s="184"/>
      <c r="HM369" s="184">
        <v>3762.2973672680928</v>
      </c>
      <c r="HO369" s="183">
        <v>556.42053140713142</v>
      </c>
      <c r="HQ369" s="154"/>
      <c r="HS369" s="238">
        <v>7</v>
      </c>
      <c r="HT369" s="194">
        <v>2009</v>
      </c>
      <c r="HU369" s="239"/>
      <c r="HW369" s="239">
        <v>56.4</v>
      </c>
      <c r="HX369" s="239"/>
      <c r="HY369" s="154"/>
      <c r="HZ369" s="154"/>
      <c r="IA369" s="184"/>
      <c r="IB369" s="184"/>
      <c r="ID369" s="184"/>
      <c r="IE369" s="185"/>
      <c r="IF369" s="185"/>
      <c r="IG369" s="184"/>
    </row>
    <row r="370" spans="1:241" ht="15" customHeight="1" x14ac:dyDescent="0.25">
      <c r="A370" s="156">
        <v>367</v>
      </c>
      <c r="B370" s="155"/>
      <c r="C370" s="244"/>
      <c r="D370" s="244"/>
      <c r="E370" s="245">
        <v>121166</v>
      </c>
      <c r="F370" s="244"/>
      <c r="G370" s="244"/>
      <c r="H370" s="244"/>
      <c r="I370" s="244"/>
      <c r="J370" s="244"/>
      <c r="K370" s="244"/>
      <c r="L370" s="244"/>
      <c r="M370" s="244"/>
      <c r="N370" s="244"/>
      <c r="O370" s="244"/>
      <c r="P370" s="244"/>
      <c r="Q370" s="244"/>
      <c r="R370" s="244"/>
      <c r="S370" s="244"/>
      <c r="U370" s="244"/>
      <c r="V370" s="244"/>
      <c r="W370" s="244"/>
      <c r="X370" s="244"/>
      <c r="Y370" s="244"/>
      <c r="Z370" s="244"/>
      <c r="AA370" s="244"/>
      <c r="AB370" s="244"/>
      <c r="AC370" s="244"/>
      <c r="AD370" s="244"/>
      <c r="AE370" s="244"/>
      <c r="AF370" s="244"/>
      <c r="AG370" s="244"/>
      <c r="AH370" s="244"/>
      <c r="AI370" s="244"/>
      <c r="AJ370" s="244"/>
      <c r="AK370" s="244"/>
      <c r="AL370" s="244"/>
      <c r="AM370" s="244"/>
      <c r="AN370" s="244"/>
      <c r="AO370" s="244"/>
      <c r="AP370" s="244"/>
      <c r="AQ370" s="244"/>
      <c r="AR370" s="244"/>
      <c r="AS370" s="244"/>
      <c r="AT370" s="244"/>
      <c r="AU370" s="244"/>
      <c r="AV370" s="244"/>
      <c r="AW370" s="244"/>
      <c r="AX370" s="244"/>
      <c r="AY370" s="244"/>
      <c r="AZ370" s="244"/>
      <c r="BA370" s="244"/>
      <c r="BB370" s="244"/>
      <c r="BC370" s="244">
        <v>1227</v>
      </c>
      <c r="BD370" s="244"/>
      <c r="BE370" s="244">
        <v>443</v>
      </c>
      <c r="BF370" s="244"/>
      <c r="BG370" s="244">
        <v>17</v>
      </c>
      <c r="BH370" s="244"/>
      <c r="BI370" s="244">
        <v>767</v>
      </c>
      <c r="BJ370" s="244"/>
      <c r="BK370" s="244"/>
      <c r="BL370" s="244"/>
      <c r="BM370" s="244"/>
      <c r="BN370" s="244"/>
      <c r="BO370" s="244"/>
      <c r="BP370" s="244"/>
      <c r="BQ370" s="244"/>
      <c r="BR370" s="244"/>
      <c r="BS370" s="244"/>
      <c r="BT370" s="244"/>
      <c r="BU370" s="244"/>
      <c r="BW370" s="244"/>
      <c r="BX370" s="244"/>
      <c r="BY370" s="244"/>
      <c r="BZ370" s="244"/>
      <c r="CA370" s="244"/>
      <c r="CB370" s="244"/>
      <c r="CC370" s="244"/>
      <c r="CE370" s="244"/>
      <c r="CF370" s="244"/>
      <c r="CG370" s="244"/>
      <c r="CH370" s="244"/>
      <c r="CI370" s="244"/>
      <c r="CJ370" s="244"/>
      <c r="CK370" s="244"/>
      <c r="CL370" s="244"/>
      <c r="CM370" s="244"/>
      <c r="CN370" s="244"/>
      <c r="CO370" s="257">
        <v>3.6</v>
      </c>
      <c r="CP370" s="244"/>
      <c r="CQ370" s="244"/>
      <c r="CR370" s="244"/>
      <c r="CS370" s="244"/>
      <c r="CT370" s="244"/>
      <c r="CU370" s="244"/>
      <c r="CV370" s="244"/>
      <c r="CW370" s="244"/>
      <c r="CX370" s="244"/>
      <c r="CY370" s="244"/>
      <c r="CZ370" s="244"/>
      <c r="DA370" s="244"/>
      <c r="DE370" s="244"/>
      <c r="DF370" s="244"/>
      <c r="DG370" s="244"/>
      <c r="DH370" s="244"/>
      <c r="DI370" s="244"/>
      <c r="DJ370" s="244"/>
      <c r="DK370" s="244"/>
      <c r="DL370" s="244"/>
      <c r="DM370" s="244"/>
      <c r="DN370" s="244"/>
      <c r="DO370" s="244"/>
      <c r="DP370" s="244"/>
      <c r="DQ370" s="244"/>
      <c r="DR370" s="244"/>
      <c r="DS370" s="244"/>
      <c r="DT370" s="244"/>
      <c r="DU370" s="244"/>
      <c r="DV370" s="244"/>
      <c r="DW370" s="244"/>
      <c r="DX370" s="244"/>
      <c r="DY370" s="244"/>
      <c r="DZ370" s="244"/>
      <c r="EA370" s="244"/>
      <c r="EB370" s="244"/>
      <c r="EC370" s="245">
        <v>1230000</v>
      </c>
      <c r="ED370" s="244"/>
      <c r="EE370" s="245">
        <v>711000</v>
      </c>
      <c r="EK370" s="242">
        <v>2.1</v>
      </c>
      <c r="EO370" s="244"/>
      <c r="EP370" s="244"/>
      <c r="GA370" s="254">
        <v>1.0540106354126604</v>
      </c>
      <c r="GB370" s="254"/>
      <c r="GC370" s="254">
        <v>7.3882428346777704</v>
      </c>
      <c r="GD370" s="254"/>
      <c r="GE370" s="254">
        <v>63.258999578184941</v>
      </c>
      <c r="GF370" s="254"/>
      <c r="GG370" s="254">
        <v>144.4195954169906</v>
      </c>
      <c r="GH370" s="254"/>
      <c r="GI370" s="254">
        <v>89.225065276092394</v>
      </c>
      <c r="GJ370" s="254"/>
      <c r="GK370" s="254">
        <v>17.953597600766717</v>
      </c>
      <c r="GL370" s="254"/>
      <c r="GM370" s="254">
        <v>1.8030010098106042</v>
      </c>
      <c r="GN370" s="254"/>
      <c r="GO370" s="254">
        <v>42.524136907591597</v>
      </c>
      <c r="GP370" s="254"/>
      <c r="GQ370" s="254">
        <v>1131</v>
      </c>
      <c r="GR370" s="254"/>
      <c r="GS370" s="254">
        <v>87.6</v>
      </c>
      <c r="GT370" s="254"/>
      <c r="GU370" s="184">
        <v>76.900000000000006</v>
      </c>
      <c r="GV370" s="184"/>
      <c r="GW370" s="184"/>
      <c r="GX370" s="184"/>
      <c r="GY370" s="184"/>
      <c r="GZ370" s="184"/>
      <c r="HC370" s="184"/>
      <c r="HG370" s="184">
        <v>482.81537798330527</v>
      </c>
      <c r="HH370" s="184"/>
      <c r="HI370" s="184">
        <v>2483.0505153427125</v>
      </c>
      <c r="HJ370" s="184"/>
      <c r="HK370" s="184">
        <v>178.70439314966492</v>
      </c>
      <c r="HL370" s="184"/>
      <c r="HM370" s="184">
        <v>3706.5485754594974</v>
      </c>
      <c r="HO370" s="183">
        <v>595.67502805410015</v>
      </c>
      <c r="HQ370" s="154"/>
      <c r="HS370" s="238">
        <v>7</v>
      </c>
      <c r="HT370" s="194">
        <v>2010</v>
      </c>
      <c r="HU370" s="239"/>
      <c r="HW370" s="239">
        <v>56.3</v>
      </c>
      <c r="HX370" s="239"/>
      <c r="HY370" s="154"/>
      <c r="HZ370" s="154"/>
      <c r="IA370" s="184"/>
      <c r="IB370" s="184"/>
      <c r="ID370" s="184"/>
      <c r="IE370" s="185"/>
      <c r="IF370" s="185"/>
      <c r="IG370" s="184"/>
    </row>
    <row r="371" spans="1:241" ht="15" customHeight="1" x14ac:dyDescent="0.25">
      <c r="A371" s="156">
        <v>368</v>
      </c>
      <c r="B371" s="155"/>
      <c r="C371" s="244"/>
      <c r="D371" s="244"/>
      <c r="E371" s="245">
        <v>122902</v>
      </c>
      <c r="F371" s="244"/>
      <c r="G371" s="244"/>
      <c r="H371" s="244"/>
      <c r="I371" s="244"/>
      <c r="J371" s="244"/>
      <c r="K371" s="244"/>
      <c r="L371" s="244"/>
      <c r="M371" s="244"/>
      <c r="N371" s="244"/>
      <c r="O371" s="244"/>
      <c r="P371" s="244"/>
      <c r="Q371" s="244"/>
      <c r="R371" s="244"/>
      <c r="S371" s="244"/>
      <c r="U371" s="244"/>
      <c r="V371" s="244"/>
      <c r="W371" s="244"/>
      <c r="X371" s="244"/>
      <c r="Y371" s="244"/>
      <c r="Z371" s="244"/>
      <c r="AA371" s="244"/>
      <c r="AB371" s="244"/>
      <c r="AC371" s="244"/>
      <c r="AD371" s="244"/>
      <c r="AE371" s="244"/>
      <c r="AF371" s="244"/>
      <c r="AG371" s="244"/>
      <c r="AH371" s="244"/>
      <c r="AI371" s="244"/>
      <c r="AJ371" s="244"/>
      <c r="AK371" s="244"/>
      <c r="AL371" s="244"/>
      <c r="AM371" s="244"/>
      <c r="AN371" s="244"/>
      <c r="AO371" s="244"/>
      <c r="AP371" s="244"/>
      <c r="AQ371" s="244"/>
      <c r="AR371" s="244"/>
      <c r="AS371" s="244"/>
      <c r="AT371" s="244"/>
      <c r="AU371" s="244"/>
      <c r="AV371" s="244"/>
      <c r="AW371" s="244"/>
      <c r="AX371" s="244"/>
      <c r="AY371" s="244"/>
      <c r="AZ371" s="244"/>
      <c r="BA371" s="244"/>
      <c r="BB371" s="244"/>
      <c r="BC371" s="244">
        <v>1230</v>
      </c>
      <c r="BD371" s="244"/>
      <c r="BE371" s="244">
        <v>412</v>
      </c>
      <c r="BF371" s="244"/>
      <c r="BG371" s="244">
        <v>16</v>
      </c>
      <c r="BH371" s="244"/>
      <c r="BI371" s="244">
        <v>802</v>
      </c>
      <c r="BJ371" s="244"/>
      <c r="BK371" s="244"/>
      <c r="BL371" s="244"/>
      <c r="BM371" s="244"/>
      <c r="BN371" s="244"/>
      <c r="BO371" s="244"/>
      <c r="BP371" s="244"/>
      <c r="BQ371" s="244"/>
      <c r="BR371" s="244"/>
      <c r="BS371" s="244"/>
      <c r="BT371" s="244"/>
      <c r="BU371" s="244"/>
      <c r="BW371" s="244"/>
      <c r="BX371" s="244"/>
      <c r="BY371" s="244"/>
      <c r="BZ371" s="244"/>
      <c r="CA371" s="244"/>
      <c r="CB371" s="244"/>
      <c r="CC371" s="244"/>
      <c r="CE371" s="244"/>
      <c r="CF371" s="244"/>
      <c r="CG371" s="244"/>
      <c r="CH371" s="244"/>
      <c r="CI371" s="244"/>
      <c r="CJ371" s="244"/>
      <c r="CK371" s="244"/>
      <c r="CL371" s="244"/>
      <c r="CM371" s="244"/>
      <c r="CN371" s="244"/>
      <c r="CO371" s="257">
        <v>4.0999999999999996</v>
      </c>
      <c r="CP371" s="244"/>
      <c r="CQ371" s="244"/>
      <c r="CR371" s="244"/>
      <c r="CS371" s="244"/>
      <c r="CT371" s="244"/>
      <c r="CU371" s="244"/>
      <c r="CV371" s="244"/>
      <c r="CW371" s="244"/>
      <c r="CX371" s="244"/>
      <c r="CY371" s="244"/>
      <c r="CZ371" s="244"/>
      <c r="DA371" s="244"/>
      <c r="DE371" s="244"/>
      <c r="DF371" s="244"/>
      <c r="DG371" s="244"/>
      <c r="DH371" s="244"/>
      <c r="DI371" s="244"/>
      <c r="DJ371" s="244"/>
      <c r="DK371" s="244"/>
      <c r="DL371" s="244"/>
      <c r="DM371" s="244"/>
      <c r="DN371" s="244"/>
      <c r="DO371" s="244"/>
      <c r="DP371" s="244"/>
      <c r="DQ371" s="244"/>
      <c r="DR371" s="244"/>
      <c r="DS371" s="244"/>
      <c r="DT371" s="244"/>
      <c r="DU371" s="244"/>
      <c r="DV371" s="244"/>
      <c r="DW371" s="244"/>
      <c r="DX371" s="244"/>
      <c r="DY371" s="244"/>
      <c r="DZ371" s="244"/>
      <c r="EA371" s="244"/>
      <c r="EB371" s="244"/>
      <c r="EC371" s="245">
        <v>1463500</v>
      </c>
      <c r="ED371" s="244"/>
      <c r="EE371" s="245">
        <v>810000</v>
      </c>
      <c r="EK371" s="242">
        <v>0.70000000000000007</v>
      </c>
      <c r="EO371" s="244"/>
      <c r="EP371" s="244"/>
      <c r="GA371" s="254">
        <v>0</v>
      </c>
      <c r="GB371" s="254"/>
      <c r="GC371" s="254">
        <v>9.9166016461320172</v>
      </c>
      <c r="GD371" s="254"/>
      <c r="GE371" s="254">
        <v>66.362359619261937</v>
      </c>
      <c r="GF371" s="254"/>
      <c r="GG371" s="254">
        <v>139.59243576098805</v>
      </c>
      <c r="GH371" s="254"/>
      <c r="GI371" s="254">
        <v>88.005619061876274</v>
      </c>
      <c r="GJ371" s="254"/>
      <c r="GK371" s="254">
        <v>15.365314915125831</v>
      </c>
      <c r="GL371" s="254"/>
      <c r="GM371" s="254">
        <v>2.7350147307598371</v>
      </c>
      <c r="GN371" s="254"/>
      <c r="GO371" s="254">
        <v>42.649531981225252</v>
      </c>
      <c r="GP371" s="254"/>
      <c r="GQ371" s="254"/>
      <c r="GR371" s="254"/>
      <c r="GS371" s="254"/>
      <c r="GT371" s="254"/>
      <c r="GU371" s="184"/>
      <c r="GV371" s="184"/>
      <c r="GW371" s="184"/>
      <c r="GX371" s="184"/>
      <c r="GY371" s="184"/>
      <c r="GZ371" s="184"/>
      <c r="HC371" s="184"/>
      <c r="HG371" s="184">
        <v>585.59362129544172</v>
      </c>
      <c r="HH371" s="184"/>
      <c r="HI371" s="184">
        <v>2277.9979678737909</v>
      </c>
      <c r="HJ371" s="184"/>
      <c r="HK371" s="184">
        <v>195.45641399529973</v>
      </c>
      <c r="HL371" s="184"/>
      <c r="HM371" s="184">
        <v>3620.5973830557905</v>
      </c>
      <c r="HO371" s="183">
        <v>656</v>
      </c>
      <c r="HQ371" s="154"/>
      <c r="HS371" s="238">
        <v>7</v>
      </c>
      <c r="HT371" s="194">
        <v>2011</v>
      </c>
      <c r="HU371" s="239"/>
      <c r="HW371" s="239">
        <v>54</v>
      </c>
      <c r="HX371" s="239"/>
      <c r="HY371" s="154"/>
      <c r="HZ371" s="154"/>
      <c r="IA371" s="184"/>
      <c r="IB371" s="184"/>
      <c r="ID371" s="184"/>
      <c r="IE371" s="185"/>
      <c r="IF371" s="185"/>
      <c r="IG371" s="184"/>
    </row>
    <row r="372" spans="1:241" ht="15" customHeight="1" x14ac:dyDescent="0.3">
      <c r="A372" s="198">
        <v>369</v>
      </c>
      <c r="B372" s="155"/>
      <c r="C372" s="244"/>
      <c r="D372" s="244"/>
      <c r="E372" s="245">
        <v>124270</v>
      </c>
      <c r="F372" s="244"/>
      <c r="G372" s="244"/>
      <c r="H372" s="244"/>
      <c r="I372" s="244"/>
      <c r="J372" s="244"/>
      <c r="K372" s="244"/>
      <c r="L372" s="244"/>
      <c r="M372" s="244"/>
      <c r="N372" s="244"/>
      <c r="O372" s="244"/>
      <c r="P372" s="244"/>
      <c r="Q372" s="244"/>
      <c r="R372" s="244"/>
      <c r="S372" s="244"/>
      <c r="U372" s="244"/>
      <c r="V372" s="244"/>
      <c r="W372" s="244"/>
      <c r="X372" s="244"/>
      <c r="Y372" s="244"/>
      <c r="Z372" s="244"/>
      <c r="AA372" s="244"/>
      <c r="AB372" s="244"/>
      <c r="AC372" s="244"/>
      <c r="AD372" s="244"/>
      <c r="AE372" s="244"/>
      <c r="AF372" s="244"/>
      <c r="AG372" s="244"/>
      <c r="AH372" s="244"/>
      <c r="AI372" s="244"/>
      <c r="AJ372" s="244"/>
      <c r="AK372" s="244"/>
      <c r="AL372" s="244"/>
      <c r="AM372" s="244"/>
      <c r="AN372" s="244"/>
      <c r="AO372" s="244"/>
      <c r="AP372" s="244"/>
      <c r="AQ372" s="244"/>
      <c r="AR372" s="244"/>
      <c r="AS372" s="244"/>
      <c r="AT372" s="244"/>
      <c r="AU372" s="244"/>
      <c r="AV372" s="244"/>
      <c r="AW372" s="244"/>
      <c r="AX372" s="244"/>
      <c r="AY372" s="244"/>
      <c r="AZ372" s="244"/>
      <c r="BA372" s="244"/>
      <c r="BB372" s="244"/>
      <c r="BC372" s="278">
        <f t="shared" ref="BC372" si="136">SUM(BE372,BG372,BI372)</f>
        <v>1579</v>
      </c>
      <c r="BD372" s="279"/>
      <c r="BE372" s="280">
        <v>587</v>
      </c>
      <c r="BF372" s="279"/>
      <c r="BG372" s="280">
        <v>19</v>
      </c>
      <c r="BH372" s="279"/>
      <c r="BI372" s="280">
        <v>973</v>
      </c>
      <c r="BJ372" s="244"/>
      <c r="BK372" s="244"/>
      <c r="BL372" s="244"/>
      <c r="BM372" s="244"/>
      <c r="BN372" s="244"/>
      <c r="BO372" s="244"/>
      <c r="BP372" s="244"/>
      <c r="BQ372" s="244"/>
      <c r="BR372" s="244"/>
      <c r="BS372" s="244"/>
      <c r="BT372" s="244"/>
      <c r="BU372" s="244"/>
      <c r="BW372" s="244"/>
      <c r="BX372" s="244"/>
      <c r="BY372" s="244"/>
      <c r="BZ372" s="244"/>
      <c r="CA372" s="244"/>
      <c r="CB372" s="244"/>
      <c r="CC372" s="244"/>
      <c r="CE372" s="244"/>
      <c r="CF372" s="244"/>
      <c r="CG372" s="244"/>
      <c r="CH372" s="244"/>
      <c r="CI372" s="244"/>
      <c r="CJ372" s="244"/>
      <c r="CK372" s="244"/>
      <c r="CL372" s="244"/>
      <c r="CM372" s="244"/>
      <c r="CN372" s="244"/>
      <c r="CO372" s="257"/>
      <c r="CP372" s="244"/>
      <c r="CQ372" s="244"/>
      <c r="CR372" s="244"/>
      <c r="CS372" s="244"/>
      <c r="CT372" s="244"/>
      <c r="CU372" s="244"/>
      <c r="CV372" s="244"/>
      <c r="CW372" s="244"/>
      <c r="CX372" s="244"/>
      <c r="CY372" s="244"/>
      <c r="CZ372" s="244"/>
      <c r="DA372" s="244"/>
      <c r="DE372" s="244"/>
      <c r="DF372" s="244"/>
      <c r="DG372" s="244"/>
      <c r="DH372" s="244"/>
      <c r="DI372" s="244"/>
      <c r="DJ372" s="244"/>
      <c r="DK372" s="244"/>
      <c r="DL372" s="244"/>
      <c r="DM372" s="244"/>
      <c r="DN372" s="244"/>
      <c r="DO372" s="244"/>
      <c r="DP372" s="244"/>
      <c r="DQ372" s="244"/>
      <c r="DR372" s="244"/>
      <c r="DS372" s="244"/>
      <c r="DT372" s="244"/>
      <c r="DU372" s="244"/>
      <c r="DV372" s="244"/>
      <c r="DW372" s="244"/>
      <c r="DX372" s="244"/>
      <c r="DY372" s="244"/>
      <c r="DZ372" s="244"/>
      <c r="EA372" s="244"/>
      <c r="EB372" s="244"/>
      <c r="EC372" s="245">
        <v>1491500</v>
      </c>
      <c r="ED372" s="244"/>
      <c r="EE372" s="245">
        <v>790000</v>
      </c>
      <c r="EK372" s="242">
        <v>1</v>
      </c>
      <c r="EO372" s="244"/>
      <c r="EP372" s="244"/>
      <c r="GA372" s="254">
        <v>0.76102177736705323</v>
      </c>
      <c r="GB372" s="254"/>
      <c r="GC372" s="254">
        <v>8.0591164733542566</v>
      </c>
      <c r="GD372" s="254"/>
      <c r="GE372" s="254">
        <v>43.781389116492178</v>
      </c>
      <c r="GF372" s="254"/>
      <c r="GG372" s="254">
        <v>118.0841652905083</v>
      </c>
      <c r="GH372" s="254"/>
      <c r="GI372" s="254">
        <v>82.58572318998155</v>
      </c>
      <c r="GJ372" s="254"/>
      <c r="GK372" s="254">
        <v>14.837177982765084</v>
      </c>
      <c r="GL372" s="254"/>
      <c r="GM372" s="254">
        <v>2.1014726793770637</v>
      </c>
      <c r="GN372" s="254"/>
      <c r="GO372" s="254">
        <v>36.947659878176594</v>
      </c>
      <c r="GP372" s="254"/>
      <c r="GQ372" s="254"/>
      <c r="GR372" s="254"/>
      <c r="GS372" s="254"/>
      <c r="GT372" s="254"/>
      <c r="GU372" s="184"/>
      <c r="GV372" s="184"/>
      <c r="GW372" s="184"/>
      <c r="GX372" s="184"/>
      <c r="GY372" s="184"/>
      <c r="GZ372" s="184"/>
      <c r="HC372" s="184"/>
      <c r="HG372" s="184">
        <v>511.01909764994792</v>
      </c>
      <c r="HH372" s="184"/>
      <c r="HI372" s="184">
        <v>1662.6002368331121</v>
      </c>
      <c r="HJ372" s="184"/>
      <c r="HK372" s="184">
        <v>253.52269385743918</v>
      </c>
      <c r="HL372" s="184"/>
      <c r="HM372" s="184">
        <v>2994.5878070684353</v>
      </c>
      <c r="HO372" s="183">
        <v>580.95067614847608</v>
      </c>
      <c r="HQ372" s="154"/>
      <c r="HS372" s="238">
        <v>7</v>
      </c>
      <c r="HT372" s="194">
        <v>2012</v>
      </c>
      <c r="HU372" s="239"/>
      <c r="HW372" s="239">
        <v>58.387460550000007</v>
      </c>
      <c r="HX372" s="239"/>
      <c r="HY372" s="154"/>
      <c r="HZ372" s="154"/>
      <c r="IA372" s="184"/>
      <c r="IB372" s="184"/>
      <c r="ID372" s="184"/>
      <c r="IE372" s="185"/>
      <c r="IF372" s="185"/>
      <c r="IG372" s="184"/>
    </row>
    <row r="373" spans="1:241" ht="15" customHeight="1" x14ac:dyDescent="0.35">
      <c r="A373" s="156">
        <v>370</v>
      </c>
      <c r="B373" s="155"/>
      <c r="C373" s="244"/>
      <c r="D373" s="244"/>
      <c r="E373" s="245">
        <v>125535</v>
      </c>
      <c r="F373" s="244"/>
      <c r="G373" s="244"/>
      <c r="H373" s="244"/>
      <c r="I373" s="244"/>
      <c r="J373" s="244"/>
      <c r="K373" s="244"/>
      <c r="L373" s="244"/>
      <c r="M373" s="244"/>
      <c r="N373" s="244"/>
      <c r="O373" s="244"/>
      <c r="P373" s="244"/>
      <c r="Q373" s="244"/>
      <c r="R373" s="244"/>
      <c r="S373" s="244"/>
      <c r="U373" s="244"/>
      <c r="V373" s="244"/>
      <c r="W373" s="244"/>
      <c r="X373" s="244"/>
      <c r="Y373" s="244"/>
      <c r="Z373" s="244"/>
      <c r="AA373" s="244"/>
      <c r="AB373" s="244"/>
      <c r="AC373" s="244"/>
      <c r="AD373" s="244"/>
      <c r="AE373" s="244"/>
      <c r="AF373" s="244"/>
      <c r="AG373" s="244"/>
      <c r="AH373" s="244"/>
      <c r="AI373" s="244"/>
      <c r="AJ373" s="244"/>
      <c r="AK373" s="244"/>
      <c r="AL373" s="244"/>
      <c r="AM373" s="244"/>
      <c r="AN373" s="244"/>
      <c r="AO373" s="244"/>
      <c r="AP373" s="244"/>
      <c r="AQ373" s="244"/>
      <c r="AR373" s="244"/>
      <c r="AS373" s="244"/>
      <c r="AT373" s="244"/>
      <c r="AU373" s="244"/>
      <c r="AV373" s="244"/>
      <c r="AW373" s="244"/>
      <c r="AX373" s="244"/>
      <c r="AY373" s="244"/>
      <c r="AZ373" s="244"/>
      <c r="BA373" s="244"/>
      <c r="BB373" s="244"/>
      <c r="BC373" s="281">
        <v>1889</v>
      </c>
      <c r="BD373" s="27"/>
      <c r="BE373" s="281">
        <v>405</v>
      </c>
      <c r="BF373" s="282" t="s">
        <v>65</v>
      </c>
      <c r="BG373" s="281">
        <v>102</v>
      </c>
      <c r="BH373" s="229" t="e">
        <f>#REF!+0.0001*#REF!</f>
        <v>#REF!</v>
      </c>
      <c r="BI373" s="281">
        <v>1382</v>
      </c>
      <c r="BJ373" s="244"/>
      <c r="BK373" s="244"/>
      <c r="BL373" s="244"/>
      <c r="BM373" s="244"/>
      <c r="BN373" s="244"/>
      <c r="BO373" s="244"/>
      <c r="BP373" s="244"/>
      <c r="BQ373" s="244"/>
      <c r="BR373" s="244"/>
      <c r="BS373" s="244"/>
      <c r="BT373" s="244"/>
      <c r="BU373" s="244"/>
      <c r="BW373" s="244"/>
      <c r="BX373" s="244"/>
      <c r="BY373" s="244"/>
      <c r="BZ373" s="244"/>
      <c r="CA373" s="244"/>
      <c r="CB373" s="244"/>
      <c r="CC373" s="244"/>
      <c r="CE373" s="244"/>
      <c r="CF373" s="244"/>
      <c r="CG373" s="244"/>
      <c r="CH373" s="244"/>
      <c r="CI373" s="244"/>
      <c r="CJ373" s="244"/>
      <c r="CK373" s="244"/>
      <c r="CL373" s="244"/>
      <c r="CM373" s="244"/>
      <c r="CN373" s="244"/>
      <c r="CO373" s="257"/>
      <c r="CP373" s="244"/>
      <c r="CQ373" s="244"/>
      <c r="CR373" s="244"/>
      <c r="CS373" s="244"/>
      <c r="CT373" s="244"/>
      <c r="CU373" s="244"/>
      <c r="CV373" s="244"/>
      <c r="CW373" s="244"/>
      <c r="CX373" s="244"/>
      <c r="CY373" s="244"/>
      <c r="CZ373" s="244"/>
      <c r="DA373" s="244"/>
      <c r="DE373" s="244"/>
      <c r="DF373" s="244"/>
      <c r="DG373" s="244"/>
      <c r="DH373" s="244"/>
      <c r="DI373" s="244"/>
      <c r="DJ373" s="244"/>
      <c r="DK373" s="244"/>
      <c r="DL373" s="244"/>
      <c r="DM373" s="244"/>
      <c r="DN373" s="244"/>
      <c r="DO373" s="244"/>
      <c r="DP373" s="244"/>
      <c r="DQ373" s="244"/>
      <c r="DR373" s="244"/>
      <c r="DS373" s="244"/>
      <c r="DT373" s="244"/>
      <c r="DU373" s="244"/>
      <c r="DV373" s="244"/>
      <c r="DW373" s="244"/>
      <c r="DX373" s="244"/>
      <c r="DY373" s="244"/>
      <c r="DZ373" s="244"/>
      <c r="EA373" s="244"/>
      <c r="EB373" s="244"/>
      <c r="EC373" s="245">
        <v>1534000</v>
      </c>
      <c r="ED373" s="244"/>
      <c r="EE373" s="245">
        <v>788000</v>
      </c>
      <c r="EK373" s="242">
        <v>1.0999999999999999</v>
      </c>
      <c r="EO373" s="244"/>
      <c r="EP373" s="244"/>
      <c r="GA373" s="254">
        <v>0</v>
      </c>
      <c r="GB373" s="254"/>
      <c r="GC373" s="254">
        <v>9.6615732147132025</v>
      </c>
      <c r="GD373" s="254"/>
      <c r="GE373" s="254">
        <v>46.133744484158946</v>
      </c>
      <c r="GF373" s="254"/>
      <c r="GG373" s="254">
        <v>112.76838911830576</v>
      </c>
      <c r="GH373" s="254"/>
      <c r="GI373" s="254">
        <v>88.304297897581876</v>
      </c>
      <c r="GJ373" s="254"/>
      <c r="GK373" s="254">
        <v>15.834913402129409</v>
      </c>
      <c r="GL373" s="254"/>
      <c r="GM373" s="254">
        <v>2.5955232879743408</v>
      </c>
      <c r="GN373" s="254"/>
      <c r="GO373" s="254">
        <v>38.176665490650443</v>
      </c>
      <c r="GP373" s="254"/>
      <c r="GQ373" s="254"/>
      <c r="GR373" s="254"/>
      <c r="GS373" s="254"/>
      <c r="GT373" s="254"/>
      <c r="GU373" s="184"/>
      <c r="GV373" s="184"/>
      <c r="GW373" s="184"/>
      <c r="GX373" s="184"/>
      <c r="GY373" s="184"/>
      <c r="GZ373" s="184"/>
      <c r="HC373" s="184"/>
      <c r="HG373" s="184">
        <v>692.39473621738819</v>
      </c>
      <c r="HH373" s="184"/>
      <c r="HI373" s="184">
        <v>2240.1937122644867</v>
      </c>
      <c r="HJ373" s="184"/>
      <c r="HK373" s="184">
        <v>144.80941340317946</v>
      </c>
      <c r="HL373" s="184"/>
      <c r="HM373" s="184">
        <v>3522.904417874071</v>
      </c>
      <c r="HO373" s="183">
        <v>569.72720688822733</v>
      </c>
      <c r="HQ373" s="154"/>
      <c r="HS373" s="238">
        <v>7</v>
      </c>
      <c r="HT373" s="194">
        <v>2013</v>
      </c>
      <c r="HU373" s="239"/>
      <c r="HW373" s="239">
        <v>56.358630189999992</v>
      </c>
      <c r="HX373" s="239"/>
      <c r="HY373" s="154"/>
      <c r="HZ373" s="154"/>
      <c r="IA373" s="184"/>
      <c r="IB373" s="184"/>
      <c r="ID373" s="184"/>
      <c r="IE373" s="185"/>
      <c r="IF373" s="185"/>
      <c r="IG373" s="184"/>
    </row>
    <row r="374" spans="1:241" ht="15" customHeight="1" x14ac:dyDescent="0.25">
      <c r="A374" s="156">
        <v>371</v>
      </c>
      <c r="B374" s="155"/>
      <c r="E374" s="245">
        <v>127585</v>
      </c>
      <c r="F374" s="244"/>
      <c r="G374" s="244"/>
      <c r="H374" s="244"/>
      <c r="I374" s="244"/>
      <c r="J374" s="244"/>
      <c r="K374" s="244"/>
      <c r="L374" s="244"/>
      <c r="M374" s="244"/>
      <c r="N374" s="244"/>
      <c r="O374" s="244"/>
      <c r="P374" s="244"/>
      <c r="Q374" s="244"/>
      <c r="R374" s="244"/>
      <c r="S374" s="244"/>
      <c r="U374" s="244"/>
      <c r="V374" s="244"/>
      <c r="W374" s="244"/>
      <c r="X374" s="244"/>
      <c r="Y374" s="244"/>
      <c r="Z374" s="244"/>
      <c r="AA374" s="244"/>
      <c r="AB374" s="244"/>
      <c r="AC374" s="244"/>
      <c r="AD374" s="244"/>
      <c r="AE374" s="244"/>
      <c r="AF374" s="244"/>
      <c r="AG374" s="244"/>
      <c r="AH374" s="242"/>
      <c r="AI374" s="244"/>
      <c r="AJ374" s="244"/>
      <c r="AK374" s="244"/>
      <c r="AL374" s="244"/>
      <c r="AM374" s="244"/>
      <c r="AN374" s="244"/>
      <c r="AO374" s="244"/>
      <c r="AP374" s="244"/>
      <c r="AQ374" s="244"/>
      <c r="AR374" s="244"/>
      <c r="AS374" s="244"/>
      <c r="AT374" s="244"/>
      <c r="AU374" s="244"/>
      <c r="AV374" s="244"/>
      <c r="AW374" s="244"/>
      <c r="AX374" s="244"/>
      <c r="AY374" s="244"/>
      <c r="AZ374" s="244"/>
      <c r="BA374" s="244"/>
      <c r="BB374" s="244"/>
      <c r="BC374" s="244"/>
      <c r="BD374" s="244"/>
      <c r="BE374" s="244"/>
      <c r="BF374" s="244"/>
      <c r="BG374" s="244"/>
      <c r="BH374" s="244"/>
      <c r="BI374" s="244"/>
      <c r="BJ374" s="244"/>
      <c r="BK374" s="244"/>
      <c r="BL374" s="244"/>
      <c r="BM374" s="244"/>
      <c r="BN374" s="244"/>
      <c r="BO374" s="244"/>
      <c r="BP374" s="244"/>
      <c r="BQ374" s="244"/>
      <c r="BR374" s="244"/>
      <c r="BS374" s="244"/>
      <c r="BT374" s="244"/>
      <c r="BU374" s="244"/>
      <c r="BW374" s="244"/>
      <c r="BX374" s="244"/>
      <c r="BY374" s="244"/>
      <c r="BZ374" s="244"/>
      <c r="CA374" s="244"/>
      <c r="CB374" s="244"/>
      <c r="CC374" s="244"/>
      <c r="CE374" s="244"/>
      <c r="CF374" s="244"/>
      <c r="CG374" s="244"/>
      <c r="CH374" s="244"/>
      <c r="CI374" s="244"/>
      <c r="CJ374" s="244"/>
      <c r="CK374" s="244"/>
      <c r="CL374" s="244"/>
      <c r="CM374" s="244"/>
      <c r="CN374" s="244"/>
      <c r="CO374" s="257"/>
      <c r="CP374" s="244"/>
      <c r="CQ374" s="244"/>
      <c r="CR374" s="244"/>
      <c r="CS374" s="244"/>
      <c r="CT374" s="244"/>
      <c r="CU374" s="244"/>
      <c r="CV374" s="244"/>
      <c r="CW374" s="244"/>
      <c r="CX374" s="244"/>
      <c r="CY374" s="244"/>
      <c r="CZ374" s="244"/>
      <c r="DA374" s="244"/>
      <c r="DE374" s="244"/>
      <c r="DF374" s="244"/>
      <c r="DG374" s="244"/>
      <c r="DH374" s="244"/>
      <c r="DI374" s="244"/>
      <c r="DJ374" s="244"/>
      <c r="DK374" s="244"/>
      <c r="DL374" s="244"/>
      <c r="DM374" s="244"/>
      <c r="DN374" s="244"/>
      <c r="DO374" s="244"/>
      <c r="DP374" s="244"/>
      <c r="DQ374" s="244"/>
      <c r="DR374" s="244"/>
      <c r="DS374" s="244"/>
      <c r="DT374" s="244"/>
      <c r="DU374" s="244"/>
      <c r="DV374" s="244"/>
      <c r="DW374" s="244"/>
      <c r="DX374" s="244"/>
      <c r="DY374" s="244"/>
      <c r="DZ374" s="244"/>
      <c r="EA374" s="244"/>
      <c r="EB374" s="244"/>
      <c r="EC374" s="245">
        <v>1500000</v>
      </c>
      <c r="ED374" s="244"/>
      <c r="EE374" s="245">
        <v>750000</v>
      </c>
      <c r="EK374" s="242">
        <v>1.2</v>
      </c>
      <c r="EO374" s="244"/>
      <c r="EP374" s="244"/>
      <c r="GA374" s="267">
        <v>0.380118575811492</v>
      </c>
      <c r="GB374" s="267"/>
      <c r="GC374" s="267">
        <v>7.4065520198847201</v>
      </c>
      <c r="GD374" s="267"/>
      <c r="GE374" s="267">
        <v>37.582549446046833</v>
      </c>
      <c r="GF374" s="267"/>
      <c r="GG374" s="267">
        <v>110.0496631870339</v>
      </c>
      <c r="GH374" s="267"/>
      <c r="GI374" s="267">
        <v>85.287866697608692</v>
      </c>
      <c r="GJ374" s="267"/>
      <c r="GK374" s="267">
        <v>15.809477149425193</v>
      </c>
      <c r="GL374" s="267"/>
      <c r="GM374" s="267">
        <v>1.9077498736843954</v>
      </c>
      <c r="GN374" s="267"/>
      <c r="GO374" s="267">
        <v>36.199203206924636</v>
      </c>
      <c r="GP374" s="254"/>
      <c r="GQ374" s="254"/>
      <c r="GR374" s="254"/>
      <c r="GS374" s="254"/>
      <c r="GT374" s="254"/>
      <c r="GU374" s="184"/>
      <c r="GV374" s="184"/>
      <c r="GW374" s="184"/>
      <c r="GX374" s="184"/>
      <c r="GY374" s="184"/>
      <c r="GZ374" s="184"/>
      <c r="HC374" s="184"/>
      <c r="HG374" s="285">
        <v>643.94582825022781</v>
      </c>
      <c r="HH374" s="285"/>
      <c r="HI374" s="285">
        <v>2707.0432540111492</v>
      </c>
      <c r="HJ374" s="285"/>
      <c r="HK374" s="285">
        <v>170.63792331330976</v>
      </c>
      <c r="HL374" s="285"/>
      <c r="HM374" s="285">
        <v>3992.6185586114243</v>
      </c>
      <c r="HO374" s="183">
        <v>572.74863583861077</v>
      </c>
      <c r="HQ374" s="154"/>
      <c r="HS374" s="238">
        <v>7</v>
      </c>
      <c r="HT374" s="194">
        <v>2014</v>
      </c>
      <c r="HU374" s="239"/>
      <c r="HW374" s="239">
        <v>40.882396549999996</v>
      </c>
      <c r="HX374" s="239"/>
      <c r="HY374" s="154"/>
      <c r="HZ374" s="154"/>
      <c r="IA374" s="184"/>
      <c r="IB374" s="184"/>
      <c r="ID374" s="184"/>
      <c r="IE374" s="185"/>
      <c r="IF374" s="185"/>
      <c r="IG374" s="184"/>
    </row>
    <row r="375" spans="1:241" ht="15" customHeight="1" x14ac:dyDescent="0.25">
      <c r="A375" s="156">
        <v>372</v>
      </c>
      <c r="E375" s="245">
        <v>128892</v>
      </c>
      <c r="F375" s="244"/>
      <c r="G375" s="244"/>
      <c r="H375" s="244"/>
      <c r="I375" s="244"/>
      <c r="J375" s="244"/>
      <c r="K375" s="244"/>
      <c r="L375" s="244"/>
      <c r="M375" s="244"/>
      <c r="N375" s="244"/>
      <c r="O375" s="244"/>
      <c r="P375" s="244"/>
      <c r="Q375" s="244"/>
      <c r="R375" s="244"/>
      <c r="S375" s="244"/>
      <c r="U375" s="244"/>
      <c r="V375" s="244"/>
      <c r="W375" s="244"/>
      <c r="X375" s="244"/>
      <c r="Y375" s="244"/>
      <c r="Z375" s="244"/>
      <c r="AA375" s="244"/>
      <c r="AB375" s="244"/>
      <c r="AC375" s="244"/>
      <c r="AD375" s="244"/>
      <c r="AE375" s="244"/>
      <c r="AF375" s="244"/>
      <c r="AG375" s="244"/>
      <c r="AH375" s="242"/>
      <c r="AI375" s="244"/>
      <c r="AJ375" s="244"/>
      <c r="AK375" s="244"/>
      <c r="AL375" s="244"/>
      <c r="AM375" s="244"/>
      <c r="AN375" s="244"/>
      <c r="AO375" s="244"/>
      <c r="AP375" s="244"/>
      <c r="AQ375" s="244"/>
      <c r="AR375" s="244"/>
      <c r="AS375" s="244"/>
      <c r="AT375" s="244"/>
      <c r="AU375" s="244"/>
      <c r="AV375" s="244"/>
      <c r="AW375" s="244"/>
      <c r="AX375" s="244"/>
      <c r="AY375" s="244"/>
      <c r="AZ375" s="244"/>
      <c r="BA375" s="244"/>
      <c r="BB375" s="244"/>
      <c r="BC375" s="244"/>
      <c r="BD375" s="244"/>
      <c r="BE375" s="244"/>
      <c r="BF375" s="244"/>
      <c r="BG375" s="244"/>
      <c r="BH375" s="244"/>
      <c r="BI375" s="244"/>
      <c r="BJ375" s="244"/>
      <c r="BK375" s="244"/>
      <c r="BL375" s="244"/>
      <c r="BM375" s="244"/>
      <c r="BN375" s="244"/>
      <c r="BO375" s="244"/>
      <c r="BP375" s="244"/>
      <c r="BQ375" s="244"/>
      <c r="BR375" s="244"/>
      <c r="BS375" s="244"/>
      <c r="BT375" s="244"/>
      <c r="BU375" s="244"/>
      <c r="BW375" s="244"/>
      <c r="BX375" s="244"/>
      <c r="BY375" s="244"/>
      <c r="BZ375" s="244"/>
      <c r="CA375" s="244"/>
      <c r="CB375" s="244"/>
      <c r="CC375" s="244"/>
      <c r="CE375" s="244"/>
      <c r="CF375" s="244"/>
      <c r="CG375" s="244"/>
      <c r="CH375" s="244"/>
      <c r="CI375" s="244"/>
      <c r="CJ375" s="244"/>
      <c r="CK375" s="244"/>
      <c r="CL375" s="244"/>
      <c r="CM375" s="244"/>
      <c r="CN375" s="244"/>
      <c r="CO375" s="257"/>
      <c r="CP375" s="244"/>
      <c r="CQ375" s="244"/>
      <c r="CR375" s="244"/>
      <c r="CS375" s="244"/>
      <c r="CT375" s="244"/>
      <c r="CU375" s="244"/>
      <c r="CV375" s="244"/>
      <c r="CW375" s="244"/>
      <c r="CX375" s="244"/>
      <c r="CY375" s="244"/>
      <c r="CZ375" s="244"/>
      <c r="DA375" s="244"/>
      <c r="DE375" s="244"/>
      <c r="DF375" s="244"/>
      <c r="DG375" s="244"/>
      <c r="DH375" s="244"/>
      <c r="DI375" s="244"/>
      <c r="DJ375" s="244"/>
      <c r="DK375" s="244"/>
      <c r="DL375" s="244"/>
      <c r="DM375" s="244"/>
      <c r="DN375" s="244"/>
      <c r="DO375" s="244"/>
      <c r="DP375" s="244"/>
      <c r="DQ375" s="244"/>
      <c r="DR375" s="244"/>
      <c r="DS375" s="244"/>
      <c r="DT375" s="244"/>
      <c r="DU375" s="244"/>
      <c r="DV375" s="244"/>
      <c r="DW375" s="244"/>
      <c r="DX375" s="244"/>
      <c r="DY375" s="244"/>
      <c r="DZ375" s="244"/>
      <c r="EA375" s="244"/>
      <c r="EB375" s="244"/>
      <c r="EC375" s="245">
        <v>1305000</v>
      </c>
      <c r="ED375" s="244"/>
      <c r="EE375" s="245">
        <v>617500</v>
      </c>
      <c r="EK375" s="242">
        <v>2.1</v>
      </c>
      <c r="EO375" s="244"/>
      <c r="EP375" s="244"/>
      <c r="GA375" s="267">
        <v>0.80710250201775624</v>
      </c>
      <c r="GB375" s="267"/>
      <c r="GC375" s="267">
        <v>5.8651026392961878</v>
      </c>
      <c r="GD375" s="267"/>
      <c r="GE375" s="267">
        <v>37.498078991854932</v>
      </c>
      <c r="GF375" s="267"/>
      <c r="GG375" s="267">
        <v>118.83899233296825</v>
      </c>
      <c r="GH375" s="267"/>
      <c r="GI375" s="267">
        <v>80.156402737047898</v>
      </c>
      <c r="GJ375" s="267"/>
      <c r="GK375" s="267">
        <v>15.422885572139304</v>
      </c>
      <c r="GL375" s="267"/>
      <c r="GM375" s="267">
        <v>1.2288031457360531</v>
      </c>
      <c r="GN375" s="267"/>
      <c r="GO375" s="267">
        <v>36.679282230883651</v>
      </c>
      <c r="GP375" s="254"/>
      <c r="GQ375" s="254"/>
      <c r="GR375" s="254"/>
      <c r="GS375" s="254"/>
      <c r="GT375" s="254"/>
      <c r="GU375" s="184"/>
      <c r="GV375" s="184"/>
      <c r="GW375" s="184"/>
      <c r="GX375" s="184"/>
      <c r="GY375" s="184"/>
      <c r="GZ375" s="184"/>
      <c r="HC375" s="184"/>
      <c r="HG375" s="285">
        <v>469.78999855799515</v>
      </c>
      <c r="HH375" s="285"/>
      <c r="HI375" s="285">
        <v>2720.835452068518</v>
      </c>
      <c r="HJ375" s="285"/>
      <c r="HK375" s="285">
        <v>155.58473296347174</v>
      </c>
      <c r="HL375" s="285"/>
      <c r="HM375" s="285">
        <v>3846.3581788237793</v>
      </c>
      <c r="HO375" s="183">
        <v>598.81647529098245</v>
      </c>
      <c r="HQ375" s="154"/>
      <c r="HS375" s="238">
        <v>7</v>
      </c>
      <c r="HT375" s="194">
        <v>2015</v>
      </c>
      <c r="HU375" s="239"/>
      <c r="HW375" s="239">
        <v>30.479034110000004</v>
      </c>
      <c r="HX375" s="239"/>
      <c r="HY375" s="154"/>
      <c r="HZ375" s="154"/>
      <c r="IA375" s="184"/>
      <c r="IB375" s="184"/>
      <c r="ID375" s="184"/>
      <c r="IE375" s="185"/>
      <c r="IF375" s="185"/>
      <c r="IG375" s="184"/>
    </row>
    <row r="376" spans="1:241" ht="15" customHeight="1" x14ac:dyDescent="0.35">
      <c r="A376" s="156">
        <v>373</v>
      </c>
      <c r="E376" s="245">
        <v>125827</v>
      </c>
      <c r="F376" s="244"/>
      <c r="G376" s="244"/>
      <c r="H376" s="244"/>
      <c r="I376" s="244"/>
      <c r="J376" s="244"/>
      <c r="K376" s="244"/>
      <c r="L376" s="244"/>
      <c r="M376" s="244"/>
      <c r="N376" s="244"/>
      <c r="O376" s="244"/>
      <c r="P376" s="244"/>
      <c r="Q376" s="244"/>
      <c r="R376" s="244"/>
      <c r="S376" s="244"/>
      <c r="U376" s="244"/>
      <c r="V376" s="244"/>
      <c r="W376" s="244"/>
      <c r="X376" s="244"/>
      <c r="Y376" s="244"/>
      <c r="Z376" s="244"/>
      <c r="AA376" s="244"/>
      <c r="AB376" s="244"/>
      <c r="AC376" s="244"/>
      <c r="AD376" s="244"/>
      <c r="AE376" s="244"/>
      <c r="AF376" s="244"/>
      <c r="AG376" s="244"/>
      <c r="AH376" s="242"/>
      <c r="AI376" s="244"/>
      <c r="AJ376" s="244"/>
      <c r="AK376" s="244"/>
      <c r="AL376" s="244"/>
      <c r="AM376" s="244"/>
      <c r="AN376" s="244"/>
      <c r="AO376" s="244"/>
      <c r="AP376" s="244"/>
      <c r="AQ376" s="244"/>
      <c r="AR376" s="244"/>
      <c r="AS376" s="244"/>
      <c r="AT376" s="244"/>
      <c r="AU376" s="244"/>
      <c r="AV376" s="244"/>
      <c r="AW376" s="244"/>
      <c r="AX376" s="244"/>
      <c r="AY376" s="244"/>
      <c r="AZ376" s="244"/>
      <c r="BA376" s="244"/>
      <c r="BB376" s="244"/>
      <c r="BC376" s="244"/>
      <c r="BD376" s="244"/>
      <c r="BE376" s="244"/>
      <c r="BF376" s="244"/>
      <c r="BG376" s="244"/>
      <c r="BH376" s="244"/>
      <c r="BI376" s="244"/>
      <c r="BJ376" s="244"/>
      <c r="BK376" s="244"/>
      <c r="BL376" s="244"/>
      <c r="BM376" s="244"/>
      <c r="BN376" s="244"/>
      <c r="BO376" s="244"/>
      <c r="BP376" s="244"/>
      <c r="BQ376" s="244"/>
      <c r="BR376" s="244"/>
      <c r="BS376" s="244"/>
      <c r="BT376" s="244"/>
      <c r="BU376" s="244"/>
      <c r="BW376" s="244"/>
      <c r="BX376" s="244"/>
      <c r="BY376" s="244"/>
      <c r="BZ376" s="244"/>
      <c r="CA376" s="244"/>
      <c r="CB376" s="244"/>
      <c r="CC376" s="244"/>
      <c r="CE376" s="244"/>
      <c r="CF376" s="244"/>
      <c r="CG376" s="244"/>
      <c r="CH376" s="244"/>
      <c r="CI376" s="244"/>
      <c r="CJ376" s="244"/>
      <c r="CK376" s="244"/>
      <c r="CL376" s="244"/>
      <c r="CM376" s="244"/>
      <c r="CN376" s="244"/>
      <c r="CO376" s="257"/>
      <c r="CP376" s="244"/>
      <c r="CQ376" s="244"/>
      <c r="CR376" s="244"/>
      <c r="CS376" s="244"/>
      <c r="CT376" s="244"/>
      <c r="CU376" s="244"/>
      <c r="CV376" s="244"/>
      <c r="CW376" s="244"/>
      <c r="CX376" s="244"/>
      <c r="CY376" s="244"/>
      <c r="CZ376" s="244"/>
      <c r="DA376" s="244"/>
      <c r="DE376" s="244"/>
      <c r="DF376" s="244"/>
      <c r="DG376" s="244"/>
      <c r="DH376" s="244"/>
      <c r="DI376" s="244"/>
      <c r="DJ376" s="244"/>
      <c r="DK376" s="244"/>
      <c r="DL376" s="244"/>
      <c r="DM376" s="244"/>
      <c r="DN376" s="244"/>
      <c r="DO376" s="244"/>
      <c r="DP376" s="244"/>
      <c r="DQ376" s="244"/>
      <c r="DR376" s="244"/>
      <c r="DS376" s="244"/>
      <c r="DT376" s="244"/>
      <c r="DU376" s="244"/>
      <c r="DV376" s="244"/>
      <c r="DW376" s="244"/>
      <c r="DX376" s="244"/>
      <c r="DY376" s="244"/>
      <c r="DZ376" s="244"/>
      <c r="EA376" s="244"/>
      <c r="EB376" s="244"/>
      <c r="ED376" s="244"/>
      <c r="EK376" s="242">
        <v>2.1</v>
      </c>
      <c r="EO376" s="244"/>
      <c r="EP376" s="244"/>
      <c r="GA376" s="267">
        <v>0</v>
      </c>
      <c r="GB376" s="267"/>
      <c r="GC376" s="267">
        <v>4.4311124739122345</v>
      </c>
      <c r="GD376" s="267"/>
      <c r="GE376" s="267">
        <v>37.024515580622328</v>
      </c>
      <c r="GF376" s="267"/>
      <c r="GG376" s="267">
        <v>106.41659500032411</v>
      </c>
      <c r="GH376" s="267"/>
      <c r="GI376" s="267">
        <v>84.314366926865134</v>
      </c>
      <c r="GJ376" s="267"/>
      <c r="GK376" s="267">
        <v>16.508299206114067</v>
      </c>
      <c r="GL376" s="267"/>
      <c r="GM376" s="267">
        <v>0.97520427008134203</v>
      </c>
      <c r="GN376" s="267"/>
      <c r="GO376" s="267">
        <v>35.039514317987035</v>
      </c>
      <c r="GP376" s="254"/>
      <c r="GQ376" s="254"/>
      <c r="GR376" s="254"/>
      <c r="GS376" s="254"/>
      <c r="GT376" s="254"/>
      <c r="GU376" s="184"/>
      <c r="GV376" s="184"/>
      <c r="GW376" s="184"/>
      <c r="GX376" s="184"/>
      <c r="GY376" s="184"/>
      <c r="GZ376" s="184"/>
      <c r="HC376" s="184"/>
      <c r="HG376" s="184"/>
      <c r="HH376" s="184"/>
      <c r="HI376" s="184"/>
      <c r="HJ376" s="184"/>
      <c r="HK376" s="184"/>
      <c r="HL376" s="184"/>
      <c r="HM376" s="184"/>
      <c r="HO376" s="183">
        <v>709.6929317686479</v>
      </c>
      <c r="HQ376" s="154"/>
      <c r="HS376" s="238"/>
      <c r="HT376" s="194">
        <v>2016</v>
      </c>
      <c r="HU376" s="239"/>
      <c r="HW376">
        <v>44.169837000000001</v>
      </c>
      <c r="HX376" s="239"/>
      <c r="HY376" s="154"/>
      <c r="HZ376" s="154"/>
      <c r="IA376" s="184"/>
      <c r="IB376" s="184"/>
      <c r="ID376" s="184"/>
      <c r="IE376" s="185"/>
      <c r="IF376" s="185"/>
      <c r="IG376" s="184"/>
    </row>
    <row r="377" spans="1:241" ht="15" customHeight="1" x14ac:dyDescent="0.35">
      <c r="A377" s="156">
        <v>374</v>
      </c>
      <c r="E377" s="245">
        <v>126570</v>
      </c>
      <c r="F377" s="244"/>
      <c r="G377" s="244"/>
      <c r="H377" s="244"/>
      <c r="I377" s="244"/>
      <c r="J377" s="244"/>
      <c r="K377" s="244"/>
      <c r="L377" s="244"/>
      <c r="M377" s="244"/>
      <c r="N377" s="244"/>
      <c r="O377" s="244"/>
      <c r="P377" s="244"/>
      <c r="Q377" s="244"/>
      <c r="R377" s="244"/>
      <c r="S377" s="244"/>
      <c r="U377" s="244"/>
      <c r="V377" s="244"/>
      <c r="W377" s="244"/>
      <c r="X377" s="244"/>
      <c r="Y377" s="244"/>
      <c r="Z377" s="244"/>
      <c r="AA377" s="244"/>
      <c r="AB377" s="244"/>
      <c r="AC377" s="244"/>
      <c r="AD377" s="244"/>
      <c r="AE377" s="244"/>
      <c r="AF377" s="244"/>
      <c r="AG377" s="244"/>
      <c r="AH377" s="242"/>
      <c r="AI377" s="244"/>
      <c r="AJ377" s="244"/>
      <c r="AK377" s="244"/>
      <c r="AL377" s="244"/>
      <c r="AM377" s="244"/>
      <c r="AN377" s="244"/>
      <c r="AO377" s="244"/>
      <c r="AP377" s="244"/>
      <c r="AQ377" s="244"/>
      <c r="AR377" s="244"/>
      <c r="AS377" s="244"/>
      <c r="AT377" s="244"/>
      <c r="AU377" s="244"/>
      <c r="AV377" s="244"/>
      <c r="AW377" s="244"/>
      <c r="AX377" s="244"/>
      <c r="AY377" s="244"/>
      <c r="AZ377" s="244"/>
      <c r="BA377" s="244"/>
      <c r="BB377" s="244"/>
      <c r="BC377" s="244"/>
      <c r="BD377" s="244"/>
      <c r="BE377" s="244"/>
      <c r="BF377" s="244"/>
      <c r="BG377" s="244"/>
      <c r="BH377" s="244"/>
      <c r="BI377" s="244"/>
      <c r="BJ377" s="244"/>
      <c r="BK377" s="244"/>
      <c r="BL377" s="244"/>
      <c r="BM377" s="244"/>
      <c r="BN377" s="244"/>
      <c r="BO377" s="244"/>
      <c r="BP377" s="244"/>
      <c r="BQ377" s="244"/>
      <c r="BR377" s="244"/>
      <c r="BS377" s="244"/>
      <c r="BT377" s="244"/>
      <c r="BU377" s="244"/>
      <c r="BW377" s="244"/>
      <c r="BX377" s="244"/>
      <c r="BY377" s="244"/>
      <c r="BZ377" s="244"/>
      <c r="CA377" s="244"/>
      <c r="CB377" s="244"/>
      <c r="CC377" s="244"/>
      <c r="CE377" s="244"/>
      <c r="CF377" s="244"/>
      <c r="CG377" s="244"/>
      <c r="CH377" s="244"/>
      <c r="CI377" s="244"/>
      <c r="CJ377" s="244"/>
      <c r="CK377" s="244"/>
      <c r="CL377" s="244"/>
      <c r="CM377" s="244"/>
      <c r="CN377" s="244"/>
      <c r="CO377" s="257"/>
      <c r="CP377" s="244"/>
      <c r="CQ377" s="244"/>
      <c r="CR377" s="244"/>
      <c r="CS377" s="244"/>
      <c r="CT377" s="244"/>
      <c r="CU377" s="244"/>
      <c r="CV377" s="244"/>
      <c r="CW377" s="244"/>
      <c r="CX377" s="244"/>
      <c r="CY377" s="244"/>
      <c r="CZ377" s="244"/>
      <c r="DA377" s="244"/>
      <c r="DE377" s="244"/>
      <c r="DF377" s="244"/>
      <c r="DG377" s="244"/>
      <c r="DH377" s="244"/>
      <c r="DI377" s="244"/>
      <c r="DJ377" s="244"/>
      <c r="DK377" s="244"/>
      <c r="DL377" s="244"/>
      <c r="DM377" s="244"/>
      <c r="DN377" s="244"/>
      <c r="DO377" s="244"/>
      <c r="DP377" s="244"/>
      <c r="DQ377" s="244"/>
      <c r="DR377" s="244"/>
      <c r="DS377" s="244"/>
      <c r="DT377" s="244"/>
      <c r="DU377" s="244"/>
      <c r="DV377" s="244"/>
      <c r="DW377" s="244"/>
      <c r="DX377" s="244"/>
      <c r="DY377" s="244"/>
      <c r="DZ377" s="244"/>
      <c r="EA377" s="244"/>
      <c r="EB377" s="244"/>
      <c r="ED377" s="244"/>
      <c r="EK377" s="242">
        <v>1.7999999999999998</v>
      </c>
      <c r="EO377" s="244"/>
      <c r="EP377" s="244"/>
      <c r="GA377" s="267">
        <v>0.74739145687998731</v>
      </c>
      <c r="GB377" s="267"/>
      <c r="GC377" s="267">
        <v>4.3345047489592003</v>
      </c>
      <c r="GD377" s="267"/>
      <c r="GE377" s="267">
        <v>29.900447087787253</v>
      </c>
      <c r="GF377" s="267"/>
      <c r="GG377" s="267">
        <v>82.442573563946752</v>
      </c>
      <c r="GH377" s="267"/>
      <c r="GI377" s="267">
        <v>58.854321308440909</v>
      </c>
      <c r="GJ377" s="267"/>
      <c r="GK377" s="267">
        <v>15.883248982417806</v>
      </c>
      <c r="GL377" s="267"/>
      <c r="GM377" s="267">
        <v>1.6931075536204954</v>
      </c>
      <c r="GN377" s="267"/>
      <c r="GO377" s="267">
        <v>26.873938421214042</v>
      </c>
      <c r="GP377" s="254"/>
      <c r="GQ377" s="254"/>
      <c r="GR377" s="254"/>
      <c r="GS377" s="254"/>
      <c r="GT377" s="254"/>
      <c r="GU377" s="184"/>
      <c r="GV377" s="184"/>
      <c r="GW377" s="184"/>
      <c r="GX377" s="184"/>
      <c r="GY377" s="184"/>
      <c r="GZ377" s="184"/>
      <c r="HC377" s="184"/>
      <c r="HG377" s="184"/>
      <c r="HH377" s="184"/>
      <c r="HI377" s="184"/>
      <c r="HJ377" s="184"/>
      <c r="HK377" s="184"/>
      <c r="HL377" s="184"/>
      <c r="HM377" s="184"/>
      <c r="HO377" s="284">
        <v>746.90365888248084</v>
      </c>
      <c r="HQ377" s="154"/>
      <c r="HS377">
        <v>7</v>
      </c>
      <c r="HT377" s="154"/>
      <c r="HU377" s="239"/>
      <c r="HW377">
        <v>60.358350799999997</v>
      </c>
      <c r="HX377" s="239"/>
      <c r="HY377" s="154"/>
      <c r="HZ377" s="154"/>
      <c r="IA377" s="184"/>
      <c r="IB377" s="184"/>
      <c r="ID377" s="184"/>
      <c r="IE377" s="185"/>
      <c r="IF377" s="185"/>
      <c r="IG377" s="184"/>
    </row>
    <row r="378" spans="1:241" ht="15" customHeight="1" x14ac:dyDescent="0.35">
      <c r="A378" s="156">
        <v>375</v>
      </c>
      <c r="E378" s="245">
        <v>129514</v>
      </c>
      <c r="F378" s="244"/>
      <c r="G378" s="244"/>
      <c r="H378" s="244"/>
      <c r="I378" s="244"/>
      <c r="J378" s="244"/>
      <c r="K378" s="244"/>
      <c r="L378" s="244"/>
      <c r="M378" s="244"/>
      <c r="N378" s="244"/>
      <c r="O378" s="244"/>
      <c r="P378" s="244"/>
      <c r="Q378" s="244"/>
      <c r="R378" s="244"/>
      <c r="S378" s="244"/>
      <c r="U378" s="244"/>
      <c r="V378" s="244"/>
      <c r="W378" s="244"/>
      <c r="X378" s="244"/>
      <c r="Y378" s="244"/>
      <c r="Z378" s="244"/>
      <c r="AA378" s="244"/>
      <c r="AB378" s="244"/>
      <c r="AC378" s="244"/>
      <c r="AD378" s="244"/>
      <c r="AE378" s="244"/>
      <c r="AF378" s="244"/>
      <c r="AG378" s="244"/>
      <c r="AH378" s="242"/>
      <c r="AI378" s="244"/>
      <c r="AJ378" s="244"/>
      <c r="AK378" s="244"/>
      <c r="AL378" s="244"/>
      <c r="AM378" s="244"/>
      <c r="AN378" s="244"/>
      <c r="AO378" s="244"/>
      <c r="AP378" s="244"/>
      <c r="AQ378" s="244"/>
      <c r="AR378" s="244"/>
      <c r="AS378" s="244"/>
      <c r="AT378" s="244"/>
      <c r="AU378" s="244"/>
      <c r="AV378" s="244"/>
      <c r="AW378" s="244"/>
      <c r="AX378" s="244"/>
      <c r="AY378" s="244"/>
      <c r="AZ378" s="244"/>
      <c r="BA378" s="244"/>
      <c r="BB378" s="244"/>
      <c r="BC378" s="244"/>
      <c r="BD378" s="244"/>
      <c r="BE378" s="244"/>
      <c r="BF378" s="244"/>
      <c r="BG378" s="244"/>
      <c r="BH378" s="244"/>
      <c r="BI378" s="244"/>
      <c r="BJ378" s="244"/>
      <c r="BK378" s="244"/>
      <c r="BL378" s="244"/>
      <c r="BM378" s="244"/>
      <c r="BN378" s="244"/>
      <c r="BO378" s="244"/>
      <c r="BP378" s="244"/>
      <c r="BQ378" s="244"/>
      <c r="BR378" s="244"/>
      <c r="BS378" s="244"/>
      <c r="BT378" s="244"/>
      <c r="BU378" s="244"/>
      <c r="BW378" s="244"/>
      <c r="BX378" s="244"/>
      <c r="BY378" s="244"/>
      <c r="BZ378" s="244"/>
      <c r="CA378" s="244"/>
      <c r="CB378" s="244"/>
      <c r="CC378" s="244"/>
      <c r="CE378" s="244"/>
      <c r="CF378" s="244"/>
      <c r="CG378" s="244"/>
      <c r="CH378" s="244"/>
      <c r="CI378" s="244"/>
      <c r="CJ378" s="244"/>
      <c r="CK378" s="244"/>
      <c r="CL378" s="244"/>
      <c r="CM378" s="244"/>
      <c r="CN378" s="244"/>
      <c r="CO378" s="257"/>
      <c r="CP378" s="244"/>
      <c r="CQ378" s="244"/>
      <c r="CR378" s="244"/>
      <c r="CS378" s="244"/>
      <c r="CT378" s="244"/>
      <c r="CU378" s="244"/>
      <c r="CV378" s="244"/>
      <c r="CW378" s="244"/>
      <c r="CX378" s="244"/>
      <c r="CY378" s="244"/>
      <c r="CZ378" s="244"/>
      <c r="DA378" s="244"/>
      <c r="DE378" s="244"/>
      <c r="DF378" s="244"/>
      <c r="DG378" s="244"/>
      <c r="DH378" s="244"/>
      <c r="DI378" s="244"/>
      <c r="DJ378" s="244"/>
      <c r="DK378" s="244"/>
      <c r="DL378" s="244"/>
      <c r="DM378" s="244"/>
      <c r="DN378" s="244"/>
      <c r="DO378" s="244"/>
      <c r="DP378" s="244"/>
      <c r="DQ378" s="244"/>
      <c r="DR378" s="244"/>
      <c r="DS378" s="244"/>
      <c r="DT378" s="244"/>
      <c r="DU378" s="244"/>
      <c r="DV378" s="244"/>
      <c r="DW378" s="244"/>
      <c r="DX378" s="244"/>
      <c r="DY378" s="244"/>
      <c r="DZ378" s="244"/>
      <c r="EA378" s="244"/>
      <c r="EB378" s="244"/>
      <c r="EC378"/>
      <c r="EE378"/>
      <c r="EK378" s="242">
        <v>0.8</v>
      </c>
      <c r="EO378" s="244"/>
      <c r="EP378" s="244"/>
      <c r="GA378" s="267"/>
      <c r="GB378" s="267"/>
      <c r="GC378" s="267"/>
      <c r="GD378" s="267"/>
      <c r="GE378" s="267"/>
      <c r="GF378" s="267"/>
      <c r="GG378" s="267"/>
      <c r="GH378" s="267"/>
      <c r="GI378" s="267"/>
      <c r="GJ378" s="267"/>
      <c r="GK378" s="267"/>
      <c r="GL378" s="267"/>
      <c r="GM378" s="267"/>
      <c r="GN378" s="267"/>
      <c r="GO378" s="267"/>
      <c r="GP378" s="254"/>
      <c r="GQ378" s="254"/>
      <c r="GR378" s="254"/>
      <c r="GS378" s="254"/>
      <c r="GT378" s="254"/>
      <c r="GU378" s="184"/>
      <c r="GV378" s="184"/>
      <c r="GW378" s="184"/>
      <c r="GX378" s="184"/>
      <c r="GY378" s="184"/>
      <c r="GZ378" s="184"/>
      <c r="HC378" s="184"/>
      <c r="HG378" s="184"/>
      <c r="HH378" s="184"/>
      <c r="HI378" s="184"/>
      <c r="HJ378" s="184"/>
      <c r="HK378" s="184"/>
      <c r="HL378" s="184"/>
      <c r="HM378" s="184"/>
      <c r="HO378" s="284">
        <v>792.89088650265489</v>
      </c>
      <c r="HQ378" s="154"/>
      <c r="HS378">
        <v>7</v>
      </c>
      <c r="HT378" s="154"/>
      <c r="HU378" s="239"/>
      <c r="HW378" s="239">
        <v>59.1</v>
      </c>
      <c r="HX378" s="239"/>
      <c r="HY378" s="154"/>
      <c r="HZ378" s="154"/>
      <c r="IA378" s="184"/>
      <c r="IB378" s="184"/>
      <c r="ID378" s="184"/>
      <c r="IE378" s="185"/>
      <c r="IF378" s="185"/>
      <c r="IG378" s="184"/>
    </row>
    <row r="379" spans="1:241" ht="15" customHeight="1" x14ac:dyDescent="0.35">
      <c r="A379" s="156">
        <v>376</v>
      </c>
      <c r="B379" s="197" t="s">
        <v>66</v>
      </c>
      <c r="F379" s="244"/>
      <c r="G379" s="244"/>
      <c r="H379" s="244"/>
      <c r="I379" s="244"/>
      <c r="J379" s="244"/>
      <c r="K379" s="244"/>
      <c r="L379" s="244"/>
      <c r="M379" s="244"/>
      <c r="N379" s="244"/>
      <c r="O379" s="244"/>
      <c r="P379" s="244"/>
      <c r="Q379" s="244"/>
      <c r="R379" s="244"/>
      <c r="S379" s="244"/>
      <c r="U379" s="244"/>
      <c r="V379" s="244"/>
      <c r="W379" s="244"/>
      <c r="X379" s="244"/>
      <c r="Y379" s="244"/>
      <c r="Z379" s="244"/>
      <c r="AA379" s="244"/>
      <c r="AB379" s="244"/>
      <c r="AC379" s="244"/>
      <c r="AD379" s="244"/>
      <c r="AE379" s="244"/>
      <c r="AF379" s="244"/>
      <c r="AG379" s="244"/>
      <c r="AH379" s="242"/>
      <c r="AI379" s="244"/>
      <c r="AJ379" s="244"/>
      <c r="AK379" s="244"/>
      <c r="AL379" s="244"/>
      <c r="AM379" s="244"/>
      <c r="AN379" s="244"/>
      <c r="AO379" s="244"/>
      <c r="AP379" s="244"/>
      <c r="AQ379" s="244"/>
      <c r="AR379" s="244"/>
      <c r="AS379" s="244"/>
      <c r="AT379" s="244"/>
      <c r="AU379" s="244"/>
      <c r="AV379" s="244"/>
      <c r="AW379" s="244"/>
      <c r="AX379" s="244"/>
      <c r="AY379" s="244"/>
      <c r="AZ379" s="244"/>
      <c r="BA379" s="244"/>
      <c r="BB379" s="244"/>
      <c r="BC379" s="244"/>
      <c r="BD379" s="244"/>
      <c r="BE379" s="244"/>
      <c r="BF379" s="244"/>
      <c r="BG379" s="244"/>
      <c r="BH379" s="244"/>
      <c r="BI379" s="244"/>
      <c r="BJ379" s="244"/>
      <c r="BK379" s="244"/>
      <c r="BL379" s="244"/>
      <c r="BM379" s="244"/>
      <c r="BN379" s="244"/>
      <c r="BO379" s="244"/>
      <c r="BP379" s="244"/>
      <c r="BQ379" s="244"/>
      <c r="BR379" s="244"/>
      <c r="BS379" s="244"/>
      <c r="BT379" s="244"/>
      <c r="BU379" s="244"/>
      <c r="BW379" s="244"/>
      <c r="BX379" s="244"/>
      <c r="BY379" s="244"/>
      <c r="BZ379" s="244"/>
      <c r="CA379" s="244"/>
      <c r="CB379" s="244"/>
      <c r="CC379" s="244"/>
      <c r="CE379" s="244"/>
      <c r="CF379" s="244"/>
      <c r="CG379" s="244"/>
      <c r="CH379" s="244"/>
      <c r="CI379" s="244"/>
      <c r="CJ379" s="244"/>
      <c r="CK379" s="244"/>
      <c r="CL379" s="244"/>
      <c r="CM379" s="244"/>
      <c r="CN379" s="244"/>
      <c r="CO379" s="257"/>
      <c r="CP379" s="244"/>
      <c r="CQ379" s="244"/>
      <c r="CR379" s="244"/>
      <c r="CS379" s="244"/>
      <c r="CT379" s="244"/>
      <c r="CU379" s="244"/>
      <c r="CV379" s="244"/>
      <c r="CW379" s="244"/>
      <c r="CX379" s="244"/>
      <c r="CY379" s="244"/>
      <c r="CZ379" s="244"/>
      <c r="DA379" s="244"/>
      <c r="DE379" s="244"/>
      <c r="DF379" s="244"/>
      <c r="DG379" s="244"/>
      <c r="DH379" s="244"/>
      <c r="DI379" s="244"/>
      <c r="DJ379" s="244"/>
      <c r="DK379" s="244"/>
      <c r="DL379" s="244"/>
      <c r="DM379" s="244"/>
      <c r="DN379" s="244"/>
      <c r="DO379" s="244"/>
      <c r="DP379" s="244"/>
      <c r="DQ379" s="244"/>
      <c r="DR379" s="244"/>
      <c r="DS379" s="244"/>
      <c r="DT379" s="244"/>
      <c r="DU379" s="244"/>
      <c r="DV379" s="244"/>
      <c r="DW379" s="244"/>
      <c r="DX379" s="244"/>
      <c r="DY379" s="244"/>
      <c r="DZ379" s="244"/>
      <c r="EA379" s="244"/>
      <c r="EB379" s="244"/>
      <c r="EC379"/>
      <c r="ED379" s="244"/>
      <c r="EE379"/>
      <c r="EK379" s="242"/>
      <c r="EO379" s="244"/>
      <c r="EP379" s="244"/>
      <c r="GA379" s="254"/>
      <c r="GB379" s="254"/>
      <c r="GC379" s="254"/>
      <c r="GD379" s="254"/>
      <c r="GE379" s="254"/>
      <c r="GF379" s="254"/>
      <c r="GG379" s="254"/>
      <c r="GH379" s="254"/>
      <c r="GI379" s="254"/>
      <c r="GJ379" s="254"/>
      <c r="GK379" s="254"/>
      <c r="GL379" s="254"/>
      <c r="GM379" s="254"/>
      <c r="GN379" s="254"/>
      <c r="GO379" s="254"/>
      <c r="GP379" s="254"/>
      <c r="GQ379" s="254"/>
      <c r="GR379" s="254"/>
      <c r="GS379" s="254"/>
      <c r="GT379" s="254"/>
      <c r="GU379" s="184"/>
      <c r="GV379" s="184"/>
      <c r="GW379" s="184"/>
      <c r="GX379" s="184"/>
      <c r="GY379" s="184"/>
      <c r="GZ379" s="184"/>
      <c r="HC379" s="184"/>
      <c r="HG379" s="184"/>
      <c r="HH379" s="184"/>
      <c r="HI379" s="184"/>
      <c r="HJ379" s="184"/>
      <c r="HK379" s="184"/>
      <c r="HL379" s="184"/>
      <c r="HM379" s="184"/>
      <c r="HO379" s="183"/>
      <c r="HQ379" s="154"/>
      <c r="HS379" s="238"/>
      <c r="HT379" s="154"/>
      <c r="HU379" s="239"/>
      <c r="HW379" s="239"/>
      <c r="HX379" s="239"/>
      <c r="HY379" s="154"/>
      <c r="HZ379" s="154"/>
      <c r="IA379" s="184"/>
      <c r="IB379" s="184"/>
      <c r="ID379" s="184"/>
      <c r="IE379" s="185"/>
      <c r="IF379" s="185"/>
      <c r="IG379" s="184"/>
    </row>
    <row r="380" spans="1:241" ht="15" customHeight="1" x14ac:dyDescent="0.25">
      <c r="A380" s="198">
        <v>377</v>
      </c>
      <c r="B380" s="197">
        <v>1991</v>
      </c>
      <c r="E380" s="245">
        <v>61126</v>
      </c>
      <c r="G380" s="245">
        <v>11200</v>
      </c>
      <c r="I380" s="245">
        <v>10189</v>
      </c>
      <c r="K380" s="245">
        <v>8939</v>
      </c>
      <c r="M380" s="242">
        <f>G380/E380*100</f>
        <v>18.322808624807774</v>
      </c>
      <c r="N380" s="242"/>
      <c r="O380" s="242">
        <f>I380/E380*100</f>
        <v>16.668847953407713</v>
      </c>
      <c r="P380" s="242"/>
      <c r="Q380" s="242">
        <f>K380/E380*100</f>
        <v>14.623891633674704</v>
      </c>
      <c r="R380" s="242"/>
      <c r="S380" s="242">
        <v>32</v>
      </c>
      <c r="U380" s="242"/>
      <c r="V380" s="242"/>
      <c r="W380" s="245">
        <v>250</v>
      </c>
      <c r="Y380" s="258">
        <v>0.40362291932385091</v>
      </c>
      <c r="Z380" s="258"/>
      <c r="AA380" s="245">
        <v>26651</v>
      </c>
      <c r="AC380" s="242">
        <v>43.0278176915998</v>
      </c>
      <c r="AD380" s="242"/>
      <c r="AE380" s="245">
        <v>28545</v>
      </c>
      <c r="AG380" s="242">
        <v>46.085664928397293</v>
      </c>
      <c r="AH380" s="242"/>
      <c r="AI380" s="245">
        <v>12.691540722082284</v>
      </c>
      <c r="AK380" s="245">
        <v>163</v>
      </c>
      <c r="AM380" s="245">
        <v>778</v>
      </c>
      <c r="AO380" s="245">
        <v>364</v>
      </c>
      <c r="AQ380" s="245">
        <v>4</v>
      </c>
      <c r="AS380" s="245">
        <v>1043</v>
      </c>
      <c r="AU380" s="245">
        <v>201</v>
      </c>
      <c r="AW380" s="245">
        <v>206</v>
      </c>
      <c r="AY380" s="245">
        <v>6767</v>
      </c>
      <c r="BC380" s="245">
        <v>1039</v>
      </c>
      <c r="BE380" s="245">
        <v>294</v>
      </c>
      <c r="BG380" s="245">
        <v>230</v>
      </c>
      <c r="BI380" s="245">
        <v>515</v>
      </c>
      <c r="BK380" s="242"/>
      <c r="BL380" s="242"/>
      <c r="BM380" s="245">
        <v>272</v>
      </c>
      <c r="BO380" s="245">
        <v>3424</v>
      </c>
      <c r="BQ380" s="245">
        <v>1313</v>
      </c>
      <c r="BS380" s="245">
        <v>20</v>
      </c>
      <c r="BU380" s="245">
        <v>8798</v>
      </c>
      <c r="BW380" s="242"/>
      <c r="BX380" s="242"/>
      <c r="BY380" s="245">
        <v>13.649592549476136</v>
      </c>
      <c r="CA380" s="245">
        <v>2266</v>
      </c>
      <c r="CC380" s="259">
        <v>3.6584381407513842</v>
      </c>
      <c r="CE380" s="242"/>
      <c r="CF380" s="242"/>
      <c r="CG380" s="245">
        <v>21340</v>
      </c>
      <c r="CI380" s="245">
        <v>6585</v>
      </c>
      <c r="CK380" s="245">
        <v>21021</v>
      </c>
      <c r="CM380" s="250">
        <f>CI380/SUM(CG380,CI380)*100</f>
        <v>23.581020590868398</v>
      </c>
      <c r="CN380" s="242"/>
      <c r="CO380" s="253">
        <v>7.3992754418706772</v>
      </c>
      <c r="CP380" s="242"/>
      <c r="CQ380" s="250">
        <f>SUM(CG380,CI380)/SUM(CG380,CI380,CK380)*100</f>
        <v>57.052670289707017</v>
      </c>
      <c r="CR380" s="242"/>
      <c r="CS380" s="245">
        <v>10.554561717352415</v>
      </c>
      <c r="CU380" s="245">
        <v>2369</v>
      </c>
      <c r="CW380" s="245">
        <v>2864</v>
      </c>
      <c r="CY380" s="259">
        <f t="shared" ref="CY380:CY385" si="137">CU380/CG380*100</f>
        <v>11.101218369259607</v>
      </c>
      <c r="CZ380" s="259"/>
      <c r="DA380" s="259">
        <f t="shared" ref="DA380:DA385" si="138">CW380/CG380*100</f>
        <v>13.420805998125584</v>
      </c>
      <c r="DE380" s="245">
        <v>4730</v>
      </c>
      <c r="DG380" s="245">
        <v>17822</v>
      </c>
      <c r="DI380" s="245">
        <v>1758</v>
      </c>
      <c r="DK380" s="245">
        <v>24768</v>
      </c>
      <c r="DM380" s="242">
        <v>19.097222222222221</v>
      </c>
      <c r="DN380" s="242"/>
      <c r="DO380" s="242">
        <v>71.955749354005178</v>
      </c>
      <c r="DP380" s="242"/>
      <c r="DQ380" s="242">
        <v>7.0978682170542635</v>
      </c>
      <c r="DR380" s="242"/>
      <c r="DS380" s="245">
        <v>7612</v>
      </c>
      <c r="DU380" s="245">
        <v>1875</v>
      </c>
      <c r="DW380" s="245">
        <v>23040</v>
      </c>
      <c r="DY380" s="242">
        <v>33.038194444444443</v>
      </c>
      <c r="DZ380" s="242"/>
      <c r="EA380" s="242">
        <v>8.1380208333333321</v>
      </c>
      <c r="EB380" s="242"/>
      <c r="EC380" s="242">
        <v>327500</v>
      </c>
      <c r="ED380" s="242"/>
      <c r="EE380" s="242">
        <v>229000</v>
      </c>
      <c r="EF380" s="242"/>
      <c r="EG380" s="260">
        <v>4.1462644132048654</v>
      </c>
      <c r="EH380" s="242"/>
      <c r="EI380" s="260">
        <v>2.4482704154162058</v>
      </c>
      <c r="EJ380" s="242"/>
      <c r="EK380" s="242">
        <v>44.9</v>
      </c>
      <c r="EO380" s="259">
        <v>11.993326136029051</v>
      </c>
      <c r="EP380" s="259"/>
      <c r="EQ380" s="244">
        <v>4755</v>
      </c>
      <c r="ES380" s="244">
        <v>5999</v>
      </c>
      <c r="EU380" s="244">
        <v>2910</v>
      </c>
      <c r="EW380" s="244">
        <v>567</v>
      </c>
      <c r="EY380" s="244">
        <v>14231</v>
      </c>
      <c r="FA380" s="244">
        <v>6922</v>
      </c>
      <c r="FC380" s="244">
        <v>1330</v>
      </c>
      <c r="FE380" s="244">
        <v>1499</v>
      </c>
      <c r="FG380" s="244">
        <v>23982</v>
      </c>
      <c r="FI380" s="242">
        <v>19.827370527895923</v>
      </c>
      <c r="FJ380" s="242"/>
      <c r="FK380" s="242">
        <v>25.014594279042619</v>
      </c>
      <c r="FL380" s="242"/>
      <c r="FM380" s="242">
        <v>12.134100575431574</v>
      </c>
      <c r="FN380" s="242"/>
      <c r="FO380" s="242">
        <v>2.3642732049036779</v>
      </c>
      <c r="FP380" s="242"/>
      <c r="FQ380" s="242">
        <v>59.340338587273791</v>
      </c>
      <c r="FR380" s="242"/>
      <c r="FS380" s="242">
        <v>28.863314152280878</v>
      </c>
      <c r="FT380" s="242"/>
      <c r="FU380" s="242">
        <v>5.5458260361938123</v>
      </c>
      <c r="FV380" s="242"/>
      <c r="FW380" s="242">
        <v>6.2505212242515222</v>
      </c>
      <c r="GA380" s="254">
        <v>14.030985092078339</v>
      </c>
      <c r="GB380" s="254"/>
      <c r="GC380" s="254">
        <v>53.448275862068968</v>
      </c>
      <c r="GD380" s="254"/>
      <c r="GE380" s="254">
        <v>90.340043985789208</v>
      </c>
      <c r="GF380" s="254"/>
      <c r="GG380" s="254">
        <v>107.63334397955924</v>
      </c>
      <c r="GH380" s="254"/>
      <c r="GI380" s="254">
        <v>58.220432076162581</v>
      </c>
      <c r="GJ380" s="254"/>
      <c r="GK380" s="254">
        <v>13.383521539104976</v>
      </c>
      <c r="GL380" s="254"/>
      <c r="GM380" s="254">
        <v>0</v>
      </c>
      <c r="GN380" s="254"/>
      <c r="GO380" s="254">
        <v>61.880700833388012</v>
      </c>
      <c r="GP380" s="254"/>
      <c r="GQ380" s="254">
        <v>965</v>
      </c>
      <c r="GR380" s="254"/>
      <c r="GS380" s="254">
        <v>91.17</v>
      </c>
      <c r="GT380" s="254"/>
      <c r="GU380" s="184">
        <v>64.989999999999995</v>
      </c>
      <c r="GV380" s="184"/>
      <c r="GW380" s="184">
        <v>60</v>
      </c>
      <c r="GX380" s="184"/>
      <c r="GY380" s="184">
        <v>46.01</v>
      </c>
      <c r="GZ380" s="184"/>
      <c r="HA380" s="154">
        <v>96.2</v>
      </c>
      <c r="HC380" s="184">
        <v>25</v>
      </c>
      <c r="HG380" s="184">
        <v>1018</v>
      </c>
      <c r="HH380" s="184"/>
      <c r="HI380" s="184">
        <v>12997</v>
      </c>
      <c r="HJ380" s="184"/>
      <c r="HK380" s="184">
        <v>866</v>
      </c>
      <c r="HL380" s="184"/>
      <c r="HM380" s="184">
        <v>15866</v>
      </c>
      <c r="HO380" s="183">
        <v>473.91805167023205</v>
      </c>
      <c r="HQ380" s="154"/>
      <c r="HS380" s="238">
        <v>15</v>
      </c>
      <c r="HT380" s="194">
        <v>1995</v>
      </c>
      <c r="HU380" s="239"/>
      <c r="HW380" s="239">
        <v>60.4</v>
      </c>
      <c r="HX380" s="239"/>
      <c r="HY380" s="154"/>
      <c r="HZ380" s="154"/>
      <c r="IA380" s="184">
        <v>2</v>
      </c>
      <c r="IB380" s="184"/>
      <c r="IC380" s="184">
        <v>125</v>
      </c>
      <c r="ID380" s="184"/>
      <c r="IE380" s="185">
        <v>0.31732432132260774</v>
      </c>
      <c r="IF380" s="185"/>
      <c r="IG380" s="184">
        <v>19.832770082662986</v>
      </c>
    </row>
    <row r="381" spans="1:241" ht="15" customHeight="1" x14ac:dyDescent="0.25">
      <c r="A381" s="156">
        <v>378</v>
      </c>
      <c r="B381" s="197">
        <v>1996</v>
      </c>
      <c r="E381" s="245">
        <v>61226</v>
      </c>
      <c r="G381" s="245">
        <v>10327</v>
      </c>
      <c r="I381" s="245">
        <v>8533</v>
      </c>
      <c r="K381" s="245">
        <v>8955</v>
      </c>
      <c r="M381" s="242">
        <f t="shared" ref="M381:M385" si="139">G381/E381*100</f>
        <v>16.867017280240422</v>
      </c>
      <c r="N381" s="242"/>
      <c r="O381" s="242">
        <f t="shared" ref="O381:O384" si="140">I381/E381*100</f>
        <v>13.936889556724266</v>
      </c>
      <c r="P381" s="242"/>
      <c r="Q381" s="242">
        <f t="shared" ref="Q381:Q384" si="141">K381/E381*100</f>
        <v>14.626139221899193</v>
      </c>
      <c r="R381" s="242"/>
      <c r="S381" s="242">
        <v>34</v>
      </c>
      <c r="U381" s="242"/>
      <c r="V381" s="242"/>
      <c r="W381" s="245">
        <v>248</v>
      </c>
      <c r="Y381" s="258">
        <v>0.42013247725694147</v>
      </c>
      <c r="Z381" s="258"/>
      <c r="AA381" s="245">
        <v>25945</v>
      </c>
      <c r="AC381" s="242">
        <v>43.952972267868333</v>
      </c>
      <c r="AD381" s="242"/>
      <c r="AE381" s="245">
        <v>28182</v>
      </c>
      <c r="AG381" s="242">
        <v>47.742634976028732</v>
      </c>
      <c r="AH381" s="242"/>
      <c r="AI381" s="245">
        <v>9.3428345209817891</v>
      </c>
      <c r="AK381" s="245">
        <v>145</v>
      </c>
      <c r="AM381" s="245">
        <v>1003</v>
      </c>
      <c r="AO381" s="245">
        <v>409</v>
      </c>
      <c r="AQ381" s="245">
        <v>80</v>
      </c>
      <c r="AS381" s="245">
        <v>967</v>
      </c>
      <c r="AU381" s="245">
        <v>235</v>
      </c>
      <c r="AW381" s="245">
        <v>172</v>
      </c>
      <c r="AY381" s="245">
        <v>8044</v>
      </c>
      <c r="BC381" s="245">
        <v>1095</v>
      </c>
      <c r="BE381" s="245">
        <v>301</v>
      </c>
      <c r="BG381" s="245">
        <v>289</v>
      </c>
      <c r="BI381" s="245">
        <v>505</v>
      </c>
      <c r="BK381" s="242"/>
      <c r="BL381" s="242"/>
      <c r="BM381" s="245">
        <v>411</v>
      </c>
      <c r="BO381" s="245">
        <v>4851</v>
      </c>
      <c r="BQ381" s="245">
        <v>1632</v>
      </c>
      <c r="BS381" s="245">
        <v>36</v>
      </c>
      <c r="BU381" s="245">
        <v>10614</v>
      </c>
      <c r="BW381" s="242"/>
      <c r="BX381" s="242"/>
      <c r="BY381" s="245">
        <v>9.1468978102189773</v>
      </c>
      <c r="CA381" s="245">
        <v>3807</v>
      </c>
      <c r="CC381" s="259">
        <v>6.449372342407969</v>
      </c>
      <c r="CE381" s="242"/>
      <c r="CF381" s="242"/>
      <c r="CG381" s="245">
        <v>20236</v>
      </c>
      <c r="CI381" s="245">
        <v>4727</v>
      </c>
      <c r="CK381" s="245">
        <v>21660</v>
      </c>
      <c r="CM381" s="250">
        <f t="shared" ref="CM381:CM385" si="142">CI381/SUM(CG381,CI381)*100</f>
        <v>18.936025317469856</v>
      </c>
      <c r="CN381" s="242"/>
      <c r="CO381" s="253">
        <v>8.2238874117046716</v>
      </c>
      <c r="CP381" s="242"/>
      <c r="CQ381" s="250">
        <f t="shared" ref="CQ381:CQ385" si="143">SUM(CG381,CI381)/SUM(CG381,CI381,CK381)*100</f>
        <v>53.542243098899689</v>
      </c>
      <c r="CR381" s="242"/>
      <c r="CS381" s="245">
        <v>6.7704067704067699</v>
      </c>
      <c r="CU381" s="245">
        <v>3265</v>
      </c>
      <c r="CW381" s="245">
        <v>2355</v>
      </c>
      <c r="CY381" s="259">
        <f t="shared" si="137"/>
        <v>16.134611583316861</v>
      </c>
      <c r="CZ381" s="259"/>
      <c r="DA381" s="259">
        <f t="shared" si="138"/>
        <v>11.637675429926864</v>
      </c>
      <c r="DE381" s="245">
        <v>5608</v>
      </c>
      <c r="DG381" s="245">
        <v>17379</v>
      </c>
      <c r="DI381" s="245">
        <v>1175</v>
      </c>
      <c r="DK381" s="245">
        <v>24873</v>
      </c>
      <c r="DM381" s="242">
        <v>22.546536404937083</v>
      </c>
      <c r="DN381" s="242"/>
      <c r="DO381" s="242">
        <v>69.870944397539503</v>
      </c>
      <c r="DP381" s="242"/>
      <c r="DQ381" s="242">
        <v>4.7239979093796487</v>
      </c>
      <c r="DR381" s="242"/>
      <c r="DS381" s="245">
        <v>7493</v>
      </c>
      <c r="DU381" s="245">
        <v>1540</v>
      </c>
      <c r="DW381" s="245">
        <v>22916</v>
      </c>
      <c r="DY381" s="242">
        <v>32.697678477919354</v>
      </c>
      <c r="DZ381" s="242"/>
      <c r="EA381" s="242">
        <v>6.7201954965962649</v>
      </c>
      <c r="EB381" s="242"/>
      <c r="EC381" s="242">
        <v>351000</v>
      </c>
      <c r="ED381" s="242"/>
      <c r="EE381" s="242">
        <v>234000</v>
      </c>
      <c r="EF381" s="242"/>
      <c r="EG381" s="260">
        <v>6.5213252094440213</v>
      </c>
      <c r="EH381" s="242"/>
      <c r="EI381" s="260">
        <v>4.7600913937547604</v>
      </c>
      <c r="EJ381" s="242"/>
      <c r="EK381" s="242">
        <v>44.3</v>
      </c>
      <c r="EO381" s="259">
        <v>7.8518692136411579</v>
      </c>
      <c r="EP381" s="259"/>
      <c r="EQ381" s="244">
        <v>5447</v>
      </c>
      <c r="ES381" s="244">
        <v>6196</v>
      </c>
      <c r="EU381" s="244">
        <v>2983</v>
      </c>
      <c r="EW381" s="244">
        <v>584</v>
      </c>
      <c r="EY381" s="244">
        <v>15210</v>
      </c>
      <c r="FA381" s="244">
        <v>7179</v>
      </c>
      <c r="FC381" s="244">
        <v>1805</v>
      </c>
      <c r="FE381" s="244">
        <v>1578</v>
      </c>
      <c r="FG381" s="244">
        <v>25772</v>
      </c>
      <c r="FI381" s="242">
        <v>21.135340679807545</v>
      </c>
      <c r="FJ381" s="242"/>
      <c r="FK381" s="242">
        <v>24.041595530032595</v>
      </c>
      <c r="FL381" s="242"/>
      <c r="FM381" s="242">
        <v>11.574577060375601</v>
      </c>
      <c r="FN381" s="242"/>
      <c r="FO381" s="242">
        <v>2.2660251435666612</v>
      </c>
      <c r="FP381" s="242"/>
      <c r="FQ381" s="242">
        <v>59.017538413782397</v>
      </c>
      <c r="FR381" s="242"/>
      <c r="FS381" s="242">
        <v>27.855812509700449</v>
      </c>
      <c r="FT381" s="242"/>
      <c r="FU381" s="242">
        <v>7.0037249728387403</v>
      </c>
      <c r="FV381" s="242"/>
      <c r="FW381" s="242">
        <v>6.122924103678411</v>
      </c>
      <c r="GA381" s="254">
        <v>9.4858797485115769</v>
      </c>
      <c r="GB381" s="254"/>
      <c r="GC381" s="254">
        <v>49.292994281325456</v>
      </c>
      <c r="GD381" s="254"/>
      <c r="GE381" s="254">
        <v>88.703486012813386</v>
      </c>
      <c r="GF381" s="254"/>
      <c r="GG381" s="254">
        <v>110.55135188341933</v>
      </c>
      <c r="GH381" s="254"/>
      <c r="GI381" s="254">
        <v>75.880559797184276</v>
      </c>
      <c r="GJ381" s="254"/>
      <c r="GK381" s="254">
        <v>15.480580121338361</v>
      </c>
      <c r="GL381" s="254"/>
      <c r="GM381" s="254">
        <v>1.4980903188753758</v>
      </c>
      <c r="GN381" s="254"/>
      <c r="GO381" s="254">
        <v>64.876853207784976</v>
      </c>
      <c r="GP381" s="254"/>
      <c r="GQ381" s="254">
        <v>968</v>
      </c>
      <c r="GR381" s="254"/>
      <c r="GS381" s="254">
        <v>88.51</v>
      </c>
      <c r="GT381" s="254"/>
      <c r="GU381" s="184">
        <v>67.47</v>
      </c>
      <c r="GV381" s="184"/>
      <c r="GW381" s="184">
        <v>62.769999999999996</v>
      </c>
      <c r="GX381" s="184"/>
      <c r="GY381" s="184">
        <v>50.260000000000005</v>
      </c>
      <c r="GZ381" s="184"/>
      <c r="HA381" s="154">
        <v>97.7</v>
      </c>
      <c r="HC381" s="184">
        <v>18.600000000000001</v>
      </c>
      <c r="HG381" s="184">
        <v>1118</v>
      </c>
      <c r="HH381" s="184"/>
      <c r="HI381" s="184">
        <v>9993</v>
      </c>
      <c r="HJ381" s="184"/>
      <c r="HK381" s="184">
        <v>668</v>
      </c>
      <c r="HL381" s="184"/>
      <c r="HM381" s="184">
        <v>12599</v>
      </c>
      <c r="HO381" s="183">
        <v>660.92988253770898</v>
      </c>
      <c r="HQ381" s="154"/>
      <c r="HS381" s="238">
        <v>13</v>
      </c>
      <c r="HT381" s="194">
        <v>1996</v>
      </c>
      <c r="HU381" s="239"/>
      <c r="HW381" s="239">
        <v>63.5</v>
      </c>
      <c r="HX381" s="239"/>
      <c r="HY381" s="154"/>
      <c r="HZ381" s="154"/>
      <c r="IA381" s="184">
        <v>3</v>
      </c>
      <c r="IB381" s="184"/>
      <c r="IC381" s="184">
        <v>125</v>
      </c>
      <c r="ID381" s="184"/>
      <c r="IE381" s="185">
        <v>0.47016048144433298</v>
      </c>
      <c r="IF381" s="185"/>
      <c r="IG381" s="184">
        <v>19.590020060180542</v>
      </c>
    </row>
    <row r="382" spans="1:241" ht="15" customHeight="1" x14ac:dyDescent="0.25">
      <c r="A382" s="156">
        <v>379</v>
      </c>
      <c r="B382" s="197">
        <v>2001</v>
      </c>
      <c r="E382" s="245">
        <v>62040</v>
      </c>
      <c r="G382" s="245">
        <v>10049</v>
      </c>
      <c r="I382" s="245">
        <v>7985</v>
      </c>
      <c r="K382" s="245">
        <v>8537</v>
      </c>
      <c r="M382" s="242">
        <f t="shared" si="139"/>
        <v>16.197614442295293</v>
      </c>
      <c r="N382" s="242"/>
      <c r="O382" s="242">
        <f t="shared" si="140"/>
        <v>12.870728562217923</v>
      </c>
      <c r="P382" s="242"/>
      <c r="Q382" s="242">
        <f t="shared" si="141"/>
        <v>13.760477111540942</v>
      </c>
      <c r="R382" s="242"/>
      <c r="S382" s="242">
        <v>35</v>
      </c>
      <c r="U382" s="242"/>
      <c r="V382" s="242"/>
      <c r="W382" s="245">
        <v>239</v>
      </c>
      <c r="Y382" s="258">
        <v>0.39986615358875693</v>
      </c>
      <c r="Z382" s="258"/>
      <c r="AA382" s="245">
        <v>23705</v>
      </c>
      <c r="AC382" s="242">
        <v>39.660364731470636</v>
      </c>
      <c r="AD382" s="242"/>
      <c r="AE382" s="245">
        <v>26367</v>
      </c>
      <c r="AG382" s="242">
        <v>44.114104065584741</v>
      </c>
      <c r="AH382" s="242"/>
      <c r="AI382" s="245">
        <v>8.0933239401599604</v>
      </c>
      <c r="AK382" s="245">
        <v>105</v>
      </c>
      <c r="AM382" s="245">
        <v>981</v>
      </c>
      <c r="AO382" s="245">
        <v>606</v>
      </c>
      <c r="AQ382" s="245">
        <v>106</v>
      </c>
      <c r="AS382" s="245">
        <v>761</v>
      </c>
      <c r="AU382" s="245">
        <v>205</v>
      </c>
      <c r="AW382" s="245">
        <v>192</v>
      </c>
      <c r="AY382" s="245">
        <v>6760</v>
      </c>
      <c r="BC382" s="245">
        <v>977</v>
      </c>
      <c r="BE382" s="245">
        <v>286</v>
      </c>
      <c r="BG382" s="245">
        <v>128</v>
      </c>
      <c r="BI382" s="245">
        <v>563</v>
      </c>
      <c r="BK382" s="242"/>
      <c r="BL382" s="242"/>
      <c r="BM382" s="245">
        <v>576</v>
      </c>
      <c r="BO382" s="245">
        <v>6699</v>
      </c>
      <c r="BQ382" s="245">
        <v>2161</v>
      </c>
      <c r="BS382" s="245">
        <v>46</v>
      </c>
      <c r="BU382" s="245">
        <v>9073</v>
      </c>
      <c r="BW382" s="242"/>
      <c r="BX382" s="242"/>
      <c r="BY382" s="245">
        <v>7.2173215717722536</v>
      </c>
      <c r="CA382" s="245">
        <v>6108</v>
      </c>
      <c r="CC382" s="259">
        <v>10.219173498410573</v>
      </c>
      <c r="CE382" s="242"/>
      <c r="CF382" s="242"/>
      <c r="CG382" s="245">
        <v>23399</v>
      </c>
      <c r="CI382" s="245">
        <v>3333</v>
      </c>
      <c r="CK382" s="245">
        <v>18875</v>
      </c>
      <c r="CM382" s="250">
        <f t="shared" si="142"/>
        <v>12.468202902887924</v>
      </c>
      <c r="CN382" s="242"/>
      <c r="CO382" s="253">
        <v>7.4297661047955046</v>
      </c>
      <c r="CP382" s="242"/>
      <c r="CQ382" s="250">
        <f t="shared" si="143"/>
        <v>58.613809283662597</v>
      </c>
      <c r="CR382" s="242"/>
      <c r="CS382" s="245">
        <v>6.4102564102564097</v>
      </c>
      <c r="CU382" s="245">
        <v>4897</v>
      </c>
      <c r="CW382" s="245">
        <v>2327</v>
      </c>
      <c r="CY382" s="259">
        <f t="shared" si="137"/>
        <v>20.928244796786188</v>
      </c>
      <c r="CZ382" s="259"/>
      <c r="DA382" s="259">
        <f t="shared" si="138"/>
        <v>9.9448694388649095</v>
      </c>
      <c r="DE382" s="245">
        <v>5148</v>
      </c>
      <c r="DG382" s="245">
        <v>17675</v>
      </c>
      <c r="DI382" s="245">
        <v>2666</v>
      </c>
      <c r="DK382" s="245">
        <v>26070</v>
      </c>
      <c r="DM382" s="242">
        <v>19.746835443037973</v>
      </c>
      <c r="DN382" s="242"/>
      <c r="DO382" s="242">
        <v>67.798235519754499</v>
      </c>
      <c r="DP382" s="242"/>
      <c r="DQ382" s="242">
        <v>10.226313770617567</v>
      </c>
      <c r="DR382" s="242"/>
      <c r="DS382" s="245">
        <v>7828</v>
      </c>
      <c r="DU382" s="245">
        <v>1524</v>
      </c>
      <c r="DW382" s="245">
        <v>23983</v>
      </c>
      <c r="DY382" s="242">
        <v>32.639786515448442</v>
      </c>
      <c r="DZ382" s="242"/>
      <c r="EA382" s="242">
        <v>6.354501104949339</v>
      </c>
      <c r="EB382" s="242"/>
      <c r="EC382" s="242">
        <v>430000</v>
      </c>
      <c r="ED382" s="242"/>
      <c r="EE382" s="242">
        <v>310000</v>
      </c>
      <c r="EF382" s="242"/>
      <c r="EG382" s="260">
        <v>7.2502685284640176</v>
      </c>
      <c r="EH382" s="242"/>
      <c r="EI382" s="260">
        <v>4.8335123523093451</v>
      </c>
      <c r="EJ382" s="242"/>
      <c r="EK382" s="242">
        <v>37</v>
      </c>
      <c r="EO382" s="259">
        <v>5.7357545397620537</v>
      </c>
      <c r="EP382" s="259"/>
      <c r="EQ382" s="244">
        <v>6254</v>
      </c>
      <c r="ES382" s="244">
        <v>7449</v>
      </c>
      <c r="EU382" s="244">
        <v>2880</v>
      </c>
      <c r="EW382" s="244">
        <v>572</v>
      </c>
      <c r="EY382" s="244">
        <v>17155</v>
      </c>
      <c r="FA382" s="244">
        <v>7210</v>
      </c>
      <c r="FC382" s="244">
        <v>2081</v>
      </c>
      <c r="FE382" s="244">
        <v>2075</v>
      </c>
      <c r="FG382" s="244">
        <v>28521</v>
      </c>
      <c r="FI382" s="242">
        <v>21.92770239472669</v>
      </c>
      <c r="FJ382" s="242"/>
      <c r="FK382" s="242">
        <v>26.117597559692857</v>
      </c>
      <c r="FL382" s="242"/>
      <c r="FM382" s="242">
        <v>10.097822656989587</v>
      </c>
      <c r="FN382" s="242"/>
      <c r="FO382" s="242">
        <v>2.005539777707654</v>
      </c>
      <c r="FP382" s="242"/>
      <c r="FQ382" s="242">
        <v>60.148662389116794</v>
      </c>
      <c r="FR382" s="242"/>
      <c r="FS382" s="242">
        <v>25.279618526699625</v>
      </c>
      <c r="FT382" s="242"/>
      <c r="FU382" s="242">
        <v>7.29637810735949</v>
      </c>
      <c r="FV382" s="242"/>
      <c r="FW382" s="242">
        <v>7.2753409768240944</v>
      </c>
      <c r="GA382" s="254">
        <v>9.6215418711705549</v>
      </c>
      <c r="GB382" s="254"/>
      <c r="GC382" s="254">
        <v>39.387380881570898</v>
      </c>
      <c r="GD382" s="254"/>
      <c r="GE382" s="254">
        <v>77.917993627544121</v>
      </c>
      <c r="GF382" s="254"/>
      <c r="GG382" s="254">
        <v>121.27656173289155</v>
      </c>
      <c r="GH382" s="254"/>
      <c r="GI382" s="254">
        <v>77.374995585775423</v>
      </c>
      <c r="GJ382" s="254"/>
      <c r="GK382" s="254">
        <v>13.812255188281492</v>
      </c>
      <c r="GL382" s="254"/>
      <c r="GM382" s="254">
        <v>1.4509583516149598</v>
      </c>
      <c r="GN382" s="254"/>
      <c r="GO382" s="254">
        <v>63.686121776215757</v>
      </c>
      <c r="GP382" s="254"/>
      <c r="GQ382" s="254">
        <v>998</v>
      </c>
      <c r="GR382" s="254"/>
      <c r="GS382" s="254">
        <v>88.4</v>
      </c>
      <c r="GT382" s="254"/>
      <c r="GU382" s="184">
        <v>68.900000000000006</v>
      </c>
      <c r="GV382" s="184"/>
      <c r="GW382" s="184">
        <v>65.3</v>
      </c>
      <c r="GX382" s="184"/>
      <c r="GY382" s="184">
        <v>52.5</v>
      </c>
      <c r="GZ382" s="184"/>
      <c r="HA382" s="154">
        <v>95.6</v>
      </c>
      <c r="HC382" s="184">
        <v>18.899999999999999</v>
      </c>
      <c r="HG382" s="184">
        <v>1006</v>
      </c>
      <c r="HH382" s="184"/>
      <c r="HI382" s="184">
        <v>8994</v>
      </c>
      <c r="HJ382" s="184"/>
      <c r="HK382" s="184">
        <v>799</v>
      </c>
      <c r="HL382" s="184"/>
      <c r="HM382" s="184">
        <v>11445</v>
      </c>
      <c r="HO382" s="183">
        <v>721.91552608369</v>
      </c>
      <c r="HQ382" s="154"/>
      <c r="HS382" s="238">
        <v>14</v>
      </c>
      <c r="HT382" s="194">
        <v>1997</v>
      </c>
      <c r="HU382" s="239"/>
      <c r="HW382" s="239">
        <v>58.217999240000005</v>
      </c>
      <c r="HX382" s="239"/>
      <c r="HY382" s="154"/>
      <c r="HZ382" s="154"/>
      <c r="IA382" s="184">
        <v>3</v>
      </c>
      <c r="IB382" s="184"/>
      <c r="IC382" s="184">
        <v>112</v>
      </c>
      <c r="ID382" s="184"/>
      <c r="IE382" s="185">
        <v>0.46314879426930561</v>
      </c>
      <c r="IF382" s="185"/>
      <c r="IG382" s="184">
        <v>17.29088831938741</v>
      </c>
    </row>
    <row r="383" spans="1:241" ht="15" customHeight="1" x14ac:dyDescent="0.25">
      <c r="A383" s="156">
        <v>380</v>
      </c>
      <c r="B383" s="197">
        <v>2006</v>
      </c>
      <c r="E383" s="245">
        <v>63027</v>
      </c>
      <c r="G383" s="245">
        <v>10319</v>
      </c>
      <c r="I383" s="245">
        <v>8875</v>
      </c>
      <c r="K383" s="245">
        <v>7877</v>
      </c>
      <c r="M383" s="242">
        <f t="shared" si="139"/>
        <v>16.37234835863995</v>
      </c>
      <c r="N383" s="242"/>
      <c r="O383" s="242">
        <f t="shared" si="140"/>
        <v>14.081266758690719</v>
      </c>
      <c r="P383" s="242"/>
      <c r="Q383" s="242">
        <f t="shared" si="141"/>
        <v>12.497818395290906</v>
      </c>
      <c r="R383" s="242"/>
      <c r="S383" s="242">
        <v>34</v>
      </c>
      <c r="U383" s="242"/>
      <c r="V383" s="242"/>
      <c r="W383" s="245">
        <v>263</v>
      </c>
      <c r="Y383" s="258">
        <v>0.41512114276694817</v>
      </c>
      <c r="Z383" s="258"/>
      <c r="AA383" s="245">
        <v>24484</v>
      </c>
      <c r="AC383" s="242">
        <v>38.645726461999843</v>
      </c>
      <c r="AD383" s="242"/>
      <c r="AE383" s="245">
        <v>27047</v>
      </c>
      <c r="AG383" s="242">
        <v>42.691184594743902</v>
      </c>
      <c r="AH383" s="242"/>
      <c r="AI383" s="245">
        <v>9.9113955527634889</v>
      </c>
      <c r="AK383" s="245">
        <v>100</v>
      </c>
      <c r="AM383" s="245">
        <v>1665</v>
      </c>
      <c r="AO383" s="245">
        <v>1610</v>
      </c>
      <c r="AQ383" s="245">
        <v>41</v>
      </c>
      <c r="AS383" s="245">
        <v>693</v>
      </c>
      <c r="AU383" s="245">
        <v>235</v>
      </c>
      <c r="AW383" s="245">
        <v>198</v>
      </c>
      <c r="AY383" s="245">
        <v>6097</v>
      </c>
      <c r="BC383" s="245">
        <v>1071</v>
      </c>
      <c r="BE383" s="245">
        <v>398</v>
      </c>
      <c r="BG383" s="245">
        <v>239</v>
      </c>
      <c r="BI383" s="245">
        <v>434</v>
      </c>
      <c r="BK383" s="242"/>
      <c r="BL383" s="242"/>
      <c r="BM383" s="245">
        <v>1259</v>
      </c>
      <c r="BO383" s="245">
        <v>6421</v>
      </c>
      <c r="BQ383" s="245">
        <v>2678</v>
      </c>
      <c r="BS383" s="245">
        <v>65</v>
      </c>
      <c r="BU383" s="245">
        <v>12296</v>
      </c>
      <c r="BW383" s="242"/>
      <c r="BX383" s="242"/>
      <c r="BY383" s="245">
        <v>5.7</v>
      </c>
      <c r="CA383" s="245">
        <v>10310</v>
      </c>
      <c r="CC383" s="259">
        <v>16.273380159419144</v>
      </c>
      <c r="CE383" s="242"/>
      <c r="CF383" s="242"/>
      <c r="CG383" s="245">
        <v>28034</v>
      </c>
      <c r="CI383" s="245">
        <v>2644</v>
      </c>
      <c r="CK383" s="245">
        <v>17355</v>
      </c>
      <c r="CM383" s="250">
        <f t="shared" si="142"/>
        <v>8.6185540126475004</v>
      </c>
      <c r="CN383" s="242"/>
      <c r="CO383" s="253">
        <v>6.4840939093521079</v>
      </c>
      <c r="CP383" s="242"/>
      <c r="CQ383" s="250">
        <f t="shared" si="143"/>
        <v>63.868590344138411</v>
      </c>
      <c r="CR383" s="242"/>
      <c r="CS383" s="245">
        <v>6.1419753086419755</v>
      </c>
      <c r="CU383" s="245">
        <v>6737</v>
      </c>
      <c r="CW383" s="245">
        <v>2950</v>
      </c>
      <c r="CY383" s="259">
        <f t="shared" si="137"/>
        <v>24.031533138332026</v>
      </c>
      <c r="CZ383" s="259"/>
      <c r="DA383" s="259">
        <f t="shared" si="138"/>
        <v>10.522936434329742</v>
      </c>
      <c r="DE383" s="245">
        <v>5227</v>
      </c>
      <c r="DG383" s="245">
        <v>16991</v>
      </c>
      <c r="DI383" s="245">
        <v>3389</v>
      </c>
      <c r="DK383" s="245">
        <v>25772</v>
      </c>
      <c r="DM383" s="242">
        <v>20.281701070929692</v>
      </c>
      <c r="DN383" s="242"/>
      <c r="DO383" s="242">
        <v>65.928139065652644</v>
      </c>
      <c r="DP383" s="242"/>
      <c r="DQ383" s="242">
        <v>13.149930156759273</v>
      </c>
      <c r="DR383" s="242"/>
      <c r="DS383" s="245">
        <v>9163</v>
      </c>
      <c r="DU383" s="245">
        <v>1683</v>
      </c>
      <c r="DW383" s="245">
        <v>25772</v>
      </c>
      <c r="DY383" s="242">
        <v>35.554089709762529</v>
      </c>
      <c r="DZ383" s="242"/>
      <c r="EA383" s="242">
        <v>6.530343007915568</v>
      </c>
      <c r="EB383" s="242"/>
      <c r="EC383" s="242">
        <v>459950</v>
      </c>
      <c r="ED383" s="242"/>
      <c r="EE383" s="242">
        <v>320000</v>
      </c>
      <c r="EF383" s="242"/>
      <c r="EG383" s="260">
        <v>8.7552224133693777</v>
      </c>
      <c r="EH383" s="242"/>
      <c r="EI383" s="260">
        <v>6.0326554435979354</v>
      </c>
      <c r="EJ383" s="242"/>
      <c r="EK383" s="242">
        <v>37.200000000000003</v>
      </c>
      <c r="EO383" s="259">
        <v>4.8788732394366194</v>
      </c>
      <c r="EP383" s="259"/>
      <c r="EQ383" s="244">
        <v>7625</v>
      </c>
      <c r="ES383" s="244">
        <v>8663</v>
      </c>
      <c r="EU383" s="244">
        <v>3074</v>
      </c>
      <c r="EW383" s="244">
        <v>683</v>
      </c>
      <c r="EY383" s="244">
        <v>20043</v>
      </c>
      <c r="FA383" s="261">
        <v>8745</v>
      </c>
      <c r="FB383" s="261"/>
      <c r="FC383" s="261">
        <v>7470</v>
      </c>
      <c r="FD383" s="261"/>
      <c r="FE383" s="261">
        <v>4301</v>
      </c>
      <c r="FF383" s="261"/>
      <c r="FG383" s="261">
        <v>35386</v>
      </c>
      <c r="FI383" s="263">
        <v>21.548069858135985</v>
      </c>
      <c r="FJ383" s="263"/>
      <c r="FK383" s="263">
        <v>24.481433335217318</v>
      </c>
      <c r="FL383" s="263"/>
      <c r="FM383" s="263">
        <v>8.6870513762504942</v>
      </c>
      <c r="FN383" s="263"/>
      <c r="FO383" s="263">
        <v>1.9301418640140167</v>
      </c>
      <c r="FP383" s="263"/>
      <c r="FQ383" s="263">
        <v>56.641044480868139</v>
      </c>
      <c r="FR383" s="263"/>
      <c r="FS383" s="263">
        <v>22.944102187305717</v>
      </c>
      <c r="FT383" s="263"/>
      <c r="FU383" s="263">
        <v>7.9325156841688811</v>
      </c>
      <c r="FV383" s="263"/>
      <c r="FW383" s="263">
        <v>5.2308822698242237</v>
      </c>
      <c r="GA383" s="254">
        <v>9.7611406319401706</v>
      </c>
      <c r="GB383" s="254"/>
      <c r="GC383" s="254">
        <v>34.713228841198195</v>
      </c>
      <c r="GD383" s="254"/>
      <c r="GE383" s="254">
        <v>78.983530636846936</v>
      </c>
      <c r="GF383" s="254"/>
      <c r="GG383" s="254">
        <v>116.24602509230127</v>
      </c>
      <c r="GH383" s="254"/>
      <c r="GI383" s="254">
        <v>72.220777987880496</v>
      </c>
      <c r="GJ383" s="254"/>
      <c r="GK383" s="254">
        <v>21.354334379092183</v>
      </c>
      <c r="GL383" s="254"/>
      <c r="GM383" s="254">
        <v>1.8756021310750766</v>
      </c>
      <c r="GN383" s="254"/>
      <c r="GO383" s="254">
        <v>62.572626383709142</v>
      </c>
      <c r="GP383" s="254"/>
      <c r="GQ383" s="254">
        <v>1053</v>
      </c>
      <c r="GR383" s="254"/>
      <c r="GS383" s="254">
        <v>89.6</v>
      </c>
      <c r="GT383" s="254"/>
      <c r="GU383" s="184">
        <v>72.8</v>
      </c>
      <c r="GV383" s="184"/>
      <c r="GW383" s="184">
        <v>65.900000000000006</v>
      </c>
      <c r="GX383" s="184"/>
      <c r="GY383" s="184">
        <v>51.9</v>
      </c>
      <c r="GZ383" s="184"/>
      <c r="HC383" s="184">
        <v>16.469321851453198</v>
      </c>
      <c r="HG383" s="184">
        <v>925</v>
      </c>
      <c r="HH383" s="184"/>
      <c r="HI383" s="184">
        <v>9777</v>
      </c>
      <c r="HJ383" s="184"/>
      <c r="HK383" s="184">
        <v>679</v>
      </c>
      <c r="HL383" s="184"/>
      <c r="HM383" s="184">
        <v>12110</v>
      </c>
      <c r="HO383" s="183">
        <v>718.89103803997421</v>
      </c>
      <c r="HQ383" s="154"/>
      <c r="HS383" s="238">
        <v>14</v>
      </c>
      <c r="HT383" s="194">
        <v>1998</v>
      </c>
      <c r="HU383" s="239"/>
      <c r="HW383" s="239">
        <v>56.555</v>
      </c>
      <c r="HX383" s="239"/>
      <c r="HY383" s="154"/>
      <c r="HZ383" s="154"/>
      <c r="IA383" s="184">
        <v>2</v>
      </c>
      <c r="IB383" s="184"/>
      <c r="IC383" s="184">
        <v>79</v>
      </c>
      <c r="ID383" s="184"/>
      <c r="IE383" s="185">
        <v>0.30236601406001962</v>
      </c>
      <c r="IF383" s="185"/>
      <c r="IG383" s="184">
        <v>11.943457555370777</v>
      </c>
    </row>
    <row r="384" spans="1:241" ht="15" customHeight="1" x14ac:dyDescent="0.25">
      <c r="A384" s="156">
        <v>381</v>
      </c>
      <c r="B384" s="197">
        <v>2011</v>
      </c>
      <c r="E384" s="245">
        <v>63808</v>
      </c>
      <c r="G384" s="245">
        <v>11893</v>
      </c>
      <c r="I384" s="245">
        <v>9982</v>
      </c>
      <c r="K384" s="245">
        <v>7387</v>
      </c>
      <c r="M384" s="242">
        <f t="shared" si="139"/>
        <v>18.638728686058176</v>
      </c>
      <c r="N384" s="242"/>
      <c r="O384" s="242">
        <f t="shared" si="140"/>
        <v>15.643806419257771</v>
      </c>
      <c r="P384" s="242"/>
      <c r="Q384" s="242">
        <f t="shared" si="141"/>
        <v>11.576918254764292</v>
      </c>
      <c r="R384" s="242"/>
      <c r="S384" s="242">
        <v>34</v>
      </c>
      <c r="U384" s="242"/>
      <c r="V384" s="242"/>
      <c r="W384" s="245">
        <v>315</v>
      </c>
      <c r="Y384" s="258">
        <v>0.43650573693254258</v>
      </c>
      <c r="Z384" s="258"/>
      <c r="AA384" s="245">
        <v>28335</v>
      </c>
      <c r="AC384" s="242">
        <v>39.264730336455848</v>
      </c>
      <c r="AD384" s="242"/>
      <c r="AE384" s="245">
        <v>30581</v>
      </c>
      <c r="AG384" s="242">
        <v>42.37708552740979</v>
      </c>
      <c r="AH384" s="244"/>
      <c r="AI384" s="245">
        <v>6.8537361076881549</v>
      </c>
      <c r="AK384" s="245">
        <v>105</v>
      </c>
      <c r="AM384" s="245">
        <v>2133</v>
      </c>
      <c r="AO384" s="245">
        <v>2851</v>
      </c>
      <c r="AQ384" s="245">
        <v>47</v>
      </c>
      <c r="AS384" s="245">
        <v>759</v>
      </c>
      <c r="AU384" s="245">
        <v>304</v>
      </c>
      <c r="AW384" s="245">
        <v>193</v>
      </c>
      <c r="AY384" s="245">
        <v>6765</v>
      </c>
      <c r="BC384" s="245">
        <v>673</v>
      </c>
      <c r="BE384" s="245">
        <v>297</v>
      </c>
      <c r="BG384" s="245">
        <v>148</v>
      </c>
      <c r="BI384" s="245">
        <v>228</v>
      </c>
      <c r="BK384" s="242"/>
      <c r="BL384" s="242"/>
      <c r="BM384" s="245">
        <v>2290</v>
      </c>
      <c r="BO384" s="245">
        <v>7184</v>
      </c>
      <c r="BQ384" s="245">
        <v>3292</v>
      </c>
      <c r="BS384" s="245">
        <v>67</v>
      </c>
      <c r="BU384" s="245">
        <v>18365</v>
      </c>
      <c r="BW384" s="242"/>
      <c r="BX384" s="242"/>
      <c r="BY384" s="245">
        <v>5.0999999999999996</v>
      </c>
      <c r="CA384" s="245">
        <v>15010</v>
      </c>
      <c r="CC384" s="259">
        <v>20.799844797960201</v>
      </c>
      <c r="CE384" s="242"/>
      <c r="CF384" s="242"/>
      <c r="CG384" s="245">
        <v>34387</v>
      </c>
      <c r="CI384" s="245">
        <v>2612</v>
      </c>
      <c r="CK384" s="245">
        <v>17660</v>
      </c>
      <c r="CM384" s="250">
        <f t="shared" si="142"/>
        <v>7.0596502608178593</v>
      </c>
      <c r="CN384" s="242"/>
      <c r="CO384" s="253">
        <v>7.9677452810620206</v>
      </c>
      <c r="CP384" s="242"/>
      <c r="CQ384" s="250">
        <f t="shared" si="143"/>
        <v>67.69059075358129</v>
      </c>
      <c r="CR384" s="242"/>
      <c r="CS384" s="245">
        <v>4.0738569753810081</v>
      </c>
      <c r="CU384" s="245">
        <v>9384</v>
      </c>
      <c r="CW384" s="245">
        <v>3132</v>
      </c>
      <c r="CY384" s="259">
        <f t="shared" si="137"/>
        <v>27.289382615523305</v>
      </c>
      <c r="CZ384" s="259"/>
      <c r="DA384" s="259">
        <f t="shared" si="138"/>
        <v>9.108093174746271</v>
      </c>
      <c r="DE384" s="245">
        <v>6762</v>
      </c>
      <c r="DG384" s="245">
        <v>17387</v>
      </c>
      <c r="DI384" s="245">
        <v>4176</v>
      </c>
      <c r="DK384" s="245">
        <v>28521</v>
      </c>
      <c r="DM384" s="242">
        <v>23.708846113390134</v>
      </c>
      <c r="DN384" s="242"/>
      <c r="DO384" s="242">
        <v>60.962098103152066</v>
      </c>
      <c r="DP384" s="242"/>
      <c r="DQ384" s="242">
        <v>14.641842852634902</v>
      </c>
      <c r="DR384" s="242"/>
      <c r="DS384" s="245">
        <v>10653</v>
      </c>
      <c r="DU384" s="245">
        <v>1757</v>
      </c>
      <c r="DW384" s="245">
        <v>28521</v>
      </c>
      <c r="DY384" s="242">
        <v>37.351425265593775</v>
      </c>
      <c r="DZ384" s="242"/>
      <c r="EA384" s="242">
        <v>6.1603730584481609</v>
      </c>
      <c r="EB384" s="242"/>
      <c r="EC384" s="242">
        <v>500000</v>
      </c>
      <c r="ED384" s="242"/>
      <c r="EE384" s="242">
        <v>375000</v>
      </c>
      <c r="EF384" s="242"/>
      <c r="EG384" s="242">
        <v>8.3948717948717952</v>
      </c>
      <c r="EH384" s="242"/>
      <c r="EI384" s="242">
        <v>4.6102564102564099</v>
      </c>
      <c r="EJ384" s="242"/>
      <c r="EK384" s="242">
        <v>39.300000000000004</v>
      </c>
      <c r="EO384" s="259">
        <v>5.3596473652574632</v>
      </c>
      <c r="EP384" s="259"/>
      <c r="EQ384" s="266">
        <v>8587</v>
      </c>
      <c r="ER384" s="266"/>
      <c r="ES384" s="266">
        <v>9039</v>
      </c>
      <c r="ET384" s="266"/>
      <c r="EU384" s="266">
        <v>3329</v>
      </c>
      <c r="EV384" s="266"/>
      <c r="EW384" s="266">
        <v>661</v>
      </c>
      <c r="EX384" s="266"/>
      <c r="EY384" s="244">
        <v>21616</v>
      </c>
      <c r="FA384" s="244">
        <v>9996</v>
      </c>
      <c r="FC384" s="244">
        <v>2490</v>
      </c>
      <c r="FE384" s="244">
        <v>1505</v>
      </c>
      <c r="FG384" s="244">
        <f t="shared" ref="FG384" si="144">SUM(EY384,FA384,FC384,FE384)</f>
        <v>35607</v>
      </c>
      <c r="FI384" s="257">
        <f>EQ384/FG384*100</f>
        <v>24.116044597972309</v>
      </c>
      <c r="FJ384" s="257"/>
      <c r="FK384" s="257">
        <f>ES384/FG384*100</f>
        <v>25.385457915578396</v>
      </c>
      <c r="FL384" s="257"/>
      <c r="FM384" s="257">
        <f>EU384/FG384*100</f>
        <v>9.3492852528997119</v>
      </c>
      <c r="FN384" s="257"/>
      <c r="FO384" s="257">
        <f>EW384/FG384*100</f>
        <v>1.8563765551717359</v>
      </c>
      <c r="FP384" s="257"/>
      <c r="FQ384" s="257">
        <f>EY384/FG384*100</f>
        <v>60.707164321622152</v>
      </c>
      <c r="FS384" s="242">
        <f>FA384/FG384*100</f>
        <v>28.07313168758952</v>
      </c>
      <c r="FT384" s="242"/>
      <c r="FU384" s="242">
        <f>FC384/FG384*100</f>
        <v>6.9930069930069934</v>
      </c>
      <c r="FV384" s="242"/>
      <c r="FW384" s="242">
        <f>FE384/FG384*100</f>
        <v>4.2266969977813353</v>
      </c>
      <c r="GA384" s="254">
        <v>10.523903022306195</v>
      </c>
      <c r="GB384" s="254"/>
      <c r="GC384" s="254">
        <v>29.350589543661393</v>
      </c>
      <c r="GD384" s="254"/>
      <c r="GE384" s="254">
        <v>83.103166579118167</v>
      </c>
      <c r="GF384" s="254"/>
      <c r="GG384" s="254">
        <v>137.5742977591101</v>
      </c>
      <c r="GH384" s="254"/>
      <c r="GI384" s="254">
        <v>72.702611380122647</v>
      </c>
      <c r="GJ384" s="254"/>
      <c r="GK384" s="254">
        <v>20.94359056589418</v>
      </c>
      <c r="GL384" s="254"/>
      <c r="GM384" s="254">
        <v>0</v>
      </c>
      <c r="GN384" s="254"/>
      <c r="GO384" s="254">
        <v>66.930707268072396</v>
      </c>
      <c r="GP384" s="254"/>
      <c r="GQ384" s="254">
        <v>1087</v>
      </c>
      <c r="GR384" s="254"/>
      <c r="GS384" s="254">
        <v>83.7</v>
      </c>
      <c r="GT384" s="254"/>
      <c r="GU384" s="184">
        <v>72.7</v>
      </c>
      <c r="GV384" s="184"/>
      <c r="GW384" s="184">
        <v>65</v>
      </c>
      <c r="GX384" s="184"/>
      <c r="GY384" s="184">
        <v>49.900000000000006</v>
      </c>
      <c r="GZ384" s="184"/>
      <c r="HC384" s="184">
        <v>15.4</v>
      </c>
      <c r="HG384" s="184">
        <v>1067</v>
      </c>
      <c r="HH384" s="184"/>
      <c r="HI384" s="184">
        <v>8853</v>
      </c>
      <c r="HJ384" s="184"/>
      <c r="HK384" s="184">
        <v>1023</v>
      </c>
      <c r="HL384" s="184"/>
      <c r="HM384" s="184">
        <v>11940</v>
      </c>
      <c r="HO384" s="183">
        <v>652.10148031795904</v>
      </c>
      <c r="HQ384" s="154"/>
      <c r="HS384" s="238">
        <v>13</v>
      </c>
      <c r="HT384" s="194">
        <v>1999</v>
      </c>
      <c r="HU384" s="239"/>
      <c r="HW384" s="239">
        <v>58.320305590000004</v>
      </c>
      <c r="HX384" s="239"/>
      <c r="HY384" s="154"/>
      <c r="HZ384" s="154"/>
      <c r="IA384" s="184">
        <v>4</v>
      </c>
      <c r="IB384" s="184"/>
      <c r="IC384" s="184">
        <v>95</v>
      </c>
      <c r="ID384" s="184"/>
      <c r="IE384" s="185">
        <v>0.58975304091411718</v>
      </c>
      <c r="IF384" s="185"/>
      <c r="IG384" s="184">
        <v>14.006634721710283</v>
      </c>
    </row>
    <row r="385" spans="1:241" ht="15" customHeight="1" x14ac:dyDescent="0.25">
      <c r="A385" s="156">
        <v>382</v>
      </c>
      <c r="B385" s="155"/>
      <c r="C385" s="244"/>
      <c r="D385" s="244"/>
      <c r="E385" s="245">
        <v>64774</v>
      </c>
      <c r="F385" s="244"/>
      <c r="G385" s="244">
        <v>13189</v>
      </c>
      <c r="H385" s="244"/>
      <c r="I385" s="244">
        <v>10888</v>
      </c>
      <c r="J385" s="244"/>
      <c r="K385" s="244">
        <v>7993</v>
      </c>
      <c r="L385" s="244"/>
      <c r="M385" s="242">
        <f t="shared" si="139"/>
        <v>20.361564825392904</v>
      </c>
      <c r="N385" s="242"/>
      <c r="O385" s="242">
        <f>I385/E385*100</f>
        <v>16.809213573347332</v>
      </c>
      <c r="P385" s="242"/>
      <c r="Q385" s="242">
        <f>K385/E385*100</f>
        <v>12.339827708648532</v>
      </c>
      <c r="R385" s="244"/>
      <c r="S385" s="244">
        <v>33</v>
      </c>
      <c r="U385" s="244"/>
      <c r="V385" s="244"/>
      <c r="W385" s="244">
        <v>431</v>
      </c>
      <c r="X385" s="244"/>
      <c r="Y385" s="244">
        <v>0.52378926900407119</v>
      </c>
      <c r="Z385" s="244"/>
      <c r="AA385" s="244">
        <v>39155</v>
      </c>
      <c r="AB385" s="244"/>
      <c r="AC385" s="244">
        <v>47.584614449778208</v>
      </c>
      <c r="AD385" s="244"/>
      <c r="AE385" s="244">
        <v>40241</v>
      </c>
      <c r="AF385" s="244"/>
      <c r="AG385" s="245">
        <v>48.904417573069217</v>
      </c>
      <c r="AH385" s="244"/>
      <c r="AI385" s="244"/>
      <c r="AJ385" s="244"/>
      <c r="AK385" s="244">
        <v>117</v>
      </c>
      <c r="AL385" s="244"/>
      <c r="AM385" s="244">
        <v>2321</v>
      </c>
      <c r="AN385" s="244"/>
      <c r="AO385" s="244">
        <v>3291</v>
      </c>
      <c r="AP385" s="244"/>
      <c r="AQ385" s="244">
        <v>92</v>
      </c>
      <c r="AR385" s="244"/>
      <c r="AS385" s="244">
        <v>1062</v>
      </c>
      <c r="AT385" s="244"/>
      <c r="AU385" s="244">
        <v>410</v>
      </c>
      <c r="AV385" s="244"/>
      <c r="AW385" s="244">
        <v>162</v>
      </c>
      <c r="AX385" s="244"/>
      <c r="AY385" s="244">
        <v>7674</v>
      </c>
      <c r="AZ385" s="244"/>
      <c r="BA385" s="244"/>
      <c r="BB385" s="244"/>
      <c r="BC385" s="244">
        <v>795</v>
      </c>
      <c r="BD385" s="244"/>
      <c r="BE385" s="244">
        <v>344</v>
      </c>
      <c r="BF385" s="244"/>
      <c r="BG385" s="244">
        <v>138</v>
      </c>
      <c r="BH385" s="244"/>
      <c r="BI385" s="244">
        <v>313</v>
      </c>
      <c r="BJ385" s="244"/>
      <c r="BK385" s="244"/>
      <c r="BL385" s="244"/>
      <c r="BM385" s="244">
        <v>3101</v>
      </c>
      <c r="BN385" s="244"/>
      <c r="BO385" s="244">
        <v>6829</v>
      </c>
      <c r="BP385" s="244"/>
      <c r="BQ385" s="244">
        <v>3576</v>
      </c>
      <c r="BR385" s="244"/>
      <c r="BS385" s="244">
        <v>74</v>
      </c>
      <c r="BT385" s="244"/>
      <c r="BU385" s="244">
        <v>30397</v>
      </c>
      <c r="BW385" s="244"/>
      <c r="BX385" s="244"/>
      <c r="BY385" s="244"/>
      <c r="BZ385" s="244"/>
      <c r="CA385" s="244">
        <v>21196</v>
      </c>
      <c r="CB385" s="244"/>
      <c r="CC385" s="244">
        <v>25.759251382390474</v>
      </c>
      <c r="CE385" s="244"/>
      <c r="CF385" s="244"/>
      <c r="CG385" s="256">
        <v>41644</v>
      </c>
      <c r="CH385" s="256"/>
      <c r="CI385" s="256">
        <v>3764</v>
      </c>
      <c r="CJ385" s="256"/>
      <c r="CK385" s="256">
        <v>18704</v>
      </c>
      <c r="CL385" s="244"/>
      <c r="CM385" s="250">
        <f t="shared" si="142"/>
        <v>8.2892882311486957</v>
      </c>
      <c r="CN385" s="244"/>
      <c r="CO385" s="257">
        <v>7.7697262479871174</v>
      </c>
      <c r="CP385" s="244"/>
      <c r="CQ385" s="250">
        <f t="shared" si="143"/>
        <v>70.82605440479162</v>
      </c>
      <c r="CR385" s="244"/>
      <c r="CS385" s="245">
        <v>3.1048623315758643</v>
      </c>
      <c r="CT385" s="244"/>
      <c r="CU385" s="245">
        <v>11970</v>
      </c>
      <c r="CW385" s="245">
        <v>3693</v>
      </c>
      <c r="CX385" s="244"/>
      <c r="CY385" s="252">
        <f t="shared" si="137"/>
        <v>28.743636538276824</v>
      </c>
      <c r="CZ385" s="244"/>
      <c r="DA385" s="252">
        <f t="shared" si="138"/>
        <v>8.868024205167611</v>
      </c>
      <c r="DE385" s="244">
        <v>8852</v>
      </c>
      <c r="DF385" s="244"/>
      <c r="DG385" s="244">
        <v>17736</v>
      </c>
      <c r="DH385" s="244"/>
      <c r="DI385" s="244">
        <v>8624</v>
      </c>
      <c r="DJ385" s="244"/>
      <c r="DK385" s="244">
        <v>35686</v>
      </c>
      <c r="DL385" s="244"/>
      <c r="DM385" s="244">
        <v>24.805245754637674</v>
      </c>
      <c r="DN385" s="244"/>
      <c r="DO385" s="244">
        <v>49.70016252872275</v>
      </c>
      <c r="DP385" s="244"/>
      <c r="DQ385" s="244">
        <v>24.166339741074932</v>
      </c>
      <c r="DR385" s="244"/>
      <c r="DS385" s="244">
        <v>13758</v>
      </c>
      <c r="DT385" s="244"/>
      <c r="DU385" s="244">
        <v>1757</v>
      </c>
      <c r="DV385" s="244"/>
      <c r="DW385" s="244">
        <v>35749</v>
      </c>
      <c r="DX385" s="244"/>
      <c r="DY385" s="244">
        <v>38.484992587205234</v>
      </c>
      <c r="DZ385" s="244"/>
      <c r="EA385" s="244">
        <v>4.9148227922459364</v>
      </c>
      <c r="EB385" s="244"/>
      <c r="EC385" s="245">
        <v>595000</v>
      </c>
      <c r="ED385" s="244"/>
      <c r="EE385" s="245">
        <v>405000</v>
      </c>
      <c r="EG385" s="245">
        <v>9.9</v>
      </c>
      <c r="EI385" s="245">
        <v>5.3</v>
      </c>
      <c r="EK385" s="242">
        <v>33</v>
      </c>
      <c r="EO385" s="244">
        <v>4.3</v>
      </c>
      <c r="EP385" s="244"/>
      <c r="GA385" s="254">
        <v>8.1679438346485291</v>
      </c>
      <c r="GB385" s="254"/>
      <c r="GC385" s="254">
        <v>32.577509248636417</v>
      </c>
      <c r="GD385" s="254"/>
      <c r="GE385" s="254">
        <v>76.706287233100198</v>
      </c>
      <c r="GF385" s="254"/>
      <c r="GG385" s="254">
        <v>140.46840122143701</v>
      </c>
      <c r="GH385" s="254"/>
      <c r="GI385" s="254">
        <v>90.95701584985099</v>
      </c>
      <c r="GJ385" s="254"/>
      <c r="GK385" s="254">
        <v>18.018346123540987</v>
      </c>
      <c r="GL385" s="254"/>
      <c r="GM385" s="254">
        <v>0</v>
      </c>
      <c r="GN385" s="254"/>
      <c r="GO385" s="254">
        <v>69.773349032484546</v>
      </c>
      <c r="GP385" s="254"/>
      <c r="GQ385" s="254">
        <v>1215</v>
      </c>
      <c r="GR385" s="254"/>
      <c r="GS385" s="254">
        <v>90</v>
      </c>
      <c r="GT385" s="254"/>
      <c r="GU385" s="184">
        <v>70.3</v>
      </c>
      <c r="GV385" s="184"/>
      <c r="GW385" s="184">
        <v>70.099999999999994</v>
      </c>
      <c r="GX385" s="184"/>
      <c r="GY385" s="184">
        <v>57.2</v>
      </c>
      <c r="GZ385" s="184"/>
      <c r="HC385" s="184"/>
      <c r="HG385" s="184">
        <v>1040</v>
      </c>
      <c r="HH385" s="184"/>
      <c r="HI385" s="184">
        <v>7801</v>
      </c>
      <c r="HJ385" s="184"/>
      <c r="HK385" s="184">
        <v>693</v>
      </c>
      <c r="HL385" s="184"/>
      <c r="HM385" s="184">
        <v>10507</v>
      </c>
      <c r="HO385" s="183">
        <v>695.83751253761284</v>
      </c>
      <c r="HQ385" s="154"/>
      <c r="HS385" s="238">
        <v>13</v>
      </c>
      <c r="HT385" s="194">
        <v>2000</v>
      </c>
      <c r="HU385" s="239"/>
      <c r="HW385" s="239">
        <v>58.005668819999997</v>
      </c>
      <c r="HX385" s="239"/>
      <c r="HY385" s="154"/>
      <c r="HZ385" s="154"/>
      <c r="IA385" s="184">
        <v>3</v>
      </c>
      <c r="IB385" s="184"/>
      <c r="IC385" s="184">
        <v>126</v>
      </c>
      <c r="ID385" s="184"/>
      <c r="IE385" s="185">
        <v>0.42964554242749731</v>
      </c>
      <c r="IF385" s="185"/>
      <c r="IG385" s="184">
        <v>18.045112781954888</v>
      </c>
    </row>
    <row r="386" spans="1:241" ht="15" customHeight="1" x14ac:dyDescent="0.25">
      <c r="A386" s="156">
        <v>383</v>
      </c>
      <c r="B386" s="155"/>
      <c r="C386" s="244"/>
      <c r="D386" s="244"/>
      <c r="E386" s="245">
        <v>66183</v>
      </c>
      <c r="F386" s="244"/>
      <c r="G386" s="244">
        <v>13260</v>
      </c>
      <c r="H386" s="244"/>
      <c r="I386" s="244">
        <v>9003</v>
      </c>
      <c r="J386" s="244"/>
      <c r="K386" s="244">
        <v>9278</v>
      </c>
      <c r="L386" s="244"/>
      <c r="M386" s="244">
        <v>15.561736436291939</v>
      </c>
      <c r="N386" s="244"/>
      <c r="O386" s="244">
        <v>10.565785304369257</v>
      </c>
      <c r="P386" s="244"/>
      <c r="Q386" s="244">
        <v>10.888521165604573</v>
      </c>
      <c r="R386" s="244"/>
      <c r="S386" s="244">
        <v>35</v>
      </c>
      <c r="U386" s="244"/>
      <c r="V386" s="244"/>
      <c r="W386" s="245">
        <v>639</v>
      </c>
      <c r="Y386" s="257">
        <v>0.78601653217870493</v>
      </c>
      <c r="Z386" s="257"/>
      <c r="AA386" s="245">
        <v>32406</v>
      </c>
      <c r="AC386" s="245">
        <v>40.007901332115217</v>
      </c>
      <c r="AE386" s="245">
        <v>32459</v>
      </c>
      <c r="AG386" s="245">
        <v>40.221809169764548</v>
      </c>
      <c r="AK386" s="245">
        <v>116</v>
      </c>
      <c r="AM386" s="245">
        <v>1639</v>
      </c>
      <c r="AO386" s="245">
        <v>2936</v>
      </c>
      <c r="AQ386" s="245">
        <v>59</v>
      </c>
      <c r="AS386" s="245">
        <v>1269</v>
      </c>
      <c r="AU386" s="245">
        <v>297</v>
      </c>
      <c r="AW386" s="245">
        <v>203</v>
      </c>
      <c r="AY386" s="245">
        <v>7669</v>
      </c>
      <c r="AZ386" s="244"/>
      <c r="BA386" s="244"/>
      <c r="BB386" s="244"/>
      <c r="BC386" s="244">
        <v>724</v>
      </c>
      <c r="BD386" s="244"/>
      <c r="BE386" s="244">
        <v>323</v>
      </c>
      <c r="BF386" s="244"/>
      <c r="BG386" s="244">
        <v>174</v>
      </c>
      <c r="BH386" s="244"/>
      <c r="BI386" s="244">
        <v>227</v>
      </c>
      <c r="BJ386" s="244"/>
      <c r="BK386" s="244"/>
      <c r="BL386" s="244"/>
      <c r="BM386" s="245">
        <v>2679</v>
      </c>
      <c r="BO386" s="245">
        <v>6827</v>
      </c>
      <c r="BQ386" s="245">
        <v>3370</v>
      </c>
      <c r="BS386" s="245">
        <v>124</v>
      </c>
      <c r="BU386" s="245">
        <v>38497</v>
      </c>
      <c r="BW386" s="244"/>
      <c r="BX386" s="244"/>
      <c r="BY386" s="244"/>
      <c r="BZ386" s="244"/>
      <c r="CA386" s="244">
        <v>26612</v>
      </c>
      <c r="CB386" s="244"/>
      <c r="CC386" s="244">
        <v>33.336673848774865</v>
      </c>
      <c r="CE386" s="244"/>
      <c r="CF386" s="244"/>
      <c r="CG386" s="244">
        <v>47058</v>
      </c>
      <c r="CH386" s="244"/>
      <c r="CI386" s="244">
        <v>2854</v>
      </c>
      <c r="CJ386" s="244"/>
      <c r="CK386" s="244">
        <v>17968</v>
      </c>
      <c r="CL386" s="244"/>
      <c r="CM386" s="244">
        <v>5.7180637922744024</v>
      </c>
      <c r="CN386" s="244"/>
      <c r="CO386" s="257">
        <v>6.6</v>
      </c>
      <c r="CP386" s="244"/>
      <c r="CQ386" s="244">
        <v>73.529758397171477</v>
      </c>
      <c r="CR386" s="244"/>
      <c r="CS386" s="244">
        <v>3.1804281345565748</v>
      </c>
      <c r="CT386" s="244"/>
      <c r="CU386" s="244">
        <v>15251</v>
      </c>
      <c r="CV386" s="244"/>
      <c r="CW386" s="244">
        <v>3333</v>
      </c>
      <c r="CX386" s="244"/>
      <c r="CY386" s="244">
        <v>33.038712332921733</v>
      </c>
      <c r="CZ386" s="244"/>
      <c r="DA386" s="244">
        <v>7.2203808409696491</v>
      </c>
      <c r="DE386" s="245">
        <v>8613</v>
      </c>
      <c r="DG386" s="245">
        <v>16731</v>
      </c>
      <c r="DI386" s="245">
        <v>8118</v>
      </c>
      <c r="DK386" s="245">
        <v>33701</v>
      </c>
      <c r="DM386" s="245">
        <v>25.557105130411561</v>
      </c>
      <c r="DO386" s="245">
        <v>49.645411115397167</v>
      </c>
      <c r="DQ386" s="245">
        <v>24.08830598498561</v>
      </c>
      <c r="DS386" s="245">
        <v>14440</v>
      </c>
      <c r="DU386" s="245">
        <v>1810</v>
      </c>
      <c r="DW386" s="245">
        <v>33699</v>
      </c>
      <c r="DY386" s="245">
        <v>43.475642801228396</v>
      </c>
      <c r="EA386" s="245">
        <v>5.4495092430902625</v>
      </c>
      <c r="EB386" s="244"/>
      <c r="EC386" s="245">
        <v>568000</v>
      </c>
      <c r="ED386" s="244"/>
      <c r="EE386" s="245">
        <v>395000</v>
      </c>
      <c r="EK386" s="242">
        <v>20.8</v>
      </c>
      <c r="EO386" s="244">
        <v>1.8993668777074308</v>
      </c>
      <c r="EP386" s="244"/>
      <c r="GA386" s="254">
        <v>16.301158016534067</v>
      </c>
      <c r="GB386" s="254"/>
      <c r="GC386" s="254">
        <v>36.234756501211734</v>
      </c>
      <c r="GD386" s="254"/>
      <c r="GE386" s="254">
        <v>94.413000790003636</v>
      </c>
      <c r="GF386" s="254"/>
      <c r="GG386" s="254">
        <v>143.74768505983727</v>
      </c>
      <c r="GH386" s="254"/>
      <c r="GI386" s="254">
        <v>104.195950774886</v>
      </c>
      <c r="GJ386" s="254"/>
      <c r="GK386" s="254">
        <v>22.878122144392677</v>
      </c>
      <c r="GL386" s="254"/>
      <c r="GM386" s="254">
        <v>0</v>
      </c>
      <c r="GN386" s="254"/>
      <c r="GO386" s="254">
        <v>78.445126079478939</v>
      </c>
      <c r="GP386" s="254"/>
      <c r="GQ386" s="254">
        <v>1303</v>
      </c>
      <c r="GR386" s="254"/>
      <c r="GS386" s="254">
        <v>80.3</v>
      </c>
      <c r="GT386" s="254"/>
      <c r="GU386" s="184">
        <v>67</v>
      </c>
      <c r="GV386" s="184"/>
      <c r="GW386" s="184">
        <v>70.3</v>
      </c>
      <c r="GX386" s="184"/>
      <c r="GY386" s="184">
        <v>55.4</v>
      </c>
      <c r="GZ386" s="184"/>
      <c r="HC386" s="184"/>
      <c r="HG386" s="184">
        <v>1138</v>
      </c>
      <c r="HH386" s="184"/>
      <c r="HI386" s="184">
        <v>8353</v>
      </c>
      <c r="HJ386" s="184"/>
      <c r="HK386" s="184">
        <v>822</v>
      </c>
      <c r="HL386" s="184"/>
      <c r="HM386" s="184">
        <v>11085</v>
      </c>
      <c r="HO386" s="183">
        <v>592.83045666471116</v>
      </c>
      <c r="HQ386" s="154"/>
      <c r="HS386" s="238">
        <v>13</v>
      </c>
      <c r="HT386" s="194">
        <v>2001</v>
      </c>
      <c r="HU386" s="239"/>
      <c r="HW386" s="239">
        <v>59.468569549999991</v>
      </c>
      <c r="HX386" s="239"/>
      <c r="HY386" s="154"/>
      <c r="HZ386" s="154"/>
      <c r="IA386" s="184">
        <v>2</v>
      </c>
      <c r="IB386" s="184"/>
      <c r="IC386" s="184">
        <v>110</v>
      </c>
      <c r="ID386" s="184"/>
      <c r="IE386" s="185">
        <v>0.2796303287054514</v>
      </c>
      <c r="IF386" s="185"/>
      <c r="IG386" s="184">
        <v>15.379668078799828</v>
      </c>
    </row>
    <row r="387" spans="1:241" ht="15" customHeight="1" x14ac:dyDescent="0.25">
      <c r="A387" s="156">
        <v>384</v>
      </c>
      <c r="B387" s="155"/>
      <c r="C387" s="244"/>
      <c r="D387" s="244"/>
      <c r="E387" s="245">
        <v>68312</v>
      </c>
      <c r="F387" s="244"/>
      <c r="G387" s="244"/>
      <c r="H387" s="244"/>
      <c r="I387" s="244"/>
      <c r="J387" s="244"/>
      <c r="K387" s="244"/>
      <c r="L387" s="244"/>
      <c r="M387" s="244"/>
      <c r="N387" s="244"/>
      <c r="O387" s="244"/>
      <c r="P387" s="244"/>
      <c r="Q387" s="244"/>
      <c r="R387" s="244"/>
      <c r="S387" s="244"/>
      <c r="U387" s="244"/>
      <c r="V387" s="244"/>
      <c r="W387" s="244"/>
      <c r="X387" s="244"/>
      <c r="Y387" s="244"/>
      <c r="Z387" s="244"/>
      <c r="AA387" s="244"/>
      <c r="AB387" s="244"/>
      <c r="AC387" s="244"/>
      <c r="AD387" s="244"/>
      <c r="AE387" s="244"/>
      <c r="AF387" s="244"/>
      <c r="AG387" s="244"/>
      <c r="AH387" s="244"/>
      <c r="AI387" s="244"/>
      <c r="AJ387" s="244"/>
      <c r="AK387" s="244"/>
      <c r="AL387" s="244"/>
      <c r="AM387" s="244"/>
      <c r="AN387" s="244"/>
      <c r="AO387" s="244"/>
      <c r="AP387" s="244"/>
      <c r="AQ387" s="244"/>
      <c r="AR387" s="244"/>
      <c r="AS387" s="244"/>
      <c r="AT387" s="244"/>
      <c r="AU387" s="244"/>
      <c r="AV387" s="244"/>
      <c r="AW387" s="244"/>
      <c r="AX387" s="244"/>
      <c r="AY387" s="244"/>
      <c r="AZ387" s="244"/>
      <c r="BA387" s="244"/>
      <c r="BB387" s="244"/>
      <c r="BC387" s="244">
        <v>926</v>
      </c>
      <c r="BD387" s="244"/>
      <c r="BE387" s="244">
        <v>362</v>
      </c>
      <c r="BF387" s="244"/>
      <c r="BG387" s="244">
        <v>242</v>
      </c>
      <c r="BH387" s="244"/>
      <c r="BI387" s="244">
        <v>316</v>
      </c>
      <c r="BJ387" s="244"/>
      <c r="BK387" s="244"/>
      <c r="BL387" s="244"/>
      <c r="BM387" s="244"/>
      <c r="BN387" s="244"/>
      <c r="BO387" s="244"/>
      <c r="BP387" s="244"/>
      <c r="BQ387" s="244"/>
      <c r="BR387" s="244"/>
      <c r="BS387" s="244"/>
      <c r="BT387" s="244"/>
      <c r="BU387" s="244"/>
      <c r="BW387" s="244"/>
      <c r="BX387" s="244"/>
      <c r="BY387" s="244"/>
      <c r="BZ387" s="244"/>
      <c r="CA387" s="244"/>
      <c r="CB387" s="244"/>
      <c r="CC387" s="244"/>
      <c r="CE387" s="244"/>
      <c r="CF387" s="244"/>
      <c r="CG387" s="244"/>
      <c r="CH387" s="244"/>
      <c r="CI387" s="244"/>
      <c r="CJ387" s="244"/>
      <c r="CK387" s="244"/>
      <c r="CL387" s="244"/>
      <c r="CM387" s="244"/>
      <c r="CN387" s="244"/>
      <c r="CO387" s="257">
        <v>7.3</v>
      </c>
      <c r="CP387" s="244"/>
      <c r="CQ387" s="244"/>
      <c r="CR387" s="244"/>
      <c r="CS387" s="244"/>
      <c r="CT387" s="244"/>
      <c r="CU387" s="244"/>
      <c r="CV387" s="244"/>
      <c r="CW387" s="244"/>
      <c r="CX387" s="244"/>
      <c r="CY387" s="244"/>
      <c r="CZ387" s="244"/>
      <c r="DA387" s="244"/>
      <c r="DE387" s="244"/>
      <c r="DF387" s="244"/>
      <c r="DG387" s="244"/>
      <c r="DH387" s="244"/>
      <c r="DI387" s="244"/>
      <c r="DJ387" s="244"/>
      <c r="DK387" s="244"/>
      <c r="DL387" s="244"/>
      <c r="DM387" s="244"/>
      <c r="DN387" s="244"/>
      <c r="DO387" s="244"/>
      <c r="DP387" s="244"/>
      <c r="DQ387" s="244"/>
      <c r="DR387" s="244"/>
      <c r="DS387" s="244"/>
      <c r="DT387" s="244"/>
      <c r="DU387" s="244"/>
      <c r="DV387" s="244"/>
      <c r="DW387" s="244"/>
      <c r="DX387" s="244"/>
      <c r="DY387" s="244"/>
      <c r="DZ387" s="244"/>
      <c r="EA387" s="244"/>
      <c r="EB387" s="244"/>
      <c r="EC387" s="245">
        <v>560000</v>
      </c>
      <c r="ED387" s="244"/>
      <c r="EE387" s="245">
        <v>401500</v>
      </c>
      <c r="EK387" s="242">
        <v>9.5</v>
      </c>
      <c r="EO387" s="244"/>
      <c r="EP387" s="244"/>
      <c r="GA387" s="254">
        <v>13.138388080804724</v>
      </c>
      <c r="GB387" s="254"/>
      <c r="GC387" s="254">
        <v>42.868343674854309</v>
      </c>
      <c r="GD387" s="254"/>
      <c r="GE387" s="254">
        <v>94.468939462094383</v>
      </c>
      <c r="GF387" s="254"/>
      <c r="GG387" s="254">
        <v>141.51881550548049</v>
      </c>
      <c r="GH387" s="254"/>
      <c r="GI387" s="254">
        <v>107.62297841526789</v>
      </c>
      <c r="GJ387" s="254"/>
      <c r="GK387" s="254">
        <v>26.703332372164382</v>
      </c>
      <c r="GL387" s="254"/>
      <c r="GM387" s="254">
        <v>0</v>
      </c>
      <c r="GN387" s="254"/>
      <c r="GO387" s="254">
        <v>79.938090331543435</v>
      </c>
      <c r="GP387" s="254"/>
      <c r="GQ387" s="254">
        <v>1301</v>
      </c>
      <c r="GR387" s="254"/>
      <c r="GS387" s="254">
        <v>89.6</v>
      </c>
      <c r="GT387" s="254"/>
      <c r="GU387" s="184">
        <v>55.5</v>
      </c>
      <c r="GV387" s="184"/>
      <c r="GW387" s="184">
        <v>70.7</v>
      </c>
      <c r="GX387" s="184"/>
      <c r="GY387" s="184">
        <v>57.8</v>
      </c>
      <c r="GZ387" s="184"/>
      <c r="HC387" s="184"/>
      <c r="HG387" s="184">
        <v>1165</v>
      </c>
      <c r="HH387" s="184"/>
      <c r="HI387" s="184">
        <v>8515</v>
      </c>
      <c r="HJ387" s="184"/>
      <c r="HK387" s="184">
        <v>1282</v>
      </c>
      <c r="HL387" s="184"/>
      <c r="HM387" s="184">
        <v>11834</v>
      </c>
      <c r="HO387" s="183">
        <v>583.56640713583795</v>
      </c>
      <c r="HQ387" s="154"/>
      <c r="HS387" s="238">
        <v>13</v>
      </c>
      <c r="HT387" s="194">
        <v>2002</v>
      </c>
      <c r="HU387" s="239"/>
      <c r="HW387" s="239">
        <v>58.100445759999999</v>
      </c>
      <c r="HX387" s="239"/>
      <c r="HY387" s="154"/>
      <c r="HZ387" s="154"/>
      <c r="IA387" s="184">
        <v>1</v>
      </c>
      <c r="IB387" s="184"/>
      <c r="IC387" s="184">
        <v>64</v>
      </c>
      <c r="ID387" s="184"/>
      <c r="IE387" s="185">
        <v>0.13718173836698858</v>
      </c>
      <c r="IF387" s="185"/>
      <c r="IG387" s="184">
        <v>8.7796312554872689</v>
      </c>
    </row>
    <row r="388" spans="1:241" ht="15" customHeight="1" x14ac:dyDescent="0.25">
      <c r="A388" s="198">
        <v>385</v>
      </c>
      <c r="B388" s="155"/>
      <c r="C388" s="244"/>
      <c r="D388" s="244"/>
      <c r="E388" s="245">
        <v>70489</v>
      </c>
      <c r="F388" s="244"/>
      <c r="G388" s="244"/>
      <c r="H388" s="244"/>
      <c r="I388" s="244"/>
      <c r="J388" s="244"/>
      <c r="K388" s="244"/>
      <c r="L388" s="244"/>
      <c r="M388" s="244"/>
      <c r="N388" s="244"/>
      <c r="O388" s="244"/>
      <c r="P388" s="244"/>
      <c r="Q388" s="244"/>
      <c r="R388" s="244"/>
      <c r="S388" s="244"/>
      <c r="U388" s="244"/>
      <c r="V388" s="244"/>
      <c r="W388" s="244"/>
      <c r="X388" s="244"/>
      <c r="Y388" s="244"/>
      <c r="Z388" s="244"/>
      <c r="AA388" s="244"/>
      <c r="AB388" s="244"/>
      <c r="AC388" s="244"/>
      <c r="AD388" s="244"/>
      <c r="AE388" s="244"/>
      <c r="AF388" s="244"/>
      <c r="AG388" s="244"/>
      <c r="AH388" s="244"/>
      <c r="AI388" s="244"/>
      <c r="AJ388" s="244"/>
      <c r="AK388" s="244"/>
      <c r="AL388" s="244"/>
      <c r="AM388" s="244"/>
      <c r="AN388" s="244"/>
      <c r="AO388" s="244"/>
      <c r="AP388" s="244"/>
      <c r="AQ388" s="244"/>
      <c r="AR388" s="244"/>
      <c r="AS388" s="244"/>
      <c r="AT388" s="244"/>
      <c r="AU388" s="244"/>
      <c r="AV388" s="244"/>
      <c r="AW388" s="244"/>
      <c r="AX388" s="244"/>
      <c r="AY388" s="244"/>
      <c r="AZ388" s="244"/>
      <c r="BA388" s="244"/>
      <c r="BB388" s="244"/>
      <c r="BC388" s="244">
        <v>715</v>
      </c>
      <c r="BD388" s="244"/>
      <c r="BE388" s="244">
        <v>319</v>
      </c>
      <c r="BF388" s="244"/>
      <c r="BG388" s="244">
        <v>200</v>
      </c>
      <c r="BH388" s="244"/>
      <c r="BI388" s="244">
        <v>152</v>
      </c>
      <c r="BJ388" s="244"/>
      <c r="BK388" s="244"/>
      <c r="BL388" s="244"/>
      <c r="BM388" s="244"/>
      <c r="BN388" s="244"/>
      <c r="BO388" s="244"/>
      <c r="BP388" s="244"/>
      <c r="BQ388" s="244"/>
      <c r="BR388" s="244"/>
      <c r="BS388" s="244"/>
      <c r="BT388" s="244"/>
      <c r="BU388" s="244"/>
      <c r="BW388" s="244"/>
      <c r="BX388" s="244"/>
      <c r="BY388" s="244"/>
      <c r="BZ388" s="244"/>
      <c r="CA388" s="244"/>
      <c r="CB388" s="244"/>
      <c r="CC388" s="244"/>
      <c r="CE388" s="244"/>
      <c r="CF388" s="244"/>
      <c r="CG388" s="244"/>
      <c r="CH388" s="244"/>
      <c r="CI388" s="244"/>
      <c r="CJ388" s="244"/>
      <c r="CK388" s="244"/>
      <c r="CL388" s="244"/>
      <c r="CM388" s="244"/>
      <c r="CN388" s="244"/>
      <c r="CO388" s="257">
        <v>7.2</v>
      </c>
      <c r="CP388" s="244"/>
      <c r="CQ388" s="244"/>
      <c r="CR388" s="244"/>
      <c r="CS388" s="244"/>
      <c r="CT388" s="244"/>
      <c r="CU388" s="244"/>
      <c r="CV388" s="244"/>
      <c r="CW388" s="244"/>
      <c r="CX388" s="244"/>
      <c r="CY388" s="244"/>
      <c r="CZ388" s="244"/>
      <c r="DA388" s="244"/>
      <c r="DE388" s="244"/>
      <c r="DF388" s="244"/>
      <c r="DG388" s="244"/>
      <c r="DH388" s="244"/>
      <c r="DI388" s="244"/>
      <c r="DJ388" s="244"/>
      <c r="DK388" s="244"/>
      <c r="DL388" s="244"/>
      <c r="DM388" s="244"/>
      <c r="DN388" s="244"/>
      <c r="DO388" s="244"/>
      <c r="DP388" s="244"/>
      <c r="DQ388" s="244"/>
      <c r="DR388" s="244"/>
      <c r="DS388" s="244"/>
      <c r="DT388" s="244"/>
      <c r="DU388" s="244"/>
      <c r="DV388" s="244"/>
      <c r="DW388" s="244"/>
      <c r="DX388" s="244"/>
      <c r="DY388" s="244"/>
      <c r="DZ388" s="244"/>
      <c r="EA388" s="244"/>
      <c r="EB388" s="244"/>
      <c r="EC388" s="245">
        <v>600000</v>
      </c>
      <c r="ED388" s="244"/>
      <c r="EE388" s="245">
        <v>400000</v>
      </c>
      <c r="EK388" s="242">
        <v>5.8000000000000007</v>
      </c>
      <c r="EO388" s="244"/>
      <c r="EP388" s="244"/>
      <c r="GA388" s="254">
        <v>7.9650043044477874</v>
      </c>
      <c r="GB388" s="254"/>
      <c r="GC388" s="254">
        <v>37.858196954331163</v>
      </c>
      <c r="GD388" s="254"/>
      <c r="GE388" s="254">
        <v>93.115051665727165</v>
      </c>
      <c r="GF388" s="254"/>
      <c r="GG388" s="254">
        <v>137.84397270483811</v>
      </c>
      <c r="GH388" s="254"/>
      <c r="GI388" s="254">
        <v>104.13381469565898</v>
      </c>
      <c r="GJ388" s="254"/>
      <c r="GK388" s="254">
        <v>23.920474055326064</v>
      </c>
      <c r="GL388" s="254"/>
      <c r="GM388" s="254">
        <v>1.2009641381102363</v>
      </c>
      <c r="GN388" s="254"/>
      <c r="GO388" s="254">
        <v>76.699058773836782</v>
      </c>
      <c r="GP388" s="254"/>
      <c r="GQ388" s="254">
        <v>1404</v>
      </c>
      <c r="GR388" s="254"/>
      <c r="GS388" s="254">
        <v>81.7</v>
      </c>
      <c r="GT388" s="254"/>
      <c r="GU388" s="184">
        <v>0</v>
      </c>
      <c r="GV388" s="184"/>
      <c r="GW388" s="184">
        <v>73.099999999999994</v>
      </c>
      <c r="GX388" s="184"/>
      <c r="GY388" s="184">
        <v>58.6</v>
      </c>
      <c r="GZ388" s="184"/>
      <c r="HC388" s="184"/>
      <c r="HG388" s="184">
        <v>1277</v>
      </c>
      <c r="HH388" s="184"/>
      <c r="HI388" s="184">
        <v>7359</v>
      </c>
      <c r="HJ388" s="184"/>
      <c r="HK388" s="184">
        <v>684</v>
      </c>
      <c r="HL388" s="184"/>
      <c r="HM388" s="184">
        <v>10230</v>
      </c>
      <c r="HO388" s="183">
        <v>386.28824179874675</v>
      </c>
      <c r="HQ388" s="154"/>
      <c r="HS388" s="238">
        <v>12</v>
      </c>
      <c r="HT388" s="194">
        <v>2003</v>
      </c>
      <c r="HU388" s="239"/>
      <c r="HW388" s="239">
        <v>58.794682170000002</v>
      </c>
      <c r="HX388" s="239"/>
      <c r="HY388" s="154"/>
      <c r="HZ388" s="154"/>
      <c r="IA388" s="184">
        <v>0</v>
      </c>
      <c r="IB388" s="184"/>
      <c r="IC388" s="184">
        <v>93</v>
      </c>
      <c r="ID388" s="184"/>
      <c r="IE388" s="185">
        <v>0</v>
      </c>
      <c r="IF388" s="185"/>
      <c r="IG388" s="184">
        <v>12.351089684848001</v>
      </c>
    </row>
    <row r="389" spans="1:241" ht="15" customHeight="1" x14ac:dyDescent="0.25">
      <c r="A389" s="156">
        <v>386</v>
      </c>
      <c r="B389" s="155"/>
      <c r="C389" s="244"/>
      <c r="D389" s="244"/>
      <c r="E389" s="245">
        <v>72302</v>
      </c>
      <c r="F389" s="244"/>
      <c r="G389" s="244"/>
      <c r="H389" s="244"/>
      <c r="I389" s="244"/>
      <c r="J389" s="244"/>
      <c r="K389" s="244"/>
      <c r="L389" s="244"/>
      <c r="M389" s="244"/>
      <c r="N389" s="244"/>
      <c r="O389" s="244"/>
      <c r="P389" s="244"/>
      <c r="Q389" s="244"/>
      <c r="R389" s="244"/>
      <c r="S389" s="244"/>
      <c r="U389" s="244"/>
      <c r="V389" s="244"/>
      <c r="W389" s="244"/>
      <c r="X389" s="244"/>
      <c r="Y389" s="244"/>
      <c r="Z389" s="244"/>
      <c r="AA389" s="244"/>
      <c r="AB389" s="244"/>
      <c r="AC389" s="244"/>
      <c r="AD389" s="244"/>
      <c r="AE389" s="244"/>
      <c r="AF389" s="244"/>
      <c r="AG389" s="244"/>
      <c r="AH389" s="244"/>
      <c r="AI389" s="244"/>
      <c r="AJ389" s="244"/>
      <c r="AK389" s="244"/>
      <c r="AL389" s="244"/>
      <c r="AM389" s="244"/>
      <c r="AN389" s="244"/>
      <c r="AO389" s="244"/>
      <c r="AP389" s="244"/>
      <c r="AQ389" s="244"/>
      <c r="AR389" s="244"/>
      <c r="AS389" s="244"/>
      <c r="AT389" s="244"/>
      <c r="AU389" s="244"/>
      <c r="AV389" s="244"/>
      <c r="AW389" s="244"/>
      <c r="AX389" s="244"/>
      <c r="AY389" s="244"/>
      <c r="AZ389" s="244"/>
      <c r="BA389" s="244"/>
      <c r="BB389" s="244"/>
      <c r="BC389" s="244">
        <v>545</v>
      </c>
      <c r="BD389" s="244"/>
      <c r="BE389" s="244">
        <v>276</v>
      </c>
      <c r="BF389" s="244"/>
      <c r="BG389" s="244">
        <v>67</v>
      </c>
      <c r="BH389" s="244"/>
      <c r="BI389" s="244">
        <v>120</v>
      </c>
      <c r="BJ389" s="244"/>
      <c r="BK389" s="244"/>
      <c r="BL389" s="244"/>
      <c r="BM389" s="244"/>
      <c r="BN389" s="244"/>
      <c r="BO389" s="244"/>
      <c r="BP389" s="244"/>
      <c r="BQ389" s="244"/>
      <c r="BR389" s="244"/>
      <c r="BS389" s="244"/>
      <c r="BT389" s="244"/>
      <c r="BU389" s="244"/>
      <c r="BW389" s="244"/>
      <c r="BX389" s="244"/>
      <c r="BY389" s="244"/>
      <c r="BZ389" s="244"/>
      <c r="CA389" s="244"/>
      <c r="CB389" s="244"/>
      <c r="CC389" s="244"/>
      <c r="CE389" s="244"/>
      <c r="CF389" s="244"/>
      <c r="CG389" s="244"/>
      <c r="CH389" s="244"/>
      <c r="CI389" s="244"/>
      <c r="CJ389" s="244"/>
      <c r="CK389" s="244"/>
      <c r="CL389" s="244"/>
      <c r="CM389" s="244"/>
      <c r="CN389" s="244"/>
      <c r="CO389" s="257">
        <v>7.7</v>
      </c>
      <c r="CP389" s="244"/>
      <c r="CQ389" s="244"/>
      <c r="CR389" s="244"/>
      <c r="CS389" s="244"/>
      <c r="CT389" s="244"/>
      <c r="CU389" s="244"/>
      <c r="CV389" s="244"/>
      <c r="CW389" s="244"/>
      <c r="CX389" s="244"/>
      <c r="CY389" s="244"/>
      <c r="CZ389" s="244"/>
      <c r="DA389" s="244"/>
      <c r="DE389" s="244"/>
      <c r="DF389" s="244"/>
      <c r="DG389" s="244"/>
      <c r="DH389" s="244"/>
      <c r="DI389" s="244"/>
      <c r="DJ389" s="244"/>
      <c r="DK389" s="244"/>
      <c r="DL389" s="244"/>
      <c r="DM389" s="244"/>
      <c r="DN389" s="244"/>
      <c r="DO389" s="244"/>
      <c r="DP389" s="244"/>
      <c r="DQ389" s="244"/>
      <c r="DR389" s="244"/>
      <c r="DS389" s="244"/>
      <c r="DT389" s="244"/>
      <c r="DU389" s="244"/>
      <c r="DV389" s="244"/>
      <c r="DW389" s="244"/>
      <c r="DX389" s="244"/>
      <c r="DY389" s="244"/>
      <c r="DZ389" s="244"/>
      <c r="EA389" s="244"/>
      <c r="EB389" s="244"/>
      <c r="EC389" s="245">
        <v>670000</v>
      </c>
      <c r="ED389" s="244"/>
      <c r="EE389" s="245">
        <v>420000</v>
      </c>
      <c r="EK389" s="242">
        <v>4.9000000000000004</v>
      </c>
      <c r="EO389" s="244"/>
      <c r="EP389" s="244"/>
      <c r="GA389" s="254">
        <v>5.3908355795148255</v>
      </c>
      <c r="GB389" s="254"/>
      <c r="GC389" s="254">
        <v>35.410055119425422</v>
      </c>
      <c r="GD389" s="254"/>
      <c r="GE389" s="254">
        <v>94.024604569420035</v>
      </c>
      <c r="GF389" s="254"/>
      <c r="GG389" s="254">
        <v>149.68517458500287</v>
      </c>
      <c r="GH389" s="254"/>
      <c r="GI389" s="254">
        <v>110.42143090493303</v>
      </c>
      <c r="GJ389" s="254"/>
      <c r="GK389" s="254">
        <v>24.628616106333073</v>
      </c>
      <c r="GL389" s="254"/>
      <c r="GM389" s="254">
        <v>1.3277273733126798</v>
      </c>
      <c r="GN389" s="254"/>
      <c r="GO389" s="254">
        <v>79.290285049447348</v>
      </c>
      <c r="GP389" s="254"/>
      <c r="GQ389" s="254">
        <v>1360</v>
      </c>
      <c r="GR389" s="254"/>
      <c r="GS389" s="254">
        <v>87.9</v>
      </c>
      <c r="GT389" s="254"/>
      <c r="GU389" s="184">
        <v>61.2</v>
      </c>
      <c r="GV389" s="184"/>
      <c r="GW389" s="184">
        <v>74.8</v>
      </c>
      <c r="GX389" s="184"/>
      <c r="GY389" s="184">
        <v>59.099999999999994</v>
      </c>
      <c r="GZ389" s="184"/>
      <c r="HC389" s="184"/>
      <c r="HG389" s="184">
        <v>1237</v>
      </c>
      <c r="HH389" s="184"/>
      <c r="HI389" s="184">
        <v>7429</v>
      </c>
      <c r="HJ389" s="184"/>
      <c r="HK389" s="184">
        <v>676</v>
      </c>
      <c r="HL389" s="184"/>
      <c r="HM389" s="184">
        <v>10546</v>
      </c>
      <c r="HO389" s="183">
        <v>495.11271262182748</v>
      </c>
      <c r="HQ389" s="154"/>
      <c r="HS389" s="238">
        <v>13</v>
      </c>
      <c r="HT389" s="194">
        <v>2004</v>
      </c>
      <c r="HU389" s="239"/>
      <c r="HW389" s="239">
        <v>56.179153679999999</v>
      </c>
      <c r="HX389" s="239"/>
      <c r="HY389" s="154"/>
      <c r="HZ389" s="154"/>
      <c r="IA389" s="184">
        <v>4</v>
      </c>
      <c r="IB389" s="184"/>
      <c r="IC389" s="184">
        <v>50</v>
      </c>
      <c r="ID389" s="184"/>
      <c r="IE389" s="185">
        <v>0.51613896186492969</v>
      </c>
      <c r="IF389" s="185"/>
      <c r="IG389" s="184">
        <v>6.4517370233116216</v>
      </c>
    </row>
    <row r="390" spans="1:241" ht="15" customHeight="1" x14ac:dyDescent="0.25">
      <c r="A390" s="156">
        <v>387</v>
      </c>
      <c r="B390" s="155"/>
      <c r="C390" s="244"/>
      <c r="D390" s="244"/>
      <c r="E390" s="245">
        <v>73613</v>
      </c>
      <c r="F390" s="244"/>
      <c r="G390" s="244"/>
      <c r="H390" s="244"/>
      <c r="I390" s="244"/>
      <c r="J390" s="244"/>
      <c r="K390" s="244"/>
      <c r="L390" s="244"/>
      <c r="M390" s="244"/>
      <c r="N390" s="244"/>
      <c r="O390" s="244"/>
      <c r="P390" s="244"/>
      <c r="Q390" s="244"/>
      <c r="R390" s="244"/>
      <c r="S390" s="244"/>
      <c r="U390" s="244"/>
      <c r="V390" s="244"/>
      <c r="W390" s="244"/>
      <c r="X390" s="244"/>
      <c r="Y390" s="244"/>
      <c r="Z390" s="244"/>
      <c r="AA390" s="244"/>
      <c r="AB390" s="244"/>
      <c r="AC390" s="244"/>
      <c r="AD390" s="244"/>
      <c r="AE390" s="244"/>
      <c r="AF390" s="244"/>
      <c r="AG390" s="244"/>
      <c r="AH390" s="244"/>
      <c r="AI390" s="244"/>
      <c r="AJ390" s="244"/>
      <c r="AK390" s="244"/>
      <c r="AL390" s="244"/>
      <c r="AM390" s="244"/>
      <c r="AN390" s="244"/>
      <c r="AO390" s="244"/>
      <c r="AP390" s="244"/>
      <c r="AQ390" s="244"/>
      <c r="AR390" s="244"/>
      <c r="AS390" s="244"/>
      <c r="AT390" s="244"/>
      <c r="AU390" s="244"/>
      <c r="AV390" s="244"/>
      <c r="AW390" s="244"/>
      <c r="AX390" s="244"/>
      <c r="AY390" s="244"/>
      <c r="AZ390" s="244"/>
      <c r="BA390" s="244"/>
      <c r="BB390" s="244"/>
      <c r="BC390" s="244">
        <v>780</v>
      </c>
      <c r="BD390" s="244"/>
      <c r="BE390" s="244">
        <v>260</v>
      </c>
      <c r="BF390" s="244"/>
      <c r="BG390" s="244">
        <v>135</v>
      </c>
      <c r="BH390" s="244"/>
      <c r="BI390" s="244">
        <v>149</v>
      </c>
      <c r="BJ390" s="244"/>
      <c r="BK390" s="244"/>
      <c r="BL390" s="244"/>
      <c r="BM390" s="244"/>
      <c r="BN390" s="244"/>
      <c r="BO390" s="244"/>
      <c r="BP390" s="244"/>
      <c r="BQ390" s="244"/>
      <c r="BR390" s="244"/>
      <c r="BS390" s="244"/>
      <c r="BT390" s="244"/>
      <c r="BU390" s="244"/>
      <c r="BW390" s="244"/>
      <c r="BX390" s="244"/>
      <c r="BY390" s="244"/>
      <c r="BZ390" s="244"/>
      <c r="CA390" s="244"/>
      <c r="CB390" s="244"/>
      <c r="CC390" s="244"/>
      <c r="CE390" s="244"/>
      <c r="CF390" s="244"/>
      <c r="CG390" s="244"/>
      <c r="CH390" s="244"/>
      <c r="CI390" s="244"/>
      <c r="CJ390" s="244"/>
      <c r="CK390" s="244"/>
      <c r="CL390" s="244"/>
      <c r="CM390" s="244"/>
      <c r="CN390" s="244"/>
      <c r="CO390" s="257">
        <v>7.2</v>
      </c>
      <c r="CP390" s="244"/>
      <c r="CQ390" s="244"/>
      <c r="CR390" s="244"/>
      <c r="CS390" s="244"/>
      <c r="CT390" s="244"/>
      <c r="CU390" s="244"/>
      <c r="CV390" s="244"/>
      <c r="CW390" s="244"/>
      <c r="CX390" s="244"/>
      <c r="CY390" s="244"/>
      <c r="CZ390" s="244"/>
      <c r="DA390" s="244"/>
      <c r="DE390" s="244"/>
      <c r="DF390" s="244"/>
      <c r="DG390" s="244"/>
      <c r="DH390" s="244"/>
      <c r="DI390" s="244"/>
      <c r="DJ390" s="244"/>
      <c r="DK390" s="244"/>
      <c r="DL390" s="244"/>
      <c r="DM390" s="244"/>
      <c r="DN390" s="244"/>
      <c r="DO390" s="244"/>
      <c r="DP390" s="244"/>
      <c r="DQ390" s="244"/>
      <c r="DR390" s="244"/>
      <c r="DS390" s="244"/>
      <c r="DT390" s="244"/>
      <c r="DU390" s="244"/>
      <c r="DV390" s="244"/>
      <c r="DW390" s="244"/>
      <c r="DX390" s="244"/>
      <c r="DY390" s="244"/>
      <c r="DZ390" s="244"/>
      <c r="EA390" s="244"/>
      <c r="EB390" s="244"/>
      <c r="EC390" s="245">
        <v>725000</v>
      </c>
      <c r="ED390" s="244"/>
      <c r="EE390" s="245">
        <v>469670</v>
      </c>
      <c r="EK390" s="242">
        <v>4.3999999999999995</v>
      </c>
      <c r="EO390" s="244"/>
      <c r="EP390" s="244"/>
      <c r="GA390" s="254">
        <v>7.5195736547277443</v>
      </c>
      <c r="GB390" s="254"/>
      <c r="GC390" s="254">
        <v>30.345163697414858</v>
      </c>
      <c r="GD390" s="254"/>
      <c r="GE390" s="254">
        <v>64.192722497228473</v>
      </c>
      <c r="GF390" s="254"/>
      <c r="GG390" s="254">
        <v>112.29040339335192</v>
      </c>
      <c r="GH390" s="254"/>
      <c r="GI390" s="254">
        <v>108.77379632230901</v>
      </c>
      <c r="GJ390" s="254"/>
      <c r="GK390" s="254">
        <v>22.208782634387017</v>
      </c>
      <c r="GL390" s="254"/>
      <c r="GM390" s="254">
        <v>2.8953163368083317</v>
      </c>
      <c r="GN390" s="254"/>
      <c r="GO390" s="254">
        <v>64.870914814752524</v>
      </c>
      <c r="GP390" s="254"/>
      <c r="GQ390" s="254">
        <v>1363</v>
      </c>
      <c r="GR390" s="254"/>
      <c r="GS390" s="254">
        <v>80.5</v>
      </c>
      <c r="GT390" s="254"/>
      <c r="GU390" s="184">
        <v>72.400000000000006</v>
      </c>
      <c r="GV390" s="184"/>
      <c r="GW390" s="184">
        <v>75.2</v>
      </c>
      <c r="GX390" s="184"/>
      <c r="GY390" s="184">
        <v>59.699999999999996</v>
      </c>
      <c r="GZ390" s="184"/>
      <c r="HC390" s="184"/>
      <c r="HG390" s="223">
        <v>1006.6089251029209</v>
      </c>
      <c r="HH390" s="223"/>
      <c r="HI390" s="223">
        <v>6507.5312427466743</v>
      </c>
      <c r="HJ390" s="223"/>
      <c r="HK390" s="223">
        <v>660.89251029208765</v>
      </c>
      <c r="HL390" s="223"/>
      <c r="HM390" s="223">
        <v>9590.881882260961</v>
      </c>
      <c r="HO390" s="183">
        <v>424.60789466404799</v>
      </c>
      <c r="HQ390" s="154"/>
      <c r="HS390" s="238">
        <v>13</v>
      </c>
      <c r="HT390" s="194">
        <v>2005</v>
      </c>
      <c r="HU390" s="239"/>
      <c r="HW390" s="239">
        <v>56.630431919999999</v>
      </c>
      <c r="HX390" s="239"/>
      <c r="HY390" s="154"/>
      <c r="HZ390" s="154"/>
      <c r="IA390" s="184">
        <v>4</v>
      </c>
      <c r="IB390" s="184"/>
      <c r="IC390" s="184">
        <v>73</v>
      </c>
      <c r="ID390" s="184"/>
      <c r="IE390" s="185">
        <v>0.5009830660932143</v>
      </c>
      <c r="IF390" s="185"/>
      <c r="IG390" s="184">
        <v>9.1429409562011603</v>
      </c>
    </row>
    <row r="391" spans="1:241" ht="15" customHeight="1" x14ac:dyDescent="0.25">
      <c r="A391" s="156">
        <v>388</v>
      </c>
      <c r="B391" s="155"/>
      <c r="C391" s="244"/>
      <c r="D391" s="244"/>
      <c r="E391" s="245">
        <v>75154</v>
      </c>
      <c r="F391" s="244"/>
      <c r="G391" s="244"/>
      <c r="H391" s="244"/>
      <c r="I391" s="244"/>
      <c r="J391" s="244"/>
      <c r="K391" s="244"/>
      <c r="L391" s="244"/>
      <c r="M391" s="244"/>
      <c r="N391" s="244"/>
      <c r="O391" s="244"/>
      <c r="P391" s="244"/>
      <c r="Q391" s="244"/>
      <c r="R391" s="244"/>
      <c r="S391" s="244"/>
      <c r="U391" s="244"/>
      <c r="V391" s="244"/>
      <c r="W391" s="244"/>
      <c r="X391" s="244"/>
      <c r="Y391" s="244"/>
      <c r="Z391" s="244"/>
      <c r="AA391" s="244"/>
      <c r="AB391" s="244"/>
      <c r="AC391" s="244"/>
      <c r="AD391" s="244"/>
      <c r="AE391" s="244"/>
      <c r="AF391" s="244"/>
      <c r="AG391" s="244"/>
      <c r="AH391" s="244"/>
      <c r="AI391" s="244"/>
      <c r="AJ391" s="244"/>
      <c r="AK391" s="244"/>
      <c r="AL391" s="244"/>
      <c r="AM391" s="244"/>
      <c r="AN391" s="244"/>
      <c r="AO391" s="244"/>
      <c r="AP391" s="244"/>
      <c r="AQ391" s="244"/>
      <c r="AR391" s="244"/>
      <c r="AS391" s="244"/>
      <c r="AT391" s="244"/>
      <c r="AU391" s="244"/>
      <c r="AV391" s="244"/>
      <c r="AW391" s="244"/>
      <c r="AX391" s="244"/>
      <c r="AY391" s="244"/>
      <c r="AZ391" s="244"/>
      <c r="BA391" s="244"/>
      <c r="BB391" s="244"/>
      <c r="BC391" s="268">
        <v>523</v>
      </c>
      <c r="BD391" s="240"/>
      <c r="BE391" s="268">
        <v>197</v>
      </c>
      <c r="BF391" s="240"/>
      <c r="BG391" s="268">
        <v>75</v>
      </c>
      <c r="BH391" s="240"/>
      <c r="BI391" s="268">
        <v>101</v>
      </c>
      <c r="BJ391" s="244"/>
      <c r="BK391" s="244"/>
      <c r="BL391" s="244"/>
      <c r="BM391" s="244"/>
      <c r="BN391" s="244"/>
      <c r="BO391" s="244"/>
      <c r="BP391" s="244"/>
      <c r="BQ391" s="244"/>
      <c r="BR391" s="244"/>
      <c r="BS391" s="244"/>
      <c r="BT391" s="244"/>
      <c r="BU391" s="244"/>
      <c r="BW391" s="244"/>
      <c r="BX391" s="244"/>
      <c r="BY391" s="244"/>
      <c r="BZ391" s="244"/>
      <c r="CA391" s="244"/>
      <c r="CB391" s="244"/>
      <c r="CC391" s="244"/>
      <c r="CE391" s="244"/>
      <c r="CF391" s="244"/>
      <c r="CG391" s="244"/>
      <c r="CH391" s="244"/>
      <c r="CI391" s="244"/>
      <c r="CJ391" s="244"/>
      <c r="CK391" s="244"/>
      <c r="CL391" s="244"/>
      <c r="CM391" s="244"/>
      <c r="CN391" s="244"/>
      <c r="CO391" s="257">
        <v>5</v>
      </c>
      <c r="CP391" s="244"/>
      <c r="CQ391" s="244"/>
      <c r="CR391" s="244"/>
      <c r="CS391" s="244"/>
      <c r="CT391" s="244"/>
      <c r="CU391" s="244"/>
      <c r="CV391" s="244"/>
      <c r="CW391" s="244"/>
      <c r="CX391" s="244"/>
      <c r="CY391" s="244"/>
      <c r="CZ391" s="244"/>
      <c r="DA391" s="244"/>
      <c r="DE391" s="244"/>
      <c r="DF391" s="244"/>
      <c r="DG391" s="244"/>
      <c r="DH391" s="244"/>
      <c r="DI391" s="244"/>
      <c r="DJ391" s="244"/>
      <c r="DK391" s="244"/>
      <c r="DL391" s="244"/>
      <c r="DM391" s="244"/>
      <c r="DN391" s="244"/>
      <c r="DO391" s="244"/>
      <c r="DP391" s="244"/>
      <c r="DQ391" s="244"/>
      <c r="DR391" s="244"/>
      <c r="DS391" s="244"/>
      <c r="DT391" s="244"/>
      <c r="DU391" s="244"/>
      <c r="DV391" s="244"/>
      <c r="DW391" s="244"/>
      <c r="DX391" s="244"/>
      <c r="DY391" s="244"/>
      <c r="DZ391" s="244"/>
      <c r="EA391" s="244"/>
      <c r="EB391" s="244"/>
      <c r="EC391" s="245">
        <v>822000</v>
      </c>
      <c r="ED391" s="244"/>
      <c r="EE391" s="245">
        <v>465000</v>
      </c>
      <c r="EK391" s="242">
        <v>5.8999999999999995</v>
      </c>
      <c r="EO391" s="244"/>
      <c r="EP391" s="244"/>
      <c r="GA391" s="254">
        <v>7.2339445006929282</v>
      </c>
      <c r="GC391" s="254">
        <v>23.425622943159954</v>
      </c>
      <c r="GE391" s="254">
        <v>58.563170102377967</v>
      </c>
      <c r="GG391" s="254">
        <v>122.81755820129055</v>
      </c>
      <c r="GI391" s="254">
        <v>96.82343232024968</v>
      </c>
      <c r="GK391" s="254">
        <v>26.116405995942603</v>
      </c>
      <c r="GM391" s="254">
        <v>0</v>
      </c>
      <c r="GO391" s="254">
        <v>63.863228834155002</v>
      </c>
      <c r="GP391" s="254"/>
      <c r="GQ391" s="254">
        <v>1515</v>
      </c>
      <c r="GR391" s="254"/>
      <c r="GS391" s="254">
        <v>77</v>
      </c>
      <c r="GT391" s="254"/>
      <c r="GU391" s="184">
        <v>63.2</v>
      </c>
      <c r="GV391" s="184"/>
      <c r="GW391" s="184">
        <v>74.8</v>
      </c>
      <c r="GX391" s="184"/>
      <c r="GY391" s="184">
        <v>56.7</v>
      </c>
      <c r="GZ391" s="184"/>
      <c r="HC391" s="184"/>
      <c r="HG391" s="184">
        <v>1122.2763216961912</v>
      </c>
      <c r="HH391" s="184"/>
      <c r="HI391" s="184">
        <v>7459.9721445261694</v>
      </c>
      <c r="HJ391" s="184"/>
      <c r="HK391" s="184">
        <v>719.40789852319949</v>
      </c>
      <c r="HL391" s="184"/>
      <c r="HM391" s="184">
        <v>10689.825845735926</v>
      </c>
      <c r="HO391" s="183">
        <v>541.09626102483628</v>
      </c>
      <c r="HQ391" s="154"/>
      <c r="HS391" s="238">
        <v>13</v>
      </c>
      <c r="HT391" s="194">
        <v>2006</v>
      </c>
      <c r="HU391" s="239"/>
      <c r="HW391" s="239">
        <v>56.099418110000002</v>
      </c>
      <c r="HX391" s="239"/>
      <c r="HY391" s="154"/>
      <c r="HZ391" s="154"/>
      <c r="IA391" s="184">
        <v>0</v>
      </c>
      <c r="IB391" s="184"/>
      <c r="IC391" s="184">
        <v>52</v>
      </c>
      <c r="ID391" s="184"/>
      <c r="IE391" s="185">
        <v>0</v>
      </c>
      <c r="IF391" s="185"/>
      <c r="IG391" s="184">
        <v>6.3269941108433221</v>
      </c>
    </row>
    <row r="392" spans="1:241" ht="15" customHeight="1" x14ac:dyDescent="0.25">
      <c r="A392" s="156">
        <v>389</v>
      </c>
      <c r="B392" s="155"/>
      <c r="C392" s="244"/>
      <c r="D392" s="244"/>
      <c r="E392" s="245">
        <v>77281</v>
      </c>
      <c r="F392" s="244"/>
      <c r="G392" s="244"/>
      <c r="H392" s="244"/>
      <c r="I392" s="244"/>
      <c r="J392" s="244"/>
      <c r="K392" s="244"/>
      <c r="L392" s="244"/>
      <c r="M392" s="244"/>
      <c r="N392" s="244"/>
      <c r="O392" s="244"/>
      <c r="P392" s="244"/>
      <c r="Q392" s="244"/>
      <c r="R392" s="244"/>
      <c r="S392" s="244"/>
      <c r="U392" s="244"/>
      <c r="V392" s="244"/>
      <c r="W392" s="244"/>
      <c r="X392" s="244"/>
      <c r="Y392" s="244"/>
      <c r="Z392" s="244"/>
      <c r="AA392" s="244"/>
      <c r="AB392" s="244"/>
      <c r="AC392" s="244"/>
      <c r="AD392" s="244"/>
      <c r="AE392" s="244"/>
      <c r="AF392" s="244"/>
      <c r="AG392" s="244"/>
      <c r="AH392" s="244"/>
      <c r="AI392" s="244"/>
      <c r="AJ392" s="244"/>
      <c r="AK392" s="244"/>
      <c r="AL392" s="244"/>
      <c r="AM392" s="244"/>
      <c r="AN392" s="244"/>
      <c r="AO392" s="244"/>
      <c r="AP392" s="244"/>
      <c r="AQ392" s="244"/>
      <c r="AR392" s="244"/>
      <c r="AS392" s="244"/>
      <c r="AT392" s="244"/>
      <c r="AU392" s="244"/>
      <c r="AV392" s="244"/>
      <c r="AW392" s="244"/>
      <c r="AX392" s="244"/>
      <c r="AY392" s="244"/>
      <c r="AZ392" s="244"/>
      <c r="BA392" s="244"/>
      <c r="BB392" s="244"/>
      <c r="BC392" s="244">
        <v>611</v>
      </c>
      <c r="BD392" s="244"/>
      <c r="BE392" s="244">
        <v>175</v>
      </c>
      <c r="BF392" s="244"/>
      <c r="BG392" s="244">
        <v>78</v>
      </c>
      <c r="BH392" s="244"/>
      <c r="BI392" s="244">
        <v>163</v>
      </c>
      <c r="BJ392" s="244"/>
      <c r="BK392" s="244"/>
      <c r="BL392" s="244"/>
      <c r="BM392" s="244"/>
      <c r="BN392" s="244"/>
      <c r="BO392" s="244"/>
      <c r="BP392" s="244"/>
      <c r="BQ392" s="244"/>
      <c r="BR392" s="244"/>
      <c r="BS392" s="244"/>
      <c r="BT392" s="244"/>
      <c r="BU392" s="244"/>
      <c r="BW392" s="244"/>
      <c r="BX392" s="244"/>
      <c r="BY392" s="244"/>
      <c r="BZ392" s="244"/>
      <c r="CA392" s="244"/>
      <c r="CB392" s="244"/>
      <c r="CC392" s="244"/>
      <c r="CE392" s="244"/>
      <c r="CF392" s="244"/>
      <c r="CG392" s="244"/>
      <c r="CH392" s="244"/>
      <c r="CI392" s="244"/>
      <c r="CJ392" s="244"/>
      <c r="CK392" s="244"/>
      <c r="CL392" s="244"/>
      <c r="CM392" s="244"/>
      <c r="CN392" s="244"/>
      <c r="CO392" s="257">
        <v>6.5</v>
      </c>
      <c r="CP392" s="244"/>
      <c r="CQ392" s="244"/>
      <c r="CR392" s="244"/>
      <c r="CS392" s="244"/>
      <c r="CT392" s="244"/>
      <c r="CU392" s="244"/>
      <c r="CV392" s="244"/>
      <c r="CW392" s="244"/>
      <c r="CX392" s="244"/>
      <c r="CY392" s="244"/>
      <c r="CZ392" s="244"/>
      <c r="DA392" s="244"/>
      <c r="DE392" s="244"/>
      <c r="DF392" s="244"/>
      <c r="DG392" s="244"/>
      <c r="DH392" s="244"/>
      <c r="DI392" s="244"/>
      <c r="DJ392" s="244"/>
      <c r="DK392" s="244"/>
      <c r="DL392" s="244"/>
      <c r="DM392" s="244"/>
      <c r="DN392" s="244"/>
      <c r="DO392" s="244"/>
      <c r="DP392" s="244"/>
      <c r="DQ392" s="244"/>
      <c r="DR392" s="244"/>
      <c r="DS392" s="244"/>
      <c r="DT392" s="244"/>
      <c r="DU392" s="244"/>
      <c r="DV392" s="244"/>
      <c r="DW392" s="244"/>
      <c r="DX392" s="244"/>
      <c r="DY392" s="244"/>
      <c r="DZ392" s="244"/>
      <c r="EA392" s="244"/>
      <c r="EB392" s="244"/>
      <c r="EC392" s="245">
        <v>900000</v>
      </c>
      <c r="ED392" s="244"/>
      <c r="EE392" s="245">
        <v>495000</v>
      </c>
      <c r="EK392" s="242">
        <v>4.5999999999999996</v>
      </c>
      <c r="EO392" s="244"/>
      <c r="EP392" s="244"/>
      <c r="GA392" s="254">
        <v>6.202279132644211</v>
      </c>
      <c r="GC392" s="254">
        <v>25.788185331401465</v>
      </c>
      <c r="GE392" s="254">
        <v>72.102893902499162</v>
      </c>
      <c r="GG392" s="254">
        <v>127.91350940439408</v>
      </c>
      <c r="GI392" s="254">
        <v>104.79299295882475</v>
      </c>
      <c r="GK392" s="254">
        <v>24.017942376820844</v>
      </c>
      <c r="GM392" s="254">
        <v>0</v>
      </c>
      <c r="GO392" s="254">
        <v>68.836151945817221</v>
      </c>
      <c r="GP392" s="254"/>
      <c r="GQ392" s="254">
        <v>1449</v>
      </c>
      <c r="GR392" s="254"/>
      <c r="GS392" s="254">
        <v>86.057517291590827</v>
      </c>
      <c r="GT392" s="254"/>
      <c r="GU392" s="184">
        <v>62.66339869281046</v>
      </c>
      <c r="GV392" s="184"/>
      <c r="GW392" s="184">
        <v>73.376159885795857</v>
      </c>
      <c r="GX392" s="184"/>
      <c r="GY392" s="184">
        <v>58.672376873661669</v>
      </c>
      <c r="GZ392" s="184"/>
      <c r="HC392" s="184"/>
      <c r="HG392" s="184">
        <v>1049.7395684276801</v>
      </c>
      <c r="HH392" s="184"/>
      <c r="HI392" s="184">
        <v>6805.56350523725</v>
      </c>
      <c r="HJ392" s="184"/>
      <c r="HK392" s="184">
        <v>596.41691946654453</v>
      </c>
      <c r="HL392" s="184"/>
      <c r="HM392" s="184">
        <v>9939.9004063877273</v>
      </c>
      <c r="HO392" s="183">
        <v>755.67419684715196</v>
      </c>
      <c r="HQ392" s="154"/>
      <c r="HS392" s="238">
        <v>9</v>
      </c>
      <c r="HT392" s="194">
        <v>2007</v>
      </c>
      <c r="HU392" s="239"/>
      <c r="HW392" s="239">
        <v>52.788995999999997</v>
      </c>
      <c r="HX392" s="239"/>
      <c r="HY392" s="154"/>
      <c r="HZ392" s="154"/>
      <c r="IA392" s="184">
        <v>4</v>
      </c>
      <c r="IB392" s="184"/>
      <c r="IC392" s="184">
        <v>57.333333333333336</v>
      </c>
      <c r="ID392" s="184"/>
      <c r="IE392" s="185">
        <v>0.47319338116462906</v>
      </c>
      <c r="IF392" s="185"/>
      <c r="IG392" s="184">
        <v>6.7824384633596839</v>
      </c>
    </row>
    <row r="393" spans="1:241" ht="15" customHeight="1" x14ac:dyDescent="0.25">
      <c r="A393" s="156">
        <v>390</v>
      </c>
      <c r="B393" s="155"/>
      <c r="C393" s="244"/>
      <c r="D393" s="244"/>
      <c r="E393" s="245">
        <v>79959</v>
      </c>
      <c r="F393" s="244"/>
      <c r="G393" s="244"/>
      <c r="H393" s="244"/>
      <c r="I393" s="244"/>
      <c r="J393" s="244"/>
      <c r="K393" s="244"/>
      <c r="L393" s="244"/>
      <c r="M393" s="244"/>
      <c r="N393" s="244"/>
      <c r="O393" s="244"/>
      <c r="P393" s="244"/>
      <c r="Q393" s="244"/>
      <c r="R393" s="244"/>
      <c r="S393" s="244"/>
      <c r="U393" s="244"/>
      <c r="V393" s="244"/>
      <c r="W393" s="244"/>
      <c r="X393" s="244"/>
      <c r="Y393" s="244"/>
      <c r="Z393" s="244"/>
      <c r="AA393" s="244"/>
      <c r="AB393" s="244"/>
      <c r="AC393" s="244"/>
      <c r="AD393" s="244"/>
      <c r="AE393" s="244"/>
      <c r="AF393" s="244"/>
      <c r="AG393" s="244"/>
      <c r="AH393" s="244"/>
      <c r="AI393" s="244"/>
      <c r="AJ393" s="244"/>
      <c r="AK393" s="244"/>
      <c r="AL393" s="244"/>
      <c r="AM393" s="244"/>
      <c r="AN393" s="244"/>
      <c r="AO393" s="244"/>
      <c r="AP393" s="244"/>
      <c r="AQ393" s="244"/>
      <c r="AR393" s="244"/>
      <c r="AS393" s="244"/>
      <c r="AT393" s="244"/>
      <c r="AU393" s="244"/>
      <c r="AV393" s="244"/>
      <c r="AW393" s="244"/>
      <c r="AX393" s="244"/>
      <c r="AY393" s="244"/>
      <c r="AZ393" s="244"/>
      <c r="BA393" s="244"/>
      <c r="BB393" s="244"/>
      <c r="BC393" s="244">
        <f>SUM(BE393,BG393,BI393)</f>
        <v>1673</v>
      </c>
      <c r="BD393" s="244"/>
      <c r="BE393" s="244">
        <v>533</v>
      </c>
      <c r="BF393" s="244"/>
      <c r="BG393" s="244">
        <v>143</v>
      </c>
      <c r="BH393" s="244"/>
      <c r="BI393" s="244">
        <v>997</v>
      </c>
      <c r="BJ393" s="244"/>
      <c r="BK393" s="244"/>
      <c r="BL393" s="244"/>
      <c r="BM393" s="244"/>
      <c r="BN393" s="244"/>
      <c r="BO393" s="244"/>
      <c r="BP393" s="244"/>
      <c r="BQ393" s="244"/>
      <c r="BR393" s="244"/>
      <c r="BS393" s="244"/>
      <c r="BT393" s="244"/>
      <c r="BU393" s="244"/>
      <c r="BW393" s="244"/>
      <c r="BX393" s="244"/>
      <c r="BY393" s="244"/>
      <c r="BZ393" s="244"/>
      <c r="CA393" s="244"/>
      <c r="CB393" s="244"/>
      <c r="CC393" s="244"/>
      <c r="CE393" s="244"/>
      <c r="CF393" s="244"/>
      <c r="CG393" s="244"/>
      <c r="CH393" s="244"/>
      <c r="CI393" s="244"/>
      <c r="CJ393" s="244"/>
      <c r="CK393" s="244"/>
      <c r="CL393" s="244"/>
      <c r="CM393" s="244"/>
      <c r="CN393" s="244"/>
      <c r="CO393" s="257">
        <v>7.6</v>
      </c>
      <c r="CP393" s="244"/>
      <c r="CQ393" s="244"/>
      <c r="CR393" s="244"/>
      <c r="CS393" s="244"/>
      <c r="CT393" s="244"/>
      <c r="CU393" s="244"/>
      <c r="CV393" s="244"/>
      <c r="CW393" s="244"/>
      <c r="CX393" s="244"/>
      <c r="CY393" s="244"/>
      <c r="CZ393" s="244"/>
      <c r="DA393" s="244"/>
      <c r="DE393" s="244"/>
      <c r="DF393" s="244"/>
      <c r="DG393" s="244"/>
      <c r="DH393" s="244"/>
      <c r="DI393" s="244"/>
      <c r="DJ393" s="244"/>
      <c r="DK393" s="244"/>
      <c r="DL393" s="244"/>
      <c r="DM393" s="244"/>
      <c r="DN393" s="244"/>
      <c r="DO393" s="244"/>
      <c r="DP393" s="244"/>
      <c r="DQ393" s="244"/>
      <c r="DR393" s="244"/>
      <c r="DS393" s="244"/>
      <c r="DT393" s="244"/>
      <c r="DU393" s="244"/>
      <c r="DV393" s="244"/>
      <c r="DW393" s="244"/>
      <c r="DX393" s="244"/>
      <c r="DY393" s="244"/>
      <c r="DZ393" s="244"/>
      <c r="EA393" s="244"/>
      <c r="EB393" s="244"/>
      <c r="EC393" s="245">
        <v>926000</v>
      </c>
      <c r="ED393" s="244"/>
      <c r="EE393" s="245">
        <v>507500</v>
      </c>
      <c r="EK393" s="242">
        <v>5.7</v>
      </c>
      <c r="EO393" s="244"/>
      <c r="EP393" s="244"/>
      <c r="GA393" s="254">
        <v>8.9702488186130704</v>
      </c>
      <c r="GB393" s="254"/>
      <c r="GC393" s="254">
        <v>28.780550526712908</v>
      </c>
      <c r="GD393" s="254"/>
      <c r="GE393" s="254">
        <v>63.522359902111134</v>
      </c>
      <c r="GF393" s="254"/>
      <c r="GG393" s="254">
        <v>108.54250641212464</v>
      </c>
      <c r="GH393" s="254"/>
      <c r="GI393" s="254">
        <v>89.777245629187874</v>
      </c>
      <c r="GJ393" s="254"/>
      <c r="GK393" s="254">
        <v>22.163786538018275</v>
      </c>
      <c r="GL393" s="254"/>
      <c r="GM393" s="254">
        <v>1.9059459683768294</v>
      </c>
      <c r="GN393" s="254"/>
      <c r="GO393" s="254">
        <v>61.815467403068034</v>
      </c>
      <c r="GP393" s="254"/>
      <c r="GQ393" s="254">
        <v>1433</v>
      </c>
      <c r="GR393" s="254"/>
      <c r="GS393" s="254">
        <v>82</v>
      </c>
      <c r="GT393" s="254"/>
      <c r="GU393" s="184">
        <v>65</v>
      </c>
      <c r="GV393" s="184"/>
      <c r="GW393" s="184">
        <v>75.5</v>
      </c>
      <c r="GX393" s="184"/>
      <c r="GY393" s="184">
        <v>58.6</v>
      </c>
      <c r="GZ393" s="184"/>
      <c r="HC393" s="184"/>
      <c r="HG393" s="184">
        <v>1111.2105816790136</v>
      </c>
      <c r="HH393" s="184"/>
      <c r="HI393" s="184">
        <v>6268.8838656252101</v>
      </c>
      <c r="HJ393" s="184"/>
      <c r="HK393" s="184">
        <v>530.42680333922692</v>
      </c>
      <c r="HL393" s="184"/>
      <c r="HM393" s="184">
        <v>9283.5881023253733</v>
      </c>
      <c r="HO393" s="183">
        <v>997.35342815795991</v>
      </c>
      <c r="HQ393" s="154"/>
      <c r="HS393" s="238">
        <v>9</v>
      </c>
      <c r="HT393" s="194">
        <v>2008</v>
      </c>
      <c r="HU393" s="239"/>
      <c r="HW393" s="239">
        <v>52.90586571</v>
      </c>
      <c r="HX393" s="239"/>
      <c r="HY393" s="154"/>
      <c r="HZ393" s="154"/>
      <c r="IA393" s="184"/>
      <c r="IB393" s="184"/>
      <c r="ID393" s="184"/>
      <c r="IE393" s="185"/>
      <c r="IF393" s="185"/>
      <c r="IG393" s="184"/>
    </row>
    <row r="394" spans="1:241" ht="15" customHeight="1" x14ac:dyDescent="0.25">
      <c r="A394" s="156">
        <v>391</v>
      </c>
      <c r="B394" s="155"/>
      <c r="C394" s="244"/>
      <c r="D394" s="244"/>
      <c r="E394" s="245">
        <v>82761</v>
      </c>
      <c r="F394" s="244"/>
      <c r="G394" s="244"/>
      <c r="H394" s="244"/>
      <c r="I394" s="244"/>
      <c r="J394" s="244"/>
      <c r="K394" s="244"/>
      <c r="L394" s="244"/>
      <c r="M394" s="244"/>
      <c r="N394" s="244"/>
      <c r="O394" s="244"/>
      <c r="P394" s="244"/>
      <c r="Q394" s="244"/>
      <c r="R394" s="244"/>
      <c r="S394" s="244"/>
      <c r="U394" s="244"/>
      <c r="V394" s="244"/>
      <c r="W394" s="244"/>
      <c r="X394" s="244"/>
      <c r="Y394" s="244"/>
      <c r="Z394" s="244"/>
      <c r="AA394" s="244"/>
      <c r="AB394" s="244"/>
      <c r="AC394" s="244"/>
      <c r="AD394" s="244"/>
      <c r="AE394" s="244"/>
      <c r="AF394" s="244"/>
      <c r="AG394" s="244"/>
      <c r="AH394" s="244"/>
      <c r="AI394" s="244"/>
      <c r="AJ394" s="244"/>
      <c r="AK394" s="244"/>
      <c r="AL394" s="244"/>
      <c r="AM394" s="244"/>
      <c r="AN394" s="244"/>
      <c r="AO394" s="244"/>
      <c r="AP394" s="244"/>
      <c r="AQ394" s="244"/>
      <c r="AR394" s="244"/>
      <c r="AS394" s="244"/>
      <c r="AT394" s="244"/>
      <c r="AU394" s="244"/>
      <c r="AV394" s="244"/>
      <c r="AW394" s="244"/>
      <c r="AX394" s="244"/>
      <c r="AY394" s="244"/>
      <c r="AZ394" s="244"/>
      <c r="BA394" s="244"/>
      <c r="BB394" s="244"/>
      <c r="BC394" s="244">
        <v>1929</v>
      </c>
      <c r="BD394" s="244"/>
      <c r="BE394" s="244">
        <v>464</v>
      </c>
      <c r="BF394" s="244"/>
      <c r="BG394" s="244">
        <v>174</v>
      </c>
      <c r="BH394" s="244"/>
      <c r="BI394" s="244">
        <v>1291</v>
      </c>
      <c r="BJ394" s="244"/>
      <c r="BK394" s="244"/>
      <c r="BL394" s="244"/>
      <c r="BM394" s="244"/>
      <c r="BN394" s="244"/>
      <c r="BO394" s="244"/>
      <c r="BP394" s="244"/>
      <c r="BQ394" s="244"/>
      <c r="BR394" s="244"/>
      <c r="BS394" s="244"/>
      <c r="BT394" s="244"/>
      <c r="BU394" s="244"/>
      <c r="BW394" s="244"/>
      <c r="BX394" s="244"/>
      <c r="BY394" s="244"/>
      <c r="BZ394" s="244"/>
      <c r="CA394" s="244"/>
      <c r="CB394" s="244"/>
      <c r="CC394" s="244"/>
      <c r="CE394" s="244"/>
      <c r="CF394" s="244"/>
      <c r="CG394" s="244"/>
      <c r="CH394" s="244"/>
      <c r="CI394" s="244"/>
      <c r="CJ394" s="244"/>
      <c r="CK394" s="244"/>
      <c r="CL394" s="244"/>
      <c r="CM394" s="244"/>
      <c r="CN394" s="244"/>
      <c r="CO394" s="257">
        <v>4.7</v>
      </c>
      <c r="CP394" s="244"/>
      <c r="CQ394" s="244"/>
      <c r="CR394" s="244"/>
      <c r="CS394" s="244"/>
      <c r="CT394" s="244"/>
      <c r="CU394" s="244"/>
      <c r="CV394" s="244"/>
      <c r="CW394" s="244"/>
      <c r="CX394" s="244"/>
      <c r="CY394" s="244"/>
      <c r="CZ394" s="244"/>
      <c r="DA394" s="244"/>
      <c r="DE394" s="244"/>
      <c r="DF394" s="244"/>
      <c r="DG394" s="244"/>
      <c r="DH394" s="244"/>
      <c r="DI394" s="244"/>
      <c r="DJ394" s="244"/>
      <c r="DK394" s="244"/>
      <c r="DL394" s="244"/>
      <c r="DM394" s="244"/>
      <c r="DN394" s="244"/>
      <c r="DO394" s="244"/>
      <c r="DP394" s="244"/>
      <c r="DQ394" s="244"/>
      <c r="DR394" s="244"/>
      <c r="DS394" s="244"/>
      <c r="DT394" s="244"/>
      <c r="DU394" s="244"/>
      <c r="DV394" s="244"/>
      <c r="DW394" s="244"/>
      <c r="DX394" s="244"/>
      <c r="DY394" s="244"/>
      <c r="DZ394" s="244"/>
      <c r="EA394" s="244"/>
      <c r="EB394" s="244"/>
      <c r="EC394" s="245">
        <v>848000</v>
      </c>
      <c r="ED394" s="244"/>
      <c r="EE394" s="245">
        <v>512500</v>
      </c>
      <c r="EK394" s="242">
        <v>4.5</v>
      </c>
      <c r="EO394" s="244"/>
      <c r="EP394" s="244"/>
      <c r="GA394" s="254">
        <v>6.4070467176437589</v>
      </c>
      <c r="GB394" s="254"/>
      <c r="GC394" s="254">
        <v>26.141914971165548</v>
      </c>
      <c r="GD394" s="254"/>
      <c r="GE394" s="254">
        <v>62.410814711055316</v>
      </c>
      <c r="GF394" s="254"/>
      <c r="GG394" s="254">
        <v>108.89837135724518</v>
      </c>
      <c r="GH394" s="254"/>
      <c r="GI394" s="254">
        <v>94.461774488736296</v>
      </c>
      <c r="GJ394" s="254"/>
      <c r="GK394" s="254">
        <v>21.630664610874589</v>
      </c>
      <c r="GL394" s="254"/>
      <c r="GM394" s="254">
        <v>2.2203097668206757</v>
      </c>
      <c r="GN394" s="254"/>
      <c r="GO394" s="254">
        <v>55.440345233772476</v>
      </c>
      <c r="GP394" s="254"/>
      <c r="GQ394" s="254">
        <v>1400.5</v>
      </c>
      <c r="GR394" s="254"/>
      <c r="GS394" s="254">
        <v>80.05</v>
      </c>
      <c r="GT394" s="254"/>
      <c r="GU394" s="184">
        <v>62.05</v>
      </c>
      <c r="GV394" s="184"/>
      <c r="GW394" s="184">
        <v>75.5</v>
      </c>
      <c r="GX394" s="184"/>
      <c r="GY394" s="184">
        <v>58.6</v>
      </c>
      <c r="GZ394" s="184"/>
      <c r="HC394" s="184"/>
      <c r="HG394" s="184">
        <v>1196.7663242646013</v>
      </c>
      <c r="HH394" s="184"/>
      <c r="HI394" s="184">
        <v>5963.046831413475</v>
      </c>
      <c r="HJ394" s="184"/>
      <c r="HK394" s="184">
        <v>514.15006618314681</v>
      </c>
      <c r="HL394" s="184"/>
      <c r="HM394" s="184">
        <v>9055.6047826895519</v>
      </c>
      <c r="HO394" s="183">
        <v>1080.678923608484</v>
      </c>
      <c r="HQ394" s="154"/>
      <c r="HS394" s="238">
        <v>9</v>
      </c>
      <c r="HT394" s="194">
        <v>2009</v>
      </c>
      <c r="HU394" s="239"/>
      <c r="HW394" s="239">
        <v>53</v>
      </c>
      <c r="HX394" s="239"/>
      <c r="HY394" s="154"/>
      <c r="HZ394" s="154"/>
      <c r="IA394" s="184"/>
      <c r="IB394" s="184"/>
      <c r="ID394" s="184"/>
      <c r="IE394" s="185"/>
      <c r="IF394" s="185"/>
      <c r="IG394" s="184"/>
    </row>
    <row r="395" spans="1:241" ht="15" customHeight="1" x14ac:dyDescent="0.25">
      <c r="A395" s="156">
        <v>392</v>
      </c>
      <c r="B395" s="155"/>
      <c r="C395" s="244"/>
      <c r="D395" s="244"/>
      <c r="E395" s="245">
        <v>85194</v>
      </c>
      <c r="F395" s="244"/>
      <c r="G395" s="244"/>
      <c r="H395" s="244"/>
      <c r="I395" s="244"/>
      <c r="J395" s="244"/>
      <c r="K395" s="244"/>
      <c r="L395" s="244"/>
      <c r="M395" s="244"/>
      <c r="N395" s="244"/>
      <c r="O395" s="244"/>
      <c r="P395" s="244"/>
      <c r="Q395" s="244"/>
      <c r="R395" s="244"/>
      <c r="S395" s="244"/>
      <c r="U395" s="244"/>
      <c r="V395" s="244"/>
      <c r="W395" s="244"/>
      <c r="X395" s="244"/>
      <c r="Y395" s="244"/>
      <c r="Z395" s="244"/>
      <c r="AA395" s="244"/>
      <c r="AB395" s="244"/>
      <c r="AC395" s="244"/>
      <c r="AD395" s="244"/>
      <c r="AE395" s="244"/>
      <c r="AF395" s="244"/>
      <c r="AG395" s="244"/>
      <c r="AH395" s="244"/>
      <c r="AI395" s="244"/>
      <c r="AJ395" s="244"/>
      <c r="AK395" s="244"/>
      <c r="AL395" s="244"/>
      <c r="AM395" s="244"/>
      <c r="AN395" s="244"/>
      <c r="AO395" s="244"/>
      <c r="AP395" s="244"/>
      <c r="AQ395" s="244"/>
      <c r="AR395" s="244"/>
      <c r="AS395" s="244"/>
      <c r="AT395" s="244"/>
      <c r="AU395" s="244"/>
      <c r="AV395" s="244"/>
      <c r="AW395" s="244"/>
      <c r="AX395" s="244"/>
      <c r="AY395" s="244"/>
      <c r="AZ395" s="244"/>
      <c r="BA395" s="244"/>
      <c r="BB395" s="244"/>
      <c r="BC395" s="244">
        <v>1612</v>
      </c>
      <c r="BD395" s="244"/>
      <c r="BE395" s="244">
        <v>498</v>
      </c>
      <c r="BF395" s="244"/>
      <c r="BG395" s="244">
        <v>136</v>
      </c>
      <c r="BH395" s="244"/>
      <c r="BI395" s="244">
        <v>978</v>
      </c>
      <c r="BJ395" s="244"/>
      <c r="BK395" s="244"/>
      <c r="BL395" s="244"/>
      <c r="BM395" s="244"/>
      <c r="BN395" s="244"/>
      <c r="BO395" s="244"/>
      <c r="BP395" s="244"/>
      <c r="BQ395" s="244"/>
      <c r="BR395" s="244"/>
      <c r="BS395" s="244"/>
      <c r="BT395" s="244"/>
      <c r="BU395" s="244"/>
      <c r="BW395" s="244"/>
      <c r="BX395" s="244"/>
      <c r="BY395" s="244"/>
      <c r="BZ395" s="244"/>
      <c r="CA395" s="244"/>
      <c r="CB395" s="244"/>
      <c r="CC395" s="244"/>
      <c r="CE395" s="244"/>
      <c r="CF395" s="244"/>
      <c r="CG395" s="244"/>
      <c r="CH395" s="244"/>
      <c r="CI395" s="244"/>
      <c r="CJ395" s="244"/>
      <c r="CK395" s="244"/>
      <c r="CL395" s="244"/>
      <c r="CM395" s="244"/>
      <c r="CN395" s="244"/>
      <c r="CO395" s="257">
        <v>4.8</v>
      </c>
      <c r="CP395" s="244"/>
      <c r="CQ395" s="244"/>
      <c r="CR395" s="244"/>
      <c r="CS395" s="244"/>
      <c r="CT395" s="244"/>
      <c r="CU395" s="244"/>
      <c r="CV395" s="244"/>
      <c r="CW395" s="244"/>
      <c r="CX395" s="244"/>
      <c r="CY395" s="244"/>
      <c r="CZ395" s="244"/>
      <c r="DA395" s="244"/>
      <c r="DE395" s="244"/>
      <c r="DF395" s="244"/>
      <c r="DG395" s="244"/>
      <c r="DH395" s="244"/>
      <c r="DI395" s="244"/>
      <c r="DJ395" s="244"/>
      <c r="DK395" s="244"/>
      <c r="DL395" s="244"/>
      <c r="DM395" s="244"/>
      <c r="DN395" s="244"/>
      <c r="DO395" s="244"/>
      <c r="DP395" s="244"/>
      <c r="DQ395" s="244"/>
      <c r="DR395" s="244"/>
      <c r="DS395" s="244"/>
      <c r="DT395" s="244"/>
      <c r="DU395" s="244"/>
      <c r="DV395" s="244"/>
      <c r="DW395" s="244"/>
      <c r="DX395" s="244"/>
      <c r="DY395" s="244"/>
      <c r="DZ395" s="244"/>
      <c r="EA395" s="244"/>
      <c r="EB395" s="244"/>
      <c r="EC395" s="245">
        <v>870500</v>
      </c>
      <c r="ED395" s="244"/>
      <c r="EE395" s="245">
        <v>540000</v>
      </c>
      <c r="EK395" s="242">
        <v>4.9000000000000004</v>
      </c>
      <c r="EO395" s="244"/>
      <c r="EP395" s="244"/>
      <c r="GA395" s="254">
        <v>3.8757041540281332</v>
      </c>
      <c r="GB395" s="254"/>
      <c r="GC395" s="254">
        <v>23.518140103120668</v>
      </c>
      <c r="GD395" s="254"/>
      <c r="GE395" s="254">
        <v>61.337501240950843</v>
      </c>
      <c r="GF395" s="254"/>
      <c r="GG395" s="254">
        <v>109.22539204123572</v>
      </c>
      <c r="GH395" s="254"/>
      <c r="GI395" s="254">
        <v>98.909179109353218</v>
      </c>
      <c r="GJ395" s="254"/>
      <c r="GK395" s="254">
        <v>21.129386083607319</v>
      </c>
      <c r="GL395" s="254"/>
      <c r="GM395" s="254">
        <v>2.5168249356326542</v>
      </c>
      <c r="GN395" s="254"/>
      <c r="GO395" s="254">
        <v>55.716105327003291</v>
      </c>
      <c r="GP395" s="254"/>
      <c r="GQ395" s="254">
        <v>1368</v>
      </c>
      <c r="GR395" s="254"/>
      <c r="GS395" s="254">
        <v>78.099999999999994</v>
      </c>
      <c r="GT395" s="254"/>
      <c r="GU395" s="184">
        <v>59.1</v>
      </c>
      <c r="GV395" s="184"/>
      <c r="GW395" s="184"/>
      <c r="GX395" s="184"/>
      <c r="GY395" s="184"/>
      <c r="GZ395" s="184"/>
      <c r="HC395" s="184"/>
      <c r="HG395" s="184">
        <v>1197.0218865663978</v>
      </c>
      <c r="HH395" s="184"/>
      <c r="HI395" s="184">
        <v>6578.8066151772537</v>
      </c>
      <c r="HJ395" s="184"/>
      <c r="HK395" s="184">
        <v>627.92837123724348</v>
      </c>
      <c r="HL395" s="184"/>
      <c r="HM395" s="184">
        <v>10041.505316531524</v>
      </c>
      <c r="HO395" s="183">
        <v>1020.0466656079356</v>
      </c>
      <c r="HQ395" s="154"/>
      <c r="HS395" s="238">
        <v>9</v>
      </c>
      <c r="HT395" s="194">
        <v>2010</v>
      </c>
      <c r="HU395" s="239"/>
      <c r="HW395" s="239">
        <v>54</v>
      </c>
      <c r="HX395" s="239"/>
      <c r="HY395" s="154"/>
      <c r="HZ395" s="154"/>
      <c r="IA395" s="184"/>
      <c r="IB395" s="184"/>
      <c r="ID395" s="184"/>
      <c r="IE395" s="185"/>
      <c r="IF395" s="185"/>
      <c r="IG395" s="184"/>
    </row>
    <row r="396" spans="1:241" ht="15" customHeight="1" x14ac:dyDescent="0.25">
      <c r="A396" s="198">
        <v>393</v>
      </c>
      <c r="B396" s="155"/>
      <c r="C396" s="244"/>
      <c r="D396" s="244"/>
      <c r="E396" s="245">
        <v>87355</v>
      </c>
      <c r="F396" s="244"/>
      <c r="G396" s="244"/>
      <c r="H396" s="244"/>
      <c r="I396" s="244"/>
      <c r="J396" s="244"/>
      <c r="K396" s="244"/>
      <c r="L396" s="244"/>
      <c r="M396" s="244"/>
      <c r="N396" s="244"/>
      <c r="O396" s="244"/>
      <c r="P396" s="244"/>
      <c r="Q396" s="244"/>
      <c r="R396" s="244"/>
      <c r="S396" s="244"/>
      <c r="U396" s="244"/>
      <c r="V396" s="244"/>
      <c r="W396" s="244"/>
      <c r="X396" s="244"/>
      <c r="Y396" s="244"/>
      <c r="Z396" s="244"/>
      <c r="AA396" s="244"/>
      <c r="AB396" s="244"/>
      <c r="AC396" s="244"/>
      <c r="AD396" s="244"/>
      <c r="AE396" s="244"/>
      <c r="AF396" s="244"/>
      <c r="AG396" s="244"/>
      <c r="AH396" s="244"/>
      <c r="AI396" s="244"/>
      <c r="AJ396" s="244"/>
      <c r="AK396" s="244"/>
      <c r="AL396" s="244"/>
      <c r="AM396" s="244"/>
      <c r="AN396" s="244"/>
      <c r="AO396" s="244"/>
      <c r="AP396" s="244"/>
      <c r="AQ396" s="244"/>
      <c r="AR396" s="244"/>
      <c r="AS396" s="244"/>
      <c r="AT396" s="244"/>
      <c r="AU396" s="244"/>
      <c r="AV396" s="244"/>
      <c r="AW396" s="244"/>
      <c r="AX396" s="244"/>
      <c r="AY396" s="244"/>
      <c r="AZ396" s="244"/>
      <c r="BA396" s="244"/>
      <c r="BB396" s="244"/>
      <c r="BC396" s="244">
        <v>1137</v>
      </c>
      <c r="BD396" s="244"/>
      <c r="BE396" s="244">
        <v>412</v>
      </c>
      <c r="BF396" s="244"/>
      <c r="BG396" s="244">
        <v>16</v>
      </c>
      <c r="BH396" s="244"/>
      <c r="BI396" s="244">
        <v>709</v>
      </c>
      <c r="BJ396" s="244"/>
      <c r="BK396" s="244"/>
      <c r="BL396" s="244"/>
      <c r="BM396" s="244"/>
      <c r="BN396" s="244"/>
      <c r="BO396" s="244"/>
      <c r="BP396" s="244"/>
      <c r="BQ396" s="244"/>
      <c r="BR396" s="244"/>
      <c r="BS396" s="244"/>
      <c r="BT396" s="244"/>
      <c r="BU396" s="244"/>
      <c r="BW396" s="244"/>
      <c r="BX396" s="244"/>
      <c r="BY396" s="244"/>
      <c r="BZ396" s="244"/>
      <c r="CA396" s="244"/>
      <c r="CB396" s="244"/>
      <c r="CC396" s="244"/>
      <c r="CE396" s="244"/>
      <c r="CF396" s="244"/>
      <c r="CG396" s="244"/>
      <c r="CH396" s="244"/>
      <c r="CI396" s="244"/>
      <c r="CJ396" s="244"/>
      <c r="CK396" s="244"/>
      <c r="CL396" s="244"/>
      <c r="CM396" s="244"/>
      <c r="CN396" s="244"/>
      <c r="CO396" s="257">
        <v>4</v>
      </c>
      <c r="CP396" s="244"/>
      <c r="CQ396" s="244"/>
      <c r="CR396" s="244"/>
      <c r="CS396" s="244"/>
      <c r="CT396" s="244"/>
      <c r="CU396" s="244"/>
      <c r="CV396" s="244"/>
      <c r="CW396" s="244"/>
      <c r="CX396" s="244"/>
      <c r="CY396" s="244"/>
      <c r="CZ396" s="244"/>
      <c r="DA396" s="244"/>
      <c r="DE396" s="244"/>
      <c r="DF396" s="244"/>
      <c r="DG396" s="244"/>
      <c r="DH396" s="244"/>
      <c r="DI396" s="244"/>
      <c r="DJ396" s="244"/>
      <c r="DK396" s="244"/>
      <c r="DL396" s="244"/>
      <c r="DM396" s="244"/>
      <c r="DN396" s="244"/>
      <c r="DO396" s="244"/>
      <c r="DP396" s="244"/>
      <c r="DQ396" s="244"/>
      <c r="DR396" s="244"/>
      <c r="DS396" s="244"/>
      <c r="DT396" s="244"/>
      <c r="DU396" s="244"/>
      <c r="DV396" s="244"/>
      <c r="DW396" s="244"/>
      <c r="DX396" s="244"/>
      <c r="DY396" s="244"/>
      <c r="DZ396" s="244"/>
      <c r="EA396" s="244"/>
      <c r="EB396" s="244"/>
      <c r="EC396" s="245">
        <v>1010500</v>
      </c>
      <c r="ED396" s="244"/>
      <c r="EE396" s="245">
        <v>550000</v>
      </c>
      <c r="EK396" s="242">
        <v>2.9000000000000004</v>
      </c>
      <c r="EO396" s="244"/>
      <c r="EP396" s="244"/>
      <c r="GA396" s="254">
        <v>2.6326162922796619</v>
      </c>
      <c r="GB396" s="254"/>
      <c r="GC396" s="254">
        <v>24.153203381945534</v>
      </c>
      <c r="GD396" s="254"/>
      <c r="GE396" s="254">
        <v>57.182629417297683</v>
      </c>
      <c r="GF396" s="254"/>
      <c r="GG396" s="254">
        <v>111.96031150979199</v>
      </c>
      <c r="GH396" s="254"/>
      <c r="GI396" s="254">
        <v>93.443391248853018</v>
      </c>
      <c r="GJ396" s="254"/>
      <c r="GK396" s="254">
        <v>21.981572728171841</v>
      </c>
      <c r="GL396" s="254"/>
      <c r="GM396" s="254">
        <v>2.0544115659759896</v>
      </c>
      <c r="GN396" s="254"/>
      <c r="GO396" s="254">
        <v>54.656183035982991</v>
      </c>
      <c r="GP396" s="254"/>
      <c r="GQ396" s="254"/>
      <c r="GR396" s="254"/>
      <c r="GS396" s="254"/>
      <c r="GT396" s="254"/>
      <c r="GU396" s="184"/>
      <c r="GV396" s="184"/>
      <c r="GW396" s="184"/>
      <c r="GX396" s="184"/>
      <c r="GY396" s="184"/>
      <c r="GZ396" s="184"/>
      <c r="HC396" s="184"/>
      <c r="HG396" s="184">
        <v>1099.1556294876923</v>
      </c>
      <c r="HH396" s="184"/>
      <c r="HI396" s="184">
        <v>5937.9671937840858</v>
      </c>
      <c r="HJ396" s="184"/>
      <c r="HK396" s="184">
        <v>514.8343896738329</v>
      </c>
      <c r="HL396" s="184"/>
      <c r="HM396" s="184">
        <v>9309.1322566381004</v>
      </c>
      <c r="HO396" s="183">
        <v>1112</v>
      </c>
      <c r="HQ396" s="154"/>
      <c r="HS396" s="238">
        <v>9</v>
      </c>
      <c r="HT396" s="194">
        <v>2011</v>
      </c>
      <c r="HU396" s="239"/>
      <c r="HW396" s="239">
        <v>0</v>
      </c>
      <c r="HX396" s="239"/>
      <c r="HY396" s="154"/>
      <c r="HZ396" s="154"/>
      <c r="IA396" s="184"/>
      <c r="IB396" s="184"/>
      <c r="ID396" s="184"/>
      <c r="IE396" s="185"/>
      <c r="IF396" s="185"/>
      <c r="IG396" s="184"/>
    </row>
    <row r="397" spans="1:241" ht="15" customHeight="1" x14ac:dyDescent="0.3">
      <c r="A397" s="156">
        <v>394</v>
      </c>
      <c r="B397" s="155"/>
      <c r="C397" s="244"/>
      <c r="D397" s="244"/>
      <c r="E397" s="245">
        <v>89362</v>
      </c>
      <c r="F397" s="244"/>
      <c r="G397" s="244"/>
      <c r="H397" s="244"/>
      <c r="I397" s="244"/>
      <c r="J397" s="244"/>
      <c r="K397" s="244"/>
      <c r="L397" s="244"/>
      <c r="M397" s="244"/>
      <c r="N397" s="244"/>
      <c r="O397" s="244"/>
      <c r="P397" s="244"/>
      <c r="Q397" s="244"/>
      <c r="R397" s="244"/>
      <c r="S397" s="244"/>
      <c r="U397" s="244"/>
      <c r="V397" s="244"/>
      <c r="W397" s="244"/>
      <c r="X397" s="244"/>
      <c r="Y397" s="244"/>
      <c r="Z397" s="244"/>
      <c r="AA397" s="244"/>
      <c r="AB397" s="244"/>
      <c r="AC397" s="244"/>
      <c r="AD397" s="244"/>
      <c r="AE397" s="244"/>
      <c r="AF397" s="244"/>
      <c r="AG397" s="244"/>
      <c r="AH397" s="244"/>
      <c r="AI397" s="244"/>
      <c r="AJ397" s="244"/>
      <c r="AK397" s="244"/>
      <c r="AL397" s="244"/>
      <c r="AM397" s="244"/>
      <c r="AN397" s="244"/>
      <c r="AO397" s="244"/>
      <c r="AP397" s="244"/>
      <c r="AQ397" s="244"/>
      <c r="AR397" s="244"/>
      <c r="AS397" s="244"/>
      <c r="AT397" s="244"/>
      <c r="AU397" s="244"/>
      <c r="AV397" s="244"/>
      <c r="AW397" s="244"/>
      <c r="AX397" s="244"/>
      <c r="AY397" s="244"/>
      <c r="AZ397" s="244"/>
      <c r="BA397" s="244"/>
      <c r="BB397" s="244"/>
      <c r="BC397" s="278">
        <f t="shared" ref="BC397" si="145">SUM(BE397,BG397,BI397)</f>
        <v>1461</v>
      </c>
      <c r="BD397" s="279"/>
      <c r="BE397" s="280">
        <v>584</v>
      </c>
      <c r="BF397" s="279"/>
      <c r="BG397" s="280">
        <v>23</v>
      </c>
      <c r="BH397" s="279"/>
      <c r="BI397" s="280">
        <v>854</v>
      </c>
      <c r="BJ397" s="244"/>
      <c r="BK397" s="244"/>
      <c r="BL397" s="244"/>
      <c r="BM397" s="244"/>
      <c r="BN397" s="244"/>
      <c r="BO397" s="244"/>
      <c r="BP397" s="244"/>
      <c r="BQ397" s="244"/>
      <c r="BR397" s="244"/>
      <c r="BS397" s="244"/>
      <c r="BT397" s="244"/>
      <c r="BU397" s="244"/>
      <c r="BW397" s="244"/>
      <c r="BX397" s="244"/>
      <c r="BY397" s="244"/>
      <c r="BZ397" s="244"/>
      <c r="CA397" s="244"/>
      <c r="CB397" s="244"/>
      <c r="CC397" s="244"/>
      <c r="CE397" s="244"/>
      <c r="CF397" s="244"/>
      <c r="CG397" s="244"/>
      <c r="CH397" s="244"/>
      <c r="CI397" s="244"/>
      <c r="CJ397" s="244"/>
      <c r="CK397" s="244"/>
      <c r="CL397" s="244"/>
      <c r="CM397" s="244"/>
      <c r="CN397" s="244"/>
      <c r="CO397" s="257"/>
      <c r="CP397" s="244"/>
      <c r="CQ397" s="244"/>
      <c r="CR397" s="244"/>
      <c r="CS397" s="244"/>
      <c r="CT397" s="244"/>
      <c r="CU397" s="244"/>
      <c r="CV397" s="244"/>
      <c r="CW397" s="244"/>
      <c r="CX397" s="244"/>
      <c r="CY397" s="244"/>
      <c r="CZ397" s="244"/>
      <c r="DA397" s="244"/>
      <c r="DE397" s="244"/>
      <c r="DF397" s="244"/>
      <c r="DG397" s="244"/>
      <c r="DH397" s="244"/>
      <c r="DI397" s="244"/>
      <c r="DJ397" s="244"/>
      <c r="DK397" s="244"/>
      <c r="DL397" s="244"/>
      <c r="DM397" s="244"/>
      <c r="DN397" s="244"/>
      <c r="DO397" s="244"/>
      <c r="DP397" s="244"/>
      <c r="DQ397" s="244"/>
      <c r="DR397" s="244"/>
      <c r="DS397" s="244"/>
      <c r="DT397" s="244"/>
      <c r="DU397" s="244"/>
      <c r="DV397" s="244"/>
      <c r="DW397" s="244"/>
      <c r="DX397" s="244"/>
      <c r="DY397" s="244"/>
      <c r="DZ397" s="244"/>
      <c r="EA397" s="244"/>
      <c r="EB397" s="244"/>
      <c r="EC397" s="245">
        <v>1015000</v>
      </c>
      <c r="ED397" s="244"/>
      <c r="EE397" s="245">
        <v>522460</v>
      </c>
      <c r="EK397" s="242">
        <v>2.2999999999999998</v>
      </c>
      <c r="EO397" s="244"/>
      <c r="EP397" s="244"/>
      <c r="GA397" s="254">
        <v>3.4937743900183627</v>
      </c>
      <c r="GB397" s="254"/>
      <c r="GC397" s="254">
        <v>14.642262875011866</v>
      </c>
      <c r="GD397" s="254"/>
      <c r="GE397" s="254">
        <v>40.608082852287652</v>
      </c>
      <c r="GF397" s="254"/>
      <c r="GG397" s="254">
        <v>100.66175094675131</v>
      </c>
      <c r="GH397" s="254"/>
      <c r="GI397" s="254">
        <v>86.949018635492422</v>
      </c>
      <c r="GJ397" s="254"/>
      <c r="GK397" s="254">
        <v>21.590300224492559</v>
      </c>
      <c r="GL397" s="254"/>
      <c r="GM397" s="254">
        <v>2.7283060566908244</v>
      </c>
      <c r="GN397" s="254"/>
      <c r="GO397" s="254">
        <v>46.696128931740205</v>
      </c>
      <c r="GP397" s="254"/>
      <c r="GQ397" s="254"/>
      <c r="GR397" s="254"/>
      <c r="GS397" s="254"/>
      <c r="GT397" s="254"/>
      <c r="GU397" s="184"/>
      <c r="GV397" s="184"/>
      <c r="GW397" s="184"/>
      <c r="GX397" s="184"/>
      <c r="GY397" s="184"/>
      <c r="GZ397" s="184"/>
      <c r="HC397" s="184"/>
      <c r="HG397" s="184">
        <v>1237.2971596564735</v>
      </c>
      <c r="HH397" s="184"/>
      <c r="HI397" s="184">
        <v>6515.1971110442373</v>
      </c>
      <c r="HJ397" s="184"/>
      <c r="HK397" s="184">
        <v>545.15150813676246</v>
      </c>
      <c r="HL397" s="184"/>
      <c r="HM397" s="184">
        <v>9847.4501724576967</v>
      </c>
      <c r="HO397" s="183">
        <v>896.34251044588177</v>
      </c>
      <c r="HQ397" s="154"/>
      <c r="HS397" s="238">
        <v>9</v>
      </c>
      <c r="HT397" s="194">
        <v>2012</v>
      </c>
      <c r="HU397" s="239"/>
      <c r="HW397" s="239">
        <v>54.924962829999998</v>
      </c>
      <c r="HX397" s="239"/>
      <c r="HY397" s="154"/>
      <c r="HZ397" s="154"/>
      <c r="IA397" s="184"/>
      <c r="IB397" s="184"/>
      <c r="ID397" s="184"/>
      <c r="IE397" s="185"/>
      <c r="IF397" s="185"/>
      <c r="IG397" s="184"/>
    </row>
    <row r="398" spans="1:241" ht="15" customHeight="1" x14ac:dyDescent="0.35">
      <c r="A398" s="156">
        <v>395</v>
      </c>
      <c r="B398" s="155"/>
      <c r="C398" s="244"/>
      <c r="D398" s="244"/>
      <c r="E398" s="245">
        <v>91413</v>
      </c>
      <c r="F398" s="244"/>
      <c r="G398" s="244"/>
      <c r="H398" s="244"/>
      <c r="I398" s="244"/>
      <c r="J398" s="244"/>
      <c r="K398" s="244"/>
      <c r="L398" s="244"/>
      <c r="M398" s="244"/>
      <c r="N398" s="244"/>
      <c r="O398" s="244"/>
      <c r="P398" s="244"/>
      <c r="Q398" s="244"/>
      <c r="R398" s="244"/>
      <c r="S398" s="244"/>
      <c r="U398" s="244"/>
      <c r="V398" s="244"/>
      <c r="W398" s="244"/>
      <c r="X398" s="244"/>
      <c r="Y398" s="244"/>
      <c r="Z398" s="244"/>
      <c r="AA398" s="244"/>
      <c r="AB398" s="244"/>
      <c r="AC398" s="244"/>
      <c r="AD398" s="244"/>
      <c r="AE398" s="244"/>
      <c r="AF398" s="244"/>
      <c r="AG398" s="244"/>
      <c r="AH398" s="244"/>
      <c r="AI398" s="244"/>
      <c r="AJ398" s="244"/>
      <c r="AK398" s="244"/>
      <c r="AL398" s="244"/>
      <c r="AM398" s="244"/>
      <c r="AN398" s="244"/>
      <c r="AO398" s="244"/>
      <c r="AP398" s="244"/>
      <c r="AQ398" s="244"/>
      <c r="AR398" s="244"/>
      <c r="AS398" s="244"/>
      <c r="AT398" s="244"/>
      <c r="AU398" s="244"/>
      <c r="AV398" s="244"/>
      <c r="AW398" s="244"/>
      <c r="AX398" s="244"/>
      <c r="AY398" s="244"/>
      <c r="AZ398" s="244"/>
      <c r="BA398" s="244"/>
      <c r="BB398" s="244"/>
      <c r="BC398" s="281">
        <v>1837</v>
      </c>
      <c r="BD398" s="27"/>
      <c r="BE398" s="281">
        <v>342</v>
      </c>
      <c r="BF398" s="282" t="s">
        <v>66</v>
      </c>
      <c r="BG398" s="281">
        <v>95</v>
      </c>
      <c r="BH398" s="229" t="e">
        <f>#REF!+0.0001*#REF!</f>
        <v>#REF!</v>
      </c>
      <c r="BI398" s="281">
        <v>1400</v>
      </c>
      <c r="BJ398" s="244"/>
      <c r="BK398" s="244"/>
      <c r="BL398" s="244"/>
      <c r="BM398" s="244"/>
      <c r="BN398" s="244"/>
      <c r="BO398" s="244"/>
      <c r="BP398" s="244"/>
      <c r="BQ398" s="244"/>
      <c r="BR398" s="244"/>
      <c r="BS398" s="244"/>
      <c r="BT398" s="244"/>
      <c r="BU398" s="244"/>
      <c r="BW398" s="244"/>
      <c r="BX398" s="244"/>
      <c r="BY398" s="244"/>
      <c r="BZ398" s="244"/>
      <c r="CA398" s="244"/>
      <c r="CB398" s="244"/>
      <c r="CC398" s="244"/>
      <c r="CE398" s="244"/>
      <c r="CF398" s="244"/>
      <c r="CG398" s="244"/>
      <c r="CH398" s="244"/>
      <c r="CI398" s="244"/>
      <c r="CJ398" s="244"/>
      <c r="CK398" s="244"/>
      <c r="CL398" s="244"/>
      <c r="CM398" s="244"/>
      <c r="CN398" s="244"/>
      <c r="CO398" s="257"/>
      <c r="CP398" s="244"/>
      <c r="CQ398" s="244"/>
      <c r="CR398" s="244"/>
      <c r="CS398" s="244"/>
      <c r="CT398" s="244"/>
      <c r="CU398" s="244"/>
      <c r="CV398" s="244"/>
      <c r="CW398" s="244"/>
      <c r="CX398" s="244"/>
      <c r="CY398" s="244"/>
      <c r="CZ398" s="244"/>
      <c r="DA398" s="244"/>
      <c r="DE398" s="244"/>
      <c r="DF398" s="244"/>
      <c r="DG398" s="244"/>
      <c r="DH398" s="244"/>
      <c r="DI398" s="244"/>
      <c r="DJ398" s="244"/>
      <c r="DK398" s="244"/>
      <c r="DL398" s="244"/>
      <c r="DM398" s="244"/>
      <c r="DN398" s="244"/>
      <c r="DO398" s="244"/>
      <c r="DP398" s="244"/>
      <c r="DQ398" s="244"/>
      <c r="DR398" s="244"/>
      <c r="DS398" s="244"/>
      <c r="DT398" s="244"/>
      <c r="DU398" s="244"/>
      <c r="DV398" s="244"/>
      <c r="DW398" s="244"/>
      <c r="DX398" s="244"/>
      <c r="DY398" s="244"/>
      <c r="DZ398" s="244"/>
      <c r="EA398" s="244"/>
      <c r="EB398" s="244"/>
      <c r="EC398" s="245">
        <v>982500</v>
      </c>
      <c r="ED398" s="244"/>
      <c r="EE398" s="245">
        <v>530000</v>
      </c>
      <c r="EK398" s="242">
        <v>1.7000000000000002</v>
      </c>
      <c r="EO398" s="244"/>
      <c r="EP398" s="244"/>
      <c r="GA398" s="254">
        <v>2.4547759741690203</v>
      </c>
      <c r="GB398" s="254"/>
      <c r="GC398" s="254">
        <v>14.080513786291496</v>
      </c>
      <c r="GD398" s="254"/>
      <c r="GE398" s="254">
        <v>41.310129207439893</v>
      </c>
      <c r="GF398" s="254"/>
      <c r="GG398" s="254">
        <v>96.497698897600742</v>
      </c>
      <c r="GH398" s="254"/>
      <c r="GI398" s="254">
        <v>90.863351351012525</v>
      </c>
      <c r="GJ398" s="254"/>
      <c r="GK398" s="254">
        <v>24.913061411323572</v>
      </c>
      <c r="GL398" s="254"/>
      <c r="GM398" s="254">
        <v>2.328417634982185</v>
      </c>
      <c r="GN398" s="254"/>
      <c r="GO398" s="254">
        <v>47.204177733210699</v>
      </c>
      <c r="GP398" s="254"/>
      <c r="GQ398" s="254"/>
      <c r="GR398" s="254"/>
      <c r="GS398" s="254"/>
      <c r="GT398" s="254"/>
      <c r="GU398" s="184"/>
      <c r="GV398" s="184"/>
      <c r="GW398" s="184"/>
      <c r="GX398" s="184"/>
      <c r="GY398" s="184"/>
      <c r="GZ398" s="184"/>
      <c r="HC398" s="184"/>
      <c r="HG398" s="184">
        <v>1358.2323527055942</v>
      </c>
      <c r="HH398" s="184"/>
      <c r="HI398" s="184">
        <v>6921.6069936951471</v>
      </c>
      <c r="HJ398" s="184"/>
      <c r="HK398" s="184">
        <v>693.41938141498747</v>
      </c>
      <c r="HL398" s="184"/>
      <c r="HM398" s="184">
        <v>10599.247079285526</v>
      </c>
      <c r="HO398" s="183">
        <v>892.99702334325548</v>
      </c>
      <c r="HQ398" s="154"/>
      <c r="HS398" s="238">
        <v>9</v>
      </c>
      <c r="HT398" s="194">
        <v>2013</v>
      </c>
      <c r="HU398" s="239"/>
      <c r="HW398" s="239">
        <v>57.257924750000001</v>
      </c>
      <c r="HX398" s="239"/>
      <c r="HY398" s="154"/>
      <c r="HZ398" s="154"/>
      <c r="IA398" s="184"/>
      <c r="IB398" s="184"/>
      <c r="ID398" s="184"/>
      <c r="IE398" s="185"/>
      <c r="IF398" s="185"/>
      <c r="IG398" s="184"/>
    </row>
    <row r="399" spans="1:241" ht="15" customHeight="1" x14ac:dyDescent="0.25">
      <c r="A399" s="156">
        <v>396</v>
      </c>
      <c r="B399" s="155"/>
      <c r="E399" s="245">
        <v>93482</v>
      </c>
      <c r="F399" s="244"/>
      <c r="G399" s="244"/>
      <c r="H399" s="244"/>
      <c r="I399" s="244"/>
      <c r="J399" s="244"/>
      <c r="K399" s="244"/>
      <c r="L399" s="244"/>
      <c r="M399" s="244"/>
      <c r="N399" s="244"/>
      <c r="O399" s="244"/>
      <c r="P399" s="244"/>
      <c r="Q399" s="244"/>
      <c r="R399" s="244"/>
      <c r="S399" s="244"/>
      <c r="U399" s="244"/>
      <c r="V399" s="244"/>
      <c r="W399" s="244"/>
      <c r="X399" s="244"/>
      <c r="Y399" s="244"/>
      <c r="Z399" s="244"/>
      <c r="AA399" s="244"/>
      <c r="AB399" s="244"/>
      <c r="AC399" s="244"/>
      <c r="AD399" s="244"/>
      <c r="AE399" s="244"/>
      <c r="AF399" s="244"/>
      <c r="AG399" s="244"/>
      <c r="AH399" s="242"/>
      <c r="AI399" s="244"/>
      <c r="AJ399" s="244"/>
      <c r="AK399" s="244"/>
      <c r="AL399" s="244"/>
      <c r="AM399" s="244"/>
      <c r="AN399" s="244"/>
      <c r="AO399" s="244"/>
      <c r="AP399" s="244"/>
      <c r="AQ399" s="244"/>
      <c r="AR399" s="244"/>
      <c r="AS399" s="244"/>
      <c r="AT399" s="244"/>
      <c r="AU399" s="244"/>
      <c r="AV399" s="244"/>
      <c r="AW399" s="244"/>
      <c r="AX399" s="244"/>
      <c r="AY399" s="244"/>
      <c r="AZ399" s="244"/>
      <c r="BA399" s="244"/>
      <c r="BB399" s="244"/>
      <c r="BC399" s="244"/>
      <c r="BD399" s="244"/>
      <c r="BE399" s="244"/>
      <c r="BF399" s="244"/>
      <c r="BG399" s="244"/>
      <c r="BH399" s="244"/>
      <c r="BI399" s="244"/>
      <c r="BJ399" s="244"/>
      <c r="BK399" s="244"/>
      <c r="BL399" s="244"/>
      <c r="BM399" s="244"/>
      <c r="BN399" s="244"/>
      <c r="BO399" s="244"/>
      <c r="BP399" s="244"/>
      <c r="BQ399" s="244"/>
      <c r="BR399" s="244"/>
      <c r="BS399" s="244"/>
      <c r="BT399" s="244"/>
      <c r="BU399" s="244"/>
      <c r="BW399" s="244"/>
      <c r="BX399" s="244"/>
      <c r="BY399" s="244"/>
      <c r="BZ399" s="244"/>
      <c r="CA399" s="244"/>
      <c r="CB399" s="244"/>
      <c r="CC399" s="244"/>
      <c r="CE399" s="244"/>
      <c r="CF399" s="244"/>
      <c r="CG399" s="244"/>
      <c r="CH399" s="244"/>
      <c r="CI399" s="244"/>
      <c r="CJ399" s="244"/>
      <c r="CK399" s="244"/>
      <c r="CL399" s="244"/>
      <c r="CM399" s="244"/>
      <c r="CN399" s="244"/>
      <c r="CO399" s="257"/>
      <c r="CP399" s="244"/>
      <c r="CQ399" s="244"/>
      <c r="CR399" s="244"/>
      <c r="CS399" s="244"/>
      <c r="CT399" s="244"/>
      <c r="CU399" s="244"/>
      <c r="CV399" s="244"/>
      <c r="CW399" s="244"/>
      <c r="CX399" s="244"/>
      <c r="CY399" s="244"/>
      <c r="CZ399" s="244"/>
      <c r="DA399" s="244"/>
      <c r="DE399" s="244"/>
      <c r="DF399" s="244"/>
      <c r="DG399" s="244"/>
      <c r="DH399" s="244"/>
      <c r="DI399" s="244"/>
      <c r="DJ399" s="244"/>
      <c r="DK399" s="244"/>
      <c r="DL399" s="244"/>
      <c r="DM399" s="244"/>
      <c r="DN399" s="244"/>
      <c r="DO399" s="244"/>
      <c r="DP399" s="244"/>
      <c r="DQ399" s="244"/>
      <c r="DR399" s="244"/>
      <c r="DS399" s="244"/>
      <c r="DT399" s="244"/>
      <c r="DU399" s="244"/>
      <c r="DV399" s="244"/>
      <c r="DW399" s="244"/>
      <c r="DX399" s="244"/>
      <c r="DY399" s="244"/>
      <c r="DZ399" s="244"/>
      <c r="EA399" s="244"/>
      <c r="EB399" s="244"/>
      <c r="EC399" s="245">
        <v>947450</v>
      </c>
      <c r="ED399" s="244"/>
      <c r="EE399" s="245">
        <v>473000</v>
      </c>
      <c r="EK399" s="242">
        <v>3.2</v>
      </c>
      <c r="EO399" s="244"/>
      <c r="EP399" s="244"/>
      <c r="GA399" s="267">
        <v>2.4153099800926801</v>
      </c>
      <c r="GB399" s="267"/>
      <c r="GC399" s="267">
        <v>9.9585340229651766</v>
      </c>
      <c r="GD399" s="267"/>
      <c r="GE399" s="267">
        <v>36.894192997487309</v>
      </c>
      <c r="GF399" s="267"/>
      <c r="GG399" s="267">
        <v>87.509106308910404</v>
      </c>
      <c r="GH399" s="267"/>
      <c r="GI399" s="267">
        <v>82.61100326542433</v>
      </c>
      <c r="GJ399" s="267"/>
      <c r="GK399" s="267">
        <v>23.835049407566846</v>
      </c>
      <c r="GL399" s="267"/>
      <c r="GM399" s="267">
        <v>1.7854564946950868</v>
      </c>
      <c r="GN399" s="267"/>
      <c r="GO399" s="267">
        <v>42.739250803672874</v>
      </c>
      <c r="GP399" s="254"/>
      <c r="GQ399" s="254"/>
      <c r="GR399" s="254"/>
      <c r="GS399" s="254"/>
      <c r="GT399" s="254"/>
      <c r="GU399" s="184"/>
      <c r="GV399" s="184"/>
      <c r="GW399" s="184"/>
      <c r="GX399" s="184"/>
      <c r="GY399" s="184"/>
      <c r="GZ399" s="184"/>
      <c r="HC399" s="184"/>
      <c r="HG399" s="285">
        <v>1499.531396438613</v>
      </c>
      <c r="HH399" s="285"/>
      <c r="HI399" s="285">
        <v>7967.350319304287</v>
      </c>
      <c r="HJ399" s="285"/>
      <c r="HK399" s="285">
        <v>673.4813975283887</v>
      </c>
      <c r="HL399" s="285"/>
      <c r="HM399" s="285">
        <v>11586.495499226259</v>
      </c>
      <c r="HO399" s="183">
        <v>1016.2668329449859</v>
      </c>
      <c r="HQ399" s="154"/>
      <c r="HS399" s="238">
        <v>9</v>
      </c>
      <c r="HT399" s="194">
        <v>2014</v>
      </c>
      <c r="HU399" s="239"/>
      <c r="HW399" s="239">
        <v>42.243207829999989</v>
      </c>
      <c r="HX399" s="239"/>
      <c r="HY399" s="154"/>
      <c r="HZ399" s="154"/>
      <c r="IA399" s="184"/>
      <c r="IB399" s="184"/>
      <c r="ID399" s="184"/>
      <c r="IE399" s="185"/>
      <c r="IF399" s="185"/>
      <c r="IG399" s="184"/>
    </row>
    <row r="400" spans="1:241" ht="15" customHeight="1" x14ac:dyDescent="0.25">
      <c r="A400" s="156">
        <v>397</v>
      </c>
      <c r="E400" s="245">
        <v>94928</v>
      </c>
      <c r="F400" s="244"/>
      <c r="G400" s="244"/>
      <c r="H400" s="244"/>
      <c r="I400" s="244"/>
      <c r="J400" s="244"/>
      <c r="K400" s="244"/>
      <c r="L400" s="244"/>
      <c r="M400" s="244"/>
      <c r="N400" s="244"/>
      <c r="O400" s="244"/>
      <c r="P400" s="244"/>
      <c r="Q400" s="244"/>
      <c r="R400" s="244"/>
      <c r="S400" s="244"/>
      <c r="U400" s="244"/>
      <c r="V400" s="244"/>
      <c r="W400" s="244"/>
      <c r="X400" s="244"/>
      <c r="Y400" s="244"/>
      <c r="Z400" s="244"/>
      <c r="AA400" s="244"/>
      <c r="AB400" s="244"/>
      <c r="AC400" s="244"/>
      <c r="AD400" s="244"/>
      <c r="AE400" s="244"/>
      <c r="AF400" s="244"/>
      <c r="AG400" s="244"/>
      <c r="AH400" s="242"/>
      <c r="AI400" s="244"/>
      <c r="AJ400" s="244"/>
      <c r="AK400" s="244"/>
      <c r="AL400" s="244"/>
      <c r="AM400" s="244"/>
      <c r="AN400" s="244"/>
      <c r="AO400" s="244"/>
      <c r="AP400" s="244"/>
      <c r="AQ400" s="244"/>
      <c r="AR400" s="244"/>
      <c r="AS400" s="244"/>
      <c r="AT400" s="244"/>
      <c r="AU400" s="244"/>
      <c r="AV400" s="244"/>
      <c r="AW400" s="244"/>
      <c r="AX400" s="244"/>
      <c r="AY400" s="244"/>
      <c r="AZ400" s="244"/>
      <c r="BA400" s="244"/>
      <c r="BB400" s="244"/>
      <c r="BC400" s="244"/>
      <c r="BD400" s="244"/>
      <c r="BE400" s="244"/>
      <c r="BF400" s="244"/>
      <c r="BG400" s="244"/>
      <c r="BH400" s="244"/>
      <c r="BI400" s="244"/>
      <c r="BJ400" s="244"/>
      <c r="BK400" s="244"/>
      <c r="BL400" s="244"/>
      <c r="BM400" s="244"/>
      <c r="BN400" s="244"/>
      <c r="BO400" s="244"/>
      <c r="BP400" s="244"/>
      <c r="BQ400" s="244"/>
      <c r="BR400" s="244"/>
      <c r="BS400" s="244"/>
      <c r="BT400" s="244"/>
      <c r="BU400" s="244"/>
      <c r="BW400" s="244"/>
      <c r="BX400" s="244"/>
      <c r="BY400" s="244"/>
      <c r="BZ400" s="244"/>
      <c r="CA400" s="244"/>
      <c r="CB400" s="244"/>
      <c r="CC400" s="244"/>
      <c r="CE400" s="244"/>
      <c r="CF400" s="244"/>
      <c r="CG400" s="244"/>
      <c r="CH400" s="244"/>
      <c r="CI400" s="244"/>
      <c r="CJ400" s="244"/>
      <c r="CK400" s="244"/>
      <c r="CL400" s="244"/>
      <c r="CM400" s="244"/>
      <c r="CN400" s="244"/>
      <c r="CO400" s="257"/>
      <c r="CP400" s="244"/>
      <c r="CQ400" s="244"/>
      <c r="CR400" s="244"/>
      <c r="CS400" s="244"/>
      <c r="CT400" s="244"/>
      <c r="CU400" s="244"/>
      <c r="CV400" s="244"/>
      <c r="CW400" s="244"/>
      <c r="CX400" s="244"/>
      <c r="CY400" s="244"/>
      <c r="CZ400" s="244"/>
      <c r="DA400" s="244"/>
      <c r="DE400" s="244"/>
      <c r="DF400" s="244"/>
      <c r="DG400" s="244"/>
      <c r="DH400" s="244"/>
      <c r="DI400" s="244"/>
      <c r="DJ400" s="244"/>
      <c r="DK400" s="244"/>
      <c r="DL400" s="244"/>
      <c r="DM400" s="244"/>
      <c r="DN400" s="244"/>
      <c r="DO400" s="244"/>
      <c r="DP400" s="244"/>
      <c r="DQ400" s="244"/>
      <c r="DR400" s="244"/>
      <c r="DS400" s="244"/>
      <c r="DT400" s="244"/>
      <c r="DU400" s="244"/>
      <c r="DV400" s="244"/>
      <c r="DW400" s="244"/>
      <c r="DX400" s="244"/>
      <c r="DY400" s="244"/>
      <c r="DZ400" s="244"/>
      <c r="EA400" s="244"/>
      <c r="EB400" s="244"/>
      <c r="EC400" s="245">
        <v>895000</v>
      </c>
      <c r="ED400" s="244"/>
      <c r="EE400" s="245">
        <v>480000</v>
      </c>
      <c r="EK400" s="242">
        <v>5.2</v>
      </c>
      <c r="EO400" s="244"/>
      <c r="EP400" s="244"/>
      <c r="GA400" s="267">
        <v>2.8522532800912721</v>
      </c>
      <c r="GB400" s="267"/>
      <c r="GC400" s="267">
        <v>8.2815734989648035</v>
      </c>
      <c r="GD400" s="267"/>
      <c r="GE400" s="267">
        <v>41.596989966555185</v>
      </c>
      <c r="GF400" s="267"/>
      <c r="GG400" s="267">
        <v>91.256991463055627</v>
      </c>
      <c r="GH400" s="267"/>
      <c r="GI400" s="267">
        <v>86.596990926840476</v>
      </c>
      <c r="GJ400" s="267"/>
      <c r="GK400" s="267">
        <v>25.637203756148455</v>
      </c>
      <c r="GL400" s="267"/>
      <c r="GM400" s="267">
        <v>1.3422818791946307</v>
      </c>
      <c r="GN400" s="267"/>
      <c r="GO400" s="267">
        <v>45.958324246089177</v>
      </c>
      <c r="GP400" s="254"/>
      <c r="GQ400" s="254"/>
      <c r="GR400" s="254"/>
      <c r="GS400" s="254"/>
      <c r="GT400" s="254"/>
      <c r="GU400" s="184"/>
      <c r="GV400" s="184"/>
      <c r="GW400" s="184"/>
      <c r="GX400" s="184"/>
      <c r="GY400" s="184"/>
      <c r="GZ400" s="184"/>
      <c r="HC400" s="184"/>
      <c r="HG400" s="285">
        <v>1469.4804299158629</v>
      </c>
      <c r="HH400" s="285"/>
      <c r="HI400" s="285">
        <v>9133.0595961846557</v>
      </c>
      <c r="HJ400" s="285"/>
      <c r="HK400" s="285">
        <v>799.99151202639757</v>
      </c>
      <c r="HL400" s="285"/>
      <c r="HM400" s="285">
        <v>13105.431242108836</v>
      </c>
      <c r="HO400" s="183">
        <v>963.82191223978953</v>
      </c>
      <c r="HQ400" s="154"/>
      <c r="HS400" s="238">
        <v>9</v>
      </c>
      <c r="HT400" s="194">
        <v>2015</v>
      </c>
      <c r="HU400" s="239"/>
      <c r="HW400" s="239">
        <v>35.70408149</v>
      </c>
      <c r="HX400" s="239"/>
      <c r="HY400" s="154"/>
      <c r="HZ400" s="154"/>
      <c r="IA400" s="184"/>
      <c r="IB400" s="184"/>
      <c r="ID400" s="184"/>
      <c r="IE400" s="185"/>
      <c r="IF400" s="185"/>
      <c r="IG400" s="184"/>
    </row>
    <row r="401" spans="1:241" ht="15" customHeight="1" x14ac:dyDescent="0.35">
      <c r="A401" s="156">
        <v>398</v>
      </c>
      <c r="E401" s="245">
        <v>86398</v>
      </c>
      <c r="F401" s="244"/>
      <c r="G401" s="244"/>
      <c r="H401" s="244"/>
      <c r="I401" s="244"/>
      <c r="J401" s="244"/>
      <c r="K401" s="244"/>
      <c r="L401" s="244"/>
      <c r="M401" s="244"/>
      <c r="N401" s="244"/>
      <c r="O401" s="244"/>
      <c r="P401" s="244"/>
      <c r="Q401" s="244"/>
      <c r="R401" s="244"/>
      <c r="S401" s="244"/>
      <c r="U401" s="244"/>
      <c r="V401" s="244"/>
      <c r="W401" s="244"/>
      <c r="X401" s="244"/>
      <c r="Y401" s="244"/>
      <c r="Z401" s="244"/>
      <c r="AA401" s="244"/>
      <c r="AB401" s="244"/>
      <c r="AC401" s="244"/>
      <c r="AD401" s="244"/>
      <c r="AE401" s="244"/>
      <c r="AF401" s="244"/>
      <c r="AG401" s="244"/>
      <c r="AH401" s="242"/>
      <c r="AI401" s="244"/>
      <c r="AJ401" s="244"/>
      <c r="AK401" s="244"/>
      <c r="AL401" s="244"/>
      <c r="AM401" s="244"/>
      <c r="AN401" s="244"/>
      <c r="AO401" s="244"/>
      <c r="AP401" s="244"/>
      <c r="AQ401" s="244"/>
      <c r="AR401" s="244"/>
      <c r="AS401" s="244"/>
      <c r="AT401" s="244"/>
      <c r="AU401" s="244"/>
      <c r="AV401" s="244"/>
      <c r="AW401" s="244"/>
      <c r="AX401" s="244"/>
      <c r="AY401" s="244"/>
      <c r="AZ401" s="244"/>
      <c r="BA401" s="244"/>
      <c r="BB401" s="244"/>
      <c r="BC401" s="244"/>
      <c r="BD401" s="244"/>
      <c r="BE401" s="244"/>
      <c r="BF401" s="244"/>
      <c r="BG401" s="244"/>
      <c r="BH401" s="244"/>
      <c r="BI401" s="244"/>
      <c r="BJ401" s="244"/>
      <c r="BK401" s="244"/>
      <c r="BL401" s="244"/>
      <c r="BM401" s="244"/>
      <c r="BN401" s="244"/>
      <c r="BO401" s="244"/>
      <c r="BP401" s="244"/>
      <c r="BQ401" s="244"/>
      <c r="BR401" s="244"/>
      <c r="BS401" s="244"/>
      <c r="BT401" s="244"/>
      <c r="BU401" s="244"/>
      <c r="BW401" s="244"/>
      <c r="BX401" s="244"/>
      <c r="BY401" s="244"/>
      <c r="BZ401" s="244"/>
      <c r="CA401" s="244"/>
      <c r="CB401" s="244"/>
      <c r="CC401" s="244"/>
      <c r="CE401" s="244"/>
      <c r="CF401" s="244"/>
      <c r="CG401" s="244"/>
      <c r="CH401" s="244"/>
      <c r="CI401" s="244"/>
      <c r="CJ401" s="244"/>
      <c r="CK401" s="244"/>
      <c r="CL401" s="244"/>
      <c r="CM401" s="244"/>
      <c r="CN401" s="244"/>
      <c r="CO401" s="257"/>
      <c r="CP401" s="244"/>
      <c r="CQ401" s="244"/>
      <c r="CR401" s="244"/>
      <c r="CS401" s="244"/>
      <c r="CT401" s="244"/>
      <c r="CU401" s="244"/>
      <c r="CV401" s="244"/>
      <c r="CW401" s="244"/>
      <c r="CX401" s="244"/>
      <c r="CY401" s="244"/>
      <c r="CZ401" s="244"/>
      <c r="DA401" s="244"/>
      <c r="DE401" s="244"/>
      <c r="DF401" s="244"/>
      <c r="DG401" s="244"/>
      <c r="DH401" s="244"/>
      <c r="DI401" s="244"/>
      <c r="DJ401" s="244"/>
      <c r="DK401" s="244"/>
      <c r="DL401" s="244"/>
      <c r="DM401" s="244"/>
      <c r="DN401" s="244"/>
      <c r="DO401" s="244"/>
      <c r="DP401" s="244"/>
      <c r="DQ401" s="244"/>
      <c r="DR401" s="244"/>
      <c r="DS401" s="244"/>
      <c r="DT401" s="244"/>
      <c r="DU401" s="244"/>
      <c r="DV401" s="244"/>
      <c r="DW401" s="244"/>
      <c r="DX401" s="244"/>
      <c r="DY401" s="244"/>
      <c r="DZ401" s="244"/>
      <c r="EA401" s="244"/>
      <c r="EB401" s="244"/>
      <c r="ED401" s="244"/>
      <c r="EK401" s="242">
        <v>4.5999999999999996</v>
      </c>
      <c r="EO401" s="244"/>
      <c r="EP401" s="244"/>
      <c r="GA401" s="267">
        <v>1.0455114644888397</v>
      </c>
      <c r="GB401" s="267"/>
      <c r="GC401" s="267">
        <v>10.464668347476673</v>
      </c>
      <c r="GD401" s="267"/>
      <c r="GE401" s="267">
        <v>27.658558671590942</v>
      </c>
      <c r="GF401" s="267"/>
      <c r="GG401" s="267">
        <v>90.619392176754189</v>
      </c>
      <c r="GH401" s="267"/>
      <c r="GI401" s="267">
        <v>86.181245852168303</v>
      </c>
      <c r="GJ401" s="267"/>
      <c r="GK401" s="267">
        <v>21.131565410032277</v>
      </c>
      <c r="GL401" s="267"/>
      <c r="GM401" s="267">
        <v>0.99067175277681663</v>
      </c>
      <c r="GN401" s="267"/>
      <c r="GO401" s="267">
        <v>42.505877632077762</v>
      </c>
      <c r="GP401" s="254"/>
      <c r="GQ401" s="254"/>
      <c r="GR401" s="254"/>
      <c r="GS401" s="254"/>
      <c r="GT401" s="254"/>
      <c r="GU401" s="184"/>
      <c r="GV401" s="184"/>
      <c r="GW401" s="184"/>
      <c r="GX401" s="184"/>
      <c r="GY401" s="184"/>
      <c r="GZ401" s="184"/>
      <c r="HC401" s="184"/>
      <c r="HG401" s="184"/>
      <c r="HH401" s="184"/>
      <c r="HI401" s="184"/>
      <c r="HJ401" s="184"/>
      <c r="HK401" s="184"/>
      <c r="HL401" s="184"/>
      <c r="HM401" s="184"/>
      <c r="HO401" s="183">
        <v>1020.1932997831169</v>
      </c>
      <c r="HQ401" s="154"/>
      <c r="HS401">
        <v>9</v>
      </c>
      <c r="HT401" s="194">
        <v>2016</v>
      </c>
      <c r="HU401" s="239"/>
      <c r="HW401">
        <v>50.134079999999997</v>
      </c>
      <c r="HX401" s="239"/>
      <c r="HY401" s="154"/>
      <c r="HZ401" s="154"/>
      <c r="IA401" s="184"/>
      <c r="IB401" s="184"/>
      <c r="ID401" s="184"/>
      <c r="IE401" s="185"/>
      <c r="IF401" s="185"/>
      <c r="IG401" s="184"/>
    </row>
    <row r="402" spans="1:241" ht="15" customHeight="1" x14ac:dyDescent="0.35">
      <c r="A402" s="156">
        <v>399</v>
      </c>
      <c r="E402" s="245">
        <v>87605</v>
      </c>
      <c r="F402" s="244"/>
      <c r="G402" s="244"/>
      <c r="H402" s="244"/>
      <c r="I402" s="244"/>
      <c r="J402" s="244"/>
      <c r="K402" s="244"/>
      <c r="L402" s="244"/>
      <c r="M402" s="244"/>
      <c r="N402" s="244"/>
      <c r="O402" s="244"/>
      <c r="P402" s="244"/>
      <c r="Q402" s="244"/>
      <c r="R402" s="244"/>
      <c r="S402" s="244"/>
      <c r="U402" s="244"/>
      <c r="V402" s="244"/>
      <c r="W402" s="244"/>
      <c r="X402" s="244"/>
      <c r="Y402" s="244"/>
      <c r="Z402" s="244"/>
      <c r="AA402" s="244"/>
      <c r="AB402" s="244"/>
      <c r="AC402" s="244"/>
      <c r="AD402" s="244"/>
      <c r="AE402" s="244"/>
      <c r="AF402" s="244"/>
      <c r="AG402" s="244"/>
      <c r="AH402" s="242"/>
      <c r="AI402" s="244"/>
      <c r="AJ402" s="244"/>
      <c r="AK402" s="244"/>
      <c r="AL402" s="244"/>
      <c r="AM402" s="244"/>
      <c r="AN402" s="244"/>
      <c r="AO402" s="244"/>
      <c r="AP402" s="244"/>
      <c r="AQ402" s="244"/>
      <c r="AR402" s="244"/>
      <c r="AS402" s="244"/>
      <c r="AT402" s="244"/>
      <c r="AU402" s="244"/>
      <c r="AV402" s="244"/>
      <c r="AW402" s="244"/>
      <c r="AX402" s="244"/>
      <c r="AY402" s="244"/>
      <c r="AZ402" s="244"/>
      <c r="BA402" s="244"/>
      <c r="BB402" s="244"/>
      <c r="BC402" s="244"/>
      <c r="BD402" s="244"/>
      <c r="BE402" s="244"/>
      <c r="BF402" s="244"/>
      <c r="BG402" s="244"/>
      <c r="BH402" s="244"/>
      <c r="BI402" s="244"/>
      <c r="BJ402" s="244"/>
      <c r="BK402" s="244"/>
      <c r="BL402" s="244"/>
      <c r="BM402" s="244"/>
      <c r="BN402" s="244"/>
      <c r="BO402" s="244"/>
      <c r="BP402" s="244"/>
      <c r="BQ402" s="244"/>
      <c r="BR402" s="244"/>
      <c r="BS402" s="244"/>
      <c r="BT402" s="244"/>
      <c r="BU402" s="244"/>
      <c r="BW402" s="244"/>
      <c r="BX402" s="244"/>
      <c r="BY402" s="244"/>
      <c r="BZ402" s="244"/>
      <c r="CA402" s="244"/>
      <c r="CB402" s="244"/>
      <c r="CC402" s="244"/>
      <c r="CE402" s="244"/>
      <c r="CF402" s="244"/>
      <c r="CG402" s="244"/>
      <c r="CH402" s="244"/>
      <c r="CI402" s="244"/>
      <c r="CJ402" s="244"/>
      <c r="CK402" s="244"/>
      <c r="CL402" s="244"/>
      <c r="CM402" s="244"/>
      <c r="CN402" s="244"/>
      <c r="CO402" s="257"/>
      <c r="CP402" s="244"/>
      <c r="CQ402" s="244"/>
      <c r="CR402" s="244"/>
      <c r="CS402" s="244"/>
      <c r="CT402" s="244"/>
      <c r="CU402" s="244"/>
      <c r="CV402" s="244"/>
      <c r="CW402" s="244"/>
      <c r="CX402" s="244"/>
      <c r="CY402" s="244"/>
      <c r="CZ402" s="244"/>
      <c r="DA402" s="244"/>
      <c r="DE402" s="244"/>
      <c r="DF402" s="244"/>
      <c r="DG402" s="244"/>
      <c r="DH402" s="244"/>
      <c r="DI402" s="244"/>
      <c r="DJ402" s="244"/>
      <c r="DK402" s="244"/>
      <c r="DL402" s="244"/>
      <c r="DM402" s="244"/>
      <c r="DN402" s="244"/>
      <c r="DO402" s="244"/>
      <c r="DP402" s="244"/>
      <c r="DQ402" s="244"/>
      <c r="DR402" s="244"/>
      <c r="DS402" s="244"/>
      <c r="DT402" s="244"/>
      <c r="DU402" s="244"/>
      <c r="DV402" s="244"/>
      <c r="DW402" s="244"/>
      <c r="DX402" s="244"/>
      <c r="DY402" s="244"/>
      <c r="DZ402" s="244"/>
      <c r="EA402" s="244"/>
      <c r="EB402" s="244"/>
      <c r="ED402" s="244"/>
      <c r="EK402" s="242">
        <v>3.2</v>
      </c>
      <c r="EO402" s="244"/>
      <c r="EP402" s="244"/>
      <c r="GA402" s="267">
        <v>0.96484181120063262</v>
      </c>
      <c r="GB402" s="267"/>
      <c r="GC402" s="267">
        <v>8.0800111872300064</v>
      </c>
      <c r="GD402" s="267"/>
      <c r="GE402" s="267">
        <v>19.285252515640359</v>
      </c>
      <c r="GF402" s="267"/>
      <c r="GG402" s="267">
        <v>62.059283612759856</v>
      </c>
      <c r="GH402" s="267"/>
      <c r="GI402" s="267">
        <v>59.707467181080041</v>
      </c>
      <c r="GJ402" s="267"/>
      <c r="GK402" s="267">
        <v>15.22482410265877</v>
      </c>
      <c r="GL402" s="267"/>
      <c r="GM402" s="267">
        <v>1.3001802551654666</v>
      </c>
      <c r="GN402" s="267"/>
      <c r="GO402" s="267">
        <v>29.510183042617989</v>
      </c>
      <c r="GP402" s="254"/>
      <c r="GQ402" s="254"/>
      <c r="GR402" s="254"/>
      <c r="GS402" s="254"/>
      <c r="GT402" s="254"/>
      <c r="GU402" s="184"/>
      <c r="GV402" s="184"/>
      <c r="GW402" s="184"/>
      <c r="GX402" s="184"/>
      <c r="GY402" s="184"/>
      <c r="GZ402" s="184"/>
      <c r="HC402" s="184"/>
      <c r="HG402" s="184"/>
      <c r="HH402" s="184"/>
      <c r="HI402" s="184"/>
      <c r="HJ402" s="184"/>
      <c r="HK402" s="184"/>
      <c r="HL402" s="184"/>
      <c r="HM402" s="184"/>
      <c r="HO402" s="284">
        <v>1095.573838895011</v>
      </c>
      <c r="HQ402" s="154"/>
      <c r="HS402">
        <v>9</v>
      </c>
      <c r="HT402" s="154"/>
      <c r="HU402" s="239"/>
      <c r="HW402">
        <v>66.11949654</v>
      </c>
      <c r="HX402" s="239"/>
      <c r="HY402" s="154"/>
      <c r="HZ402" s="154"/>
      <c r="IA402" s="184"/>
      <c r="IB402" s="184"/>
      <c r="ID402" s="184"/>
      <c r="IE402" s="185"/>
      <c r="IF402" s="185"/>
      <c r="IG402" s="184"/>
    </row>
    <row r="403" spans="1:241" ht="15" customHeight="1" x14ac:dyDescent="0.35">
      <c r="A403" s="156">
        <v>400</v>
      </c>
      <c r="E403" s="245">
        <v>91762</v>
      </c>
      <c r="F403" s="244"/>
      <c r="G403" s="244"/>
      <c r="H403" s="244"/>
      <c r="I403" s="244"/>
      <c r="J403" s="244"/>
      <c r="K403" s="244"/>
      <c r="L403" s="244"/>
      <c r="M403" s="244"/>
      <c r="N403" s="244"/>
      <c r="O403" s="244"/>
      <c r="P403" s="244"/>
      <c r="Q403" s="244"/>
      <c r="R403" s="244"/>
      <c r="S403" s="244"/>
      <c r="U403" s="244"/>
      <c r="V403" s="244"/>
      <c r="W403" s="244"/>
      <c r="X403" s="244"/>
      <c r="Y403" s="244"/>
      <c r="Z403" s="244"/>
      <c r="AA403" s="244"/>
      <c r="AB403" s="244"/>
      <c r="AC403" s="244"/>
      <c r="AD403" s="244"/>
      <c r="AE403" s="244"/>
      <c r="AF403" s="244"/>
      <c r="AG403" s="244"/>
      <c r="AH403" s="242"/>
      <c r="AI403" s="244"/>
      <c r="AJ403" s="244"/>
      <c r="AK403" s="244"/>
      <c r="AL403" s="244"/>
      <c r="AM403" s="244"/>
      <c r="AN403" s="244"/>
      <c r="AO403" s="244"/>
      <c r="AP403" s="244"/>
      <c r="AQ403" s="244"/>
      <c r="AR403" s="244"/>
      <c r="AS403" s="244"/>
      <c r="AT403" s="244"/>
      <c r="AU403" s="244"/>
      <c r="AV403" s="244"/>
      <c r="AW403" s="244"/>
      <c r="AX403" s="244"/>
      <c r="AY403" s="244"/>
      <c r="AZ403" s="244"/>
      <c r="BA403" s="244"/>
      <c r="BB403" s="244"/>
      <c r="BC403" s="244"/>
      <c r="BD403" s="244"/>
      <c r="BE403" s="244"/>
      <c r="BF403" s="244"/>
      <c r="BG403" s="244"/>
      <c r="BH403" s="244"/>
      <c r="BI403" s="244"/>
      <c r="BJ403" s="244"/>
      <c r="BK403" s="244"/>
      <c r="BL403" s="244"/>
      <c r="BM403" s="244"/>
      <c r="BN403" s="244"/>
      <c r="BO403" s="244"/>
      <c r="BP403" s="244"/>
      <c r="BQ403" s="244"/>
      <c r="BR403" s="244"/>
      <c r="BS403" s="244"/>
      <c r="BT403" s="244"/>
      <c r="BU403" s="244"/>
      <c r="BW403" s="244"/>
      <c r="BX403" s="244"/>
      <c r="BY403" s="244"/>
      <c r="BZ403" s="244"/>
      <c r="CA403" s="244"/>
      <c r="CB403" s="244"/>
      <c r="CC403" s="244"/>
      <c r="CE403" s="244"/>
      <c r="CF403" s="244"/>
      <c r="CG403" s="244"/>
      <c r="CH403" s="244"/>
      <c r="CI403" s="244"/>
      <c r="CJ403" s="244"/>
      <c r="CK403" s="244"/>
      <c r="CL403" s="244"/>
      <c r="CM403" s="244"/>
      <c r="CN403" s="244"/>
      <c r="CO403" s="257"/>
      <c r="CP403" s="244"/>
      <c r="CQ403" s="244"/>
      <c r="CR403" s="244"/>
      <c r="CS403" s="244"/>
      <c r="CT403" s="244"/>
      <c r="CU403" s="244"/>
      <c r="CV403" s="244"/>
      <c r="CW403" s="244"/>
      <c r="CX403" s="244"/>
      <c r="CY403" s="244"/>
      <c r="CZ403" s="244"/>
      <c r="DA403" s="244"/>
      <c r="DE403" s="244"/>
      <c r="DF403" s="244"/>
      <c r="DG403" s="244"/>
      <c r="DH403" s="244"/>
      <c r="DI403" s="244"/>
      <c r="DJ403" s="244"/>
      <c r="DK403" s="244"/>
      <c r="DL403" s="244"/>
      <c r="DM403" s="244"/>
      <c r="DN403" s="244"/>
      <c r="DO403" s="244"/>
      <c r="DP403" s="244"/>
      <c r="DQ403" s="244"/>
      <c r="DR403" s="244"/>
      <c r="DS403" s="244"/>
      <c r="DT403" s="244"/>
      <c r="DU403" s="244"/>
      <c r="DV403" s="244"/>
      <c r="DW403" s="244"/>
      <c r="DX403" s="244"/>
      <c r="DY403" s="244"/>
      <c r="DZ403" s="244"/>
      <c r="EA403" s="244"/>
      <c r="EB403" s="244"/>
      <c r="EC403"/>
      <c r="EE403"/>
      <c r="EK403" s="242">
        <v>1.9</v>
      </c>
      <c r="EO403" s="244"/>
      <c r="EP403" s="244"/>
      <c r="GA403" s="267"/>
      <c r="GB403" s="267"/>
      <c r="GC403" s="267"/>
      <c r="GD403" s="267"/>
      <c r="GE403" s="267"/>
      <c r="GF403" s="267"/>
      <c r="GG403" s="267"/>
      <c r="GH403" s="267"/>
      <c r="GI403" s="267"/>
      <c r="GJ403" s="267"/>
      <c r="GK403" s="267"/>
      <c r="GL403" s="267"/>
      <c r="GM403" s="267"/>
      <c r="GN403" s="267"/>
      <c r="GO403" s="267"/>
      <c r="GP403" s="254"/>
      <c r="GQ403" s="254"/>
      <c r="GR403" s="254"/>
      <c r="GS403" s="254"/>
      <c r="GT403" s="254"/>
      <c r="GU403" s="184"/>
      <c r="GV403" s="184"/>
      <c r="GW403" s="184"/>
      <c r="GX403" s="184"/>
      <c r="GY403" s="184"/>
      <c r="GZ403" s="184"/>
      <c r="HC403" s="184"/>
      <c r="HG403" s="184"/>
      <c r="HH403" s="184"/>
      <c r="HI403" s="184"/>
      <c r="HJ403" s="184"/>
      <c r="HK403" s="184"/>
      <c r="HL403" s="184"/>
      <c r="HM403" s="184"/>
      <c r="HO403" s="284">
        <v>1392.560044854851</v>
      </c>
      <c r="HQ403" s="154"/>
      <c r="HS403" s="238"/>
      <c r="HT403" s="154"/>
      <c r="HU403" s="239"/>
      <c r="HW403" s="239">
        <v>68.400000000000006</v>
      </c>
      <c r="HX403" s="239"/>
      <c r="HY403" s="154"/>
      <c r="HZ403" s="154"/>
      <c r="IA403" s="184"/>
      <c r="IB403" s="184"/>
      <c r="ID403" s="184"/>
      <c r="IE403" s="185"/>
      <c r="IF403" s="185"/>
      <c r="IG403" s="184"/>
    </row>
    <row r="404" spans="1:241" ht="15" customHeight="1" x14ac:dyDescent="0.35">
      <c r="A404" s="198">
        <v>401</v>
      </c>
      <c r="B404" s="197" t="s">
        <v>67</v>
      </c>
      <c r="F404" s="244"/>
      <c r="G404" s="244"/>
      <c r="H404" s="244"/>
      <c r="I404" s="244"/>
      <c r="J404" s="244"/>
      <c r="K404" s="244"/>
      <c r="L404" s="244"/>
      <c r="M404" s="244"/>
      <c r="N404" s="244"/>
      <c r="O404" s="244"/>
      <c r="P404" s="244"/>
      <c r="Q404" s="244"/>
      <c r="R404" s="244"/>
      <c r="S404" s="244"/>
      <c r="U404" s="244"/>
      <c r="V404" s="244"/>
      <c r="W404" s="244"/>
      <c r="X404" s="244"/>
      <c r="Y404" s="244"/>
      <c r="Z404" s="244"/>
      <c r="AA404" s="244"/>
      <c r="AB404" s="244"/>
      <c r="AC404" s="244"/>
      <c r="AD404" s="244"/>
      <c r="AE404" s="244"/>
      <c r="AF404" s="244"/>
      <c r="AG404" s="244"/>
      <c r="AH404" s="242"/>
      <c r="AI404" s="244"/>
      <c r="AJ404" s="244"/>
      <c r="AK404" s="244"/>
      <c r="AL404" s="244"/>
      <c r="AM404" s="244"/>
      <c r="AN404" s="244"/>
      <c r="AO404" s="244"/>
      <c r="AP404" s="244"/>
      <c r="AQ404" s="244"/>
      <c r="AR404" s="244"/>
      <c r="AS404" s="244"/>
      <c r="AT404" s="244"/>
      <c r="AU404" s="244"/>
      <c r="AV404" s="244"/>
      <c r="AW404" s="244"/>
      <c r="AX404" s="244"/>
      <c r="AY404" s="244"/>
      <c r="AZ404" s="244"/>
      <c r="BA404" s="244"/>
      <c r="BB404" s="244"/>
      <c r="BC404" s="244"/>
      <c r="BD404" s="244"/>
      <c r="BE404" s="244"/>
      <c r="BF404" s="244"/>
      <c r="BG404" s="244"/>
      <c r="BH404" s="244"/>
      <c r="BI404" s="244"/>
      <c r="BJ404" s="244"/>
      <c r="BK404" s="244"/>
      <c r="BL404" s="244"/>
      <c r="BM404" s="244"/>
      <c r="BN404" s="244"/>
      <c r="BO404" s="244"/>
      <c r="BP404" s="244"/>
      <c r="BQ404" s="244"/>
      <c r="BR404" s="244"/>
      <c r="BS404" s="244"/>
      <c r="BT404" s="244"/>
      <c r="BU404" s="244"/>
      <c r="BW404" s="244"/>
      <c r="BX404" s="244"/>
      <c r="BY404" s="244"/>
      <c r="BZ404" s="244"/>
      <c r="CA404" s="244"/>
      <c r="CB404" s="244"/>
      <c r="CC404" s="244"/>
      <c r="CE404" s="244"/>
      <c r="CF404" s="244"/>
      <c r="CG404" s="244"/>
      <c r="CH404" s="244"/>
      <c r="CI404" s="244"/>
      <c r="CJ404" s="244"/>
      <c r="CK404" s="244"/>
      <c r="CL404" s="244"/>
      <c r="CM404" s="244"/>
      <c r="CN404" s="244"/>
      <c r="CO404" s="257"/>
      <c r="CP404" s="244"/>
      <c r="CQ404" s="244"/>
      <c r="CR404" s="244"/>
      <c r="CS404" s="244"/>
      <c r="CT404" s="244"/>
      <c r="CU404" s="244"/>
      <c r="CV404" s="244"/>
      <c r="CW404" s="244"/>
      <c r="CX404" s="244"/>
      <c r="CY404" s="244"/>
      <c r="CZ404" s="244"/>
      <c r="DA404" s="244"/>
      <c r="DE404" s="244"/>
      <c r="DF404" s="244"/>
      <c r="DG404" s="244"/>
      <c r="DH404" s="244"/>
      <c r="DI404" s="244"/>
      <c r="DJ404" s="244"/>
      <c r="DK404" s="244"/>
      <c r="DL404" s="244"/>
      <c r="DM404" s="244"/>
      <c r="DN404" s="244"/>
      <c r="DO404" s="244"/>
      <c r="DP404" s="244"/>
      <c r="DQ404" s="244"/>
      <c r="DR404" s="244"/>
      <c r="DS404" s="244"/>
      <c r="DT404" s="244"/>
      <c r="DU404" s="244"/>
      <c r="DV404" s="244"/>
      <c r="DW404" s="244"/>
      <c r="DX404" s="244"/>
      <c r="DY404" s="244"/>
      <c r="DZ404" s="244"/>
      <c r="EA404" s="244"/>
      <c r="EB404" s="244"/>
      <c r="EC404"/>
      <c r="ED404" s="244"/>
      <c r="EE404"/>
      <c r="EK404" s="242"/>
      <c r="EO404" s="244"/>
      <c r="EP404" s="244"/>
      <c r="GA404" s="254"/>
      <c r="GB404" s="254"/>
      <c r="GC404" s="254"/>
      <c r="GD404" s="254"/>
      <c r="GE404" s="254"/>
      <c r="GF404" s="254"/>
      <c r="GG404" s="254"/>
      <c r="GH404" s="254"/>
      <c r="GI404" s="254"/>
      <c r="GJ404" s="254"/>
      <c r="GK404" s="254"/>
      <c r="GL404" s="254"/>
      <c r="GM404" s="254"/>
      <c r="GN404" s="254"/>
      <c r="GO404" s="254"/>
      <c r="GP404" s="254"/>
      <c r="GQ404" s="254"/>
      <c r="GR404" s="254"/>
      <c r="GS404" s="254"/>
      <c r="GT404" s="254"/>
      <c r="GU404" s="184"/>
      <c r="GV404" s="184"/>
      <c r="GW404" s="184"/>
      <c r="GX404" s="184"/>
      <c r="GY404" s="184"/>
      <c r="GZ404" s="184"/>
      <c r="HC404" s="184"/>
      <c r="HG404" s="184"/>
      <c r="HH404" s="184"/>
      <c r="HI404" s="184"/>
      <c r="HJ404" s="184"/>
      <c r="HK404" s="184"/>
      <c r="HL404" s="184"/>
      <c r="HM404" s="184"/>
      <c r="HO404" s="183"/>
      <c r="HQ404" s="154"/>
      <c r="HS404" s="238"/>
      <c r="HT404" s="154"/>
      <c r="HU404" s="239"/>
      <c r="HW404" s="239"/>
      <c r="HX404" s="239"/>
      <c r="HY404" s="154"/>
      <c r="HZ404" s="154"/>
      <c r="IA404" s="184"/>
      <c r="IB404" s="184"/>
      <c r="ID404" s="184"/>
      <c r="IE404" s="185"/>
      <c r="IF404" s="185"/>
      <c r="IG404" s="184"/>
    </row>
    <row r="405" spans="1:241" ht="15" customHeight="1" x14ac:dyDescent="0.25">
      <c r="A405" s="156">
        <v>402</v>
      </c>
      <c r="B405" s="197">
        <v>1991</v>
      </c>
      <c r="E405" s="245">
        <v>99268</v>
      </c>
      <c r="G405" s="245">
        <v>19354</v>
      </c>
      <c r="I405" s="245">
        <v>14700</v>
      </c>
      <c r="K405" s="245">
        <v>8423</v>
      </c>
      <c r="M405" s="242">
        <f>G405/E405*100</f>
        <v>19.496715960833299</v>
      </c>
      <c r="N405" s="242"/>
      <c r="O405" s="242">
        <f>I405/E405*100</f>
        <v>14.808397469476569</v>
      </c>
      <c r="P405" s="242"/>
      <c r="Q405" s="242">
        <f>K405/E405*100</f>
        <v>8.4851110126123217</v>
      </c>
      <c r="R405" s="242"/>
      <c r="S405" s="242">
        <v>31</v>
      </c>
      <c r="U405" s="242"/>
      <c r="V405" s="242"/>
      <c r="W405" s="245">
        <v>193</v>
      </c>
      <c r="Y405" s="258">
        <v>0.22239891220428432</v>
      </c>
      <c r="Z405" s="258"/>
      <c r="AA405" s="245">
        <v>18602</v>
      </c>
      <c r="AC405" s="242">
        <v>21.435567693389107</v>
      </c>
      <c r="AD405" s="242"/>
      <c r="AE405" s="245">
        <v>8075</v>
      </c>
      <c r="AG405" s="242">
        <v>9.3050322075108607</v>
      </c>
      <c r="AH405" s="242"/>
      <c r="AI405" s="245">
        <v>0.93763905663975589</v>
      </c>
      <c r="AK405" s="245">
        <v>207</v>
      </c>
      <c r="AM405" s="245">
        <v>208</v>
      </c>
      <c r="AO405" s="245">
        <v>279</v>
      </c>
      <c r="AQ405" s="245">
        <v>3</v>
      </c>
      <c r="AS405" s="245">
        <v>155</v>
      </c>
      <c r="AU405" s="245">
        <v>316</v>
      </c>
      <c r="AW405" s="245">
        <v>30</v>
      </c>
      <c r="AY405" s="245">
        <v>421</v>
      </c>
      <c r="BC405" s="245">
        <v>303</v>
      </c>
      <c r="BE405" s="245">
        <v>120</v>
      </c>
      <c r="BG405" s="245">
        <v>28</v>
      </c>
      <c r="BI405" s="245">
        <v>155</v>
      </c>
      <c r="BK405" s="242"/>
      <c r="BL405" s="242"/>
      <c r="BM405" s="245">
        <v>153</v>
      </c>
      <c r="BO405" s="245">
        <v>528</v>
      </c>
      <c r="BQ405" s="245">
        <v>248</v>
      </c>
      <c r="BS405" s="245">
        <v>56</v>
      </c>
      <c r="BU405" s="245">
        <v>14990</v>
      </c>
      <c r="BW405" s="242"/>
      <c r="BX405" s="242"/>
      <c r="BY405" s="245">
        <v>15.813637136541406</v>
      </c>
      <c r="CA405" s="245">
        <v>4514</v>
      </c>
      <c r="CC405" s="259">
        <v>5.2015994284463192</v>
      </c>
      <c r="CE405" s="242"/>
      <c r="CF405" s="242"/>
      <c r="CG405" s="245">
        <v>40121</v>
      </c>
      <c r="CI405" s="245">
        <v>4343</v>
      </c>
      <c r="CK405" s="245">
        <v>21505</v>
      </c>
      <c r="CM405" s="250">
        <f>CI405/SUM(CG405,CI405)*100</f>
        <v>9.7674523209787694</v>
      </c>
      <c r="CN405" s="242"/>
      <c r="CO405" s="253">
        <v>3.6803661005016282</v>
      </c>
      <c r="CP405" s="242"/>
      <c r="CQ405" s="250">
        <f>SUM(CG405,CI405)/SUM(CG405,CI405,CK405)*100</f>
        <v>67.401355181979412</v>
      </c>
      <c r="CR405" s="242"/>
      <c r="CS405" s="245">
        <v>17.141314617357267</v>
      </c>
      <c r="CU405" s="245">
        <v>6229</v>
      </c>
      <c r="CW405" s="245">
        <v>2812</v>
      </c>
      <c r="CY405" s="259">
        <f t="shared" ref="CY405:CY410" si="146">CU405/CG405*100</f>
        <v>15.52553525585105</v>
      </c>
      <c r="CZ405" s="259"/>
      <c r="DA405" s="259">
        <f t="shared" ref="DA405:DA410" si="147">CW405/CG405*100</f>
        <v>7.0087983848857212</v>
      </c>
      <c r="DE405" s="245">
        <v>1175</v>
      </c>
      <c r="DG405" s="245">
        <v>26482</v>
      </c>
      <c r="DI405" s="245">
        <v>3686</v>
      </c>
      <c r="DK405" s="245">
        <v>31664</v>
      </c>
      <c r="DM405" s="242">
        <v>3.7108388074785248</v>
      </c>
      <c r="DN405" s="242"/>
      <c r="DO405" s="242">
        <v>83.634411318847896</v>
      </c>
      <c r="DP405" s="242"/>
      <c r="DQ405" s="242">
        <v>11.640980293077313</v>
      </c>
      <c r="DR405" s="242"/>
      <c r="DS405" s="245">
        <v>5348</v>
      </c>
      <c r="DU405" s="245">
        <v>496</v>
      </c>
      <c r="DW405" s="245">
        <v>29868</v>
      </c>
      <c r="DY405" s="242">
        <v>17.905450649524575</v>
      </c>
      <c r="DZ405" s="242"/>
      <c r="EA405" s="242">
        <v>1.6606401499933039</v>
      </c>
      <c r="EB405" s="242"/>
      <c r="EC405" s="242">
        <v>311000</v>
      </c>
      <c r="ED405" s="242"/>
      <c r="EE405" s="242">
        <v>242250</v>
      </c>
      <c r="EF405" s="242"/>
      <c r="EG405" s="260">
        <v>3.1729446619405355</v>
      </c>
      <c r="EH405" s="242"/>
      <c r="EI405" s="260">
        <v>2.5017193947730401</v>
      </c>
      <c r="EJ405" s="242"/>
      <c r="EK405" s="242">
        <v>24.2</v>
      </c>
      <c r="EO405" s="259">
        <v>8.9047619047619051</v>
      </c>
      <c r="EP405" s="259"/>
      <c r="EQ405" s="244">
        <v>8564</v>
      </c>
      <c r="ES405" s="244">
        <v>13106</v>
      </c>
      <c r="EU405" s="244">
        <v>3976</v>
      </c>
      <c r="EW405" s="244">
        <v>433</v>
      </c>
      <c r="EY405" s="244">
        <v>26079</v>
      </c>
      <c r="FA405" s="244">
        <v>8173</v>
      </c>
      <c r="FC405" s="244">
        <v>1045</v>
      </c>
      <c r="FE405" s="244">
        <v>724</v>
      </c>
      <c r="FG405" s="244">
        <v>36021</v>
      </c>
      <c r="FI405" s="242">
        <v>23.775020127148053</v>
      </c>
      <c r="FJ405" s="242"/>
      <c r="FK405" s="242">
        <v>36.384331362260902</v>
      </c>
      <c r="FL405" s="242"/>
      <c r="FM405" s="242">
        <v>11.038005607839871</v>
      </c>
      <c r="FN405" s="242"/>
      <c r="FO405" s="242">
        <v>1.2020765664473501</v>
      </c>
      <c r="FP405" s="242"/>
      <c r="FQ405" s="242">
        <v>72.399433663696172</v>
      </c>
      <c r="FR405" s="242"/>
      <c r="FS405" s="242">
        <v>22.689542211487744</v>
      </c>
      <c r="FT405" s="242"/>
      <c r="FU405" s="242">
        <v>2.9010854779156601</v>
      </c>
      <c r="FV405" s="242"/>
      <c r="FW405" s="242">
        <v>2.0099386469004195</v>
      </c>
      <c r="GA405" s="254">
        <v>8.7108013937282234</v>
      </c>
      <c r="GB405" s="254"/>
      <c r="GC405" s="254">
        <v>32.513049962714391</v>
      </c>
      <c r="GD405" s="254"/>
      <c r="GE405" s="254">
        <v>107.13324360699865</v>
      </c>
      <c r="GF405" s="254"/>
      <c r="GG405" s="254">
        <v>126.4910536779324</v>
      </c>
      <c r="GH405" s="254"/>
      <c r="GI405" s="254">
        <v>64.327485380116954</v>
      </c>
      <c r="GJ405" s="254"/>
      <c r="GK405" s="254">
        <v>5.3547523427041499</v>
      </c>
      <c r="GL405" s="254"/>
      <c r="GM405" s="254">
        <v>0.87412587412587417</v>
      </c>
      <c r="GN405" s="254"/>
      <c r="GO405" s="254">
        <v>59.540162586979527</v>
      </c>
      <c r="GP405" s="254"/>
      <c r="GQ405" s="254">
        <v>1351</v>
      </c>
      <c r="GR405" s="254"/>
      <c r="GS405" s="254">
        <v>82.09</v>
      </c>
      <c r="GT405" s="254"/>
      <c r="GU405" s="184">
        <v>66.64</v>
      </c>
      <c r="GV405" s="184"/>
      <c r="GW405" s="184">
        <v>67.150000000000006</v>
      </c>
      <c r="GX405" s="184"/>
      <c r="GY405" s="184">
        <v>53.589999999999996</v>
      </c>
      <c r="GZ405" s="184"/>
      <c r="HA405" s="154">
        <v>97</v>
      </c>
      <c r="HC405" s="184">
        <v>18</v>
      </c>
      <c r="HG405" s="184">
        <v>663</v>
      </c>
      <c r="HH405" s="184"/>
      <c r="HI405" s="184">
        <v>5508</v>
      </c>
      <c r="HJ405" s="184"/>
      <c r="HK405" s="184">
        <v>158</v>
      </c>
      <c r="HL405" s="184"/>
      <c r="HM405" s="184">
        <v>7496</v>
      </c>
      <c r="HO405" s="183">
        <v>384.62712537012726</v>
      </c>
      <c r="HQ405" s="154"/>
      <c r="HS405" s="238">
        <v>10</v>
      </c>
      <c r="HT405" s="194">
        <v>1995</v>
      </c>
      <c r="HU405" s="239"/>
      <c r="HW405" s="239">
        <v>61.4</v>
      </c>
      <c r="HX405" s="239"/>
      <c r="HY405" s="154"/>
      <c r="HZ405" s="154"/>
      <c r="IA405" s="184">
        <v>3</v>
      </c>
      <c r="IB405" s="184"/>
      <c r="IC405" s="184">
        <v>100</v>
      </c>
      <c r="ID405" s="184"/>
      <c r="IE405" s="185">
        <v>0.29662148132767774</v>
      </c>
      <c r="IF405" s="185"/>
      <c r="IG405" s="184">
        <v>9.8873827109225925</v>
      </c>
    </row>
    <row r="406" spans="1:241" ht="15" customHeight="1" x14ac:dyDescent="0.25">
      <c r="A406" s="156">
        <v>403</v>
      </c>
      <c r="B406" s="197">
        <v>1996</v>
      </c>
      <c r="E406" s="245">
        <v>100279</v>
      </c>
      <c r="G406" s="245">
        <v>20248</v>
      </c>
      <c r="I406" s="245">
        <v>13589</v>
      </c>
      <c r="K406" s="245">
        <v>9689</v>
      </c>
      <c r="M406" s="242">
        <f t="shared" ref="M406:M410" si="148">G406/E406*100</f>
        <v>20.191665253941505</v>
      </c>
      <c r="N406" s="242"/>
      <c r="O406" s="242">
        <f t="shared" ref="O406:O409" si="149">I406/E406*100</f>
        <v>13.551192173835</v>
      </c>
      <c r="P406" s="242"/>
      <c r="Q406" s="242">
        <f t="shared" ref="Q406:Q409" si="150">K406/E406*100</f>
        <v>9.6620429003081405</v>
      </c>
      <c r="R406" s="242"/>
      <c r="S406" s="242">
        <v>33</v>
      </c>
      <c r="U406" s="242"/>
      <c r="V406" s="242"/>
      <c r="W406" s="245">
        <v>228</v>
      </c>
      <c r="Y406" s="258">
        <v>0.24966328307217239</v>
      </c>
      <c r="Z406" s="258"/>
      <c r="AA406" s="245">
        <v>18149</v>
      </c>
      <c r="AC406" s="242">
        <v>19.87341633542481</v>
      </c>
      <c r="AD406" s="242"/>
      <c r="AE406" s="245">
        <v>8225</v>
      </c>
      <c r="AG406" s="242">
        <v>9.0064934353886752</v>
      </c>
      <c r="AH406" s="242"/>
      <c r="AI406" s="245">
        <v>1.1384688464887973</v>
      </c>
      <c r="AK406" s="245">
        <v>226</v>
      </c>
      <c r="AM406" s="245">
        <v>226</v>
      </c>
      <c r="AO406" s="245">
        <v>392</v>
      </c>
      <c r="AQ406" s="245">
        <v>6</v>
      </c>
      <c r="AS406" s="245">
        <v>269</v>
      </c>
      <c r="AU406" s="245">
        <v>343</v>
      </c>
      <c r="AW406" s="245">
        <v>34</v>
      </c>
      <c r="AY406" s="245">
        <v>428</v>
      </c>
      <c r="BC406" s="245">
        <v>434</v>
      </c>
      <c r="BE406" s="245">
        <v>128</v>
      </c>
      <c r="BG406" s="245">
        <v>114</v>
      </c>
      <c r="BI406" s="245">
        <v>192</v>
      </c>
      <c r="BK406" s="242"/>
      <c r="BL406" s="242"/>
      <c r="BM406" s="245">
        <v>242</v>
      </c>
      <c r="BO406" s="245">
        <v>704</v>
      </c>
      <c r="BQ406" s="245">
        <v>334</v>
      </c>
      <c r="BS406" s="245">
        <v>68</v>
      </c>
      <c r="BU406" s="245">
        <v>20485</v>
      </c>
      <c r="BW406" s="242"/>
      <c r="BX406" s="242"/>
      <c r="BY406" s="245">
        <v>14.878009886780418</v>
      </c>
      <c r="CA406" s="245">
        <v>6220</v>
      </c>
      <c r="CC406" s="259">
        <v>6.8109895645127736</v>
      </c>
      <c r="CE406" s="242"/>
      <c r="CF406" s="242"/>
      <c r="CG406" s="245">
        <v>43275</v>
      </c>
      <c r="CI406" s="245">
        <v>3169</v>
      </c>
      <c r="CK406" s="245">
        <v>23210</v>
      </c>
      <c r="CM406" s="250">
        <f t="shared" ref="CM406:CM410" si="151">CI406/SUM(CG406,CI406)*100</f>
        <v>6.8232710360864699</v>
      </c>
      <c r="CN406" s="242"/>
      <c r="CO406" s="253">
        <v>5.1001603931338089</v>
      </c>
      <c r="CP406" s="242"/>
      <c r="CQ406" s="250">
        <f t="shared" ref="CQ406:CQ410" si="152">SUM(CG406,CI406)/SUM(CG406,CI406,CK406)*100</f>
        <v>66.678152008499154</v>
      </c>
      <c r="CR406" s="242"/>
      <c r="CS406" s="245">
        <v>13.971146545178437</v>
      </c>
      <c r="CU406" s="245">
        <v>7431</v>
      </c>
      <c r="CW406" s="245">
        <v>2820</v>
      </c>
      <c r="CY406" s="259">
        <f t="shared" si="146"/>
        <v>17.171577123050259</v>
      </c>
      <c r="CZ406" s="259"/>
      <c r="DA406" s="259">
        <f t="shared" si="147"/>
        <v>6.5164644714038129</v>
      </c>
      <c r="DE406" s="245">
        <v>2796</v>
      </c>
      <c r="DG406" s="245">
        <v>28873</v>
      </c>
      <c r="DI406" s="245">
        <v>2694</v>
      </c>
      <c r="DK406" s="245">
        <v>35063</v>
      </c>
      <c r="DM406" s="242">
        <v>7.9742178364657894</v>
      </c>
      <c r="DN406" s="242"/>
      <c r="DO406" s="242">
        <v>82.346062801243477</v>
      </c>
      <c r="DP406" s="242"/>
      <c r="DQ406" s="242">
        <v>7.6833128939337758</v>
      </c>
      <c r="DR406" s="242"/>
      <c r="DS406" s="245">
        <v>6193</v>
      </c>
      <c r="DU406" s="245">
        <v>574</v>
      </c>
      <c r="DW406" s="245">
        <v>33013</v>
      </c>
      <c r="DY406" s="242">
        <v>18.75927664859298</v>
      </c>
      <c r="DZ406" s="242"/>
      <c r="EA406" s="242">
        <v>1.7387089934268316</v>
      </c>
      <c r="EB406" s="242"/>
      <c r="EC406" s="242">
        <v>328000</v>
      </c>
      <c r="ED406" s="242"/>
      <c r="EE406" s="242">
        <v>251000</v>
      </c>
      <c r="EF406" s="242"/>
      <c r="EG406" s="260">
        <v>4.2876549499066057</v>
      </c>
      <c r="EH406" s="242"/>
      <c r="EI406" s="260">
        <v>3.3961623365596876</v>
      </c>
      <c r="EJ406" s="242"/>
      <c r="EK406" s="242">
        <v>43.1</v>
      </c>
      <c r="EO406" s="259">
        <v>5.2321730811685923</v>
      </c>
      <c r="EP406" s="259"/>
      <c r="EQ406" s="244">
        <v>9009</v>
      </c>
      <c r="ES406" s="244">
        <v>12686</v>
      </c>
      <c r="EU406" s="244">
        <v>4260</v>
      </c>
      <c r="EW406" s="244">
        <v>394</v>
      </c>
      <c r="EY406" s="244">
        <v>26349</v>
      </c>
      <c r="FA406" s="244">
        <v>9009</v>
      </c>
      <c r="FC406" s="244">
        <v>1060</v>
      </c>
      <c r="FE406" s="244">
        <v>1146</v>
      </c>
      <c r="FG406" s="244">
        <v>37564</v>
      </c>
      <c r="FI406" s="242">
        <v>23.983068895751249</v>
      </c>
      <c r="FJ406" s="242"/>
      <c r="FK406" s="242">
        <v>33.771696304972849</v>
      </c>
      <c r="FL406" s="242"/>
      <c r="FM406" s="242">
        <v>11.340645298690236</v>
      </c>
      <c r="FN406" s="242"/>
      <c r="FO406" s="242">
        <v>1.0488765839633691</v>
      </c>
      <c r="FP406" s="242"/>
      <c r="FQ406" s="242">
        <v>70.144287083377705</v>
      </c>
      <c r="FR406" s="242"/>
      <c r="FS406" s="242">
        <v>23.983068895751249</v>
      </c>
      <c r="FT406" s="242"/>
      <c r="FU406" s="242">
        <v>2.8218507081248001</v>
      </c>
      <c r="FV406" s="242"/>
      <c r="FW406" s="242">
        <v>3.0507933127462463</v>
      </c>
      <c r="GA406" s="254">
        <v>8.9734544375600009</v>
      </c>
      <c r="GB406" s="254"/>
      <c r="GC406" s="254">
        <v>35.862997165456626</v>
      </c>
      <c r="GD406" s="254"/>
      <c r="GE406" s="254">
        <v>106.97549991327826</v>
      </c>
      <c r="GF406" s="254"/>
      <c r="GG406" s="254">
        <v>138.95634161368483</v>
      </c>
      <c r="GH406" s="254"/>
      <c r="GI406" s="254">
        <v>52.309483997650915</v>
      </c>
      <c r="GJ406" s="254"/>
      <c r="GK406" s="254">
        <v>7.6993907746210084</v>
      </c>
      <c r="GL406" s="254"/>
      <c r="GM406" s="254">
        <v>1.7177172727043251</v>
      </c>
      <c r="GN406" s="254"/>
      <c r="GO406" s="254">
        <v>60.26610527010606</v>
      </c>
      <c r="GP406" s="254"/>
      <c r="GQ406" s="254">
        <v>1300</v>
      </c>
      <c r="GR406" s="254"/>
      <c r="GS406" s="254">
        <v>85.08</v>
      </c>
      <c r="GT406" s="254"/>
      <c r="GU406" s="184">
        <v>71.33</v>
      </c>
      <c r="GV406" s="184"/>
      <c r="GW406" s="184">
        <v>66.12</v>
      </c>
      <c r="GX406" s="184"/>
      <c r="GY406" s="184">
        <v>51.71</v>
      </c>
      <c r="GZ406" s="184"/>
      <c r="HA406" s="154">
        <v>98.3</v>
      </c>
      <c r="HC406" s="184">
        <v>14.7</v>
      </c>
      <c r="HG406" s="184">
        <v>812</v>
      </c>
      <c r="HH406" s="184"/>
      <c r="HI406" s="184">
        <v>5066</v>
      </c>
      <c r="HJ406" s="184"/>
      <c r="HK406" s="184">
        <v>158</v>
      </c>
      <c r="HL406" s="184"/>
      <c r="HM406" s="184">
        <v>7141</v>
      </c>
      <c r="HO406" s="183">
        <v>343.51452633275579</v>
      </c>
      <c r="HQ406" s="154"/>
      <c r="HS406" s="238">
        <v>11</v>
      </c>
      <c r="HT406" s="194">
        <v>1996</v>
      </c>
      <c r="HU406" s="239"/>
      <c r="HW406" s="239">
        <v>67.8</v>
      </c>
      <c r="HX406" s="239"/>
      <c r="HY406" s="154"/>
      <c r="HZ406" s="154"/>
      <c r="IA406" s="184">
        <v>5</v>
      </c>
      <c r="IB406" s="184"/>
      <c r="IC406" s="184">
        <v>113</v>
      </c>
      <c r="ID406" s="184"/>
      <c r="IE406" s="185">
        <v>0.49278561854450842</v>
      </c>
      <c r="IF406" s="185"/>
      <c r="IG406" s="184">
        <v>11.136954979105889</v>
      </c>
    </row>
    <row r="407" spans="1:241" ht="15" customHeight="1" x14ac:dyDescent="0.25">
      <c r="A407" s="156">
        <v>404</v>
      </c>
      <c r="B407" s="197">
        <v>2001</v>
      </c>
      <c r="E407" s="245">
        <v>100847</v>
      </c>
      <c r="G407" s="245">
        <v>20162</v>
      </c>
      <c r="I407" s="245">
        <v>13201</v>
      </c>
      <c r="K407" s="245">
        <v>11582</v>
      </c>
      <c r="M407" s="242">
        <f t="shared" si="148"/>
        <v>19.992662151576148</v>
      </c>
      <c r="N407" s="242"/>
      <c r="O407" s="242">
        <f t="shared" si="149"/>
        <v>13.090126627465368</v>
      </c>
      <c r="P407" s="242"/>
      <c r="Q407" s="242">
        <f t="shared" si="150"/>
        <v>11.484724384463593</v>
      </c>
      <c r="R407" s="242"/>
      <c r="S407" s="242">
        <v>35</v>
      </c>
      <c r="U407" s="242"/>
      <c r="V407" s="242"/>
      <c r="W407" s="245">
        <v>305</v>
      </c>
      <c r="Y407" s="258">
        <v>0.31618996278288636</v>
      </c>
      <c r="Z407" s="258"/>
      <c r="AA407" s="245">
        <v>18184</v>
      </c>
      <c r="AC407" s="242">
        <v>18.851141912275427</v>
      </c>
      <c r="AD407" s="242"/>
      <c r="AE407" s="245">
        <v>8341</v>
      </c>
      <c r="AG407" s="242">
        <v>8.6470179658100168</v>
      </c>
      <c r="AH407" s="242"/>
      <c r="AI407" s="245">
        <v>2.0405704561540894</v>
      </c>
      <c r="AK407" s="245">
        <v>195</v>
      </c>
      <c r="AM407" s="245">
        <v>342</v>
      </c>
      <c r="AO407" s="245">
        <v>436</v>
      </c>
      <c r="AQ407" s="245">
        <v>39</v>
      </c>
      <c r="AS407" s="245">
        <v>303</v>
      </c>
      <c r="AU407" s="245">
        <v>325</v>
      </c>
      <c r="AW407" s="245">
        <v>37</v>
      </c>
      <c r="AY407" s="245">
        <v>418</v>
      </c>
      <c r="BC407" s="245">
        <v>434</v>
      </c>
      <c r="BE407" s="245">
        <v>140</v>
      </c>
      <c r="BG407" s="245">
        <v>117</v>
      </c>
      <c r="BI407" s="245">
        <v>177</v>
      </c>
      <c r="BK407" s="242"/>
      <c r="BL407" s="242"/>
      <c r="BM407" s="245">
        <v>320</v>
      </c>
      <c r="BO407" s="245">
        <v>1161</v>
      </c>
      <c r="BQ407" s="245">
        <v>442</v>
      </c>
      <c r="BS407" s="245">
        <v>83</v>
      </c>
      <c r="BU407" s="245">
        <v>20442</v>
      </c>
      <c r="BW407" s="242"/>
      <c r="BX407" s="242"/>
      <c r="BY407" s="245">
        <v>12.854500616522813</v>
      </c>
      <c r="CA407" s="245">
        <v>8487</v>
      </c>
      <c r="CC407" s="259">
        <v>8.7983744725847739</v>
      </c>
      <c r="CE407" s="242"/>
      <c r="CF407" s="242"/>
      <c r="CG407" s="245">
        <v>47670</v>
      </c>
      <c r="CI407" s="245">
        <v>2521</v>
      </c>
      <c r="CK407" s="245">
        <v>23395</v>
      </c>
      <c r="CM407" s="250">
        <f t="shared" si="151"/>
        <v>5.0228128548943038</v>
      </c>
      <c r="CN407" s="242"/>
      <c r="CO407" s="253">
        <v>4.6875</v>
      </c>
      <c r="CP407" s="242"/>
      <c r="CQ407" s="250">
        <f t="shared" si="152"/>
        <v>68.207267686788256</v>
      </c>
      <c r="CR407" s="242"/>
      <c r="CS407" s="245">
        <v>12.751875275775848</v>
      </c>
      <c r="CU407" s="245">
        <v>8694</v>
      </c>
      <c r="CW407" s="245">
        <v>3196</v>
      </c>
      <c r="CY407" s="259">
        <f t="shared" si="146"/>
        <v>18.237885462555067</v>
      </c>
      <c r="CZ407" s="259"/>
      <c r="DA407" s="259">
        <f t="shared" si="147"/>
        <v>6.7044262638976297</v>
      </c>
      <c r="DE407" s="245">
        <v>2422</v>
      </c>
      <c r="DG407" s="245">
        <v>30677</v>
      </c>
      <c r="DI407" s="245">
        <v>4720</v>
      </c>
      <c r="DK407" s="245">
        <v>38113</v>
      </c>
      <c r="DM407" s="242">
        <v>6.3547870805237068</v>
      </c>
      <c r="DN407" s="242"/>
      <c r="DO407" s="242">
        <v>80.489596725526724</v>
      </c>
      <c r="DP407" s="242"/>
      <c r="DQ407" s="242">
        <v>12.384225854695249</v>
      </c>
      <c r="DR407" s="242"/>
      <c r="DS407" s="245">
        <v>6663</v>
      </c>
      <c r="DU407" s="245">
        <v>698</v>
      </c>
      <c r="DW407" s="245">
        <v>36024</v>
      </c>
      <c r="DY407" s="242">
        <v>18.496002664890074</v>
      </c>
      <c r="DZ407" s="242"/>
      <c r="EA407" s="242">
        <v>1.9375971574505886</v>
      </c>
      <c r="EB407" s="242"/>
      <c r="EC407" s="242">
        <v>375000</v>
      </c>
      <c r="ED407" s="242"/>
      <c r="EE407" s="242">
        <v>278413</v>
      </c>
      <c r="EF407" s="242"/>
      <c r="EG407" s="260">
        <v>5.8869701726844585</v>
      </c>
      <c r="EH407" s="242"/>
      <c r="EI407" s="260">
        <v>4.4776651919509058</v>
      </c>
      <c r="EJ407" s="242"/>
      <c r="EK407" s="242">
        <v>42.1</v>
      </c>
      <c r="EO407" s="259">
        <v>3.5754867055526094</v>
      </c>
      <c r="EP407" s="259"/>
      <c r="EQ407" s="244">
        <v>9508</v>
      </c>
      <c r="ES407" s="244">
        <v>13319</v>
      </c>
      <c r="EU407" s="244">
        <v>4547</v>
      </c>
      <c r="EW407" s="244">
        <v>435</v>
      </c>
      <c r="EY407" s="244">
        <v>27809</v>
      </c>
      <c r="FA407" s="244">
        <v>9492</v>
      </c>
      <c r="FC407" s="244">
        <v>1083</v>
      </c>
      <c r="FE407" s="244">
        <v>852</v>
      </c>
      <c r="FG407" s="244">
        <v>39236</v>
      </c>
      <c r="FI407" s="242">
        <v>24.232847385054544</v>
      </c>
      <c r="FJ407" s="242"/>
      <c r="FK407" s="242">
        <v>33.945866041390559</v>
      </c>
      <c r="FL407" s="242"/>
      <c r="FM407" s="242">
        <v>11.588846977265776</v>
      </c>
      <c r="FN407" s="242"/>
      <c r="FO407" s="242">
        <v>1.1086757059843002</v>
      </c>
      <c r="FP407" s="242"/>
      <c r="FQ407" s="242">
        <v>70.876236109695185</v>
      </c>
      <c r="FR407" s="242"/>
      <c r="FS407" s="242">
        <v>24.192068508512591</v>
      </c>
      <c r="FT407" s="242"/>
      <c r="FU407" s="242">
        <v>2.7602202059333267</v>
      </c>
      <c r="FV407" s="242"/>
      <c r="FW407" s="242">
        <v>2.1714751758589048</v>
      </c>
      <c r="GA407" s="254">
        <v>7.5030275677222988</v>
      </c>
      <c r="GB407" s="254"/>
      <c r="GC407" s="254">
        <v>37.992552788364286</v>
      </c>
      <c r="GD407" s="254"/>
      <c r="GE407" s="254">
        <v>96.129703292031564</v>
      </c>
      <c r="GF407" s="254"/>
      <c r="GG407" s="254">
        <v>146.62032007930949</v>
      </c>
      <c r="GH407" s="254"/>
      <c r="GI407" s="254">
        <v>51.237810175963858</v>
      </c>
      <c r="GJ407" s="254"/>
      <c r="GK407" s="254">
        <v>7.1088857903360925</v>
      </c>
      <c r="GL407" s="254"/>
      <c r="GM407" s="254">
        <v>0</v>
      </c>
      <c r="GN407" s="254"/>
      <c r="GO407" s="254">
        <v>58.961208707249334</v>
      </c>
      <c r="GP407" s="254"/>
      <c r="GQ407" s="254">
        <v>1351</v>
      </c>
      <c r="GR407" s="254"/>
      <c r="GS407" s="254">
        <v>82.9</v>
      </c>
      <c r="GT407" s="254"/>
      <c r="GU407" s="184">
        <v>68</v>
      </c>
      <c r="GV407" s="184"/>
      <c r="GW407" s="184">
        <v>64.900000000000006</v>
      </c>
      <c r="GX407" s="184"/>
      <c r="GY407" s="184">
        <v>51.3</v>
      </c>
      <c r="GZ407" s="184"/>
      <c r="HA407" s="154">
        <v>96.9</v>
      </c>
      <c r="HC407" s="184">
        <v>16.3</v>
      </c>
      <c r="HG407" s="184">
        <v>769</v>
      </c>
      <c r="HH407" s="184"/>
      <c r="HI407" s="184">
        <v>5052</v>
      </c>
      <c r="HJ407" s="184"/>
      <c r="HK407" s="184">
        <v>192</v>
      </c>
      <c r="HL407" s="184"/>
      <c r="HM407" s="184">
        <v>7007</v>
      </c>
      <c r="HO407" s="183">
        <v>395.89545168978549</v>
      </c>
      <c r="HQ407" s="154"/>
      <c r="HS407" s="238">
        <v>11</v>
      </c>
      <c r="HT407" s="194">
        <v>1997</v>
      </c>
      <c r="HU407" s="239"/>
      <c r="HW407" s="239">
        <v>60.639465410000007</v>
      </c>
      <c r="HX407" s="239"/>
      <c r="HY407" s="154"/>
      <c r="HZ407" s="154"/>
      <c r="IA407" s="184">
        <v>3</v>
      </c>
      <c r="IB407" s="184"/>
      <c r="IC407" s="184">
        <v>76</v>
      </c>
      <c r="ID407" s="184"/>
      <c r="IE407" s="185">
        <v>0.2940830490530526</v>
      </c>
      <c r="IF407" s="185"/>
      <c r="IG407" s="184">
        <v>7.4501039093439996</v>
      </c>
    </row>
    <row r="408" spans="1:241" ht="15" customHeight="1" x14ac:dyDescent="0.25">
      <c r="A408" s="156">
        <v>405</v>
      </c>
      <c r="B408" s="197">
        <v>2006</v>
      </c>
      <c r="E408" s="245">
        <v>101139</v>
      </c>
      <c r="G408" s="245">
        <v>19336</v>
      </c>
      <c r="I408" s="245">
        <v>13311</v>
      </c>
      <c r="K408" s="245">
        <v>13118</v>
      </c>
      <c r="M408" s="242">
        <f t="shared" si="148"/>
        <v>19.118243209839925</v>
      </c>
      <c r="N408" s="242"/>
      <c r="O408" s="242">
        <f t="shared" si="149"/>
        <v>13.161095126509062</v>
      </c>
      <c r="P408" s="242"/>
      <c r="Q408" s="242">
        <f t="shared" si="150"/>
        <v>12.970268640188257</v>
      </c>
      <c r="R408" s="242"/>
      <c r="S408" s="242">
        <v>37</v>
      </c>
      <c r="U408" s="242"/>
      <c r="V408" s="242"/>
      <c r="W408" s="245">
        <v>347</v>
      </c>
      <c r="Y408" s="258">
        <v>0.35476945097638279</v>
      </c>
      <c r="Z408" s="258"/>
      <c r="AA408" s="245">
        <v>18182</v>
      </c>
      <c r="AC408" s="242">
        <v>18.58910131888355</v>
      </c>
      <c r="AD408" s="242"/>
      <c r="AE408" s="245">
        <v>8976</v>
      </c>
      <c r="AG408" s="242">
        <v>9.1769757693487364</v>
      </c>
      <c r="AH408" s="242"/>
      <c r="AI408" s="245">
        <v>3.8458995021397602</v>
      </c>
      <c r="AK408" s="245">
        <v>169</v>
      </c>
      <c r="AM408" s="245">
        <v>482</v>
      </c>
      <c r="AO408" s="245">
        <v>595</v>
      </c>
      <c r="AQ408" s="245">
        <v>28</v>
      </c>
      <c r="AS408" s="245">
        <v>366</v>
      </c>
      <c r="AU408" s="245">
        <v>352</v>
      </c>
      <c r="AW408" s="245">
        <v>26</v>
      </c>
      <c r="AY408" s="245">
        <v>359</v>
      </c>
      <c r="BC408" s="245">
        <v>484</v>
      </c>
      <c r="BE408" s="245">
        <v>129</v>
      </c>
      <c r="BG408" s="245">
        <v>212</v>
      </c>
      <c r="BI408" s="245">
        <v>143</v>
      </c>
      <c r="BK408" s="242"/>
      <c r="BL408" s="242"/>
      <c r="BM408" s="245">
        <v>444</v>
      </c>
      <c r="BO408" s="245">
        <v>1294</v>
      </c>
      <c r="BQ408" s="245">
        <v>437</v>
      </c>
      <c r="BS408" s="245">
        <v>96</v>
      </c>
      <c r="BU408" s="245">
        <v>23827</v>
      </c>
      <c r="BW408" s="242"/>
      <c r="BX408" s="242"/>
      <c r="BY408" s="245">
        <v>10.199999999999999</v>
      </c>
      <c r="CA408" s="245">
        <v>10624</v>
      </c>
      <c r="CC408" s="259">
        <v>10.861875063899397</v>
      </c>
      <c r="CE408" s="242"/>
      <c r="CF408" s="242"/>
      <c r="CG408" s="245">
        <v>48816</v>
      </c>
      <c r="CI408" s="245">
        <v>2003</v>
      </c>
      <c r="CK408" s="245">
        <v>23913</v>
      </c>
      <c r="CM408" s="250">
        <f t="shared" si="151"/>
        <v>3.9414392254865307</v>
      </c>
      <c r="CN408" s="242"/>
      <c r="CO408" s="253">
        <v>4.3032819739943244</v>
      </c>
      <c r="CP408" s="242"/>
      <c r="CQ408" s="250">
        <f t="shared" si="152"/>
        <v>68.00165926243109</v>
      </c>
      <c r="CR408" s="242"/>
      <c r="CS408" s="245">
        <v>10.036845983787767</v>
      </c>
      <c r="CU408" s="245">
        <v>9519</v>
      </c>
      <c r="CW408" s="245">
        <v>4205</v>
      </c>
      <c r="CY408" s="259">
        <f t="shared" si="146"/>
        <v>19.499754178957719</v>
      </c>
      <c r="CZ408" s="259"/>
      <c r="DA408" s="259">
        <f t="shared" si="147"/>
        <v>8.6139790232710585</v>
      </c>
      <c r="DE408" s="245">
        <v>3151</v>
      </c>
      <c r="DG408" s="245">
        <v>29358</v>
      </c>
      <c r="DI408" s="245">
        <v>4978</v>
      </c>
      <c r="DK408" s="245">
        <v>37564</v>
      </c>
      <c r="DM408" s="242">
        <v>8.3883505483974012</v>
      </c>
      <c r="DN408" s="242"/>
      <c r="DO408" s="242">
        <v>78.154616121818762</v>
      </c>
      <c r="DP408" s="242"/>
      <c r="DQ408" s="242">
        <v>13.252049834948354</v>
      </c>
      <c r="DR408" s="242"/>
      <c r="DS408" s="245">
        <v>7673</v>
      </c>
      <c r="DU408" s="245">
        <v>909</v>
      </c>
      <c r="DW408" s="245">
        <v>37565</v>
      </c>
      <c r="DY408" s="242">
        <v>20.425928390789299</v>
      </c>
      <c r="DZ408" s="242"/>
      <c r="EA408" s="242">
        <v>2.4198056701717023</v>
      </c>
      <c r="EB408" s="242"/>
      <c r="EC408" s="242">
        <v>398000</v>
      </c>
      <c r="ED408" s="242"/>
      <c r="EE408" s="242">
        <v>300750</v>
      </c>
      <c r="EF408" s="242"/>
      <c r="EG408" s="260">
        <v>7.2207486000589451</v>
      </c>
      <c r="EH408" s="242"/>
      <c r="EI408" s="260">
        <v>5.599764220453876</v>
      </c>
      <c r="EJ408" s="242"/>
      <c r="EK408" s="242">
        <v>47.199999999999996</v>
      </c>
      <c r="EO408" s="259">
        <v>2.7946810908271353</v>
      </c>
      <c r="EP408" s="259"/>
      <c r="EQ408" s="244">
        <v>10246</v>
      </c>
      <c r="ES408" s="244">
        <v>14425</v>
      </c>
      <c r="EU408" s="244">
        <v>4664</v>
      </c>
      <c r="EW408" s="244">
        <v>452</v>
      </c>
      <c r="EY408" s="244">
        <v>29787</v>
      </c>
      <c r="FA408" s="261">
        <v>10281</v>
      </c>
      <c r="FB408" s="261"/>
      <c r="FC408" s="261">
        <v>2493</v>
      </c>
      <c r="FD408" s="261"/>
      <c r="FE408" s="261">
        <v>2911</v>
      </c>
      <c r="FF408" s="261"/>
      <c r="FG408" s="261">
        <v>44198</v>
      </c>
      <c r="FI408" s="263">
        <v>23.182044436399838</v>
      </c>
      <c r="FJ408" s="263"/>
      <c r="FK408" s="263">
        <v>32.637223403773923</v>
      </c>
      <c r="FL408" s="263"/>
      <c r="FM408" s="263">
        <v>10.55251368840219</v>
      </c>
      <c r="FN408" s="263"/>
      <c r="FO408" s="263">
        <v>1.0226707090818588</v>
      </c>
      <c r="FP408" s="263"/>
      <c r="FQ408" s="263">
        <v>67.394452237657816</v>
      </c>
      <c r="FR408" s="263"/>
      <c r="FS408" s="263">
        <v>21.81999185483506</v>
      </c>
      <c r="FT408" s="263"/>
      <c r="FU408" s="263">
        <v>2.5883524141363865</v>
      </c>
      <c r="FV408" s="263"/>
      <c r="FW408" s="263">
        <v>2.7241051631295536</v>
      </c>
      <c r="GA408" s="254">
        <v>6.6169879830039333</v>
      </c>
      <c r="GB408" s="254"/>
      <c r="GC408" s="254">
        <v>27.803358446635393</v>
      </c>
      <c r="GD408" s="254"/>
      <c r="GE408" s="254">
        <v>91.404527246456468</v>
      </c>
      <c r="GF408" s="254"/>
      <c r="GG408" s="254">
        <v>143.66480454358617</v>
      </c>
      <c r="GH408" s="254"/>
      <c r="GI408" s="254">
        <v>57.418864488014854</v>
      </c>
      <c r="GJ408" s="254"/>
      <c r="GK408" s="254">
        <v>11.228340426096995</v>
      </c>
      <c r="GL408" s="254"/>
      <c r="GM408" s="254">
        <v>0</v>
      </c>
      <c r="GN408" s="254"/>
      <c r="GO408" s="254">
        <v>57.380643441812282</v>
      </c>
      <c r="GP408" s="254"/>
      <c r="GQ408" s="254">
        <v>1288</v>
      </c>
      <c r="GR408" s="254"/>
      <c r="GS408" s="254">
        <v>86.8</v>
      </c>
      <c r="GT408" s="254"/>
      <c r="GU408" s="184">
        <v>71.8</v>
      </c>
      <c r="GV408" s="184"/>
      <c r="GW408" s="184">
        <v>67.3</v>
      </c>
      <c r="GX408" s="184"/>
      <c r="GY408" s="184">
        <v>53</v>
      </c>
      <c r="GZ408" s="184"/>
      <c r="HC408" s="184">
        <v>17.842981760507499</v>
      </c>
      <c r="HG408" s="184">
        <v>596</v>
      </c>
      <c r="HH408" s="184"/>
      <c r="HI408" s="184">
        <v>5009</v>
      </c>
      <c r="HJ408" s="184"/>
      <c r="HK408" s="184">
        <v>181</v>
      </c>
      <c r="HL408" s="184"/>
      <c r="HM408" s="184">
        <v>6551</v>
      </c>
      <c r="HO408" s="183">
        <v>495.80056917905341</v>
      </c>
      <c r="HQ408" s="154"/>
      <c r="HS408" s="238">
        <v>11</v>
      </c>
      <c r="HT408" s="194">
        <v>1998</v>
      </c>
      <c r="HU408" s="239"/>
      <c r="HW408" s="239">
        <v>59.765000000000001</v>
      </c>
      <c r="HX408" s="239"/>
      <c r="HY408" s="154"/>
      <c r="HZ408" s="154"/>
      <c r="IA408" s="184">
        <v>4</v>
      </c>
      <c r="IB408" s="184"/>
      <c r="IC408" s="184">
        <v>107</v>
      </c>
      <c r="ID408" s="184"/>
      <c r="IE408" s="185">
        <v>0.3903276800874334</v>
      </c>
      <c r="IF408" s="185"/>
      <c r="IG408" s="184">
        <v>10.441265442338844</v>
      </c>
    </row>
    <row r="409" spans="1:241" ht="15" customHeight="1" x14ac:dyDescent="0.25">
      <c r="A409" s="156">
        <v>406</v>
      </c>
      <c r="B409" s="197">
        <v>2011</v>
      </c>
      <c r="E409" s="245">
        <v>101464</v>
      </c>
      <c r="G409" s="245">
        <v>19347</v>
      </c>
      <c r="I409" s="245">
        <v>13423</v>
      </c>
      <c r="K409" s="245">
        <v>14840</v>
      </c>
      <c r="M409" s="242">
        <f t="shared" si="148"/>
        <v>19.067846723961207</v>
      </c>
      <c r="N409" s="242"/>
      <c r="O409" s="242">
        <f t="shared" si="149"/>
        <v>13.229322715445873</v>
      </c>
      <c r="P409" s="242"/>
      <c r="Q409" s="242">
        <f t="shared" si="150"/>
        <v>14.625877158401011</v>
      </c>
      <c r="R409" s="242"/>
      <c r="S409" s="242">
        <v>38</v>
      </c>
      <c r="U409" s="242"/>
      <c r="V409" s="242"/>
      <c r="W409" s="245">
        <v>407</v>
      </c>
      <c r="Y409" s="258">
        <v>0.39755799755799753</v>
      </c>
      <c r="Z409" s="258"/>
      <c r="AA409" s="245">
        <v>21479</v>
      </c>
      <c r="AC409" s="242">
        <v>20.980708180708181</v>
      </c>
      <c r="AD409" s="242"/>
      <c r="AE409" s="245">
        <v>12991</v>
      </c>
      <c r="AG409" s="242">
        <v>12.689621489621489</v>
      </c>
      <c r="AH409" s="244"/>
      <c r="AI409" s="245">
        <v>2.9997479203428283</v>
      </c>
      <c r="AK409" s="245">
        <v>188</v>
      </c>
      <c r="AM409" s="245">
        <v>1461</v>
      </c>
      <c r="AO409" s="245">
        <v>1339</v>
      </c>
      <c r="AQ409" s="245">
        <v>34</v>
      </c>
      <c r="AS409" s="245">
        <v>431</v>
      </c>
      <c r="AU409" s="245">
        <v>480</v>
      </c>
      <c r="AW409" s="245">
        <v>32</v>
      </c>
      <c r="AY409" s="245">
        <v>419</v>
      </c>
      <c r="BC409" s="245">
        <v>403</v>
      </c>
      <c r="BE409" s="245">
        <v>117</v>
      </c>
      <c r="BG409" s="245">
        <v>198</v>
      </c>
      <c r="BI409" s="245">
        <v>88</v>
      </c>
      <c r="BK409" s="242"/>
      <c r="BL409" s="242"/>
      <c r="BM409" s="245">
        <v>912</v>
      </c>
      <c r="BO409" s="245">
        <v>1880</v>
      </c>
      <c r="BQ409" s="245">
        <v>600</v>
      </c>
      <c r="BS409" s="245">
        <v>101</v>
      </c>
      <c r="BU409" s="245">
        <v>28622</v>
      </c>
      <c r="BW409" s="242"/>
      <c r="BX409" s="242"/>
      <c r="BY409" s="245">
        <v>7.9</v>
      </c>
      <c r="CA409" s="245">
        <v>14157</v>
      </c>
      <c r="CC409" s="259">
        <v>13.828571428571429</v>
      </c>
      <c r="CE409" s="242"/>
      <c r="CF409" s="242"/>
      <c r="CG409" s="245">
        <v>52215</v>
      </c>
      <c r="CI409" s="245">
        <v>2372</v>
      </c>
      <c r="CK409" s="245">
        <v>25361</v>
      </c>
      <c r="CM409" s="250">
        <f t="shared" si="151"/>
        <v>4.3453569531207066</v>
      </c>
      <c r="CN409" s="242"/>
      <c r="CO409" s="253">
        <v>4.2888986511771687</v>
      </c>
      <c r="CP409" s="242"/>
      <c r="CQ409" s="250">
        <f t="shared" si="152"/>
        <v>68.278130785010262</v>
      </c>
      <c r="CR409" s="242"/>
      <c r="CS409" s="245">
        <v>8.8191772713820651</v>
      </c>
      <c r="CU409" s="245">
        <v>11350</v>
      </c>
      <c r="CW409" s="245">
        <v>3924</v>
      </c>
      <c r="CY409" s="259">
        <f t="shared" si="146"/>
        <v>21.737048740783298</v>
      </c>
      <c r="CZ409" s="259"/>
      <c r="DA409" s="259">
        <f t="shared" si="147"/>
        <v>7.5150818730249922</v>
      </c>
      <c r="DE409" s="245">
        <v>1875</v>
      </c>
      <c r="DG409" s="245">
        <v>30260</v>
      </c>
      <c r="DI409" s="245">
        <v>7022</v>
      </c>
      <c r="DK409" s="245">
        <v>39236</v>
      </c>
      <c r="DM409" s="242">
        <v>4.7787745947599145</v>
      </c>
      <c r="DN409" s="242"/>
      <c r="DO409" s="242">
        <v>77.123050259965339</v>
      </c>
      <c r="DP409" s="242"/>
      <c r="DQ409" s="242">
        <v>17.896829442348864</v>
      </c>
      <c r="DR409" s="242"/>
      <c r="DS409" s="245">
        <v>8627</v>
      </c>
      <c r="DU409" s="245">
        <v>1110</v>
      </c>
      <c r="DW409" s="245">
        <v>39239</v>
      </c>
      <c r="DY409" s="242">
        <v>21.985779454114528</v>
      </c>
      <c r="DZ409" s="242"/>
      <c r="EA409" s="242">
        <v>2.8288182675399476</v>
      </c>
      <c r="EB409" s="242"/>
      <c r="EC409" s="242">
        <v>430000</v>
      </c>
      <c r="ED409" s="242"/>
      <c r="EE409" s="242">
        <v>337500</v>
      </c>
      <c r="EF409" s="242"/>
      <c r="EG409" s="242">
        <v>7.4730968513351934</v>
      </c>
      <c r="EH409" s="242"/>
      <c r="EI409" s="242">
        <v>5.1315265045834995</v>
      </c>
      <c r="EJ409" s="242"/>
      <c r="EK409" s="242">
        <v>35.299999999999997</v>
      </c>
      <c r="EO409" s="259">
        <v>2.5180660061089175</v>
      </c>
      <c r="EP409" s="259"/>
      <c r="EQ409" s="266">
        <v>11356</v>
      </c>
      <c r="ER409" s="266"/>
      <c r="ES409" s="266">
        <v>15161</v>
      </c>
      <c r="ET409" s="266"/>
      <c r="EU409" s="266">
        <v>4916</v>
      </c>
      <c r="EV409" s="266"/>
      <c r="EW409" s="266">
        <v>407</v>
      </c>
      <c r="EX409" s="266"/>
      <c r="EY409" s="244">
        <v>31840</v>
      </c>
      <c r="FA409" s="244">
        <v>10719</v>
      </c>
      <c r="FC409" s="244">
        <v>1106</v>
      </c>
      <c r="FE409" s="244">
        <v>960</v>
      </c>
      <c r="FG409" s="244">
        <f t="shared" ref="FG409" si="153">SUM(EY409,FA409,FC409,FE409)</f>
        <v>44625</v>
      </c>
      <c r="FI409" s="257">
        <f>EQ409/FG409*100</f>
        <v>25.447619047619046</v>
      </c>
      <c r="FJ409" s="257"/>
      <c r="FK409" s="257">
        <f>ES409/FG409*100</f>
        <v>33.974229691876751</v>
      </c>
      <c r="FL409" s="257"/>
      <c r="FM409" s="257">
        <f>EU409/FG409*100</f>
        <v>11.01624649859944</v>
      </c>
      <c r="FN409" s="257"/>
      <c r="FO409" s="257">
        <f>EW409/FG409*100</f>
        <v>0.91204481792717085</v>
      </c>
      <c r="FP409" s="257"/>
      <c r="FQ409" s="257">
        <f>EY409/FG409*100</f>
        <v>71.350140056022411</v>
      </c>
      <c r="FS409" s="242">
        <f>FA409/FG409*100</f>
        <v>24.020168067226891</v>
      </c>
      <c r="FT409" s="242"/>
      <c r="FU409" s="242">
        <f>FC409/FG409*100</f>
        <v>2.4784313725490192</v>
      </c>
      <c r="FV409" s="242"/>
      <c r="FW409" s="242">
        <f>FE409/FG409*100</f>
        <v>2.1512605042016806</v>
      </c>
      <c r="GA409" s="254">
        <v>6.8836238739290723</v>
      </c>
      <c r="GB409" s="254"/>
      <c r="GC409" s="254">
        <v>35.482604447819789</v>
      </c>
      <c r="GD409" s="254"/>
      <c r="GE409" s="254">
        <v>96.165536785461711</v>
      </c>
      <c r="GF409" s="254"/>
      <c r="GG409" s="254">
        <v>141.94099044196366</v>
      </c>
      <c r="GH409" s="254"/>
      <c r="GI409" s="254">
        <v>61.044159149991877</v>
      </c>
      <c r="GJ409" s="254"/>
      <c r="GK409" s="254">
        <v>9.5826941319137724</v>
      </c>
      <c r="GL409" s="254"/>
      <c r="GM409" s="254">
        <v>0</v>
      </c>
      <c r="GN409" s="254"/>
      <c r="GO409" s="254">
        <v>59.013114754359592</v>
      </c>
      <c r="GP409" s="254"/>
      <c r="GQ409" s="254">
        <v>1356</v>
      </c>
      <c r="GR409" s="254"/>
      <c r="GS409" s="254">
        <v>83.7</v>
      </c>
      <c r="GT409" s="254"/>
      <c r="GU409" s="184">
        <v>72.7</v>
      </c>
      <c r="GV409" s="184"/>
      <c r="GW409" s="184">
        <v>65</v>
      </c>
      <c r="GX409" s="184"/>
      <c r="GY409" s="184">
        <v>49.900000000000006</v>
      </c>
      <c r="GZ409" s="184"/>
      <c r="HC409" s="184">
        <v>15.4</v>
      </c>
      <c r="HG409" s="184">
        <v>595</v>
      </c>
      <c r="HH409" s="184"/>
      <c r="HI409" s="184">
        <v>4455</v>
      </c>
      <c r="HJ409" s="184"/>
      <c r="HK409" s="184">
        <v>167</v>
      </c>
      <c r="HL409" s="184"/>
      <c r="HM409" s="184">
        <v>5992</v>
      </c>
      <c r="HO409" s="183">
        <v>476.5718466664689</v>
      </c>
      <c r="HQ409" s="154"/>
      <c r="HS409" s="238">
        <v>11</v>
      </c>
      <c r="HT409" s="194">
        <v>1999</v>
      </c>
      <c r="HU409" s="239"/>
      <c r="HW409" s="239">
        <v>61.601373939999995</v>
      </c>
      <c r="HX409" s="239"/>
      <c r="HY409" s="154"/>
      <c r="HZ409" s="154"/>
      <c r="IA409" s="184">
        <v>5</v>
      </c>
      <c r="IB409" s="184"/>
      <c r="IC409" s="184">
        <v>106</v>
      </c>
      <c r="ID409" s="184"/>
      <c r="IE409" s="185">
        <v>0.48541332945002674</v>
      </c>
      <c r="IF409" s="185"/>
      <c r="IG409" s="184">
        <v>10.290762584340566</v>
      </c>
    </row>
    <row r="410" spans="1:241" ht="15" customHeight="1" x14ac:dyDescent="0.25">
      <c r="A410" s="156">
        <v>407</v>
      </c>
      <c r="B410" s="155"/>
      <c r="C410" s="244"/>
      <c r="D410" s="244"/>
      <c r="E410" s="245">
        <v>102012</v>
      </c>
      <c r="F410" s="244"/>
      <c r="G410" s="244">
        <v>20606</v>
      </c>
      <c r="H410" s="244"/>
      <c r="I410" s="244">
        <v>13297</v>
      </c>
      <c r="J410" s="244"/>
      <c r="K410" s="244">
        <v>17701</v>
      </c>
      <c r="L410" s="244"/>
      <c r="M410" s="242">
        <f t="shared" si="148"/>
        <v>20.199584362624005</v>
      </c>
      <c r="N410" s="242"/>
      <c r="O410" s="242">
        <f>I410/E410*100</f>
        <v>13.034741010861467</v>
      </c>
      <c r="P410" s="242"/>
      <c r="Q410" s="242">
        <f>K410/E410*100</f>
        <v>17.351880170960278</v>
      </c>
      <c r="R410" s="244"/>
      <c r="S410" s="244">
        <v>38</v>
      </c>
      <c r="U410" s="244"/>
      <c r="V410" s="244"/>
      <c r="W410" s="244">
        <v>566</v>
      </c>
      <c r="X410" s="244"/>
      <c r="Y410" s="244">
        <v>0.51281122023701664</v>
      </c>
      <c r="Z410" s="244"/>
      <c r="AA410" s="244">
        <v>30721</v>
      </c>
      <c r="AB410" s="244"/>
      <c r="AC410" s="244">
        <v>27.834052114666761</v>
      </c>
      <c r="AD410" s="244"/>
      <c r="AE410" s="244">
        <v>23355</v>
      </c>
      <c r="AF410" s="244"/>
      <c r="AG410" s="245">
        <v>21.160258036458529</v>
      </c>
      <c r="AH410" s="244"/>
      <c r="AI410" s="244"/>
      <c r="AJ410" s="244"/>
      <c r="AK410" s="244">
        <v>193</v>
      </c>
      <c r="AL410" s="244"/>
      <c r="AM410" s="244">
        <v>2976</v>
      </c>
      <c r="AN410" s="244"/>
      <c r="AO410" s="244">
        <v>1922</v>
      </c>
      <c r="AP410" s="244"/>
      <c r="AQ410" s="244">
        <v>45</v>
      </c>
      <c r="AR410" s="244"/>
      <c r="AS410" s="244">
        <v>546</v>
      </c>
      <c r="AT410" s="244"/>
      <c r="AU410" s="244">
        <v>618</v>
      </c>
      <c r="AV410" s="244"/>
      <c r="AW410" s="244">
        <v>38</v>
      </c>
      <c r="AX410" s="244"/>
      <c r="AY410" s="244">
        <v>441</v>
      </c>
      <c r="AZ410" s="244"/>
      <c r="BA410" s="244"/>
      <c r="BB410" s="244"/>
      <c r="BC410" s="244">
        <v>500</v>
      </c>
      <c r="BD410" s="244"/>
      <c r="BE410" s="244">
        <v>137</v>
      </c>
      <c r="BF410" s="244"/>
      <c r="BG410" s="244">
        <v>203</v>
      </c>
      <c r="BH410" s="244"/>
      <c r="BI410" s="244">
        <v>160</v>
      </c>
      <c r="BJ410" s="244"/>
      <c r="BK410" s="244"/>
      <c r="BL410" s="244"/>
      <c r="BM410" s="244">
        <v>1410</v>
      </c>
      <c r="BN410" s="244"/>
      <c r="BO410" s="244">
        <v>2129</v>
      </c>
      <c r="BP410" s="244"/>
      <c r="BQ410" s="244">
        <v>667</v>
      </c>
      <c r="BR410" s="244"/>
      <c r="BS410" s="244">
        <v>87</v>
      </c>
      <c r="BT410" s="244"/>
      <c r="BU410" s="244">
        <v>40616</v>
      </c>
      <c r="BW410" s="244"/>
      <c r="BX410" s="244"/>
      <c r="BY410" s="244"/>
      <c r="BZ410" s="244"/>
      <c r="CA410" s="244">
        <v>19065</v>
      </c>
      <c r="CB410" s="244"/>
      <c r="CC410" s="244">
        <v>17.273402674591381</v>
      </c>
      <c r="CE410" s="244"/>
      <c r="CF410" s="244"/>
      <c r="CG410" s="256">
        <v>54933</v>
      </c>
      <c r="CH410" s="256"/>
      <c r="CI410" s="256">
        <v>3024</v>
      </c>
      <c r="CJ410" s="256"/>
      <c r="CK410" s="256">
        <v>27838</v>
      </c>
      <c r="CL410" s="244"/>
      <c r="CM410" s="250">
        <f t="shared" si="151"/>
        <v>5.2176613696361098</v>
      </c>
      <c r="CN410" s="244"/>
      <c r="CO410" s="257">
        <v>4.6936260781897614</v>
      </c>
      <c r="CP410" s="244"/>
      <c r="CQ410" s="250">
        <f t="shared" si="152"/>
        <v>67.552887697418257</v>
      </c>
      <c r="CR410" s="244"/>
      <c r="CS410" s="245">
        <v>6.1037955073586367</v>
      </c>
      <c r="CT410" s="244"/>
      <c r="CU410" s="245">
        <v>12997</v>
      </c>
      <c r="CW410" s="245">
        <v>4109</v>
      </c>
      <c r="CX410" s="244"/>
      <c r="CY410" s="252">
        <f t="shared" si="146"/>
        <v>23.659730944969326</v>
      </c>
      <c r="CZ410" s="244"/>
      <c r="DA410" s="252">
        <f t="shared" si="147"/>
        <v>7.4800211166329902</v>
      </c>
      <c r="DE410" s="244">
        <v>1225</v>
      </c>
      <c r="DF410" s="244"/>
      <c r="DG410" s="244">
        <v>38876</v>
      </c>
      <c r="DH410" s="244"/>
      <c r="DI410" s="244">
        <v>4159</v>
      </c>
      <c r="DJ410" s="244"/>
      <c r="DK410" s="244">
        <v>44422</v>
      </c>
      <c r="DL410" s="244"/>
      <c r="DM410" s="244">
        <v>2.7576426095178066</v>
      </c>
      <c r="DN410" s="244"/>
      <c r="DO410" s="244">
        <v>87.51519517356266</v>
      </c>
      <c r="DP410" s="244"/>
      <c r="DQ410" s="244">
        <v>9.3624780514159642</v>
      </c>
      <c r="DR410" s="244"/>
      <c r="DS410" s="244">
        <v>9604</v>
      </c>
      <c r="DT410" s="244"/>
      <c r="DU410" s="244">
        <v>1049</v>
      </c>
      <c r="DV410" s="244"/>
      <c r="DW410" s="244">
        <v>44507</v>
      </c>
      <c r="DX410" s="244"/>
      <c r="DY410" s="244">
        <v>21.578628080976024</v>
      </c>
      <c r="DZ410" s="244"/>
      <c r="EA410" s="244">
        <v>2.3569326173410921</v>
      </c>
      <c r="EB410" s="244"/>
      <c r="EC410" s="245">
        <v>519875</v>
      </c>
      <c r="ED410" s="244"/>
      <c r="EE410" s="245">
        <v>380050</v>
      </c>
      <c r="EG410" s="245">
        <v>10.3</v>
      </c>
      <c r="EI410" s="245">
        <v>7</v>
      </c>
      <c r="EK410" s="242">
        <v>40.5</v>
      </c>
      <c r="EO410" s="244">
        <v>2.1</v>
      </c>
      <c r="EP410" s="244"/>
      <c r="GA410" s="254">
        <v>7.4345837644303101</v>
      </c>
      <c r="GB410" s="254"/>
      <c r="GC410" s="254">
        <v>30.638001615852282</v>
      </c>
      <c r="GD410" s="254"/>
      <c r="GE410" s="254">
        <v>105.66772743214268</v>
      </c>
      <c r="GF410" s="254"/>
      <c r="GG410" s="254">
        <v>144.1219223713012</v>
      </c>
      <c r="GH410" s="254"/>
      <c r="GI410" s="254">
        <v>72.519411104375237</v>
      </c>
      <c r="GJ410" s="254"/>
      <c r="GK410" s="254">
        <v>8.9912836259997935</v>
      </c>
      <c r="GL410" s="254"/>
      <c r="GM410" s="254">
        <v>0</v>
      </c>
      <c r="GN410" s="254"/>
      <c r="GO410" s="254">
        <v>61.740331529983855</v>
      </c>
      <c r="GP410" s="254"/>
      <c r="GQ410" s="254">
        <v>1371</v>
      </c>
      <c r="GR410" s="254"/>
      <c r="GS410" s="254">
        <v>85.8</v>
      </c>
      <c r="GT410" s="254"/>
      <c r="GU410" s="184">
        <v>73.3</v>
      </c>
      <c r="GV410" s="184"/>
      <c r="GW410" s="184">
        <v>66.900000000000006</v>
      </c>
      <c r="GX410" s="184"/>
      <c r="GY410" s="184">
        <v>51.300000000000004</v>
      </c>
      <c r="GZ410" s="184"/>
      <c r="HC410" s="184"/>
      <c r="HG410" s="184">
        <v>628</v>
      </c>
      <c r="HH410" s="184"/>
      <c r="HI410" s="184">
        <v>4609</v>
      </c>
      <c r="HJ410" s="184"/>
      <c r="HK410" s="184">
        <v>162</v>
      </c>
      <c r="HL410" s="184"/>
      <c r="HM410" s="184">
        <v>6281</v>
      </c>
      <c r="HO410" s="183">
        <v>508.5547583379327</v>
      </c>
      <c r="HQ410" s="154"/>
      <c r="HS410" s="238">
        <v>11</v>
      </c>
      <c r="HT410" s="194">
        <v>2000</v>
      </c>
      <c r="HU410" s="239"/>
      <c r="HW410" s="239">
        <v>59.718732340000003</v>
      </c>
      <c r="HX410" s="239"/>
      <c r="HY410" s="154"/>
      <c r="HZ410" s="154"/>
      <c r="IA410" s="184">
        <v>1</v>
      </c>
      <c r="IB410" s="184"/>
      <c r="IC410" s="184">
        <v>103</v>
      </c>
      <c r="ID410" s="184"/>
      <c r="IE410" s="185">
        <v>9.58800349003327E-2</v>
      </c>
      <c r="IF410" s="185"/>
      <c r="IG410" s="184">
        <v>9.8756435947342691</v>
      </c>
    </row>
    <row r="411" spans="1:241" ht="15" customHeight="1" x14ac:dyDescent="0.25">
      <c r="A411" s="156">
        <v>408</v>
      </c>
      <c r="B411" s="155"/>
      <c r="C411" s="244"/>
      <c r="D411" s="244"/>
      <c r="E411" s="245">
        <v>102461</v>
      </c>
      <c r="F411" s="244"/>
      <c r="G411" s="244">
        <v>21025</v>
      </c>
      <c r="H411" s="244"/>
      <c r="I411" s="244">
        <v>12921</v>
      </c>
      <c r="J411" s="244"/>
      <c r="K411" s="244">
        <v>20226</v>
      </c>
      <c r="L411" s="244"/>
      <c r="M411" s="244">
        <v>18.275775144945801</v>
      </c>
      <c r="N411" s="244"/>
      <c r="O411" s="244">
        <v>11.231452587293447</v>
      </c>
      <c r="P411" s="244"/>
      <c r="Q411" s="244">
        <v>17.581252227428003</v>
      </c>
      <c r="R411" s="244"/>
      <c r="S411" s="244">
        <v>39</v>
      </c>
      <c r="U411" s="244"/>
      <c r="V411" s="244"/>
      <c r="W411" s="245">
        <v>734</v>
      </c>
      <c r="Y411" s="245">
        <v>0.65501793713969558</v>
      </c>
      <c r="AA411" s="245">
        <v>29079</v>
      </c>
      <c r="AC411" s="245">
        <v>26.030327986250359</v>
      </c>
      <c r="AE411" s="245">
        <v>22779</v>
      </c>
      <c r="AG411" s="245">
        <v>20.483791196439007</v>
      </c>
      <c r="AK411" s="245">
        <v>195</v>
      </c>
      <c r="AM411" s="245">
        <v>4285</v>
      </c>
      <c r="AO411" s="245">
        <v>2531</v>
      </c>
      <c r="AQ411" s="245">
        <v>46</v>
      </c>
      <c r="AS411" s="245">
        <v>671</v>
      </c>
      <c r="AU411" s="245">
        <v>775</v>
      </c>
      <c r="AW411" s="245">
        <v>51</v>
      </c>
      <c r="AY411" s="245">
        <v>521</v>
      </c>
      <c r="AZ411" s="244"/>
      <c r="BA411" s="244"/>
      <c r="BB411" s="244"/>
      <c r="BC411" s="244">
        <v>413</v>
      </c>
      <c r="BD411" s="244"/>
      <c r="BE411" s="244">
        <v>136</v>
      </c>
      <c r="BF411" s="244"/>
      <c r="BG411" s="244">
        <v>110</v>
      </c>
      <c r="BH411" s="244"/>
      <c r="BI411" s="244">
        <v>167</v>
      </c>
      <c r="BJ411" s="244"/>
      <c r="BK411" s="244"/>
      <c r="BL411" s="244"/>
      <c r="BM411" s="245">
        <v>2164</v>
      </c>
      <c r="BO411" s="245">
        <v>2543</v>
      </c>
      <c r="BQ411" s="245">
        <v>1020</v>
      </c>
      <c r="BS411" s="245">
        <v>111</v>
      </c>
      <c r="BU411" s="245">
        <v>52690</v>
      </c>
      <c r="BW411" s="244"/>
      <c r="BX411" s="244"/>
      <c r="BY411" s="244"/>
      <c r="BZ411" s="244"/>
      <c r="CA411" s="244">
        <v>24963</v>
      </c>
      <c r="CB411" s="244"/>
      <c r="CC411" s="244">
        <v>22.727934883551544</v>
      </c>
      <c r="CE411" s="244"/>
      <c r="CF411" s="244"/>
      <c r="CG411" s="244">
        <v>58987</v>
      </c>
      <c r="CH411" s="244"/>
      <c r="CI411" s="244">
        <v>2482</v>
      </c>
      <c r="CJ411" s="244"/>
      <c r="CK411" s="244">
        <v>29136</v>
      </c>
      <c r="CL411" s="244"/>
      <c r="CM411" s="244">
        <v>4.0378076754136227</v>
      </c>
      <c r="CN411" s="244"/>
      <c r="CO411" s="257">
        <v>6.4</v>
      </c>
      <c r="CP411" s="244"/>
      <c r="CQ411" s="244">
        <v>67.842834280668839</v>
      </c>
      <c r="CR411" s="244"/>
      <c r="CS411" s="244">
        <v>6.2766125216842772</v>
      </c>
      <c r="CT411" s="244"/>
      <c r="CU411" s="244">
        <v>15617</v>
      </c>
      <c r="CV411" s="244"/>
      <c r="CW411" s="244">
        <v>4367</v>
      </c>
      <c r="CX411" s="244"/>
      <c r="CY411" s="244">
        <v>26.94072591774772</v>
      </c>
      <c r="CZ411" s="244"/>
      <c r="DA411" s="244">
        <v>7.5334667402704945</v>
      </c>
      <c r="DE411" s="245">
        <v>1711</v>
      </c>
      <c r="DG411" s="245">
        <v>37499</v>
      </c>
      <c r="DI411" s="245">
        <v>3734</v>
      </c>
      <c r="DK411" s="245">
        <v>43007</v>
      </c>
      <c r="DM411" s="245">
        <v>3.9784221173297372</v>
      </c>
      <c r="DO411" s="245">
        <v>87.192782570279263</v>
      </c>
      <c r="DQ411" s="245">
        <v>8.6823075313321088</v>
      </c>
      <c r="DS411" s="245">
        <v>10437</v>
      </c>
      <c r="DU411" s="245">
        <v>1044</v>
      </c>
      <c r="DW411" s="245">
        <v>43011</v>
      </c>
      <c r="DY411" s="245">
        <v>24.521297840847684</v>
      </c>
      <c r="EA411" s="245">
        <v>2.4528346216197168</v>
      </c>
      <c r="EB411" s="244"/>
      <c r="EC411" s="245">
        <v>490000</v>
      </c>
      <c r="ED411" s="244"/>
      <c r="EE411" s="245">
        <v>380000</v>
      </c>
      <c r="EK411" s="242">
        <v>30.3</v>
      </c>
      <c r="EO411" s="244">
        <v>1.0680287903413048</v>
      </c>
      <c r="EP411" s="244"/>
      <c r="GA411" s="254">
        <v>5.9893878041564328</v>
      </c>
      <c r="GB411" s="254"/>
      <c r="GC411" s="254">
        <v>35.794005150806278</v>
      </c>
      <c r="GD411" s="254"/>
      <c r="GE411" s="254">
        <v>99.92167663086849</v>
      </c>
      <c r="GF411" s="254"/>
      <c r="GG411" s="254">
        <v>137.99147387579367</v>
      </c>
      <c r="GH411" s="254"/>
      <c r="GI411" s="254">
        <v>73.235232394371536</v>
      </c>
      <c r="GJ411" s="254"/>
      <c r="GK411" s="254">
        <v>12.726970574709599</v>
      </c>
      <c r="GL411" s="254"/>
      <c r="GM411" s="254">
        <v>0</v>
      </c>
      <c r="GN411" s="254"/>
      <c r="GO411" s="254">
        <v>60.93782903197927</v>
      </c>
      <c r="GP411" s="254"/>
      <c r="GQ411" s="254">
        <v>1380</v>
      </c>
      <c r="GR411" s="254"/>
      <c r="GS411" s="254">
        <v>87.4</v>
      </c>
      <c r="GT411" s="254"/>
      <c r="GU411" s="184">
        <v>77.599999999999994</v>
      </c>
      <c r="GV411" s="184"/>
      <c r="GW411" s="184">
        <v>66.3</v>
      </c>
      <c r="GX411" s="184"/>
      <c r="GY411" s="184">
        <v>51.5</v>
      </c>
      <c r="GZ411" s="184"/>
      <c r="HC411" s="184"/>
      <c r="HG411" s="184">
        <v>720</v>
      </c>
      <c r="HH411" s="184"/>
      <c r="HI411" s="184">
        <v>3618</v>
      </c>
      <c r="HJ411" s="184"/>
      <c r="HK411" s="184">
        <v>184</v>
      </c>
      <c r="HL411" s="184"/>
      <c r="HM411" s="184">
        <v>5345</v>
      </c>
      <c r="HO411" s="183">
        <v>590.12665176645885</v>
      </c>
      <c r="HQ411" s="154"/>
      <c r="HS411" s="238">
        <v>10</v>
      </c>
      <c r="HT411" s="194">
        <v>2001</v>
      </c>
      <c r="HU411" s="239"/>
      <c r="HW411" s="239">
        <v>62.885693379999992</v>
      </c>
      <c r="HX411" s="239"/>
      <c r="HY411" s="154"/>
      <c r="HZ411" s="154"/>
      <c r="IA411" s="184">
        <v>1</v>
      </c>
      <c r="IB411" s="184"/>
      <c r="IC411" s="184">
        <v>93</v>
      </c>
      <c r="ID411" s="184"/>
      <c r="IE411" s="185">
        <v>9.4140683837927397E-2</v>
      </c>
      <c r="IF411" s="185"/>
      <c r="IG411" s="184">
        <v>8.755083596927248</v>
      </c>
    </row>
    <row r="412" spans="1:241" ht="15" customHeight="1" x14ac:dyDescent="0.25">
      <c r="A412" s="198">
        <v>409</v>
      </c>
      <c r="B412" s="155"/>
      <c r="C412" s="244"/>
      <c r="D412" s="244"/>
      <c r="E412" s="245">
        <v>103290</v>
      </c>
      <c r="F412" s="244"/>
      <c r="G412" s="244"/>
      <c r="H412" s="244"/>
      <c r="I412" s="244"/>
      <c r="J412" s="244"/>
      <c r="K412" s="244"/>
      <c r="L412" s="244"/>
      <c r="M412" s="244"/>
      <c r="N412" s="244"/>
      <c r="O412" s="244"/>
      <c r="P412" s="244"/>
      <c r="Q412" s="244"/>
      <c r="R412" s="244"/>
      <c r="S412" s="244"/>
      <c r="U412" s="244"/>
      <c r="V412" s="244"/>
      <c r="W412" s="244"/>
      <c r="X412" s="244"/>
      <c r="Y412" s="244"/>
      <c r="Z412" s="244"/>
      <c r="AA412" s="244"/>
      <c r="AB412" s="244"/>
      <c r="AC412" s="244"/>
      <c r="AD412" s="244"/>
      <c r="AE412" s="244"/>
      <c r="AF412" s="244"/>
      <c r="AG412" s="244"/>
      <c r="AH412" s="244"/>
      <c r="AI412" s="244"/>
      <c r="AJ412" s="244"/>
      <c r="AK412" s="244"/>
      <c r="AL412" s="244"/>
      <c r="AM412" s="244"/>
      <c r="AN412" s="244"/>
      <c r="AO412" s="244"/>
      <c r="AP412" s="244"/>
      <c r="AQ412" s="244"/>
      <c r="AR412" s="244"/>
      <c r="AS412" s="244"/>
      <c r="AT412" s="244"/>
      <c r="AU412" s="244"/>
      <c r="AV412" s="244"/>
      <c r="AW412" s="244"/>
      <c r="AX412" s="244"/>
      <c r="AY412" s="244"/>
      <c r="AZ412" s="244"/>
      <c r="BA412" s="244"/>
      <c r="BB412" s="244"/>
      <c r="BC412" s="244">
        <v>666</v>
      </c>
      <c r="BD412" s="244"/>
      <c r="BE412" s="244">
        <v>159</v>
      </c>
      <c r="BF412" s="244"/>
      <c r="BG412" s="244">
        <v>310</v>
      </c>
      <c r="BH412" s="244"/>
      <c r="BI412" s="244">
        <v>190</v>
      </c>
      <c r="BJ412" s="244"/>
      <c r="BK412" s="244"/>
      <c r="BL412" s="244"/>
      <c r="BM412" s="244"/>
      <c r="BN412" s="244"/>
      <c r="BO412" s="244"/>
      <c r="BP412" s="244"/>
      <c r="BQ412" s="244"/>
      <c r="BR412" s="244"/>
      <c r="BS412" s="244"/>
      <c r="BT412" s="244"/>
      <c r="BU412" s="244"/>
      <c r="BW412" s="244"/>
      <c r="BX412" s="244"/>
      <c r="BY412" s="244"/>
      <c r="BZ412" s="244"/>
      <c r="CA412" s="244"/>
      <c r="CB412" s="244"/>
      <c r="CC412" s="244"/>
      <c r="CE412" s="244"/>
      <c r="CF412" s="244"/>
      <c r="CG412" s="244"/>
      <c r="CH412" s="244"/>
      <c r="CI412" s="244"/>
      <c r="CJ412" s="244"/>
      <c r="CK412" s="244"/>
      <c r="CL412" s="244"/>
      <c r="CM412" s="244"/>
      <c r="CN412" s="244"/>
      <c r="CO412" s="257">
        <v>7.3</v>
      </c>
      <c r="CP412" s="244"/>
      <c r="CQ412" s="244"/>
      <c r="CR412" s="244"/>
      <c r="CS412" s="244"/>
      <c r="CT412" s="244"/>
      <c r="CU412" s="244"/>
      <c r="CV412" s="244"/>
      <c r="CW412" s="244"/>
      <c r="CX412" s="244"/>
      <c r="CY412" s="244"/>
      <c r="CZ412" s="244"/>
      <c r="DA412" s="244"/>
      <c r="DE412" s="244"/>
      <c r="DF412" s="244"/>
      <c r="DG412" s="244"/>
      <c r="DH412" s="244"/>
      <c r="DI412" s="244"/>
      <c r="DJ412" s="244"/>
      <c r="DK412" s="244"/>
      <c r="DL412" s="244"/>
      <c r="DM412" s="244"/>
      <c r="DN412" s="244"/>
      <c r="DO412" s="244"/>
      <c r="DP412" s="244"/>
      <c r="DQ412" s="244"/>
      <c r="DR412" s="244"/>
      <c r="DS412" s="244"/>
      <c r="DT412" s="244"/>
      <c r="DU412" s="244"/>
      <c r="DV412" s="244"/>
      <c r="DW412" s="244"/>
      <c r="DX412" s="244"/>
      <c r="DY412" s="244"/>
      <c r="DZ412" s="244"/>
      <c r="EA412" s="244"/>
      <c r="EB412" s="244"/>
      <c r="EC412" s="245">
        <v>490000</v>
      </c>
      <c r="ED412" s="244"/>
      <c r="EE412" s="245">
        <v>371300</v>
      </c>
      <c r="EK412" s="242">
        <v>9.1</v>
      </c>
      <c r="EO412" s="244"/>
      <c r="EP412" s="244"/>
      <c r="GA412" s="254">
        <v>6.5429512614791001</v>
      </c>
      <c r="GB412" s="254"/>
      <c r="GC412" s="254">
        <v>36.599335945063174</v>
      </c>
      <c r="GD412" s="254"/>
      <c r="GE412" s="254">
        <v>95.195163933830912</v>
      </c>
      <c r="GF412" s="254"/>
      <c r="GG412" s="254">
        <v>148.16317945507265</v>
      </c>
      <c r="GH412" s="254"/>
      <c r="GI412" s="254">
        <v>75.709406237399662</v>
      </c>
      <c r="GJ412" s="254"/>
      <c r="GK412" s="254">
        <v>14.881438369741087</v>
      </c>
      <c r="GL412" s="254"/>
      <c r="GM412" s="254">
        <v>0.79103779159552545</v>
      </c>
      <c r="GN412" s="254"/>
      <c r="GO412" s="254">
        <v>62.851530778990544</v>
      </c>
      <c r="GP412" s="254"/>
      <c r="GQ412" s="254">
        <v>1410</v>
      </c>
      <c r="GR412" s="254"/>
      <c r="GS412" s="254">
        <v>86.7</v>
      </c>
      <c r="GT412" s="254"/>
      <c r="GU412" s="184">
        <v>76.900000000000006</v>
      </c>
      <c r="GV412" s="184"/>
      <c r="GW412" s="184">
        <v>67.8</v>
      </c>
      <c r="GX412" s="184"/>
      <c r="GY412" s="184">
        <v>52.7</v>
      </c>
      <c r="GZ412" s="184"/>
      <c r="HC412" s="184"/>
      <c r="HG412" s="184">
        <v>616</v>
      </c>
      <c r="HH412" s="184"/>
      <c r="HI412" s="184">
        <v>3717</v>
      </c>
      <c r="HJ412" s="184"/>
      <c r="HK412" s="184">
        <v>222</v>
      </c>
      <c r="HL412" s="184"/>
      <c r="HM412" s="184">
        <v>5783</v>
      </c>
      <c r="HO412" s="183">
        <v>517.18417611584925</v>
      </c>
      <c r="HQ412" s="154"/>
      <c r="HS412" s="238">
        <v>10</v>
      </c>
      <c r="HT412" s="194">
        <v>2002</v>
      </c>
      <c r="HU412" s="239"/>
      <c r="HW412" s="239">
        <v>67.186595699999998</v>
      </c>
      <c r="HX412" s="239"/>
      <c r="HY412" s="154"/>
      <c r="HZ412" s="154"/>
      <c r="IA412" s="184">
        <v>1</v>
      </c>
      <c r="IB412" s="184"/>
      <c r="IC412" s="184">
        <v>74</v>
      </c>
      <c r="ID412" s="184"/>
      <c r="IE412" s="185">
        <v>9.3517375528373164E-2</v>
      </c>
      <c r="IF412" s="185"/>
      <c r="IG412" s="184">
        <v>6.9202857890996148</v>
      </c>
    </row>
    <row r="413" spans="1:241" ht="15" customHeight="1" x14ac:dyDescent="0.25">
      <c r="A413" s="156">
        <v>410</v>
      </c>
      <c r="B413" s="155"/>
      <c r="C413" s="244"/>
      <c r="D413" s="244"/>
      <c r="E413" s="245">
        <v>104512</v>
      </c>
      <c r="F413" s="244"/>
      <c r="G413" s="244"/>
      <c r="H413" s="244"/>
      <c r="I413" s="244"/>
      <c r="J413" s="244"/>
      <c r="K413" s="244"/>
      <c r="L413" s="244"/>
      <c r="M413" s="244"/>
      <c r="N413" s="244"/>
      <c r="O413" s="244"/>
      <c r="P413" s="244"/>
      <c r="Q413" s="244"/>
      <c r="R413" s="244"/>
      <c r="S413" s="244"/>
      <c r="U413" s="244"/>
      <c r="V413" s="244"/>
      <c r="W413" s="244"/>
      <c r="X413" s="244"/>
      <c r="Y413" s="244"/>
      <c r="Z413" s="244"/>
      <c r="AA413" s="244"/>
      <c r="AB413" s="244"/>
      <c r="AC413" s="244"/>
      <c r="AD413" s="244"/>
      <c r="AE413" s="244"/>
      <c r="AF413" s="244"/>
      <c r="AG413" s="244"/>
      <c r="AH413" s="244"/>
      <c r="AI413" s="244"/>
      <c r="AJ413" s="244"/>
      <c r="AK413" s="244"/>
      <c r="AL413" s="244"/>
      <c r="AM413" s="244"/>
      <c r="AN413" s="244"/>
      <c r="AO413" s="244"/>
      <c r="AP413" s="244"/>
      <c r="AQ413" s="244"/>
      <c r="AR413" s="244"/>
      <c r="AS413" s="244"/>
      <c r="AT413" s="244"/>
      <c r="AU413" s="244"/>
      <c r="AV413" s="244"/>
      <c r="AW413" s="244"/>
      <c r="AX413" s="244"/>
      <c r="AY413" s="244"/>
      <c r="AZ413" s="244"/>
      <c r="BA413" s="244"/>
      <c r="BB413" s="244"/>
      <c r="BC413" s="244">
        <v>666</v>
      </c>
      <c r="BD413" s="244"/>
      <c r="BE413" s="244">
        <v>147</v>
      </c>
      <c r="BF413" s="244"/>
      <c r="BG413" s="244">
        <v>394</v>
      </c>
      <c r="BH413" s="244"/>
      <c r="BI413" s="244">
        <v>106</v>
      </c>
      <c r="BJ413" s="244"/>
      <c r="BK413" s="244"/>
      <c r="BL413" s="244"/>
      <c r="BM413" s="244"/>
      <c r="BN413" s="244"/>
      <c r="BO413" s="244"/>
      <c r="BP413" s="244"/>
      <c r="BQ413" s="244"/>
      <c r="BR413" s="244"/>
      <c r="BS413" s="244"/>
      <c r="BT413" s="244"/>
      <c r="BU413" s="244"/>
      <c r="BW413" s="244"/>
      <c r="BX413" s="244"/>
      <c r="BY413" s="244"/>
      <c r="BZ413" s="244"/>
      <c r="CA413" s="244"/>
      <c r="CB413" s="244"/>
      <c r="CC413" s="244"/>
      <c r="CE413" s="244"/>
      <c r="CF413" s="244"/>
      <c r="CG413" s="244"/>
      <c r="CH413" s="244"/>
      <c r="CI413" s="244"/>
      <c r="CJ413" s="244"/>
      <c r="CK413" s="244"/>
      <c r="CL413" s="244"/>
      <c r="CM413" s="244"/>
      <c r="CN413" s="244"/>
      <c r="CO413" s="257">
        <v>5.3</v>
      </c>
      <c r="CP413" s="244"/>
      <c r="CQ413" s="244"/>
      <c r="CR413" s="244"/>
      <c r="CS413" s="244"/>
      <c r="CT413" s="244"/>
      <c r="CU413" s="244"/>
      <c r="CV413" s="244"/>
      <c r="CW413" s="244"/>
      <c r="CX413" s="244"/>
      <c r="CY413" s="244"/>
      <c r="CZ413" s="244"/>
      <c r="DA413" s="244"/>
      <c r="DE413" s="244"/>
      <c r="DF413" s="244"/>
      <c r="DG413" s="244"/>
      <c r="DH413" s="244"/>
      <c r="DI413" s="244"/>
      <c r="DJ413" s="244"/>
      <c r="DK413" s="244"/>
      <c r="DL413" s="244"/>
      <c r="DM413" s="244"/>
      <c r="DN413" s="244"/>
      <c r="DO413" s="244"/>
      <c r="DP413" s="244"/>
      <c r="DQ413" s="244"/>
      <c r="DR413" s="244"/>
      <c r="DS413" s="244"/>
      <c r="DT413" s="244"/>
      <c r="DU413" s="244"/>
      <c r="DV413" s="244"/>
      <c r="DW413" s="244"/>
      <c r="DX413" s="244"/>
      <c r="DY413" s="244"/>
      <c r="DZ413" s="244"/>
      <c r="EA413" s="244"/>
      <c r="EB413" s="244"/>
      <c r="EC413" s="245">
        <v>531000</v>
      </c>
      <c r="ED413" s="244"/>
      <c r="EE413" s="245">
        <v>396361</v>
      </c>
      <c r="EK413" s="242">
        <v>5.7</v>
      </c>
      <c r="EO413" s="244"/>
      <c r="EP413" s="244"/>
      <c r="GA413" s="254">
        <v>8.1674908497234888</v>
      </c>
      <c r="GB413" s="254"/>
      <c r="GC413" s="254">
        <v>32.301756962420974</v>
      </c>
      <c r="GD413" s="254"/>
      <c r="GE413" s="254">
        <v>105.88052084426963</v>
      </c>
      <c r="GF413" s="254"/>
      <c r="GG413" s="254">
        <v>153.0972451461424</v>
      </c>
      <c r="GH413" s="254"/>
      <c r="GI413" s="254">
        <v>75.94346294075298</v>
      </c>
      <c r="GJ413" s="254"/>
      <c r="GK413" s="254">
        <v>11.7364179209304</v>
      </c>
      <c r="GL413" s="254"/>
      <c r="GM413" s="254">
        <v>0.78314475157421626</v>
      </c>
      <c r="GN413" s="254"/>
      <c r="GO413" s="254">
        <v>64.37314906419023</v>
      </c>
      <c r="GP413" s="254"/>
      <c r="GQ413" s="254">
        <v>1446</v>
      </c>
      <c r="GR413" s="254"/>
      <c r="GS413" s="254">
        <v>85.7</v>
      </c>
      <c r="GT413" s="254"/>
      <c r="GU413" s="184">
        <v>78.2</v>
      </c>
      <c r="GV413" s="184"/>
      <c r="GW413" s="184">
        <v>66.3</v>
      </c>
      <c r="GX413" s="184"/>
      <c r="GY413" s="184">
        <v>50.3</v>
      </c>
      <c r="GZ413" s="184"/>
      <c r="HC413" s="184"/>
      <c r="HG413" s="184">
        <v>744</v>
      </c>
      <c r="HH413" s="184"/>
      <c r="HI413" s="184">
        <v>3345</v>
      </c>
      <c r="HJ413" s="184"/>
      <c r="HK413" s="184">
        <v>333</v>
      </c>
      <c r="HL413" s="184"/>
      <c r="HM413" s="184">
        <v>5634</v>
      </c>
      <c r="HO413" s="183">
        <v>449.49274307072471</v>
      </c>
      <c r="HQ413" s="154"/>
      <c r="HS413" s="238">
        <v>10</v>
      </c>
      <c r="HT413" s="194">
        <v>2003</v>
      </c>
      <c r="HU413" s="239"/>
      <c r="HW413" s="239">
        <v>68.47484793000001</v>
      </c>
      <c r="HX413" s="239"/>
      <c r="HY413" s="154"/>
      <c r="HZ413" s="154"/>
      <c r="IA413" s="184">
        <v>5</v>
      </c>
      <c r="IB413" s="184"/>
      <c r="IC413" s="184">
        <v>77</v>
      </c>
      <c r="ID413" s="184"/>
      <c r="IE413" s="185">
        <v>0.46666168894198462</v>
      </c>
      <c r="IF413" s="185"/>
      <c r="IG413" s="184">
        <v>7.1865900097065634</v>
      </c>
    </row>
    <row r="414" spans="1:241" ht="15" customHeight="1" x14ac:dyDescent="0.25">
      <c r="A414" s="156">
        <v>411</v>
      </c>
      <c r="B414" s="155"/>
      <c r="C414" s="244"/>
      <c r="D414" s="244"/>
      <c r="E414" s="245">
        <v>106220</v>
      </c>
      <c r="F414" s="244"/>
      <c r="G414" s="244"/>
      <c r="H414" s="244"/>
      <c r="I414" s="244"/>
      <c r="J414" s="244"/>
      <c r="K414" s="244"/>
      <c r="L414" s="244"/>
      <c r="M414" s="244"/>
      <c r="N414" s="244"/>
      <c r="O414" s="244"/>
      <c r="P414" s="244"/>
      <c r="Q414" s="244"/>
      <c r="R414" s="244"/>
      <c r="S414" s="244"/>
      <c r="U414" s="244"/>
      <c r="V414" s="244"/>
      <c r="W414" s="244"/>
      <c r="X414" s="244"/>
      <c r="Y414" s="244"/>
      <c r="Z414" s="244"/>
      <c r="AA414" s="244"/>
      <c r="AB414" s="244"/>
      <c r="AC414" s="244"/>
      <c r="AD414" s="244"/>
      <c r="AE414" s="244"/>
      <c r="AF414" s="244"/>
      <c r="AG414" s="244"/>
      <c r="AH414" s="244"/>
      <c r="AI414" s="244"/>
      <c r="AJ414" s="244"/>
      <c r="AK414" s="244"/>
      <c r="AL414" s="244"/>
      <c r="AM414" s="244"/>
      <c r="AN414" s="244"/>
      <c r="AO414" s="244"/>
      <c r="AP414" s="244"/>
      <c r="AQ414" s="244"/>
      <c r="AR414" s="244"/>
      <c r="AS414" s="244"/>
      <c r="AT414" s="244"/>
      <c r="AU414" s="244"/>
      <c r="AV414" s="244"/>
      <c r="AW414" s="244"/>
      <c r="AX414" s="244"/>
      <c r="AY414" s="244"/>
      <c r="AZ414" s="244"/>
      <c r="BA414" s="244"/>
      <c r="BB414" s="244"/>
      <c r="BC414" s="244">
        <v>492</v>
      </c>
      <c r="BD414" s="244"/>
      <c r="BE414" s="244">
        <v>158</v>
      </c>
      <c r="BF414" s="244"/>
      <c r="BG414" s="244">
        <v>244</v>
      </c>
      <c r="BH414" s="244"/>
      <c r="BI414" s="244">
        <v>40</v>
      </c>
      <c r="BJ414" s="244"/>
      <c r="BK414" s="244"/>
      <c r="BL414" s="244"/>
      <c r="BM414" s="244"/>
      <c r="BN414" s="244"/>
      <c r="BO414" s="244"/>
      <c r="BP414" s="244"/>
      <c r="BQ414" s="244"/>
      <c r="BR414" s="244"/>
      <c r="BS414" s="244"/>
      <c r="BT414" s="244"/>
      <c r="BU414" s="244"/>
      <c r="BW414" s="244"/>
      <c r="BX414" s="244"/>
      <c r="BY414" s="244"/>
      <c r="BZ414" s="244"/>
      <c r="CA414" s="244"/>
      <c r="CB414" s="244"/>
      <c r="CC414" s="244"/>
      <c r="CE414" s="244"/>
      <c r="CF414" s="244"/>
      <c r="CG414" s="244"/>
      <c r="CH414" s="244"/>
      <c r="CI414" s="244"/>
      <c r="CJ414" s="244"/>
      <c r="CK414" s="244"/>
      <c r="CL414" s="244"/>
      <c r="CM414" s="244"/>
      <c r="CN414" s="244"/>
      <c r="CO414" s="257">
        <v>4.9000000000000004</v>
      </c>
      <c r="CP414" s="244"/>
      <c r="CQ414" s="244"/>
      <c r="CR414" s="244"/>
      <c r="CS414" s="244"/>
      <c r="CT414" s="244"/>
      <c r="CU414" s="244"/>
      <c r="CV414" s="244"/>
      <c r="CW414" s="244"/>
      <c r="CX414" s="244"/>
      <c r="CY414" s="244"/>
      <c r="CZ414" s="244"/>
      <c r="DA414" s="244"/>
      <c r="DE414" s="244"/>
      <c r="DF414" s="244"/>
      <c r="DG414" s="244"/>
      <c r="DH414" s="244"/>
      <c r="DI414" s="244"/>
      <c r="DJ414" s="244"/>
      <c r="DK414" s="244"/>
      <c r="DL414" s="244"/>
      <c r="DM414" s="244"/>
      <c r="DN414" s="244"/>
      <c r="DO414" s="244"/>
      <c r="DP414" s="244"/>
      <c r="DQ414" s="244"/>
      <c r="DR414" s="244"/>
      <c r="DS414" s="244"/>
      <c r="DT414" s="244"/>
      <c r="DU414" s="244"/>
      <c r="DV414" s="244"/>
      <c r="DW414" s="244"/>
      <c r="DX414" s="244"/>
      <c r="DY414" s="244"/>
      <c r="DZ414" s="244"/>
      <c r="EA414" s="244"/>
      <c r="EB414" s="244"/>
      <c r="EC414" s="245">
        <v>601000</v>
      </c>
      <c r="ED414" s="244"/>
      <c r="EE414" s="245">
        <v>425000</v>
      </c>
      <c r="EK414" s="242">
        <v>4.9000000000000004</v>
      </c>
      <c r="EO414" s="244"/>
      <c r="EP414" s="244"/>
      <c r="GA414" s="254">
        <v>3.4207525655644244</v>
      </c>
      <c r="GB414" s="254"/>
      <c r="GC414" s="254">
        <v>26.655323975613214</v>
      </c>
      <c r="GD414" s="254"/>
      <c r="GE414" s="254">
        <v>118.04384485666104</v>
      </c>
      <c r="GF414" s="254"/>
      <c r="GG414" s="254">
        <v>149.06498049239877</v>
      </c>
      <c r="GH414" s="254"/>
      <c r="GI414" s="254">
        <v>81.674323634507402</v>
      </c>
      <c r="GJ414" s="254"/>
      <c r="GK414" s="254">
        <v>16.421217255310829</v>
      </c>
      <c r="GL414" s="254"/>
      <c r="GM414" s="254">
        <v>0</v>
      </c>
      <c r="GN414" s="254"/>
      <c r="GO414" s="254">
        <v>65.603895805577253</v>
      </c>
      <c r="GP414" s="254"/>
      <c r="GQ414" s="254">
        <v>1445</v>
      </c>
      <c r="GR414" s="254"/>
      <c r="GS414" s="254">
        <v>83.9</v>
      </c>
      <c r="GT414" s="254"/>
      <c r="GU414" s="184">
        <v>73.8</v>
      </c>
      <c r="GV414" s="184"/>
      <c r="GW414" s="184">
        <v>67.099999999999994</v>
      </c>
      <c r="GX414" s="184"/>
      <c r="GY414" s="184">
        <v>51.7</v>
      </c>
      <c r="GZ414" s="184"/>
      <c r="HC414" s="184"/>
      <c r="HG414" s="184">
        <v>866</v>
      </c>
      <c r="HH414" s="184"/>
      <c r="HI414" s="184">
        <v>3929</v>
      </c>
      <c r="HJ414" s="184"/>
      <c r="HK414" s="184">
        <v>297</v>
      </c>
      <c r="HL414" s="184"/>
      <c r="HM414" s="184">
        <v>6438</v>
      </c>
      <c r="HO414" s="183">
        <v>482.24127372933253</v>
      </c>
      <c r="HQ414" s="154"/>
      <c r="HS414" s="238">
        <v>10</v>
      </c>
      <c r="HT414" s="194">
        <v>2004</v>
      </c>
      <c r="HU414" s="239"/>
      <c r="HW414" s="239">
        <v>67.290864260000006</v>
      </c>
      <c r="HX414" s="239"/>
      <c r="HY414" s="154"/>
      <c r="HZ414" s="154"/>
      <c r="IA414" s="184">
        <v>3</v>
      </c>
      <c r="IB414" s="184"/>
      <c r="IC414" s="184">
        <v>62</v>
      </c>
      <c r="ID414" s="184"/>
      <c r="IE414" s="185">
        <v>0.27662635461922042</v>
      </c>
      <c r="IF414" s="185"/>
      <c r="IG414" s="184">
        <v>5.7169446621305555</v>
      </c>
    </row>
    <row r="415" spans="1:241" ht="15" customHeight="1" x14ac:dyDescent="0.25">
      <c r="A415" s="156">
        <v>412</v>
      </c>
      <c r="B415" s="155"/>
      <c r="C415" s="244"/>
      <c r="D415" s="244"/>
      <c r="E415" s="245">
        <v>106677</v>
      </c>
      <c r="F415" s="244"/>
      <c r="G415" s="244"/>
      <c r="H415" s="244"/>
      <c r="I415" s="244"/>
      <c r="J415" s="244"/>
      <c r="K415" s="244"/>
      <c r="L415" s="244"/>
      <c r="M415" s="244"/>
      <c r="N415" s="244"/>
      <c r="O415" s="244"/>
      <c r="P415" s="244"/>
      <c r="Q415" s="244"/>
      <c r="R415" s="244"/>
      <c r="S415" s="244"/>
      <c r="U415" s="244"/>
      <c r="V415" s="244"/>
      <c r="W415" s="244"/>
      <c r="X415" s="244"/>
      <c r="Y415" s="244"/>
      <c r="Z415" s="244"/>
      <c r="AA415" s="244"/>
      <c r="AB415" s="244"/>
      <c r="AC415" s="244"/>
      <c r="AD415" s="244"/>
      <c r="AE415" s="244"/>
      <c r="AF415" s="244"/>
      <c r="AG415" s="244"/>
      <c r="AH415" s="244"/>
      <c r="AI415" s="244"/>
      <c r="AJ415" s="244"/>
      <c r="AK415" s="244"/>
      <c r="AL415" s="244"/>
      <c r="AM415" s="244"/>
      <c r="AN415" s="244"/>
      <c r="AO415" s="244"/>
      <c r="AP415" s="244"/>
      <c r="AQ415" s="244"/>
      <c r="AR415" s="244"/>
      <c r="AS415" s="244"/>
      <c r="AT415" s="244"/>
      <c r="AU415" s="244"/>
      <c r="AV415" s="244"/>
      <c r="AW415" s="244"/>
      <c r="AX415" s="244"/>
      <c r="AY415" s="244"/>
      <c r="AZ415" s="244"/>
      <c r="BA415" s="244"/>
      <c r="BB415" s="244"/>
      <c r="BC415" s="244">
        <v>589</v>
      </c>
      <c r="BD415" s="244"/>
      <c r="BE415" s="244">
        <v>138</v>
      </c>
      <c r="BF415" s="244"/>
      <c r="BG415" s="244">
        <v>306</v>
      </c>
      <c r="BH415" s="244"/>
      <c r="BI415" s="244">
        <v>28</v>
      </c>
      <c r="BJ415" s="244"/>
      <c r="BK415" s="244"/>
      <c r="BL415" s="244"/>
      <c r="BM415" s="244"/>
      <c r="BN415" s="244"/>
      <c r="BO415" s="244"/>
      <c r="BP415" s="244"/>
      <c r="BQ415" s="244"/>
      <c r="BR415" s="244"/>
      <c r="BS415" s="244"/>
      <c r="BT415" s="244"/>
      <c r="BU415" s="244"/>
      <c r="BW415" s="244"/>
      <c r="BX415" s="244"/>
      <c r="BY415" s="244"/>
      <c r="BZ415" s="244"/>
      <c r="CA415" s="244"/>
      <c r="CB415" s="244"/>
      <c r="CC415" s="244"/>
      <c r="CE415" s="244"/>
      <c r="CF415" s="244"/>
      <c r="CG415" s="244"/>
      <c r="CH415" s="244"/>
      <c r="CI415" s="244"/>
      <c r="CJ415" s="244"/>
      <c r="CK415" s="244"/>
      <c r="CL415" s="244"/>
      <c r="CM415" s="244"/>
      <c r="CN415" s="244"/>
      <c r="CO415" s="257">
        <v>4.2</v>
      </c>
      <c r="CP415" s="244"/>
      <c r="CQ415" s="244"/>
      <c r="CR415" s="244"/>
      <c r="CS415" s="244"/>
      <c r="CT415" s="244"/>
      <c r="CU415" s="244"/>
      <c r="CV415" s="244"/>
      <c r="CW415" s="244"/>
      <c r="CX415" s="244"/>
      <c r="CY415" s="244"/>
      <c r="CZ415" s="244"/>
      <c r="DA415" s="244"/>
      <c r="DE415" s="244"/>
      <c r="DF415" s="244"/>
      <c r="DG415" s="244"/>
      <c r="DH415" s="244"/>
      <c r="DI415" s="244"/>
      <c r="DJ415" s="244"/>
      <c r="DK415" s="244"/>
      <c r="DL415" s="244"/>
      <c r="DM415" s="244"/>
      <c r="DN415" s="244"/>
      <c r="DO415" s="244"/>
      <c r="DP415" s="244"/>
      <c r="DQ415" s="244"/>
      <c r="DR415" s="244"/>
      <c r="DS415" s="244"/>
      <c r="DT415" s="244"/>
      <c r="DU415" s="244"/>
      <c r="DV415" s="244"/>
      <c r="DW415" s="244"/>
      <c r="DX415" s="244"/>
      <c r="DY415" s="244"/>
      <c r="DZ415" s="244"/>
      <c r="EA415" s="244"/>
      <c r="EB415" s="244"/>
      <c r="EC415" s="245">
        <v>695000</v>
      </c>
      <c r="ED415" s="244"/>
      <c r="EE415" s="245">
        <v>470000</v>
      </c>
      <c r="EK415" s="242">
        <v>2.7</v>
      </c>
      <c r="EO415" s="244"/>
      <c r="EP415" s="244"/>
      <c r="GA415" s="254">
        <v>6.8564868529361247</v>
      </c>
      <c r="GB415" s="254"/>
      <c r="GC415" s="254">
        <v>26.404558347420092</v>
      </c>
      <c r="GD415" s="254"/>
      <c r="GE415" s="254">
        <v>94.942378664532626</v>
      </c>
      <c r="GF415" s="254"/>
      <c r="GG415" s="254">
        <v>137.66574218844968</v>
      </c>
      <c r="GH415" s="254"/>
      <c r="GI415" s="254">
        <v>83.728356394006454</v>
      </c>
      <c r="GJ415" s="254"/>
      <c r="GK415" s="254">
        <v>18.328885081703458</v>
      </c>
      <c r="GL415" s="254"/>
      <c r="GM415" s="254">
        <v>0.78510098877969448</v>
      </c>
      <c r="GN415" s="254"/>
      <c r="GO415" s="254">
        <v>61.940949659452279</v>
      </c>
      <c r="GP415" s="254"/>
      <c r="GQ415" s="254">
        <v>1421</v>
      </c>
      <c r="GR415" s="254"/>
      <c r="GS415" s="254">
        <v>85.5</v>
      </c>
      <c r="GT415" s="254"/>
      <c r="GU415" s="184">
        <v>75.8</v>
      </c>
      <c r="GV415" s="184"/>
      <c r="GW415" s="184">
        <v>68.7</v>
      </c>
      <c r="GX415" s="184"/>
      <c r="GY415" s="184">
        <v>54.3</v>
      </c>
      <c r="GZ415" s="184"/>
      <c r="HC415" s="184"/>
      <c r="HG415" s="223">
        <v>923.37016624259365</v>
      </c>
      <c r="HH415" s="223"/>
      <c r="HI415" s="223">
        <v>3789.6837884250558</v>
      </c>
      <c r="HJ415" s="223"/>
      <c r="HK415" s="223">
        <v>338.95866862069897</v>
      </c>
      <c r="HL415" s="223"/>
      <c r="HM415" s="223">
        <v>6896.9547665500841</v>
      </c>
      <c r="HO415" s="183">
        <v>507.4373940877424</v>
      </c>
      <c r="HQ415" s="154"/>
      <c r="HS415" s="238">
        <v>10</v>
      </c>
      <c r="HT415" s="194">
        <v>2005</v>
      </c>
      <c r="HU415" s="239"/>
      <c r="HW415" s="239">
        <v>68.684420189999997</v>
      </c>
      <c r="HX415" s="239"/>
      <c r="HY415" s="154"/>
      <c r="HZ415" s="154"/>
      <c r="IA415" s="184">
        <v>0</v>
      </c>
      <c r="IB415" s="184"/>
      <c r="IC415" s="184">
        <v>69</v>
      </c>
      <c r="ID415" s="184"/>
      <c r="IE415" s="185">
        <v>0</v>
      </c>
      <c r="IF415" s="185"/>
      <c r="IG415" s="184">
        <v>6.2967816241673669</v>
      </c>
    </row>
    <row r="416" spans="1:241" ht="15" customHeight="1" x14ac:dyDescent="0.25">
      <c r="A416" s="156">
        <v>413</v>
      </c>
      <c r="B416" s="155"/>
      <c r="C416" s="244"/>
      <c r="D416" s="244"/>
      <c r="E416" s="245">
        <v>107323</v>
      </c>
      <c r="F416" s="244"/>
      <c r="G416" s="244"/>
      <c r="H416" s="244"/>
      <c r="I416" s="244"/>
      <c r="J416" s="244"/>
      <c r="K416" s="244"/>
      <c r="L416" s="244"/>
      <c r="M416" s="244"/>
      <c r="N416" s="244"/>
      <c r="O416" s="244"/>
      <c r="P416" s="244"/>
      <c r="Q416" s="244"/>
      <c r="R416" s="244"/>
      <c r="S416" s="244"/>
      <c r="U416" s="244"/>
      <c r="V416" s="244"/>
      <c r="W416" s="244"/>
      <c r="X416" s="244"/>
      <c r="Y416" s="244"/>
      <c r="Z416" s="244"/>
      <c r="AA416" s="244"/>
      <c r="AB416" s="244"/>
      <c r="AC416" s="244"/>
      <c r="AD416" s="244"/>
      <c r="AE416" s="244"/>
      <c r="AF416" s="244"/>
      <c r="AG416" s="244"/>
      <c r="AH416" s="244"/>
      <c r="AI416" s="244"/>
      <c r="AJ416" s="244"/>
      <c r="AK416" s="244"/>
      <c r="AL416" s="244"/>
      <c r="AM416" s="244"/>
      <c r="AN416" s="244"/>
      <c r="AO416" s="244"/>
      <c r="AP416" s="244"/>
      <c r="AQ416" s="244"/>
      <c r="AR416" s="244"/>
      <c r="AS416" s="244"/>
      <c r="AT416" s="244"/>
      <c r="AU416" s="244"/>
      <c r="AV416" s="244"/>
      <c r="AW416" s="244"/>
      <c r="AX416" s="244"/>
      <c r="AY416" s="244"/>
      <c r="AZ416" s="244"/>
      <c r="BA416" s="244"/>
      <c r="BB416" s="244"/>
      <c r="BC416" s="268">
        <v>521</v>
      </c>
      <c r="BD416" s="240"/>
      <c r="BE416" s="268">
        <v>124</v>
      </c>
      <c r="BF416" s="240"/>
      <c r="BG416" s="268">
        <v>296</v>
      </c>
      <c r="BH416" s="240"/>
      <c r="BI416" s="268">
        <v>16</v>
      </c>
      <c r="BJ416" s="244"/>
      <c r="BK416" s="244"/>
      <c r="BL416" s="244"/>
      <c r="BM416" s="244"/>
      <c r="BN416" s="244"/>
      <c r="BO416" s="244"/>
      <c r="BP416" s="244"/>
      <c r="BQ416" s="244"/>
      <c r="BR416" s="244"/>
      <c r="BS416" s="244"/>
      <c r="BT416" s="244"/>
      <c r="BU416" s="244"/>
      <c r="BW416" s="244"/>
      <c r="BX416" s="244"/>
      <c r="BY416" s="244"/>
      <c r="BZ416" s="244"/>
      <c r="CA416" s="244"/>
      <c r="CB416" s="244"/>
      <c r="CC416" s="244"/>
      <c r="CE416" s="244"/>
      <c r="CF416" s="244"/>
      <c r="CG416" s="244"/>
      <c r="CH416" s="244"/>
      <c r="CI416" s="244"/>
      <c r="CJ416" s="244"/>
      <c r="CK416" s="244"/>
      <c r="CL416" s="244"/>
      <c r="CM416" s="244"/>
      <c r="CN416" s="244"/>
      <c r="CO416" s="257">
        <v>3.8</v>
      </c>
      <c r="CP416" s="244"/>
      <c r="CQ416" s="244"/>
      <c r="CR416" s="244"/>
      <c r="CS416" s="244"/>
      <c r="CT416" s="244"/>
      <c r="CU416" s="244"/>
      <c r="CV416" s="244"/>
      <c r="CW416" s="244"/>
      <c r="CX416" s="244"/>
      <c r="CY416" s="244"/>
      <c r="CZ416" s="244"/>
      <c r="DA416" s="244"/>
      <c r="DE416" s="244"/>
      <c r="DF416" s="244"/>
      <c r="DG416" s="244"/>
      <c r="DH416" s="244"/>
      <c r="DI416" s="244"/>
      <c r="DJ416" s="244"/>
      <c r="DK416" s="244"/>
      <c r="DL416" s="244"/>
      <c r="DM416" s="244"/>
      <c r="DN416" s="244"/>
      <c r="DO416" s="244"/>
      <c r="DP416" s="244"/>
      <c r="DQ416" s="244"/>
      <c r="DR416" s="244"/>
      <c r="DS416" s="244"/>
      <c r="DT416" s="244"/>
      <c r="DU416" s="244"/>
      <c r="DV416" s="244"/>
      <c r="DW416" s="244"/>
      <c r="DX416" s="244"/>
      <c r="DY416" s="244"/>
      <c r="DZ416" s="244"/>
      <c r="EA416" s="244"/>
      <c r="EB416" s="244"/>
      <c r="EC416" s="245">
        <v>750000</v>
      </c>
      <c r="ED416" s="244"/>
      <c r="EE416" s="245">
        <v>507000</v>
      </c>
      <c r="EK416" s="242">
        <v>5.0999999999999996</v>
      </c>
      <c r="EO416" s="244"/>
      <c r="EP416" s="244"/>
      <c r="GA416" s="254">
        <v>7.597298451682855</v>
      </c>
      <c r="GC416" s="254">
        <v>31.891340807804404</v>
      </c>
      <c r="GE416" s="254">
        <v>95.751377298691196</v>
      </c>
      <c r="GG416" s="254">
        <v>144.96320875481038</v>
      </c>
      <c r="GI416" s="254">
        <v>84.306154024674569</v>
      </c>
      <c r="GK416" s="254">
        <v>20.009385405786535</v>
      </c>
      <c r="GM416" s="254">
        <v>0</v>
      </c>
      <c r="GO416" s="254">
        <v>65.527888103449982</v>
      </c>
      <c r="GP416" s="254"/>
      <c r="GQ416" s="254">
        <v>1505</v>
      </c>
      <c r="GR416" s="254"/>
      <c r="GS416" s="254">
        <v>84.3</v>
      </c>
      <c r="GT416" s="254"/>
      <c r="GU416" s="184">
        <v>75.7</v>
      </c>
      <c r="GV416" s="184"/>
      <c r="GW416" s="184">
        <v>69.2</v>
      </c>
      <c r="GX416" s="184"/>
      <c r="GY416" s="184">
        <v>55.7</v>
      </c>
      <c r="GZ416" s="184"/>
      <c r="HC416" s="184"/>
      <c r="HG416" s="184">
        <v>1072.8417027378707</v>
      </c>
      <c r="HH416" s="184"/>
      <c r="HI416" s="184">
        <v>3967.3898611147993</v>
      </c>
      <c r="HJ416" s="184"/>
      <c r="HK416" s="184">
        <v>535.53566844588431</v>
      </c>
      <c r="HL416" s="184"/>
      <c r="HM416" s="184">
        <v>7484.2216143966152</v>
      </c>
      <c r="HO416" s="183">
        <v>558.84779836471387</v>
      </c>
      <c r="HQ416" s="154"/>
      <c r="HS416" s="238">
        <v>10</v>
      </c>
      <c r="HT416" s="194">
        <v>2006</v>
      </c>
      <c r="HU416" s="239"/>
      <c r="HW416" s="239">
        <v>66.782903159999989</v>
      </c>
      <c r="HX416" s="239"/>
      <c r="HY416" s="154"/>
      <c r="HZ416" s="154"/>
      <c r="IA416" s="184">
        <v>2</v>
      </c>
      <c r="IB416" s="184"/>
      <c r="IC416" s="184">
        <v>67</v>
      </c>
      <c r="ID416" s="184"/>
      <c r="IE416" s="185">
        <v>0.18065208780999462</v>
      </c>
      <c r="IF416" s="185"/>
      <c r="IG416" s="184">
        <v>6.0518449416348199</v>
      </c>
    </row>
    <row r="417" spans="1:241" ht="15" customHeight="1" x14ac:dyDescent="0.25">
      <c r="A417" s="156">
        <v>414</v>
      </c>
      <c r="B417" s="155"/>
      <c r="C417" s="244"/>
      <c r="D417" s="244"/>
      <c r="E417" s="245">
        <v>108493</v>
      </c>
      <c r="F417" s="244"/>
      <c r="G417" s="244"/>
      <c r="H417" s="244"/>
      <c r="I417" s="244"/>
      <c r="J417" s="244"/>
      <c r="K417" s="244"/>
      <c r="L417" s="244"/>
      <c r="M417" s="244"/>
      <c r="N417" s="244"/>
      <c r="O417" s="244"/>
      <c r="P417" s="244"/>
      <c r="Q417" s="244"/>
      <c r="R417" s="244"/>
      <c r="S417" s="244"/>
      <c r="U417" s="244"/>
      <c r="V417" s="244"/>
      <c r="W417" s="244"/>
      <c r="X417" s="244"/>
      <c r="Y417" s="244"/>
      <c r="Z417" s="244"/>
      <c r="AA417" s="244"/>
      <c r="AB417" s="244"/>
      <c r="AC417" s="244"/>
      <c r="AD417" s="244"/>
      <c r="AE417" s="244"/>
      <c r="AF417" s="244"/>
      <c r="AG417" s="244"/>
      <c r="AH417" s="244"/>
      <c r="AI417" s="244"/>
      <c r="AJ417" s="244"/>
      <c r="AK417" s="244"/>
      <c r="AL417" s="244"/>
      <c r="AM417" s="244"/>
      <c r="AN417" s="244"/>
      <c r="AO417" s="244"/>
      <c r="AP417" s="244"/>
      <c r="AQ417" s="244"/>
      <c r="AR417" s="244"/>
      <c r="AS417" s="244"/>
      <c r="AT417" s="244"/>
      <c r="AU417" s="244"/>
      <c r="AV417" s="244"/>
      <c r="AW417" s="244"/>
      <c r="AX417" s="244"/>
      <c r="AY417" s="244"/>
      <c r="AZ417" s="244"/>
      <c r="BA417" s="244"/>
      <c r="BB417" s="244"/>
      <c r="BC417" s="244">
        <v>447</v>
      </c>
      <c r="BD417" s="244"/>
      <c r="BE417" s="244">
        <v>122</v>
      </c>
      <c r="BF417" s="244"/>
      <c r="BG417" s="244">
        <v>191</v>
      </c>
      <c r="BH417" s="244"/>
      <c r="BI417" s="244">
        <v>14</v>
      </c>
      <c r="BJ417" s="244"/>
      <c r="BK417" s="244"/>
      <c r="BL417" s="244"/>
      <c r="BM417" s="244"/>
      <c r="BN417" s="244"/>
      <c r="BO417" s="244"/>
      <c r="BP417" s="244"/>
      <c r="BQ417" s="244"/>
      <c r="BR417" s="244"/>
      <c r="BS417" s="244"/>
      <c r="BT417" s="244"/>
      <c r="BU417" s="244"/>
      <c r="BW417" s="244"/>
      <c r="BX417" s="244"/>
      <c r="BY417" s="244"/>
      <c r="BZ417" s="244"/>
      <c r="CA417" s="244"/>
      <c r="CB417" s="244"/>
      <c r="CC417" s="244"/>
      <c r="CE417" s="244"/>
      <c r="CF417" s="244"/>
      <c r="CG417" s="244"/>
      <c r="CH417" s="244"/>
      <c r="CI417" s="244"/>
      <c r="CJ417" s="244"/>
      <c r="CK417" s="244"/>
      <c r="CL417" s="244"/>
      <c r="CM417" s="244"/>
      <c r="CN417" s="244"/>
      <c r="CO417" s="257">
        <v>4.4000000000000004</v>
      </c>
      <c r="CP417" s="244"/>
      <c r="CQ417" s="244"/>
      <c r="CR417" s="244"/>
      <c r="CS417" s="244"/>
      <c r="CT417" s="244"/>
      <c r="CU417" s="244"/>
      <c r="CV417" s="244"/>
      <c r="CW417" s="244"/>
      <c r="CX417" s="244"/>
      <c r="CY417" s="244"/>
      <c r="CZ417" s="244"/>
      <c r="DA417" s="244"/>
      <c r="DE417" s="244"/>
      <c r="DF417" s="244"/>
      <c r="DG417" s="244"/>
      <c r="DH417" s="244"/>
      <c r="DI417" s="244"/>
      <c r="DJ417" s="244"/>
      <c r="DK417" s="244"/>
      <c r="DL417" s="244"/>
      <c r="DM417" s="244"/>
      <c r="DN417" s="244"/>
      <c r="DO417" s="244"/>
      <c r="DP417" s="244"/>
      <c r="DQ417" s="244"/>
      <c r="DR417" s="244"/>
      <c r="DS417" s="244"/>
      <c r="DT417" s="244"/>
      <c r="DU417" s="244"/>
      <c r="DV417" s="244"/>
      <c r="DW417" s="244"/>
      <c r="DX417" s="244"/>
      <c r="DY417" s="244"/>
      <c r="DZ417" s="244"/>
      <c r="EA417" s="244"/>
      <c r="EB417" s="244"/>
      <c r="EC417" s="245">
        <v>860000</v>
      </c>
      <c r="ED417" s="244"/>
      <c r="EE417" s="245">
        <v>573696</v>
      </c>
      <c r="EK417" s="242">
        <v>4.5</v>
      </c>
      <c r="EO417" s="244"/>
      <c r="EP417" s="244"/>
      <c r="GA417" s="254">
        <v>6.6664066430659243</v>
      </c>
      <c r="GC417" s="254">
        <v>32.945106901379461</v>
      </c>
      <c r="GE417" s="254">
        <v>91.936646678747948</v>
      </c>
      <c r="GG417" s="254">
        <v>147.71060567361357</v>
      </c>
      <c r="GI417" s="254">
        <v>84.674584209144072</v>
      </c>
      <c r="GK417" s="254">
        <v>15.695909968234691</v>
      </c>
      <c r="GM417" s="254">
        <v>0</v>
      </c>
      <c r="GO417" s="254">
        <v>64.210013331155722</v>
      </c>
      <c r="GP417" s="254"/>
      <c r="GQ417" s="254">
        <v>1537</v>
      </c>
      <c r="GR417" s="254"/>
      <c r="GS417" s="254">
        <v>75</v>
      </c>
      <c r="GT417" s="254"/>
      <c r="GU417" s="184">
        <v>53.846153846153847</v>
      </c>
      <c r="GV417" s="184"/>
      <c r="GW417" s="184">
        <v>69.929169349645846</v>
      </c>
      <c r="GX417" s="184"/>
      <c r="GY417" s="184">
        <v>55.763039278815199</v>
      </c>
      <c r="GZ417" s="184"/>
      <c r="HC417" s="184"/>
      <c r="HG417" s="184">
        <v>1034.1018794736431</v>
      </c>
      <c r="HH417" s="184"/>
      <c r="HI417" s="184">
        <v>4391.2366606075893</v>
      </c>
      <c r="HJ417" s="184"/>
      <c r="HK417" s="184">
        <v>445.29870672035764</v>
      </c>
      <c r="HL417" s="184"/>
      <c r="HM417" s="184">
        <v>7769.2448186190522</v>
      </c>
      <c r="HO417" s="183">
        <v>665.45956843126999</v>
      </c>
      <c r="HQ417" s="154"/>
      <c r="HS417" s="238">
        <v>11</v>
      </c>
      <c r="HT417" s="194">
        <v>2007</v>
      </c>
      <c r="HU417" s="239"/>
      <c r="HW417" s="239">
        <v>62.415124119999994</v>
      </c>
      <c r="HX417" s="239"/>
      <c r="HY417" s="154"/>
      <c r="HZ417" s="154"/>
      <c r="IA417" s="184">
        <v>2.6666666666666665</v>
      </c>
      <c r="IB417" s="184"/>
      <c r="IC417" s="184">
        <v>69.333333333333329</v>
      </c>
      <c r="ID417" s="184"/>
      <c r="IE417" s="185">
        <v>0.23843523664034538</v>
      </c>
      <c r="IF417" s="185"/>
      <c r="IG417" s="184">
        <v>6.1993161526489793</v>
      </c>
    </row>
    <row r="418" spans="1:241" ht="15" customHeight="1" x14ac:dyDescent="0.25">
      <c r="A418" s="156">
        <v>415</v>
      </c>
      <c r="B418" s="155"/>
      <c r="C418" s="244"/>
      <c r="D418" s="244"/>
      <c r="E418" s="245">
        <v>109869</v>
      </c>
      <c r="F418" s="244"/>
      <c r="G418" s="244"/>
      <c r="H418" s="244"/>
      <c r="I418" s="244"/>
      <c r="J418" s="244"/>
      <c r="K418" s="244"/>
      <c r="L418" s="244"/>
      <c r="M418" s="244"/>
      <c r="N418" s="244"/>
      <c r="O418" s="244"/>
      <c r="P418" s="244"/>
      <c r="Q418" s="244"/>
      <c r="R418" s="244"/>
      <c r="S418" s="244"/>
      <c r="U418" s="244"/>
      <c r="V418" s="244"/>
      <c r="W418" s="244"/>
      <c r="X418" s="244"/>
      <c r="Y418" s="244"/>
      <c r="Z418" s="244"/>
      <c r="AA418" s="244"/>
      <c r="AB418" s="244"/>
      <c r="AC418" s="244"/>
      <c r="AD418" s="244"/>
      <c r="AE418" s="244"/>
      <c r="AF418" s="244"/>
      <c r="AG418" s="244"/>
      <c r="AH418" s="244"/>
      <c r="AI418" s="244"/>
      <c r="AJ418" s="244"/>
      <c r="AK418" s="244"/>
      <c r="AL418" s="244"/>
      <c r="AM418" s="244"/>
      <c r="AN418" s="244"/>
      <c r="AO418" s="244"/>
      <c r="AP418" s="244"/>
      <c r="AQ418" s="244"/>
      <c r="AR418" s="244"/>
      <c r="AS418" s="244"/>
      <c r="AT418" s="244"/>
      <c r="AU418" s="244"/>
      <c r="AV418" s="244"/>
      <c r="AW418" s="244"/>
      <c r="AX418" s="244"/>
      <c r="AY418" s="244"/>
      <c r="AZ418" s="244"/>
      <c r="BA418" s="244"/>
      <c r="BB418" s="244"/>
      <c r="BC418" s="244">
        <f>SUM(BE418,BG418,BI418)</f>
        <v>997</v>
      </c>
      <c r="BD418" s="244"/>
      <c r="BE418" s="244">
        <v>354</v>
      </c>
      <c r="BF418" s="244"/>
      <c r="BG418" s="244">
        <v>314</v>
      </c>
      <c r="BH418" s="244"/>
      <c r="BI418" s="244">
        <v>329</v>
      </c>
      <c r="BJ418" s="244"/>
      <c r="BK418" s="244"/>
      <c r="BL418" s="244"/>
      <c r="BM418" s="244"/>
      <c r="BN418" s="244"/>
      <c r="BO418" s="244"/>
      <c r="BP418" s="244"/>
      <c r="BQ418" s="244"/>
      <c r="BR418" s="244"/>
      <c r="BS418" s="244"/>
      <c r="BT418" s="244"/>
      <c r="BU418" s="244"/>
      <c r="BW418" s="244"/>
      <c r="BX418" s="244"/>
      <c r="BY418" s="244"/>
      <c r="BZ418" s="244"/>
      <c r="CA418" s="244"/>
      <c r="CB418" s="244"/>
      <c r="CC418" s="244"/>
      <c r="CE418" s="244"/>
      <c r="CF418" s="244"/>
      <c r="CG418" s="244"/>
      <c r="CH418" s="244"/>
      <c r="CI418" s="244"/>
      <c r="CJ418" s="244"/>
      <c r="CK418" s="244"/>
      <c r="CL418" s="244"/>
      <c r="CM418" s="244"/>
      <c r="CN418" s="244"/>
      <c r="CO418" s="257">
        <v>5.6</v>
      </c>
      <c r="CP418" s="244"/>
      <c r="CQ418" s="244"/>
      <c r="CR418" s="244"/>
      <c r="CS418" s="244"/>
      <c r="CT418" s="244"/>
      <c r="CU418" s="244"/>
      <c r="CV418" s="244"/>
      <c r="CW418" s="244"/>
      <c r="CX418" s="244"/>
      <c r="CY418" s="244"/>
      <c r="CZ418" s="244"/>
      <c r="DA418" s="244"/>
      <c r="DE418" s="244"/>
      <c r="DF418" s="244"/>
      <c r="DG418" s="244"/>
      <c r="DH418" s="244"/>
      <c r="DI418" s="244"/>
      <c r="DJ418" s="244"/>
      <c r="DK418" s="244"/>
      <c r="DL418" s="244"/>
      <c r="DM418" s="244"/>
      <c r="DN418" s="244"/>
      <c r="DO418" s="244"/>
      <c r="DP418" s="244"/>
      <c r="DQ418" s="244"/>
      <c r="DR418" s="244"/>
      <c r="DS418" s="244"/>
      <c r="DT418" s="244"/>
      <c r="DU418" s="244"/>
      <c r="DV418" s="244"/>
      <c r="DW418" s="244"/>
      <c r="DX418" s="244"/>
      <c r="DY418" s="244"/>
      <c r="DZ418" s="244"/>
      <c r="EA418" s="244"/>
      <c r="EB418" s="244"/>
      <c r="EC418" s="245">
        <v>850000</v>
      </c>
      <c r="ED418" s="244"/>
      <c r="EE418" s="245">
        <v>595000</v>
      </c>
      <c r="EK418" s="242">
        <v>3.9</v>
      </c>
      <c r="EO418" s="244"/>
      <c r="EP418" s="244"/>
      <c r="GA418" s="254">
        <v>4.6342306108965827</v>
      </c>
      <c r="GB418" s="254"/>
      <c r="GC418" s="254">
        <v>28.321345096735229</v>
      </c>
      <c r="GD418" s="254"/>
      <c r="GE418" s="254">
        <v>97.89388550629937</v>
      </c>
      <c r="GF418" s="254"/>
      <c r="GG418" s="254">
        <v>139.26605943723183</v>
      </c>
      <c r="GH418" s="254"/>
      <c r="GI418" s="254">
        <v>72.638862784960125</v>
      </c>
      <c r="GJ418" s="254"/>
      <c r="GK418" s="254">
        <v>16.804017079274495</v>
      </c>
      <c r="GL418" s="254"/>
      <c r="GM418" s="254">
        <v>1.284489552764323</v>
      </c>
      <c r="GN418" s="254"/>
      <c r="GO418" s="254">
        <v>61.946320187292727</v>
      </c>
      <c r="GP418" s="254"/>
      <c r="GQ418" s="254">
        <v>1562</v>
      </c>
      <c r="GR418" s="254"/>
      <c r="GS418" s="254">
        <v>86</v>
      </c>
      <c r="GT418" s="254"/>
      <c r="GU418" s="184">
        <v>79.099999999999994</v>
      </c>
      <c r="GV418" s="184"/>
      <c r="GW418" s="184">
        <v>71.2</v>
      </c>
      <c r="GX418" s="184"/>
      <c r="GY418" s="184">
        <v>57.1</v>
      </c>
      <c r="GZ418" s="184"/>
      <c r="HC418" s="184"/>
      <c r="HG418" s="184">
        <v>1028.1892349618727</v>
      </c>
      <c r="HH418" s="184"/>
      <c r="HI418" s="184">
        <v>3420.7064932385383</v>
      </c>
      <c r="HJ418" s="184"/>
      <c r="HK418" s="184">
        <v>371.38607818020824</v>
      </c>
      <c r="HL418" s="184"/>
      <c r="HM418" s="184">
        <v>6839.6936064855017</v>
      </c>
      <c r="HO418" s="183">
        <v>821.29051993437099</v>
      </c>
      <c r="HQ418" s="154"/>
      <c r="HS418" s="238">
        <v>10</v>
      </c>
      <c r="HT418" s="194">
        <v>2008</v>
      </c>
      <c r="HU418" s="239"/>
      <c r="HW418" s="239">
        <v>62.294867289999999</v>
      </c>
      <c r="HX418" s="239"/>
      <c r="HY418" s="154"/>
      <c r="HZ418" s="154"/>
      <c r="IA418" s="184"/>
      <c r="IB418" s="184"/>
      <c r="ID418" s="184"/>
      <c r="IE418" s="185"/>
      <c r="IF418" s="185"/>
      <c r="IG418" s="184"/>
    </row>
    <row r="419" spans="1:241" ht="15" customHeight="1" x14ac:dyDescent="0.25">
      <c r="A419" s="156">
        <v>416</v>
      </c>
      <c r="B419" s="155"/>
      <c r="C419" s="244"/>
      <c r="D419" s="244"/>
      <c r="E419" s="245">
        <v>111596</v>
      </c>
      <c r="F419" s="244"/>
      <c r="G419" s="244"/>
      <c r="H419" s="244"/>
      <c r="I419" s="244"/>
      <c r="J419" s="244"/>
      <c r="K419" s="244"/>
      <c r="L419" s="244"/>
      <c r="M419" s="244"/>
      <c r="N419" s="244"/>
      <c r="O419" s="244"/>
      <c r="P419" s="244"/>
      <c r="Q419" s="244"/>
      <c r="R419" s="244"/>
      <c r="S419" s="244"/>
      <c r="U419" s="244"/>
      <c r="V419" s="244"/>
      <c r="W419" s="244"/>
      <c r="X419" s="244"/>
      <c r="Y419" s="244"/>
      <c r="Z419" s="244"/>
      <c r="AA419" s="244"/>
      <c r="AB419" s="244"/>
      <c r="AC419" s="244"/>
      <c r="AD419" s="244"/>
      <c r="AE419" s="244"/>
      <c r="AF419" s="244"/>
      <c r="AG419" s="244"/>
      <c r="AH419" s="244"/>
      <c r="AI419" s="244"/>
      <c r="AJ419" s="244"/>
      <c r="AK419" s="244"/>
      <c r="AL419" s="244"/>
      <c r="AM419" s="244"/>
      <c r="AN419" s="244"/>
      <c r="AO419" s="244"/>
      <c r="AP419" s="244"/>
      <c r="AQ419" s="244"/>
      <c r="AR419" s="244"/>
      <c r="AS419" s="244"/>
      <c r="AT419" s="244"/>
      <c r="AU419" s="244"/>
      <c r="AV419" s="244"/>
      <c r="AW419" s="244"/>
      <c r="AX419" s="244"/>
      <c r="AY419" s="244"/>
      <c r="AZ419" s="244"/>
      <c r="BA419" s="244"/>
      <c r="BB419" s="244"/>
      <c r="BC419" s="244">
        <v>934</v>
      </c>
      <c r="BD419" s="244"/>
      <c r="BE419" s="244">
        <v>283</v>
      </c>
      <c r="BF419" s="244"/>
      <c r="BG419" s="244">
        <v>205</v>
      </c>
      <c r="BH419" s="244"/>
      <c r="BI419" s="244">
        <v>446</v>
      </c>
      <c r="BJ419" s="244"/>
      <c r="BK419" s="244"/>
      <c r="BL419" s="244"/>
      <c r="BM419" s="244"/>
      <c r="BN419" s="244"/>
      <c r="BO419" s="244"/>
      <c r="BP419" s="244"/>
      <c r="BQ419" s="244"/>
      <c r="BR419" s="244"/>
      <c r="BS419" s="244"/>
      <c r="BT419" s="244"/>
      <c r="BU419" s="244"/>
      <c r="BW419" s="244"/>
      <c r="BX419" s="244"/>
      <c r="BY419" s="244"/>
      <c r="BZ419" s="244"/>
      <c r="CA419" s="244"/>
      <c r="CB419" s="244"/>
      <c r="CC419" s="244"/>
      <c r="CE419" s="244"/>
      <c r="CF419" s="244"/>
      <c r="CG419" s="244"/>
      <c r="CH419" s="244"/>
      <c r="CI419" s="244"/>
      <c r="CJ419" s="244"/>
      <c r="CK419" s="244"/>
      <c r="CL419" s="244"/>
      <c r="CM419" s="244"/>
      <c r="CN419" s="244"/>
      <c r="CO419" s="257">
        <v>3.4</v>
      </c>
      <c r="CP419" s="244"/>
      <c r="CQ419" s="244"/>
      <c r="CR419" s="244"/>
      <c r="CS419" s="244"/>
      <c r="CT419" s="244"/>
      <c r="CU419" s="244"/>
      <c r="CV419" s="244"/>
      <c r="CW419" s="244"/>
      <c r="CX419" s="244"/>
      <c r="CY419" s="244"/>
      <c r="CZ419" s="244"/>
      <c r="DA419" s="244"/>
      <c r="DE419" s="244"/>
      <c r="DF419" s="244"/>
      <c r="DG419" s="244"/>
      <c r="DH419" s="244"/>
      <c r="DI419" s="244"/>
      <c r="DJ419" s="244"/>
      <c r="DK419" s="244"/>
      <c r="DL419" s="244"/>
      <c r="DM419" s="244"/>
      <c r="DN419" s="244"/>
      <c r="DO419" s="244"/>
      <c r="DP419" s="244"/>
      <c r="DQ419" s="244"/>
      <c r="DR419" s="244"/>
      <c r="DS419" s="244"/>
      <c r="DT419" s="244"/>
      <c r="DU419" s="244"/>
      <c r="DV419" s="244"/>
      <c r="DW419" s="244"/>
      <c r="DX419" s="244"/>
      <c r="DY419" s="244"/>
      <c r="DZ419" s="244"/>
      <c r="EA419" s="244"/>
      <c r="EB419" s="244"/>
      <c r="EC419" s="245">
        <v>789000</v>
      </c>
      <c r="ED419" s="244"/>
      <c r="EE419" s="245">
        <v>580000</v>
      </c>
      <c r="EK419" s="242">
        <v>3.9</v>
      </c>
      <c r="EO419" s="244"/>
      <c r="EP419" s="244"/>
      <c r="GA419" s="254">
        <v>5.0811654807788571</v>
      </c>
      <c r="GB419" s="254"/>
      <c r="GC419" s="254">
        <v>27.991493780667998</v>
      </c>
      <c r="GD419" s="254"/>
      <c r="GE419" s="254">
        <v>93.990215267061544</v>
      </c>
      <c r="GF419" s="254"/>
      <c r="GG419" s="254">
        <v>152.57609012547309</v>
      </c>
      <c r="GH419" s="254"/>
      <c r="GI419" s="254">
        <v>81.098979755812081</v>
      </c>
      <c r="GJ419" s="254"/>
      <c r="GK419" s="254">
        <v>16.129613794402069</v>
      </c>
      <c r="GL419" s="254"/>
      <c r="GM419" s="254">
        <v>1.3983776770618095</v>
      </c>
      <c r="GN419" s="254"/>
      <c r="GO419" s="254">
        <v>56.042876550058132</v>
      </c>
      <c r="GP419" s="254"/>
      <c r="GQ419" s="254">
        <v>1527.5</v>
      </c>
      <c r="GR419" s="254"/>
      <c r="GS419" s="254">
        <v>87.3</v>
      </c>
      <c r="GT419" s="254"/>
      <c r="GU419" s="184">
        <v>76.05</v>
      </c>
      <c r="GV419" s="184"/>
      <c r="GW419" s="184">
        <v>71.2</v>
      </c>
      <c r="GX419" s="184"/>
      <c r="GY419" s="184">
        <v>57.1</v>
      </c>
      <c r="GZ419" s="184"/>
      <c r="HC419" s="184"/>
      <c r="HG419" s="184">
        <v>1002.5105314667461</v>
      </c>
      <c r="HH419" s="184"/>
      <c r="HI419" s="184">
        <v>3661.9718309859154</v>
      </c>
      <c r="HJ419" s="184"/>
      <c r="HK419" s="184">
        <v>452.7466916301434</v>
      </c>
      <c r="HL419" s="184"/>
      <c r="HM419" s="184">
        <v>7021.8288583464537</v>
      </c>
      <c r="HO419" s="183">
        <v>897.10244125028521</v>
      </c>
      <c r="HQ419" s="154"/>
      <c r="HS419" s="238">
        <v>10</v>
      </c>
      <c r="HT419" s="194">
        <v>2009</v>
      </c>
      <c r="HU419" s="239"/>
      <c r="HW419" s="239">
        <v>61.7</v>
      </c>
      <c r="HX419" s="239"/>
      <c r="HY419" s="154"/>
      <c r="HZ419" s="154"/>
      <c r="IA419" s="184"/>
      <c r="IB419" s="184"/>
      <c r="ID419" s="184"/>
      <c r="IE419" s="185"/>
      <c r="IF419" s="185"/>
      <c r="IG419" s="184"/>
    </row>
    <row r="420" spans="1:241" ht="15" customHeight="1" x14ac:dyDescent="0.25">
      <c r="A420" s="198">
        <v>417</v>
      </c>
      <c r="B420" s="155"/>
      <c r="C420" s="244"/>
      <c r="D420" s="244"/>
      <c r="E420" s="245">
        <v>113278</v>
      </c>
      <c r="F420" s="244"/>
      <c r="G420" s="244"/>
      <c r="H420" s="244"/>
      <c r="I420" s="244"/>
      <c r="J420" s="244"/>
      <c r="K420" s="244"/>
      <c r="L420" s="244"/>
      <c r="M420" s="244"/>
      <c r="N420" s="244"/>
      <c r="O420" s="244"/>
      <c r="P420" s="244"/>
      <c r="Q420" s="244"/>
      <c r="R420" s="244"/>
      <c r="S420" s="244"/>
      <c r="U420" s="244"/>
      <c r="V420" s="244"/>
      <c r="W420" s="244"/>
      <c r="X420" s="244"/>
      <c r="Y420" s="244"/>
      <c r="Z420" s="244"/>
      <c r="AA420" s="244"/>
      <c r="AB420" s="244"/>
      <c r="AC420" s="244"/>
      <c r="AD420" s="244"/>
      <c r="AE420" s="244"/>
      <c r="AF420" s="244"/>
      <c r="AG420" s="244"/>
      <c r="AH420" s="244"/>
      <c r="AI420" s="244"/>
      <c r="AJ420" s="244"/>
      <c r="AK420" s="244"/>
      <c r="AL420" s="244"/>
      <c r="AM420" s="244"/>
      <c r="AN420" s="244"/>
      <c r="AO420" s="244"/>
      <c r="AP420" s="244"/>
      <c r="AQ420" s="244"/>
      <c r="AR420" s="244"/>
      <c r="AS420" s="244"/>
      <c r="AT420" s="244"/>
      <c r="AU420" s="244"/>
      <c r="AV420" s="244"/>
      <c r="AW420" s="244"/>
      <c r="AX420" s="244"/>
      <c r="AY420" s="244"/>
      <c r="AZ420" s="244"/>
      <c r="BA420" s="244"/>
      <c r="BB420" s="244"/>
      <c r="BC420" s="244">
        <v>795</v>
      </c>
      <c r="BD420" s="244"/>
      <c r="BE420" s="244">
        <v>329</v>
      </c>
      <c r="BF420" s="244"/>
      <c r="BG420" s="244">
        <v>141</v>
      </c>
      <c r="BH420" s="244"/>
      <c r="BI420" s="244">
        <v>325</v>
      </c>
      <c r="BJ420" s="244"/>
      <c r="BK420" s="244"/>
      <c r="BL420" s="244"/>
      <c r="BM420" s="244"/>
      <c r="BN420" s="244"/>
      <c r="BO420" s="244"/>
      <c r="BP420" s="244"/>
      <c r="BQ420" s="244"/>
      <c r="BR420" s="244"/>
      <c r="BS420" s="244"/>
      <c r="BT420" s="244"/>
      <c r="BU420" s="244"/>
      <c r="BW420" s="244"/>
      <c r="BX420" s="244"/>
      <c r="BY420" s="244"/>
      <c r="BZ420" s="244"/>
      <c r="CA420" s="244"/>
      <c r="CB420" s="244"/>
      <c r="CC420" s="244"/>
      <c r="CE420" s="244"/>
      <c r="CF420" s="244"/>
      <c r="CG420" s="244"/>
      <c r="CH420" s="244"/>
      <c r="CI420" s="244"/>
      <c r="CJ420" s="244"/>
      <c r="CK420" s="244"/>
      <c r="CL420" s="244"/>
      <c r="CM420" s="244"/>
      <c r="CN420" s="244"/>
      <c r="CO420" s="257">
        <v>3.2</v>
      </c>
      <c r="CP420" s="244"/>
      <c r="CQ420" s="244"/>
      <c r="CR420" s="244"/>
      <c r="CS420" s="244"/>
      <c r="CT420" s="244"/>
      <c r="CU420" s="244"/>
      <c r="CV420" s="244"/>
      <c r="CW420" s="244"/>
      <c r="CX420" s="244"/>
      <c r="CY420" s="244"/>
      <c r="CZ420" s="244"/>
      <c r="DA420" s="244"/>
      <c r="DE420" s="244"/>
      <c r="DF420" s="244"/>
      <c r="DG420" s="244"/>
      <c r="DH420" s="244"/>
      <c r="DI420" s="244"/>
      <c r="DJ420" s="244"/>
      <c r="DK420" s="244"/>
      <c r="DL420" s="244"/>
      <c r="DM420" s="244"/>
      <c r="DN420" s="244"/>
      <c r="DO420" s="244"/>
      <c r="DP420" s="244"/>
      <c r="DQ420" s="244"/>
      <c r="DR420" s="244"/>
      <c r="DS420" s="244"/>
      <c r="DT420" s="244"/>
      <c r="DU420" s="244"/>
      <c r="DV420" s="244"/>
      <c r="DW420" s="244"/>
      <c r="DX420" s="244"/>
      <c r="DY420" s="244"/>
      <c r="DZ420" s="244"/>
      <c r="EA420" s="244"/>
      <c r="EB420" s="244"/>
      <c r="EC420" s="245">
        <v>850000</v>
      </c>
      <c r="ED420" s="244"/>
      <c r="EE420" s="245">
        <v>610000</v>
      </c>
      <c r="EK420" s="242">
        <v>3.3000000000000003</v>
      </c>
      <c r="EO420" s="244"/>
      <c r="EP420" s="244"/>
      <c r="GA420" s="254">
        <v>5.5303058932959406</v>
      </c>
      <c r="GB420" s="254"/>
      <c r="GC420" s="254">
        <v>27.662992795421982</v>
      </c>
      <c r="GD420" s="254"/>
      <c r="GE420" s="254">
        <v>90.159384377681945</v>
      </c>
      <c r="GF420" s="254"/>
      <c r="GG420" s="254">
        <v>165.15974463706408</v>
      </c>
      <c r="GH420" s="254"/>
      <c r="GI420" s="254">
        <v>89.438106367345867</v>
      </c>
      <c r="GJ420" s="254"/>
      <c r="GK420" s="254">
        <v>15.459150064363124</v>
      </c>
      <c r="GL420" s="254"/>
      <c r="GM420" s="254">
        <v>1.5099424297358197</v>
      </c>
      <c r="GN420" s="254"/>
      <c r="GO420" s="254">
        <v>59.052152345146517</v>
      </c>
      <c r="GP420" s="254"/>
      <c r="GQ420" s="254">
        <v>1493</v>
      </c>
      <c r="GR420" s="254"/>
      <c r="GS420" s="254">
        <v>88.6</v>
      </c>
      <c r="GT420" s="254"/>
      <c r="GU420" s="184">
        <v>73</v>
      </c>
      <c r="GV420" s="184"/>
      <c r="GW420" s="184"/>
      <c r="GX420" s="184"/>
      <c r="GY420" s="184"/>
      <c r="GZ420" s="184"/>
      <c r="HC420" s="184"/>
      <c r="HG420" s="184">
        <v>1071.9496664389512</v>
      </c>
      <c r="HH420" s="184"/>
      <c r="HI420" s="184">
        <v>3566.6995589066282</v>
      </c>
      <c r="HJ420" s="184"/>
      <c r="HK420" s="184">
        <v>455.43101485211145</v>
      </c>
      <c r="HL420" s="184"/>
      <c r="HM420" s="184">
        <v>6752.1864905666744</v>
      </c>
      <c r="HO420" s="183">
        <v>901.79189556116989</v>
      </c>
      <c r="HQ420" s="154"/>
      <c r="HS420" s="238">
        <v>10</v>
      </c>
      <c r="HT420" s="194">
        <v>2010</v>
      </c>
      <c r="HU420" s="239"/>
      <c r="HW420" s="239">
        <v>65.2</v>
      </c>
      <c r="HX420" s="239"/>
      <c r="HY420" s="154"/>
      <c r="HZ420" s="154"/>
      <c r="IA420" s="184"/>
      <c r="IB420" s="184"/>
      <c r="ID420" s="184"/>
      <c r="IE420" s="185"/>
      <c r="IF420" s="185"/>
      <c r="IG420" s="184"/>
    </row>
    <row r="421" spans="1:241" ht="15" customHeight="1" x14ac:dyDescent="0.25">
      <c r="A421" s="156">
        <v>418</v>
      </c>
      <c r="B421" s="155"/>
      <c r="C421" s="244"/>
      <c r="D421" s="244"/>
      <c r="E421" s="245">
        <v>114979</v>
      </c>
      <c r="F421" s="244"/>
      <c r="G421" s="244"/>
      <c r="H421" s="244"/>
      <c r="I421" s="244"/>
      <c r="J421" s="244"/>
      <c r="K421" s="244"/>
      <c r="L421" s="244"/>
      <c r="M421" s="244"/>
      <c r="N421" s="244"/>
      <c r="O421" s="244"/>
      <c r="P421" s="244"/>
      <c r="Q421" s="244"/>
      <c r="R421" s="244"/>
      <c r="S421" s="244"/>
      <c r="U421" s="244"/>
      <c r="V421" s="244"/>
      <c r="W421" s="244"/>
      <c r="X421" s="244"/>
      <c r="Y421" s="244"/>
      <c r="Z421" s="244"/>
      <c r="AA421" s="244"/>
      <c r="AB421" s="244"/>
      <c r="AC421" s="244"/>
      <c r="AD421" s="244"/>
      <c r="AE421" s="244"/>
      <c r="AF421" s="244"/>
      <c r="AG421" s="244"/>
      <c r="AH421" s="244"/>
      <c r="AI421" s="244"/>
      <c r="AJ421" s="244"/>
      <c r="AK421" s="244"/>
      <c r="AL421" s="244"/>
      <c r="AM421" s="244"/>
      <c r="AN421" s="244"/>
      <c r="AO421" s="244"/>
      <c r="AP421" s="244"/>
      <c r="AQ421" s="244"/>
      <c r="AR421" s="244"/>
      <c r="AS421" s="244"/>
      <c r="AT421" s="244"/>
      <c r="AU421" s="244"/>
      <c r="AV421" s="244"/>
      <c r="AW421" s="244"/>
      <c r="AX421" s="244"/>
      <c r="AY421" s="244"/>
      <c r="AZ421" s="244"/>
      <c r="BA421" s="244"/>
      <c r="BB421" s="244"/>
      <c r="BC421" s="244">
        <v>473</v>
      </c>
      <c r="BD421" s="244"/>
      <c r="BE421" s="244">
        <v>256</v>
      </c>
      <c r="BF421" s="244"/>
      <c r="BG421" s="244">
        <v>6</v>
      </c>
      <c r="BH421" s="244"/>
      <c r="BI421" s="244">
        <v>211</v>
      </c>
      <c r="BJ421" s="244"/>
      <c r="BK421" s="244"/>
      <c r="BL421" s="244"/>
      <c r="BM421" s="244"/>
      <c r="BN421" s="244"/>
      <c r="BO421" s="244"/>
      <c r="BP421" s="244"/>
      <c r="BQ421" s="244"/>
      <c r="BR421" s="244"/>
      <c r="BS421" s="244"/>
      <c r="BT421" s="244"/>
      <c r="BU421" s="244"/>
      <c r="BW421" s="244"/>
      <c r="BX421" s="244"/>
      <c r="BY421" s="244"/>
      <c r="BZ421" s="244"/>
      <c r="CA421" s="244"/>
      <c r="CB421" s="244"/>
      <c r="CC421" s="244"/>
      <c r="CE421" s="244"/>
      <c r="CF421" s="244"/>
      <c r="CG421" s="244"/>
      <c r="CH421" s="244"/>
      <c r="CI421" s="244"/>
      <c r="CJ421" s="244"/>
      <c r="CK421" s="244"/>
      <c r="CL421" s="244"/>
      <c r="CM421" s="244"/>
      <c r="CN421" s="244"/>
      <c r="CO421" s="257">
        <v>3.9</v>
      </c>
      <c r="CP421" s="244"/>
      <c r="CQ421" s="244"/>
      <c r="CR421" s="244"/>
      <c r="CS421" s="244"/>
      <c r="CT421" s="244"/>
      <c r="CU421" s="244"/>
      <c r="CV421" s="244"/>
      <c r="CW421" s="244"/>
      <c r="CX421" s="244"/>
      <c r="CY421" s="244"/>
      <c r="CZ421" s="244"/>
      <c r="DA421" s="244"/>
      <c r="DE421" s="244"/>
      <c r="DF421" s="244"/>
      <c r="DG421" s="244"/>
      <c r="DH421" s="244"/>
      <c r="DI421" s="244"/>
      <c r="DJ421" s="244"/>
      <c r="DK421" s="244"/>
      <c r="DL421" s="244"/>
      <c r="DM421" s="244"/>
      <c r="DN421" s="244"/>
      <c r="DO421" s="244"/>
      <c r="DP421" s="244"/>
      <c r="DQ421" s="244"/>
      <c r="DR421" s="244"/>
      <c r="DS421" s="244"/>
      <c r="DT421" s="244"/>
      <c r="DU421" s="244"/>
      <c r="DV421" s="244"/>
      <c r="DW421" s="244"/>
      <c r="DX421" s="244"/>
      <c r="DY421" s="244"/>
      <c r="DZ421" s="244"/>
      <c r="EA421" s="244"/>
      <c r="EB421" s="244"/>
      <c r="EC421" s="245">
        <v>1000000</v>
      </c>
      <c r="ED421" s="244"/>
      <c r="EE421" s="245">
        <v>673000</v>
      </c>
      <c r="EK421" s="242">
        <v>2.5</v>
      </c>
      <c r="EO421" s="244"/>
      <c r="EP421" s="244"/>
      <c r="GA421" s="254">
        <v>3.1980658187078221</v>
      </c>
      <c r="GB421" s="254"/>
      <c r="GC421" s="254">
        <v>24.322692107774898</v>
      </c>
      <c r="GD421" s="254"/>
      <c r="GE421" s="254">
        <v>83.655728526245937</v>
      </c>
      <c r="GF421" s="254"/>
      <c r="GG421" s="254">
        <v>148.43763999498233</v>
      </c>
      <c r="GH421" s="254"/>
      <c r="GI421" s="254">
        <v>84.830998130354089</v>
      </c>
      <c r="GJ421" s="254"/>
      <c r="GK421" s="254">
        <v>18.624394403069694</v>
      </c>
      <c r="GL421" s="254"/>
      <c r="GM421" s="254">
        <v>2.7651975239683377</v>
      </c>
      <c r="GN421" s="254"/>
      <c r="GO421" s="254">
        <v>54.927899330964877</v>
      </c>
      <c r="GP421" s="254"/>
      <c r="GQ421" s="254"/>
      <c r="GR421" s="254"/>
      <c r="GS421" s="254"/>
      <c r="GT421" s="254"/>
      <c r="GU421" s="184"/>
      <c r="GV421" s="184"/>
      <c r="GW421" s="184"/>
      <c r="GX421" s="184"/>
      <c r="GY421" s="184"/>
      <c r="GZ421" s="184"/>
      <c r="HC421" s="184"/>
      <c r="HG421" s="184">
        <v>1094.6306982353581</v>
      </c>
      <c r="HH421" s="184"/>
      <c r="HI421" s="184">
        <v>3002.4874163532968</v>
      </c>
      <c r="HJ421" s="184"/>
      <c r="HK421" s="184">
        <v>578.72212125526585</v>
      </c>
      <c r="HL421" s="184"/>
      <c r="HM421" s="184">
        <v>6671.6359159471031</v>
      </c>
      <c r="HO421" s="183">
        <v>1063</v>
      </c>
      <c r="HQ421" s="154"/>
      <c r="HS421" s="238">
        <v>10</v>
      </c>
      <c r="HT421" s="194">
        <v>2011</v>
      </c>
      <c r="HU421" s="239"/>
      <c r="HW421" s="239">
        <v>65</v>
      </c>
      <c r="HX421" s="239"/>
      <c r="HY421" s="154"/>
      <c r="HZ421" s="154"/>
      <c r="IA421" s="184"/>
      <c r="IB421" s="184"/>
      <c r="ID421" s="184"/>
      <c r="IE421" s="185"/>
      <c r="IF421" s="185"/>
      <c r="IG421" s="184"/>
    </row>
    <row r="422" spans="1:241" ht="15" customHeight="1" x14ac:dyDescent="0.3">
      <c r="A422" s="156">
        <v>419</v>
      </c>
      <c r="B422" s="155"/>
      <c r="C422" s="244"/>
      <c r="D422" s="244"/>
      <c r="E422" s="245">
        <v>116321</v>
      </c>
      <c r="F422" s="244"/>
      <c r="G422" s="244"/>
      <c r="H422" s="244"/>
      <c r="I422" s="244"/>
      <c r="J422" s="244"/>
      <c r="K422" s="244"/>
      <c r="L422" s="244"/>
      <c r="M422" s="244"/>
      <c r="N422" s="244"/>
      <c r="O422" s="244"/>
      <c r="P422" s="244"/>
      <c r="Q422" s="244"/>
      <c r="R422" s="244"/>
      <c r="S422" s="244"/>
      <c r="U422" s="244"/>
      <c r="V422" s="244"/>
      <c r="W422" s="244"/>
      <c r="X422" s="244"/>
      <c r="Y422" s="244"/>
      <c r="Z422" s="244"/>
      <c r="AA422" s="244"/>
      <c r="AB422" s="244"/>
      <c r="AC422" s="244"/>
      <c r="AD422" s="244"/>
      <c r="AE422" s="244"/>
      <c r="AF422" s="244"/>
      <c r="AG422" s="244"/>
      <c r="AH422" s="244"/>
      <c r="AI422" s="244"/>
      <c r="AJ422" s="244"/>
      <c r="AK422" s="244"/>
      <c r="AL422" s="244"/>
      <c r="AM422" s="244"/>
      <c r="AN422" s="244"/>
      <c r="AO422" s="244"/>
      <c r="AP422" s="244"/>
      <c r="AQ422" s="244"/>
      <c r="AR422" s="244"/>
      <c r="AS422" s="244"/>
      <c r="AT422" s="244"/>
      <c r="AU422" s="244"/>
      <c r="AV422" s="244"/>
      <c r="AW422" s="244"/>
      <c r="AX422" s="244"/>
      <c r="AY422" s="244"/>
      <c r="AZ422" s="244"/>
      <c r="BA422" s="244"/>
      <c r="BB422" s="244"/>
      <c r="BC422" s="278">
        <f t="shared" ref="BC422" si="154">SUM(BE422,BG422,BI422)</f>
        <v>637</v>
      </c>
      <c r="BD422" s="279"/>
      <c r="BE422" s="280">
        <v>359</v>
      </c>
      <c r="BF422" s="279"/>
      <c r="BG422" s="280">
        <v>14</v>
      </c>
      <c r="BH422" s="279"/>
      <c r="BI422" s="280">
        <v>264</v>
      </c>
      <c r="BJ422" s="244"/>
      <c r="BK422" s="244"/>
      <c r="BL422" s="244"/>
      <c r="BM422" s="244"/>
      <c r="BN422" s="244"/>
      <c r="BO422" s="244"/>
      <c r="BP422" s="244"/>
      <c r="BQ422" s="244"/>
      <c r="BR422" s="244"/>
      <c r="BS422" s="244"/>
      <c r="BT422" s="244"/>
      <c r="BU422" s="244"/>
      <c r="BW422" s="244"/>
      <c r="BX422" s="244"/>
      <c r="BY422" s="244"/>
      <c r="BZ422" s="244"/>
      <c r="CA422" s="244"/>
      <c r="CB422" s="244"/>
      <c r="CC422" s="244"/>
      <c r="CE422" s="244"/>
      <c r="CF422" s="244"/>
      <c r="CG422" s="244"/>
      <c r="CH422" s="244"/>
      <c r="CI422" s="244"/>
      <c r="CJ422" s="244"/>
      <c r="CK422" s="244"/>
      <c r="CL422" s="244"/>
      <c r="CM422" s="244"/>
      <c r="CN422" s="244"/>
      <c r="CO422" s="257"/>
      <c r="CP422" s="244"/>
      <c r="CQ422" s="244"/>
      <c r="CR422" s="244"/>
      <c r="CS422" s="244"/>
      <c r="CT422" s="244"/>
      <c r="CU422" s="244"/>
      <c r="CV422" s="244"/>
      <c r="CW422" s="244"/>
      <c r="CX422" s="244"/>
      <c r="CY422" s="244"/>
      <c r="CZ422" s="244"/>
      <c r="DA422" s="244"/>
      <c r="DE422" s="244"/>
      <c r="DF422" s="244"/>
      <c r="DG422" s="244"/>
      <c r="DH422" s="244"/>
      <c r="DI422" s="244"/>
      <c r="DJ422" s="244"/>
      <c r="DK422" s="244"/>
      <c r="DL422" s="244"/>
      <c r="DM422" s="244"/>
      <c r="DN422" s="244"/>
      <c r="DO422" s="244"/>
      <c r="DP422" s="244"/>
      <c r="DQ422" s="244"/>
      <c r="DR422" s="244"/>
      <c r="DS422" s="244"/>
      <c r="DT422" s="244"/>
      <c r="DU422" s="244"/>
      <c r="DV422" s="244"/>
      <c r="DW422" s="244"/>
      <c r="DX422" s="244"/>
      <c r="DY422" s="244"/>
      <c r="DZ422" s="244"/>
      <c r="EA422" s="244"/>
      <c r="EB422" s="244"/>
      <c r="EC422" s="245">
        <v>1000000</v>
      </c>
      <c r="ED422" s="244"/>
      <c r="EE422" s="245">
        <v>671250</v>
      </c>
      <c r="EK422" s="242">
        <v>3.5999999999999996</v>
      </c>
      <c r="EO422" s="244"/>
      <c r="EP422" s="244"/>
      <c r="GA422" s="254">
        <v>2.2900332047337173</v>
      </c>
      <c r="GB422" s="254"/>
      <c r="GC422" s="254">
        <v>17.638361777105427</v>
      </c>
      <c r="GD422" s="254"/>
      <c r="GE422" s="254">
        <v>93.219674744407598</v>
      </c>
      <c r="GF422" s="254"/>
      <c r="GG422" s="254">
        <v>147.7879257390548</v>
      </c>
      <c r="GH422" s="254"/>
      <c r="GI422" s="254">
        <v>79.642446079947192</v>
      </c>
      <c r="GJ422" s="254"/>
      <c r="GK422" s="254">
        <v>14.971057832384354</v>
      </c>
      <c r="GL422" s="254"/>
      <c r="GM422" s="254">
        <v>1.7598995192038598</v>
      </c>
      <c r="GN422" s="254"/>
      <c r="GO422" s="254">
        <v>53.921351445524337</v>
      </c>
      <c r="GP422" s="254"/>
      <c r="GQ422" s="254"/>
      <c r="GR422" s="254"/>
      <c r="GS422" s="254"/>
      <c r="GT422" s="254"/>
      <c r="GU422" s="184"/>
      <c r="GV422" s="184"/>
      <c r="GW422" s="184"/>
      <c r="GX422" s="184"/>
      <c r="GY422" s="184"/>
      <c r="GZ422" s="184"/>
      <c r="HC422" s="184"/>
      <c r="HG422" s="184">
        <v>1174.1902136457616</v>
      </c>
      <c r="HH422" s="184"/>
      <c r="HI422" s="184">
        <v>2593.9007580978637</v>
      </c>
      <c r="HJ422" s="184"/>
      <c r="HK422" s="184">
        <v>526.36113025499651</v>
      </c>
      <c r="HL422" s="184"/>
      <c r="HM422" s="184">
        <v>6201.7574086836667</v>
      </c>
      <c r="HO422" s="183">
        <v>955.82671618295524</v>
      </c>
      <c r="HQ422" s="154"/>
      <c r="HS422" s="238">
        <v>10</v>
      </c>
      <c r="HT422" s="194">
        <v>2012</v>
      </c>
      <c r="HU422" s="239"/>
      <c r="HW422" s="239">
        <v>65.326363450000002</v>
      </c>
      <c r="HX422" s="239"/>
      <c r="HY422" s="154"/>
      <c r="HZ422" s="154"/>
      <c r="IA422" s="184"/>
      <c r="IB422" s="184"/>
      <c r="ID422" s="184"/>
      <c r="IE422" s="185"/>
      <c r="IF422" s="185"/>
      <c r="IG422" s="184"/>
    </row>
    <row r="423" spans="1:241" ht="15" customHeight="1" x14ac:dyDescent="0.35">
      <c r="A423" s="156">
        <v>420</v>
      </c>
      <c r="B423" s="155"/>
      <c r="C423" s="244"/>
      <c r="D423" s="244"/>
      <c r="E423" s="245">
        <v>117505</v>
      </c>
      <c r="F423" s="244"/>
      <c r="G423" s="244"/>
      <c r="H423" s="244"/>
      <c r="I423" s="244"/>
      <c r="J423" s="244"/>
      <c r="K423" s="244"/>
      <c r="L423" s="244"/>
      <c r="M423" s="244"/>
      <c r="N423" s="244"/>
      <c r="O423" s="244"/>
      <c r="P423" s="244"/>
      <c r="Q423" s="244"/>
      <c r="R423" s="244"/>
      <c r="S423" s="244"/>
      <c r="U423" s="244"/>
      <c r="V423" s="244"/>
      <c r="W423" s="244"/>
      <c r="X423" s="244"/>
      <c r="Y423" s="244"/>
      <c r="Z423" s="244"/>
      <c r="AA423" s="244"/>
      <c r="AB423" s="244"/>
      <c r="AC423" s="244"/>
      <c r="AD423" s="244"/>
      <c r="AE423" s="244"/>
      <c r="AF423" s="244"/>
      <c r="AG423" s="244"/>
      <c r="AH423" s="244"/>
      <c r="AI423" s="244"/>
      <c r="AJ423" s="244"/>
      <c r="AK423" s="244"/>
      <c r="AL423" s="244"/>
      <c r="AM423" s="244"/>
      <c r="AN423" s="244"/>
      <c r="AO423" s="244"/>
      <c r="AP423" s="244"/>
      <c r="AQ423" s="244"/>
      <c r="AR423" s="244"/>
      <c r="AS423" s="244"/>
      <c r="AT423" s="244"/>
      <c r="AU423" s="244"/>
      <c r="AV423" s="244"/>
      <c r="AW423" s="244"/>
      <c r="AX423" s="244"/>
      <c r="AY423" s="244"/>
      <c r="AZ423" s="244"/>
      <c r="BA423" s="244"/>
      <c r="BB423" s="244"/>
      <c r="BC423" s="281">
        <v>756</v>
      </c>
      <c r="BD423" s="27"/>
      <c r="BE423" s="281">
        <v>185</v>
      </c>
      <c r="BF423" s="282" t="s">
        <v>67</v>
      </c>
      <c r="BG423" s="281">
        <v>101</v>
      </c>
      <c r="BH423" s="229" t="e">
        <f>#REF!+0.0001*#REF!</f>
        <v>#REF!</v>
      </c>
      <c r="BI423" s="281">
        <v>470</v>
      </c>
      <c r="BJ423" s="244"/>
      <c r="BK423" s="244"/>
      <c r="BL423" s="244"/>
      <c r="BM423" s="244"/>
      <c r="BN423" s="244"/>
      <c r="BO423" s="244"/>
      <c r="BP423" s="244"/>
      <c r="BQ423" s="244"/>
      <c r="BR423" s="244"/>
      <c r="BS423" s="244"/>
      <c r="BT423" s="244"/>
      <c r="BU423" s="244"/>
      <c r="BW423" s="244"/>
      <c r="BX423" s="244"/>
      <c r="BY423" s="244"/>
      <c r="BZ423" s="244"/>
      <c r="CA423" s="244"/>
      <c r="CB423" s="244"/>
      <c r="CC423" s="244"/>
      <c r="CE423" s="244"/>
      <c r="CF423" s="244"/>
      <c r="CG423" s="244"/>
      <c r="CH423" s="244"/>
      <c r="CI423" s="244"/>
      <c r="CJ423" s="244"/>
      <c r="CK423" s="244"/>
      <c r="CL423" s="244"/>
      <c r="CM423" s="244"/>
      <c r="CN423" s="244"/>
      <c r="CO423" s="257"/>
      <c r="CP423" s="244"/>
      <c r="CQ423" s="244"/>
      <c r="CR423" s="244"/>
      <c r="CS423" s="244"/>
      <c r="CT423" s="244"/>
      <c r="CU423" s="244"/>
      <c r="CV423" s="244"/>
      <c r="CW423" s="244"/>
      <c r="CX423" s="244"/>
      <c r="CY423" s="244"/>
      <c r="CZ423" s="244"/>
      <c r="DA423" s="244"/>
      <c r="DE423" s="244"/>
      <c r="DF423" s="244"/>
      <c r="DG423" s="244"/>
      <c r="DH423" s="244"/>
      <c r="DI423" s="244"/>
      <c r="DJ423" s="244"/>
      <c r="DK423" s="244"/>
      <c r="DL423" s="244"/>
      <c r="DM423" s="244"/>
      <c r="DN423" s="244"/>
      <c r="DO423" s="244"/>
      <c r="DP423" s="244"/>
      <c r="DQ423" s="244"/>
      <c r="DR423" s="244"/>
      <c r="DS423" s="244"/>
      <c r="DT423" s="244"/>
      <c r="DU423" s="244"/>
      <c r="DV423" s="244"/>
      <c r="DW423" s="244"/>
      <c r="DX423" s="244"/>
      <c r="DY423" s="244"/>
      <c r="DZ423" s="244"/>
      <c r="EA423" s="244"/>
      <c r="EB423" s="244"/>
      <c r="EC423" s="245">
        <v>1000000</v>
      </c>
      <c r="ED423" s="244"/>
      <c r="EE423" s="245">
        <v>676000</v>
      </c>
      <c r="EK423" s="242">
        <v>1.3</v>
      </c>
      <c r="EO423" s="244"/>
      <c r="EP423" s="244"/>
      <c r="GA423" s="254">
        <v>1.7143598276934418</v>
      </c>
      <c r="GB423" s="254"/>
      <c r="GC423" s="254">
        <v>18.444940988956677</v>
      </c>
      <c r="GD423" s="254"/>
      <c r="GE423" s="254">
        <v>70.619201375271899</v>
      </c>
      <c r="GF423" s="254"/>
      <c r="GG423" s="254">
        <v>142.29527461057341</v>
      </c>
      <c r="GH423" s="254"/>
      <c r="GI423" s="254">
        <v>80.79969405065232</v>
      </c>
      <c r="GJ423" s="254"/>
      <c r="GK423" s="254">
        <v>16.399290639968207</v>
      </c>
      <c r="GL423" s="254"/>
      <c r="GM423" s="254">
        <v>2.2536623634759518</v>
      </c>
      <c r="GN423" s="254"/>
      <c r="GO423" s="254">
        <v>50.49800357984406</v>
      </c>
      <c r="GP423" s="254"/>
      <c r="GQ423" s="254"/>
      <c r="GR423" s="254"/>
      <c r="GS423" s="254"/>
      <c r="GT423" s="254"/>
      <c r="GU423" s="184"/>
      <c r="GV423" s="184"/>
      <c r="GW423" s="184"/>
      <c r="GX423" s="184"/>
      <c r="GY423" s="184"/>
      <c r="GZ423" s="184"/>
      <c r="HC423" s="184"/>
      <c r="HG423" s="184">
        <v>1116.3474426045225</v>
      </c>
      <c r="HH423" s="184"/>
      <c r="HI423" s="184">
        <v>3021.3152319598771</v>
      </c>
      <c r="HJ423" s="184"/>
      <c r="HK423" s="184">
        <v>447.05780621730293</v>
      </c>
      <c r="HL423" s="184"/>
      <c r="HM423" s="184">
        <v>6564.053785291193</v>
      </c>
      <c r="HO423" s="183">
        <v>876.88379570326947</v>
      </c>
      <c r="HQ423" s="154"/>
      <c r="HS423" s="238">
        <v>10</v>
      </c>
      <c r="HT423" s="194">
        <v>2013</v>
      </c>
      <c r="HU423" s="239"/>
      <c r="HW423" s="239">
        <v>62.861488650000005</v>
      </c>
      <c r="HX423" s="239"/>
      <c r="HY423" s="154"/>
      <c r="HZ423" s="154"/>
      <c r="IA423" s="184"/>
      <c r="IB423" s="184"/>
      <c r="ID423" s="184"/>
      <c r="IE423" s="185"/>
      <c r="IF423" s="185"/>
      <c r="IG423" s="184"/>
    </row>
    <row r="424" spans="1:241" ht="15" customHeight="1" x14ac:dyDescent="0.25">
      <c r="A424" s="156">
        <v>421</v>
      </c>
      <c r="B424" s="155"/>
      <c r="E424" s="245">
        <v>118569</v>
      </c>
      <c r="F424" s="244"/>
      <c r="G424" s="244"/>
      <c r="H424" s="244"/>
      <c r="I424" s="244"/>
      <c r="J424" s="244"/>
      <c r="K424" s="244"/>
      <c r="L424" s="244"/>
      <c r="M424" s="244"/>
      <c r="N424" s="244"/>
      <c r="O424" s="244"/>
      <c r="P424" s="244"/>
      <c r="Q424" s="244"/>
      <c r="R424" s="244"/>
      <c r="S424" s="244"/>
      <c r="U424" s="244"/>
      <c r="V424" s="244"/>
      <c r="W424" s="244"/>
      <c r="X424" s="244"/>
      <c r="Y424" s="244"/>
      <c r="Z424" s="244"/>
      <c r="AA424" s="244"/>
      <c r="AB424" s="244"/>
      <c r="AC424" s="244"/>
      <c r="AD424" s="244"/>
      <c r="AE424" s="244"/>
      <c r="AF424" s="244"/>
      <c r="AG424" s="244"/>
      <c r="AH424" s="242"/>
      <c r="AI424" s="244"/>
      <c r="AJ424" s="244"/>
      <c r="AK424" s="244"/>
      <c r="AL424" s="244"/>
      <c r="AM424" s="244"/>
      <c r="AN424" s="244"/>
      <c r="AO424" s="244"/>
      <c r="AP424" s="244"/>
      <c r="AQ424" s="244"/>
      <c r="AR424" s="244"/>
      <c r="AS424" s="244"/>
      <c r="AT424" s="244"/>
      <c r="AU424" s="244"/>
      <c r="AV424" s="244"/>
      <c r="AW424" s="244"/>
      <c r="AX424" s="244"/>
      <c r="AY424" s="244"/>
      <c r="AZ424" s="244"/>
      <c r="BA424" s="244"/>
      <c r="BB424" s="244"/>
      <c r="BC424" s="244"/>
      <c r="BD424" s="244"/>
      <c r="BE424" s="244"/>
      <c r="BF424" s="244"/>
      <c r="BG424" s="244"/>
      <c r="BH424" s="244"/>
      <c r="BI424" s="244"/>
      <c r="BJ424" s="244"/>
      <c r="BK424" s="244"/>
      <c r="BL424" s="244"/>
      <c r="BM424" s="244"/>
      <c r="BN424" s="244"/>
      <c r="BO424" s="244"/>
      <c r="BP424" s="244"/>
      <c r="BQ424" s="244"/>
      <c r="BR424" s="244"/>
      <c r="BS424" s="244"/>
      <c r="BT424" s="244"/>
      <c r="BU424" s="244"/>
      <c r="BW424" s="244"/>
      <c r="BX424" s="244"/>
      <c r="BY424" s="244"/>
      <c r="BZ424" s="244"/>
      <c r="CA424" s="244"/>
      <c r="CB424" s="244"/>
      <c r="CC424" s="244"/>
      <c r="CE424" s="244"/>
      <c r="CF424" s="244"/>
      <c r="CG424" s="244"/>
      <c r="CH424" s="244"/>
      <c r="CI424" s="244"/>
      <c r="CJ424" s="244"/>
      <c r="CK424" s="244"/>
      <c r="CL424" s="244"/>
      <c r="CM424" s="244"/>
      <c r="CN424" s="244"/>
      <c r="CO424" s="257"/>
      <c r="CP424" s="244"/>
      <c r="CQ424" s="244"/>
      <c r="CR424" s="244"/>
      <c r="CS424" s="244"/>
      <c r="CT424" s="244"/>
      <c r="CU424" s="244"/>
      <c r="CV424" s="244"/>
      <c r="CW424" s="244"/>
      <c r="CX424" s="244"/>
      <c r="CY424" s="244"/>
      <c r="CZ424" s="244"/>
      <c r="DA424" s="244"/>
      <c r="DE424" s="244"/>
      <c r="DF424" s="244"/>
      <c r="DG424" s="244"/>
      <c r="DH424" s="244"/>
      <c r="DI424" s="244"/>
      <c r="DJ424" s="244"/>
      <c r="DK424" s="244"/>
      <c r="DL424" s="244"/>
      <c r="DM424" s="244"/>
      <c r="DN424" s="244"/>
      <c r="DO424" s="244"/>
      <c r="DP424" s="244"/>
      <c r="DQ424" s="244"/>
      <c r="DR424" s="244"/>
      <c r="DS424" s="244"/>
      <c r="DT424" s="244"/>
      <c r="DU424" s="244"/>
      <c r="DV424" s="244"/>
      <c r="DW424" s="244"/>
      <c r="DX424" s="244"/>
      <c r="DY424" s="244"/>
      <c r="DZ424" s="244"/>
      <c r="EA424" s="244"/>
      <c r="EB424" s="244"/>
      <c r="EC424" s="245">
        <v>1050000</v>
      </c>
      <c r="ED424" s="244"/>
      <c r="EE424" s="245">
        <v>665000</v>
      </c>
      <c r="EK424" s="242">
        <v>2.9000000000000004</v>
      </c>
      <c r="EO424" s="244"/>
      <c r="EP424" s="244"/>
      <c r="GA424" s="267">
        <v>1.7112063956600609</v>
      </c>
      <c r="GB424" s="267"/>
      <c r="GC424" s="267">
        <v>14.574815071848041</v>
      </c>
      <c r="GD424" s="267"/>
      <c r="GE424" s="267">
        <v>65.628549134107928</v>
      </c>
      <c r="GF424" s="267"/>
      <c r="GG424" s="267">
        <v>140.45946444141578</v>
      </c>
      <c r="GH424" s="267"/>
      <c r="GI424" s="267">
        <v>79.43724977223853</v>
      </c>
      <c r="GJ424" s="267"/>
      <c r="GK424" s="267">
        <v>16.721359925021719</v>
      </c>
      <c r="GL424" s="267"/>
      <c r="GM424" s="267">
        <v>1.496446084095431</v>
      </c>
      <c r="GN424" s="267"/>
      <c r="GO424" s="267">
        <v>48.862005646792433</v>
      </c>
      <c r="GP424" s="254"/>
      <c r="GQ424" s="254"/>
      <c r="GR424" s="254"/>
      <c r="GS424" s="254"/>
      <c r="GT424" s="254"/>
      <c r="GU424" s="184"/>
      <c r="GV424" s="184"/>
      <c r="GW424" s="184"/>
      <c r="GX424" s="184"/>
      <c r="GY424" s="184"/>
      <c r="GZ424" s="184"/>
      <c r="HC424" s="184"/>
      <c r="HG424" s="285">
        <v>1090.8254849532502</v>
      </c>
      <c r="HH424" s="285"/>
      <c r="HI424" s="285">
        <v>3316.7566462864247</v>
      </c>
      <c r="HJ424" s="285"/>
      <c r="HK424" s="285">
        <v>413.84948141083504</v>
      </c>
      <c r="HL424" s="285"/>
      <c r="HM424" s="285">
        <v>6699.9335797128597</v>
      </c>
      <c r="HO424" s="183">
        <v>983.78792391813113</v>
      </c>
      <c r="HQ424" s="154"/>
      <c r="HS424" s="238">
        <v>10</v>
      </c>
      <c r="HT424" s="194">
        <v>2014</v>
      </c>
      <c r="HU424" s="239"/>
      <c r="HW424" s="239">
        <v>45.231944010000007</v>
      </c>
      <c r="HX424" s="239"/>
      <c r="HY424" s="154"/>
      <c r="HZ424" s="154"/>
      <c r="IA424" s="184"/>
      <c r="IB424" s="184"/>
      <c r="ID424" s="184"/>
      <c r="IE424" s="185"/>
      <c r="IF424" s="185"/>
      <c r="IG424" s="184"/>
    </row>
    <row r="425" spans="1:241" ht="15" customHeight="1" x14ac:dyDescent="0.25">
      <c r="A425" s="156">
        <v>422</v>
      </c>
      <c r="E425" s="245">
        <v>119355</v>
      </c>
      <c r="F425" s="244"/>
      <c r="G425" s="244"/>
      <c r="H425" s="244"/>
      <c r="I425" s="244"/>
      <c r="J425" s="244"/>
      <c r="K425" s="244"/>
      <c r="L425" s="244"/>
      <c r="M425" s="244"/>
      <c r="N425" s="244"/>
      <c r="O425" s="244"/>
      <c r="P425" s="244"/>
      <c r="Q425" s="244"/>
      <c r="R425" s="244"/>
      <c r="S425" s="244"/>
      <c r="U425" s="244"/>
      <c r="V425" s="244"/>
      <c r="W425" s="244"/>
      <c r="X425" s="244"/>
      <c r="Y425" s="244"/>
      <c r="Z425" s="244"/>
      <c r="AA425" s="244"/>
      <c r="AB425" s="244"/>
      <c r="AC425" s="244"/>
      <c r="AD425" s="244"/>
      <c r="AE425" s="244"/>
      <c r="AF425" s="244"/>
      <c r="AG425" s="244"/>
      <c r="AH425" s="242"/>
      <c r="AI425" s="244"/>
      <c r="AJ425" s="244"/>
      <c r="AK425" s="244"/>
      <c r="AL425" s="244"/>
      <c r="AM425" s="244"/>
      <c r="AN425" s="244"/>
      <c r="AO425" s="244"/>
      <c r="AP425" s="244"/>
      <c r="AQ425" s="244"/>
      <c r="AR425" s="244"/>
      <c r="AS425" s="244"/>
      <c r="AT425" s="244"/>
      <c r="AU425" s="244"/>
      <c r="AV425" s="244"/>
      <c r="AW425" s="244"/>
      <c r="AX425" s="244"/>
      <c r="AY425" s="244"/>
      <c r="AZ425" s="244"/>
      <c r="BA425" s="244"/>
      <c r="BB425" s="244"/>
      <c r="BC425" s="244"/>
      <c r="BD425" s="244"/>
      <c r="BE425" s="244"/>
      <c r="BF425" s="244"/>
      <c r="BG425" s="244"/>
      <c r="BH425" s="244"/>
      <c r="BI425" s="244"/>
      <c r="BJ425" s="244"/>
      <c r="BK425" s="244"/>
      <c r="BL425" s="244"/>
      <c r="BM425" s="244"/>
      <c r="BN425" s="244"/>
      <c r="BO425" s="244"/>
      <c r="BP425" s="244"/>
      <c r="BQ425" s="244"/>
      <c r="BR425" s="244"/>
      <c r="BS425" s="244"/>
      <c r="BT425" s="244"/>
      <c r="BU425" s="244"/>
      <c r="BW425" s="244"/>
      <c r="BX425" s="244"/>
      <c r="BY425" s="244"/>
      <c r="BZ425" s="244"/>
      <c r="CA425" s="244"/>
      <c r="CB425" s="244"/>
      <c r="CC425" s="244"/>
      <c r="CE425" s="244"/>
      <c r="CF425" s="244"/>
      <c r="CG425" s="244"/>
      <c r="CH425" s="244"/>
      <c r="CI425" s="244"/>
      <c r="CJ425" s="244"/>
      <c r="CK425" s="244"/>
      <c r="CL425" s="244"/>
      <c r="CM425" s="244"/>
      <c r="CN425" s="244"/>
      <c r="CO425" s="257"/>
      <c r="CP425" s="244"/>
      <c r="CQ425" s="244"/>
      <c r="CR425" s="244"/>
      <c r="CS425" s="244"/>
      <c r="CT425" s="244"/>
      <c r="CU425" s="244"/>
      <c r="CV425" s="244"/>
      <c r="CW425" s="244"/>
      <c r="CX425" s="244"/>
      <c r="CY425" s="244"/>
      <c r="CZ425" s="244"/>
      <c r="DA425" s="244"/>
      <c r="DE425" s="244"/>
      <c r="DF425" s="244"/>
      <c r="DG425" s="244"/>
      <c r="DH425" s="244"/>
      <c r="DI425" s="244"/>
      <c r="DJ425" s="244"/>
      <c r="DK425" s="244"/>
      <c r="DL425" s="244"/>
      <c r="DM425" s="244"/>
      <c r="DN425" s="244"/>
      <c r="DO425" s="244"/>
      <c r="DP425" s="244"/>
      <c r="DQ425" s="244"/>
      <c r="DR425" s="244"/>
      <c r="DS425" s="244"/>
      <c r="DT425" s="244"/>
      <c r="DU425" s="244"/>
      <c r="DV425" s="244"/>
      <c r="DW425" s="244"/>
      <c r="DX425" s="244"/>
      <c r="DY425" s="244"/>
      <c r="DZ425" s="244"/>
      <c r="EA425" s="244"/>
      <c r="EB425" s="244"/>
      <c r="EC425" s="245">
        <v>1000000</v>
      </c>
      <c r="ED425" s="244"/>
      <c r="EE425" s="245">
        <v>650000</v>
      </c>
      <c r="EK425" s="242">
        <v>2.2999999999999998</v>
      </c>
      <c r="EO425" s="244"/>
      <c r="EP425" s="244"/>
      <c r="GA425" s="267">
        <v>1.8256503879507073</v>
      </c>
      <c r="GB425" s="267"/>
      <c r="GC425" s="267">
        <v>11.843303978135438</v>
      </c>
      <c r="GD425" s="267"/>
      <c r="GE425" s="267">
        <v>67.815453029460812</v>
      </c>
      <c r="GF425" s="267"/>
      <c r="GG425" s="267">
        <v>149.83164983164986</v>
      </c>
      <c r="GH425" s="267"/>
      <c r="GI425" s="267">
        <v>79.238601150951737</v>
      </c>
      <c r="GJ425" s="267"/>
      <c r="GK425" s="267">
        <v>17.565872020075282</v>
      </c>
      <c r="GL425" s="267"/>
      <c r="GM425" s="267">
        <v>0.75329566854990582</v>
      </c>
      <c r="GN425" s="267"/>
      <c r="GO425" s="267">
        <v>49.998135789120461</v>
      </c>
      <c r="GP425" s="254"/>
      <c r="GQ425" s="254"/>
      <c r="GR425" s="254"/>
      <c r="GS425" s="254"/>
      <c r="GT425" s="254"/>
      <c r="GU425" s="184"/>
      <c r="GV425" s="184"/>
      <c r="GW425" s="184"/>
      <c r="GX425" s="184"/>
      <c r="GY425" s="184"/>
      <c r="GZ425" s="184"/>
      <c r="HC425" s="184"/>
      <c r="HG425" s="285">
        <v>1179.6839653467835</v>
      </c>
      <c r="HH425" s="285"/>
      <c r="HI425" s="285">
        <v>4326.624997905391</v>
      </c>
      <c r="HJ425" s="285"/>
      <c r="HK425" s="285">
        <v>377.86752015014162</v>
      </c>
      <c r="HL425" s="285"/>
      <c r="HM425" s="285">
        <v>7621.8643698577343</v>
      </c>
      <c r="HO425" s="183">
        <v>1101.4683433275138</v>
      </c>
      <c r="HQ425" s="154"/>
      <c r="HS425" s="238">
        <v>8</v>
      </c>
      <c r="HT425" s="194">
        <v>2015</v>
      </c>
      <c r="HU425" s="239"/>
      <c r="HW425" s="239">
        <v>33.757179790000002</v>
      </c>
      <c r="HX425" s="239"/>
      <c r="HY425" s="154"/>
      <c r="HZ425" s="154"/>
      <c r="IA425" s="184"/>
      <c r="IB425" s="184"/>
      <c r="ID425" s="184"/>
      <c r="IE425" s="185"/>
      <c r="IF425" s="185"/>
      <c r="IG425" s="184"/>
    </row>
    <row r="426" spans="1:241" ht="15" customHeight="1" x14ac:dyDescent="0.35">
      <c r="A426" s="156">
        <v>423</v>
      </c>
      <c r="E426" s="245">
        <v>116080</v>
      </c>
      <c r="F426" s="244"/>
      <c r="G426" s="244"/>
      <c r="H426" s="244"/>
      <c r="I426" s="244"/>
      <c r="J426" s="244"/>
      <c r="K426" s="244"/>
      <c r="L426" s="244"/>
      <c r="M426" s="244"/>
      <c r="N426" s="244"/>
      <c r="O426" s="244"/>
      <c r="P426" s="244"/>
      <c r="Q426" s="244"/>
      <c r="R426" s="244"/>
      <c r="S426" s="244"/>
      <c r="U426" s="244"/>
      <c r="V426" s="244"/>
      <c r="W426" s="244"/>
      <c r="X426" s="244"/>
      <c r="Y426" s="244"/>
      <c r="Z426" s="244"/>
      <c r="AA426" s="244"/>
      <c r="AB426" s="244"/>
      <c r="AC426" s="244"/>
      <c r="AD426" s="244"/>
      <c r="AE426" s="244"/>
      <c r="AF426" s="244"/>
      <c r="AG426" s="244"/>
      <c r="AH426" s="242"/>
      <c r="AI426" s="244"/>
      <c r="AJ426" s="244"/>
      <c r="AK426" s="244"/>
      <c r="AL426" s="244"/>
      <c r="AM426" s="244"/>
      <c r="AN426" s="244"/>
      <c r="AO426" s="244"/>
      <c r="AP426" s="244"/>
      <c r="AQ426" s="244"/>
      <c r="AR426" s="244"/>
      <c r="AS426" s="244"/>
      <c r="AT426" s="244"/>
      <c r="AU426" s="244"/>
      <c r="AV426" s="244"/>
      <c r="AW426" s="244"/>
      <c r="AX426" s="244"/>
      <c r="AY426" s="244"/>
      <c r="AZ426" s="244"/>
      <c r="BA426" s="244"/>
      <c r="BB426" s="244"/>
      <c r="BC426" s="244"/>
      <c r="BD426" s="244"/>
      <c r="BE426" s="244"/>
      <c r="BF426" s="244"/>
      <c r="BG426" s="244"/>
      <c r="BH426" s="244"/>
      <c r="BI426" s="244"/>
      <c r="BJ426" s="244"/>
      <c r="BK426" s="244"/>
      <c r="BL426" s="244"/>
      <c r="BM426" s="244"/>
      <c r="BN426" s="244"/>
      <c r="BO426" s="244"/>
      <c r="BP426" s="244"/>
      <c r="BQ426" s="244"/>
      <c r="BR426" s="244"/>
      <c r="BS426" s="244"/>
      <c r="BT426" s="244"/>
      <c r="BU426" s="244"/>
      <c r="BW426" s="244"/>
      <c r="BX426" s="244"/>
      <c r="BY426" s="244"/>
      <c r="BZ426" s="244"/>
      <c r="CA426" s="244"/>
      <c r="CB426" s="244"/>
      <c r="CC426" s="244"/>
      <c r="CE426" s="244"/>
      <c r="CF426" s="244"/>
      <c r="CG426" s="244"/>
      <c r="CH426" s="244"/>
      <c r="CI426" s="244"/>
      <c r="CJ426" s="244"/>
      <c r="CK426" s="244"/>
      <c r="CL426" s="244"/>
      <c r="CM426" s="244"/>
      <c r="CN426" s="244"/>
      <c r="CO426" s="257"/>
      <c r="CP426" s="244"/>
      <c r="CQ426" s="244"/>
      <c r="CR426" s="244"/>
      <c r="CS426" s="244"/>
      <c r="CT426" s="244"/>
      <c r="CU426" s="244"/>
      <c r="CV426" s="244"/>
      <c r="CW426" s="244"/>
      <c r="CX426" s="244"/>
      <c r="CY426" s="244"/>
      <c r="CZ426" s="244"/>
      <c r="DA426" s="244"/>
      <c r="DE426" s="244"/>
      <c r="DF426" s="244"/>
      <c r="DG426" s="244"/>
      <c r="DH426" s="244"/>
      <c r="DI426" s="244"/>
      <c r="DJ426" s="244"/>
      <c r="DK426" s="244"/>
      <c r="DL426" s="244"/>
      <c r="DM426" s="244"/>
      <c r="DN426" s="244"/>
      <c r="DO426" s="244"/>
      <c r="DP426" s="244"/>
      <c r="DQ426" s="244"/>
      <c r="DR426" s="244"/>
      <c r="DS426" s="244"/>
      <c r="DT426" s="244"/>
      <c r="DU426" s="244"/>
      <c r="DV426" s="244"/>
      <c r="DW426" s="244"/>
      <c r="DX426" s="244"/>
      <c r="DY426" s="244"/>
      <c r="DZ426" s="244"/>
      <c r="EA426" s="244"/>
      <c r="EB426" s="244"/>
      <c r="ED426" s="244"/>
      <c r="EK426" s="242">
        <v>2.2999999999999998</v>
      </c>
      <c r="EO426" s="244"/>
      <c r="EP426" s="244"/>
      <c r="GA426" s="267">
        <v>1.7731319936580452</v>
      </c>
      <c r="GB426" s="267"/>
      <c r="GC426" s="267">
        <v>15.256198146560637</v>
      </c>
      <c r="GD426" s="267"/>
      <c r="GE426" s="267">
        <v>68.914276106739791</v>
      </c>
      <c r="GF426" s="267"/>
      <c r="GG426" s="267">
        <v>130.35343920339594</v>
      </c>
      <c r="GH426" s="267"/>
      <c r="GI426" s="267">
        <v>78.378996610524283</v>
      </c>
      <c r="GJ426" s="267"/>
      <c r="GK426" s="267">
        <v>14.392127270028794</v>
      </c>
      <c r="GL426" s="267"/>
      <c r="GM426" s="267">
        <v>1.5112389562924533</v>
      </c>
      <c r="GN426" s="267"/>
      <c r="GO426" s="267">
        <v>46.809659689751726</v>
      </c>
      <c r="GP426" s="254"/>
      <c r="GQ426" s="254"/>
      <c r="GR426" s="254"/>
      <c r="GS426" s="254"/>
      <c r="GT426" s="254"/>
      <c r="GU426" s="184"/>
      <c r="GV426" s="184"/>
      <c r="GW426" s="184"/>
      <c r="GX426" s="184"/>
      <c r="GY426" s="184"/>
      <c r="GZ426" s="184"/>
      <c r="HC426" s="184"/>
      <c r="HG426" s="184"/>
      <c r="HH426" s="184"/>
      <c r="HI426" s="184"/>
      <c r="HJ426" s="184"/>
      <c r="HK426" s="184"/>
      <c r="HL426" s="184"/>
      <c r="HM426" s="184"/>
      <c r="HO426" s="183">
        <v>1177.5445766785874</v>
      </c>
      <c r="HQ426" s="154"/>
      <c r="HS426" s="238">
        <v>10</v>
      </c>
      <c r="HT426" s="194">
        <v>2016</v>
      </c>
      <c r="HU426" s="239"/>
      <c r="HW426">
        <v>45.922626999999999</v>
      </c>
      <c r="HX426" s="239"/>
      <c r="HY426" s="154"/>
      <c r="HZ426" s="154"/>
      <c r="IA426" s="184"/>
      <c r="IB426" s="184"/>
      <c r="ID426" s="184"/>
      <c r="IE426" s="185"/>
      <c r="IF426" s="185"/>
      <c r="IG426" s="184"/>
    </row>
    <row r="427" spans="1:241" ht="15" customHeight="1" x14ac:dyDescent="0.35">
      <c r="A427" s="156">
        <v>424</v>
      </c>
      <c r="E427" s="245">
        <v>115759</v>
      </c>
      <c r="F427" s="244"/>
      <c r="G427" s="244"/>
      <c r="H427" s="244"/>
      <c r="I427" s="244"/>
      <c r="J427" s="244"/>
      <c r="K427" s="244"/>
      <c r="L427" s="244"/>
      <c r="M427" s="244"/>
      <c r="N427" s="244"/>
      <c r="O427" s="244"/>
      <c r="P427" s="244"/>
      <c r="Q427" s="244"/>
      <c r="R427" s="244"/>
      <c r="S427" s="244"/>
      <c r="U427" s="244"/>
      <c r="V427" s="244"/>
      <c r="W427" s="244"/>
      <c r="X427" s="244"/>
      <c r="Y427" s="244"/>
      <c r="Z427" s="244"/>
      <c r="AA427" s="244"/>
      <c r="AB427" s="244"/>
      <c r="AC427" s="244"/>
      <c r="AD427" s="244"/>
      <c r="AE427" s="244"/>
      <c r="AF427" s="244"/>
      <c r="AG427" s="244"/>
      <c r="AH427" s="242"/>
      <c r="AI427" s="244"/>
      <c r="AJ427" s="244"/>
      <c r="AK427" s="244"/>
      <c r="AL427" s="244"/>
      <c r="AM427" s="244"/>
      <c r="AN427" s="244"/>
      <c r="AO427" s="244"/>
      <c r="AP427" s="244"/>
      <c r="AQ427" s="244"/>
      <c r="AR427" s="244"/>
      <c r="AS427" s="244"/>
      <c r="AT427" s="244"/>
      <c r="AU427" s="244"/>
      <c r="AV427" s="244"/>
      <c r="AW427" s="244"/>
      <c r="AX427" s="244"/>
      <c r="AY427" s="244"/>
      <c r="AZ427" s="244"/>
      <c r="BA427" s="244"/>
      <c r="BB427" s="244"/>
      <c r="BC427" s="244"/>
      <c r="BD427" s="244"/>
      <c r="BE427" s="244"/>
      <c r="BF427" s="244"/>
      <c r="BG427" s="244"/>
      <c r="BH427" s="244"/>
      <c r="BI427" s="244"/>
      <c r="BJ427" s="244"/>
      <c r="BK427" s="244"/>
      <c r="BL427" s="244"/>
      <c r="BM427" s="244"/>
      <c r="BN427" s="244"/>
      <c r="BO427" s="244"/>
      <c r="BP427" s="244"/>
      <c r="BQ427" s="244"/>
      <c r="BR427" s="244"/>
      <c r="BS427" s="244"/>
      <c r="BT427" s="244"/>
      <c r="BU427" s="244"/>
      <c r="BW427" s="244"/>
      <c r="BX427" s="244"/>
      <c r="BY427" s="244"/>
      <c r="BZ427" s="244"/>
      <c r="CA427" s="244"/>
      <c r="CB427" s="244"/>
      <c r="CC427" s="244"/>
      <c r="CE427" s="244"/>
      <c r="CF427" s="244"/>
      <c r="CG427" s="244"/>
      <c r="CH427" s="244"/>
      <c r="CI427" s="244"/>
      <c r="CJ427" s="244"/>
      <c r="CK427" s="244"/>
      <c r="CL427" s="244"/>
      <c r="CM427" s="244"/>
      <c r="CN427" s="244"/>
      <c r="CO427" s="257"/>
      <c r="CP427" s="244"/>
      <c r="CQ427" s="244"/>
      <c r="CR427" s="244"/>
      <c r="CS427" s="244"/>
      <c r="CT427" s="244"/>
      <c r="CU427" s="244"/>
      <c r="CV427" s="244"/>
      <c r="CW427" s="244"/>
      <c r="CX427" s="244"/>
      <c r="CY427" s="244"/>
      <c r="CZ427" s="244"/>
      <c r="DA427" s="244"/>
      <c r="DE427" s="244"/>
      <c r="DF427" s="244"/>
      <c r="DG427" s="244"/>
      <c r="DH427" s="244"/>
      <c r="DI427" s="244"/>
      <c r="DJ427" s="244"/>
      <c r="DK427" s="244"/>
      <c r="DL427" s="244"/>
      <c r="DM427" s="244"/>
      <c r="DN427" s="244"/>
      <c r="DO427" s="244"/>
      <c r="DP427" s="244"/>
      <c r="DQ427" s="244"/>
      <c r="DR427" s="244"/>
      <c r="DS427" s="244"/>
      <c r="DT427" s="244"/>
      <c r="DU427" s="244"/>
      <c r="DV427" s="244"/>
      <c r="DW427" s="244"/>
      <c r="DX427" s="244"/>
      <c r="DY427" s="244"/>
      <c r="DZ427" s="244"/>
      <c r="EA427" s="244"/>
      <c r="EB427" s="244"/>
      <c r="ED427" s="244"/>
      <c r="EK427" s="242">
        <v>2.1</v>
      </c>
      <c r="EO427" s="244"/>
      <c r="EP427" s="244"/>
      <c r="GA427" s="267">
        <v>0.86177534807150313</v>
      </c>
      <c r="GB427" s="267"/>
      <c r="GC427" s="267">
        <v>7.0737882564568357</v>
      </c>
      <c r="GD427" s="267"/>
      <c r="GE427" s="267">
        <v>48.668576359855798</v>
      </c>
      <c r="GF427" s="267"/>
      <c r="GG427" s="267">
        <v>95.976197712819413</v>
      </c>
      <c r="GH427" s="267"/>
      <c r="GI427" s="267">
        <v>62.051997495214884</v>
      </c>
      <c r="GJ427" s="267"/>
      <c r="GK427" s="267">
        <v>12.102725254757829</v>
      </c>
      <c r="GL427" s="267"/>
      <c r="GM427" s="267">
        <v>0.75795766934946274</v>
      </c>
      <c r="GN427" s="267"/>
      <c r="GO427" s="267">
        <v>34.288824336230903</v>
      </c>
      <c r="GP427" s="254"/>
      <c r="GQ427" s="254"/>
      <c r="GR427" s="254"/>
      <c r="GS427" s="254"/>
      <c r="GT427" s="254"/>
      <c r="GU427" s="184"/>
      <c r="GV427" s="184"/>
      <c r="GW427" s="184"/>
      <c r="GX427" s="184"/>
      <c r="GY427" s="184"/>
      <c r="GZ427" s="184"/>
      <c r="HC427" s="184"/>
      <c r="HG427" s="184"/>
      <c r="HH427" s="184"/>
      <c r="HI427" s="184"/>
      <c r="HJ427" s="184"/>
      <c r="HK427" s="184"/>
      <c r="HL427" s="184"/>
      <c r="HM427" s="184"/>
      <c r="HO427" s="284">
        <v>1178.88393313132</v>
      </c>
      <c r="HQ427" s="154"/>
      <c r="HS427" s="238">
        <v>10</v>
      </c>
      <c r="HT427" s="154"/>
      <c r="HU427" s="239"/>
      <c r="HW427">
        <v>62.28376815</v>
      </c>
      <c r="HX427" s="239"/>
      <c r="HY427" s="154"/>
      <c r="HZ427" s="154"/>
      <c r="IA427" s="184"/>
      <c r="IB427" s="184"/>
      <c r="ID427" s="184"/>
      <c r="IE427" s="185"/>
      <c r="IF427" s="185"/>
      <c r="IG427" s="184"/>
    </row>
    <row r="428" spans="1:241" ht="15" customHeight="1" x14ac:dyDescent="0.35">
      <c r="A428" s="198">
        <v>425</v>
      </c>
      <c r="E428" s="245">
        <v>117434</v>
      </c>
      <c r="F428" s="244"/>
      <c r="G428" s="244"/>
      <c r="H428" s="244"/>
      <c r="I428" s="244"/>
      <c r="J428" s="244"/>
      <c r="K428" s="244"/>
      <c r="L428" s="244"/>
      <c r="M428" s="244"/>
      <c r="N428" s="244"/>
      <c r="O428" s="244"/>
      <c r="P428" s="244"/>
      <c r="Q428" s="244"/>
      <c r="R428" s="244"/>
      <c r="S428" s="244"/>
      <c r="U428" s="244"/>
      <c r="V428" s="244"/>
      <c r="W428" s="244"/>
      <c r="X428" s="244"/>
      <c r="Y428" s="244"/>
      <c r="Z428" s="244"/>
      <c r="AA428" s="244"/>
      <c r="AB428" s="244"/>
      <c r="AC428" s="244"/>
      <c r="AD428" s="244"/>
      <c r="AE428" s="244"/>
      <c r="AF428" s="244"/>
      <c r="AG428" s="244"/>
      <c r="AH428" s="242"/>
      <c r="AI428" s="244"/>
      <c r="AJ428" s="244"/>
      <c r="AK428" s="244"/>
      <c r="AL428" s="244"/>
      <c r="AM428" s="244"/>
      <c r="AN428" s="244"/>
      <c r="AO428" s="244"/>
      <c r="AP428" s="244"/>
      <c r="AQ428" s="244"/>
      <c r="AR428" s="244"/>
      <c r="AS428" s="244"/>
      <c r="AT428" s="244"/>
      <c r="AU428" s="244"/>
      <c r="AV428" s="244"/>
      <c r="AW428" s="244"/>
      <c r="AX428" s="244"/>
      <c r="AY428" s="244"/>
      <c r="AZ428" s="244"/>
      <c r="BA428" s="244"/>
      <c r="BB428" s="244"/>
      <c r="BC428" s="244"/>
      <c r="BD428" s="244"/>
      <c r="BE428" s="244"/>
      <c r="BF428" s="244"/>
      <c r="BG428" s="244"/>
      <c r="BH428" s="244"/>
      <c r="BI428" s="244"/>
      <c r="BJ428" s="244"/>
      <c r="BK428" s="244"/>
      <c r="BL428" s="244"/>
      <c r="BM428" s="244"/>
      <c r="BN428" s="244"/>
      <c r="BO428" s="244"/>
      <c r="BP428" s="244"/>
      <c r="BQ428" s="244"/>
      <c r="BR428" s="244"/>
      <c r="BS428" s="244"/>
      <c r="BT428" s="244"/>
      <c r="BU428" s="244"/>
      <c r="BW428" s="244"/>
      <c r="BX428" s="244"/>
      <c r="BY428" s="244"/>
      <c r="BZ428" s="244"/>
      <c r="CA428" s="244"/>
      <c r="CB428" s="244"/>
      <c r="CC428" s="244"/>
      <c r="CE428" s="244"/>
      <c r="CF428" s="244"/>
      <c r="CG428" s="244"/>
      <c r="CH428" s="244"/>
      <c r="CI428" s="244"/>
      <c r="CJ428" s="244"/>
      <c r="CK428" s="244"/>
      <c r="CL428" s="244"/>
      <c r="CM428" s="244"/>
      <c r="CN428" s="244"/>
      <c r="CO428" s="257"/>
      <c r="CP428" s="244"/>
      <c r="CQ428" s="244"/>
      <c r="CR428" s="244"/>
      <c r="CS428" s="244"/>
      <c r="CT428" s="244"/>
      <c r="CU428" s="244"/>
      <c r="CV428" s="244"/>
      <c r="CW428" s="244"/>
      <c r="CX428" s="244"/>
      <c r="CY428" s="244"/>
      <c r="CZ428" s="244"/>
      <c r="DA428" s="244"/>
      <c r="DE428" s="244"/>
      <c r="DF428" s="244"/>
      <c r="DG428" s="244"/>
      <c r="DH428" s="244"/>
      <c r="DI428" s="244"/>
      <c r="DJ428" s="244"/>
      <c r="DK428" s="244"/>
      <c r="DL428" s="244"/>
      <c r="DM428" s="244"/>
      <c r="DN428" s="244"/>
      <c r="DO428" s="244"/>
      <c r="DP428" s="244"/>
      <c r="DQ428" s="244"/>
      <c r="DR428" s="244"/>
      <c r="DS428" s="244"/>
      <c r="DT428" s="244"/>
      <c r="DU428" s="244"/>
      <c r="DV428" s="244"/>
      <c r="DW428" s="244"/>
      <c r="DX428" s="244"/>
      <c r="DY428" s="244"/>
      <c r="DZ428" s="244"/>
      <c r="EA428" s="244"/>
      <c r="EB428" s="244"/>
      <c r="EC428"/>
      <c r="EE428"/>
      <c r="EK428" s="242">
        <v>4</v>
      </c>
      <c r="EO428" s="244"/>
      <c r="EP428" s="244"/>
      <c r="GA428" s="267"/>
      <c r="GB428" s="267"/>
      <c r="GC428" s="267"/>
      <c r="GD428" s="267"/>
      <c r="GE428" s="267"/>
      <c r="GF428" s="267"/>
      <c r="GG428" s="267"/>
      <c r="GH428" s="267"/>
      <c r="GI428" s="267"/>
      <c r="GJ428" s="267"/>
      <c r="GK428" s="267"/>
      <c r="GL428" s="267"/>
      <c r="GM428" s="267"/>
      <c r="GN428" s="267"/>
      <c r="GO428" s="267"/>
      <c r="GP428" s="254"/>
      <c r="GQ428" s="254"/>
      <c r="GR428" s="254"/>
      <c r="GS428" s="254"/>
      <c r="GT428" s="254"/>
      <c r="GU428" s="184"/>
      <c r="GV428" s="184"/>
      <c r="GW428" s="184"/>
      <c r="GX428" s="184"/>
      <c r="GY428" s="184"/>
      <c r="GZ428" s="184"/>
      <c r="HC428" s="184"/>
      <c r="HG428" s="184"/>
      <c r="HH428" s="184"/>
      <c r="HI428" s="184"/>
      <c r="HJ428" s="184"/>
      <c r="HK428" s="184"/>
      <c r="HL428" s="184"/>
      <c r="HM428" s="184"/>
      <c r="HO428" s="284">
        <v>1163.9067836914694</v>
      </c>
      <c r="HQ428" s="154"/>
      <c r="HS428" s="238"/>
      <c r="HT428" s="154"/>
      <c r="HU428" s="239"/>
      <c r="HW428" s="239">
        <v>64.2</v>
      </c>
      <c r="HX428" s="239"/>
      <c r="HY428" s="154"/>
      <c r="HZ428" s="154"/>
      <c r="IA428" s="184"/>
      <c r="IB428" s="184"/>
      <c r="ID428" s="184"/>
      <c r="IE428" s="185"/>
      <c r="IF428" s="185"/>
      <c r="IG428" s="184"/>
    </row>
    <row r="429" spans="1:241" ht="15" customHeight="1" x14ac:dyDescent="0.35">
      <c r="A429" s="156">
        <v>426</v>
      </c>
      <c r="B429" s="197" t="s">
        <v>68</v>
      </c>
      <c r="F429" s="244"/>
      <c r="G429" s="244"/>
      <c r="H429" s="244"/>
      <c r="I429" s="244"/>
      <c r="J429" s="244"/>
      <c r="K429" s="244"/>
      <c r="L429" s="244"/>
      <c r="M429" s="244"/>
      <c r="N429" s="244"/>
      <c r="O429" s="244"/>
      <c r="P429" s="244"/>
      <c r="Q429" s="244"/>
      <c r="R429" s="244"/>
      <c r="S429" s="244"/>
      <c r="U429" s="244"/>
      <c r="V429" s="244"/>
      <c r="W429" s="244"/>
      <c r="X429" s="244"/>
      <c r="Y429" s="244"/>
      <c r="Z429" s="244"/>
      <c r="AA429" s="244"/>
      <c r="AB429" s="244"/>
      <c r="AC429" s="244"/>
      <c r="AD429" s="244"/>
      <c r="AE429" s="244"/>
      <c r="AF429" s="244"/>
      <c r="AG429" s="244"/>
      <c r="AH429" s="242"/>
      <c r="AI429" s="244"/>
      <c r="AJ429" s="244"/>
      <c r="AK429" s="244"/>
      <c r="AL429" s="244"/>
      <c r="AM429" s="244"/>
      <c r="AN429" s="244"/>
      <c r="AO429" s="244"/>
      <c r="AP429" s="244"/>
      <c r="AQ429" s="244"/>
      <c r="AR429" s="244"/>
      <c r="AS429" s="244"/>
      <c r="AT429" s="244"/>
      <c r="AU429" s="244"/>
      <c r="AV429" s="244"/>
      <c r="AW429" s="244"/>
      <c r="AX429" s="244"/>
      <c r="AY429" s="244"/>
      <c r="AZ429" s="244"/>
      <c r="BA429" s="244"/>
      <c r="BB429" s="244"/>
      <c r="BC429" s="244"/>
      <c r="BD429" s="244"/>
      <c r="BE429" s="244"/>
      <c r="BF429" s="244"/>
      <c r="BG429" s="244"/>
      <c r="BH429" s="244"/>
      <c r="BI429" s="244"/>
      <c r="BJ429" s="244"/>
      <c r="BK429" s="244"/>
      <c r="BL429" s="244"/>
      <c r="BM429" s="244"/>
      <c r="BN429" s="244"/>
      <c r="BO429" s="244"/>
      <c r="BP429" s="244"/>
      <c r="BQ429" s="244"/>
      <c r="BR429" s="244"/>
      <c r="BS429" s="244"/>
      <c r="BT429" s="244"/>
      <c r="BU429" s="244"/>
      <c r="BW429" s="244"/>
      <c r="BX429" s="244"/>
      <c r="BY429" s="244"/>
      <c r="BZ429" s="244"/>
      <c r="CA429" s="244"/>
      <c r="CB429" s="244"/>
      <c r="CC429" s="244"/>
      <c r="CE429" s="244"/>
      <c r="CF429" s="244"/>
      <c r="CG429" s="244"/>
      <c r="CH429" s="244"/>
      <c r="CI429" s="244"/>
      <c r="CJ429" s="244"/>
      <c r="CK429" s="244"/>
      <c r="CL429" s="244"/>
      <c r="CM429" s="244"/>
      <c r="CN429" s="244"/>
      <c r="CO429" s="257"/>
      <c r="CP429" s="244"/>
      <c r="CQ429" s="244"/>
      <c r="CR429" s="244"/>
      <c r="CS429" s="244"/>
      <c r="CT429" s="244"/>
      <c r="CU429" s="244"/>
      <c r="CV429" s="244"/>
      <c r="CW429" s="244"/>
      <c r="CX429" s="244"/>
      <c r="CY429" s="244"/>
      <c r="CZ429" s="244"/>
      <c r="DA429" s="244"/>
      <c r="DE429" s="244"/>
      <c r="DF429" s="244"/>
      <c r="DG429" s="244"/>
      <c r="DH429" s="244"/>
      <c r="DI429" s="244"/>
      <c r="DJ429" s="244"/>
      <c r="DK429" s="244"/>
      <c r="DL429" s="244"/>
      <c r="DM429" s="244"/>
      <c r="DN429" s="244"/>
      <c r="DO429" s="244"/>
      <c r="DP429" s="244"/>
      <c r="DQ429" s="244"/>
      <c r="DR429" s="244"/>
      <c r="DS429" s="244"/>
      <c r="DT429" s="244"/>
      <c r="DU429" s="244"/>
      <c r="DV429" s="244"/>
      <c r="DW429" s="244"/>
      <c r="DX429" s="244"/>
      <c r="DY429" s="244"/>
      <c r="DZ429" s="244"/>
      <c r="EA429" s="244"/>
      <c r="EB429" s="244"/>
      <c r="EC429"/>
      <c r="ED429" s="244"/>
      <c r="EE429"/>
      <c r="EK429" s="242"/>
      <c r="EO429" s="244"/>
      <c r="EP429" s="244"/>
      <c r="GA429" s="254"/>
      <c r="GB429" s="254"/>
      <c r="GC429" s="254"/>
      <c r="GD429" s="254"/>
      <c r="GE429" s="254"/>
      <c r="GF429" s="254"/>
      <c r="GG429" s="254"/>
      <c r="GH429" s="254"/>
      <c r="GI429" s="254"/>
      <c r="GJ429" s="254"/>
      <c r="GK429" s="254"/>
      <c r="GL429" s="254"/>
      <c r="GM429" s="254"/>
      <c r="GN429" s="254"/>
      <c r="GO429" s="254"/>
      <c r="GP429" s="254"/>
      <c r="GQ429" s="254"/>
      <c r="GR429" s="254"/>
      <c r="GS429" s="254"/>
      <c r="GT429" s="254"/>
      <c r="GU429" s="184"/>
      <c r="GV429" s="184"/>
      <c r="GW429" s="184"/>
      <c r="GX429" s="184"/>
      <c r="GY429" s="184"/>
      <c r="GZ429" s="184"/>
      <c r="HC429" s="184"/>
      <c r="HG429" s="184"/>
      <c r="HH429" s="184"/>
      <c r="HI429" s="184"/>
      <c r="HJ429" s="184"/>
      <c r="HK429" s="184"/>
      <c r="HL429" s="184"/>
      <c r="HM429" s="184"/>
      <c r="HO429" s="183"/>
      <c r="HQ429" s="154"/>
      <c r="HS429" s="238"/>
      <c r="HT429" s="154"/>
      <c r="HU429" s="239"/>
      <c r="HW429" s="239"/>
      <c r="HX429" s="239"/>
      <c r="HY429" s="154"/>
      <c r="HZ429" s="154"/>
      <c r="IA429" s="184"/>
      <c r="IB429" s="184"/>
      <c r="ID429" s="184"/>
      <c r="IE429" s="185"/>
      <c r="IF429" s="185"/>
      <c r="IG429" s="184"/>
    </row>
    <row r="430" spans="1:241" ht="15" customHeight="1" x14ac:dyDescent="0.25">
      <c r="A430" s="156">
        <v>427</v>
      </c>
      <c r="B430" s="197">
        <v>1991</v>
      </c>
      <c r="E430" s="245">
        <v>48276</v>
      </c>
      <c r="G430" s="245">
        <v>5260</v>
      </c>
      <c r="I430" s="245">
        <v>9258</v>
      </c>
      <c r="K430" s="245">
        <v>4384</v>
      </c>
      <c r="M430" s="242">
        <f>G430/E430*100</f>
        <v>10.895683155190985</v>
      </c>
      <c r="N430" s="242"/>
      <c r="O430" s="242">
        <f>I430/E430*100</f>
        <v>19.177230922197367</v>
      </c>
      <c r="P430" s="242"/>
      <c r="Q430" s="242">
        <f>K430/E430*100</f>
        <v>9.08111691109454</v>
      </c>
      <c r="R430" s="242"/>
      <c r="S430" s="242">
        <v>30</v>
      </c>
      <c r="U430" s="242"/>
      <c r="V430" s="242"/>
      <c r="W430" s="245">
        <v>132</v>
      </c>
      <c r="Y430" s="258">
        <v>0.32865252464893935</v>
      </c>
      <c r="Z430" s="258"/>
      <c r="AA430" s="245">
        <v>12305</v>
      </c>
      <c r="AC430" s="242">
        <v>30.636888756099989</v>
      </c>
      <c r="AD430" s="242"/>
      <c r="AE430" s="245">
        <v>9563</v>
      </c>
      <c r="AG430" s="242">
        <v>23.809879494074295</v>
      </c>
      <c r="AH430" s="242"/>
      <c r="AI430" s="245">
        <v>4.142585952330732</v>
      </c>
      <c r="AK430" s="245">
        <v>38</v>
      </c>
      <c r="AM430" s="245">
        <v>776</v>
      </c>
      <c r="AO430" s="245">
        <v>192</v>
      </c>
      <c r="AQ430" s="245">
        <v>7</v>
      </c>
      <c r="AS430" s="245">
        <v>115</v>
      </c>
      <c r="AU430" s="245">
        <v>116</v>
      </c>
      <c r="AW430" s="245">
        <v>233</v>
      </c>
      <c r="AY430" s="245">
        <v>1595</v>
      </c>
      <c r="BC430" s="245">
        <v>1458</v>
      </c>
      <c r="BE430" s="245">
        <v>231</v>
      </c>
      <c r="BG430" s="245">
        <v>49</v>
      </c>
      <c r="BI430" s="245">
        <v>1178</v>
      </c>
      <c r="BK430" s="242"/>
      <c r="BL430" s="242"/>
      <c r="BM430" s="245">
        <v>135</v>
      </c>
      <c r="BO430" s="245">
        <v>1162</v>
      </c>
      <c r="BQ430" s="245">
        <v>717</v>
      </c>
      <c r="BS430" s="245">
        <v>309</v>
      </c>
      <c r="BU430" s="245">
        <v>7964</v>
      </c>
      <c r="BW430" s="242"/>
      <c r="BX430" s="242"/>
      <c r="BY430" s="245">
        <v>3.0054341798824442</v>
      </c>
      <c r="CA430" s="245">
        <v>5879</v>
      </c>
      <c r="CC430" s="259">
        <v>14.637486306144806</v>
      </c>
      <c r="CE430" s="242"/>
      <c r="CF430" s="242"/>
      <c r="CG430" s="245">
        <v>16275</v>
      </c>
      <c r="CI430" s="245">
        <v>2931</v>
      </c>
      <c r="CK430" s="245">
        <v>11965</v>
      </c>
      <c r="CM430" s="250">
        <f>CI430/SUM(CG430,CI430)*100</f>
        <v>15.260855982505467</v>
      </c>
      <c r="CN430" s="242"/>
      <c r="CO430" s="253">
        <v>3.0424086962006687</v>
      </c>
      <c r="CP430" s="242"/>
      <c r="CQ430" s="250">
        <f>SUM(CG430,CI430)/SUM(CG430,CI430,CK430)*100</f>
        <v>61.614962625517308</v>
      </c>
      <c r="CR430" s="242"/>
      <c r="CS430" s="245">
        <v>6.055690727223574</v>
      </c>
      <c r="CU430" s="245">
        <v>5012</v>
      </c>
      <c r="CW430" s="245">
        <v>977</v>
      </c>
      <c r="CY430" s="259">
        <f t="shared" ref="CY430:CY435" si="155">CU430/CG430*100</f>
        <v>30.795698924731184</v>
      </c>
      <c r="CZ430" s="259"/>
      <c r="DA430" s="259">
        <f t="shared" ref="DA430:DA435" si="156">CW430/CG430*100</f>
        <v>6.0030721966205842</v>
      </c>
      <c r="DE430" s="245">
        <v>8032</v>
      </c>
      <c r="DG430" s="245">
        <v>1316</v>
      </c>
      <c r="DI430" s="245">
        <v>4264</v>
      </c>
      <c r="DK430" s="245">
        <v>14093</v>
      </c>
      <c r="DM430" s="242">
        <v>56.992833321507128</v>
      </c>
      <c r="DN430" s="242"/>
      <c r="DO430" s="242">
        <v>9.3379692045696441</v>
      </c>
      <c r="DP430" s="242"/>
      <c r="DQ430" s="242">
        <v>30.256155538210461</v>
      </c>
      <c r="DR430" s="242"/>
      <c r="DS430" s="245">
        <v>7436</v>
      </c>
      <c r="DU430" s="245">
        <v>1947</v>
      </c>
      <c r="DW430" s="245">
        <v>12257</v>
      </c>
      <c r="DY430" s="242">
        <v>60.667373745614753</v>
      </c>
      <c r="DZ430" s="242"/>
      <c r="EA430" s="242">
        <v>15.884800522150607</v>
      </c>
      <c r="EB430" s="242"/>
      <c r="EC430" s="242">
        <v>450000</v>
      </c>
      <c r="ED430" s="242"/>
      <c r="EE430" s="242">
        <v>323000</v>
      </c>
      <c r="EF430" s="242"/>
      <c r="EG430" s="260">
        <v>4.6436315909609682</v>
      </c>
      <c r="EH430" s="242"/>
      <c r="EI430" s="260">
        <v>5.8491212052042911</v>
      </c>
      <c r="EJ430" s="242"/>
      <c r="EK430" s="242">
        <v>0.6</v>
      </c>
      <c r="EO430" s="259">
        <v>6.1892417368762151</v>
      </c>
      <c r="EP430" s="259"/>
      <c r="EQ430" s="244">
        <v>4840</v>
      </c>
      <c r="ES430" s="244">
        <v>2407</v>
      </c>
      <c r="EU430" s="244">
        <v>1485</v>
      </c>
      <c r="EW430" s="244">
        <v>1287</v>
      </c>
      <c r="EY430" s="244">
        <v>10019</v>
      </c>
      <c r="FA430" s="244">
        <v>8396</v>
      </c>
      <c r="FC430" s="244">
        <v>3603</v>
      </c>
      <c r="FE430" s="244">
        <v>4107</v>
      </c>
      <c r="FG430" s="244">
        <v>26125</v>
      </c>
      <c r="FI430" s="242">
        <v>18.526315789473685</v>
      </c>
      <c r="FJ430" s="242"/>
      <c r="FK430" s="242">
        <v>9.2133971291866033</v>
      </c>
      <c r="FL430" s="242"/>
      <c r="FM430" s="242">
        <v>5.6842105263157894</v>
      </c>
      <c r="FN430" s="242"/>
      <c r="FO430" s="242">
        <v>4.9263157894736844</v>
      </c>
      <c r="FP430" s="242"/>
      <c r="FQ430" s="242">
        <v>38.350239234449759</v>
      </c>
      <c r="FR430" s="242"/>
      <c r="FS430" s="242">
        <v>32.137799043062202</v>
      </c>
      <c r="FT430" s="242"/>
      <c r="FU430" s="242">
        <v>13.791387559808612</v>
      </c>
      <c r="FV430" s="242"/>
      <c r="FW430" s="242">
        <v>15.720574162679426</v>
      </c>
      <c r="GA430" s="254">
        <v>3.8699690402476778</v>
      </c>
      <c r="GB430" s="254"/>
      <c r="GC430" s="254">
        <v>7.4736945619038249</v>
      </c>
      <c r="GD430" s="254"/>
      <c r="GE430" s="254">
        <v>31.814505257481798</v>
      </c>
      <c r="GF430" s="254"/>
      <c r="GG430" s="254">
        <v>72.562358276643991</v>
      </c>
      <c r="GH430" s="254"/>
      <c r="GI430" s="254">
        <v>56.990204808548526</v>
      </c>
      <c r="GJ430" s="254"/>
      <c r="GK430" s="254">
        <v>21.159874608150471</v>
      </c>
      <c r="GL430" s="254"/>
      <c r="GM430" s="254">
        <v>2.4752475247524752</v>
      </c>
      <c r="GN430" s="254"/>
      <c r="GO430" s="254">
        <v>28.497409326424872</v>
      </c>
      <c r="GP430" s="254"/>
      <c r="GQ430" s="254">
        <v>415</v>
      </c>
      <c r="GR430" s="254"/>
      <c r="GS430" s="254">
        <v>59.53</v>
      </c>
      <c r="GT430" s="254"/>
      <c r="GU430" s="184">
        <v>47.94</v>
      </c>
      <c r="GV430" s="184"/>
      <c r="GW430" s="184">
        <v>70.56</v>
      </c>
      <c r="GX430" s="184"/>
      <c r="GY430" s="184">
        <v>52.8</v>
      </c>
      <c r="GZ430" s="184"/>
      <c r="HA430" s="154">
        <v>94.4</v>
      </c>
      <c r="HC430" s="184">
        <v>23</v>
      </c>
      <c r="HG430" s="184">
        <v>3849</v>
      </c>
      <c r="HH430" s="184"/>
      <c r="HI430" s="184">
        <v>38291</v>
      </c>
      <c r="HJ430" s="184"/>
      <c r="HK430" s="184">
        <v>2277</v>
      </c>
      <c r="HL430" s="184"/>
      <c r="HM430" s="184">
        <v>49859</v>
      </c>
      <c r="HO430" s="183">
        <v>492.49008334447564</v>
      </c>
      <c r="HQ430" s="154"/>
      <c r="HS430" s="238">
        <v>16</v>
      </c>
      <c r="HT430" s="154"/>
      <c r="HU430" s="239"/>
      <c r="HW430" s="239">
        <v>75.099999999999994</v>
      </c>
      <c r="HX430" s="239"/>
      <c r="HY430" s="154"/>
      <c r="HZ430" s="154"/>
      <c r="IA430" s="184">
        <v>6</v>
      </c>
      <c r="IB430" s="184"/>
      <c r="IC430" s="184">
        <v>424</v>
      </c>
      <c r="ID430" s="184"/>
      <c r="IE430" s="185">
        <v>0.97200622083981336</v>
      </c>
      <c r="IF430" s="185"/>
      <c r="IG430" s="184">
        <v>68.688439606013475</v>
      </c>
    </row>
    <row r="431" spans="1:241" ht="15" customHeight="1" x14ac:dyDescent="0.25">
      <c r="A431" s="156">
        <v>428</v>
      </c>
      <c r="B431" s="197">
        <v>1996</v>
      </c>
      <c r="E431" s="245">
        <v>50673</v>
      </c>
      <c r="G431" s="245">
        <v>4092</v>
      </c>
      <c r="I431" s="245">
        <v>11772</v>
      </c>
      <c r="K431" s="245">
        <v>4831</v>
      </c>
      <c r="M431" s="242">
        <f t="shared" ref="M431:M435" si="157">G431/E431*100</f>
        <v>8.0753063761766626</v>
      </c>
      <c r="N431" s="242"/>
      <c r="O431" s="242">
        <f t="shared" ref="O431:O434" si="158">I431/E431*100</f>
        <v>23.231306612989165</v>
      </c>
      <c r="P431" s="242"/>
      <c r="Q431" s="242">
        <f t="shared" ref="Q431:Q434" si="159">K431/E431*100</f>
        <v>9.5336767114636984</v>
      </c>
      <c r="R431" s="242"/>
      <c r="S431" s="242">
        <v>30</v>
      </c>
      <c r="U431" s="242"/>
      <c r="V431" s="242"/>
      <c r="W431" s="245">
        <v>176</v>
      </c>
      <c r="Y431" s="258">
        <v>0.36243822075782539</v>
      </c>
      <c r="Z431" s="258"/>
      <c r="AA431" s="245">
        <v>14824</v>
      </c>
      <c r="AC431" s="242">
        <v>30.527182866556835</v>
      </c>
      <c r="AD431" s="242"/>
      <c r="AE431" s="245">
        <v>11497</v>
      </c>
      <c r="AG431" s="242">
        <v>23.675864909390445</v>
      </c>
      <c r="AH431" s="242"/>
      <c r="AI431" s="245">
        <v>3.6321236415735649</v>
      </c>
      <c r="AK431" s="245">
        <v>21</v>
      </c>
      <c r="AM431" s="245">
        <v>807</v>
      </c>
      <c r="AO431" s="245">
        <v>269</v>
      </c>
      <c r="AQ431" s="245">
        <v>14</v>
      </c>
      <c r="AS431" s="245">
        <v>146</v>
      </c>
      <c r="AU431" s="245">
        <v>133</v>
      </c>
      <c r="AW431" s="245">
        <v>198</v>
      </c>
      <c r="AY431" s="245">
        <v>1333</v>
      </c>
      <c r="BC431" s="245">
        <v>1610</v>
      </c>
      <c r="BE431" s="245">
        <v>281</v>
      </c>
      <c r="BG431" s="245">
        <v>33</v>
      </c>
      <c r="BI431" s="245">
        <v>1296</v>
      </c>
      <c r="BK431" s="242"/>
      <c r="BL431" s="242"/>
      <c r="BM431" s="245">
        <v>262</v>
      </c>
      <c r="BO431" s="245">
        <v>1906</v>
      </c>
      <c r="BQ431" s="245">
        <v>1297</v>
      </c>
      <c r="BS431" s="245">
        <v>366</v>
      </c>
      <c r="BU431" s="245">
        <v>10839</v>
      </c>
      <c r="BW431" s="242"/>
      <c r="BX431" s="242"/>
      <c r="BY431" s="245">
        <v>2.0500322557522757</v>
      </c>
      <c r="CA431" s="245">
        <v>9511</v>
      </c>
      <c r="CC431" s="259">
        <v>19.586079077429982</v>
      </c>
      <c r="CE431" s="242"/>
      <c r="CF431" s="242"/>
      <c r="CG431" s="245">
        <v>20925</v>
      </c>
      <c r="CI431" s="245">
        <v>2400</v>
      </c>
      <c r="CK431" s="245">
        <v>14261</v>
      </c>
      <c r="CM431" s="250">
        <f t="shared" ref="CM431:CM435" si="160">CI431/SUM(CG431,CI431)*100</f>
        <v>10.289389067524116</v>
      </c>
      <c r="CN431" s="242"/>
      <c r="CO431" s="253">
        <v>4.2552368426142628</v>
      </c>
      <c r="CP431" s="242"/>
      <c r="CQ431" s="250">
        <f t="shared" ref="CQ431:CQ435" si="161">SUM(CG431,CI431)/SUM(CG431,CI431,CK431)*100</f>
        <v>62.057681051455326</v>
      </c>
      <c r="CR431" s="242"/>
      <c r="CS431" s="245">
        <v>3.5412382910669407</v>
      </c>
      <c r="CU431" s="245">
        <v>6982</v>
      </c>
      <c r="CW431" s="245">
        <v>797</v>
      </c>
      <c r="CY431" s="259">
        <f t="shared" si="155"/>
        <v>33.366786140979684</v>
      </c>
      <c r="CZ431" s="259"/>
      <c r="DA431" s="259">
        <f t="shared" si="156"/>
        <v>3.8088410991636796</v>
      </c>
      <c r="DE431" s="245">
        <v>11383</v>
      </c>
      <c r="DG431" s="245">
        <v>1204</v>
      </c>
      <c r="DI431" s="245">
        <v>4819</v>
      </c>
      <c r="DK431" s="245">
        <v>18221</v>
      </c>
      <c r="DM431" s="242">
        <v>62.471873113440537</v>
      </c>
      <c r="DN431" s="242"/>
      <c r="DO431" s="242">
        <v>6.6077602766039192</v>
      </c>
      <c r="DP431" s="242"/>
      <c r="DQ431" s="242">
        <v>26.44750562537731</v>
      </c>
      <c r="DR431" s="242"/>
      <c r="DS431" s="245">
        <v>9387</v>
      </c>
      <c r="DU431" s="245">
        <v>1787</v>
      </c>
      <c r="DW431" s="245">
        <v>16066</v>
      </c>
      <c r="DY431" s="242">
        <v>58.427735590688414</v>
      </c>
      <c r="DZ431" s="242"/>
      <c r="EA431" s="242">
        <v>11.122868168803684</v>
      </c>
      <c r="EB431" s="242"/>
      <c r="EC431" s="242">
        <v>525000</v>
      </c>
      <c r="ED431" s="242"/>
      <c r="EE431" s="242">
        <v>353000</v>
      </c>
      <c r="EF431" s="242"/>
      <c r="EG431" s="260">
        <v>6.979072999264285</v>
      </c>
      <c r="EH431" s="242"/>
      <c r="EI431" s="260">
        <v>6.6009973023788113</v>
      </c>
      <c r="EJ431" s="242"/>
      <c r="EK431" s="242">
        <v>0.8</v>
      </c>
      <c r="EO431" s="259">
        <v>3.1600407747196737</v>
      </c>
      <c r="EP431" s="259"/>
      <c r="EQ431" s="244">
        <v>7651</v>
      </c>
      <c r="ES431" s="244">
        <v>2994</v>
      </c>
      <c r="EU431" s="244">
        <v>1507</v>
      </c>
      <c r="EW431" s="244">
        <v>1781</v>
      </c>
      <c r="EY431" s="244">
        <v>13933</v>
      </c>
      <c r="FA431" s="244">
        <v>12063</v>
      </c>
      <c r="FC431" s="244">
        <v>5521</v>
      </c>
      <c r="FE431" s="244">
        <v>6480</v>
      </c>
      <c r="FG431" s="244">
        <v>37997</v>
      </c>
      <c r="FI431" s="242">
        <v>20.135800194752218</v>
      </c>
      <c r="FJ431" s="242"/>
      <c r="FK431" s="242">
        <v>7.8795694396926077</v>
      </c>
      <c r="FL431" s="242"/>
      <c r="FM431" s="242">
        <v>3.966102587046346</v>
      </c>
      <c r="FN431" s="242"/>
      <c r="FO431" s="242">
        <v>4.6872121483274993</v>
      </c>
      <c r="FP431" s="242"/>
      <c r="FQ431" s="242">
        <v>36.668684369818671</v>
      </c>
      <c r="FR431" s="242"/>
      <c r="FS431" s="242">
        <v>31.747243203410797</v>
      </c>
      <c r="FT431" s="242"/>
      <c r="FU431" s="242">
        <v>14.53009448114325</v>
      </c>
      <c r="FV431" s="242"/>
      <c r="FW431" s="242">
        <v>17.053977945627285</v>
      </c>
      <c r="GA431" s="254">
        <v>3.4395118561622344</v>
      </c>
      <c r="GB431" s="254"/>
      <c r="GC431" s="254">
        <v>7.9667799985444212</v>
      </c>
      <c r="GD431" s="254"/>
      <c r="GE431" s="254">
        <v>26.08597598752187</v>
      </c>
      <c r="GF431" s="254"/>
      <c r="GG431" s="254">
        <v>67.43063645188127</v>
      </c>
      <c r="GH431" s="254"/>
      <c r="GI431" s="254">
        <v>54.563682093370879</v>
      </c>
      <c r="GJ431" s="254"/>
      <c r="GK431" s="254">
        <v>14.116884933041717</v>
      </c>
      <c r="GL431" s="254"/>
      <c r="GM431" s="254">
        <v>2.3698210835345166</v>
      </c>
      <c r="GN431" s="254"/>
      <c r="GO431" s="254">
        <v>25.976079794611802</v>
      </c>
      <c r="GP431" s="254"/>
      <c r="GQ431" s="254">
        <v>466</v>
      </c>
      <c r="GR431" s="254"/>
      <c r="GS431" s="254">
        <v>64.13</v>
      </c>
      <c r="GT431" s="254"/>
      <c r="GU431" s="184">
        <v>44.87</v>
      </c>
      <c r="GV431" s="184"/>
      <c r="GW431" s="184">
        <v>61.589999999999996</v>
      </c>
      <c r="GX431" s="184"/>
      <c r="GY431" s="184">
        <v>44.96</v>
      </c>
      <c r="GZ431" s="184"/>
      <c r="HA431" s="154">
        <v>95.4</v>
      </c>
      <c r="HC431" s="184">
        <v>26.5</v>
      </c>
      <c r="HG431" s="184">
        <v>3619</v>
      </c>
      <c r="HH431" s="184"/>
      <c r="HI431" s="184">
        <v>31495</v>
      </c>
      <c r="HJ431" s="184"/>
      <c r="HK431" s="184">
        <v>1827</v>
      </c>
      <c r="HL431" s="184"/>
      <c r="HM431" s="184">
        <v>42824</v>
      </c>
      <c r="HO431" s="183">
        <v>439.14160245256443</v>
      </c>
      <c r="HQ431" s="154"/>
      <c r="HS431" s="238">
        <v>15</v>
      </c>
      <c r="HT431" s="154"/>
      <c r="HU431" s="239"/>
      <c r="HW431" s="239">
        <v>79.8</v>
      </c>
      <c r="HX431" s="239"/>
      <c r="HY431" s="154"/>
      <c r="HZ431" s="154"/>
      <c r="IA431" s="184">
        <v>7</v>
      </c>
      <c r="IB431" s="184"/>
      <c r="IC431" s="184">
        <v>354</v>
      </c>
      <c r="ID431" s="184"/>
      <c r="IE431" s="185">
        <v>1.0413257564487817</v>
      </c>
      <c r="IF431" s="185"/>
      <c r="IG431" s="184">
        <v>52.661331111838386</v>
      </c>
    </row>
    <row r="432" spans="1:241" ht="15" customHeight="1" x14ac:dyDescent="0.25">
      <c r="A432" s="156">
        <v>429</v>
      </c>
      <c r="B432" s="197">
        <v>2001</v>
      </c>
      <c r="E432" s="245">
        <v>55671</v>
      </c>
      <c r="G432" s="245">
        <v>5068</v>
      </c>
      <c r="I432" s="245">
        <v>16841</v>
      </c>
      <c r="K432" s="245">
        <v>5467</v>
      </c>
      <c r="M432" s="242">
        <f t="shared" si="157"/>
        <v>9.103482962404124</v>
      </c>
      <c r="N432" s="242"/>
      <c r="O432" s="242">
        <f t="shared" si="158"/>
        <v>30.250938549693736</v>
      </c>
      <c r="P432" s="242"/>
      <c r="Q432" s="242">
        <f t="shared" si="159"/>
        <v>9.8201936376210242</v>
      </c>
      <c r="R432" s="242"/>
      <c r="S432" s="242">
        <v>30</v>
      </c>
      <c r="U432" s="242"/>
      <c r="V432" s="242"/>
      <c r="W432" s="245">
        <v>186</v>
      </c>
      <c r="Y432" s="258">
        <v>0.27440103859317833</v>
      </c>
      <c r="Z432" s="258"/>
      <c r="AA432" s="245">
        <v>21400</v>
      </c>
      <c r="AC432" s="242">
        <v>31.570872182225894</v>
      </c>
      <c r="AD432" s="242"/>
      <c r="AE432" s="245">
        <v>16195</v>
      </c>
      <c r="AG432" s="242">
        <v>23.892068924820016</v>
      </c>
      <c r="AH432" s="242"/>
      <c r="AI432" s="245">
        <v>3.7861155453736766</v>
      </c>
      <c r="AK432" s="245">
        <v>22</v>
      </c>
      <c r="AM432" s="245">
        <v>1192</v>
      </c>
      <c r="AO432" s="245">
        <v>550</v>
      </c>
      <c r="AQ432" s="245">
        <v>21</v>
      </c>
      <c r="AS432" s="245">
        <v>186</v>
      </c>
      <c r="AU432" s="245">
        <v>165</v>
      </c>
      <c r="AW432" s="245">
        <v>155</v>
      </c>
      <c r="AY432" s="245">
        <v>790</v>
      </c>
      <c r="BC432" s="245">
        <v>1654</v>
      </c>
      <c r="BE432" s="245">
        <v>320</v>
      </c>
      <c r="BG432" s="245">
        <v>23</v>
      </c>
      <c r="BI432" s="245">
        <v>1311</v>
      </c>
      <c r="BK432" s="242"/>
      <c r="BL432" s="242"/>
      <c r="BM432" s="245">
        <v>555</v>
      </c>
      <c r="BO432" s="245">
        <v>3750</v>
      </c>
      <c r="BQ432" s="245">
        <v>1864</v>
      </c>
      <c r="BS432" s="245">
        <v>437</v>
      </c>
      <c r="BU432" s="245">
        <v>12791</v>
      </c>
      <c r="BW432" s="242"/>
      <c r="BX432" s="242"/>
      <c r="BY432" s="245">
        <v>2.4571943526584561</v>
      </c>
      <c r="CA432" s="245">
        <v>14507</v>
      </c>
      <c r="CC432" s="259">
        <v>21.401805735866873</v>
      </c>
      <c r="CE432" s="242"/>
      <c r="CF432" s="242"/>
      <c r="CG432" s="245">
        <v>29208</v>
      </c>
      <c r="CI432" s="245">
        <v>2461</v>
      </c>
      <c r="CK432" s="245">
        <v>16261</v>
      </c>
      <c r="CM432" s="250">
        <f t="shared" si="160"/>
        <v>7.7710063469007551</v>
      </c>
      <c r="CN432" s="242"/>
      <c r="CO432" s="253">
        <v>4.181892758594973</v>
      </c>
      <c r="CP432" s="242"/>
      <c r="CQ432" s="250">
        <f t="shared" si="161"/>
        <v>66.073440433966198</v>
      </c>
      <c r="CR432" s="242"/>
      <c r="CS432" s="245">
        <v>3.2679738562091507</v>
      </c>
      <c r="CU432" s="245">
        <v>10365</v>
      </c>
      <c r="CW432" s="245">
        <v>872</v>
      </c>
      <c r="CY432" s="259">
        <f t="shared" si="155"/>
        <v>35.486852917009038</v>
      </c>
      <c r="CZ432" s="259"/>
      <c r="DA432" s="259">
        <f t="shared" si="156"/>
        <v>2.9854834291974801</v>
      </c>
      <c r="DE432" s="245">
        <v>19180</v>
      </c>
      <c r="DG432" s="245">
        <v>1493</v>
      </c>
      <c r="DI432" s="245">
        <v>5531</v>
      </c>
      <c r="DK432" s="245">
        <v>26982</v>
      </c>
      <c r="DM432" s="242">
        <v>71.084426654806904</v>
      </c>
      <c r="DN432" s="242"/>
      <c r="DO432" s="242">
        <v>5.5333185086353867</v>
      </c>
      <c r="DP432" s="242"/>
      <c r="DQ432" s="242">
        <v>20.498851085909127</v>
      </c>
      <c r="DR432" s="242"/>
      <c r="DS432" s="245">
        <v>13087</v>
      </c>
      <c r="DU432" s="245">
        <v>1501</v>
      </c>
      <c r="DW432" s="245">
        <v>23948</v>
      </c>
      <c r="DY432" s="242">
        <v>54.647569734424586</v>
      </c>
      <c r="DZ432" s="242"/>
      <c r="EA432" s="242">
        <v>6.2677467847001829</v>
      </c>
      <c r="EB432" s="242"/>
      <c r="EC432" s="242">
        <v>635000</v>
      </c>
      <c r="ED432" s="242"/>
      <c r="EE432" s="242">
        <v>392130</v>
      </c>
      <c r="EF432" s="242"/>
      <c r="EG432" s="260">
        <v>9.3187774472304863</v>
      </c>
      <c r="EH432" s="242"/>
      <c r="EI432" s="260">
        <v>6.250885394531803</v>
      </c>
      <c r="EJ432" s="242"/>
      <c r="EK432" s="242">
        <v>0.8</v>
      </c>
      <c r="EO432" s="259">
        <v>1.9654414820972625</v>
      </c>
      <c r="EP432" s="259"/>
      <c r="EQ432" s="244">
        <v>10306</v>
      </c>
      <c r="ES432" s="244">
        <v>4073</v>
      </c>
      <c r="EU432" s="244">
        <v>1899</v>
      </c>
      <c r="EW432" s="244">
        <v>1857</v>
      </c>
      <c r="EY432" s="244">
        <v>18135</v>
      </c>
      <c r="FA432" s="244">
        <v>15187</v>
      </c>
      <c r="FC432" s="244">
        <v>6653</v>
      </c>
      <c r="FE432" s="244">
        <v>6785</v>
      </c>
      <c r="FG432" s="244">
        <v>46760</v>
      </c>
      <c r="FI432" s="242">
        <v>22.040205303678356</v>
      </c>
      <c r="FJ432" s="242"/>
      <c r="FK432" s="242">
        <v>8.7104362703165101</v>
      </c>
      <c r="FL432" s="242"/>
      <c r="FM432" s="242">
        <v>4.0611633875106925</v>
      </c>
      <c r="FN432" s="242"/>
      <c r="FO432" s="242">
        <v>3.9713430282292559</v>
      </c>
      <c r="FP432" s="242"/>
      <c r="FQ432" s="242">
        <v>38.783147989734815</v>
      </c>
      <c r="FR432" s="242"/>
      <c r="FS432" s="242">
        <v>32.478614200171087</v>
      </c>
      <c r="FT432" s="242"/>
      <c r="FU432" s="242">
        <v>14.22797262617622</v>
      </c>
      <c r="FV432" s="242"/>
      <c r="FW432" s="242">
        <v>14.510265183917879</v>
      </c>
      <c r="GA432" s="254">
        <v>3.0196647093984179</v>
      </c>
      <c r="GB432" s="254"/>
      <c r="GC432" s="254">
        <v>6.206629114987896</v>
      </c>
      <c r="GD432" s="254"/>
      <c r="GE432" s="254">
        <v>25.338017282376853</v>
      </c>
      <c r="GF432" s="254"/>
      <c r="GG432" s="254">
        <v>62.648814492709853</v>
      </c>
      <c r="GH432" s="254"/>
      <c r="GI432" s="254">
        <v>50.555210267492733</v>
      </c>
      <c r="GJ432" s="254"/>
      <c r="GK432" s="254">
        <v>9.8883186368591325</v>
      </c>
      <c r="GL432" s="254"/>
      <c r="GM432" s="254">
        <v>0</v>
      </c>
      <c r="GN432" s="254"/>
      <c r="GO432" s="254">
        <v>23.772622163780646</v>
      </c>
      <c r="GP432" s="254"/>
      <c r="GQ432" s="254">
        <v>507</v>
      </c>
      <c r="GR432" s="254"/>
      <c r="GS432" s="254">
        <v>68.5</v>
      </c>
      <c r="GT432" s="254"/>
      <c r="GU432" s="184">
        <v>48</v>
      </c>
      <c r="GV432" s="184"/>
      <c r="GW432" s="184">
        <v>72.2</v>
      </c>
      <c r="GX432" s="184"/>
      <c r="GY432" s="184">
        <v>57.900000000000006</v>
      </c>
      <c r="GZ432" s="184"/>
      <c r="HA432" s="154">
        <v>94.4</v>
      </c>
      <c r="HC432" s="184">
        <v>23.5</v>
      </c>
      <c r="HG432" s="184">
        <v>3651</v>
      </c>
      <c r="HH432" s="184"/>
      <c r="HI432" s="184">
        <v>29980</v>
      </c>
      <c r="HJ432" s="184"/>
      <c r="HK432" s="184">
        <v>1709</v>
      </c>
      <c r="HL432" s="184"/>
      <c r="HM432" s="184">
        <v>40309</v>
      </c>
      <c r="HO432" s="183">
        <v>578.21719653464379</v>
      </c>
      <c r="HQ432" s="154"/>
      <c r="HS432" s="238">
        <v>16</v>
      </c>
      <c r="HT432" s="154"/>
      <c r="HU432" s="239"/>
      <c r="HW432" s="239">
        <v>69.491215220000001</v>
      </c>
      <c r="HX432" s="239"/>
      <c r="HY432" s="154"/>
      <c r="HZ432" s="154"/>
      <c r="IA432" s="184">
        <v>7</v>
      </c>
      <c r="IB432" s="184"/>
      <c r="IC432" s="184">
        <v>322</v>
      </c>
      <c r="ID432" s="184"/>
      <c r="IE432" s="185">
        <v>0.9642935860700903</v>
      </c>
      <c r="IF432" s="185"/>
      <c r="IG432" s="184">
        <v>44.357504959224158</v>
      </c>
    </row>
    <row r="433" spans="1:241" ht="15" customHeight="1" x14ac:dyDescent="0.25">
      <c r="A433" s="156">
        <v>430</v>
      </c>
      <c r="B433" s="197">
        <v>2006</v>
      </c>
      <c r="E433" s="245">
        <v>61728</v>
      </c>
      <c r="G433" s="245">
        <v>6058</v>
      </c>
      <c r="I433" s="245">
        <v>27736</v>
      </c>
      <c r="K433" s="245">
        <v>6329</v>
      </c>
      <c r="M433" s="242">
        <f t="shared" si="157"/>
        <v>9.8140228097459836</v>
      </c>
      <c r="N433" s="242"/>
      <c r="O433" s="242">
        <f t="shared" si="158"/>
        <v>44.932607568688439</v>
      </c>
      <c r="P433" s="242"/>
      <c r="Q433" s="242">
        <f t="shared" si="159"/>
        <v>10.253045619491964</v>
      </c>
      <c r="R433" s="242"/>
      <c r="S433" s="242">
        <v>30</v>
      </c>
      <c r="U433" s="242"/>
      <c r="V433" s="242"/>
      <c r="W433" s="245">
        <v>305</v>
      </c>
      <c r="Y433" s="258">
        <v>0.30971384471658642</v>
      </c>
      <c r="Z433" s="258"/>
      <c r="AA433" s="245">
        <v>34191</v>
      </c>
      <c r="AC433" s="242">
        <v>34.719429720343634</v>
      </c>
      <c r="AD433" s="242"/>
      <c r="AE433" s="245">
        <v>26607</v>
      </c>
      <c r="AG433" s="242">
        <v>27.018217266800708</v>
      </c>
      <c r="AH433" s="242"/>
      <c r="AI433" s="245">
        <v>7.7469120409622132</v>
      </c>
      <c r="AK433" s="245">
        <v>44</v>
      </c>
      <c r="AM433" s="245">
        <v>3745</v>
      </c>
      <c r="AO433" s="245">
        <v>1291</v>
      </c>
      <c r="AQ433" s="245">
        <v>32</v>
      </c>
      <c r="AS433" s="245">
        <v>363</v>
      </c>
      <c r="AU433" s="245">
        <v>253</v>
      </c>
      <c r="AW433" s="245">
        <v>176</v>
      </c>
      <c r="AY433" s="245">
        <v>1138</v>
      </c>
      <c r="BC433" s="245">
        <v>1448</v>
      </c>
      <c r="BE433" s="245">
        <v>335</v>
      </c>
      <c r="BG433" s="245">
        <v>7</v>
      </c>
      <c r="BI433" s="245">
        <v>1106</v>
      </c>
      <c r="BK433" s="242"/>
      <c r="BL433" s="242"/>
      <c r="BM433" s="245">
        <v>1331</v>
      </c>
      <c r="BO433" s="245">
        <v>5908</v>
      </c>
      <c r="BQ433" s="245">
        <v>3184</v>
      </c>
      <c r="BS433" s="245">
        <v>551</v>
      </c>
      <c r="BU433" s="245">
        <v>22488</v>
      </c>
      <c r="BW433" s="242"/>
      <c r="BX433" s="242"/>
      <c r="BY433" s="245">
        <v>2.2999999999999998</v>
      </c>
      <c r="CA433" s="245">
        <v>26205</v>
      </c>
      <c r="CC433" s="259">
        <v>26.610004264911964</v>
      </c>
      <c r="CE433" s="242"/>
      <c r="CF433" s="242"/>
      <c r="CG433" s="245">
        <v>45501</v>
      </c>
      <c r="CI433" s="245">
        <v>3250</v>
      </c>
      <c r="CK433" s="245">
        <v>21480</v>
      </c>
      <c r="CM433" s="250">
        <f t="shared" si="160"/>
        <v>6.666529917335029</v>
      </c>
      <c r="CN433" s="242"/>
      <c r="CO433" s="253">
        <v>3.6480028852222519</v>
      </c>
      <c r="CP433" s="242"/>
      <c r="CQ433" s="250">
        <f t="shared" si="161"/>
        <v>69.41521550312541</v>
      </c>
      <c r="CR433" s="242"/>
      <c r="CS433" s="245">
        <v>3.2650802434975099</v>
      </c>
      <c r="CU433" s="245">
        <v>16904</v>
      </c>
      <c r="CW433" s="245">
        <v>1610</v>
      </c>
      <c r="CY433" s="259">
        <f t="shared" si="155"/>
        <v>37.150831849849453</v>
      </c>
      <c r="CZ433" s="259"/>
      <c r="DA433" s="259">
        <f t="shared" si="156"/>
        <v>3.5383837717852353</v>
      </c>
      <c r="DE433" s="245">
        <v>29206</v>
      </c>
      <c r="DG433" s="245">
        <v>1793</v>
      </c>
      <c r="DI433" s="245">
        <v>6787</v>
      </c>
      <c r="DK433" s="245">
        <v>37997</v>
      </c>
      <c r="DM433" s="242">
        <v>76.863962944442989</v>
      </c>
      <c r="DN433" s="242"/>
      <c r="DO433" s="242">
        <v>4.7187935889675501</v>
      </c>
      <c r="DP433" s="242"/>
      <c r="DQ433" s="242">
        <v>17.861936468668578</v>
      </c>
      <c r="DR433" s="242"/>
      <c r="DS433" s="245">
        <v>21786</v>
      </c>
      <c r="DU433" s="245">
        <v>2603</v>
      </c>
      <c r="DW433" s="245">
        <v>37998</v>
      </c>
      <c r="DY433" s="242">
        <v>57.334596557713567</v>
      </c>
      <c r="DZ433" s="242"/>
      <c r="EA433" s="242">
        <v>6.8503605452918572</v>
      </c>
      <c r="EB433" s="242"/>
      <c r="EC433" s="242">
        <v>602500</v>
      </c>
      <c r="ED433" s="242"/>
      <c r="EE433" s="242">
        <v>410000</v>
      </c>
      <c r="EF433" s="242"/>
      <c r="EG433" s="260">
        <v>10.281923644202406</v>
      </c>
      <c r="EH433" s="242"/>
      <c r="EI433" s="260">
        <v>6.679714091218516</v>
      </c>
      <c r="EJ433" s="242"/>
      <c r="EK433" s="242">
        <v>0.70000000000000007</v>
      </c>
      <c r="EO433" s="259">
        <v>1.7486299394289011</v>
      </c>
      <c r="EP433" s="259"/>
      <c r="EQ433" s="244">
        <v>14519</v>
      </c>
      <c r="ES433" s="244">
        <v>5606</v>
      </c>
      <c r="EU433" s="244">
        <v>2453</v>
      </c>
      <c r="EW433" s="244">
        <v>2037</v>
      </c>
      <c r="EY433" s="244">
        <v>24612</v>
      </c>
      <c r="FA433" s="261">
        <v>23302</v>
      </c>
      <c r="FB433" s="261"/>
      <c r="FC433" s="261">
        <v>30865</v>
      </c>
      <c r="FD433" s="261"/>
      <c r="FE433" s="261">
        <v>11243</v>
      </c>
      <c r="FF433" s="261"/>
      <c r="FG433" s="261">
        <v>69353</v>
      </c>
      <c r="FI433" s="263">
        <v>20.934927112021111</v>
      </c>
      <c r="FJ433" s="263"/>
      <c r="FK433" s="263">
        <v>8.0832840684613494</v>
      </c>
      <c r="FL433" s="263"/>
      <c r="FM433" s="263">
        <v>3.536977491961415</v>
      </c>
      <c r="FN433" s="263"/>
      <c r="FO433" s="263">
        <v>2.9371476360070941</v>
      </c>
      <c r="FP433" s="263"/>
      <c r="FQ433" s="263">
        <v>35.488010612374374</v>
      </c>
      <c r="FR433" s="263"/>
      <c r="FS433" s="263">
        <v>29.766556601733164</v>
      </c>
      <c r="FT433" s="263"/>
      <c r="FU433" s="263">
        <v>17.191758107075398</v>
      </c>
      <c r="FV433" s="263"/>
      <c r="FW433" s="263">
        <v>8.1510533069946511</v>
      </c>
      <c r="GA433" s="254">
        <v>1.8643143546784418</v>
      </c>
      <c r="GB433" s="254"/>
      <c r="GC433" s="254">
        <v>4.6876450583523308</v>
      </c>
      <c r="GD433" s="254"/>
      <c r="GE433" s="254">
        <v>24.262183344573696</v>
      </c>
      <c r="GF433" s="254"/>
      <c r="GG433" s="254">
        <v>68.61303538432503</v>
      </c>
      <c r="GH433" s="254"/>
      <c r="GI433" s="254">
        <v>46.242366025326945</v>
      </c>
      <c r="GJ433" s="254"/>
      <c r="GK433" s="254">
        <v>16.826881329086994</v>
      </c>
      <c r="GL433" s="254"/>
      <c r="GM433" s="254">
        <v>2.1837954215810633</v>
      </c>
      <c r="GN433" s="254"/>
      <c r="GO433" s="254">
        <v>24.202315268431306</v>
      </c>
      <c r="GP433" s="254"/>
      <c r="GQ433" s="254">
        <v>578</v>
      </c>
      <c r="GR433" s="254"/>
      <c r="GS433" s="254">
        <v>73.5</v>
      </c>
      <c r="GT433" s="254"/>
      <c r="GU433" s="184">
        <v>52.6</v>
      </c>
      <c r="GV433" s="184"/>
      <c r="GW433" s="184">
        <v>90.6</v>
      </c>
      <c r="GX433" s="184"/>
      <c r="GY433" s="184">
        <v>85</v>
      </c>
      <c r="GZ433" s="184"/>
      <c r="HC433" s="184">
        <v>20.847457627118601</v>
      </c>
      <c r="HG433" s="184">
        <v>3328</v>
      </c>
      <c r="HH433" s="184"/>
      <c r="HI433" s="184">
        <v>26066</v>
      </c>
      <c r="HJ433" s="184"/>
      <c r="HK433" s="184">
        <v>1433</v>
      </c>
      <c r="HL433" s="184"/>
      <c r="HM433" s="184">
        <v>34592</v>
      </c>
      <c r="HO433" s="183">
        <v>522.71380072209945</v>
      </c>
      <c r="HQ433" s="154"/>
      <c r="HS433" s="238">
        <v>16</v>
      </c>
      <c r="HT433" s="154"/>
      <c r="HU433" s="239"/>
      <c r="HW433" s="239">
        <v>66.09</v>
      </c>
      <c r="HX433" s="239"/>
      <c r="HY433" s="154"/>
      <c r="HZ433" s="154"/>
      <c r="IA433" s="184">
        <v>5</v>
      </c>
      <c r="IB433" s="184"/>
      <c r="IC433" s="184">
        <v>362</v>
      </c>
      <c r="ID433" s="184"/>
      <c r="IE433" s="185">
        <v>0.65207751897545585</v>
      </c>
      <c r="IF433" s="185"/>
      <c r="IG433" s="184">
        <v>47.210412373822997</v>
      </c>
    </row>
    <row r="434" spans="1:241" ht="15" customHeight="1" x14ac:dyDescent="0.25">
      <c r="A434" s="156">
        <v>431</v>
      </c>
      <c r="B434" s="197">
        <v>2011</v>
      </c>
      <c r="E434" s="245">
        <v>67222</v>
      </c>
      <c r="G434" s="245">
        <v>8226</v>
      </c>
      <c r="I434" s="245">
        <v>30514</v>
      </c>
      <c r="K434" s="245">
        <v>8041</v>
      </c>
      <c r="M434" s="242">
        <f t="shared" si="157"/>
        <v>12.237065246496682</v>
      </c>
      <c r="N434" s="242"/>
      <c r="O434" s="242">
        <f t="shared" si="158"/>
        <v>45.392877331825893</v>
      </c>
      <c r="P434" s="242"/>
      <c r="Q434" s="242">
        <f t="shared" si="159"/>
        <v>11.961857725149505</v>
      </c>
      <c r="R434" s="242"/>
      <c r="S434" s="242">
        <v>30</v>
      </c>
      <c r="U434" s="242"/>
      <c r="V434" s="242"/>
      <c r="W434" s="245">
        <v>463</v>
      </c>
      <c r="Y434" s="258">
        <v>0.38468568769836653</v>
      </c>
      <c r="Z434" s="258"/>
      <c r="AA434" s="245">
        <v>47606</v>
      </c>
      <c r="AC434" s="242">
        <v>39.553664899715848</v>
      </c>
      <c r="AD434" s="242"/>
      <c r="AE434" s="245">
        <v>37443</v>
      </c>
      <c r="AG434" s="242">
        <v>31.109689426544147</v>
      </c>
      <c r="AH434" s="244"/>
      <c r="AI434" s="245">
        <v>4.617184105871738</v>
      </c>
      <c r="AK434" s="245">
        <v>62</v>
      </c>
      <c r="AM434" s="245">
        <v>7672</v>
      </c>
      <c r="AO434" s="245">
        <v>3065</v>
      </c>
      <c r="AQ434" s="245">
        <v>47</v>
      </c>
      <c r="AS434" s="245">
        <v>567</v>
      </c>
      <c r="AU434" s="245">
        <v>484</v>
      </c>
      <c r="AW434" s="245">
        <v>208</v>
      </c>
      <c r="AY434" s="245">
        <v>1345</v>
      </c>
      <c r="BC434" s="245">
        <v>636</v>
      </c>
      <c r="BE434" s="245">
        <v>189</v>
      </c>
      <c r="BG434" s="245">
        <v>5</v>
      </c>
      <c r="BI434" s="245">
        <v>442</v>
      </c>
      <c r="BK434" s="242"/>
      <c r="BL434" s="242"/>
      <c r="BM434" s="245">
        <v>2830</v>
      </c>
      <c r="BO434" s="245">
        <v>7329</v>
      </c>
      <c r="BQ434" s="245">
        <v>4332</v>
      </c>
      <c r="BS434" s="245">
        <v>613</v>
      </c>
      <c r="BU434" s="245">
        <v>35037</v>
      </c>
      <c r="BW434" s="242"/>
      <c r="BX434" s="242"/>
      <c r="BY434" s="245">
        <v>2.5</v>
      </c>
      <c r="CA434" s="245">
        <v>38281</v>
      </c>
      <c r="CC434" s="259">
        <v>31.805945595639674</v>
      </c>
      <c r="CE434" s="242"/>
      <c r="CF434" s="242"/>
      <c r="CG434" s="245">
        <v>57613</v>
      </c>
      <c r="CI434" s="245">
        <v>4546</v>
      </c>
      <c r="CK434" s="245">
        <v>26452</v>
      </c>
      <c r="CM434" s="250">
        <f t="shared" si="160"/>
        <v>7.3135024694734474</v>
      </c>
      <c r="CN434" s="242"/>
      <c r="CO434" s="253">
        <v>5.261579179532422</v>
      </c>
      <c r="CP434" s="242"/>
      <c r="CQ434" s="250">
        <f t="shared" si="161"/>
        <v>70.148175734389639</v>
      </c>
      <c r="CR434" s="242"/>
      <c r="CS434" s="245">
        <v>2.8201110952855721</v>
      </c>
      <c r="CU434" s="245">
        <v>22702</v>
      </c>
      <c r="CW434" s="245">
        <v>1892</v>
      </c>
      <c r="CY434" s="259">
        <f t="shared" si="155"/>
        <v>39.404301112596116</v>
      </c>
      <c r="CZ434" s="259"/>
      <c r="DA434" s="259">
        <f t="shared" si="156"/>
        <v>3.2839810459444916</v>
      </c>
      <c r="DE434" s="245">
        <v>37074</v>
      </c>
      <c r="DG434" s="245">
        <v>2135</v>
      </c>
      <c r="DI434" s="245">
        <v>7263</v>
      </c>
      <c r="DK434" s="245">
        <v>46760</v>
      </c>
      <c r="DM434" s="242">
        <v>79.285714285714278</v>
      </c>
      <c r="DN434" s="242"/>
      <c r="DO434" s="242">
        <v>4.5658682634730541</v>
      </c>
      <c r="DP434" s="242"/>
      <c r="DQ434" s="242">
        <v>15.532506415739949</v>
      </c>
      <c r="DR434" s="242"/>
      <c r="DS434" s="245">
        <v>26652</v>
      </c>
      <c r="DU434" s="245">
        <v>2924</v>
      </c>
      <c r="DW434" s="245">
        <v>46759</v>
      </c>
      <c r="DY434" s="242">
        <v>56.998652665796953</v>
      </c>
      <c r="DZ434" s="242"/>
      <c r="EA434" s="242">
        <v>6.2533416026861133</v>
      </c>
      <c r="EB434" s="242"/>
      <c r="EC434" s="242">
        <v>650000</v>
      </c>
      <c r="ED434" s="242"/>
      <c r="EE434" s="242">
        <v>430000</v>
      </c>
      <c r="EF434" s="242"/>
      <c r="EG434" s="242">
        <v>14.688456601165202</v>
      </c>
      <c r="EH434" s="242"/>
      <c r="EI434" s="242">
        <v>6.4925446825318458</v>
      </c>
      <c r="EJ434" s="242"/>
      <c r="EK434" s="242">
        <v>0.8</v>
      </c>
      <c r="EO434" s="259">
        <v>2.0744576260077343</v>
      </c>
      <c r="EP434" s="259"/>
      <c r="EQ434" s="266">
        <v>19259</v>
      </c>
      <c r="ER434" s="266"/>
      <c r="ES434" s="266">
        <v>6608</v>
      </c>
      <c r="ET434" s="266"/>
      <c r="EU434" s="266">
        <v>3071</v>
      </c>
      <c r="EV434" s="266"/>
      <c r="EW434" s="266">
        <v>1745</v>
      </c>
      <c r="EX434" s="266"/>
      <c r="EY434" s="244">
        <v>30683</v>
      </c>
      <c r="FA434" s="244">
        <v>30524</v>
      </c>
      <c r="FC434" s="244">
        <v>9725</v>
      </c>
      <c r="FE434" s="244">
        <v>4628</v>
      </c>
      <c r="FG434" s="244">
        <f t="shared" ref="FG434" si="162">SUM(EY434,FA434,FC434,FE434)</f>
        <v>75560</v>
      </c>
      <c r="FI434" s="257">
        <f>EQ434/FG434*100</f>
        <v>25.488353626257275</v>
      </c>
      <c r="FJ434" s="257"/>
      <c r="FK434" s="257">
        <f>ES434/FG434*100</f>
        <v>8.7453679195341447</v>
      </c>
      <c r="FL434" s="257"/>
      <c r="FM434" s="257">
        <f>EU434/FG434*100</f>
        <v>4.0643197458973006</v>
      </c>
      <c r="FN434" s="257"/>
      <c r="FO434" s="257">
        <f>EW434/FG434*100</f>
        <v>2.3094229751191109</v>
      </c>
      <c r="FP434" s="257"/>
      <c r="FQ434" s="257">
        <f>EY434/FG434*100</f>
        <v>40.607464266807838</v>
      </c>
      <c r="FS434" s="242">
        <f>FA434/FG434*100</f>
        <v>40.397035468501855</v>
      </c>
      <c r="FT434" s="242"/>
      <c r="FU434" s="242">
        <f>FC434/FG434*100</f>
        <v>12.870566437268396</v>
      </c>
      <c r="FV434" s="242"/>
      <c r="FW434" s="242">
        <f>FE434/FG434*100</f>
        <v>6.1249338274219163</v>
      </c>
      <c r="GA434" s="254">
        <v>1.8418909644078132</v>
      </c>
      <c r="GB434" s="254"/>
      <c r="GC434" s="254">
        <v>6.1419349060007482</v>
      </c>
      <c r="GD434" s="254"/>
      <c r="GE434" s="254">
        <v>26.942227069512285</v>
      </c>
      <c r="GF434" s="254"/>
      <c r="GG434" s="254">
        <v>71.563467910374101</v>
      </c>
      <c r="GH434" s="254"/>
      <c r="GI434" s="254">
        <v>57.004481013300179</v>
      </c>
      <c r="GJ434" s="254"/>
      <c r="GK434" s="254">
        <v>16.713550722019161</v>
      </c>
      <c r="GL434" s="254"/>
      <c r="GM434" s="254">
        <v>0</v>
      </c>
      <c r="GN434" s="254"/>
      <c r="GO434" s="254">
        <v>26.868649839663686</v>
      </c>
      <c r="GP434" s="254"/>
      <c r="GQ434" s="254">
        <v>620</v>
      </c>
      <c r="GR434" s="254"/>
      <c r="GS434" s="254">
        <v>83.7</v>
      </c>
      <c r="GT434" s="254"/>
      <c r="GU434" s="184">
        <v>72.7</v>
      </c>
      <c r="GV434" s="184"/>
      <c r="GW434" s="184">
        <v>65</v>
      </c>
      <c r="GX434" s="184"/>
      <c r="GY434" s="184">
        <v>49.900000000000006</v>
      </c>
      <c r="GZ434" s="184"/>
      <c r="HC434" s="184">
        <v>21.1</v>
      </c>
      <c r="HG434" s="184">
        <v>3468</v>
      </c>
      <c r="HH434" s="184"/>
      <c r="HI434" s="184">
        <v>25505</v>
      </c>
      <c r="HJ434" s="184"/>
      <c r="HK434" s="184">
        <v>1571</v>
      </c>
      <c r="HL434" s="184"/>
      <c r="HM434" s="184">
        <v>36298</v>
      </c>
      <c r="HO434" s="183">
        <v>520.02332814930014</v>
      </c>
      <c r="HQ434" s="154"/>
      <c r="HS434" s="238">
        <v>15</v>
      </c>
      <c r="HT434" s="154"/>
      <c r="HU434" s="239"/>
      <c r="HW434" s="239">
        <v>68.061478059999999</v>
      </c>
      <c r="HX434" s="239"/>
      <c r="HY434" s="154"/>
      <c r="HZ434" s="154"/>
      <c r="IA434" s="184">
        <v>12</v>
      </c>
      <c r="IB434" s="184"/>
      <c r="IC434" s="184">
        <v>358</v>
      </c>
      <c r="ID434" s="184"/>
      <c r="IE434" s="185">
        <v>1.478852410529429</v>
      </c>
      <c r="IF434" s="185"/>
      <c r="IG434" s="184">
        <v>44.119096914127972</v>
      </c>
    </row>
    <row r="435" spans="1:241" ht="15" customHeight="1" x14ac:dyDescent="0.25">
      <c r="A435" s="156">
        <v>432</v>
      </c>
      <c r="B435" s="155"/>
      <c r="C435" s="244"/>
      <c r="D435" s="244"/>
      <c r="E435" s="245">
        <v>72592</v>
      </c>
      <c r="F435" s="244"/>
      <c r="G435" s="244">
        <v>8728</v>
      </c>
      <c r="H435" s="244"/>
      <c r="I435" s="244">
        <v>40355</v>
      </c>
      <c r="J435" s="244"/>
      <c r="K435" s="244">
        <v>8833</v>
      </c>
      <c r="L435" s="244"/>
      <c r="M435" s="242">
        <f t="shared" si="157"/>
        <v>12.023363456028212</v>
      </c>
      <c r="N435" s="242"/>
      <c r="O435" s="242">
        <f>I435/E435*100</f>
        <v>55.591525236940711</v>
      </c>
      <c r="P435" s="242"/>
      <c r="Q435" s="242">
        <f>K435/E435*100</f>
        <v>12.168007493938726</v>
      </c>
      <c r="R435" s="244"/>
      <c r="S435" s="244">
        <v>28</v>
      </c>
      <c r="U435" s="244"/>
      <c r="V435" s="244"/>
      <c r="W435" s="244">
        <v>472</v>
      </c>
      <c r="X435" s="244"/>
      <c r="Y435" s="244">
        <v>0.3471507163660969</v>
      </c>
      <c r="Z435" s="244"/>
      <c r="AA435" s="244">
        <v>91525</v>
      </c>
      <c r="AB435" s="244"/>
      <c r="AC435" s="244">
        <v>67.315612956370799</v>
      </c>
      <c r="AD435" s="244"/>
      <c r="AE435" s="244">
        <v>80957</v>
      </c>
      <c r="AF435" s="244"/>
      <c r="AG435" s="245">
        <v>59.542967256038366</v>
      </c>
      <c r="AH435" s="244"/>
      <c r="AI435" s="244"/>
      <c r="AJ435" s="244"/>
      <c r="AK435" s="244">
        <v>149</v>
      </c>
      <c r="AL435" s="244"/>
      <c r="AM435" s="244">
        <v>21418</v>
      </c>
      <c r="AN435" s="244"/>
      <c r="AO435" s="244">
        <v>6074</v>
      </c>
      <c r="AP435" s="244"/>
      <c r="AQ435" s="244">
        <v>70</v>
      </c>
      <c r="AR435" s="244"/>
      <c r="AS435" s="244">
        <v>1129</v>
      </c>
      <c r="AT435" s="244"/>
      <c r="AU435" s="244">
        <v>674</v>
      </c>
      <c r="AV435" s="244"/>
      <c r="AW435" s="244">
        <v>252</v>
      </c>
      <c r="AX435" s="244"/>
      <c r="AY435" s="244">
        <v>1894</v>
      </c>
      <c r="AZ435" s="244"/>
      <c r="BA435" s="244"/>
      <c r="BB435" s="244"/>
      <c r="BC435" s="244">
        <v>996</v>
      </c>
      <c r="BD435" s="244"/>
      <c r="BE435" s="244">
        <v>284</v>
      </c>
      <c r="BF435" s="244"/>
      <c r="BG435" s="244">
        <v>31</v>
      </c>
      <c r="BH435" s="244"/>
      <c r="BI435" s="244">
        <v>681</v>
      </c>
      <c r="BJ435" s="244"/>
      <c r="BK435" s="244"/>
      <c r="BL435" s="244"/>
      <c r="BM435" s="244">
        <v>5499</v>
      </c>
      <c r="BN435" s="244"/>
      <c r="BO435" s="244">
        <v>9368</v>
      </c>
      <c r="BP435" s="244"/>
      <c r="BQ435" s="244">
        <v>5291</v>
      </c>
      <c r="BR435" s="244"/>
      <c r="BS435" s="244">
        <v>475</v>
      </c>
      <c r="BT435" s="244"/>
      <c r="BU435" s="244">
        <v>61164</v>
      </c>
      <c r="BW435" s="244"/>
      <c r="BX435" s="244"/>
      <c r="BY435" s="244"/>
      <c r="BZ435" s="244"/>
      <c r="CA435" s="244">
        <v>53792</v>
      </c>
      <c r="CB435" s="244"/>
      <c r="CC435" s="244">
        <v>39.563413844841286</v>
      </c>
      <c r="CE435" s="244"/>
      <c r="CF435" s="244"/>
      <c r="CG435" s="256">
        <v>65150</v>
      </c>
      <c r="CH435" s="256"/>
      <c r="CI435" s="256">
        <v>8002</v>
      </c>
      <c r="CJ435" s="256"/>
      <c r="CK435" s="256">
        <v>39838</v>
      </c>
      <c r="CL435" s="244"/>
      <c r="CM435" s="250">
        <f t="shared" si="160"/>
        <v>10.938867016622922</v>
      </c>
      <c r="CN435" s="244"/>
      <c r="CO435" s="257">
        <v>5.0000890963844684</v>
      </c>
      <c r="CP435" s="244"/>
      <c r="CQ435" s="250">
        <f t="shared" si="161"/>
        <v>64.742012567483854</v>
      </c>
      <c r="CR435" s="244"/>
      <c r="CS435" s="245">
        <v>1.5053986710963454</v>
      </c>
      <c r="CT435" s="244"/>
      <c r="CU435" s="245">
        <v>25654</v>
      </c>
      <c r="CW435" s="245">
        <v>3520</v>
      </c>
      <c r="CX435" s="244"/>
      <c r="CY435" s="252">
        <f t="shared" si="155"/>
        <v>39.376822716807368</v>
      </c>
      <c r="CZ435" s="244"/>
      <c r="DA435" s="252">
        <f t="shared" si="156"/>
        <v>5.4029163468917885</v>
      </c>
      <c r="DE435" s="244">
        <v>63726</v>
      </c>
      <c r="DF435" s="244"/>
      <c r="DG435" s="244">
        <v>2073</v>
      </c>
      <c r="DH435" s="244"/>
      <c r="DI435" s="244">
        <v>8738</v>
      </c>
      <c r="DJ435" s="244"/>
      <c r="DK435" s="244">
        <v>75506</v>
      </c>
      <c r="DL435" s="244"/>
      <c r="DM435" s="244">
        <v>84.398590840463001</v>
      </c>
      <c r="DN435" s="244"/>
      <c r="DO435" s="244">
        <v>2.7454771806214073</v>
      </c>
      <c r="DP435" s="244"/>
      <c r="DQ435" s="244">
        <v>11.572590257727864</v>
      </c>
      <c r="DR435" s="244"/>
      <c r="DS435" s="244">
        <v>39346</v>
      </c>
      <c r="DT435" s="244"/>
      <c r="DU435" s="244">
        <v>3254</v>
      </c>
      <c r="DV435" s="244"/>
      <c r="DW435" s="244">
        <v>75799</v>
      </c>
      <c r="DX435" s="244"/>
      <c r="DY435" s="244">
        <v>51.908336521589995</v>
      </c>
      <c r="DZ435" s="244"/>
      <c r="EA435" s="244">
        <v>4.2929326244409562</v>
      </c>
      <c r="EB435" s="244"/>
      <c r="EC435" s="245">
        <v>775000</v>
      </c>
      <c r="ED435" s="244"/>
      <c r="EE435" s="245">
        <v>497200</v>
      </c>
      <c r="EG435" s="245">
        <v>15.5</v>
      </c>
      <c r="EI435" s="245">
        <v>6.4</v>
      </c>
      <c r="EK435" s="242">
        <v>1</v>
      </c>
      <c r="EO435" s="244">
        <v>1.8</v>
      </c>
      <c r="EP435" s="244"/>
      <c r="GA435" s="254">
        <v>1.0920003399170981</v>
      </c>
      <c r="GB435" s="254"/>
      <c r="GC435" s="254">
        <v>5.6344454867667562</v>
      </c>
      <c r="GD435" s="254"/>
      <c r="GE435" s="254">
        <v>23.819622079220821</v>
      </c>
      <c r="GF435" s="254"/>
      <c r="GG435" s="254">
        <v>68.713430291790473</v>
      </c>
      <c r="GH435" s="254"/>
      <c r="GI435" s="254">
        <v>66.739749505656718</v>
      </c>
      <c r="GJ435" s="254"/>
      <c r="GK435" s="254">
        <v>23.376991564997333</v>
      </c>
      <c r="GL435" s="254"/>
      <c r="GM435" s="254">
        <v>0</v>
      </c>
      <c r="GN435" s="254"/>
      <c r="GO435" s="254">
        <v>27.131932889926361</v>
      </c>
      <c r="GP435" s="254"/>
      <c r="GQ435" s="254">
        <v>710</v>
      </c>
      <c r="GR435" s="254"/>
      <c r="GS435" s="254">
        <v>76.8</v>
      </c>
      <c r="GT435" s="254"/>
      <c r="GU435" s="184">
        <v>59.1</v>
      </c>
      <c r="GV435" s="184"/>
      <c r="GW435" s="184">
        <v>79.900000000000006</v>
      </c>
      <c r="GX435" s="184"/>
      <c r="GY435" s="184">
        <v>62.7</v>
      </c>
      <c r="GZ435" s="184"/>
      <c r="HC435" s="184"/>
      <c r="HG435" s="184">
        <v>3496</v>
      </c>
      <c r="HH435" s="184"/>
      <c r="HI435" s="184">
        <v>19720</v>
      </c>
      <c r="HJ435" s="184"/>
      <c r="HK435" s="184">
        <v>1553</v>
      </c>
      <c r="HL435" s="184"/>
      <c r="HM435" s="184">
        <v>31015</v>
      </c>
      <c r="HO435" s="183">
        <v>562.31590848234214</v>
      </c>
      <c r="HQ435" s="154"/>
      <c r="HS435" s="238">
        <v>15</v>
      </c>
      <c r="HT435" s="154"/>
      <c r="HU435" s="239"/>
      <c r="HW435" s="239">
        <v>70.795183449999996</v>
      </c>
      <c r="HX435" s="239"/>
      <c r="HY435" s="154"/>
      <c r="HZ435" s="154"/>
      <c r="IA435" s="184">
        <v>9</v>
      </c>
      <c r="IB435" s="184"/>
      <c r="IC435" s="184">
        <v>410</v>
      </c>
      <c r="ID435" s="184"/>
      <c r="IE435" s="185">
        <v>1.002684967524148</v>
      </c>
      <c r="IF435" s="185"/>
      <c r="IG435" s="184">
        <v>45.677870742766743</v>
      </c>
    </row>
    <row r="436" spans="1:241" ht="15" customHeight="1" x14ac:dyDescent="0.25">
      <c r="A436" s="198">
        <v>433</v>
      </c>
      <c r="B436" s="155"/>
      <c r="C436" s="244"/>
      <c r="D436" s="244"/>
      <c r="E436" s="245">
        <v>80968</v>
      </c>
      <c r="F436" s="244"/>
      <c r="G436" s="244">
        <v>10096</v>
      </c>
      <c r="H436" s="244"/>
      <c r="I436" s="244">
        <v>31490</v>
      </c>
      <c r="J436" s="244"/>
      <c r="K436" s="244">
        <v>10919</v>
      </c>
      <c r="L436" s="244"/>
      <c r="M436" s="244">
        <v>6.7479864986799445</v>
      </c>
      <c r="N436" s="244"/>
      <c r="O436" s="244">
        <v>21.047354877518963</v>
      </c>
      <c r="P436" s="244"/>
      <c r="Q436" s="244">
        <v>7.2980650335862043</v>
      </c>
      <c r="R436" s="244"/>
      <c r="S436" s="244">
        <v>30</v>
      </c>
      <c r="U436" s="244"/>
      <c r="V436" s="244"/>
      <c r="W436" s="245">
        <v>772</v>
      </c>
      <c r="Y436" s="245">
        <v>0.55462559180418547</v>
      </c>
      <c r="AA436" s="245">
        <v>81919</v>
      </c>
      <c r="AC436" s="245">
        <v>59.036040385987441</v>
      </c>
      <c r="AE436" s="245">
        <v>68891</v>
      </c>
      <c r="AG436" s="245">
        <v>49.82785806246293</v>
      </c>
      <c r="AK436" s="245">
        <v>202</v>
      </c>
      <c r="AM436" s="245">
        <v>16777</v>
      </c>
      <c r="AO436" s="245">
        <v>10036</v>
      </c>
      <c r="AQ436" s="245">
        <v>121</v>
      </c>
      <c r="AS436" s="245">
        <v>2315</v>
      </c>
      <c r="AU436" s="245">
        <v>949</v>
      </c>
      <c r="AW436" s="245">
        <v>412</v>
      </c>
      <c r="AY436" s="245">
        <v>2892</v>
      </c>
      <c r="AZ436" s="244"/>
      <c r="BA436" s="244"/>
      <c r="BB436" s="244"/>
      <c r="BC436" s="244">
        <v>1411</v>
      </c>
      <c r="BD436" s="244"/>
      <c r="BE436" s="244">
        <v>341</v>
      </c>
      <c r="BF436" s="244"/>
      <c r="BG436" s="244">
        <v>18</v>
      </c>
      <c r="BH436" s="244"/>
      <c r="BI436" s="244">
        <v>1052</v>
      </c>
      <c r="BJ436" s="244"/>
      <c r="BK436" s="244"/>
      <c r="BL436" s="244"/>
      <c r="BM436" s="245">
        <v>9114</v>
      </c>
      <c r="BO436" s="245">
        <v>9425</v>
      </c>
      <c r="BQ436" s="245">
        <v>5800</v>
      </c>
      <c r="BS436" s="245">
        <v>594</v>
      </c>
      <c r="BU436" s="245">
        <v>73833</v>
      </c>
      <c r="BW436" s="244"/>
      <c r="BX436" s="244"/>
      <c r="BY436" s="244"/>
      <c r="BZ436" s="244"/>
      <c r="CA436" s="244">
        <v>71387</v>
      </c>
      <c r="CB436" s="244"/>
      <c r="CC436" s="244">
        <v>52.012386156648446</v>
      </c>
      <c r="CE436" s="244"/>
      <c r="CF436" s="244"/>
      <c r="CG436" s="244">
        <v>90347</v>
      </c>
      <c r="CH436" s="244"/>
      <c r="CI436" s="244">
        <v>7472</v>
      </c>
      <c r="CJ436" s="244"/>
      <c r="CK436" s="244">
        <v>31266</v>
      </c>
      <c r="CL436" s="244"/>
      <c r="CM436" s="244">
        <v>7.6385978184197345</v>
      </c>
      <c r="CN436" s="244"/>
      <c r="CO436" s="257">
        <v>5</v>
      </c>
      <c r="CP436" s="244"/>
      <c r="CQ436" s="244">
        <v>75.778750435759378</v>
      </c>
      <c r="CR436" s="244"/>
      <c r="CS436" s="244">
        <v>2.3323118828736806</v>
      </c>
      <c r="CT436" s="244"/>
      <c r="CU436" s="244">
        <v>35631</v>
      </c>
      <c r="CV436" s="244"/>
      <c r="CW436" s="244">
        <v>5671</v>
      </c>
      <c r="CX436" s="244"/>
      <c r="CY436" s="244">
        <v>40.181108755469346</v>
      </c>
      <c r="CZ436" s="244"/>
      <c r="DA436" s="244">
        <v>6.39519148360323</v>
      </c>
      <c r="DE436" s="245">
        <v>60718</v>
      </c>
      <c r="DG436" s="245">
        <v>1576</v>
      </c>
      <c r="DI436" s="245">
        <v>8095</v>
      </c>
      <c r="DK436" s="245">
        <v>70758</v>
      </c>
      <c r="DM436" s="245">
        <v>85.810791712597862</v>
      </c>
      <c r="DO436" s="245">
        <v>2.2273099861499759</v>
      </c>
      <c r="DQ436" s="245">
        <v>11.440402498657395</v>
      </c>
      <c r="DS436" s="245">
        <v>47582</v>
      </c>
      <c r="DU436" s="245">
        <v>2511</v>
      </c>
      <c r="DW436" s="245">
        <v>70764</v>
      </c>
      <c r="DY436" s="245">
        <v>68.004401949434751</v>
      </c>
      <c r="EA436" s="245">
        <v>3.5887321528105303</v>
      </c>
      <c r="EB436" s="244"/>
      <c r="EC436" s="245">
        <v>700000</v>
      </c>
      <c r="ED436" s="244"/>
      <c r="EE436" s="245">
        <v>500000</v>
      </c>
      <c r="EK436" s="242">
        <v>0.8</v>
      </c>
      <c r="EO436" s="244">
        <v>1.4766592569069545</v>
      </c>
      <c r="EP436" s="244"/>
      <c r="GA436" s="254">
        <v>1.4076573462342212</v>
      </c>
      <c r="GB436" s="254"/>
      <c r="GC436" s="254">
        <v>5.9594586484030518</v>
      </c>
      <c r="GD436" s="254"/>
      <c r="GE436" s="254">
        <v>28.593593135303774</v>
      </c>
      <c r="GF436" s="254"/>
      <c r="GG436" s="254">
        <v>70.674248772075714</v>
      </c>
      <c r="GH436" s="254"/>
      <c r="GI436" s="254">
        <v>63.942260325891397</v>
      </c>
      <c r="GJ436" s="254"/>
      <c r="GK436" s="254">
        <v>13.003178641428839</v>
      </c>
      <c r="GL436" s="254"/>
      <c r="GM436" s="254">
        <v>0</v>
      </c>
      <c r="GN436" s="254"/>
      <c r="GO436" s="254">
        <v>28.028537778068355</v>
      </c>
      <c r="GP436" s="254"/>
      <c r="GQ436" s="254">
        <v>738</v>
      </c>
      <c r="GR436" s="254"/>
      <c r="GS436" s="254">
        <v>80.7</v>
      </c>
      <c r="GT436" s="254"/>
      <c r="GU436" s="184">
        <v>67.2</v>
      </c>
      <c r="GV436" s="184"/>
      <c r="GW436" s="184">
        <v>80.2</v>
      </c>
      <c r="GX436" s="184"/>
      <c r="GY436" s="184">
        <v>67.400000000000006</v>
      </c>
      <c r="GZ436" s="184"/>
      <c r="HC436" s="184"/>
      <c r="HG436" s="184">
        <v>3489</v>
      </c>
      <c r="HH436" s="184"/>
      <c r="HI436" s="184">
        <v>17389</v>
      </c>
      <c r="HJ436" s="184"/>
      <c r="HK436" s="184">
        <v>1469</v>
      </c>
      <c r="HL436" s="184"/>
      <c r="HM436" s="184">
        <v>26870</v>
      </c>
      <c r="HO436" s="183">
        <v>504.18778928807581</v>
      </c>
      <c r="HQ436" s="154"/>
      <c r="HS436" s="238">
        <v>15</v>
      </c>
      <c r="HT436" s="154"/>
      <c r="HU436" s="239"/>
      <c r="HW436" s="239">
        <v>72.139779529999984</v>
      </c>
      <c r="HX436" s="239"/>
      <c r="HY436" s="154"/>
      <c r="HZ436" s="154"/>
      <c r="IA436" s="184">
        <v>2</v>
      </c>
      <c r="IB436" s="184"/>
      <c r="IC436" s="184">
        <v>308</v>
      </c>
      <c r="ID436" s="184"/>
      <c r="IE436" s="185">
        <v>0.21481123462757101</v>
      </c>
      <c r="IF436" s="185"/>
      <c r="IG436" s="184">
        <v>33.080930132645939</v>
      </c>
    </row>
    <row r="437" spans="1:241" ht="15" customHeight="1" x14ac:dyDescent="0.25">
      <c r="A437" s="156">
        <v>434</v>
      </c>
      <c r="B437" s="155"/>
      <c r="C437" s="244"/>
      <c r="D437" s="244"/>
      <c r="E437" s="245">
        <v>86154</v>
      </c>
      <c r="F437" s="244"/>
      <c r="G437" s="244"/>
      <c r="H437" s="244"/>
      <c r="I437" s="244"/>
      <c r="J437" s="244"/>
      <c r="K437" s="244"/>
      <c r="L437" s="244"/>
      <c r="M437" s="244"/>
      <c r="N437" s="244"/>
      <c r="O437" s="244"/>
      <c r="P437" s="244"/>
      <c r="Q437" s="244"/>
      <c r="R437" s="244"/>
      <c r="S437" s="244"/>
      <c r="U437" s="244"/>
      <c r="V437" s="244"/>
      <c r="W437" s="244"/>
      <c r="X437" s="244"/>
      <c r="Y437" s="244"/>
      <c r="Z437" s="244"/>
      <c r="AA437" s="244"/>
      <c r="AB437" s="244"/>
      <c r="AC437" s="244"/>
      <c r="AD437" s="244"/>
      <c r="AE437" s="244"/>
      <c r="AF437" s="244"/>
      <c r="AG437" s="244"/>
      <c r="AH437" s="244"/>
      <c r="AI437" s="244"/>
      <c r="AJ437" s="244"/>
      <c r="AK437" s="244"/>
      <c r="AL437" s="244"/>
      <c r="AM437" s="244"/>
      <c r="AN437" s="244"/>
      <c r="AO437" s="244"/>
      <c r="AP437" s="244"/>
      <c r="AQ437" s="244"/>
      <c r="AR437" s="244"/>
      <c r="AS437" s="244"/>
      <c r="AT437" s="244"/>
      <c r="AU437" s="244"/>
      <c r="AV437" s="244"/>
      <c r="AW437" s="244"/>
      <c r="AX437" s="244"/>
      <c r="AY437" s="244"/>
      <c r="AZ437" s="244"/>
      <c r="BA437" s="244"/>
      <c r="BB437" s="244"/>
      <c r="BC437" s="244">
        <v>1998</v>
      </c>
      <c r="BD437" s="244"/>
      <c r="BE437" s="244">
        <v>407</v>
      </c>
      <c r="BF437" s="244"/>
      <c r="BG437" s="244">
        <v>23</v>
      </c>
      <c r="BH437" s="244"/>
      <c r="BI437" s="244">
        <v>1534</v>
      </c>
      <c r="BJ437" s="244"/>
      <c r="BK437" s="244"/>
      <c r="BL437" s="244"/>
      <c r="BM437" s="244"/>
      <c r="BN437" s="244"/>
      <c r="BO437" s="244"/>
      <c r="BP437" s="244"/>
      <c r="BQ437" s="244"/>
      <c r="BR437" s="244"/>
      <c r="BS437" s="244"/>
      <c r="BT437" s="244"/>
      <c r="BU437" s="244"/>
      <c r="BW437" s="244"/>
      <c r="BX437" s="244"/>
      <c r="BY437" s="244"/>
      <c r="BZ437" s="244"/>
      <c r="CA437" s="244"/>
      <c r="CB437" s="244"/>
      <c r="CC437" s="244"/>
      <c r="CE437" s="244"/>
      <c r="CF437" s="244"/>
      <c r="CG437" s="244"/>
      <c r="CH437" s="244"/>
      <c r="CI437" s="244"/>
      <c r="CJ437" s="244"/>
      <c r="CK437" s="244"/>
      <c r="CL437" s="244"/>
      <c r="CM437" s="244"/>
      <c r="CN437" s="244"/>
      <c r="CO437" s="257">
        <v>4.9000000000000004</v>
      </c>
      <c r="CP437" s="244"/>
      <c r="CQ437" s="244"/>
      <c r="CR437" s="244"/>
      <c r="CS437" s="244"/>
      <c r="CT437" s="244"/>
      <c r="CU437" s="244"/>
      <c r="CV437" s="244"/>
      <c r="CW437" s="244"/>
      <c r="CX437" s="244"/>
      <c r="CY437" s="244"/>
      <c r="CZ437" s="244"/>
      <c r="DA437" s="244"/>
      <c r="DE437" s="244"/>
      <c r="DF437" s="244"/>
      <c r="DG437" s="244"/>
      <c r="DH437" s="244"/>
      <c r="DI437" s="244"/>
      <c r="DJ437" s="244"/>
      <c r="DK437" s="244"/>
      <c r="DL437" s="244"/>
      <c r="DM437" s="244"/>
      <c r="DN437" s="244"/>
      <c r="DO437" s="244"/>
      <c r="DP437" s="244"/>
      <c r="DQ437" s="244"/>
      <c r="DR437" s="244"/>
      <c r="DS437" s="244"/>
      <c r="DT437" s="244"/>
      <c r="DU437" s="244"/>
      <c r="DV437" s="244"/>
      <c r="DW437" s="244"/>
      <c r="DX437" s="244"/>
      <c r="DY437" s="244"/>
      <c r="DZ437" s="244"/>
      <c r="EA437" s="244"/>
      <c r="EB437" s="244"/>
      <c r="EC437" s="245">
        <v>715000</v>
      </c>
      <c r="ED437" s="244"/>
      <c r="EE437" s="245">
        <v>498000</v>
      </c>
      <c r="EK437" s="242">
        <v>0.6</v>
      </c>
      <c r="EO437" s="244"/>
      <c r="EP437" s="244"/>
      <c r="GA437" s="254">
        <v>3.0654479626155049</v>
      </c>
      <c r="GB437" s="254"/>
      <c r="GC437" s="254">
        <v>7.476863117048806</v>
      </c>
      <c r="GD437" s="254"/>
      <c r="GE437" s="254">
        <v>36.506694528685657</v>
      </c>
      <c r="GF437" s="254"/>
      <c r="GG437" s="254">
        <v>90.81372527751806</v>
      </c>
      <c r="GH437" s="254"/>
      <c r="GI437" s="254">
        <v>95.008188646005848</v>
      </c>
      <c r="GJ437" s="254"/>
      <c r="GK437" s="254">
        <v>31.379660026071349</v>
      </c>
      <c r="GL437" s="254"/>
      <c r="GM437" s="254">
        <v>3.1033574927144429</v>
      </c>
      <c r="GN437" s="254"/>
      <c r="GO437" s="254">
        <v>39.256093671488877</v>
      </c>
      <c r="GP437" s="254"/>
      <c r="GQ437" s="254">
        <v>930</v>
      </c>
      <c r="GR437" s="254"/>
      <c r="GS437" s="254">
        <v>75.900000000000006</v>
      </c>
      <c r="GT437" s="254"/>
      <c r="GU437" s="184">
        <v>68.5</v>
      </c>
      <c r="GV437" s="184"/>
      <c r="GW437" s="184">
        <v>79</v>
      </c>
      <c r="GX437" s="184"/>
      <c r="GY437" s="184">
        <v>66.099999999999994</v>
      </c>
      <c r="GZ437" s="184"/>
      <c r="HC437" s="184"/>
      <c r="HG437" s="184">
        <v>3396</v>
      </c>
      <c r="HH437" s="184"/>
      <c r="HI437" s="184">
        <v>17858</v>
      </c>
      <c r="HJ437" s="184"/>
      <c r="HK437" s="184">
        <v>1556</v>
      </c>
      <c r="HL437" s="184"/>
      <c r="HM437" s="184">
        <v>28015</v>
      </c>
      <c r="HO437" s="183">
        <v>550.35342601528475</v>
      </c>
      <c r="HQ437" s="154"/>
      <c r="HS437" s="238">
        <v>15</v>
      </c>
      <c r="HT437" s="154"/>
      <c r="HU437" s="239"/>
      <c r="HW437" s="239">
        <v>71.86569415000001</v>
      </c>
      <c r="HX437" s="239"/>
      <c r="HY437" s="154"/>
      <c r="HZ437" s="154"/>
      <c r="IA437" s="184">
        <v>4</v>
      </c>
      <c r="IB437" s="184"/>
      <c r="IC437" s="184">
        <v>269</v>
      </c>
      <c r="ID437" s="184"/>
      <c r="IE437" s="185">
        <v>0.41428453061562681</v>
      </c>
      <c r="IF437" s="185"/>
      <c r="IG437" s="184">
        <v>27.860634683900901</v>
      </c>
    </row>
    <row r="438" spans="1:241" ht="15" customHeight="1" x14ac:dyDescent="0.25">
      <c r="A438" s="156">
        <v>435</v>
      </c>
      <c r="B438" s="155"/>
      <c r="C438" s="244"/>
      <c r="D438" s="244"/>
      <c r="E438" s="245">
        <v>90290</v>
      </c>
      <c r="F438" s="244"/>
      <c r="G438" s="244"/>
      <c r="H438" s="244"/>
      <c r="I438" s="244"/>
      <c r="J438" s="244"/>
      <c r="K438" s="244"/>
      <c r="L438" s="244"/>
      <c r="M438" s="244"/>
      <c r="N438" s="244"/>
      <c r="O438" s="244"/>
      <c r="P438" s="244"/>
      <c r="Q438" s="244"/>
      <c r="R438" s="244"/>
      <c r="S438" s="244"/>
      <c r="U438" s="244"/>
      <c r="V438" s="244"/>
      <c r="W438" s="244"/>
      <c r="X438" s="244"/>
      <c r="Y438" s="244"/>
      <c r="Z438" s="244"/>
      <c r="AA438" s="244"/>
      <c r="AB438" s="244"/>
      <c r="AC438" s="244"/>
      <c r="AD438" s="244"/>
      <c r="AE438" s="244"/>
      <c r="AF438" s="244"/>
      <c r="AG438" s="244"/>
      <c r="AH438" s="244"/>
      <c r="AI438" s="244"/>
      <c r="AJ438" s="244"/>
      <c r="AK438" s="244"/>
      <c r="AL438" s="244"/>
      <c r="AM438" s="244"/>
      <c r="AN438" s="244"/>
      <c r="AO438" s="244"/>
      <c r="AP438" s="244"/>
      <c r="AQ438" s="244"/>
      <c r="AR438" s="244"/>
      <c r="AS438" s="244"/>
      <c r="AT438" s="244"/>
      <c r="AU438" s="244"/>
      <c r="AV438" s="244"/>
      <c r="AW438" s="244"/>
      <c r="AX438" s="244"/>
      <c r="AY438" s="244"/>
      <c r="AZ438" s="244"/>
      <c r="BA438" s="244"/>
      <c r="BB438" s="244"/>
      <c r="BC438" s="244">
        <v>1651</v>
      </c>
      <c r="BD438" s="244"/>
      <c r="BE438" s="244">
        <v>426</v>
      </c>
      <c r="BF438" s="244"/>
      <c r="BG438" s="244">
        <v>14</v>
      </c>
      <c r="BH438" s="244"/>
      <c r="BI438" s="244">
        <v>872</v>
      </c>
      <c r="BJ438" s="244"/>
      <c r="BK438" s="244"/>
      <c r="BL438" s="244"/>
      <c r="BM438" s="244"/>
      <c r="BN438" s="244"/>
      <c r="BO438" s="244"/>
      <c r="BP438" s="244"/>
      <c r="BQ438" s="244"/>
      <c r="BR438" s="244"/>
      <c r="BS438" s="244"/>
      <c r="BT438" s="244"/>
      <c r="BU438" s="244"/>
      <c r="BW438" s="244"/>
      <c r="BX438" s="244"/>
      <c r="BY438" s="244"/>
      <c r="BZ438" s="244"/>
      <c r="CA438" s="244"/>
      <c r="CB438" s="244"/>
      <c r="CC438" s="244"/>
      <c r="CE438" s="244"/>
      <c r="CF438" s="244"/>
      <c r="CG438" s="244"/>
      <c r="CH438" s="244"/>
      <c r="CI438" s="244"/>
      <c r="CJ438" s="244"/>
      <c r="CK438" s="244"/>
      <c r="CL438" s="244"/>
      <c r="CM438" s="244"/>
      <c r="CN438" s="244"/>
      <c r="CO438" s="257">
        <v>3.9</v>
      </c>
      <c r="CP438" s="244"/>
      <c r="CQ438" s="244"/>
      <c r="CR438" s="244"/>
      <c r="CS438" s="244"/>
      <c r="CT438" s="244"/>
      <c r="CU438" s="244"/>
      <c r="CV438" s="244"/>
      <c r="CW438" s="244"/>
      <c r="CX438" s="244"/>
      <c r="CY438" s="244"/>
      <c r="CZ438" s="244"/>
      <c r="DA438" s="244"/>
      <c r="DE438" s="244"/>
      <c r="DF438" s="244"/>
      <c r="DG438" s="244"/>
      <c r="DH438" s="244"/>
      <c r="DI438" s="244"/>
      <c r="DJ438" s="244"/>
      <c r="DK438" s="244"/>
      <c r="DL438" s="244"/>
      <c r="DM438" s="244"/>
      <c r="DN438" s="244"/>
      <c r="DO438" s="244"/>
      <c r="DP438" s="244"/>
      <c r="DQ438" s="244"/>
      <c r="DR438" s="244"/>
      <c r="DS438" s="244"/>
      <c r="DT438" s="244"/>
      <c r="DU438" s="244"/>
      <c r="DV438" s="244"/>
      <c r="DW438" s="244"/>
      <c r="DX438" s="244"/>
      <c r="DY438" s="244"/>
      <c r="DZ438" s="244"/>
      <c r="EA438" s="244"/>
      <c r="EB438" s="244"/>
      <c r="EC438" s="245">
        <v>785750</v>
      </c>
      <c r="ED438" s="244"/>
      <c r="EE438" s="245">
        <v>505000</v>
      </c>
      <c r="EK438" s="242">
        <v>0.5</v>
      </c>
      <c r="EO438" s="244"/>
      <c r="EP438" s="244"/>
      <c r="GA438" s="254">
        <v>1.8750515076445549</v>
      </c>
      <c r="GB438" s="254"/>
      <c r="GC438" s="254">
        <v>5.2500704444523407</v>
      </c>
      <c r="GD438" s="254"/>
      <c r="GE438" s="254">
        <v>28.183408476827399</v>
      </c>
      <c r="GF438" s="254"/>
      <c r="GG438" s="254">
        <v>74.466459265321234</v>
      </c>
      <c r="GH438" s="254"/>
      <c r="GI438" s="254">
        <v>61.663114471950202</v>
      </c>
      <c r="GJ438" s="254"/>
      <c r="GK438" s="254">
        <v>15.21817000094746</v>
      </c>
      <c r="GL438" s="254"/>
      <c r="GM438" s="254">
        <v>0</v>
      </c>
      <c r="GN438" s="254"/>
      <c r="GO438" s="254">
        <v>28.662809869229047</v>
      </c>
      <c r="GP438" s="254"/>
      <c r="GQ438" s="254">
        <v>962</v>
      </c>
      <c r="GR438" s="254"/>
      <c r="GS438" s="254">
        <v>80.900000000000006</v>
      </c>
      <c r="GT438" s="254"/>
      <c r="GU438" s="184">
        <v>67.900000000000006</v>
      </c>
      <c r="GV438" s="184"/>
      <c r="GW438" s="184">
        <v>74.8</v>
      </c>
      <c r="GX438" s="184"/>
      <c r="GY438" s="184">
        <v>62.5</v>
      </c>
      <c r="GZ438" s="184"/>
      <c r="HC438" s="184"/>
      <c r="HG438" s="184">
        <v>3212</v>
      </c>
      <c r="HH438" s="184"/>
      <c r="HI438" s="184">
        <v>18382</v>
      </c>
      <c r="HJ438" s="184"/>
      <c r="HK438" s="184">
        <v>1778</v>
      </c>
      <c r="HL438" s="184"/>
      <c r="HM438" s="184">
        <v>28889</v>
      </c>
      <c r="HO438" s="183">
        <v>502.80981958000592</v>
      </c>
      <c r="HQ438" s="154"/>
      <c r="HS438" s="238">
        <v>11</v>
      </c>
      <c r="HT438" s="154"/>
      <c r="HU438" s="239"/>
      <c r="HW438" s="239">
        <v>69.218413409999997</v>
      </c>
      <c r="HX438" s="239"/>
      <c r="HY438" s="154"/>
      <c r="HZ438" s="154"/>
      <c r="IA438" s="184">
        <v>7</v>
      </c>
      <c r="IB438" s="184"/>
      <c r="IC438" s="184">
        <v>264</v>
      </c>
      <c r="ID438" s="184"/>
      <c r="IE438" s="185">
        <v>0.69574897377026379</v>
      </c>
      <c r="IF438" s="185"/>
      <c r="IG438" s="184">
        <v>26.239675582192802</v>
      </c>
    </row>
    <row r="439" spans="1:241" ht="15" customHeight="1" x14ac:dyDescent="0.25">
      <c r="A439" s="156">
        <v>436</v>
      </c>
      <c r="B439" s="155"/>
      <c r="C439" s="244"/>
      <c r="D439" s="244"/>
      <c r="E439" s="245">
        <v>94340</v>
      </c>
      <c r="F439" s="244"/>
      <c r="G439" s="244"/>
      <c r="H439" s="244"/>
      <c r="I439" s="244"/>
      <c r="J439" s="244"/>
      <c r="K439" s="244"/>
      <c r="L439" s="244"/>
      <c r="M439" s="244"/>
      <c r="N439" s="244"/>
      <c r="O439" s="244"/>
      <c r="P439" s="244"/>
      <c r="Q439" s="244"/>
      <c r="R439" s="244"/>
      <c r="S439" s="244"/>
      <c r="U439" s="244"/>
      <c r="V439" s="244"/>
      <c r="W439" s="244"/>
      <c r="X439" s="244"/>
      <c r="Y439" s="244"/>
      <c r="Z439" s="244"/>
      <c r="AA439" s="244"/>
      <c r="AB439" s="244"/>
      <c r="AC439" s="244"/>
      <c r="AD439" s="244"/>
      <c r="AE439" s="244"/>
      <c r="AF439" s="244"/>
      <c r="AG439" s="244"/>
      <c r="AH439" s="244"/>
      <c r="AI439" s="244"/>
      <c r="AJ439" s="244"/>
      <c r="AK439" s="244"/>
      <c r="AL439" s="244"/>
      <c r="AM439" s="244"/>
      <c r="AN439" s="244"/>
      <c r="AO439" s="244"/>
      <c r="AP439" s="244"/>
      <c r="AQ439" s="244"/>
      <c r="AR439" s="244"/>
      <c r="AS439" s="244"/>
      <c r="AT439" s="244"/>
      <c r="AU439" s="244"/>
      <c r="AV439" s="244"/>
      <c r="AW439" s="244"/>
      <c r="AX439" s="244"/>
      <c r="AY439" s="244"/>
      <c r="AZ439" s="244"/>
      <c r="BA439" s="244"/>
      <c r="BB439" s="244"/>
      <c r="BC439" s="244">
        <v>537</v>
      </c>
      <c r="BD439" s="244"/>
      <c r="BE439" s="244">
        <v>366</v>
      </c>
      <c r="BF439" s="244"/>
      <c r="BG439" s="244">
        <v>11</v>
      </c>
      <c r="BH439" s="244"/>
      <c r="BI439" s="244">
        <v>1</v>
      </c>
      <c r="BJ439" s="244"/>
      <c r="BK439" s="244"/>
      <c r="BL439" s="244"/>
      <c r="BM439" s="244"/>
      <c r="BN439" s="244"/>
      <c r="BO439" s="244"/>
      <c r="BP439" s="244"/>
      <c r="BQ439" s="244"/>
      <c r="BR439" s="244"/>
      <c r="BS439" s="244"/>
      <c r="BT439" s="244"/>
      <c r="BU439" s="244"/>
      <c r="BW439" s="244"/>
      <c r="BX439" s="244"/>
      <c r="BY439" s="244"/>
      <c r="BZ439" s="244"/>
      <c r="CA439" s="244"/>
      <c r="CB439" s="244"/>
      <c r="CC439" s="244"/>
      <c r="CE439" s="244"/>
      <c r="CF439" s="244"/>
      <c r="CG439" s="244"/>
      <c r="CH439" s="244"/>
      <c r="CI439" s="244"/>
      <c r="CJ439" s="244"/>
      <c r="CK439" s="244"/>
      <c r="CL439" s="244"/>
      <c r="CM439" s="244"/>
      <c r="CN439" s="244"/>
      <c r="CO439" s="257">
        <v>3.8</v>
      </c>
      <c r="CP439" s="244"/>
      <c r="CQ439" s="244"/>
      <c r="CR439" s="244"/>
      <c r="CS439" s="244"/>
      <c r="CT439" s="244"/>
      <c r="CU439" s="244"/>
      <c r="CV439" s="244"/>
      <c r="CW439" s="244"/>
      <c r="CX439" s="244"/>
      <c r="CY439" s="244"/>
      <c r="CZ439" s="244"/>
      <c r="DA439" s="244"/>
      <c r="DE439" s="244"/>
      <c r="DF439" s="244"/>
      <c r="DG439" s="244"/>
      <c r="DH439" s="244"/>
      <c r="DI439" s="244"/>
      <c r="DJ439" s="244"/>
      <c r="DK439" s="244"/>
      <c r="DL439" s="244"/>
      <c r="DM439" s="244"/>
      <c r="DN439" s="244"/>
      <c r="DO439" s="244"/>
      <c r="DP439" s="244"/>
      <c r="DQ439" s="244"/>
      <c r="DR439" s="244"/>
      <c r="DS439" s="244"/>
      <c r="DT439" s="244"/>
      <c r="DU439" s="244"/>
      <c r="DV439" s="244"/>
      <c r="DW439" s="244"/>
      <c r="DX439" s="244"/>
      <c r="DY439" s="244"/>
      <c r="DZ439" s="244"/>
      <c r="EA439" s="244"/>
      <c r="EB439" s="244"/>
      <c r="EC439" s="245">
        <v>901000</v>
      </c>
      <c r="ED439" s="244"/>
      <c r="EE439" s="245">
        <v>516500</v>
      </c>
      <c r="EK439" s="242">
        <v>0.70000000000000007</v>
      </c>
      <c r="EO439" s="244"/>
      <c r="EP439" s="244"/>
      <c r="GA439" s="254">
        <v>1.6958733747880159</v>
      </c>
      <c r="GB439" s="254"/>
      <c r="GC439" s="254">
        <v>6.5750471571005118</v>
      </c>
      <c r="GD439" s="254"/>
      <c r="GE439" s="254">
        <v>26.70474830417708</v>
      </c>
      <c r="GF439" s="254"/>
      <c r="GG439" s="254">
        <v>79.65700101545751</v>
      </c>
      <c r="GH439" s="254"/>
      <c r="GI439" s="254">
        <v>69.408294291167792</v>
      </c>
      <c r="GJ439" s="254"/>
      <c r="GK439" s="254">
        <v>24</v>
      </c>
      <c r="GL439" s="254"/>
      <c r="GM439" s="254">
        <v>2.9231218941829877</v>
      </c>
      <c r="GN439" s="254"/>
      <c r="GO439" s="254">
        <v>29.521815248360852</v>
      </c>
      <c r="GP439" s="254"/>
      <c r="GQ439" s="254">
        <v>1011</v>
      </c>
      <c r="GR439" s="254"/>
      <c r="GS439" s="254">
        <v>80.7</v>
      </c>
      <c r="GT439" s="254"/>
      <c r="GU439" s="184">
        <v>69.099999999999994</v>
      </c>
      <c r="GV439" s="184"/>
      <c r="GW439" s="184">
        <v>76.599999999999994</v>
      </c>
      <c r="GX439" s="184"/>
      <c r="GY439" s="184">
        <v>62</v>
      </c>
      <c r="GZ439" s="184"/>
      <c r="HC439" s="184"/>
      <c r="HG439" s="184">
        <v>2813</v>
      </c>
      <c r="HH439" s="184"/>
      <c r="HI439" s="184">
        <v>14967</v>
      </c>
      <c r="HJ439" s="184"/>
      <c r="HK439" s="184">
        <v>1696</v>
      </c>
      <c r="HL439" s="184"/>
      <c r="HM439" s="184">
        <v>24928</v>
      </c>
      <c r="HO439" s="183">
        <v>544.91084283973862</v>
      </c>
      <c r="HQ439" s="154"/>
      <c r="HS439" s="238">
        <v>14</v>
      </c>
      <c r="HT439" s="154"/>
      <c r="HU439" s="239"/>
      <c r="HW439" s="239">
        <v>65.574982669999997</v>
      </c>
      <c r="HX439" s="239"/>
      <c r="HY439" s="154"/>
      <c r="HZ439" s="154"/>
      <c r="IA439" s="184">
        <v>4</v>
      </c>
      <c r="IB439" s="184"/>
      <c r="IC439" s="184">
        <v>238</v>
      </c>
      <c r="ID439" s="184"/>
      <c r="IE439" s="185">
        <v>0.37152869843739539</v>
      </c>
      <c r="IF439" s="185"/>
      <c r="IG439" s="184">
        <v>22.105957557025025</v>
      </c>
    </row>
    <row r="440" spans="1:241" ht="15" customHeight="1" x14ac:dyDescent="0.25">
      <c r="A440" s="156">
        <v>437</v>
      </c>
      <c r="B440" s="155"/>
      <c r="C440" s="244"/>
      <c r="D440" s="244"/>
      <c r="E440" s="245">
        <v>97623</v>
      </c>
      <c r="F440" s="244"/>
      <c r="G440" s="244"/>
      <c r="H440" s="244"/>
      <c r="I440" s="244"/>
      <c r="J440" s="244"/>
      <c r="K440" s="244"/>
      <c r="L440" s="244"/>
      <c r="M440" s="244"/>
      <c r="N440" s="244"/>
      <c r="O440" s="244"/>
      <c r="P440" s="244"/>
      <c r="Q440" s="244"/>
      <c r="R440" s="244"/>
      <c r="S440" s="244"/>
      <c r="U440" s="244"/>
      <c r="V440" s="244"/>
      <c r="W440" s="244"/>
      <c r="X440" s="244"/>
      <c r="Y440" s="244"/>
      <c r="Z440" s="244"/>
      <c r="AA440" s="244"/>
      <c r="AB440" s="244"/>
      <c r="AC440" s="244"/>
      <c r="AD440" s="244"/>
      <c r="AE440" s="244"/>
      <c r="AF440" s="244"/>
      <c r="AG440" s="244"/>
      <c r="AH440" s="244"/>
      <c r="AI440" s="244"/>
      <c r="AJ440" s="244"/>
      <c r="AK440" s="244"/>
      <c r="AL440" s="244"/>
      <c r="AM440" s="244"/>
      <c r="AN440" s="244"/>
      <c r="AO440" s="244"/>
      <c r="AP440" s="244"/>
      <c r="AQ440" s="244"/>
      <c r="AR440" s="244"/>
      <c r="AS440" s="244"/>
      <c r="AT440" s="244"/>
      <c r="AU440" s="244"/>
      <c r="AV440" s="244"/>
      <c r="AW440" s="244"/>
      <c r="AX440" s="244"/>
      <c r="AY440" s="244"/>
      <c r="AZ440" s="244"/>
      <c r="BA440" s="244"/>
      <c r="BB440" s="244"/>
      <c r="BC440" s="244">
        <v>2489</v>
      </c>
      <c r="BD440" s="244"/>
      <c r="BE440" s="244">
        <v>421</v>
      </c>
      <c r="BF440" s="244"/>
      <c r="BG440" s="244">
        <v>29</v>
      </c>
      <c r="BH440" s="244"/>
      <c r="BI440" s="244">
        <v>858</v>
      </c>
      <c r="BJ440" s="244"/>
      <c r="BK440" s="244"/>
      <c r="BL440" s="244"/>
      <c r="BM440" s="244"/>
      <c r="BN440" s="244"/>
      <c r="BO440" s="244"/>
      <c r="BP440" s="244"/>
      <c r="BQ440" s="244"/>
      <c r="BR440" s="244"/>
      <c r="BS440" s="244"/>
      <c r="BT440" s="244"/>
      <c r="BU440" s="244"/>
      <c r="BW440" s="244"/>
      <c r="BX440" s="244"/>
      <c r="BY440" s="244"/>
      <c r="BZ440" s="244"/>
      <c r="CA440" s="244"/>
      <c r="CB440" s="244"/>
      <c r="CC440" s="244"/>
      <c r="CE440" s="244"/>
      <c r="CF440" s="244"/>
      <c r="CG440" s="244"/>
      <c r="CH440" s="244"/>
      <c r="CI440" s="244"/>
      <c r="CJ440" s="244"/>
      <c r="CK440" s="244"/>
      <c r="CL440" s="244"/>
      <c r="CM440" s="244"/>
      <c r="CN440" s="244"/>
      <c r="CO440" s="257">
        <v>3.9</v>
      </c>
      <c r="CP440" s="244"/>
      <c r="CQ440" s="244"/>
      <c r="CR440" s="244"/>
      <c r="CS440" s="244"/>
      <c r="CT440" s="244"/>
      <c r="CU440" s="244"/>
      <c r="CV440" s="244"/>
      <c r="CW440" s="244"/>
      <c r="CX440" s="244"/>
      <c r="CY440" s="244"/>
      <c r="CZ440" s="244"/>
      <c r="DA440" s="244"/>
      <c r="DE440" s="244"/>
      <c r="DF440" s="244"/>
      <c r="DG440" s="244"/>
      <c r="DH440" s="244"/>
      <c r="DI440" s="244"/>
      <c r="DJ440" s="244"/>
      <c r="DK440" s="244"/>
      <c r="DL440" s="244"/>
      <c r="DM440" s="244"/>
      <c r="DN440" s="244"/>
      <c r="DO440" s="244"/>
      <c r="DP440" s="244"/>
      <c r="DQ440" s="244"/>
      <c r="DR440" s="244"/>
      <c r="DS440" s="244"/>
      <c r="DT440" s="244"/>
      <c r="DU440" s="244"/>
      <c r="DV440" s="244"/>
      <c r="DW440" s="244"/>
      <c r="DX440" s="244"/>
      <c r="DY440" s="244"/>
      <c r="DZ440" s="244"/>
      <c r="EA440" s="244"/>
      <c r="EB440" s="244"/>
      <c r="EC440" s="245">
        <v>956000</v>
      </c>
      <c r="ED440" s="244"/>
      <c r="EE440" s="245">
        <v>574000</v>
      </c>
      <c r="EK440" s="242">
        <v>1</v>
      </c>
      <c r="EO440" s="244"/>
      <c r="EP440" s="244"/>
      <c r="GA440" s="254">
        <v>2.1948105933225812</v>
      </c>
      <c r="GB440" s="254"/>
      <c r="GC440" s="254">
        <v>4.9006047984956194</v>
      </c>
      <c r="GD440" s="254"/>
      <c r="GE440" s="254">
        <v>21.906229865855007</v>
      </c>
      <c r="GF440" s="254"/>
      <c r="GG440" s="254">
        <v>76.042838260078796</v>
      </c>
      <c r="GH440" s="254"/>
      <c r="GI440" s="254">
        <v>62.875135385397201</v>
      </c>
      <c r="GJ440" s="254"/>
      <c r="GK440" s="254">
        <v>26.961178429101043</v>
      </c>
      <c r="GL440" s="254"/>
      <c r="GM440" s="254">
        <v>2.7562144278329961</v>
      </c>
      <c r="GN440" s="254"/>
      <c r="GO440" s="254">
        <v>26.450548710171613</v>
      </c>
      <c r="GP440" s="254"/>
      <c r="GQ440" s="254">
        <v>1065</v>
      </c>
      <c r="GR440" s="254"/>
      <c r="GS440" s="254">
        <v>77.599999999999994</v>
      </c>
      <c r="GT440" s="254"/>
      <c r="GU440" s="184">
        <v>69</v>
      </c>
      <c r="GV440" s="184"/>
      <c r="GW440" s="184">
        <v>77.3</v>
      </c>
      <c r="GX440" s="184"/>
      <c r="GY440" s="184">
        <v>63.3</v>
      </c>
      <c r="GZ440" s="184"/>
      <c r="HC440" s="184"/>
      <c r="HG440" s="223">
        <v>3044.8337656599051</v>
      </c>
      <c r="HH440" s="223"/>
      <c r="HI440" s="223">
        <v>15476.200217663472</v>
      </c>
      <c r="HJ440" s="223"/>
      <c r="HK440" s="223">
        <v>1843.5932475226459</v>
      </c>
      <c r="HL440" s="223"/>
      <c r="HM440" s="223">
        <v>27585.981163108496</v>
      </c>
      <c r="HO440" s="183">
        <v>719.73712105151571</v>
      </c>
      <c r="HQ440" s="154"/>
      <c r="HS440" s="238">
        <v>12</v>
      </c>
      <c r="HT440" s="154"/>
      <c r="HU440" s="239"/>
      <c r="HW440" s="239">
        <v>67.129284280000007</v>
      </c>
      <c r="HX440" s="239"/>
      <c r="HY440" s="154"/>
      <c r="HZ440" s="154"/>
      <c r="IA440" s="184">
        <v>2</v>
      </c>
      <c r="IB440" s="184"/>
      <c r="IC440" s="184">
        <v>275</v>
      </c>
      <c r="ID440" s="184"/>
      <c r="IE440" s="185">
        <v>0.17378832237362127</v>
      </c>
      <c r="IF440" s="185"/>
      <c r="IG440" s="184">
        <v>23.895894326372925</v>
      </c>
    </row>
    <row r="441" spans="1:241" ht="15" customHeight="1" x14ac:dyDescent="0.25">
      <c r="A441" s="156">
        <v>438</v>
      </c>
      <c r="B441" s="155"/>
      <c r="C441" s="244"/>
      <c r="D441" s="244"/>
      <c r="E441" s="245">
        <v>100240</v>
      </c>
      <c r="F441" s="244"/>
      <c r="G441" s="244"/>
      <c r="H441" s="244"/>
      <c r="I441" s="244"/>
      <c r="J441" s="244"/>
      <c r="K441" s="244"/>
      <c r="L441" s="244"/>
      <c r="M441" s="244"/>
      <c r="N441" s="244"/>
      <c r="O441" s="244"/>
      <c r="P441" s="244"/>
      <c r="Q441" s="244"/>
      <c r="R441" s="244"/>
      <c r="S441" s="244"/>
      <c r="U441" s="244"/>
      <c r="V441" s="244"/>
      <c r="W441" s="244"/>
      <c r="X441" s="244"/>
      <c r="Y441" s="244"/>
      <c r="Z441" s="244"/>
      <c r="AA441" s="244"/>
      <c r="AB441" s="244"/>
      <c r="AC441" s="244"/>
      <c r="AD441" s="244"/>
      <c r="AE441" s="244"/>
      <c r="AF441" s="244"/>
      <c r="AG441" s="244"/>
      <c r="AH441" s="244"/>
      <c r="AI441" s="244"/>
      <c r="AJ441" s="244"/>
      <c r="AK441" s="244"/>
      <c r="AL441" s="244"/>
      <c r="AM441" s="244"/>
      <c r="AN441" s="244"/>
      <c r="AO441" s="244"/>
      <c r="AP441" s="244"/>
      <c r="AQ441" s="244"/>
      <c r="AR441" s="244"/>
      <c r="AS441" s="244"/>
      <c r="AT441" s="244"/>
      <c r="AU441" s="244"/>
      <c r="AV441" s="244"/>
      <c r="AW441" s="244"/>
      <c r="AX441" s="244"/>
      <c r="AY441" s="244"/>
      <c r="AZ441" s="244"/>
      <c r="BA441" s="244"/>
      <c r="BB441" s="244"/>
      <c r="BC441" s="268">
        <v>1849</v>
      </c>
      <c r="BD441" s="240"/>
      <c r="BE441" s="268">
        <v>307</v>
      </c>
      <c r="BF441" s="240"/>
      <c r="BG441" s="268">
        <v>20</v>
      </c>
      <c r="BH441" s="240"/>
      <c r="BI441" s="268">
        <v>750</v>
      </c>
      <c r="BJ441" s="244"/>
      <c r="BK441" s="244"/>
      <c r="BL441" s="244"/>
      <c r="BM441" s="244"/>
      <c r="BN441" s="244"/>
      <c r="BO441" s="244"/>
      <c r="BP441" s="244"/>
      <c r="BQ441" s="244"/>
      <c r="BR441" s="244"/>
      <c r="BS441" s="244"/>
      <c r="BT441" s="244"/>
      <c r="BU441" s="244"/>
      <c r="BW441" s="244"/>
      <c r="BX441" s="244"/>
      <c r="BY441" s="244"/>
      <c r="BZ441" s="244"/>
      <c r="CA441" s="244"/>
      <c r="CB441" s="244"/>
      <c r="CC441" s="244"/>
      <c r="CE441" s="244"/>
      <c r="CF441" s="244"/>
      <c r="CG441" s="244"/>
      <c r="CH441" s="244"/>
      <c r="CI441" s="244"/>
      <c r="CJ441" s="244"/>
      <c r="CK441" s="244"/>
      <c r="CL441" s="244"/>
      <c r="CM441" s="244"/>
      <c r="CN441" s="244"/>
      <c r="CO441" s="257">
        <v>3.6</v>
      </c>
      <c r="CP441" s="244"/>
      <c r="CQ441" s="244"/>
      <c r="CR441" s="244"/>
      <c r="CS441" s="244"/>
      <c r="CT441" s="244"/>
      <c r="CU441" s="244"/>
      <c r="CV441" s="244"/>
      <c r="CW441" s="244"/>
      <c r="CX441" s="244"/>
      <c r="CY441" s="244"/>
      <c r="CZ441" s="244"/>
      <c r="DA441" s="244"/>
      <c r="DE441" s="244"/>
      <c r="DF441" s="244"/>
      <c r="DG441" s="244"/>
      <c r="DH441" s="244"/>
      <c r="DI441" s="244"/>
      <c r="DJ441" s="244"/>
      <c r="DK441" s="244"/>
      <c r="DL441" s="244"/>
      <c r="DM441" s="244"/>
      <c r="DN441" s="244"/>
      <c r="DO441" s="244"/>
      <c r="DP441" s="244"/>
      <c r="DQ441" s="244"/>
      <c r="DR441" s="244"/>
      <c r="DS441" s="244"/>
      <c r="DT441" s="244"/>
      <c r="DU441" s="244"/>
      <c r="DV441" s="244"/>
      <c r="DW441" s="244"/>
      <c r="DX441" s="244"/>
      <c r="DY441" s="244"/>
      <c r="DZ441" s="244"/>
      <c r="EA441" s="244"/>
      <c r="EB441" s="244"/>
      <c r="EC441" s="245">
        <v>1169000</v>
      </c>
      <c r="ED441" s="244"/>
      <c r="EE441" s="245">
        <v>589000</v>
      </c>
      <c r="EK441" s="242">
        <v>0.5</v>
      </c>
      <c r="EO441" s="244"/>
      <c r="EP441" s="244"/>
      <c r="GA441" s="254">
        <v>0.72945476048435964</v>
      </c>
      <c r="GC441" s="254">
        <v>4.253435004500675</v>
      </c>
      <c r="GE441" s="254">
        <v>23.068242964591388</v>
      </c>
      <c r="GG441" s="254">
        <v>55.211236958202683</v>
      </c>
      <c r="GI441" s="254">
        <v>51.153986324168592</v>
      </c>
      <c r="GK441" s="254">
        <v>22.022453657105842</v>
      </c>
      <c r="GM441" s="254">
        <v>0</v>
      </c>
      <c r="GO441" s="254">
        <v>24.380660581859519</v>
      </c>
      <c r="GP441" s="254"/>
      <c r="GQ441" s="254">
        <v>1185</v>
      </c>
      <c r="GR441" s="254"/>
      <c r="GS441" s="254">
        <v>76.3</v>
      </c>
      <c r="GT441" s="254"/>
      <c r="GU441" s="184">
        <v>56.3</v>
      </c>
      <c r="GV441" s="184"/>
      <c r="GW441" s="184">
        <v>78.599999999999994</v>
      </c>
      <c r="GX441" s="184"/>
      <c r="GY441" s="184">
        <v>63.8</v>
      </c>
      <c r="GZ441" s="184"/>
      <c r="HC441" s="184"/>
      <c r="HG441" s="184">
        <v>3095.2380952380954</v>
      </c>
      <c r="HH441" s="184"/>
      <c r="HI441" s="184">
        <v>15337.847677297219</v>
      </c>
      <c r="HJ441" s="184"/>
      <c r="HK441" s="184">
        <v>1365.2249890782</v>
      </c>
      <c r="HL441" s="184"/>
      <c r="HM441" s="184">
        <v>25870.831513033347</v>
      </c>
      <c r="HO441" s="183">
        <v>689.73303636494268</v>
      </c>
      <c r="HQ441" s="154"/>
      <c r="HS441" s="238">
        <v>13</v>
      </c>
      <c r="HT441" s="154"/>
      <c r="HU441" s="239"/>
      <c r="HW441" s="239">
        <v>70.30856184999999</v>
      </c>
      <c r="HX441" s="239"/>
      <c r="HY441" s="154"/>
      <c r="HZ441" s="154"/>
      <c r="IA441" s="184">
        <v>6</v>
      </c>
      <c r="IB441" s="184"/>
      <c r="IC441" s="184">
        <v>242</v>
      </c>
      <c r="ID441" s="184"/>
      <c r="IE441" s="185">
        <v>0.4897888117265396</v>
      </c>
      <c r="IF441" s="185"/>
      <c r="IG441" s="184">
        <v>19.754815406303763</v>
      </c>
    </row>
    <row r="442" spans="1:241" ht="15" customHeight="1" x14ac:dyDescent="0.25">
      <c r="A442" s="156">
        <v>439</v>
      </c>
      <c r="B442" s="155"/>
      <c r="C442" s="244"/>
      <c r="D442" s="244"/>
      <c r="E442" s="245">
        <v>107912</v>
      </c>
      <c r="F442" s="244"/>
      <c r="G442" s="244"/>
      <c r="H442" s="244"/>
      <c r="I442" s="244"/>
      <c r="J442" s="244"/>
      <c r="K442" s="244"/>
      <c r="L442" s="244"/>
      <c r="M442" s="244"/>
      <c r="N442" s="244"/>
      <c r="O442" s="244"/>
      <c r="P442" s="244"/>
      <c r="Q442" s="244"/>
      <c r="R442" s="244"/>
      <c r="S442" s="244"/>
      <c r="U442" s="244"/>
      <c r="V442" s="244"/>
      <c r="W442" s="244"/>
      <c r="X442" s="244"/>
      <c r="Y442" s="244"/>
      <c r="Z442" s="244"/>
      <c r="AA442" s="244"/>
      <c r="AB442" s="244"/>
      <c r="AC442" s="244"/>
      <c r="AD442" s="244"/>
      <c r="AE442" s="244"/>
      <c r="AF442" s="244"/>
      <c r="AG442" s="244"/>
      <c r="AH442" s="244"/>
      <c r="AI442" s="244"/>
      <c r="AJ442" s="244"/>
      <c r="AK442" s="244"/>
      <c r="AL442" s="244"/>
      <c r="AM442" s="244"/>
      <c r="AN442" s="244"/>
      <c r="AO442" s="244"/>
      <c r="AP442" s="244"/>
      <c r="AQ442" s="244"/>
      <c r="AR442" s="244"/>
      <c r="AS442" s="244"/>
      <c r="AT442" s="244"/>
      <c r="AU442" s="244"/>
      <c r="AV442" s="244"/>
      <c r="AW442" s="244"/>
      <c r="AX442" s="244"/>
      <c r="AY442" s="244"/>
      <c r="AZ442" s="244"/>
      <c r="BA442" s="244"/>
      <c r="BB442" s="244"/>
      <c r="BC442" s="244">
        <v>2518</v>
      </c>
      <c r="BD442" s="244"/>
      <c r="BE442" s="244">
        <v>329</v>
      </c>
      <c r="BF442" s="244"/>
      <c r="BG442" s="244">
        <v>46</v>
      </c>
      <c r="BH442" s="244"/>
      <c r="BI442" s="244">
        <v>1142</v>
      </c>
      <c r="BJ442" s="244"/>
      <c r="BK442" s="244"/>
      <c r="BL442" s="244"/>
      <c r="BM442" s="244"/>
      <c r="BN442" s="244"/>
      <c r="BO442" s="244"/>
      <c r="BP442" s="244"/>
      <c r="BQ442" s="244"/>
      <c r="BR442" s="244"/>
      <c r="BS442" s="244"/>
      <c r="BT442" s="244"/>
      <c r="BU442" s="244"/>
      <c r="BW442" s="244"/>
      <c r="BX442" s="244"/>
      <c r="BY442" s="244"/>
      <c r="BZ442" s="244"/>
      <c r="CA442" s="244"/>
      <c r="CB442" s="244"/>
      <c r="CC442" s="244"/>
      <c r="CE442" s="244"/>
      <c r="CF442" s="244"/>
      <c r="CG442" s="244"/>
      <c r="CH442" s="244"/>
      <c r="CI442" s="244"/>
      <c r="CJ442" s="244"/>
      <c r="CK442" s="244"/>
      <c r="CL442" s="244"/>
      <c r="CM442" s="244"/>
      <c r="CN442" s="244"/>
      <c r="CO442" s="257">
        <v>4</v>
      </c>
      <c r="CP442" s="244"/>
      <c r="CQ442" s="244"/>
      <c r="CR442" s="244"/>
      <c r="CS442" s="244"/>
      <c r="CT442" s="244"/>
      <c r="CU442" s="244"/>
      <c r="CV442" s="244"/>
      <c r="CW442" s="244"/>
      <c r="CX442" s="244"/>
      <c r="CY442" s="244"/>
      <c r="CZ442" s="244"/>
      <c r="DA442" s="244"/>
      <c r="DE442" s="244"/>
      <c r="DF442" s="244"/>
      <c r="DG442" s="244"/>
      <c r="DH442" s="244"/>
      <c r="DI442" s="244"/>
      <c r="DJ442" s="244"/>
      <c r="DK442" s="244"/>
      <c r="DL442" s="244"/>
      <c r="DM442" s="244"/>
      <c r="DN442" s="244"/>
      <c r="DO442" s="244"/>
      <c r="DP442" s="244"/>
      <c r="DQ442" s="244"/>
      <c r="DR442" s="244"/>
      <c r="DS442" s="244"/>
      <c r="DT442" s="244"/>
      <c r="DU442" s="244"/>
      <c r="DV442" s="244"/>
      <c r="DW442" s="244"/>
      <c r="DX442" s="244"/>
      <c r="DY442" s="244"/>
      <c r="DZ442" s="244"/>
      <c r="EA442" s="244"/>
      <c r="EB442" s="244"/>
      <c r="EC442" s="245">
        <v>1370000</v>
      </c>
      <c r="ED442" s="244"/>
      <c r="EE442" s="245">
        <v>575000</v>
      </c>
      <c r="EK442" s="242">
        <v>0.70000000000000007</v>
      </c>
      <c r="EO442" s="244"/>
      <c r="EP442" s="244"/>
      <c r="GA442" s="254">
        <v>2.4348472739412919</v>
      </c>
      <c r="GC442" s="254">
        <v>5.3286126520562522</v>
      </c>
      <c r="GE442" s="254">
        <v>25.520643828858617</v>
      </c>
      <c r="GG442" s="254">
        <v>55.976992296140693</v>
      </c>
      <c r="GI442" s="254">
        <v>60.358263028765322</v>
      </c>
      <c r="GK442" s="254">
        <v>23.082452437761365</v>
      </c>
      <c r="GM442" s="254">
        <v>0</v>
      </c>
      <c r="GO442" s="254">
        <v>26.282482252096479</v>
      </c>
      <c r="GP442" s="254"/>
      <c r="GQ442" s="254">
        <v>1202</v>
      </c>
      <c r="GR442" s="254"/>
      <c r="GS442" s="254">
        <v>76.834532374100718</v>
      </c>
      <c r="GT442" s="254"/>
      <c r="GU442" s="184">
        <v>59.292035398230091</v>
      </c>
      <c r="GV442" s="184"/>
      <c r="GW442" s="184">
        <v>77.263969171483623</v>
      </c>
      <c r="GX442" s="184"/>
      <c r="GY442" s="184">
        <v>62.909441233140655</v>
      </c>
      <c r="GZ442" s="184"/>
      <c r="HC442" s="184"/>
      <c r="HG442" s="184">
        <v>3345.0644762528791</v>
      </c>
      <c r="HH442" s="184"/>
      <c r="HI442" s="184">
        <v>14983.889380501085</v>
      </c>
      <c r="HJ442" s="184"/>
      <c r="HK442" s="184">
        <v>1512.4392896466472</v>
      </c>
      <c r="HL442" s="184"/>
      <c r="HM442" s="184">
        <v>25030.5662696992</v>
      </c>
      <c r="HO442" s="183">
        <v>820.98378904891126</v>
      </c>
      <c r="HQ442" s="154"/>
      <c r="HS442" s="238">
        <v>12</v>
      </c>
      <c r="HT442" s="154"/>
      <c r="HU442" s="239"/>
      <c r="HW442" s="239">
        <v>71.000951069999999</v>
      </c>
      <c r="HX442" s="239"/>
      <c r="HY442" s="154"/>
      <c r="HZ442" s="154"/>
      <c r="IA442" s="184">
        <v>4</v>
      </c>
      <c r="IB442" s="184"/>
      <c r="IC442" s="184">
        <v>276</v>
      </c>
      <c r="ID442" s="184"/>
      <c r="IE442" s="185">
        <v>0.3078793471541329</v>
      </c>
      <c r="IF442" s="185"/>
      <c r="IG442" s="184">
        <v>21.243674953635171</v>
      </c>
    </row>
    <row r="443" spans="1:241" ht="15" customHeight="1" x14ac:dyDescent="0.25">
      <c r="A443" s="156">
        <v>440</v>
      </c>
      <c r="B443" s="155"/>
      <c r="C443" s="244"/>
      <c r="D443" s="244"/>
      <c r="E443" s="245">
        <v>119513</v>
      </c>
      <c r="F443" s="244"/>
      <c r="G443" s="244"/>
      <c r="H443" s="244"/>
      <c r="I443" s="244"/>
      <c r="J443" s="244"/>
      <c r="K443" s="244"/>
      <c r="L443" s="244"/>
      <c r="M443" s="244"/>
      <c r="N443" s="244"/>
      <c r="O443" s="244"/>
      <c r="P443" s="244"/>
      <c r="Q443" s="244"/>
      <c r="R443" s="244"/>
      <c r="S443" s="244"/>
      <c r="U443" s="244"/>
      <c r="V443" s="244"/>
      <c r="W443" s="244"/>
      <c r="X443" s="244"/>
      <c r="Y443" s="244"/>
      <c r="Z443" s="244"/>
      <c r="AA443" s="244"/>
      <c r="AB443" s="244"/>
      <c r="AC443" s="244"/>
      <c r="AD443" s="244"/>
      <c r="AE443" s="244"/>
      <c r="AF443" s="244"/>
      <c r="AG443" s="244"/>
      <c r="AH443" s="244"/>
      <c r="AI443" s="244"/>
      <c r="AJ443" s="244"/>
      <c r="AK443" s="244"/>
      <c r="AL443" s="244"/>
      <c r="AM443" s="244"/>
      <c r="AN443" s="244"/>
      <c r="AO443" s="244"/>
      <c r="AP443" s="244"/>
      <c r="AQ443" s="244"/>
      <c r="AR443" s="244"/>
      <c r="AS443" s="244"/>
      <c r="AT443" s="244"/>
      <c r="AU443" s="244"/>
      <c r="AV443" s="244"/>
      <c r="AW443" s="244"/>
      <c r="AX443" s="244"/>
      <c r="AY443" s="244"/>
      <c r="AZ443" s="244"/>
      <c r="BA443" s="244"/>
      <c r="BB443" s="244"/>
      <c r="BC443" s="244">
        <f>SUM(BE443,BG443,BI443)</f>
        <v>6701</v>
      </c>
      <c r="BD443" s="244"/>
      <c r="BE443" s="244">
        <v>1016</v>
      </c>
      <c r="BF443" s="244"/>
      <c r="BG443" s="244">
        <v>23</v>
      </c>
      <c r="BH443" s="244"/>
      <c r="BI443" s="244">
        <v>5662</v>
      </c>
      <c r="BJ443" s="244"/>
      <c r="BK443" s="244"/>
      <c r="BL443" s="244"/>
      <c r="BM443" s="244"/>
      <c r="BN443" s="244"/>
      <c r="BO443" s="244"/>
      <c r="BP443" s="244"/>
      <c r="BQ443" s="244"/>
      <c r="BR443" s="244"/>
      <c r="BS443" s="244"/>
      <c r="BT443" s="244"/>
      <c r="BU443" s="244"/>
      <c r="BW443" s="244"/>
      <c r="BX443" s="244"/>
      <c r="BY443" s="244"/>
      <c r="BZ443" s="244"/>
      <c r="CA443" s="244"/>
      <c r="CB443" s="244"/>
      <c r="CC443" s="244"/>
      <c r="CE443" s="244"/>
      <c r="CF443" s="244"/>
      <c r="CG443" s="244"/>
      <c r="CH443" s="244"/>
      <c r="CI443" s="244"/>
      <c r="CJ443" s="244"/>
      <c r="CK443" s="244"/>
      <c r="CL443" s="244"/>
      <c r="CM443" s="244"/>
      <c r="CN443" s="244"/>
      <c r="CO443" s="257">
        <v>5.4</v>
      </c>
      <c r="CP443" s="244"/>
      <c r="CQ443" s="244"/>
      <c r="CR443" s="244"/>
      <c r="CS443" s="244"/>
      <c r="CT443" s="244"/>
      <c r="CU443" s="244"/>
      <c r="CV443" s="244"/>
      <c r="CW443" s="244"/>
      <c r="CX443" s="244"/>
      <c r="CY443" s="244"/>
      <c r="CZ443" s="244"/>
      <c r="DA443" s="244"/>
      <c r="DE443" s="244"/>
      <c r="DF443" s="244"/>
      <c r="DG443" s="244"/>
      <c r="DH443" s="244"/>
      <c r="DI443" s="244"/>
      <c r="DJ443" s="244"/>
      <c r="DK443" s="244"/>
      <c r="DL443" s="244"/>
      <c r="DM443" s="244"/>
      <c r="DN443" s="244"/>
      <c r="DO443" s="244"/>
      <c r="DP443" s="244"/>
      <c r="DQ443" s="244"/>
      <c r="DR443" s="244"/>
      <c r="DS443" s="244"/>
      <c r="DT443" s="244"/>
      <c r="DU443" s="244"/>
      <c r="DV443" s="244"/>
      <c r="DW443" s="244"/>
      <c r="DX443" s="244"/>
      <c r="DY443" s="244"/>
      <c r="DZ443" s="244"/>
      <c r="EA443" s="244"/>
      <c r="EB443" s="244"/>
      <c r="EC443" s="245">
        <v>1272000</v>
      </c>
      <c r="ED443" s="244"/>
      <c r="EE443" s="245">
        <v>586400</v>
      </c>
      <c r="EK443" s="242">
        <v>0.70000000000000007</v>
      </c>
      <c r="EO443" s="244"/>
      <c r="EP443" s="244"/>
      <c r="GA443" s="254">
        <v>2.3365209242252263</v>
      </c>
      <c r="GB443" s="254"/>
      <c r="GC443" s="254">
        <v>4.5881716172433942</v>
      </c>
      <c r="GD443" s="254"/>
      <c r="GE443" s="254">
        <v>25.390294426453515</v>
      </c>
      <c r="GF443" s="254"/>
      <c r="GG443" s="254">
        <v>61.416894365902685</v>
      </c>
      <c r="GH443" s="254"/>
      <c r="GI443" s="254">
        <v>49.787671742731483</v>
      </c>
      <c r="GJ443" s="254"/>
      <c r="GK443" s="254">
        <v>18.693388216494423</v>
      </c>
      <c r="GL443" s="254"/>
      <c r="GM443" s="254">
        <v>1.0983719292435346</v>
      </c>
      <c r="GN443" s="254"/>
      <c r="GO443" s="254">
        <v>26.435796680925627</v>
      </c>
      <c r="GP443" s="254"/>
      <c r="GQ443" s="254">
        <v>1322</v>
      </c>
      <c r="GR443" s="254"/>
      <c r="GS443" s="254">
        <v>81.099999999999994</v>
      </c>
      <c r="GT443" s="254"/>
      <c r="GU443" s="184">
        <v>70.7</v>
      </c>
      <c r="GV443" s="184"/>
      <c r="GW443" s="184">
        <v>78.800000000000011</v>
      </c>
      <c r="GX443" s="184"/>
      <c r="GY443" s="184">
        <v>63.4</v>
      </c>
      <c r="GZ443" s="184"/>
      <c r="HC443" s="184"/>
      <c r="HG443" s="184">
        <v>3213.5024915012473</v>
      </c>
      <c r="HH443" s="184"/>
      <c r="HI443" s="184">
        <v>13134.264582979873</v>
      </c>
      <c r="HJ443" s="184"/>
      <c r="HK443" s="184">
        <v>1657.0211322035177</v>
      </c>
      <c r="HL443" s="184"/>
      <c r="HM443" s="184">
        <v>23570.921384181325</v>
      </c>
      <c r="HO443" s="183">
        <v>998.99721870092515</v>
      </c>
      <c r="HQ443" s="154"/>
      <c r="HS443" s="238">
        <v>11</v>
      </c>
      <c r="HT443" s="154"/>
      <c r="HU443" s="239"/>
      <c r="HW443" s="239">
        <v>72.707033109999998</v>
      </c>
      <c r="HX443" s="239"/>
      <c r="HY443" s="154"/>
      <c r="HZ443" s="154"/>
      <c r="IA443" s="184"/>
      <c r="IB443" s="184"/>
      <c r="ID443" s="184"/>
      <c r="IE443" s="185"/>
      <c r="IF443" s="185"/>
      <c r="IG443" s="184"/>
    </row>
    <row r="444" spans="1:241" ht="15" customHeight="1" x14ac:dyDescent="0.25">
      <c r="A444" s="198">
        <v>441</v>
      </c>
      <c r="B444" s="155"/>
      <c r="C444" s="244"/>
      <c r="D444" s="244"/>
      <c r="E444" s="245">
        <v>129254</v>
      </c>
      <c r="F444" s="244"/>
      <c r="G444" s="244"/>
      <c r="H444" s="244"/>
      <c r="I444" s="244"/>
      <c r="J444" s="244"/>
      <c r="K444" s="244"/>
      <c r="L444" s="244"/>
      <c r="M444" s="244"/>
      <c r="N444" s="244"/>
      <c r="O444" s="244"/>
      <c r="P444" s="244"/>
      <c r="Q444" s="244"/>
      <c r="R444" s="244"/>
      <c r="S444" s="244"/>
      <c r="U444" s="244"/>
      <c r="V444" s="244"/>
      <c r="W444" s="244"/>
      <c r="X444" s="244"/>
      <c r="Y444" s="244"/>
      <c r="Z444" s="244"/>
      <c r="AA444" s="244"/>
      <c r="AB444" s="244"/>
      <c r="AC444" s="244"/>
      <c r="AD444" s="244"/>
      <c r="AE444" s="244"/>
      <c r="AF444" s="244"/>
      <c r="AG444" s="244"/>
      <c r="AH444" s="244"/>
      <c r="AI444" s="244"/>
      <c r="AJ444" s="244"/>
      <c r="AK444" s="244"/>
      <c r="AL444" s="244"/>
      <c r="AM444" s="244"/>
      <c r="AN444" s="244"/>
      <c r="AO444" s="244"/>
      <c r="AP444" s="244"/>
      <c r="AQ444" s="244"/>
      <c r="AR444" s="244"/>
      <c r="AS444" s="244"/>
      <c r="AT444" s="244"/>
      <c r="AU444" s="244"/>
      <c r="AV444" s="244"/>
      <c r="AW444" s="244"/>
      <c r="AX444" s="244"/>
      <c r="AY444" s="244"/>
      <c r="AZ444" s="244"/>
      <c r="BA444" s="244"/>
      <c r="BB444" s="244"/>
      <c r="BC444" s="244">
        <v>6915</v>
      </c>
      <c r="BD444" s="244"/>
      <c r="BE444" s="244">
        <v>923</v>
      </c>
      <c r="BF444" s="244"/>
      <c r="BG444" s="244">
        <v>36</v>
      </c>
      <c r="BH444" s="244"/>
      <c r="BI444" s="244">
        <v>5956</v>
      </c>
      <c r="BJ444" s="244"/>
      <c r="BK444" s="244"/>
      <c r="BL444" s="244"/>
      <c r="BM444" s="244"/>
      <c r="BN444" s="244"/>
      <c r="BO444" s="244"/>
      <c r="BP444" s="244"/>
      <c r="BQ444" s="244"/>
      <c r="BR444" s="244"/>
      <c r="BS444" s="244"/>
      <c r="BT444" s="244"/>
      <c r="BU444" s="244"/>
      <c r="BW444" s="244"/>
      <c r="BX444" s="244"/>
      <c r="BY444" s="244"/>
      <c r="BZ444" s="244"/>
      <c r="CA444" s="244"/>
      <c r="CB444" s="244"/>
      <c r="CC444" s="244"/>
      <c r="CE444" s="244"/>
      <c r="CF444" s="244"/>
      <c r="CG444" s="244"/>
      <c r="CH444" s="244"/>
      <c r="CI444" s="244"/>
      <c r="CJ444" s="244"/>
      <c r="CK444" s="244"/>
      <c r="CL444" s="244"/>
      <c r="CM444" s="244"/>
      <c r="CN444" s="244"/>
      <c r="CO444" s="257">
        <v>5.0999999999999996</v>
      </c>
      <c r="CP444" s="244"/>
      <c r="CQ444" s="244"/>
      <c r="CR444" s="244"/>
      <c r="CS444" s="244"/>
      <c r="CT444" s="244"/>
      <c r="CU444" s="244"/>
      <c r="CV444" s="244"/>
      <c r="CW444" s="244"/>
      <c r="CX444" s="244"/>
      <c r="CY444" s="244"/>
      <c r="CZ444" s="244"/>
      <c r="DA444" s="244"/>
      <c r="DE444" s="244"/>
      <c r="DF444" s="244"/>
      <c r="DG444" s="244"/>
      <c r="DH444" s="244"/>
      <c r="DI444" s="244"/>
      <c r="DJ444" s="244"/>
      <c r="DK444" s="244"/>
      <c r="DL444" s="244"/>
      <c r="DM444" s="244"/>
      <c r="DN444" s="244"/>
      <c r="DO444" s="244"/>
      <c r="DP444" s="244"/>
      <c r="DQ444" s="244"/>
      <c r="DR444" s="244"/>
      <c r="DS444" s="244"/>
      <c r="DT444" s="244"/>
      <c r="DU444" s="244"/>
      <c r="DV444" s="244"/>
      <c r="DW444" s="244"/>
      <c r="DX444" s="244"/>
      <c r="DY444" s="244"/>
      <c r="DZ444" s="244"/>
      <c r="EA444" s="244"/>
      <c r="EB444" s="244"/>
      <c r="EC444" s="245">
        <v>1295000</v>
      </c>
      <c r="ED444" s="244"/>
      <c r="EE444" s="245">
        <v>588000</v>
      </c>
      <c r="EK444" s="242">
        <v>0.7</v>
      </c>
      <c r="EO444" s="244"/>
      <c r="EP444" s="244"/>
      <c r="GA444" s="254">
        <v>2.1026552488908297</v>
      </c>
      <c r="GB444" s="254"/>
      <c r="GC444" s="254">
        <v>4.3000152133958709</v>
      </c>
      <c r="GD444" s="254"/>
      <c r="GE444" s="254">
        <v>24.30485658797646</v>
      </c>
      <c r="GF444" s="254"/>
      <c r="GG444" s="254">
        <v>63.012423798985488</v>
      </c>
      <c r="GH444" s="254"/>
      <c r="GI444" s="254">
        <v>60.241589036465932</v>
      </c>
      <c r="GJ444" s="254"/>
      <c r="GK444" s="254">
        <v>19.057307180209566</v>
      </c>
      <c r="GL444" s="254"/>
      <c r="GM444" s="254">
        <v>1.7050761598634567</v>
      </c>
      <c r="GN444" s="254"/>
      <c r="GO444" s="254">
        <v>26.16705668639446</v>
      </c>
      <c r="GP444" s="254"/>
      <c r="GQ444" s="254">
        <v>1331.5</v>
      </c>
      <c r="GR444" s="254"/>
      <c r="GS444" s="254">
        <v>82.3</v>
      </c>
      <c r="GT444" s="254"/>
      <c r="GU444" s="184">
        <v>72.300000000000011</v>
      </c>
      <c r="GV444" s="184"/>
      <c r="GW444" s="184">
        <v>79.949999999999989</v>
      </c>
      <c r="GX444" s="184"/>
      <c r="GY444" s="184">
        <v>65.05</v>
      </c>
      <c r="GZ444" s="184"/>
      <c r="HC444" s="184"/>
      <c r="HG444" s="184">
        <v>2706.1303334370614</v>
      </c>
      <c r="HH444" s="184"/>
      <c r="HI444" s="184">
        <v>10982.462114762473</v>
      </c>
      <c r="HJ444" s="184"/>
      <c r="HK444" s="184">
        <v>1620.507641632955</v>
      </c>
      <c r="HL444" s="184"/>
      <c r="HM444" s="184">
        <v>20106.037565245984</v>
      </c>
      <c r="HO444" s="183">
        <v>998.7376231246833</v>
      </c>
      <c r="HQ444" s="154"/>
      <c r="HS444" s="238">
        <v>12</v>
      </c>
      <c r="HT444" s="154"/>
      <c r="HU444" s="239"/>
      <c r="HW444" s="239">
        <v>75.900000000000006</v>
      </c>
      <c r="HX444" s="239"/>
      <c r="HY444" s="154"/>
      <c r="HZ444" s="154"/>
      <c r="IA444" s="184"/>
      <c r="IB444" s="184"/>
      <c r="ID444" s="184"/>
      <c r="IE444" s="185"/>
      <c r="IF444" s="185"/>
      <c r="IG444" s="184"/>
    </row>
    <row r="445" spans="1:241" ht="15" customHeight="1" x14ac:dyDescent="0.25">
      <c r="A445" s="156">
        <v>442</v>
      </c>
      <c r="B445" s="155"/>
      <c r="C445" s="244"/>
      <c r="D445" s="244"/>
      <c r="E445" s="245">
        <v>138596</v>
      </c>
      <c r="F445" s="244"/>
      <c r="G445" s="244"/>
      <c r="H445" s="244"/>
      <c r="I445" s="244"/>
      <c r="J445" s="244"/>
      <c r="K445" s="244"/>
      <c r="L445" s="244"/>
      <c r="M445" s="244"/>
      <c r="N445" s="244"/>
      <c r="O445" s="244"/>
      <c r="P445" s="244"/>
      <c r="Q445" s="244"/>
      <c r="R445" s="244"/>
      <c r="S445" s="244"/>
      <c r="U445" s="244"/>
      <c r="V445" s="244"/>
      <c r="W445" s="244"/>
      <c r="X445" s="244"/>
      <c r="Y445" s="244"/>
      <c r="Z445" s="244"/>
      <c r="AA445" s="244"/>
      <c r="AB445" s="244"/>
      <c r="AC445" s="244"/>
      <c r="AD445" s="244"/>
      <c r="AE445" s="244"/>
      <c r="AF445" s="244"/>
      <c r="AG445" s="244"/>
      <c r="AH445" s="244"/>
      <c r="AI445" s="244"/>
      <c r="AJ445" s="244"/>
      <c r="AK445" s="244"/>
      <c r="AL445" s="244"/>
      <c r="AM445" s="244"/>
      <c r="AN445" s="244"/>
      <c r="AO445" s="244"/>
      <c r="AP445" s="244"/>
      <c r="AQ445" s="244"/>
      <c r="AR445" s="244"/>
      <c r="AS445" s="244"/>
      <c r="AT445" s="244"/>
      <c r="AU445" s="244"/>
      <c r="AV445" s="244"/>
      <c r="AW445" s="244"/>
      <c r="AX445" s="244"/>
      <c r="AY445" s="244"/>
      <c r="AZ445" s="244"/>
      <c r="BA445" s="244"/>
      <c r="BB445" s="244"/>
      <c r="BC445" s="244">
        <v>5773</v>
      </c>
      <c r="BD445" s="244"/>
      <c r="BE445" s="244">
        <v>1070</v>
      </c>
      <c r="BF445" s="244"/>
      <c r="BG445" s="244">
        <v>35</v>
      </c>
      <c r="BH445" s="244"/>
      <c r="BI445" s="244">
        <v>4668</v>
      </c>
      <c r="BJ445" s="244"/>
      <c r="BK445" s="244"/>
      <c r="BL445" s="244"/>
      <c r="BM445" s="244"/>
      <c r="BN445" s="244"/>
      <c r="BO445" s="244"/>
      <c r="BP445" s="244"/>
      <c r="BQ445" s="244"/>
      <c r="BR445" s="244"/>
      <c r="BS445" s="244"/>
      <c r="BT445" s="244"/>
      <c r="BU445" s="244"/>
      <c r="BW445" s="244"/>
      <c r="BX445" s="244"/>
      <c r="BY445" s="244"/>
      <c r="BZ445" s="244"/>
      <c r="CA445" s="244"/>
      <c r="CB445" s="244"/>
      <c r="CC445" s="244"/>
      <c r="CE445" s="244"/>
      <c r="CF445" s="244"/>
      <c r="CG445" s="244"/>
      <c r="CH445" s="244"/>
      <c r="CI445" s="244"/>
      <c r="CJ445" s="244"/>
      <c r="CK445" s="244"/>
      <c r="CL445" s="244"/>
      <c r="CM445" s="244"/>
      <c r="CN445" s="244"/>
      <c r="CO445" s="257">
        <v>3.8</v>
      </c>
      <c r="CP445" s="244"/>
      <c r="CQ445" s="244"/>
      <c r="CR445" s="244"/>
      <c r="CS445" s="244"/>
      <c r="CT445" s="244"/>
      <c r="CU445" s="244"/>
      <c r="CV445" s="244"/>
      <c r="CW445" s="244"/>
      <c r="CX445" s="244"/>
      <c r="CY445" s="244"/>
      <c r="CZ445" s="244"/>
      <c r="DA445" s="244"/>
      <c r="DE445" s="244"/>
      <c r="DF445" s="244"/>
      <c r="DG445" s="244"/>
      <c r="DH445" s="244"/>
      <c r="DI445" s="244"/>
      <c r="DJ445" s="244"/>
      <c r="DK445" s="244"/>
      <c r="DL445" s="244"/>
      <c r="DM445" s="244"/>
      <c r="DN445" s="244"/>
      <c r="DO445" s="244"/>
      <c r="DP445" s="244"/>
      <c r="DQ445" s="244"/>
      <c r="DR445" s="244"/>
      <c r="DS445" s="244"/>
      <c r="DT445" s="244"/>
      <c r="DU445" s="244"/>
      <c r="DV445" s="244"/>
      <c r="DW445" s="244"/>
      <c r="DX445" s="244"/>
      <c r="DY445" s="244"/>
      <c r="DZ445" s="244"/>
      <c r="EA445" s="244"/>
      <c r="EB445" s="244"/>
      <c r="EC445" s="245">
        <v>1300000</v>
      </c>
      <c r="ED445" s="244"/>
      <c r="EE445" s="245">
        <v>590800</v>
      </c>
      <c r="EK445" s="242">
        <v>0.89999999999999991</v>
      </c>
      <c r="EO445" s="244"/>
      <c r="EP445" s="244"/>
      <c r="GA445" s="254">
        <v>1.8898524963155419</v>
      </c>
      <c r="GB445" s="254"/>
      <c r="GC445" s="254">
        <v>4.0264913738546939</v>
      </c>
      <c r="GD445" s="254"/>
      <c r="GE445" s="254">
        <v>23.308419143475916</v>
      </c>
      <c r="GF445" s="254"/>
      <c r="GG445" s="254">
        <v>64.414789156200612</v>
      </c>
      <c r="GH445" s="254"/>
      <c r="GI445" s="254">
        <v>69.233055630298495</v>
      </c>
      <c r="GJ445" s="254"/>
      <c r="GK445" s="254">
        <v>19.383198677230684</v>
      </c>
      <c r="GL445" s="254"/>
      <c r="GM445" s="254">
        <v>2.2339056082051303</v>
      </c>
      <c r="GN445" s="254"/>
      <c r="GO445" s="254">
        <v>27.386926766492593</v>
      </c>
      <c r="GP445" s="254"/>
      <c r="GQ445" s="254">
        <v>1341</v>
      </c>
      <c r="GR445" s="254"/>
      <c r="GS445" s="254">
        <v>83.5</v>
      </c>
      <c r="GT445" s="254"/>
      <c r="GU445" s="184">
        <v>73.900000000000006</v>
      </c>
      <c r="GV445" s="184"/>
      <c r="GW445" s="184"/>
      <c r="GX445" s="184"/>
      <c r="GY445" s="184"/>
      <c r="GZ445" s="184"/>
      <c r="HC445" s="184"/>
      <c r="HG445" s="184">
        <v>2742.5500296099312</v>
      </c>
      <c r="HH445" s="184"/>
      <c r="HI445" s="184">
        <v>11272.444886420773</v>
      </c>
      <c r="HJ445" s="184"/>
      <c r="HK445" s="184">
        <v>1716.2586455411913</v>
      </c>
      <c r="HL445" s="184"/>
      <c r="HM445" s="184">
        <v>19959.886923584032</v>
      </c>
      <c r="HO445" s="183">
        <v>1048.2214603091477</v>
      </c>
      <c r="HQ445" s="154"/>
      <c r="HS445" s="238">
        <v>11</v>
      </c>
      <c r="HT445" s="154"/>
      <c r="HU445" s="239"/>
      <c r="HW445" s="239">
        <v>79.8</v>
      </c>
      <c r="HX445" s="239"/>
      <c r="HY445" s="154"/>
      <c r="HZ445" s="154"/>
      <c r="IA445" s="184"/>
      <c r="IB445" s="184"/>
      <c r="ID445" s="184"/>
      <c r="IE445" s="185"/>
      <c r="IF445" s="185"/>
      <c r="IG445" s="184"/>
    </row>
    <row r="446" spans="1:241" ht="15" customHeight="1" x14ac:dyDescent="0.25">
      <c r="A446" s="156">
        <v>443</v>
      </c>
      <c r="B446" s="155"/>
      <c r="C446" s="244"/>
      <c r="D446" s="244"/>
      <c r="E446" s="245">
        <v>148039</v>
      </c>
      <c r="F446" s="244"/>
      <c r="G446" s="244"/>
      <c r="H446" s="244"/>
      <c r="I446" s="244"/>
      <c r="J446" s="244"/>
      <c r="K446" s="244"/>
      <c r="L446" s="244"/>
      <c r="M446" s="244"/>
      <c r="N446" s="244"/>
      <c r="O446" s="244"/>
      <c r="P446" s="244"/>
      <c r="Q446" s="244"/>
      <c r="R446" s="244"/>
      <c r="S446" s="244"/>
      <c r="U446" s="244"/>
      <c r="V446" s="244"/>
      <c r="W446" s="244"/>
      <c r="X446" s="244"/>
      <c r="Y446" s="244"/>
      <c r="Z446" s="244"/>
      <c r="AA446" s="244"/>
      <c r="AB446" s="244"/>
      <c r="AC446" s="244"/>
      <c r="AD446" s="244"/>
      <c r="AE446" s="244"/>
      <c r="AF446" s="244"/>
      <c r="AG446" s="244"/>
      <c r="AH446" s="244"/>
      <c r="AI446" s="244"/>
      <c r="AJ446" s="244"/>
      <c r="AK446" s="244"/>
      <c r="AL446" s="244"/>
      <c r="AM446" s="244"/>
      <c r="AN446" s="244"/>
      <c r="AO446" s="244"/>
      <c r="AP446" s="244"/>
      <c r="AQ446" s="244"/>
      <c r="AR446" s="244"/>
      <c r="AS446" s="244"/>
      <c r="AT446" s="244"/>
      <c r="AU446" s="244"/>
      <c r="AV446" s="244"/>
      <c r="AW446" s="244"/>
      <c r="AX446" s="244"/>
      <c r="AY446" s="244"/>
      <c r="AZ446" s="244"/>
      <c r="BA446" s="244"/>
      <c r="BB446" s="244"/>
      <c r="BC446" s="244">
        <v>4773</v>
      </c>
      <c r="BD446" s="244"/>
      <c r="BE446" s="244">
        <v>1449</v>
      </c>
      <c r="BF446" s="244"/>
      <c r="BG446" s="244">
        <v>10</v>
      </c>
      <c r="BH446" s="244"/>
      <c r="BI446" s="244">
        <v>3314</v>
      </c>
      <c r="BJ446" s="244"/>
      <c r="BK446" s="244"/>
      <c r="BL446" s="244"/>
      <c r="BM446" s="244"/>
      <c r="BN446" s="244"/>
      <c r="BO446" s="244"/>
      <c r="BP446" s="244"/>
      <c r="BQ446" s="244"/>
      <c r="BR446" s="244"/>
      <c r="BS446" s="244"/>
      <c r="BT446" s="244"/>
      <c r="BU446" s="244"/>
      <c r="BW446" s="244"/>
      <c r="BX446" s="244"/>
      <c r="BY446" s="244"/>
      <c r="BZ446" s="244"/>
      <c r="CA446" s="244"/>
      <c r="CB446" s="244"/>
      <c r="CC446" s="244"/>
      <c r="CE446" s="244"/>
      <c r="CF446" s="244"/>
      <c r="CG446" s="244"/>
      <c r="CH446" s="244"/>
      <c r="CI446" s="244"/>
      <c r="CJ446" s="244"/>
      <c r="CK446" s="244"/>
      <c r="CL446" s="244"/>
      <c r="CM446" s="244"/>
      <c r="CN446" s="244"/>
      <c r="CO446" s="257">
        <v>4.2</v>
      </c>
      <c r="CP446" s="244"/>
      <c r="CQ446" s="244"/>
      <c r="CR446" s="244"/>
      <c r="CS446" s="244"/>
      <c r="CT446" s="244"/>
      <c r="CU446" s="244"/>
      <c r="CV446" s="244"/>
      <c r="CW446" s="244"/>
      <c r="CX446" s="244"/>
      <c r="CY446" s="244"/>
      <c r="CZ446" s="244"/>
      <c r="DA446" s="244"/>
      <c r="DE446" s="244"/>
      <c r="DF446" s="244"/>
      <c r="DG446" s="244"/>
      <c r="DH446" s="244"/>
      <c r="DI446" s="244"/>
      <c r="DJ446" s="244"/>
      <c r="DK446" s="244"/>
      <c r="DL446" s="244"/>
      <c r="DM446" s="244"/>
      <c r="DN446" s="244"/>
      <c r="DO446" s="244"/>
      <c r="DP446" s="244"/>
      <c r="DQ446" s="244"/>
      <c r="DR446" s="244"/>
      <c r="DS446" s="244"/>
      <c r="DT446" s="244"/>
      <c r="DU446" s="244"/>
      <c r="DV446" s="244"/>
      <c r="DW446" s="244"/>
      <c r="DX446" s="244"/>
      <c r="DY446" s="244"/>
      <c r="DZ446" s="244"/>
      <c r="EA446" s="244"/>
      <c r="EB446" s="244"/>
      <c r="EC446" s="245">
        <v>1360000</v>
      </c>
      <c r="ED446" s="244"/>
      <c r="EE446" s="245">
        <v>565000</v>
      </c>
      <c r="EK446" s="242">
        <v>1.6</v>
      </c>
      <c r="EO446" s="244"/>
      <c r="EP446" s="244"/>
      <c r="GA446" s="254">
        <v>0.8896396335491783</v>
      </c>
      <c r="GB446" s="254"/>
      <c r="GC446" s="254">
        <v>4.3556488748367155</v>
      </c>
      <c r="GD446" s="254"/>
      <c r="GE446" s="254">
        <v>20.085086608350551</v>
      </c>
      <c r="GF446" s="254"/>
      <c r="GG446" s="254">
        <v>59.142983086919678</v>
      </c>
      <c r="GH446" s="254"/>
      <c r="GI446" s="254">
        <v>55.370989289660344</v>
      </c>
      <c r="GJ446" s="254"/>
      <c r="GK446" s="254">
        <v>16.03545636743636</v>
      </c>
      <c r="GL446" s="254"/>
      <c r="GM446" s="254">
        <v>1.4912537694340187</v>
      </c>
      <c r="GN446" s="254"/>
      <c r="GO446" s="254">
        <v>24.292081644579735</v>
      </c>
      <c r="GP446" s="254"/>
      <c r="GQ446" s="254"/>
      <c r="GR446" s="254"/>
      <c r="GS446" s="254"/>
      <c r="GT446" s="254"/>
      <c r="GU446" s="184"/>
      <c r="GV446" s="184"/>
      <c r="GW446" s="184"/>
      <c r="GX446" s="184"/>
      <c r="GY446" s="184"/>
      <c r="GZ446" s="184"/>
      <c r="HC446" s="184"/>
      <c r="HG446" s="184">
        <v>2424.4106314895839</v>
      </c>
      <c r="HH446" s="184"/>
      <c r="HI446" s="184">
        <v>9528.9405516010356</v>
      </c>
      <c r="HJ446" s="184"/>
      <c r="HK446" s="184">
        <v>1701.1689414223208</v>
      </c>
      <c r="HL446" s="184"/>
      <c r="HM446" s="184">
        <v>19463.854241494155</v>
      </c>
      <c r="HO446" s="183">
        <v>1138</v>
      </c>
      <c r="HQ446" s="154"/>
      <c r="HS446" s="238">
        <v>11</v>
      </c>
      <c r="HT446" s="154"/>
      <c r="HU446" s="239"/>
      <c r="HW446" s="239">
        <v>80</v>
      </c>
      <c r="HX446" s="239"/>
      <c r="HY446" s="154"/>
      <c r="HZ446" s="154"/>
      <c r="IA446" s="184"/>
      <c r="IB446" s="184"/>
      <c r="ID446" s="184"/>
      <c r="IE446" s="185"/>
      <c r="IF446" s="185"/>
      <c r="IG446" s="184"/>
    </row>
    <row r="447" spans="1:241" ht="15" customHeight="1" x14ac:dyDescent="0.3">
      <c r="A447" s="156">
        <v>444</v>
      </c>
      <c r="B447" s="155"/>
      <c r="C447" s="244"/>
      <c r="D447" s="244"/>
      <c r="E447" s="245">
        <v>159141</v>
      </c>
      <c r="F447" s="244"/>
      <c r="G447" s="244"/>
      <c r="H447" s="244"/>
      <c r="I447" s="244"/>
      <c r="J447" s="244"/>
      <c r="K447" s="244"/>
      <c r="L447" s="244"/>
      <c r="M447" s="244"/>
      <c r="N447" s="244"/>
      <c r="O447" s="244"/>
      <c r="P447" s="244"/>
      <c r="Q447" s="244"/>
      <c r="R447" s="244"/>
      <c r="S447" s="244"/>
      <c r="U447" s="244"/>
      <c r="V447" s="244"/>
      <c r="W447" s="244"/>
      <c r="X447" s="244"/>
      <c r="Y447" s="244"/>
      <c r="Z447" s="244"/>
      <c r="AA447" s="244"/>
      <c r="AB447" s="244"/>
      <c r="AC447" s="244"/>
      <c r="AD447" s="244"/>
      <c r="AE447" s="244"/>
      <c r="AF447" s="244"/>
      <c r="AG447" s="244"/>
      <c r="AH447" s="244"/>
      <c r="AI447" s="244"/>
      <c r="AJ447" s="244"/>
      <c r="AK447" s="244"/>
      <c r="AL447" s="244"/>
      <c r="AM447" s="244"/>
      <c r="AN447" s="244"/>
      <c r="AO447" s="244"/>
      <c r="AP447" s="244"/>
      <c r="AQ447" s="244"/>
      <c r="AR447" s="244"/>
      <c r="AS447" s="244"/>
      <c r="AT447" s="244"/>
      <c r="AU447" s="244"/>
      <c r="AV447" s="244"/>
      <c r="AW447" s="244"/>
      <c r="AX447" s="244"/>
      <c r="AY447" s="244"/>
      <c r="AZ447" s="244"/>
      <c r="BA447" s="244"/>
      <c r="BB447" s="244"/>
      <c r="BC447" s="278">
        <f t="shared" ref="BC447" si="163">SUM(BE447,BG447,BI447)</f>
        <v>6201</v>
      </c>
      <c r="BD447" s="279"/>
      <c r="BE447" s="280">
        <v>1992</v>
      </c>
      <c r="BF447" s="279"/>
      <c r="BG447" s="280">
        <v>57</v>
      </c>
      <c r="BH447" s="279"/>
      <c r="BI447" s="280">
        <v>4152</v>
      </c>
      <c r="BJ447" s="244"/>
      <c r="BK447" s="244"/>
      <c r="BL447" s="244"/>
      <c r="BM447" s="244"/>
      <c r="BN447" s="244"/>
      <c r="BO447" s="244"/>
      <c r="BP447" s="244"/>
      <c r="BQ447" s="244"/>
      <c r="BR447" s="244"/>
      <c r="BS447" s="244"/>
      <c r="BT447" s="244"/>
      <c r="BU447" s="244"/>
      <c r="BW447" s="244"/>
      <c r="BX447" s="244"/>
      <c r="BY447" s="244"/>
      <c r="BZ447" s="244"/>
      <c r="CA447" s="244"/>
      <c r="CB447" s="244"/>
      <c r="CC447" s="244"/>
      <c r="CE447" s="244"/>
      <c r="CF447" s="244"/>
      <c r="CG447" s="244"/>
      <c r="CH447" s="244"/>
      <c r="CI447" s="244"/>
      <c r="CJ447" s="244"/>
      <c r="CK447" s="244"/>
      <c r="CL447" s="244"/>
      <c r="CM447" s="244"/>
      <c r="CN447" s="244"/>
      <c r="CO447" s="257"/>
      <c r="CP447" s="244"/>
      <c r="CQ447" s="244"/>
      <c r="CR447" s="244"/>
      <c r="CS447" s="244"/>
      <c r="CT447" s="244"/>
      <c r="CU447" s="244"/>
      <c r="CV447" s="244"/>
      <c r="CW447" s="244"/>
      <c r="CX447" s="244"/>
      <c r="CY447" s="244"/>
      <c r="CZ447" s="244"/>
      <c r="DA447" s="244"/>
      <c r="DE447" s="244"/>
      <c r="DF447" s="244"/>
      <c r="DG447" s="244"/>
      <c r="DH447" s="244"/>
      <c r="DI447" s="244"/>
      <c r="DJ447" s="244"/>
      <c r="DK447" s="244"/>
      <c r="DL447" s="244"/>
      <c r="DM447" s="244"/>
      <c r="DN447" s="244"/>
      <c r="DO447" s="244"/>
      <c r="DP447" s="244"/>
      <c r="DQ447" s="244"/>
      <c r="DR447" s="244"/>
      <c r="DS447" s="244"/>
      <c r="DT447" s="244"/>
      <c r="DU447" s="244"/>
      <c r="DV447" s="244"/>
      <c r="DW447" s="244"/>
      <c r="DX447" s="244"/>
      <c r="DY447" s="244"/>
      <c r="DZ447" s="244"/>
      <c r="EA447" s="244"/>
      <c r="EB447" s="244"/>
      <c r="EC447" s="245">
        <v>1420000</v>
      </c>
      <c r="ED447" s="244"/>
      <c r="EE447" s="245">
        <v>585000</v>
      </c>
      <c r="EK447" s="242">
        <v>1.4000000000000001</v>
      </c>
      <c r="EO447" s="244"/>
      <c r="EP447" s="244"/>
      <c r="GA447" s="254">
        <v>2.3820075076373661</v>
      </c>
      <c r="GB447" s="254"/>
      <c r="GC447" s="254">
        <v>4.615986378439084</v>
      </c>
      <c r="GD447" s="254"/>
      <c r="GE447" s="254">
        <v>17.276573075932028</v>
      </c>
      <c r="GF447" s="254"/>
      <c r="GG447" s="254">
        <v>48.84651440944576</v>
      </c>
      <c r="GH447" s="254"/>
      <c r="GI447" s="254">
        <v>54.380237837836468</v>
      </c>
      <c r="GJ447" s="254"/>
      <c r="GK447" s="254">
        <v>13.33277284397386</v>
      </c>
      <c r="GL447" s="254"/>
      <c r="GM447" s="254">
        <v>4.1045098593602019</v>
      </c>
      <c r="GN447" s="254"/>
      <c r="GO447" s="254">
        <v>21.191149737859721</v>
      </c>
      <c r="GP447" s="254"/>
      <c r="GQ447" s="254"/>
      <c r="GR447" s="254"/>
      <c r="GS447" s="254"/>
      <c r="GT447" s="254"/>
      <c r="GU447" s="184"/>
      <c r="GV447" s="184"/>
      <c r="GW447" s="184"/>
      <c r="GX447" s="184"/>
      <c r="GY447" s="184"/>
      <c r="GZ447" s="184"/>
      <c r="HC447" s="184"/>
      <c r="HG447" s="184">
        <v>3140.414123404089</v>
      </c>
      <c r="HH447" s="184"/>
      <c r="HI447" s="184">
        <v>11454.767885263611</v>
      </c>
      <c r="HJ447" s="184"/>
      <c r="HK447" s="184">
        <v>1898.8247849343416</v>
      </c>
      <c r="HL447" s="184"/>
      <c r="HM447" s="184">
        <v>22715.618777411924</v>
      </c>
      <c r="HO447" s="183">
        <v>980.14712339315986</v>
      </c>
      <c r="HQ447" s="154"/>
      <c r="HS447" s="238">
        <v>11</v>
      </c>
      <c r="HT447" s="154"/>
      <c r="HU447" s="239"/>
      <c r="HW447" s="239">
        <v>83.99270039999999</v>
      </c>
      <c r="HX447" s="239"/>
      <c r="HY447" s="154"/>
      <c r="HZ447" s="154"/>
      <c r="IA447" s="184"/>
      <c r="IB447" s="184"/>
      <c r="ID447" s="184"/>
      <c r="IE447" s="185"/>
      <c r="IF447" s="185"/>
      <c r="IG447" s="184"/>
    </row>
    <row r="448" spans="1:241" ht="15" customHeight="1" x14ac:dyDescent="0.35">
      <c r="A448" s="156">
        <v>445</v>
      </c>
      <c r="B448" s="155"/>
      <c r="C448" s="244"/>
      <c r="D448" s="244"/>
      <c r="E448" s="245">
        <v>170317</v>
      </c>
      <c r="F448" s="244"/>
      <c r="G448" s="244"/>
      <c r="H448" s="244"/>
      <c r="I448" s="244"/>
      <c r="J448" s="244"/>
      <c r="K448" s="244"/>
      <c r="L448" s="244"/>
      <c r="M448" s="244"/>
      <c r="N448" s="244"/>
      <c r="O448" s="244"/>
      <c r="P448" s="244"/>
      <c r="Q448" s="244"/>
      <c r="R448" s="244"/>
      <c r="S448" s="244"/>
      <c r="U448" s="244"/>
      <c r="V448" s="244"/>
      <c r="W448" s="244"/>
      <c r="X448" s="244"/>
      <c r="Y448" s="244"/>
      <c r="Z448" s="244"/>
      <c r="AA448" s="244"/>
      <c r="AB448" s="244"/>
      <c r="AC448" s="244"/>
      <c r="AD448" s="244"/>
      <c r="AE448" s="244"/>
      <c r="AF448" s="244"/>
      <c r="AG448" s="244"/>
      <c r="AH448" s="244"/>
      <c r="AI448" s="244"/>
      <c r="AJ448" s="244"/>
      <c r="AK448" s="244"/>
      <c r="AL448" s="244"/>
      <c r="AM448" s="244"/>
      <c r="AN448" s="244"/>
      <c r="AO448" s="244"/>
      <c r="AP448" s="244"/>
      <c r="AQ448" s="244"/>
      <c r="AR448" s="244"/>
      <c r="AS448" s="244"/>
      <c r="AT448" s="244"/>
      <c r="AU448" s="244"/>
      <c r="AV448" s="244"/>
      <c r="AW448" s="244"/>
      <c r="AX448" s="244"/>
      <c r="AY448" s="244"/>
      <c r="AZ448" s="244"/>
      <c r="BA448" s="244"/>
      <c r="BB448" s="244"/>
      <c r="BC448" s="281">
        <v>9571</v>
      </c>
      <c r="BD448" s="27"/>
      <c r="BE448" s="281">
        <v>1013</v>
      </c>
      <c r="BF448" s="282" t="s">
        <v>68</v>
      </c>
      <c r="BG448" s="281">
        <v>104</v>
      </c>
      <c r="BH448" s="229" t="e">
        <f>#REF!+0.0001*#REF!</f>
        <v>#REF!</v>
      </c>
      <c r="BI448" s="281">
        <v>8454</v>
      </c>
      <c r="BJ448" s="244"/>
      <c r="BK448" s="244"/>
      <c r="BL448" s="244"/>
      <c r="BM448" s="244"/>
      <c r="BN448" s="244"/>
      <c r="BO448" s="244"/>
      <c r="BP448" s="244"/>
      <c r="BQ448" s="244"/>
      <c r="BR448" s="244"/>
      <c r="BS448" s="244"/>
      <c r="BT448" s="244"/>
      <c r="BU448" s="244"/>
      <c r="BW448" s="244"/>
      <c r="BX448" s="244"/>
      <c r="BY448" s="244"/>
      <c r="BZ448" s="244"/>
      <c r="CA448" s="244"/>
      <c r="CB448" s="244"/>
      <c r="CC448" s="244"/>
      <c r="CE448" s="244"/>
      <c r="CF448" s="244"/>
      <c r="CG448" s="244"/>
      <c r="CH448" s="244"/>
      <c r="CI448" s="244"/>
      <c r="CJ448" s="244"/>
      <c r="CK448" s="244"/>
      <c r="CL448" s="244"/>
      <c r="CM448" s="244"/>
      <c r="CN448" s="244"/>
      <c r="CO448" s="257"/>
      <c r="CP448" s="244"/>
      <c r="CQ448" s="244"/>
      <c r="CR448" s="244"/>
      <c r="CS448" s="244"/>
      <c r="CT448" s="244"/>
      <c r="CU448" s="244"/>
      <c r="CV448" s="244"/>
      <c r="CW448" s="244"/>
      <c r="CX448" s="244"/>
      <c r="CY448" s="244"/>
      <c r="CZ448" s="244"/>
      <c r="DA448" s="244"/>
      <c r="DE448" s="244"/>
      <c r="DF448" s="244"/>
      <c r="DG448" s="244"/>
      <c r="DH448" s="244"/>
      <c r="DI448" s="244"/>
      <c r="DJ448" s="244"/>
      <c r="DK448" s="244"/>
      <c r="DL448" s="244"/>
      <c r="DM448" s="244"/>
      <c r="DN448" s="244"/>
      <c r="DO448" s="244"/>
      <c r="DP448" s="244"/>
      <c r="DQ448" s="244"/>
      <c r="DR448" s="244"/>
      <c r="DS448" s="244"/>
      <c r="DT448" s="244"/>
      <c r="DU448" s="244"/>
      <c r="DV448" s="244"/>
      <c r="DW448" s="244"/>
      <c r="DX448" s="244"/>
      <c r="DY448" s="244"/>
      <c r="DZ448" s="244"/>
      <c r="EA448" s="244"/>
      <c r="EB448" s="244"/>
      <c r="EC448" s="245">
        <v>1300000</v>
      </c>
      <c r="ED448" s="244"/>
      <c r="EE448" s="245">
        <v>565000</v>
      </c>
      <c r="EK448" s="242">
        <v>1.4000000000000001</v>
      </c>
      <c r="EO448" s="244"/>
      <c r="EP448" s="244"/>
      <c r="GA448" s="254">
        <v>0.50692003980707256</v>
      </c>
      <c r="GB448" s="254"/>
      <c r="GC448" s="254">
        <v>2.5275088828978127</v>
      </c>
      <c r="GD448" s="254"/>
      <c r="GE448" s="254">
        <v>13.227157880529473</v>
      </c>
      <c r="GF448" s="254"/>
      <c r="GG448" s="254">
        <v>41.376803247108015</v>
      </c>
      <c r="GH448" s="254"/>
      <c r="GI448" s="254">
        <v>43.907818831386038</v>
      </c>
      <c r="GJ448" s="254"/>
      <c r="GK448" s="254">
        <v>13.470957603452314</v>
      </c>
      <c r="GL448" s="254"/>
      <c r="GM448" s="254">
        <v>3.2523962069706305</v>
      </c>
      <c r="GN448" s="254"/>
      <c r="GO448" s="254">
        <v>17.411351808365808</v>
      </c>
      <c r="GP448" s="254"/>
      <c r="GQ448" s="254"/>
      <c r="GR448" s="254"/>
      <c r="GS448" s="254"/>
      <c r="GT448" s="254"/>
      <c r="GU448" s="184"/>
      <c r="GV448" s="184"/>
      <c r="GW448" s="184"/>
      <c r="GX448" s="184"/>
      <c r="GY448" s="184"/>
      <c r="GZ448" s="184"/>
      <c r="HC448" s="184"/>
      <c r="HG448" s="184">
        <v>3361.4286697577795</v>
      </c>
      <c r="HH448" s="184"/>
      <c r="HI448" s="184">
        <v>12120.415735891323</v>
      </c>
      <c r="HJ448" s="184"/>
      <c r="HK448" s="184">
        <v>1546.1821003297605</v>
      </c>
      <c r="HL448" s="184"/>
      <c r="HM448" s="184">
        <v>21593.362242120478</v>
      </c>
      <c r="HO448" s="183">
        <v>1060.0662305754015</v>
      </c>
      <c r="HQ448" s="154"/>
      <c r="HS448" s="238">
        <v>10</v>
      </c>
      <c r="HT448" s="154"/>
      <c r="HU448" s="239"/>
      <c r="HW448" s="239">
        <v>84.505931590000003</v>
      </c>
      <c r="HX448" s="239"/>
      <c r="HY448" s="154"/>
      <c r="HZ448" s="154"/>
      <c r="IA448" s="184"/>
      <c r="IB448" s="184"/>
      <c r="ID448" s="184"/>
      <c r="IE448" s="185"/>
      <c r="IF448" s="185"/>
      <c r="IG448" s="184"/>
    </row>
    <row r="449" spans="1:241" ht="15" customHeight="1" x14ac:dyDescent="0.25">
      <c r="A449" s="156">
        <v>446</v>
      </c>
      <c r="B449" s="155"/>
      <c r="E449" s="245">
        <v>178994</v>
      </c>
      <c r="F449" s="244"/>
      <c r="G449" s="244"/>
      <c r="H449" s="244"/>
      <c r="I449" s="244"/>
      <c r="J449" s="244"/>
      <c r="K449" s="244"/>
      <c r="L449" s="244"/>
      <c r="M449" s="244"/>
      <c r="N449" s="244"/>
      <c r="O449" s="244"/>
      <c r="P449" s="244"/>
      <c r="Q449" s="244"/>
      <c r="R449" s="244"/>
      <c r="S449" s="244"/>
      <c r="U449" s="244"/>
      <c r="V449" s="244"/>
      <c r="W449" s="244"/>
      <c r="X449" s="244"/>
      <c r="Y449" s="244"/>
      <c r="Z449" s="244"/>
      <c r="AA449" s="244"/>
      <c r="AB449" s="244"/>
      <c r="AC449" s="244"/>
      <c r="AD449" s="244"/>
      <c r="AE449" s="244"/>
      <c r="AF449" s="244"/>
      <c r="AG449" s="244"/>
      <c r="AH449" s="242"/>
      <c r="AI449" s="244"/>
      <c r="AJ449" s="244"/>
      <c r="AK449" s="244"/>
      <c r="AL449" s="244"/>
      <c r="AM449" s="244"/>
      <c r="AN449" s="244"/>
      <c r="AO449" s="244"/>
      <c r="AP449" s="244"/>
      <c r="AQ449" s="244"/>
      <c r="AR449" s="244"/>
      <c r="AS449" s="244"/>
      <c r="AT449" s="244"/>
      <c r="AU449" s="244"/>
      <c r="AV449" s="244"/>
      <c r="AW449" s="244"/>
      <c r="AX449" s="244"/>
      <c r="AY449" s="244"/>
      <c r="AZ449" s="244"/>
      <c r="BA449" s="244"/>
      <c r="BB449" s="244"/>
      <c r="BC449" s="244"/>
      <c r="BD449" s="244"/>
      <c r="BE449" s="244"/>
      <c r="BF449" s="244"/>
      <c r="BG449" s="244"/>
      <c r="BH449" s="244"/>
      <c r="BI449" s="244"/>
      <c r="BJ449" s="244"/>
      <c r="BK449" s="244"/>
      <c r="BL449" s="244"/>
      <c r="BM449" s="244"/>
      <c r="BN449" s="244"/>
      <c r="BO449" s="244"/>
      <c r="BP449" s="244"/>
      <c r="BQ449" s="244"/>
      <c r="BR449" s="244"/>
      <c r="BS449" s="244"/>
      <c r="BT449" s="244"/>
      <c r="BU449" s="244"/>
      <c r="BW449" s="244"/>
      <c r="BX449" s="244"/>
      <c r="BY449" s="244"/>
      <c r="BZ449" s="244"/>
      <c r="CA449" s="244"/>
      <c r="CB449" s="244"/>
      <c r="CC449" s="244"/>
      <c r="CE449" s="244"/>
      <c r="CF449" s="244"/>
      <c r="CG449" s="244"/>
      <c r="CH449" s="244"/>
      <c r="CI449" s="244"/>
      <c r="CJ449" s="244"/>
      <c r="CK449" s="244"/>
      <c r="CL449" s="244"/>
      <c r="CM449" s="244"/>
      <c r="CN449" s="244"/>
      <c r="CO449" s="257"/>
      <c r="CP449" s="244"/>
      <c r="CQ449" s="244"/>
      <c r="CR449" s="244"/>
      <c r="CS449" s="244"/>
      <c r="CT449" s="244"/>
      <c r="CU449" s="244"/>
      <c r="CV449" s="244"/>
      <c r="CW449" s="244"/>
      <c r="CX449" s="244"/>
      <c r="CY449" s="244"/>
      <c r="CZ449" s="244"/>
      <c r="DA449" s="244"/>
      <c r="DE449" s="244"/>
      <c r="DF449" s="244"/>
      <c r="DG449" s="244"/>
      <c r="DH449" s="244"/>
      <c r="DI449" s="244"/>
      <c r="DJ449" s="244"/>
      <c r="DK449" s="244"/>
      <c r="DL449" s="244"/>
      <c r="DM449" s="244"/>
      <c r="DN449" s="244"/>
      <c r="DO449" s="244"/>
      <c r="DP449" s="244"/>
      <c r="DQ449" s="244"/>
      <c r="DR449" s="244"/>
      <c r="DS449" s="244"/>
      <c r="DT449" s="244"/>
      <c r="DU449" s="244"/>
      <c r="DV449" s="244"/>
      <c r="DW449" s="244"/>
      <c r="DX449" s="244"/>
      <c r="DY449" s="244"/>
      <c r="DZ449" s="244"/>
      <c r="EA449" s="244"/>
      <c r="EB449" s="244"/>
      <c r="EC449" s="245">
        <v>1222500</v>
      </c>
      <c r="ED449" s="244"/>
      <c r="EE449" s="245">
        <v>542000</v>
      </c>
      <c r="EK449" s="242">
        <v>1</v>
      </c>
      <c r="EO449" s="244"/>
      <c r="EP449" s="244"/>
      <c r="GA449" s="267">
        <v>1.7112063956600609</v>
      </c>
      <c r="GB449" s="267"/>
      <c r="GC449" s="267">
        <v>14.574815071848041</v>
      </c>
      <c r="GD449" s="267"/>
      <c r="GE449" s="267">
        <v>65.628549134107928</v>
      </c>
      <c r="GF449" s="267"/>
      <c r="GG449" s="267">
        <v>140.45946444141578</v>
      </c>
      <c r="GH449" s="267"/>
      <c r="GI449" s="267">
        <v>79.43724977223853</v>
      </c>
      <c r="GJ449" s="267"/>
      <c r="GK449" s="267">
        <v>16.721359925021719</v>
      </c>
      <c r="GL449" s="267"/>
      <c r="GM449" s="267">
        <v>1.496446084095431</v>
      </c>
      <c r="GN449" s="267"/>
      <c r="GO449" s="267">
        <v>48.862005646792433</v>
      </c>
      <c r="GP449" s="254"/>
      <c r="GQ449" s="254"/>
      <c r="GR449" s="254"/>
      <c r="GS449" s="254"/>
      <c r="GT449" s="254"/>
      <c r="GU449" s="184"/>
      <c r="GV449" s="184"/>
      <c r="GW449" s="184"/>
      <c r="GX449" s="184"/>
      <c r="GY449" s="184"/>
      <c r="GZ449" s="184"/>
      <c r="HC449" s="184"/>
      <c r="HG449" s="285">
        <v>3302.7802205235744</v>
      </c>
      <c r="HH449" s="285"/>
      <c r="HI449" s="285">
        <v>14172.24740129428</v>
      </c>
      <c r="HJ449" s="285"/>
      <c r="HK449" s="285">
        <v>1392.9288146294166</v>
      </c>
      <c r="HL449" s="285"/>
      <c r="HM449" s="285">
        <v>22726.555277458341</v>
      </c>
      <c r="HO449" s="183">
        <v>929.44333213948119</v>
      </c>
      <c r="HQ449" s="154"/>
      <c r="HS449" s="238">
        <v>10</v>
      </c>
      <c r="HT449" s="154"/>
      <c r="HU449" s="239"/>
      <c r="HW449" s="239">
        <v>60.550927449999996</v>
      </c>
      <c r="HX449" s="239"/>
      <c r="HY449" s="154"/>
      <c r="HZ449" s="154"/>
      <c r="IA449" s="184"/>
      <c r="IB449" s="184"/>
      <c r="ID449" s="184"/>
      <c r="IE449" s="185"/>
      <c r="IF449" s="185"/>
      <c r="IG449" s="184"/>
    </row>
    <row r="450" spans="1:241" ht="15" customHeight="1" x14ac:dyDescent="0.25">
      <c r="A450" s="156">
        <v>447</v>
      </c>
      <c r="E450" s="245">
        <v>183628</v>
      </c>
      <c r="F450" s="244"/>
      <c r="G450" s="244"/>
      <c r="H450" s="244"/>
      <c r="I450" s="244"/>
      <c r="J450" s="244"/>
      <c r="K450" s="244"/>
      <c r="L450" s="244"/>
      <c r="M450" s="244"/>
      <c r="N450" s="244"/>
      <c r="O450" s="244"/>
      <c r="P450" s="244"/>
      <c r="Q450" s="244"/>
      <c r="R450" s="244"/>
      <c r="S450" s="244"/>
      <c r="U450" s="244"/>
      <c r="V450" s="244"/>
      <c r="W450" s="244"/>
      <c r="X450" s="244"/>
      <c r="Y450" s="244"/>
      <c r="Z450" s="244"/>
      <c r="AA450" s="244"/>
      <c r="AB450" s="244"/>
      <c r="AC450" s="244"/>
      <c r="AD450" s="244"/>
      <c r="AE450" s="244"/>
      <c r="AF450" s="244"/>
      <c r="AG450" s="244"/>
      <c r="AH450" s="242"/>
      <c r="AI450" s="244"/>
      <c r="AJ450" s="244"/>
      <c r="AK450" s="244"/>
      <c r="AL450" s="244"/>
      <c r="AM450" s="244"/>
      <c r="AN450" s="244"/>
      <c r="AO450" s="244"/>
      <c r="AP450" s="244"/>
      <c r="AQ450" s="244"/>
      <c r="AR450" s="244"/>
      <c r="AS450" s="244"/>
      <c r="AT450" s="244"/>
      <c r="AU450" s="244"/>
      <c r="AV450" s="244"/>
      <c r="AW450" s="244"/>
      <c r="AX450" s="244"/>
      <c r="AY450" s="244"/>
      <c r="AZ450" s="244"/>
      <c r="BA450" s="244"/>
      <c r="BB450" s="244"/>
      <c r="BC450" s="244"/>
      <c r="BD450" s="244"/>
      <c r="BE450" s="244"/>
      <c r="BF450" s="244"/>
      <c r="BG450" s="244"/>
      <c r="BH450" s="244"/>
      <c r="BI450" s="244"/>
      <c r="BJ450" s="244"/>
      <c r="BK450" s="244"/>
      <c r="BL450" s="244"/>
      <c r="BM450" s="244"/>
      <c r="BN450" s="244"/>
      <c r="BO450" s="244"/>
      <c r="BP450" s="244"/>
      <c r="BQ450" s="244"/>
      <c r="BR450" s="244"/>
      <c r="BS450" s="244"/>
      <c r="BT450" s="244"/>
      <c r="BU450" s="244"/>
      <c r="BW450" s="244"/>
      <c r="BX450" s="244"/>
      <c r="BY450" s="244"/>
      <c r="BZ450" s="244"/>
      <c r="CA450" s="244"/>
      <c r="CB450" s="244"/>
      <c r="CC450" s="244"/>
      <c r="CE450" s="244"/>
      <c r="CF450" s="244"/>
      <c r="CG450" s="244"/>
      <c r="CH450" s="244"/>
      <c r="CI450" s="244"/>
      <c r="CJ450" s="244"/>
      <c r="CK450" s="244"/>
      <c r="CL450" s="244"/>
      <c r="CM450" s="244"/>
      <c r="CN450" s="244"/>
      <c r="CO450" s="257"/>
      <c r="CP450" s="244"/>
      <c r="CQ450" s="244"/>
      <c r="CR450" s="244"/>
      <c r="CS450" s="244"/>
      <c r="CT450" s="244"/>
      <c r="CU450" s="244"/>
      <c r="CV450" s="244"/>
      <c r="CW450" s="244"/>
      <c r="CX450" s="244"/>
      <c r="CY450" s="244"/>
      <c r="CZ450" s="244"/>
      <c r="DA450" s="244"/>
      <c r="DE450" s="244"/>
      <c r="DF450" s="244"/>
      <c r="DG450" s="244"/>
      <c r="DH450" s="244"/>
      <c r="DI450" s="244"/>
      <c r="DJ450" s="244"/>
      <c r="DK450" s="244"/>
      <c r="DL450" s="244"/>
      <c r="DM450" s="244"/>
      <c r="DN450" s="244"/>
      <c r="DO450" s="244"/>
      <c r="DP450" s="244"/>
      <c r="DQ450" s="244"/>
      <c r="DR450" s="244"/>
      <c r="DS450" s="244"/>
      <c r="DT450" s="244"/>
      <c r="DU450" s="244"/>
      <c r="DV450" s="244"/>
      <c r="DW450" s="244"/>
      <c r="DX450" s="244"/>
      <c r="DY450" s="244"/>
      <c r="DZ450" s="244"/>
      <c r="EA450" s="244"/>
      <c r="EB450" s="244"/>
      <c r="EC450" s="245">
        <v>1170000</v>
      </c>
      <c r="ED450" s="244"/>
      <c r="EE450" s="245">
        <v>507000</v>
      </c>
      <c r="EK450" s="242">
        <v>2.4</v>
      </c>
      <c r="EO450" s="244"/>
      <c r="EP450" s="244"/>
      <c r="GA450" s="267">
        <v>1.7348561515107705</v>
      </c>
      <c r="GB450" s="267"/>
      <c r="GC450" s="267">
        <v>3.3764340252465184</v>
      </c>
      <c r="GD450" s="267"/>
      <c r="GE450" s="267">
        <v>13.188976377952756</v>
      </c>
      <c r="GF450" s="267"/>
      <c r="GG450" s="267">
        <v>46.109268046865161</v>
      </c>
      <c r="GH450" s="267"/>
      <c r="GI450" s="267">
        <v>50.228622125162083</v>
      </c>
      <c r="GJ450" s="267"/>
      <c r="GK450" s="267">
        <v>19.109013468401059</v>
      </c>
      <c r="GL450" s="267"/>
      <c r="GM450" s="267">
        <v>0.9394081728511039</v>
      </c>
      <c r="GN450" s="267"/>
      <c r="GO450" s="267">
        <v>21.418803418803421</v>
      </c>
      <c r="GP450" s="254"/>
      <c r="GQ450" s="254"/>
      <c r="GR450" s="254"/>
      <c r="GS450" s="254"/>
      <c r="GT450" s="254"/>
      <c r="GU450" s="184"/>
      <c r="GV450" s="184"/>
      <c r="GW450" s="184"/>
      <c r="GX450" s="184"/>
      <c r="GY450" s="184"/>
      <c r="GZ450" s="184"/>
      <c r="HC450" s="184"/>
      <c r="HG450" s="285">
        <v>3476.5895205960469</v>
      </c>
      <c r="HH450" s="285"/>
      <c r="HI450" s="285">
        <v>15799.367412781641</v>
      </c>
      <c r="HJ450" s="285"/>
      <c r="HK450" s="285">
        <v>1386.0946979897667</v>
      </c>
      <c r="HL450" s="285"/>
      <c r="HM450" s="285">
        <v>24165.57099181016</v>
      </c>
      <c r="HO450" s="183">
        <v>993.88806328703743</v>
      </c>
      <c r="HQ450" s="154"/>
      <c r="HS450" s="238">
        <v>10</v>
      </c>
      <c r="HT450" s="154"/>
      <c r="HU450" s="239"/>
      <c r="HW450" s="239">
        <v>41.502500310000002</v>
      </c>
      <c r="HX450" s="239"/>
      <c r="HY450" s="154"/>
      <c r="HZ450" s="154"/>
      <c r="IA450" s="184"/>
      <c r="IB450" s="184"/>
      <c r="ID450" s="184"/>
      <c r="IE450" s="185"/>
      <c r="IF450" s="185"/>
      <c r="IG450" s="184"/>
    </row>
    <row r="451" spans="1:241" ht="15" customHeight="1" x14ac:dyDescent="0.35">
      <c r="A451" s="156">
        <v>448</v>
      </c>
      <c r="E451" s="245">
        <v>153674</v>
      </c>
      <c r="F451" s="244"/>
      <c r="G451" s="244"/>
      <c r="H451" s="244"/>
      <c r="I451" s="244"/>
      <c r="J451" s="244"/>
      <c r="K451" s="244"/>
      <c r="L451" s="244"/>
      <c r="M451" s="244"/>
      <c r="N451" s="244"/>
      <c r="O451" s="244"/>
      <c r="P451" s="244"/>
      <c r="Q451" s="244"/>
      <c r="R451" s="244"/>
      <c r="S451" s="244"/>
      <c r="U451" s="244"/>
      <c r="V451" s="244"/>
      <c r="W451" s="244"/>
      <c r="X451" s="244"/>
      <c r="Y451" s="244"/>
      <c r="Z451" s="244"/>
      <c r="AA451" s="244"/>
      <c r="AB451" s="244"/>
      <c r="AC451" s="244"/>
      <c r="AD451" s="244"/>
      <c r="AE451" s="244"/>
      <c r="AF451" s="244"/>
      <c r="AG451" s="244"/>
      <c r="AH451" s="242"/>
      <c r="AI451" s="244"/>
      <c r="AJ451" s="244"/>
      <c r="AK451" s="244"/>
      <c r="AL451" s="244"/>
      <c r="AM451" s="244"/>
      <c r="AN451" s="244"/>
      <c r="AO451" s="244"/>
      <c r="AP451" s="244"/>
      <c r="AQ451" s="244"/>
      <c r="AR451" s="244"/>
      <c r="AS451" s="244"/>
      <c r="AT451" s="244"/>
      <c r="AU451" s="244"/>
      <c r="AV451" s="244"/>
      <c r="AW451" s="244"/>
      <c r="AX451" s="244"/>
      <c r="AY451" s="244"/>
      <c r="AZ451" s="244"/>
      <c r="BA451" s="244"/>
      <c r="BB451" s="244"/>
      <c r="BC451" s="244"/>
      <c r="BD451" s="244"/>
      <c r="BE451" s="244"/>
      <c r="BF451" s="244"/>
      <c r="BG451" s="244"/>
      <c r="BH451" s="244"/>
      <c r="BI451" s="244"/>
      <c r="BJ451" s="244"/>
      <c r="BK451" s="244"/>
      <c r="BL451" s="244"/>
      <c r="BM451" s="244"/>
      <c r="BN451" s="244"/>
      <c r="BO451" s="244"/>
      <c r="BP451" s="244"/>
      <c r="BQ451" s="244"/>
      <c r="BR451" s="244"/>
      <c r="BS451" s="244"/>
      <c r="BT451" s="244"/>
      <c r="BU451" s="244"/>
      <c r="BW451" s="244"/>
      <c r="BX451" s="244"/>
      <c r="BY451" s="244"/>
      <c r="BZ451" s="244"/>
      <c r="CA451" s="244"/>
      <c r="CB451" s="244"/>
      <c r="CC451" s="244"/>
      <c r="CE451" s="244"/>
      <c r="CF451" s="244"/>
      <c r="CG451" s="244"/>
      <c r="CH451" s="244"/>
      <c r="CI451" s="244"/>
      <c r="CJ451" s="244"/>
      <c r="CK451" s="244"/>
      <c r="CL451" s="244"/>
      <c r="CM451" s="244"/>
      <c r="CN451" s="244"/>
      <c r="CO451" s="257"/>
      <c r="CP451" s="244"/>
      <c r="CQ451" s="244"/>
      <c r="CR451" s="244"/>
      <c r="CS451" s="244"/>
      <c r="CT451" s="244"/>
      <c r="CU451" s="244"/>
      <c r="CV451" s="244"/>
      <c r="CW451" s="244"/>
      <c r="CX451" s="244"/>
      <c r="CY451" s="244"/>
      <c r="CZ451" s="244"/>
      <c r="DA451" s="244"/>
      <c r="DE451" s="244"/>
      <c r="DF451" s="244"/>
      <c r="DG451" s="244"/>
      <c r="DH451" s="244"/>
      <c r="DI451" s="244"/>
      <c r="DJ451" s="244"/>
      <c r="DK451" s="244"/>
      <c r="DL451" s="244"/>
      <c r="DM451" s="244"/>
      <c r="DN451" s="244"/>
      <c r="DO451" s="244"/>
      <c r="DP451" s="244"/>
      <c r="DQ451" s="244"/>
      <c r="DR451" s="244"/>
      <c r="DS451" s="244"/>
      <c r="DT451" s="244"/>
      <c r="DU451" s="244"/>
      <c r="DV451" s="244"/>
      <c r="DW451" s="244"/>
      <c r="DX451" s="244"/>
      <c r="DY451" s="244"/>
      <c r="DZ451" s="244"/>
      <c r="EA451" s="244"/>
      <c r="EB451" s="244"/>
      <c r="ED451" s="244"/>
      <c r="EK451" s="242">
        <v>1.2</v>
      </c>
      <c r="EO451" s="244"/>
      <c r="EP451" s="244"/>
      <c r="GA451" s="267">
        <v>0.25228327472905876</v>
      </c>
      <c r="GB451" s="267"/>
      <c r="GC451" s="267">
        <v>2.1987807145123597</v>
      </c>
      <c r="GD451" s="267"/>
      <c r="GE451" s="267">
        <v>11.174486121934326</v>
      </c>
      <c r="GF451" s="267"/>
      <c r="GG451" s="267">
        <v>35.587366433680209</v>
      </c>
      <c r="GH451" s="267"/>
      <c r="GI451" s="267">
        <v>44.297942029634235</v>
      </c>
      <c r="GJ451" s="267"/>
      <c r="GK451" s="267">
        <v>17.248448290456913</v>
      </c>
      <c r="GL451" s="267"/>
      <c r="GM451" s="267">
        <v>2.0642505922641168</v>
      </c>
      <c r="GN451" s="267"/>
      <c r="GO451" s="267">
        <v>17.634526869593113</v>
      </c>
      <c r="GP451" s="254"/>
      <c r="GQ451" s="254"/>
      <c r="GR451" s="254"/>
      <c r="GS451" s="254"/>
      <c r="GT451" s="254"/>
      <c r="GU451" s="184"/>
      <c r="GV451" s="184"/>
      <c r="GW451" s="184"/>
      <c r="GX451" s="184"/>
      <c r="GY451" s="184"/>
      <c r="GZ451" s="184"/>
      <c r="HC451" s="184"/>
      <c r="HG451" s="184"/>
      <c r="HH451" s="184"/>
      <c r="HI451" s="184"/>
      <c r="HJ451" s="184"/>
      <c r="HK451" s="184"/>
      <c r="HL451" s="184"/>
      <c r="HM451" s="184"/>
      <c r="HO451" s="183">
        <v>1161.8668233962428</v>
      </c>
      <c r="HQ451" s="154"/>
      <c r="HS451" s="238">
        <v>10</v>
      </c>
      <c r="HT451" s="154"/>
      <c r="HU451" s="239"/>
      <c r="HW451">
        <v>61.112470000000002</v>
      </c>
      <c r="HX451" s="239"/>
      <c r="HY451" s="154"/>
      <c r="HZ451" s="154"/>
      <c r="IA451" s="184"/>
      <c r="IB451" s="184"/>
      <c r="ID451" s="184"/>
      <c r="IE451" s="185"/>
      <c r="IF451" s="185"/>
      <c r="IG451" s="184"/>
    </row>
    <row r="452" spans="1:241" ht="15" customHeight="1" x14ac:dyDescent="0.35">
      <c r="A452" s="198">
        <v>449</v>
      </c>
      <c r="E452" s="245">
        <v>160328</v>
      </c>
      <c r="F452" s="244"/>
      <c r="G452" s="244"/>
      <c r="H452" s="244"/>
      <c r="I452" s="244"/>
      <c r="J452" s="244"/>
      <c r="K452" s="244"/>
      <c r="L452" s="244"/>
      <c r="M452" s="244"/>
      <c r="N452" s="244"/>
      <c r="O452" s="244"/>
      <c r="P452" s="244"/>
      <c r="Q452" s="244"/>
      <c r="R452" s="244"/>
      <c r="S452" s="244"/>
      <c r="U452" s="244"/>
      <c r="V452" s="244"/>
      <c r="W452" s="244"/>
      <c r="X452" s="244"/>
      <c r="Y452" s="244"/>
      <c r="Z452" s="244"/>
      <c r="AA452" s="244"/>
      <c r="AB452" s="244"/>
      <c r="AC452" s="244"/>
      <c r="AD452" s="244"/>
      <c r="AE452" s="244"/>
      <c r="AF452" s="244"/>
      <c r="AG452" s="244"/>
      <c r="AH452" s="242"/>
      <c r="AI452" s="244"/>
      <c r="AJ452" s="244"/>
      <c r="AK452" s="244"/>
      <c r="AL452" s="244"/>
      <c r="AM452" s="244"/>
      <c r="AN452" s="244"/>
      <c r="AO452" s="244"/>
      <c r="AP452" s="244"/>
      <c r="AQ452" s="244"/>
      <c r="AR452" s="244"/>
      <c r="AS452" s="244"/>
      <c r="AT452" s="244"/>
      <c r="AU452" s="244"/>
      <c r="AV452" s="244"/>
      <c r="AW452" s="244"/>
      <c r="AX452" s="244"/>
      <c r="AY452" s="244"/>
      <c r="AZ452" s="244"/>
      <c r="BA452" s="244"/>
      <c r="BB452" s="244"/>
      <c r="BC452" s="244"/>
      <c r="BD452" s="244"/>
      <c r="BE452" s="244"/>
      <c r="BF452" s="244"/>
      <c r="BG452" s="244"/>
      <c r="BH452" s="244"/>
      <c r="BI452" s="244"/>
      <c r="BJ452" s="244"/>
      <c r="BK452" s="244"/>
      <c r="BL452" s="244"/>
      <c r="BM452" s="244"/>
      <c r="BN452" s="244"/>
      <c r="BO452" s="244"/>
      <c r="BP452" s="244"/>
      <c r="BQ452" s="244"/>
      <c r="BR452" s="244"/>
      <c r="BS452" s="244"/>
      <c r="BT452" s="244"/>
      <c r="BU452" s="244"/>
      <c r="BW452" s="244"/>
      <c r="BX452" s="244"/>
      <c r="BY452" s="244"/>
      <c r="BZ452" s="244"/>
      <c r="CA452" s="244"/>
      <c r="CB452" s="244"/>
      <c r="CC452" s="244"/>
      <c r="CE452" s="244"/>
      <c r="CF452" s="244"/>
      <c r="CG452" s="244"/>
      <c r="CH452" s="244"/>
      <c r="CI452" s="244"/>
      <c r="CJ452" s="244"/>
      <c r="CK452" s="244"/>
      <c r="CL452" s="244"/>
      <c r="CM452" s="244"/>
      <c r="CN452" s="244"/>
      <c r="CO452" s="257"/>
      <c r="CP452" s="244"/>
      <c r="CQ452" s="244"/>
      <c r="CR452" s="244"/>
      <c r="CS452" s="244"/>
      <c r="CT452" s="244"/>
      <c r="CU452" s="244"/>
      <c r="CV452" s="244"/>
      <c r="CW452" s="244"/>
      <c r="CX452" s="244"/>
      <c r="CY452" s="244"/>
      <c r="CZ452" s="244"/>
      <c r="DA452" s="244"/>
      <c r="DE452" s="244"/>
      <c r="DF452" s="244"/>
      <c r="DG452" s="244"/>
      <c r="DH452" s="244"/>
      <c r="DI452" s="244"/>
      <c r="DJ452" s="244"/>
      <c r="DK452" s="244"/>
      <c r="DL452" s="244"/>
      <c r="DM452" s="244"/>
      <c r="DN452" s="244"/>
      <c r="DO452" s="244"/>
      <c r="DP452" s="244"/>
      <c r="DQ452" s="244"/>
      <c r="DR452" s="244"/>
      <c r="DS452" s="244"/>
      <c r="DT452" s="244"/>
      <c r="DU452" s="244"/>
      <c r="DV452" s="244"/>
      <c r="DW452" s="244"/>
      <c r="DX452" s="244"/>
      <c r="DY452" s="244"/>
      <c r="DZ452" s="244"/>
      <c r="EA452" s="244"/>
      <c r="EB452" s="244"/>
      <c r="ED452" s="244"/>
      <c r="EK452" s="242">
        <v>1</v>
      </c>
      <c r="EO452" s="244"/>
      <c r="EP452" s="244"/>
      <c r="GA452" s="267">
        <v>0.22375887499865585</v>
      </c>
      <c r="GB452" s="267"/>
      <c r="GC452" s="267">
        <v>1.5431719073451158</v>
      </c>
      <c r="GD452" s="267"/>
      <c r="GE452" s="267">
        <v>7.483160530384505</v>
      </c>
      <c r="GF452" s="267"/>
      <c r="GG452" s="267">
        <v>23.248696483704187</v>
      </c>
      <c r="GH452" s="267"/>
      <c r="GI452" s="267">
        <v>27.462412147373552</v>
      </c>
      <c r="GJ452" s="267"/>
      <c r="GK452" s="267">
        <v>14.013680796178807</v>
      </c>
      <c r="GL452" s="267"/>
      <c r="GM452" s="267">
        <v>1.6719508150559896</v>
      </c>
      <c r="GN452" s="267"/>
      <c r="GO452" s="267">
        <v>11.660155698932297</v>
      </c>
      <c r="GP452" s="254"/>
      <c r="GQ452" s="254"/>
      <c r="GR452" s="254"/>
      <c r="GS452" s="254"/>
      <c r="GT452" s="254"/>
      <c r="GU452" s="184"/>
      <c r="GV452" s="184"/>
      <c r="GW452" s="184"/>
      <c r="GX452" s="184"/>
      <c r="GY452" s="184"/>
      <c r="GZ452" s="184"/>
      <c r="HC452" s="184"/>
      <c r="HG452" s="184"/>
      <c r="HH452" s="184"/>
      <c r="HI452" s="184"/>
      <c r="HJ452" s="184"/>
      <c r="HK452" s="184"/>
      <c r="HL452" s="184"/>
      <c r="HM452" s="184"/>
      <c r="HO452" s="284">
        <v>1276.3452254798069</v>
      </c>
      <c r="HQ452" s="154"/>
      <c r="HS452" s="238">
        <v>10</v>
      </c>
      <c r="HT452" s="154"/>
      <c r="HU452" s="239"/>
      <c r="HW452">
        <v>86.325377169999996</v>
      </c>
      <c r="HX452" s="239"/>
      <c r="HY452" s="154"/>
      <c r="HZ452" s="154"/>
      <c r="IA452" s="184"/>
      <c r="IB452" s="184"/>
      <c r="ID452" s="184"/>
      <c r="IE452" s="185"/>
      <c r="IF452" s="185"/>
      <c r="IG452" s="184"/>
    </row>
    <row r="453" spans="1:241" ht="15" customHeight="1" x14ac:dyDescent="0.35">
      <c r="A453" s="156">
        <v>450</v>
      </c>
      <c r="E453" s="245">
        <v>177396</v>
      </c>
      <c r="F453" s="244"/>
      <c r="G453" s="244"/>
      <c r="H453" s="244"/>
      <c r="I453" s="244"/>
      <c r="J453" s="244"/>
      <c r="K453" s="244"/>
      <c r="L453" s="244"/>
      <c r="M453" s="244"/>
      <c r="N453" s="244"/>
      <c r="O453" s="244"/>
      <c r="P453" s="244"/>
      <c r="Q453" s="244"/>
      <c r="R453" s="244"/>
      <c r="S453" s="244"/>
      <c r="U453" s="244"/>
      <c r="V453" s="244"/>
      <c r="W453" s="244"/>
      <c r="X453" s="244"/>
      <c r="Y453" s="244"/>
      <c r="Z453" s="244"/>
      <c r="AA453" s="244"/>
      <c r="AB453" s="244"/>
      <c r="AC453" s="244"/>
      <c r="AD453" s="244"/>
      <c r="AE453" s="244"/>
      <c r="AF453" s="244"/>
      <c r="AG453" s="244"/>
      <c r="AH453" s="242"/>
      <c r="AI453" s="244"/>
      <c r="AJ453" s="244"/>
      <c r="AK453" s="244"/>
      <c r="AL453" s="244"/>
      <c r="AM453" s="244"/>
      <c r="AN453" s="244"/>
      <c r="AO453" s="244"/>
      <c r="AP453" s="244"/>
      <c r="AQ453" s="244"/>
      <c r="AR453" s="244"/>
      <c r="AS453" s="244"/>
      <c r="AT453" s="244"/>
      <c r="AU453" s="244"/>
      <c r="AV453" s="244"/>
      <c r="AW453" s="244"/>
      <c r="AX453" s="244"/>
      <c r="AY453" s="244"/>
      <c r="AZ453" s="244"/>
      <c r="BA453" s="244"/>
      <c r="BB453" s="244"/>
      <c r="BC453" s="244"/>
      <c r="BD453" s="244"/>
      <c r="BE453" s="244"/>
      <c r="BF453" s="244"/>
      <c r="BG453" s="244"/>
      <c r="BH453" s="244"/>
      <c r="BI453" s="244"/>
      <c r="BJ453" s="244"/>
      <c r="BK453" s="244"/>
      <c r="BL453" s="244"/>
      <c r="BM453" s="244"/>
      <c r="BN453" s="244"/>
      <c r="BO453" s="244"/>
      <c r="BP453" s="244"/>
      <c r="BQ453" s="244"/>
      <c r="BR453" s="244"/>
      <c r="BS453" s="244"/>
      <c r="BT453" s="244"/>
      <c r="BU453" s="244"/>
      <c r="BW453" s="244"/>
      <c r="BX453" s="244"/>
      <c r="BY453" s="244"/>
      <c r="BZ453" s="244"/>
      <c r="CA453" s="244"/>
      <c r="CB453" s="244"/>
      <c r="CC453" s="244"/>
      <c r="CE453" s="244"/>
      <c r="CF453" s="244"/>
      <c r="CG453" s="244"/>
      <c r="CH453" s="244"/>
      <c r="CI453" s="244"/>
      <c r="CJ453" s="244"/>
      <c r="CK453" s="244"/>
      <c r="CL453" s="244"/>
      <c r="CM453" s="244"/>
      <c r="CN453" s="244"/>
      <c r="CO453" s="257"/>
      <c r="CP453" s="244"/>
      <c r="CQ453" s="244"/>
      <c r="CR453" s="244"/>
      <c r="CS453" s="244"/>
      <c r="CT453" s="244"/>
      <c r="CU453" s="244"/>
      <c r="CV453" s="244"/>
      <c r="CW453" s="244"/>
      <c r="CX453" s="244"/>
      <c r="CY453" s="244"/>
      <c r="CZ453" s="244"/>
      <c r="DA453" s="244"/>
      <c r="DE453" s="244"/>
      <c r="DF453" s="244"/>
      <c r="DG453" s="244"/>
      <c r="DH453" s="244"/>
      <c r="DI453" s="244"/>
      <c r="DJ453" s="244"/>
      <c r="DK453" s="244"/>
      <c r="DL453" s="244"/>
      <c r="DM453" s="244"/>
      <c r="DN453" s="244"/>
      <c r="DO453" s="244"/>
      <c r="DP453" s="244"/>
      <c r="DQ453" s="244"/>
      <c r="DR453" s="244"/>
      <c r="DS453" s="244"/>
      <c r="DT453" s="244"/>
      <c r="DU453" s="244"/>
      <c r="DV453" s="244"/>
      <c r="DW453" s="244"/>
      <c r="DX453" s="244"/>
      <c r="DY453" s="244"/>
      <c r="DZ453" s="244"/>
      <c r="EA453" s="244"/>
      <c r="EB453" s="244"/>
      <c r="EC453"/>
      <c r="EE453"/>
      <c r="EK453" s="242">
        <v>1.3</v>
      </c>
      <c r="EO453" s="244"/>
      <c r="EP453" s="244"/>
      <c r="GA453" s="267"/>
      <c r="GB453" s="267"/>
      <c r="GC453" s="267"/>
      <c r="GD453" s="267"/>
      <c r="GE453" s="267"/>
      <c r="GF453" s="267"/>
      <c r="GG453" s="267"/>
      <c r="GH453" s="267"/>
      <c r="GI453" s="267"/>
      <c r="GJ453" s="267"/>
      <c r="GK453" s="267"/>
      <c r="GL453" s="267"/>
      <c r="GM453" s="267"/>
      <c r="GN453" s="267"/>
      <c r="GO453" s="267"/>
      <c r="GP453" s="254"/>
      <c r="GQ453" s="254"/>
      <c r="GR453" s="254"/>
      <c r="GS453" s="254"/>
      <c r="GT453" s="254"/>
      <c r="GU453" s="184"/>
      <c r="GV453" s="184"/>
      <c r="GW453" s="184"/>
      <c r="GX453" s="184"/>
      <c r="GY453" s="184"/>
      <c r="GZ453" s="184"/>
      <c r="HC453" s="184"/>
      <c r="HG453" s="184"/>
      <c r="HH453" s="184"/>
      <c r="HI453" s="184"/>
      <c r="HJ453" s="184"/>
      <c r="HK453" s="184"/>
      <c r="HL453" s="184"/>
      <c r="HM453" s="184"/>
      <c r="HO453" s="284">
        <v>1325.2989431397946</v>
      </c>
      <c r="HQ453" s="154"/>
      <c r="HS453" s="238"/>
      <c r="HT453" s="154"/>
      <c r="HU453" s="239"/>
      <c r="HW453" s="239">
        <v>98.8</v>
      </c>
      <c r="HX453" s="239"/>
      <c r="HY453" s="154"/>
      <c r="HZ453" s="154"/>
      <c r="IA453" s="184"/>
      <c r="IB453" s="184"/>
      <c r="ID453" s="184"/>
      <c r="IE453" s="185"/>
      <c r="IF453" s="185"/>
      <c r="IG453" s="184"/>
    </row>
    <row r="454" spans="1:241" ht="15" customHeight="1" x14ac:dyDescent="0.35">
      <c r="A454" s="156">
        <v>451</v>
      </c>
      <c r="B454" s="197" t="s">
        <v>70</v>
      </c>
      <c r="F454" s="244"/>
      <c r="G454" s="244"/>
      <c r="H454" s="244"/>
      <c r="I454" s="244"/>
      <c r="J454" s="244"/>
      <c r="K454" s="244"/>
      <c r="L454" s="244"/>
      <c r="M454" s="244"/>
      <c r="N454" s="244"/>
      <c r="O454" s="244"/>
      <c r="P454" s="244"/>
      <c r="Q454" s="244"/>
      <c r="R454" s="244"/>
      <c r="S454" s="244"/>
      <c r="U454" s="244"/>
      <c r="V454" s="244"/>
      <c r="W454" s="244"/>
      <c r="X454" s="244"/>
      <c r="Y454" s="244"/>
      <c r="Z454" s="244"/>
      <c r="AA454" s="244"/>
      <c r="AB454" s="244"/>
      <c r="AC454" s="244"/>
      <c r="AD454" s="244"/>
      <c r="AE454" s="244"/>
      <c r="AF454" s="244"/>
      <c r="AG454" s="244"/>
      <c r="AH454" s="242"/>
      <c r="AI454" s="244"/>
      <c r="AJ454" s="244"/>
      <c r="AK454" s="244"/>
      <c r="AL454" s="244"/>
      <c r="AM454" s="244"/>
      <c r="AN454" s="244"/>
      <c r="AO454" s="244"/>
      <c r="AP454" s="244"/>
      <c r="AQ454" s="244"/>
      <c r="AR454" s="244"/>
      <c r="AS454" s="244"/>
      <c r="AT454" s="244"/>
      <c r="AU454" s="244"/>
      <c r="AV454" s="244"/>
      <c r="AW454" s="244"/>
      <c r="AX454" s="244"/>
      <c r="AY454" s="244"/>
      <c r="AZ454" s="244"/>
      <c r="BA454" s="244"/>
      <c r="BB454" s="244"/>
      <c r="BC454" s="244"/>
      <c r="BD454" s="244"/>
      <c r="BE454" s="244"/>
      <c r="BF454" s="244"/>
      <c r="BG454" s="244"/>
      <c r="BH454" s="244"/>
      <c r="BI454" s="244"/>
      <c r="BJ454" s="244"/>
      <c r="BK454" s="244"/>
      <c r="BL454" s="244"/>
      <c r="BM454" s="244"/>
      <c r="BN454" s="244"/>
      <c r="BO454" s="244"/>
      <c r="BP454" s="244"/>
      <c r="BQ454" s="244"/>
      <c r="BR454" s="244"/>
      <c r="BS454" s="244"/>
      <c r="BT454" s="244"/>
      <c r="BU454" s="244"/>
      <c r="BW454" s="244"/>
      <c r="BX454" s="244"/>
      <c r="BY454" s="244"/>
      <c r="BZ454" s="244"/>
      <c r="CA454" s="244"/>
      <c r="CB454" s="244"/>
      <c r="CC454" s="244"/>
      <c r="CE454" s="244"/>
      <c r="CF454" s="244"/>
      <c r="CG454" s="244"/>
      <c r="CH454" s="244"/>
      <c r="CI454" s="244"/>
      <c r="CJ454" s="244"/>
      <c r="CK454" s="244"/>
      <c r="CL454" s="244"/>
      <c r="CM454" s="244"/>
      <c r="CN454" s="244"/>
      <c r="CO454" s="257"/>
      <c r="CP454" s="244"/>
      <c r="CQ454" s="244"/>
      <c r="CR454" s="244"/>
      <c r="CS454" s="244"/>
      <c r="CT454" s="244"/>
      <c r="CU454" s="244"/>
      <c r="CV454" s="244"/>
      <c r="CW454" s="244"/>
      <c r="CX454" s="244"/>
      <c r="CY454" s="244"/>
      <c r="CZ454" s="244"/>
      <c r="DA454" s="244"/>
      <c r="DE454" s="244"/>
      <c r="DF454" s="244"/>
      <c r="DG454" s="244"/>
      <c r="DH454" s="244"/>
      <c r="DI454" s="244"/>
      <c r="DJ454" s="244"/>
      <c r="DK454" s="244"/>
      <c r="DL454" s="244"/>
      <c r="DM454" s="244"/>
      <c r="DN454" s="244"/>
      <c r="DO454" s="244"/>
      <c r="DP454" s="244"/>
      <c r="DQ454" s="244"/>
      <c r="DR454" s="244"/>
      <c r="DS454" s="244"/>
      <c r="DT454" s="244"/>
      <c r="DU454" s="244"/>
      <c r="DV454" s="244"/>
      <c r="DW454" s="244"/>
      <c r="DX454" s="244"/>
      <c r="DY454" s="244"/>
      <c r="DZ454" s="244"/>
      <c r="EA454" s="244"/>
      <c r="EB454" s="244"/>
      <c r="EC454"/>
      <c r="ED454" s="244"/>
      <c r="EE454"/>
      <c r="EK454" s="242"/>
      <c r="EO454" s="244"/>
      <c r="EP454" s="244"/>
      <c r="GA454" s="254"/>
      <c r="GB454" s="254"/>
      <c r="GC454" s="254"/>
      <c r="GD454" s="254"/>
      <c r="GE454" s="254"/>
      <c r="GF454" s="254"/>
      <c r="GG454" s="254"/>
      <c r="GH454" s="254"/>
      <c r="GI454" s="254"/>
      <c r="GJ454" s="254"/>
      <c r="GK454" s="254"/>
      <c r="GL454" s="254"/>
      <c r="GM454" s="254"/>
      <c r="GN454" s="254"/>
      <c r="GO454" s="254"/>
      <c r="GP454" s="254"/>
      <c r="GQ454" s="254"/>
      <c r="GR454" s="254"/>
      <c r="GS454" s="254"/>
      <c r="GT454" s="254"/>
      <c r="GU454" s="184"/>
      <c r="GV454" s="184"/>
      <c r="GW454" s="184"/>
      <c r="GX454" s="184"/>
      <c r="GY454" s="184"/>
      <c r="GZ454" s="184"/>
      <c r="HC454" s="184"/>
      <c r="HG454" s="184"/>
      <c r="HH454" s="184"/>
      <c r="HI454" s="184"/>
      <c r="HJ454" s="184"/>
      <c r="HK454" s="184"/>
      <c r="HL454" s="184"/>
      <c r="HM454" s="184"/>
      <c r="HO454" s="183"/>
      <c r="HQ454" s="154"/>
      <c r="HS454" s="238"/>
      <c r="HT454" s="154"/>
      <c r="HU454" s="239"/>
      <c r="HW454" s="239"/>
      <c r="HX454" s="239"/>
      <c r="HY454" s="154"/>
      <c r="HZ454" s="154"/>
      <c r="IA454" s="184"/>
      <c r="IB454" s="184"/>
      <c r="ID454" s="184"/>
      <c r="IE454" s="185"/>
      <c r="IF454" s="185"/>
      <c r="IG454" s="184"/>
    </row>
    <row r="455" spans="1:241" ht="15" customHeight="1" x14ac:dyDescent="0.25">
      <c r="A455" s="156">
        <v>452</v>
      </c>
      <c r="B455" s="197">
        <v>1991</v>
      </c>
      <c r="E455" s="245">
        <v>48725</v>
      </c>
      <c r="G455" s="245">
        <v>11207</v>
      </c>
      <c r="I455" s="245">
        <v>5630</v>
      </c>
      <c r="K455" s="245">
        <v>1309</v>
      </c>
      <c r="M455" s="242">
        <f>G455/E455*100</f>
        <v>23.000513083632633</v>
      </c>
      <c r="N455" s="242"/>
      <c r="O455" s="242">
        <f>I455/E455*100</f>
        <v>11.55464340687532</v>
      </c>
      <c r="P455" s="242"/>
      <c r="Q455" s="242">
        <f>K455/E455*100</f>
        <v>2.6865059004617753</v>
      </c>
      <c r="R455" s="242"/>
      <c r="S455" s="242">
        <v>26</v>
      </c>
      <c r="U455" s="242"/>
      <c r="V455" s="242"/>
      <c r="W455" s="245">
        <v>117</v>
      </c>
      <c r="Y455" s="258">
        <v>0.32746508438523325</v>
      </c>
      <c r="Z455" s="258"/>
      <c r="AA455" s="245">
        <v>7194</v>
      </c>
      <c r="AC455" s="242">
        <v>20.134904419379215</v>
      </c>
      <c r="AD455" s="242"/>
      <c r="AE455" s="245">
        <v>3698</v>
      </c>
      <c r="AG455" s="242">
        <v>10.350135744073443</v>
      </c>
      <c r="AH455" s="242"/>
      <c r="AI455" s="245">
        <v>1.7223998387050319</v>
      </c>
      <c r="AK455" s="245">
        <v>11</v>
      </c>
      <c r="AM455" s="245">
        <v>22</v>
      </c>
      <c r="AO455" s="245">
        <v>105</v>
      </c>
      <c r="AQ455" s="245">
        <v>4</v>
      </c>
      <c r="AS455" s="245">
        <v>120</v>
      </c>
      <c r="AU455" s="245">
        <v>110</v>
      </c>
      <c r="AW455" s="245">
        <v>36</v>
      </c>
      <c r="AY455" s="245">
        <v>44</v>
      </c>
      <c r="BC455" s="245">
        <v>78</v>
      </c>
      <c r="BE455" s="245">
        <v>40</v>
      </c>
      <c r="BG455" s="245">
        <v>6</v>
      </c>
      <c r="BI455" s="245">
        <v>32</v>
      </c>
      <c r="BK455" s="242"/>
      <c r="BL455" s="242"/>
      <c r="BM455" s="245">
        <v>37</v>
      </c>
      <c r="BO455" s="245">
        <v>102</v>
      </c>
      <c r="BQ455" s="245">
        <v>199</v>
      </c>
      <c r="BS455" s="245">
        <v>6</v>
      </c>
      <c r="BU455" s="245">
        <v>5661</v>
      </c>
      <c r="BW455" s="242"/>
      <c r="BX455" s="242"/>
      <c r="BY455" s="245">
        <v>21.529345372460497</v>
      </c>
      <c r="CA455" s="245">
        <v>613</v>
      </c>
      <c r="CC455" s="259">
        <v>1.7156931344286155</v>
      </c>
      <c r="CE455" s="242"/>
      <c r="CF455" s="242"/>
      <c r="CG455" s="245">
        <v>14953</v>
      </c>
      <c r="CI455" s="245">
        <v>1804</v>
      </c>
      <c r="CK455" s="245">
        <v>6941</v>
      </c>
      <c r="CM455" s="250">
        <f>CI455/SUM(CG455,CI455)*100</f>
        <v>10.765650176045831</v>
      </c>
      <c r="CN455" s="242"/>
      <c r="CO455" s="253">
        <v>5.8470730428040412</v>
      </c>
      <c r="CP455" s="242"/>
      <c r="CQ455" s="250">
        <f>SUM(CG455,CI455)/SUM(CG455,CI455,CK455)*100</f>
        <v>70.710608490167942</v>
      </c>
      <c r="CR455" s="242"/>
      <c r="CS455" s="245">
        <v>18.721461187214611</v>
      </c>
      <c r="CU455" s="245">
        <v>1299</v>
      </c>
      <c r="CW455" s="245">
        <v>1186</v>
      </c>
      <c r="CY455" s="259">
        <f t="shared" ref="CY455:CY460" si="164">CU455/CG455*100</f>
        <v>8.6872199558616998</v>
      </c>
      <c r="CZ455" s="259"/>
      <c r="DA455" s="259">
        <f t="shared" ref="DA455:DA460" si="165">CW455/CG455*100</f>
        <v>7.9315187587775036</v>
      </c>
      <c r="DE455" s="245">
        <v>152</v>
      </c>
      <c r="DG455" s="245">
        <v>10193</v>
      </c>
      <c r="DI455" s="245">
        <v>455</v>
      </c>
      <c r="DK455" s="245">
        <v>11088</v>
      </c>
      <c r="DM455" s="242">
        <v>1.3708513708513708</v>
      </c>
      <c r="DN455" s="242"/>
      <c r="DO455" s="242">
        <v>91.928210678210675</v>
      </c>
      <c r="DP455" s="242"/>
      <c r="DQ455" s="242">
        <v>4.1035353535353538</v>
      </c>
      <c r="DR455" s="242"/>
      <c r="DS455" s="245">
        <v>1311</v>
      </c>
      <c r="DU455" s="245">
        <v>212</v>
      </c>
      <c r="DW455" s="245">
        <v>10603</v>
      </c>
      <c r="DY455" s="242">
        <v>12.364425162689804</v>
      </c>
      <c r="DZ455" s="242"/>
      <c r="EA455" s="242">
        <v>1.9994341224181835</v>
      </c>
      <c r="EB455" s="242"/>
      <c r="EC455" s="242">
        <v>248000</v>
      </c>
      <c r="ED455" s="242"/>
      <c r="EE455" s="242">
        <v>179500</v>
      </c>
      <c r="EF455" s="242"/>
      <c r="EG455" s="260">
        <v>2.264780673871583</v>
      </c>
      <c r="EH455" s="242"/>
      <c r="EI455" s="260">
        <v>1.8277177368086459</v>
      </c>
      <c r="EJ455" s="242"/>
      <c r="EK455" s="242">
        <v>73.3</v>
      </c>
      <c r="EO455" s="259">
        <v>15.186500888099467</v>
      </c>
      <c r="EP455" s="259"/>
      <c r="EQ455" s="244">
        <v>3377</v>
      </c>
      <c r="ES455" s="244">
        <v>8105</v>
      </c>
      <c r="EU455" s="244">
        <v>2210</v>
      </c>
      <c r="EW455" s="244">
        <v>155</v>
      </c>
      <c r="EY455" s="244">
        <v>13847</v>
      </c>
      <c r="FA455" s="244">
        <v>2243</v>
      </c>
      <c r="FC455" s="244">
        <v>320</v>
      </c>
      <c r="FE455" s="244">
        <v>378</v>
      </c>
      <c r="FG455" s="244">
        <v>16788</v>
      </c>
      <c r="FI455" s="242">
        <v>20.115558732427925</v>
      </c>
      <c r="FJ455" s="242"/>
      <c r="FK455" s="242">
        <v>48.278532284965451</v>
      </c>
      <c r="FL455" s="242"/>
      <c r="FM455" s="242">
        <v>13.16416487967596</v>
      </c>
      <c r="FN455" s="242"/>
      <c r="FO455" s="242">
        <v>0.92327853228496548</v>
      </c>
      <c r="FP455" s="242"/>
      <c r="FQ455" s="242">
        <v>82.481534429354298</v>
      </c>
      <c r="FR455" s="242"/>
      <c r="FS455" s="242">
        <v>13.360733857517273</v>
      </c>
      <c r="FT455" s="242"/>
      <c r="FU455" s="242">
        <v>1.9061234214915415</v>
      </c>
      <c r="FV455" s="242"/>
      <c r="FW455" s="242">
        <v>2.2516082916368836</v>
      </c>
      <c r="GA455" s="254">
        <v>9.1575091575091587</v>
      </c>
      <c r="GB455" s="254"/>
      <c r="GC455" s="254">
        <v>68.452380952380963</v>
      </c>
      <c r="GD455" s="254"/>
      <c r="GE455" s="254">
        <v>143.38635868380911</v>
      </c>
      <c r="GF455" s="254"/>
      <c r="GG455" s="254">
        <v>102.92134831460675</v>
      </c>
      <c r="GH455" s="254"/>
      <c r="GI455" s="254">
        <v>43.158643585487312</v>
      </c>
      <c r="GJ455" s="254"/>
      <c r="GK455" s="254">
        <v>5.762304921968787</v>
      </c>
      <c r="GL455" s="254"/>
      <c r="GM455" s="254">
        <v>0</v>
      </c>
      <c r="GN455" s="254"/>
      <c r="GO455" s="254">
        <v>63.436737539212267</v>
      </c>
      <c r="GP455" s="254"/>
      <c r="GQ455" s="254">
        <v>909</v>
      </c>
      <c r="GR455" s="254"/>
      <c r="GS455" s="254">
        <v>55.25</v>
      </c>
      <c r="GT455" s="254"/>
      <c r="GU455" s="184">
        <v>39.85</v>
      </c>
      <c r="GV455" s="184"/>
      <c r="GW455" s="184">
        <v>39.449999999999996</v>
      </c>
      <c r="GX455" s="184"/>
      <c r="GY455" s="184">
        <v>22.72</v>
      </c>
      <c r="GZ455" s="184"/>
      <c r="HA455" s="154">
        <v>96.3</v>
      </c>
      <c r="HC455" s="184">
        <v>20</v>
      </c>
      <c r="HG455" s="184">
        <v>694</v>
      </c>
      <c r="HH455" s="184"/>
      <c r="HI455" s="184">
        <v>4983</v>
      </c>
      <c r="HJ455" s="184"/>
      <c r="HK455" s="184">
        <v>249</v>
      </c>
      <c r="HL455" s="184"/>
      <c r="HM455" s="184">
        <v>6474</v>
      </c>
      <c r="HO455" s="183">
        <v>545.47080389877499</v>
      </c>
      <c r="HQ455" s="154"/>
      <c r="HS455" s="238">
        <v>4</v>
      </c>
      <c r="HT455" s="154"/>
      <c r="HU455" s="239"/>
      <c r="HW455" s="239">
        <v>23.9</v>
      </c>
      <c r="HX455" s="239"/>
      <c r="HY455" s="154"/>
      <c r="HZ455" s="154"/>
      <c r="IA455" s="184">
        <v>6</v>
      </c>
      <c r="IB455" s="184"/>
      <c r="IC455" s="184">
        <v>58</v>
      </c>
      <c r="ID455" s="184"/>
      <c r="IE455" s="185">
        <v>0.92636909632694642</v>
      </c>
      <c r="IF455" s="185"/>
      <c r="IG455" s="184">
        <v>8.9549012644938166</v>
      </c>
    </row>
    <row r="456" spans="1:241" ht="15" customHeight="1" x14ac:dyDescent="0.25">
      <c r="A456" s="156">
        <v>453</v>
      </c>
      <c r="B456" s="197">
        <v>1996</v>
      </c>
      <c r="E456" s="245">
        <v>52830</v>
      </c>
      <c r="G456" s="245">
        <v>11037</v>
      </c>
      <c r="I456" s="245">
        <v>6445</v>
      </c>
      <c r="K456" s="245">
        <v>1771</v>
      </c>
      <c r="M456" s="242">
        <f t="shared" ref="M456:M460" si="166">G456/E456*100</f>
        <v>20.891538898353211</v>
      </c>
      <c r="N456" s="242"/>
      <c r="O456" s="242">
        <f t="shared" ref="O456:O459" si="167">I456/E456*100</f>
        <v>12.199507855385198</v>
      </c>
      <c r="P456" s="242"/>
      <c r="Q456" s="242">
        <f t="shared" ref="Q456:Q459" si="168">K456/E456*100</f>
        <v>3.3522619723641873</v>
      </c>
      <c r="R456" s="242"/>
      <c r="S456" s="242">
        <v>28</v>
      </c>
      <c r="U456" s="242"/>
      <c r="V456" s="242"/>
      <c r="W456" s="245">
        <v>158</v>
      </c>
      <c r="Y456" s="258">
        <v>0.40338022415685876</v>
      </c>
      <c r="Z456" s="258"/>
      <c r="AA456" s="245">
        <v>7609</v>
      </c>
      <c r="AC456" s="242">
        <v>19.426076744364167</v>
      </c>
      <c r="AD456" s="242"/>
      <c r="AE456" s="245">
        <v>4405</v>
      </c>
      <c r="AG456" s="242">
        <v>11.246138527917486</v>
      </c>
      <c r="AH456" s="242"/>
      <c r="AI456" s="245">
        <v>2.3869759178076899</v>
      </c>
      <c r="AK456" s="245">
        <v>3</v>
      </c>
      <c r="AM456" s="245">
        <v>45</v>
      </c>
      <c r="AO456" s="245">
        <v>117</v>
      </c>
      <c r="AQ456" s="245">
        <v>7</v>
      </c>
      <c r="AS456" s="245">
        <v>191</v>
      </c>
      <c r="AU456" s="245">
        <v>107</v>
      </c>
      <c r="AW456" s="245">
        <v>56</v>
      </c>
      <c r="AY456" s="245">
        <v>53</v>
      </c>
      <c r="BC456" s="245">
        <v>59</v>
      </c>
      <c r="BE456" s="245">
        <v>24</v>
      </c>
      <c r="BG456" s="245">
        <v>15</v>
      </c>
      <c r="BI456" s="245">
        <v>20</v>
      </c>
      <c r="BK456" s="242"/>
      <c r="BL456" s="242"/>
      <c r="BM456" s="245">
        <v>60</v>
      </c>
      <c r="BO456" s="245">
        <v>146</v>
      </c>
      <c r="BQ456" s="245">
        <v>280</v>
      </c>
      <c r="BS456" s="245">
        <v>8</v>
      </c>
      <c r="BU456" s="245">
        <v>7948</v>
      </c>
      <c r="BW456" s="242"/>
      <c r="BX456" s="242"/>
      <c r="BY456" s="245">
        <v>18.876723438767236</v>
      </c>
      <c r="CA456" s="245">
        <v>1068</v>
      </c>
      <c r="CC456" s="259">
        <v>2.7266460721488932</v>
      </c>
      <c r="CE456" s="242"/>
      <c r="CF456" s="242"/>
      <c r="CG456" s="245">
        <v>16901</v>
      </c>
      <c r="CI456" s="245">
        <v>1830</v>
      </c>
      <c r="CK456" s="245">
        <v>8806</v>
      </c>
      <c r="CM456" s="250">
        <f t="shared" ref="CM456:CM460" si="169">CI456/SUM(CG456,CI456)*100</f>
        <v>9.769900165501042</v>
      </c>
      <c r="CN456" s="242"/>
      <c r="CO456" s="253">
        <v>7.2215448009082115</v>
      </c>
      <c r="CP456" s="242"/>
      <c r="CQ456" s="250">
        <f t="shared" ref="CQ456:CQ460" si="170">SUM(CG456,CI456)/SUM(CG456,CI456,CK456)*100</f>
        <v>68.021207829465808</v>
      </c>
      <c r="CR456" s="242"/>
      <c r="CS456" s="245">
        <v>15.413642960812773</v>
      </c>
      <c r="CU456" s="245">
        <v>1602</v>
      </c>
      <c r="CW456" s="245">
        <v>1403</v>
      </c>
      <c r="CY456" s="259">
        <f t="shared" si="164"/>
        <v>9.4787290692858406</v>
      </c>
      <c r="CZ456" s="259"/>
      <c r="DA456" s="259">
        <f t="shared" si="165"/>
        <v>8.3012839476954028</v>
      </c>
      <c r="DE456" s="245">
        <v>614</v>
      </c>
      <c r="DG456" s="245">
        <v>11980</v>
      </c>
      <c r="DI456" s="245">
        <v>201</v>
      </c>
      <c r="DK456" s="245">
        <v>12962</v>
      </c>
      <c r="DM456" s="242">
        <v>4.7369233143033487</v>
      </c>
      <c r="DN456" s="242"/>
      <c r="DO456" s="242">
        <v>92.424008640641873</v>
      </c>
      <c r="DP456" s="242"/>
      <c r="DQ456" s="242">
        <v>1.5506866224348095</v>
      </c>
      <c r="DR456" s="242"/>
      <c r="DS456" s="245">
        <v>1870</v>
      </c>
      <c r="DU456" s="245">
        <v>222</v>
      </c>
      <c r="DW456" s="245">
        <v>12374</v>
      </c>
      <c r="DY456" s="242">
        <v>15.112332309681589</v>
      </c>
      <c r="DZ456" s="242"/>
      <c r="EA456" s="242">
        <v>1.794084370454178</v>
      </c>
      <c r="EB456" s="242"/>
      <c r="EC456" s="242">
        <v>254000</v>
      </c>
      <c r="ED456" s="242"/>
      <c r="EE456" s="242">
        <v>210000</v>
      </c>
      <c r="EF456" s="242"/>
      <c r="EG456" s="260">
        <v>2.9625225520747911</v>
      </c>
      <c r="EH456" s="242"/>
      <c r="EI456" s="260">
        <v>1.9681810726586846</v>
      </c>
      <c r="EJ456" s="242"/>
      <c r="EK456" s="242">
        <v>83.899999999999991</v>
      </c>
      <c r="EO456" s="259">
        <v>6.749418153607448</v>
      </c>
      <c r="EP456" s="259"/>
      <c r="EQ456" s="244">
        <v>5630</v>
      </c>
      <c r="ES456" s="244">
        <v>11577</v>
      </c>
      <c r="EU456" s="244">
        <v>3334</v>
      </c>
      <c r="EW456" s="244">
        <v>240</v>
      </c>
      <c r="EY456" s="244">
        <v>20781</v>
      </c>
      <c r="FA456" s="244">
        <v>3905</v>
      </c>
      <c r="FC456" s="244">
        <v>505</v>
      </c>
      <c r="FE456" s="244">
        <v>970</v>
      </c>
      <c r="FG456" s="244">
        <v>26161</v>
      </c>
      <c r="FI456" s="242">
        <v>21.52058407553228</v>
      </c>
      <c r="FJ456" s="242"/>
      <c r="FK456" s="242">
        <v>44.25289553151638</v>
      </c>
      <c r="FL456" s="242"/>
      <c r="FM456" s="242">
        <v>12.744161155919118</v>
      </c>
      <c r="FN456" s="242"/>
      <c r="FO456" s="242">
        <v>0.91739612400137605</v>
      </c>
      <c r="FP456" s="242"/>
      <c r="FQ456" s="242">
        <v>79.435036886969158</v>
      </c>
      <c r="FR456" s="242"/>
      <c r="FS456" s="242">
        <v>14.92679943427239</v>
      </c>
      <c r="FT456" s="242"/>
      <c r="FU456" s="242">
        <v>1.9303543442528954</v>
      </c>
      <c r="FV456" s="242"/>
      <c r="FW456" s="242">
        <v>3.7078093345055616</v>
      </c>
      <c r="GA456" s="254">
        <v>11.791304403453845</v>
      </c>
      <c r="GB456" s="254"/>
      <c r="GC456" s="254">
        <v>72.729960488404117</v>
      </c>
      <c r="GD456" s="254"/>
      <c r="GE456" s="254">
        <v>130.82295734475315</v>
      </c>
      <c r="GF456" s="254"/>
      <c r="GG456" s="254">
        <v>127.35462704832986</v>
      </c>
      <c r="GH456" s="254"/>
      <c r="GI456" s="254">
        <v>38.767430230650547</v>
      </c>
      <c r="GJ456" s="254"/>
      <c r="GK456" s="254">
        <v>7.2168638912915828</v>
      </c>
      <c r="GL456" s="254"/>
      <c r="GM456" s="254">
        <v>2.7813198631410909</v>
      </c>
      <c r="GN456" s="254"/>
      <c r="GO456" s="254">
        <v>68.175382669912594</v>
      </c>
      <c r="GP456" s="254"/>
      <c r="GQ456" s="254">
        <v>1032</v>
      </c>
      <c r="GR456" s="254"/>
      <c r="GS456" s="254">
        <v>58.43</v>
      </c>
      <c r="GT456" s="254"/>
      <c r="GU456" s="184">
        <v>41.17</v>
      </c>
      <c r="GV456" s="184"/>
      <c r="GW456" s="184">
        <v>43.86</v>
      </c>
      <c r="GX456" s="184"/>
      <c r="GY456" s="184">
        <v>28.01</v>
      </c>
      <c r="GZ456" s="184"/>
      <c r="HA456" s="154">
        <v>95.1</v>
      </c>
      <c r="HC456" s="184">
        <v>20.9</v>
      </c>
      <c r="HG456" s="184">
        <v>662</v>
      </c>
      <c r="HH456" s="184"/>
      <c r="HI456" s="184">
        <v>4568</v>
      </c>
      <c r="HJ456" s="184"/>
      <c r="HK456" s="184">
        <v>310</v>
      </c>
      <c r="HL456" s="184"/>
      <c r="HM456" s="184">
        <v>6111</v>
      </c>
      <c r="HO456" s="183">
        <v>478.19394561313493</v>
      </c>
      <c r="HQ456" s="154"/>
      <c r="HS456" s="238">
        <v>4</v>
      </c>
      <c r="HT456" s="154"/>
      <c r="HU456" s="239"/>
      <c r="HW456" s="239">
        <v>26.8</v>
      </c>
      <c r="HX456" s="239"/>
      <c r="HY456" s="154"/>
      <c r="HZ456" s="154"/>
      <c r="IA456" s="184">
        <v>1</v>
      </c>
      <c r="IB456" s="184"/>
      <c r="IC456" s="184">
        <v>62</v>
      </c>
      <c r="ID456" s="184"/>
      <c r="IE456" s="185">
        <v>0.14257606433032025</v>
      </c>
      <c r="IF456" s="185"/>
      <c r="IG456" s="184">
        <v>8.8397159884798544</v>
      </c>
    </row>
    <row r="457" spans="1:241" ht="15" customHeight="1" x14ac:dyDescent="0.25">
      <c r="A457" s="156">
        <v>454</v>
      </c>
      <c r="B457" s="197">
        <v>2001</v>
      </c>
      <c r="E457" s="245">
        <v>58151</v>
      </c>
      <c r="G457" s="245">
        <v>13233</v>
      </c>
      <c r="I457" s="245">
        <v>8202</v>
      </c>
      <c r="K457" s="245">
        <v>2527</v>
      </c>
      <c r="M457" s="242">
        <f t="shared" si="166"/>
        <v>22.756272463070282</v>
      </c>
      <c r="N457" s="242"/>
      <c r="O457" s="242">
        <f t="shared" si="167"/>
        <v>14.104658561331707</v>
      </c>
      <c r="P457" s="242"/>
      <c r="Q457" s="242">
        <f t="shared" si="168"/>
        <v>4.3455830510223388</v>
      </c>
      <c r="R457" s="242"/>
      <c r="S457" s="242">
        <v>30</v>
      </c>
      <c r="U457" s="242"/>
      <c r="V457" s="242"/>
      <c r="W457" s="245">
        <v>292</v>
      </c>
      <c r="Y457" s="258">
        <v>0.56345638037164969</v>
      </c>
      <c r="Z457" s="258"/>
      <c r="AA457" s="245">
        <v>10919</v>
      </c>
      <c r="AC457" s="242">
        <v>21.069795264650832</v>
      </c>
      <c r="AD457" s="242"/>
      <c r="AE457" s="245">
        <v>8904</v>
      </c>
      <c r="AG457" s="242">
        <v>17.181560311058796</v>
      </c>
      <c r="AH457" s="242"/>
      <c r="AI457" s="245">
        <v>2.7984178556293262</v>
      </c>
      <c r="AK457" s="245">
        <v>21</v>
      </c>
      <c r="AM457" s="245">
        <v>90</v>
      </c>
      <c r="AO457" s="245">
        <v>255</v>
      </c>
      <c r="AQ457" s="245">
        <v>22</v>
      </c>
      <c r="AS457" s="245">
        <v>641</v>
      </c>
      <c r="AU457" s="245">
        <v>187</v>
      </c>
      <c r="AW457" s="245">
        <v>76</v>
      </c>
      <c r="AY457" s="245">
        <v>219</v>
      </c>
      <c r="BC457" s="245">
        <v>100</v>
      </c>
      <c r="BE457" s="245">
        <v>40</v>
      </c>
      <c r="BG457" s="245">
        <v>15</v>
      </c>
      <c r="BI457" s="245">
        <v>45</v>
      </c>
      <c r="BK457" s="242"/>
      <c r="BL457" s="242"/>
      <c r="BM457" s="245">
        <v>157</v>
      </c>
      <c r="BO457" s="245">
        <v>561</v>
      </c>
      <c r="BQ457" s="245">
        <v>840</v>
      </c>
      <c r="BS457" s="245">
        <v>12</v>
      </c>
      <c r="BU457" s="245">
        <v>8467</v>
      </c>
      <c r="BW457" s="242"/>
      <c r="BX457" s="242"/>
      <c r="BY457" s="245">
        <v>18.626094974642694</v>
      </c>
      <c r="CA457" s="245">
        <v>2434</v>
      </c>
      <c r="CC457" s="259">
        <v>4.6967562665225868</v>
      </c>
      <c r="CE457" s="242"/>
      <c r="CF457" s="242"/>
      <c r="CG457" s="245">
        <v>24052</v>
      </c>
      <c r="CI457" s="245">
        <v>1920</v>
      </c>
      <c r="CK457" s="245">
        <v>11277</v>
      </c>
      <c r="CM457" s="250">
        <f t="shared" si="169"/>
        <v>7.3925766209764365</v>
      </c>
      <c r="CN457" s="242"/>
      <c r="CO457" s="253">
        <v>7.534008387030787</v>
      </c>
      <c r="CP457" s="242"/>
      <c r="CQ457" s="250">
        <f t="shared" si="170"/>
        <v>69.725361754677976</v>
      </c>
      <c r="CR457" s="242"/>
      <c r="CS457" s="245">
        <v>14.74269819193324</v>
      </c>
      <c r="CU457" s="245">
        <v>2563</v>
      </c>
      <c r="CW457" s="245">
        <v>2140</v>
      </c>
      <c r="CY457" s="259">
        <f t="shared" si="164"/>
        <v>10.656078496590721</v>
      </c>
      <c r="CZ457" s="259"/>
      <c r="DA457" s="259">
        <f t="shared" si="165"/>
        <v>8.8973889905205379</v>
      </c>
      <c r="DE457" s="245">
        <v>529</v>
      </c>
      <c r="DG457" s="245">
        <v>16469</v>
      </c>
      <c r="DI457" s="245">
        <v>315</v>
      </c>
      <c r="DK457" s="245">
        <v>17511</v>
      </c>
      <c r="DM457" s="242">
        <v>3.0209582548112617</v>
      </c>
      <c r="DN457" s="242"/>
      <c r="DO457" s="242">
        <v>94.049454628519214</v>
      </c>
      <c r="DP457" s="242"/>
      <c r="DQ457" s="242">
        <v>1.7988692821654959</v>
      </c>
      <c r="DR457" s="242"/>
      <c r="DS457" s="245">
        <v>2199</v>
      </c>
      <c r="DU457" s="245">
        <v>274</v>
      </c>
      <c r="DW457" s="245">
        <v>16780</v>
      </c>
      <c r="DY457" s="242">
        <v>13.104886769964244</v>
      </c>
      <c r="DZ457" s="242"/>
      <c r="EA457" s="242">
        <v>1.6328963051251491</v>
      </c>
      <c r="EB457" s="242"/>
      <c r="EC457" s="242">
        <v>263000</v>
      </c>
      <c r="ED457" s="242"/>
      <c r="EE457" s="242">
        <v>215000</v>
      </c>
      <c r="EF457" s="242"/>
      <c r="EG457" s="260">
        <v>4.3745282371508951</v>
      </c>
      <c r="EH457" s="242"/>
      <c r="EI457" s="260">
        <v>3.6025526658889726</v>
      </c>
      <c r="EJ457" s="242"/>
      <c r="EK457" s="242">
        <v>71</v>
      </c>
      <c r="EO457" s="259">
        <v>5.4498902706656915</v>
      </c>
      <c r="EP457" s="259"/>
      <c r="EQ457" s="244">
        <v>7687</v>
      </c>
      <c r="ES457" s="244">
        <v>15741</v>
      </c>
      <c r="EU457" s="244">
        <v>4708</v>
      </c>
      <c r="EW457" s="244">
        <v>383</v>
      </c>
      <c r="EY457" s="244">
        <v>28519</v>
      </c>
      <c r="FA457" s="244">
        <v>5692</v>
      </c>
      <c r="FC457" s="244">
        <v>763</v>
      </c>
      <c r="FE457" s="244">
        <v>1327</v>
      </c>
      <c r="FG457" s="244">
        <v>36301</v>
      </c>
      <c r="FI457" s="242">
        <v>21.175725186633976</v>
      </c>
      <c r="FJ457" s="242"/>
      <c r="FK457" s="242">
        <v>43.362441806010857</v>
      </c>
      <c r="FL457" s="242"/>
      <c r="FM457" s="242">
        <v>12.96933968761191</v>
      </c>
      <c r="FN457" s="242"/>
      <c r="FO457" s="242">
        <v>1.0550673535164321</v>
      </c>
      <c r="FP457" s="242"/>
      <c r="FQ457" s="242">
        <v>78.562574033773174</v>
      </c>
      <c r="FR457" s="242"/>
      <c r="FS457" s="242">
        <v>15.680008815184154</v>
      </c>
      <c r="FT457" s="242"/>
      <c r="FU457" s="242">
        <v>2.1018704718878269</v>
      </c>
      <c r="FV457" s="242"/>
      <c r="FW457" s="242">
        <v>3.6555466791548441</v>
      </c>
      <c r="GA457" s="254">
        <v>10.435598598776304</v>
      </c>
      <c r="GB457" s="254"/>
      <c r="GC457" s="254">
        <v>65.912561603132104</v>
      </c>
      <c r="GD457" s="254"/>
      <c r="GE457" s="254">
        <v>126.9532633903649</v>
      </c>
      <c r="GF457" s="254"/>
      <c r="GG457" s="254">
        <v>133.625659448916</v>
      </c>
      <c r="GH457" s="254"/>
      <c r="GI457" s="254">
        <v>50.342670859804741</v>
      </c>
      <c r="GJ457" s="254"/>
      <c r="GK457" s="254">
        <v>8.5049961921142838</v>
      </c>
      <c r="GL457" s="254"/>
      <c r="GM457" s="254">
        <v>0</v>
      </c>
      <c r="GN457" s="254"/>
      <c r="GO457" s="254">
        <v>70.237538732460791</v>
      </c>
      <c r="GP457" s="254"/>
      <c r="GQ457" s="254">
        <v>1214</v>
      </c>
      <c r="GR457" s="254"/>
      <c r="GS457" s="254">
        <v>65.7</v>
      </c>
      <c r="GT457" s="254"/>
      <c r="GU457" s="184">
        <v>49.5</v>
      </c>
      <c r="GV457" s="184"/>
      <c r="GW457" s="184">
        <v>39.4</v>
      </c>
      <c r="GX457" s="184"/>
      <c r="GY457" s="184">
        <v>27.1</v>
      </c>
      <c r="GZ457" s="184"/>
      <c r="HA457" s="154">
        <v>93.9</v>
      </c>
      <c r="HC457" s="184">
        <v>21</v>
      </c>
      <c r="HG457" s="184">
        <v>893</v>
      </c>
      <c r="HH457" s="184"/>
      <c r="HI457" s="184">
        <v>4435</v>
      </c>
      <c r="HJ457" s="184"/>
      <c r="HK457" s="184">
        <v>349</v>
      </c>
      <c r="HL457" s="184"/>
      <c r="HM457" s="184">
        <v>6283</v>
      </c>
      <c r="HO457" s="183">
        <v>531.89475676698839</v>
      </c>
      <c r="HQ457" s="154"/>
      <c r="HS457" s="238">
        <v>4</v>
      </c>
      <c r="HT457" s="154"/>
      <c r="HU457" s="239"/>
      <c r="HW457" s="239">
        <v>24.347337170000003</v>
      </c>
      <c r="HX457" s="239"/>
      <c r="HY457" s="154"/>
      <c r="HZ457" s="154"/>
      <c r="IA457" s="184">
        <v>6</v>
      </c>
      <c r="IB457" s="184"/>
      <c r="IC457" s="184">
        <v>59</v>
      </c>
      <c r="ID457" s="184"/>
      <c r="IE457" s="185">
        <v>0.80347099469709149</v>
      </c>
      <c r="IF457" s="185"/>
      <c r="IG457" s="184">
        <v>7.9007981145213995</v>
      </c>
    </row>
    <row r="458" spans="1:241" ht="15" customHeight="1" x14ac:dyDescent="0.25">
      <c r="A458" s="156">
        <v>455</v>
      </c>
      <c r="B458" s="197">
        <v>2006</v>
      </c>
      <c r="E458" s="245">
        <v>64769</v>
      </c>
      <c r="G458" s="245">
        <v>19405</v>
      </c>
      <c r="I458" s="245">
        <v>11185</v>
      </c>
      <c r="K458" s="245">
        <v>4387</v>
      </c>
      <c r="M458" s="242">
        <f t="shared" si="166"/>
        <v>29.960320523707328</v>
      </c>
      <c r="N458" s="242"/>
      <c r="O458" s="242">
        <f t="shared" si="167"/>
        <v>17.269063904028162</v>
      </c>
      <c r="P458" s="242"/>
      <c r="Q458" s="242">
        <f t="shared" si="168"/>
        <v>6.7733020426438566</v>
      </c>
      <c r="R458" s="242"/>
      <c r="S458" s="242">
        <v>31</v>
      </c>
      <c r="U458" s="242"/>
      <c r="V458" s="242"/>
      <c r="W458" s="245">
        <v>502</v>
      </c>
      <c r="Y458" s="258">
        <v>0.63988986756064292</v>
      </c>
      <c r="Z458" s="258"/>
      <c r="AA458" s="245">
        <v>19129</v>
      </c>
      <c r="AC458" s="242">
        <v>24.383373060891511</v>
      </c>
      <c r="AD458" s="242"/>
      <c r="AE458" s="245">
        <v>19118</v>
      </c>
      <c r="AG458" s="242">
        <v>24.369351569769666</v>
      </c>
      <c r="AH458" s="242"/>
      <c r="AI458" s="245">
        <v>4.2142174555161542</v>
      </c>
      <c r="AK458" s="245">
        <v>21</v>
      </c>
      <c r="AM458" s="245">
        <v>193</v>
      </c>
      <c r="AO458" s="245">
        <v>984</v>
      </c>
      <c r="AQ458" s="245">
        <v>55</v>
      </c>
      <c r="AS458" s="245">
        <v>1561</v>
      </c>
      <c r="AU458" s="245">
        <v>408</v>
      </c>
      <c r="AW458" s="245">
        <v>157</v>
      </c>
      <c r="AY458" s="245">
        <v>685</v>
      </c>
      <c r="BC458" s="245">
        <v>72</v>
      </c>
      <c r="BE458" s="245">
        <v>43</v>
      </c>
      <c r="BG458" s="245">
        <v>9</v>
      </c>
      <c r="BI458" s="245">
        <v>20</v>
      </c>
      <c r="BK458" s="242"/>
      <c r="BL458" s="242"/>
      <c r="BM458" s="245">
        <v>696</v>
      </c>
      <c r="BO458" s="245">
        <v>1554</v>
      </c>
      <c r="BQ458" s="245">
        <v>2221</v>
      </c>
      <c r="BS458" s="245">
        <v>14</v>
      </c>
      <c r="BU458" s="245">
        <v>12874</v>
      </c>
      <c r="BW458" s="242"/>
      <c r="BX458" s="242"/>
      <c r="BY458" s="245">
        <v>14.8</v>
      </c>
      <c r="CA458" s="245">
        <v>5565</v>
      </c>
      <c r="CC458" s="259">
        <v>7.0935998266433824</v>
      </c>
      <c r="CE458" s="242"/>
      <c r="CF458" s="242"/>
      <c r="CG458" s="245">
        <v>36761</v>
      </c>
      <c r="CI458" s="245">
        <v>2329</v>
      </c>
      <c r="CK458" s="245">
        <v>16709</v>
      </c>
      <c r="CM458" s="250">
        <f t="shared" si="169"/>
        <v>5.9580455359426967</v>
      </c>
      <c r="CN458" s="242"/>
      <c r="CO458" s="253">
        <v>6.9528575190940218</v>
      </c>
      <c r="CP458" s="242"/>
      <c r="CQ458" s="250">
        <f t="shared" si="170"/>
        <v>70.055018907148863</v>
      </c>
      <c r="CR458" s="242"/>
      <c r="CS458" s="245">
        <v>12.707278757200211</v>
      </c>
      <c r="CU458" s="245">
        <v>4610</v>
      </c>
      <c r="CW458" s="245">
        <v>4168</v>
      </c>
      <c r="CY458" s="259">
        <f t="shared" si="164"/>
        <v>12.54046407877914</v>
      </c>
      <c r="CZ458" s="259"/>
      <c r="DA458" s="259">
        <f t="shared" si="165"/>
        <v>11.338102880770382</v>
      </c>
      <c r="DE458" s="245">
        <v>780</v>
      </c>
      <c r="DG458" s="245">
        <v>24035</v>
      </c>
      <c r="DI458" s="245">
        <v>1210</v>
      </c>
      <c r="DK458" s="245">
        <v>26161</v>
      </c>
      <c r="DM458" s="242">
        <v>2.9815374030044723</v>
      </c>
      <c r="DN458" s="242"/>
      <c r="DO458" s="242">
        <v>91.873399334887807</v>
      </c>
      <c r="DP458" s="242"/>
      <c r="DQ458" s="242">
        <v>4.6252054585069375</v>
      </c>
      <c r="DR458" s="242"/>
      <c r="DS458" s="245">
        <v>3976</v>
      </c>
      <c r="DU458" s="245">
        <v>371</v>
      </c>
      <c r="DW458" s="245">
        <v>26158</v>
      </c>
      <c r="DY458" s="242">
        <v>15.199938833244131</v>
      </c>
      <c r="DZ458" s="242"/>
      <c r="EA458" s="242">
        <v>1.4183041516935546</v>
      </c>
      <c r="EB458" s="242"/>
      <c r="EC458" s="242">
        <v>283250</v>
      </c>
      <c r="ED458" s="242"/>
      <c r="EE458" s="242">
        <v>225000</v>
      </c>
      <c r="EF458" s="242"/>
      <c r="EG458" s="260">
        <v>5.0161080653365735</v>
      </c>
      <c r="EH458" s="242"/>
      <c r="EI458" s="260">
        <v>3.779743401345165</v>
      </c>
      <c r="EJ458" s="242"/>
      <c r="EK458" s="242">
        <v>84.5</v>
      </c>
      <c r="EO458" s="259">
        <v>5.3017434063477875</v>
      </c>
      <c r="EP458" s="259"/>
      <c r="EQ458" s="244">
        <v>9363</v>
      </c>
      <c r="ES458" s="244">
        <v>19371</v>
      </c>
      <c r="EU458" s="244">
        <v>6129</v>
      </c>
      <c r="EW458" s="244">
        <v>465</v>
      </c>
      <c r="EY458" s="244">
        <v>35320</v>
      </c>
      <c r="FA458" s="261">
        <v>7314</v>
      </c>
      <c r="FB458" s="261"/>
      <c r="FC458" s="261">
        <v>2069</v>
      </c>
      <c r="FD458" s="261"/>
      <c r="FE458" s="261">
        <v>5967</v>
      </c>
      <c r="FF458" s="261"/>
      <c r="FG458" s="261">
        <v>48085</v>
      </c>
      <c r="FI458" s="263">
        <v>19.4717687428512</v>
      </c>
      <c r="FJ458" s="263"/>
      <c r="FK458" s="263">
        <v>40.284912134761356</v>
      </c>
      <c r="FL458" s="263"/>
      <c r="FM458" s="263">
        <v>12.746178641988145</v>
      </c>
      <c r="FN458" s="263"/>
      <c r="FO458" s="263">
        <v>0.96703753769366751</v>
      </c>
      <c r="FP458" s="263"/>
      <c r="FQ458" s="263">
        <v>73.453259852344814</v>
      </c>
      <c r="FR458" s="263"/>
      <c r="FS458" s="263">
        <v>13.960694603306646</v>
      </c>
      <c r="FT458" s="263"/>
      <c r="FU458" s="263">
        <v>1.9673494852864719</v>
      </c>
      <c r="FV458" s="263"/>
      <c r="FW458" s="263">
        <v>4.3859831548299884</v>
      </c>
      <c r="GA458" s="254">
        <v>11.593187869979134</v>
      </c>
      <c r="GB458" s="254"/>
      <c r="GC458" s="254">
        <v>65.713595787933343</v>
      </c>
      <c r="GD458" s="254"/>
      <c r="GE458" s="254">
        <v>135.28790968935371</v>
      </c>
      <c r="GF458" s="254"/>
      <c r="GG458" s="254">
        <v>138.11728150053725</v>
      </c>
      <c r="GH458" s="254"/>
      <c r="GI458" s="254">
        <v>53.553547085217346</v>
      </c>
      <c r="GJ458" s="254"/>
      <c r="GK458" s="254">
        <v>11.262672538174034</v>
      </c>
      <c r="GL458" s="254"/>
      <c r="GM458" s="254">
        <v>0</v>
      </c>
      <c r="GN458" s="254"/>
      <c r="GO458" s="254">
        <v>74.921669338679948</v>
      </c>
      <c r="GP458" s="254"/>
      <c r="GQ458" s="254">
        <v>1283</v>
      </c>
      <c r="GR458" s="254"/>
      <c r="GS458" s="254">
        <v>70.400000000000006</v>
      </c>
      <c r="GT458" s="254"/>
      <c r="GU458" s="184">
        <v>51.4</v>
      </c>
      <c r="GV458" s="184"/>
      <c r="GW458" s="184">
        <v>37.199999999999996</v>
      </c>
      <c r="GX458" s="184"/>
      <c r="GY458" s="184">
        <v>25.5</v>
      </c>
      <c r="GZ458" s="184"/>
      <c r="HC458" s="184"/>
      <c r="HG458" s="184">
        <v>802</v>
      </c>
      <c r="HH458" s="184"/>
      <c r="HI458" s="184">
        <v>4697</v>
      </c>
      <c r="HJ458" s="184"/>
      <c r="HK458" s="184">
        <v>288</v>
      </c>
      <c r="HL458" s="184"/>
      <c r="HM458" s="184">
        <v>6233</v>
      </c>
      <c r="HO458" s="183">
        <v>517.61792574504307</v>
      </c>
      <c r="HQ458" s="154"/>
      <c r="HS458" s="238">
        <v>4</v>
      </c>
      <c r="HT458" s="154"/>
      <c r="HU458" s="239"/>
      <c r="HW458" s="239">
        <v>24.981000000000002</v>
      </c>
      <c r="HX458" s="239"/>
      <c r="HY458" s="154"/>
      <c r="HZ458" s="154"/>
      <c r="IA458" s="184">
        <v>3</v>
      </c>
      <c r="IB458" s="184"/>
      <c r="IC458" s="184">
        <v>99</v>
      </c>
      <c r="ID458" s="184"/>
      <c r="IE458" s="185">
        <v>0.37077776816502084</v>
      </c>
      <c r="IF458" s="185"/>
      <c r="IG458" s="184">
        <v>12.235666349445687</v>
      </c>
    </row>
    <row r="459" spans="1:241" ht="15" customHeight="1" x14ac:dyDescent="0.25">
      <c r="A459" s="156">
        <v>456</v>
      </c>
      <c r="B459" s="197">
        <v>2011</v>
      </c>
      <c r="E459" s="245">
        <v>70138</v>
      </c>
      <c r="G459" s="245">
        <v>26924</v>
      </c>
      <c r="I459" s="245">
        <v>14580</v>
      </c>
      <c r="K459" s="245">
        <v>7137</v>
      </c>
      <c r="M459" s="242">
        <f t="shared" si="166"/>
        <v>38.387179560295422</v>
      </c>
      <c r="N459" s="242"/>
      <c r="O459" s="242">
        <f t="shared" si="167"/>
        <v>20.787590179360688</v>
      </c>
      <c r="P459" s="242"/>
      <c r="Q459" s="242">
        <f t="shared" si="168"/>
        <v>10.175653711254954</v>
      </c>
      <c r="R459" s="242"/>
      <c r="S459" s="242">
        <v>32</v>
      </c>
      <c r="U459" s="242"/>
      <c r="V459" s="242"/>
      <c r="W459" s="245">
        <v>803</v>
      </c>
      <c r="Y459" s="258">
        <v>0.73634596339361047</v>
      </c>
      <c r="Z459" s="258"/>
      <c r="AA459" s="245">
        <v>30289</v>
      </c>
      <c r="AC459" s="242">
        <v>27.774823020210544</v>
      </c>
      <c r="AD459" s="242"/>
      <c r="AE459" s="245">
        <v>31520</v>
      </c>
      <c r="AG459" s="242">
        <v>28.903642299086673</v>
      </c>
      <c r="AH459" s="244"/>
      <c r="AI459" s="245">
        <v>3.4404336164506035</v>
      </c>
      <c r="AK459" s="245">
        <v>43</v>
      </c>
      <c r="AM459" s="245">
        <v>599</v>
      </c>
      <c r="AO459" s="245">
        <v>2751</v>
      </c>
      <c r="AQ459" s="245">
        <v>146</v>
      </c>
      <c r="AS459" s="245">
        <v>2745</v>
      </c>
      <c r="AU459" s="245">
        <v>827</v>
      </c>
      <c r="AW459" s="245">
        <v>218</v>
      </c>
      <c r="AY459" s="245">
        <v>1446</v>
      </c>
      <c r="BC459" s="245">
        <v>63</v>
      </c>
      <c r="BE459" s="245">
        <v>42</v>
      </c>
      <c r="BG459" s="245">
        <v>12</v>
      </c>
      <c r="BI459" s="245">
        <v>9</v>
      </c>
      <c r="BK459" s="242"/>
      <c r="BL459" s="242"/>
      <c r="BM459" s="245">
        <v>2068</v>
      </c>
      <c r="BO459" s="245">
        <v>3065</v>
      </c>
      <c r="BQ459" s="245">
        <v>4127</v>
      </c>
      <c r="BS459" s="245">
        <v>38</v>
      </c>
      <c r="BU459" s="245">
        <v>18627</v>
      </c>
      <c r="BW459" s="242"/>
      <c r="BX459" s="242"/>
      <c r="BY459" s="245">
        <v>11.1</v>
      </c>
      <c r="CA459" s="245">
        <v>10042</v>
      </c>
      <c r="CC459" s="259">
        <v>9.2084510141950631</v>
      </c>
      <c r="CE459" s="242"/>
      <c r="CF459" s="242"/>
      <c r="CG459" s="245">
        <v>50647</v>
      </c>
      <c r="CI459" s="245">
        <v>3278</v>
      </c>
      <c r="CK459" s="245">
        <v>23955</v>
      </c>
      <c r="CM459" s="250">
        <f t="shared" si="169"/>
        <v>6.0788131664348635</v>
      </c>
      <c r="CN459" s="242"/>
      <c r="CO459" s="253">
        <v>8.8920454545454533</v>
      </c>
      <c r="CP459" s="242"/>
      <c r="CQ459" s="250">
        <f t="shared" si="170"/>
        <v>69.241140215716484</v>
      </c>
      <c r="CR459" s="242"/>
      <c r="CS459" s="245">
        <v>9.4396908639249233</v>
      </c>
      <c r="CU459" s="245">
        <v>7131</v>
      </c>
      <c r="CW459" s="245">
        <v>5227</v>
      </c>
      <c r="CY459" s="259">
        <f t="shared" si="164"/>
        <v>14.079807293620551</v>
      </c>
      <c r="CZ459" s="259"/>
      <c r="DA459" s="259">
        <f t="shared" si="165"/>
        <v>10.320453333859854</v>
      </c>
      <c r="DE459" s="245">
        <v>912</v>
      </c>
      <c r="DG459" s="245">
        <v>32679</v>
      </c>
      <c r="DI459" s="245">
        <v>2531</v>
      </c>
      <c r="DK459" s="245">
        <v>36301</v>
      </c>
      <c r="DM459" s="242">
        <v>2.512327484091347</v>
      </c>
      <c r="DN459" s="242"/>
      <c r="DO459" s="242">
        <v>90.022313434891601</v>
      </c>
      <c r="DP459" s="242"/>
      <c r="DQ459" s="242">
        <v>6.9722597173631575</v>
      </c>
      <c r="DR459" s="242"/>
      <c r="DS459" s="245">
        <v>7010</v>
      </c>
      <c r="DU459" s="245">
        <v>460</v>
      </c>
      <c r="DW459" s="245">
        <v>36298</v>
      </c>
      <c r="DY459" s="242">
        <v>19.312358807647804</v>
      </c>
      <c r="DZ459" s="242"/>
      <c r="EA459" s="242">
        <v>1.2672874538542069</v>
      </c>
      <c r="EB459" s="242"/>
      <c r="EC459" s="242">
        <v>304637</v>
      </c>
      <c r="ED459" s="242"/>
      <c r="EE459" s="242">
        <v>248942</v>
      </c>
      <c r="EF459" s="242"/>
      <c r="EG459" s="242">
        <v>4.3263822791381843</v>
      </c>
      <c r="EH459" s="242"/>
      <c r="EI459" s="242">
        <v>3.2447867093536384</v>
      </c>
      <c r="EJ459" s="242"/>
      <c r="EK459" s="242">
        <v>79.400000000000006</v>
      </c>
      <c r="EO459" s="259">
        <v>4.2455418381344305</v>
      </c>
      <c r="EP459" s="259"/>
      <c r="EQ459" s="266">
        <v>11921</v>
      </c>
      <c r="ER459" s="266"/>
      <c r="ES459" s="266">
        <v>26188</v>
      </c>
      <c r="ET459" s="266"/>
      <c r="EU459" s="266">
        <v>7858</v>
      </c>
      <c r="EV459" s="266"/>
      <c r="EW459" s="266">
        <v>605</v>
      </c>
      <c r="EX459" s="266"/>
      <c r="EY459" s="244">
        <v>46572</v>
      </c>
      <c r="FA459" s="244">
        <v>9052</v>
      </c>
      <c r="FC459" s="244">
        <v>1102</v>
      </c>
      <c r="FE459" s="244">
        <v>2450</v>
      </c>
      <c r="FG459" s="244">
        <f>SUM(EY459,FA459,FC459,FE459)</f>
        <v>59176</v>
      </c>
      <c r="FI459" s="257">
        <f>EQ459/FG459*100</f>
        <v>20.144991212653778</v>
      </c>
      <c r="FJ459" s="257"/>
      <c r="FK459" s="257">
        <f>ES459/FG459*100</f>
        <v>44.254427470596184</v>
      </c>
      <c r="FL459" s="257"/>
      <c r="FM459" s="257">
        <f>EU459/FG459*100</f>
        <v>13.279032040016222</v>
      </c>
      <c r="FN459" s="257"/>
      <c r="FO459" s="257">
        <f>EW459/FG459*100</f>
        <v>1.0223739353792078</v>
      </c>
      <c r="FP459" s="257"/>
      <c r="FQ459" s="257">
        <f>EY459/FG459*100</f>
        <v>78.700824658645402</v>
      </c>
      <c r="FS459" s="242">
        <f>FA459/FG459*100</f>
        <v>15.296741922400972</v>
      </c>
      <c r="FT459" s="242"/>
      <c r="FU459" s="242">
        <f>FC459/FG459*100</f>
        <v>1.862241449236177</v>
      </c>
      <c r="FV459" s="242"/>
      <c r="FW459" s="242">
        <f>FE459/FG459*100</f>
        <v>4.1401919697174527</v>
      </c>
      <c r="GA459" s="254">
        <v>11.506191132367267</v>
      </c>
      <c r="GB459" s="254"/>
      <c r="GC459" s="254">
        <v>59.383528923374072</v>
      </c>
      <c r="GD459" s="254"/>
      <c r="GE459" s="254">
        <v>129.1256819433452</v>
      </c>
      <c r="GF459" s="254"/>
      <c r="GG459" s="254">
        <v>148.51222692685252</v>
      </c>
      <c r="GH459" s="254"/>
      <c r="GI459" s="254">
        <v>51.444178744529708</v>
      </c>
      <c r="GJ459" s="254"/>
      <c r="GK459" s="254">
        <v>5.3422514947991209</v>
      </c>
      <c r="GL459" s="254"/>
      <c r="GM459" s="254">
        <v>0</v>
      </c>
      <c r="GN459" s="254"/>
      <c r="GO459" s="254">
        <v>74.270887528315882</v>
      </c>
      <c r="GP459" s="254"/>
      <c r="GQ459" s="254">
        <v>1453</v>
      </c>
      <c r="GR459" s="254"/>
      <c r="GS459" s="254">
        <v>83.7</v>
      </c>
      <c r="GT459" s="254"/>
      <c r="GU459" s="184">
        <v>72.7</v>
      </c>
      <c r="GV459" s="184"/>
      <c r="GW459" s="184">
        <v>65</v>
      </c>
      <c r="GX459" s="184"/>
      <c r="GY459" s="184">
        <v>49.900000000000006</v>
      </c>
      <c r="GZ459" s="184"/>
      <c r="HC459" s="184"/>
      <c r="HG459" s="184">
        <v>790</v>
      </c>
      <c r="HH459" s="184"/>
      <c r="HI459" s="184">
        <v>4404</v>
      </c>
      <c r="HJ459" s="184"/>
      <c r="HK459" s="184">
        <v>249</v>
      </c>
      <c r="HL459" s="184"/>
      <c r="HM459" s="184">
        <v>5858</v>
      </c>
      <c r="HO459" s="183">
        <v>540.38197285738545</v>
      </c>
      <c r="HQ459" s="154"/>
      <c r="HS459" s="238">
        <v>5</v>
      </c>
      <c r="HT459" s="154"/>
      <c r="HU459" s="239"/>
      <c r="HW459" s="239">
        <v>28.059253250000001</v>
      </c>
      <c r="HX459" s="239"/>
      <c r="HY459" s="154"/>
      <c r="HZ459" s="154"/>
      <c r="IA459" s="184">
        <v>7</v>
      </c>
      <c r="IB459" s="184"/>
      <c r="IC459" s="184">
        <v>108</v>
      </c>
      <c r="ID459" s="184"/>
      <c r="IE459" s="185">
        <v>0.81763283613469917</v>
      </c>
      <c r="IF459" s="185"/>
      <c r="IG459" s="184">
        <v>12.614906614649644</v>
      </c>
    </row>
    <row r="460" spans="1:241" ht="15" customHeight="1" x14ac:dyDescent="0.25">
      <c r="A460" s="198">
        <v>457</v>
      </c>
      <c r="B460" s="155"/>
      <c r="C460" s="244"/>
      <c r="D460" s="244"/>
      <c r="E460" s="245">
        <v>74676</v>
      </c>
      <c r="F460" s="244"/>
      <c r="G460" s="244">
        <v>33342</v>
      </c>
      <c r="H460" s="244"/>
      <c r="I460" s="244">
        <v>17503</v>
      </c>
      <c r="J460" s="244"/>
      <c r="K460" s="244">
        <v>11415</v>
      </c>
      <c r="L460" s="244"/>
      <c r="M460" s="242">
        <f t="shared" si="166"/>
        <v>44.648883175317373</v>
      </c>
      <c r="N460" s="242"/>
      <c r="O460" s="242">
        <f>I460/E460*100</f>
        <v>23.438588033638652</v>
      </c>
      <c r="P460" s="242"/>
      <c r="Q460" s="242">
        <f>K460/E460*100</f>
        <v>15.286035674112163</v>
      </c>
      <c r="R460" s="244"/>
      <c r="S460" s="244">
        <v>33</v>
      </c>
      <c r="U460" s="244"/>
      <c r="V460" s="244"/>
      <c r="W460" s="244">
        <v>1288</v>
      </c>
      <c r="X460" s="244"/>
      <c r="Y460" s="244">
        <v>0.95095353765052448</v>
      </c>
      <c r="Z460" s="244"/>
      <c r="AA460" s="244">
        <v>49419</v>
      </c>
      <c r="AB460" s="244"/>
      <c r="AC460" s="244">
        <v>36.486935463626772</v>
      </c>
      <c r="AD460" s="244"/>
      <c r="AE460" s="244">
        <v>52456</v>
      </c>
      <c r="AF460" s="244"/>
      <c r="AG460" s="245">
        <v>38.729207120338451</v>
      </c>
      <c r="AH460" s="244"/>
      <c r="AI460" s="244"/>
      <c r="AJ460" s="244"/>
      <c r="AK460" s="244">
        <v>52</v>
      </c>
      <c r="AL460" s="244"/>
      <c r="AM460" s="244">
        <v>806</v>
      </c>
      <c r="AN460" s="244"/>
      <c r="AO460" s="244">
        <v>5119</v>
      </c>
      <c r="AP460" s="244"/>
      <c r="AQ460" s="244">
        <v>355</v>
      </c>
      <c r="AR460" s="244"/>
      <c r="AS460" s="244">
        <v>3944</v>
      </c>
      <c r="AT460" s="244"/>
      <c r="AU460" s="244">
        <v>1210</v>
      </c>
      <c r="AV460" s="244"/>
      <c r="AW460" s="244">
        <v>243</v>
      </c>
      <c r="AX460" s="244"/>
      <c r="AY460" s="244">
        <v>1863</v>
      </c>
      <c r="AZ460" s="244"/>
      <c r="BA460" s="244"/>
      <c r="BB460" s="244"/>
      <c r="BC460" s="244">
        <v>339</v>
      </c>
      <c r="BD460" s="244"/>
      <c r="BE460" s="244">
        <v>151</v>
      </c>
      <c r="BF460" s="244"/>
      <c r="BG460" s="244">
        <v>15</v>
      </c>
      <c r="BH460" s="244"/>
      <c r="BI460" s="244">
        <v>173</v>
      </c>
      <c r="BJ460" s="244"/>
      <c r="BK460" s="244"/>
      <c r="BL460" s="244"/>
      <c r="BM460" s="244">
        <v>3690</v>
      </c>
      <c r="BN460" s="244"/>
      <c r="BO460" s="244">
        <v>3614</v>
      </c>
      <c r="BP460" s="244"/>
      <c r="BQ460" s="244">
        <v>5426</v>
      </c>
      <c r="BR460" s="244"/>
      <c r="BS460" s="244">
        <v>53</v>
      </c>
      <c r="BT460" s="244"/>
      <c r="BU460" s="244">
        <v>30096</v>
      </c>
      <c r="BW460" s="244"/>
      <c r="BX460" s="244"/>
      <c r="BY460" s="244"/>
      <c r="BZ460" s="244"/>
      <c r="CA460" s="244">
        <v>14882</v>
      </c>
      <c r="CB460" s="244"/>
      <c r="CC460" s="244">
        <v>10.98764794046204</v>
      </c>
      <c r="CE460" s="244"/>
      <c r="CF460" s="244"/>
      <c r="CG460" s="256">
        <v>60027</v>
      </c>
      <c r="CH460" s="256"/>
      <c r="CI460" s="256">
        <v>4943</v>
      </c>
      <c r="CJ460" s="256"/>
      <c r="CK460" s="256">
        <v>31192</v>
      </c>
      <c r="CL460" s="244"/>
      <c r="CM460" s="250">
        <f t="shared" si="169"/>
        <v>7.6081268277666618</v>
      </c>
      <c r="CN460" s="244"/>
      <c r="CO460" s="257">
        <v>9.0158930224314169</v>
      </c>
      <c r="CP460" s="244"/>
      <c r="CQ460" s="250">
        <f t="shared" si="170"/>
        <v>67.563070651608754</v>
      </c>
      <c r="CR460" s="244"/>
      <c r="CS460" s="245">
        <v>6.9339622641509431</v>
      </c>
      <c r="CT460" s="244"/>
      <c r="CU460" s="245">
        <v>8871</v>
      </c>
      <c r="CW460" s="245">
        <v>6032</v>
      </c>
      <c r="CX460" s="244"/>
      <c r="CY460" s="252">
        <f t="shared" si="164"/>
        <v>14.778349742615823</v>
      </c>
      <c r="CZ460" s="244"/>
      <c r="DA460" s="252">
        <f t="shared" si="165"/>
        <v>10.048811368217635</v>
      </c>
      <c r="DE460" s="244">
        <v>502</v>
      </c>
      <c r="DF460" s="244"/>
      <c r="DG460" s="244">
        <v>40596</v>
      </c>
      <c r="DH460" s="244"/>
      <c r="DI460" s="244">
        <v>5310</v>
      </c>
      <c r="DJ460" s="244"/>
      <c r="DK460" s="244">
        <v>46693</v>
      </c>
      <c r="DL460" s="244"/>
      <c r="DM460" s="244">
        <v>1.0751076178442165</v>
      </c>
      <c r="DN460" s="244"/>
      <c r="DO460" s="244">
        <v>86.942368235067363</v>
      </c>
      <c r="DP460" s="244"/>
      <c r="DQ460" s="244">
        <v>11.372154284368106</v>
      </c>
      <c r="DR460" s="244"/>
      <c r="DS460" s="244">
        <v>8997</v>
      </c>
      <c r="DT460" s="244"/>
      <c r="DU460" s="244">
        <v>464</v>
      </c>
      <c r="DV460" s="244"/>
      <c r="DW460" s="244">
        <v>46702</v>
      </c>
      <c r="DX460" s="244"/>
      <c r="DY460" s="244">
        <v>19.26469958460023</v>
      </c>
      <c r="DZ460" s="244"/>
      <c r="EA460" s="244">
        <v>0.99353346751745109</v>
      </c>
      <c r="EB460" s="244"/>
      <c r="EC460" s="245">
        <v>335000</v>
      </c>
      <c r="ED460" s="244"/>
      <c r="EE460" s="245">
        <v>255500</v>
      </c>
      <c r="EG460" s="245">
        <v>6</v>
      </c>
      <c r="EI460" s="245">
        <v>4.0999999999999996</v>
      </c>
      <c r="EK460" s="242">
        <v>85.3</v>
      </c>
      <c r="EO460" s="244">
        <v>3.2</v>
      </c>
      <c r="EP460" s="244"/>
      <c r="GA460" s="254">
        <v>16.58610127546147</v>
      </c>
      <c r="GB460" s="254"/>
      <c r="GC460" s="254">
        <v>62.423869628161299</v>
      </c>
      <c r="GD460" s="254"/>
      <c r="GE460" s="254">
        <v>121.93794482937585</v>
      </c>
      <c r="GF460" s="254"/>
      <c r="GG460" s="254">
        <v>154.2614438858426</v>
      </c>
      <c r="GH460" s="254"/>
      <c r="GI460" s="254">
        <v>62.731801753775535</v>
      </c>
      <c r="GJ460" s="254"/>
      <c r="GK460" s="254">
        <v>10.16279564606687</v>
      </c>
      <c r="GL460" s="254"/>
      <c r="GM460" s="254">
        <v>0</v>
      </c>
      <c r="GN460" s="254"/>
      <c r="GO460" s="254">
        <v>78.290722826646402</v>
      </c>
      <c r="GP460" s="254"/>
      <c r="GQ460" s="254">
        <v>1669</v>
      </c>
      <c r="GR460" s="254"/>
      <c r="GS460" s="254">
        <v>69</v>
      </c>
      <c r="GT460" s="254"/>
      <c r="GU460" s="184">
        <v>61</v>
      </c>
      <c r="GV460" s="184"/>
      <c r="GW460" s="184">
        <v>40.1</v>
      </c>
      <c r="GX460" s="184"/>
      <c r="GY460" s="184">
        <v>27.6</v>
      </c>
      <c r="GZ460" s="184"/>
      <c r="HC460" s="184"/>
      <c r="HG460" s="184">
        <v>826</v>
      </c>
      <c r="HH460" s="184"/>
      <c r="HI460" s="184">
        <v>4611</v>
      </c>
      <c r="HJ460" s="184"/>
      <c r="HK460" s="184">
        <v>227</v>
      </c>
      <c r="HL460" s="184"/>
      <c r="HM460" s="184">
        <v>6162</v>
      </c>
      <c r="HO460" s="183">
        <v>661.55293849268583</v>
      </c>
      <c r="HQ460" s="154"/>
      <c r="HS460" s="238">
        <v>5</v>
      </c>
      <c r="HT460" s="154"/>
      <c r="HU460" s="239"/>
      <c r="HW460" s="239">
        <v>31.691045379999998</v>
      </c>
      <c r="HX460" s="239"/>
      <c r="HY460" s="154"/>
      <c r="HZ460" s="154"/>
      <c r="IA460" s="184">
        <v>4</v>
      </c>
      <c r="IB460" s="184"/>
      <c r="IC460" s="184">
        <v>113</v>
      </c>
      <c r="ID460" s="184"/>
      <c r="IE460" s="185">
        <v>0.43259611744984594</v>
      </c>
      <c r="IF460" s="185"/>
      <c r="IG460" s="184">
        <v>12.220840317958148</v>
      </c>
    </row>
    <row r="461" spans="1:241" ht="15" customHeight="1" x14ac:dyDescent="0.25">
      <c r="A461" s="156">
        <v>458</v>
      </c>
      <c r="B461" s="155"/>
      <c r="C461" s="244"/>
      <c r="D461" s="244"/>
      <c r="E461" s="245">
        <v>81414</v>
      </c>
      <c r="F461" s="244"/>
      <c r="G461" s="244">
        <v>43589</v>
      </c>
      <c r="H461" s="244"/>
      <c r="I461" s="244">
        <v>22689</v>
      </c>
      <c r="J461" s="244"/>
      <c r="K461" s="244">
        <v>16220</v>
      </c>
      <c r="L461" s="244"/>
      <c r="M461" s="244">
        <v>24.356839517210549</v>
      </c>
      <c r="N461" s="244"/>
      <c r="O461" s="244">
        <v>12.678252123379528</v>
      </c>
      <c r="P461" s="244"/>
      <c r="Q461" s="244">
        <v>9.0634778721502016</v>
      </c>
      <c r="R461" s="244"/>
      <c r="S461" s="244">
        <v>33</v>
      </c>
      <c r="U461" s="244"/>
      <c r="V461" s="244"/>
      <c r="W461" s="245">
        <v>2123</v>
      </c>
      <c r="Y461" s="245">
        <v>1.2429160226687275</v>
      </c>
      <c r="AA461" s="245">
        <v>63848</v>
      </c>
      <c r="AC461" s="245">
        <v>37.478721281066939</v>
      </c>
      <c r="AE461" s="245">
        <v>69745</v>
      </c>
      <c r="AG461" s="245">
        <v>41.761972623738068</v>
      </c>
      <c r="AK461" s="245">
        <v>82</v>
      </c>
      <c r="AM461" s="245">
        <v>975</v>
      </c>
      <c r="AO461" s="245">
        <v>14314</v>
      </c>
      <c r="AQ461" s="245">
        <v>1206</v>
      </c>
      <c r="AS461" s="245">
        <v>5829</v>
      </c>
      <c r="AU461" s="245">
        <v>1809</v>
      </c>
      <c r="AW461" s="245">
        <v>355</v>
      </c>
      <c r="AY461" s="245">
        <v>3017</v>
      </c>
      <c r="AZ461" s="244"/>
      <c r="BA461" s="244"/>
      <c r="BB461" s="244"/>
      <c r="BC461" s="244">
        <v>329</v>
      </c>
      <c r="BD461" s="244"/>
      <c r="BE461" s="244">
        <v>189</v>
      </c>
      <c r="BF461" s="244"/>
      <c r="BG461" s="244">
        <v>26</v>
      </c>
      <c r="BH461" s="244"/>
      <c r="BI461" s="244">
        <v>114</v>
      </c>
      <c r="BJ461" s="244"/>
      <c r="BK461" s="244"/>
      <c r="BL461" s="244"/>
      <c r="BM461" s="245">
        <v>9251</v>
      </c>
      <c r="BO461" s="245">
        <v>5049</v>
      </c>
      <c r="BQ461" s="245">
        <v>11419</v>
      </c>
      <c r="BS461" s="245">
        <v>58</v>
      </c>
      <c r="BU461" s="245">
        <v>43554</v>
      </c>
      <c r="BW461" s="244"/>
      <c r="BX461" s="244"/>
      <c r="BY461" s="244"/>
      <c r="BZ461" s="244"/>
      <c r="CA461" s="244">
        <v>26760</v>
      </c>
      <c r="CB461" s="244"/>
      <c r="CC461" s="244">
        <v>15.866710147935134</v>
      </c>
      <c r="CE461" s="244"/>
      <c r="CF461" s="244"/>
      <c r="CG461" s="244">
        <v>81442</v>
      </c>
      <c r="CH461" s="244"/>
      <c r="CI461" s="244">
        <v>5642</v>
      </c>
      <c r="CJ461" s="244"/>
      <c r="CK461" s="244">
        <v>41088</v>
      </c>
      <c r="CL461" s="244"/>
      <c r="CM461" s="244">
        <v>6.4788020761563549</v>
      </c>
      <c r="CN461" s="244"/>
      <c r="CO461" s="257">
        <v>6.7</v>
      </c>
      <c r="CP461" s="244"/>
      <c r="CQ461" s="244">
        <v>67.943076490965268</v>
      </c>
      <c r="CR461" s="244"/>
      <c r="CS461" s="244">
        <v>5.8075070435335814</v>
      </c>
      <c r="CT461" s="244"/>
      <c r="CU461" s="244">
        <v>13993</v>
      </c>
      <c r="CV461" s="244"/>
      <c r="CW461" s="244">
        <v>8000</v>
      </c>
      <c r="CX461" s="244"/>
      <c r="CY461" s="244">
        <v>17.594397153311288</v>
      </c>
      <c r="CZ461" s="244"/>
      <c r="DA461" s="244">
        <v>10.058970715821504</v>
      </c>
      <c r="DE461" s="245">
        <v>409</v>
      </c>
      <c r="DG461" s="245">
        <v>49974</v>
      </c>
      <c r="DI461" s="245">
        <v>4353</v>
      </c>
      <c r="DK461" s="245">
        <v>54914</v>
      </c>
      <c r="DM461" s="245">
        <v>0.74480096150344177</v>
      </c>
      <c r="DO461" s="245">
        <v>91.004115526095347</v>
      </c>
      <c r="DQ461" s="245">
        <v>7.9269403066613249</v>
      </c>
      <c r="DS461" s="245">
        <v>12424</v>
      </c>
      <c r="DU461" s="245">
        <v>490</v>
      </c>
      <c r="DW461" s="245">
        <v>54907</v>
      </c>
      <c r="DY461" s="245">
        <v>23.010390235771304</v>
      </c>
      <c r="EA461" s="245">
        <v>0.90752504954345925</v>
      </c>
      <c r="EB461" s="244"/>
      <c r="EC461" s="245">
        <v>355000</v>
      </c>
      <c r="ED461" s="244"/>
      <c r="EE461" s="245">
        <v>270000</v>
      </c>
      <c r="EK461" s="242">
        <v>75.8</v>
      </c>
      <c r="EO461" s="244">
        <v>2.075895808541584</v>
      </c>
      <c r="EP461" s="244"/>
      <c r="GA461" s="254">
        <v>14.609932311095097</v>
      </c>
      <c r="GB461" s="254"/>
      <c r="GC461" s="254">
        <v>63.223669732386981</v>
      </c>
      <c r="GD461" s="254"/>
      <c r="GE461" s="254">
        <v>141.29497993856324</v>
      </c>
      <c r="GF461" s="254"/>
      <c r="GG461" s="254">
        <v>152.49793059065826</v>
      </c>
      <c r="GH461" s="254"/>
      <c r="GI461" s="254">
        <v>82.992022239268465</v>
      </c>
      <c r="GJ461" s="254"/>
      <c r="GK461" s="254">
        <v>8.9188466940316093</v>
      </c>
      <c r="GL461" s="254"/>
      <c r="GM461" s="254">
        <v>0</v>
      </c>
      <c r="GN461" s="254"/>
      <c r="GO461" s="254">
        <v>85.385140575341737</v>
      </c>
      <c r="GP461" s="254"/>
      <c r="GQ461" s="254">
        <v>1838</v>
      </c>
      <c r="GR461" s="254"/>
      <c r="GS461" s="254">
        <v>68.400000000000006</v>
      </c>
      <c r="GT461" s="254"/>
      <c r="GU461" s="184">
        <v>65.900000000000006</v>
      </c>
      <c r="GV461" s="184"/>
      <c r="GW461" s="184">
        <v>40.200000000000003</v>
      </c>
      <c r="GX461" s="184"/>
      <c r="GY461" s="184">
        <v>28.700000000000003</v>
      </c>
      <c r="GZ461" s="184"/>
      <c r="HC461" s="184"/>
      <c r="HG461" s="184">
        <v>1065</v>
      </c>
      <c r="HH461" s="184"/>
      <c r="HI461" s="184">
        <v>4518</v>
      </c>
      <c r="HJ461" s="184"/>
      <c r="HK461" s="184">
        <v>276</v>
      </c>
      <c r="HL461" s="184"/>
      <c r="HM461" s="184">
        <v>6351</v>
      </c>
      <c r="HO461" s="183">
        <v>632.06384916171191</v>
      </c>
      <c r="HQ461" s="154"/>
      <c r="HS461" s="238">
        <v>5</v>
      </c>
      <c r="HT461" s="154"/>
      <c r="HU461" s="239"/>
      <c r="HW461" s="239">
        <v>36.061563540000002</v>
      </c>
      <c r="HX461" s="239"/>
      <c r="HY461" s="154"/>
      <c r="HZ461" s="154"/>
      <c r="IA461" s="184">
        <v>7</v>
      </c>
      <c r="IB461" s="184"/>
      <c r="IC461" s="184">
        <v>94</v>
      </c>
      <c r="ID461" s="184"/>
      <c r="IE461" s="185">
        <v>0.7</v>
      </c>
      <c r="IF461" s="185"/>
      <c r="IG461" s="184">
        <v>9.4</v>
      </c>
    </row>
    <row r="462" spans="1:241" ht="15" customHeight="1" x14ac:dyDescent="0.25">
      <c r="A462" s="156">
        <v>459</v>
      </c>
      <c r="B462" s="155"/>
      <c r="C462" s="244"/>
      <c r="D462" s="244"/>
      <c r="E462" s="245">
        <v>86490</v>
      </c>
      <c r="F462" s="244"/>
      <c r="G462" s="244"/>
      <c r="H462" s="244"/>
      <c r="I462" s="244"/>
      <c r="J462" s="244"/>
      <c r="K462" s="244"/>
      <c r="L462" s="244"/>
      <c r="M462" s="244"/>
      <c r="N462" s="244"/>
      <c r="O462" s="244"/>
      <c r="P462" s="244"/>
      <c r="Q462" s="244"/>
      <c r="R462" s="244"/>
      <c r="S462" s="244"/>
      <c r="U462" s="244"/>
      <c r="V462" s="244"/>
      <c r="W462" s="244"/>
      <c r="X462" s="244"/>
      <c r="Y462" s="244"/>
      <c r="Z462" s="244"/>
      <c r="AA462" s="244"/>
      <c r="AB462" s="244"/>
      <c r="AC462" s="244"/>
      <c r="AD462" s="244"/>
      <c r="AE462" s="244"/>
      <c r="AF462" s="244"/>
      <c r="AG462" s="244"/>
      <c r="AH462" s="244"/>
      <c r="AI462" s="244"/>
      <c r="AJ462" s="244"/>
      <c r="AK462" s="244"/>
      <c r="AL462" s="244"/>
      <c r="AM462" s="244"/>
      <c r="AN462" s="244"/>
      <c r="AO462" s="244"/>
      <c r="AP462" s="244"/>
      <c r="AQ462" s="244"/>
      <c r="AR462" s="244"/>
      <c r="AS462" s="244"/>
      <c r="AT462" s="244"/>
      <c r="AU462" s="244"/>
      <c r="AV462" s="244"/>
      <c r="AW462" s="244"/>
      <c r="AX462" s="244"/>
      <c r="AY462" s="244"/>
      <c r="AZ462" s="244"/>
      <c r="BA462" s="244"/>
      <c r="BB462" s="244"/>
      <c r="BC462" s="244">
        <v>416</v>
      </c>
      <c r="BD462" s="244"/>
      <c r="BE462" s="244">
        <v>190</v>
      </c>
      <c r="BF462" s="244"/>
      <c r="BG462" s="244">
        <v>40</v>
      </c>
      <c r="BH462" s="244"/>
      <c r="BI462" s="244">
        <v>180</v>
      </c>
      <c r="BJ462" s="244"/>
      <c r="BK462" s="244"/>
      <c r="BL462" s="244"/>
      <c r="BM462" s="244"/>
      <c r="BN462" s="244"/>
      <c r="BO462" s="244"/>
      <c r="BP462" s="244"/>
      <c r="BQ462" s="244"/>
      <c r="BR462" s="244"/>
      <c r="BS462" s="244"/>
      <c r="BT462" s="244"/>
      <c r="BU462" s="244"/>
      <c r="BW462" s="244"/>
      <c r="BX462" s="244"/>
      <c r="BY462" s="244"/>
      <c r="BZ462" s="244"/>
      <c r="CA462" s="244"/>
      <c r="CB462" s="244"/>
      <c r="CC462" s="244"/>
      <c r="CE462" s="244"/>
      <c r="CF462" s="244"/>
      <c r="CG462" s="244"/>
      <c r="CH462" s="244"/>
      <c r="CI462" s="244"/>
      <c r="CJ462" s="244"/>
      <c r="CK462" s="244"/>
      <c r="CL462" s="244"/>
      <c r="CM462" s="244"/>
      <c r="CN462" s="244"/>
      <c r="CO462" s="257">
        <v>7.6</v>
      </c>
      <c r="CP462" s="244"/>
      <c r="CQ462" s="244"/>
      <c r="CR462" s="244"/>
      <c r="CS462" s="244"/>
      <c r="CT462" s="244"/>
      <c r="CU462" s="244"/>
      <c r="CV462" s="244"/>
      <c r="CW462" s="244"/>
      <c r="CX462" s="244"/>
      <c r="CY462" s="244"/>
      <c r="CZ462" s="244"/>
      <c r="DA462" s="244"/>
      <c r="DE462" s="244"/>
      <c r="DF462" s="244"/>
      <c r="DG462" s="244"/>
      <c r="DH462" s="244"/>
      <c r="DI462" s="244"/>
      <c r="DJ462" s="244"/>
      <c r="DK462" s="244"/>
      <c r="DL462" s="244"/>
      <c r="DM462" s="244"/>
      <c r="DN462" s="244"/>
      <c r="DO462" s="244"/>
      <c r="DP462" s="244"/>
      <c r="DQ462" s="244"/>
      <c r="DR462" s="244"/>
      <c r="DS462" s="244"/>
      <c r="DT462" s="244"/>
      <c r="DU462" s="244"/>
      <c r="DV462" s="244"/>
      <c r="DW462" s="244"/>
      <c r="DX462" s="244"/>
      <c r="DY462" s="244"/>
      <c r="DZ462" s="244"/>
      <c r="EA462" s="244"/>
      <c r="EB462" s="244"/>
      <c r="EC462" s="245">
        <v>353000</v>
      </c>
      <c r="ED462" s="244"/>
      <c r="EE462" s="245">
        <v>280000</v>
      </c>
      <c r="EK462" s="242">
        <v>57.699999999999996</v>
      </c>
      <c r="EO462" s="244"/>
      <c r="EP462" s="244"/>
      <c r="GA462" s="254">
        <v>13.450571146595008</v>
      </c>
      <c r="GB462" s="254"/>
      <c r="GC462" s="254">
        <v>70.798453280226425</v>
      </c>
      <c r="GD462" s="254"/>
      <c r="GE462" s="254">
        <v>139.33472540768324</v>
      </c>
      <c r="GF462" s="254"/>
      <c r="GG462" s="254">
        <v>142.49672065993974</v>
      </c>
      <c r="GH462" s="254"/>
      <c r="GI462" s="254">
        <v>69.887768393314914</v>
      </c>
      <c r="GJ462" s="254"/>
      <c r="GK462" s="254">
        <v>17.884999066987838</v>
      </c>
      <c r="GL462" s="254"/>
      <c r="GM462" s="254">
        <v>0</v>
      </c>
      <c r="GN462" s="254"/>
      <c r="GO462" s="254">
        <v>83.594980530493771</v>
      </c>
      <c r="GP462" s="254"/>
      <c r="GQ462" s="254">
        <v>1864</v>
      </c>
      <c r="GR462" s="254"/>
      <c r="GS462" s="254">
        <v>68.3</v>
      </c>
      <c r="GT462" s="254"/>
      <c r="GU462" s="184">
        <v>55.8</v>
      </c>
      <c r="GV462" s="184"/>
      <c r="GW462" s="184">
        <v>39.9</v>
      </c>
      <c r="GX462" s="184"/>
      <c r="GY462" s="184">
        <v>26.8</v>
      </c>
      <c r="GZ462" s="184"/>
      <c r="HC462" s="184"/>
      <c r="HG462" s="184">
        <v>1131</v>
      </c>
      <c r="HH462" s="184"/>
      <c r="HI462" s="184">
        <v>5293</v>
      </c>
      <c r="HJ462" s="184"/>
      <c r="HK462" s="184">
        <v>312</v>
      </c>
      <c r="HL462" s="184"/>
      <c r="HM462" s="184">
        <v>7396</v>
      </c>
      <c r="HO462" s="183">
        <v>656.27664965208692</v>
      </c>
      <c r="HQ462" s="154"/>
      <c r="HS462" s="238">
        <v>5</v>
      </c>
      <c r="HT462" s="154"/>
      <c r="HU462" s="239"/>
      <c r="HW462" s="239">
        <v>38.437844770000005</v>
      </c>
      <c r="HX462" s="239"/>
      <c r="HY462" s="154"/>
      <c r="HZ462" s="154"/>
      <c r="IA462" s="184">
        <v>6</v>
      </c>
      <c r="IB462" s="184"/>
      <c r="IC462" s="184">
        <v>73</v>
      </c>
      <c r="ID462" s="184"/>
      <c r="IE462" s="185">
        <v>0.55996266915538961</v>
      </c>
      <c r="IF462" s="185"/>
      <c r="IG462" s="184">
        <v>6.8128791413905736</v>
      </c>
    </row>
    <row r="463" spans="1:241" ht="15" customHeight="1" x14ac:dyDescent="0.25">
      <c r="A463" s="156">
        <v>460</v>
      </c>
      <c r="B463" s="155"/>
      <c r="C463" s="244"/>
      <c r="D463" s="244"/>
      <c r="E463" s="245">
        <v>92532</v>
      </c>
      <c r="F463" s="244"/>
      <c r="G463" s="244"/>
      <c r="H463" s="244"/>
      <c r="I463" s="244"/>
      <c r="J463" s="244"/>
      <c r="K463" s="244"/>
      <c r="L463" s="244"/>
      <c r="M463" s="244"/>
      <c r="N463" s="244"/>
      <c r="O463" s="244"/>
      <c r="P463" s="244"/>
      <c r="Q463" s="244"/>
      <c r="R463" s="244"/>
      <c r="S463" s="244"/>
      <c r="U463" s="244"/>
      <c r="V463" s="244"/>
      <c r="W463" s="244"/>
      <c r="X463" s="244"/>
      <c r="Y463" s="244"/>
      <c r="Z463" s="244"/>
      <c r="AA463" s="244"/>
      <c r="AB463" s="244"/>
      <c r="AC463" s="244"/>
      <c r="AD463" s="244"/>
      <c r="AE463" s="244"/>
      <c r="AF463" s="244"/>
      <c r="AG463" s="244"/>
      <c r="AH463" s="244"/>
      <c r="AI463" s="244"/>
      <c r="AJ463" s="244"/>
      <c r="AK463" s="244"/>
      <c r="AL463" s="244"/>
      <c r="AM463" s="244"/>
      <c r="AN463" s="244"/>
      <c r="AO463" s="244"/>
      <c r="AP463" s="244"/>
      <c r="AQ463" s="244"/>
      <c r="AR463" s="244"/>
      <c r="AS463" s="244"/>
      <c r="AT463" s="244"/>
      <c r="AU463" s="244"/>
      <c r="AV463" s="244"/>
      <c r="AW463" s="244"/>
      <c r="AX463" s="244"/>
      <c r="AY463" s="244"/>
      <c r="AZ463" s="244"/>
      <c r="BA463" s="244"/>
      <c r="BB463" s="244"/>
      <c r="BC463" s="244">
        <v>714</v>
      </c>
      <c r="BD463" s="244"/>
      <c r="BE463" s="244">
        <v>371</v>
      </c>
      <c r="BF463" s="244"/>
      <c r="BG463" s="244">
        <v>49</v>
      </c>
      <c r="BH463" s="244"/>
      <c r="BI463" s="244">
        <v>209</v>
      </c>
      <c r="BJ463" s="244"/>
      <c r="BK463" s="244"/>
      <c r="BL463" s="244"/>
      <c r="BM463" s="244"/>
      <c r="BN463" s="244"/>
      <c r="BO463" s="244"/>
      <c r="BP463" s="244"/>
      <c r="BQ463" s="244"/>
      <c r="BR463" s="244"/>
      <c r="BS463" s="244"/>
      <c r="BT463" s="244"/>
      <c r="BU463" s="244"/>
      <c r="BW463" s="244"/>
      <c r="BX463" s="244"/>
      <c r="BY463" s="244"/>
      <c r="BZ463" s="244"/>
      <c r="CA463" s="244"/>
      <c r="CB463" s="244"/>
      <c r="CC463" s="244"/>
      <c r="CE463" s="244"/>
      <c r="CF463" s="244"/>
      <c r="CG463" s="244"/>
      <c r="CH463" s="244"/>
      <c r="CI463" s="244"/>
      <c r="CJ463" s="244"/>
      <c r="CK463" s="244"/>
      <c r="CL463" s="244"/>
      <c r="CM463" s="244"/>
      <c r="CN463" s="244"/>
      <c r="CO463" s="257">
        <v>7.7</v>
      </c>
      <c r="CP463" s="244"/>
      <c r="CQ463" s="244"/>
      <c r="CR463" s="244"/>
      <c r="CS463" s="244"/>
      <c r="CT463" s="244"/>
      <c r="CU463" s="244"/>
      <c r="CV463" s="244"/>
      <c r="CW463" s="244"/>
      <c r="CX463" s="244"/>
      <c r="CY463" s="244"/>
      <c r="CZ463" s="244"/>
      <c r="DA463" s="244"/>
      <c r="DE463" s="244"/>
      <c r="DF463" s="244"/>
      <c r="DG463" s="244"/>
      <c r="DH463" s="244"/>
      <c r="DI463" s="244"/>
      <c r="DJ463" s="244"/>
      <c r="DK463" s="244"/>
      <c r="DL463" s="244"/>
      <c r="DM463" s="244"/>
      <c r="DN463" s="244"/>
      <c r="DO463" s="244"/>
      <c r="DP463" s="244"/>
      <c r="DQ463" s="244"/>
      <c r="DR463" s="244"/>
      <c r="DS463" s="244"/>
      <c r="DT463" s="244"/>
      <c r="DU463" s="244"/>
      <c r="DV463" s="244"/>
      <c r="DW463" s="244"/>
      <c r="DX463" s="244"/>
      <c r="DY463" s="244"/>
      <c r="DZ463" s="244"/>
      <c r="EA463" s="244"/>
      <c r="EB463" s="244"/>
      <c r="EC463" s="245">
        <v>361500</v>
      </c>
      <c r="ED463" s="244"/>
      <c r="EE463" s="245">
        <v>260000</v>
      </c>
      <c r="EK463" s="242">
        <v>57.199999999999996</v>
      </c>
      <c r="EO463" s="244"/>
      <c r="EP463" s="244"/>
      <c r="GA463" s="254">
        <v>14.17491411096216</v>
      </c>
      <c r="GB463" s="254"/>
      <c r="GC463" s="254">
        <v>61.126703284382423</v>
      </c>
      <c r="GD463" s="254"/>
      <c r="GE463" s="254">
        <v>117.38175306199466</v>
      </c>
      <c r="GF463" s="254"/>
      <c r="GG463" s="254">
        <v>131.92838108155948</v>
      </c>
      <c r="GH463" s="254"/>
      <c r="GI463" s="254">
        <v>76.074121814559234</v>
      </c>
      <c r="GJ463" s="254"/>
      <c r="GK463" s="254">
        <v>11.972856232895927</v>
      </c>
      <c r="GL463" s="254"/>
      <c r="GM463" s="254">
        <v>0.92480300324629561</v>
      </c>
      <c r="GN463" s="254"/>
      <c r="GO463" s="254">
        <v>75.863807475838911</v>
      </c>
      <c r="GP463" s="254"/>
      <c r="GQ463" s="254">
        <v>2112</v>
      </c>
      <c r="GR463" s="254"/>
      <c r="GS463" s="254">
        <v>69.900000000000006</v>
      </c>
      <c r="GT463" s="254"/>
      <c r="GU463" s="184">
        <v>53.8</v>
      </c>
      <c r="GV463" s="184"/>
      <c r="GW463" s="184">
        <v>45.5</v>
      </c>
      <c r="GX463" s="184"/>
      <c r="GY463" s="184">
        <v>30.9</v>
      </c>
      <c r="GZ463" s="184"/>
      <c r="HC463" s="184"/>
      <c r="HG463" s="184">
        <v>1214</v>
      </c>
      <c r="HH463" s="184"/>
      <c r="HI463" s="184">
        <v>4561</v>
      </c>
      <c r="HJ463" s="184"/>
      <c r="HK463" s="184">
        <v>327</v>
      </c>
      <c r="HL463" s="184"/>
      <c r="HM463" s="184">
        <v>7073</v>
      </c>
      <c r="HO463" s="183">
        <v>651.77017509023165</v>
      </c>
      <c r="HQ463" s="154"/>
      <c r="HS463" s="238">
        <v>6</v>
      </c>
      <c r="HT463" s="154"/>
      <c r="HU463" s="239"/>
      <c r="HW463" s="239">
        <v>42.54410171</v>
      </c>
      <c r="HX463" s="239"/>
      <c r="HY463" s="154"/>
      <c r="HZ463" s="154"/>
      <c r="IA463" s="184">
        <v>7</v>
      </c>
      <c r="IB463" s="184"/>
      <c r="IC463" s="184">
        <v>87</v>
      </c>
      <c r="ID463" s="184"/>
      <c r="IE463" s="185">
        <v>0.62406390414378432</v>
      </c>
      <c r="IF463" s="185"/>
      <c r="IG463" s="184">
        <v>7.7562228086441767</v>
      </c>
    </row>
    <row r="464" spans="1:241" ht="15" customHeight="1" x14ac:dyDescent="0.25">
      <c r="A464" s="156">
        <v>461</v>
      </c>
      <c r="B464" s="155"/>
      <c r="C464" s="244"/>
      <c r="D464" s="244"/>
      <c r="E464" s="245">
        <v>99598</v>
      </c>
      <c r="F464" s="244"/>
      <c r="G464" s="244"/>
      <c r="H464" s="244"/>
      <c r="I464" s="244"/>
      <c r="J464" s="244"/>
      <c r="K464" s="244"/>
      <c r="L464" s="244"/>
      <c r="M464" s="244"/>
      <c r="N464" s="244"/>
      <c r="O464" s="244"/>
      <c r="P464" s="244"/>
      <c r="Q464" s="244"/>
      <c r="R464" s="244"/>
      <c r="S464" s="244"/>
      <c r="U464" s="244"/>
      <c r="V464" s="244"/>
      <c r="W464" s="244"/>
      <c r="X464" s="244"/>
      <c r="Y464" s="244"/>
      <c r="Z464" s="244"/>
      <c r="AA464" s="244"/>
      <c r="AB464" s="244"/>
      <c r="AC464" s="244"/>
      <c r="AD464" s="244"/>
      <c r="AE464" s="244"/>
      <c r="AF464" s="244"/>
      <c r="AG464" s="244"/>
      <c r="AH464" s="244"/>
      <c r="AI464" s="244"/>
      <c r="AJ464" s="244"/>
      <c r="AK464" s="244"/>
      <c r="AL464" s="244"/>
      <c r="AM464" s="244"/>
      <c r="AN464" s="244"/>
      <c r="AO464" s="244"/>
      <c r="AP464" s="244"/>
      <c r="AQ464" s="244"/>
      <c r="AR464" s="244"/>
      <c r="AS464" s="244"/>
      <c r="AT464" s="244"/>
      <c r="AU464" s="244"/>
      <c r="AV464" s="244"/>
      <c r="AW464" s="244"/>
      <c r="AX464" s="244"/>
      <c r="AY464" s="244"/>
      <c r="AZ464" s="244"/>
      <c r="BA464" s="244"/>
      <c r="BB464" s="244"/>
      <c r="BC464" s="244">
        <v>793</v>
      </c>
      <c r="BD464" s="244"/>
      <c r="BE464" s="244">
        <v>390</v>
      </c>
      <c r="BF464" s="244"/>
      <c r="BG464" s="244">
        <v>122</v>
      </c>
      <c r="BH464" s="244"/>
      <c r="BI464" s="244">
        <v>87</v>
      </c>
      <c r="BJ464" s="244"/>
      <c r="BK464" s="244"/>
      <c r="BL464" s="244"/>
      <c r="BM464" s="244"/>
      <c r="BN464" s="244"/>
      <c r="BO464" s="244"/>
      <c r="BP464" s="244"/>
      <c r="BQ464" s="244"/>
      <c r="BR464" s="244"/>
      <c r="BS464" s="244"/>
      <c r="BT464" s="244"/>
      <c r="BU464" s="244"/>
      <c r="BW464" s="244"/>
      <c r="BX464" s="244"/>
      <c r="BY464" s="244"/>
      <c r="BZ464" s="244"/>
      <c r="CA464" s="244"/>
      <c r="CB464" s="244"/>
      <c r="CC464" s="244"/>
      <c r="CE464" s="244"/>
      <c r="CF464" s="244"/>
      <c r="CG464" s="244"/>
      <c r="CH464" s="244"/>
      <c r="CI464" s="244"/>
      <c r="CJ464" s="244"/>
      <c r="CK464" s="244"/>
      <c r="CL464" s="244"/>
      <c r="CM464" s="244"/>
      <c r="CN464" s="244"/>
      <c r="CO464" s="257">
        <v>9</v>
      </c>
      <c r="CP464" s="244"/>
      <c r="CQ464" s="244"/>
      <c r="CR464" s="244"/>
      <c r="CS464" s="244"/>
      <c r="CT464" s="244"/>
      <c r="CU464" s="244"/>
      <c r="CV464" s="244"/>
      <c r="CW464" s="244"/>
      <c r="CX464" s="244"/>
      <c r="CY464" s="244"/>
      <c r="CZ464" s="244"/>
      <c r="DA464" s="244"/>
      <c r="DE464" s="244"/>
      <c r="DF464" s="244"/>
      <c r="DG464" s="244"/>
      <c r="DH464" s="244"/>
      <c r="DI464" s="244"/>
      <c r="DJ464" s="244"/>
      <c r="DK464" s="244"/>
      <c r="DL464" s="244"/>
      <c r="DM464" s="244"/>
      <c r="DN464" s="244"/>
      <c r="DO464" s="244"/>
      <c r="DP464" s="244"/>
      <c r="DQ464" s="244"/>
      <c r="DR464" s="244"/>
      <c r="DS464" s="244"/>
      <c r="DT464" s="244"/>
      <c r="DU464" s="244"/>
      <c r="DV464" s="244"/>
      <c r="DW464" s="244"/>
      <c r="DX464" s="244"/>
      <c r="DY464" s="244"/>
      <c r="DZ464" s="244"/>
      <c r="EA464" s="244"/>
      <c r="EB464" s="244"/>
      <c r="EC464" s="245">
        <v>380000</v>
      </c>
      <c r="ED464" s="244"/>
      <c r="EE464" s="245">
        <v>297000</v>
      </c>
      <c r="EK464" s="242">
        <v>50.6</v>
      </c>
      <c r="EO464" s="244"/>
      <c r="EP464" s="244"/>
      <c r="GA464" s="254">
        <v>13.263050501615371</v>
      </c>
      <c r="GB464" s="254"/>
      <c r="GC464" s="254">
        <v>83.375872043559639</v>
      </c>
      <c r="GD464" s="254"/>
      <c r="GE464" s="254">
        <v>177.11875935246903</v>
      </c>
      <c r="GF464" s="254"/>
      <c r="GG464" s="254">
        <v>180.09358796003542</v>
      </c>
      <c r="GH464" s="254"/>
      <c r="GI464" s="254">
        <v>92.908111256735111</v>
      </c>
      <c r="GJ464" s="254"/>
      <c r="GK464" s="254">
        <v>18.291630716134598</v>
      </c>
      <c r="GL464" s="254"/>
      <c r="GM464" s="254">
        <v>1.1246485473289598</v>
      </c>
      <c r="GN464" s="254"/>
      <c r="GO464" s="254">
        <v>101.92045970058975</v>
      </c>
      <c r="GP464" s="254"/>
      <c r="GQ464" s="254">
        <v>2042</v>
      </c>
      <c r="GR464" s="254"/>
      <c r="GS464" s="254">
        <v>71.099999999999994</v>
      </c>
      <c r="GT464" s="254"/>
      <c r="GU464" s="184">
        <v>50</v>
      </c>
      <c r="GV464" s="184"/>
      <c r="GW464" s="184">
        <v>45.900000000000006</v>
      </c>
      <c r="GX464" s="184"/>
      <c r="GY464" s="184">
        <v>30.4</v>
      </c>
      <c r="GZ464" s="184"/>
      <c r="HC464" s="184"/>
      <c r="HG464" s="184">
        <v>1183</v>
      </c>
      <c r="HH464" s="184"/>
      <c r="HI464" s="184">
        <v>5081</v>
      </c>
      <c r="HJ464" s="184"/>
      <c r="HK464" s="184">
        <v>380</v>
      </c>
      <c r="HL464" s="184"/>
      <c r="HM464" s="184">
        <v>7680</v>
      </c>
      <c r="HO464" s="183">
        <v>690.57191025807288</v>
      </c>
      <c r="HQ464" s="154"/>
      <c r="HS464" s="238">
        <v>6</v>
      </c>
      <c r="HT464" s="154"/>
      <c r="HU464" s="239"/>
      <c r="HW464" s="239">
        <v>44.65849025</v>
      </c>
      <c r="HX464" s="239"/>
      <c r="HY464" s="154"/>
      <c r="HZ464" s="154"/>
      <c r="IA464" s="184">
        <v>5</v>
      </c>
      <c r="IB464" s="184"/>
      <c r="IC464" s="184">
        <v>68</v>
      </c>
      <c r="ID464" s="184"/>
      <c r="IE464" s="185">
        <v>0.42581293009926202</v>
      </c>
      <c r="IF464" s="185"/>
      <c r="IG464" s="184">
        <v>5.7910558493499638</v>
      </c>
    </row>
    <row r="465" spans="1:241" ht="15" customHeight="1" x14ac:dyDescent="0.25">
      <c r="A465" s="156">
        <v>462</v>
      </c>
      <c r="B465" s="155"/>
      <c r="C465" s="244"/>
      <c r="D465" s="244"/>
      <c r="E465" s="245">
        <v>106848</v>
      </c>
      <c r="F465" s="244"/>
      <c r="G465" s="244"/>
      <c r="H465" s="244"/>
      <c r="I465" s="244"/>
      <c r="J465" s="244"/>
      <c r="K465" s="244"/>
      <c r="L465" s="244"/>
      <c r="M465" s="244"/>
      <c r="N465" s="244"/>
      <c r="O465" s="244"/>
      <c r="P465" s="244"/>
      <c r="Q465" s="244"/>
      <c r="R465" s="244"/>
      <c r="S465" s="244"/>
      <c r="U465" s="244"/>
      <c r="V465" s="244"/>
      <c r="W465" s="244"/>
      <c r="X465" s="244"/>
      <c r="Y465" s="244"/>
      <c r="Z465" s="244"/>
      <c r="AA465" s="244"/>
      <c r="AB465" s="244"/>
      <c r="AC465" s="244"/>
      <c r="AD465" s="244"/>
      <c r="AE465" s="244"/>
      <c r="AF465" s="244"/>
      <c r="AG465" s="244"/>
      <c r="AH465" s="244"/>
      <c r="AI465" s="244"/>
      <c r="AJ465" s="244"/>
      <c r="AK465" s="244"/>
      <c r="AL465" s="244"/>
      <c r="AM465" s="244"/>
      <c r="AN465" s="244"/>
      <c r="AO465" s="244"/>
      <c r="AP465" s="244"/>
      <c r="AQ465" s="244"/>
      <c r="AR465" s="244"/>
      <c r="AS465" s="244"/>
      <c r="AT465" s="244"/>
      <c r="AU465" s="244"/>
      <c r="AV465" s="244"/>
      <c r="AW465" s="244"/>
      <c r="AX465" s="244"/>
      <c r="AY465" s="244"/>
      <c r="AZ465" s="244"/>
      <c r="BA465" s="244"/>
      <c r="BB465" s="244"/>
      <c r="BC465" s="244">
        <v>911</v>
      </c>
      <c r="BD465" s="244"/>
      <c r="BE465" s="244">
        <v>397</v>
      </c>
      <c r="BF465" s="244"/>
      <c r="BG465" s="244">
        <v>123</v>
      </c>
      <c r="BH465" s="244"/>
      <c r="BI465" s="244">
        <v>87</v>
      </c>
      <c r="BJ465" s="244"/>
      <c r="BK465" s="244"/>
      <c r="BL465" s="244"/>
      <c r="BM465" s="244"/>
      <c r="BN465" s="244"/>
      <c r="BO465" s="244"/>
      <c r="BP465" s="244"/>
      <c r="BQ465" s="244"/>
      <c r="BR465" s="244"/>
      <c r="BS465" s="244"/>
      <c r="BT465" s="244"/>
      <c r="BU465" s="244"/>
      <c r="BW465" s="244"/>
      <c r="BX465" s="244"/>
      <c r="BY465" s="244"/>
      <c r="BZ465" s="244"/>
      <c r="CA465" s="244"/>
      <c r="CB465" s="244"/>
      <c r="CC465" s="244"/>
      <c r="CE465" s="244"/>
      <c r="CF465" s="244"/>
      <c r="CG465" s="244"/>
      <c r="CH465" s="244"/>
      <c r="CI465" s="244"/>
      <c r="CJ465" s="244"/>
      <c r="CK465" s="244"/>
      <c r="CL465" s="244"/>
      <c r="CM465" s="244"/>
      <c r="CN465" s="244"/>
      <c r="CO465" s="257">
        <v>8.8000000000000007</v>
      </c>
      <c r="CP465" s="244"/>
      <c r="CQ465" s="244"/>
      <c r="CR465" s="244"/>
      <c r="CS465" s="244"/>
      <c r="CT465" s="244"/>
      <c r="CU465" s="244"/>
      <c r="CV465" s="244"/>
      <c r="CW465" s="244"/>
      <c r="CX465" s="244"/>
      <c r="CY465" s="244"/>
      <c r="CZ465" s="244"/>
      <c r="DA465" s="244"/>
      <c r="DE465" s="244"/>
      <c r="DF465" s="244"/>
      <c r="DG465" s="244"/>
      <c r="DH465" s="244"/>
      <c r="DI465" s="244"/>
      <c r="DJ465" s="244"/>
      <c r="DK465" s="244"/>
      <c r="DL465" s="244"/>
      <c r="DM465" s="244"/>
      <c r="DN465" s="244"/>
      <c r="DO465" s="244"/>
      <c r="DP465" s="244"/>
      <c r="DQ465" s="244"/>
      <c r="DR465" s="244"/>
      <c r="DS465" s="244"/>
      <c r="DT465" s="244"/>
      <c r="DU465" s="244"/>
      <c r="DV465" s="244"/>
      <c r="DW465" s="244"/>
      <c r="DX465" s="244"/>
      <c r="DY465" s="244"/>
      <c r="DZ465" s="244"/>
      <c r="EA465" s="244"/>
      <c r="EB465" s="244"/>
      <c r="EC465" s="245">
        <v>385000</v>
      </c>
      <c r="ED465" s="244"/>
      <c r="EE465" s="245">
        <v>275000</v>
      </c>
      <c r="EK465" s="242">
        <v>54.6</v>
      </c>
      <c r="EO465" s="244"/>
      <c r="EP465" s="244"/>
      <c r="GA465" s="254">
        <v>11.864101866189932</v>
      </c>
      <c r="GB465" s="254"/>
      <c r="GC465" s="254">
        <v>63.094291414020596</v>
      </c>
      <c r="GD465" s="254"/>
      <c r="GE465" s="254">
        <v>122.28298962827756</v>
      </c>
      <c r="GF465" s="254"/>
      <c r="GG465" s="254">
        <v>131.61452254475722</v>
      </c>
      <c r="GH465" s="254"/>
      <c r="GI465" s="254">
        <v>64.27611840541347</v>
      </c>
      <c r="GJ465" s="254"/>
      <c r="GK465" s="254">
        <v>14.260315922354714</v>
      </c>
      <c r="GL465" s="254"/>
      <c r="GM465" s="254">
        <v>0.8480378977071098</v>
      </c>
      <c r="GN465" s="254"/>
      <c r="GO465" s="254">
        <v>74.17083548877477</v>
      </c>
      <c r="GP465" s="254"/>
      <c r="GQ465" s="254">
        <v>2156</v>
      </c>
      <c r="GR465" s="254"/>
      <c r="GS465" s="254">
        <v>67.900000000000006</v>
      </c>
      <c r="GT465" s="254"/>
      <c r="GU465" s="184">
        <v>51.7</v>
      </c>
      <c r="GV465" s="184"/>
      <c r="GW465" s="184">
        <v>49.4</v>
      </c>
      <c r="GX465" s="184"/>
      <c r="GY465" s="184">
        <v>32</v>
      </c>
      <c r="GZ465" s="184"/>
      <c r="HC465" s="184"/>
      <c r="HG465" s="223">
        <v>1207.7351441528231</v>
      </c>
      <c r="HH465" s="223"/>
      <c r="HI465" s="223">
        <v>5130.133070169255</v>
      </c>
      <c r="HJ465" s="223"/>
      <c r="HK465" s="223">
        <v>460.53713668084305</v>
      </c>
      <c r="HL465" s="223"/>
      <c r="HM465" s="223">
        <v>8078.9805524879184</v>
      </c>
      <c r="HO465" s="183">
        <v>719.89397377457374</v>
      </c>
      <c r="HQ465" s="154"/>
      <c r="HS465" s="238">
        <v>7</v>
      </c>
      <c r="HT465" s="154"/>
      <c r="HU465" s="239"/>
      <c r="HW465" s="239">
        <v>49.346853600000003</v>
      </c>
      <c r="HX465" s="239"/>
      <c r="HY465" s="154"/>
      <c r="HZ465" s="154"/>
      <c r="IA465" s="184">
        <v>6</v>
      </c>
      <c r="IB465" s="184"/>
      <c r="IC465" s="184">
        <v>71</v>
      </c>
      <c r="ID465" s="184"/>
      <c r="IE465" s="185">
        <v>0.49099228327632999</v>
      </c>
      <c r="IF465" s="185"/>
      <c r="IG465" s="184">
        <v>5.8100753521032376</v>
      </c>
    </row>
    <row r="466" spans="1:241" ht="15" customHeight="1" x14ac:dyDescent="0.25">
      <c r="A466" s="156">
        <v>463</v>
      </c>
      <c r="B466" s="155"/>
      <c r="C466" s="244"/>
      <c r="D466" s="244"/>
      <c r="E466" s="245">
        <v>112643</v>
      </c>
      <c r="F466" s="244"/>
      <c r="G466" s="244"/>
      <c r="H466" s="244"/>
      <c r="I466" s="244"/>
      <c r="J466" s="244"/>
      <c r="K466" s="244"/>
      <c r="L466" s="244"/>
      <c r="M466" s="244"/>
      <c r="N466" s="244"/>
      <c r="O466" s="244"/>
      <c r="P466" s="244"/>
      <c r="Q466" s="244"/>
      <c r="R466" s="244"/>
      <c r="S466" s="244"/>
      <c r="U466" s="244"/>
      <c r="V466" s="244"/>
      <c r="W466" s="244"/>
      <c r="X466" s="244"/>
      <c r="Y466" s="244"/>
      <c r="Z466" s="244"/>
      <c r="AA466" s="244"/>
      <c r="AB466" s="244"/>
      <c r="AC466" s="244"/>
      <c r="AD466" s="244"/>
      <c r="AE466" s="244"/>
      <c r="AF466" s="244"/>
      <c r="AG466" s="244"/>
      <c r="AH466" s="244"/>
      <c r="AI466" s="244"/>
      <c r="AJ466" s="244"/>
      <c r="AK466" s="244"/>
      <c r="AL466" s="244"/>
      <c r="AM466" s="244"/>
      <c r="AN466" s="244"/>
      <c r="AO466" s="244"/>
      <c r="AP466" s="244"/>
      <c r="AQ466" s="244"/>
      <c r="AR466" s="244"/>
      <c r="AS466" s="244"/>
      <c r="AT466" s="244"/>
      <c r="AU466" s="244"/>
      <c r="AV466" s="244"/>
      <c r="AW466" s="244"/>
      <c r="AX466" s="244"/>
      <c r="AY466" s="244"/>
      <c r="AZ466" s="244"/>
      <c r="BA466" s="244"/>
      <c r="BB466" s="244"/>
      <c r="BC466" s="268">
        <v>737</v>
      </c>
      <c r="BD466" s="240"/>
      <c r="BE466" s="268">
        <v>318</v>
      </c>
      <c r="BF466" s="240"/>
      <c r="BG466" s="268">
        <v>150</v>
      </c>
      <c r="BH466" s="240"/>
      <c r="BI466" s="268">
        <v>35</v>
      </c>
      <c r="BJ466" s="244"/>
      <c r="BK466" s="244"/>
      <c r="BL466" s="244"/>
      <c r="BM466" s="244"/>
      <c r="BN466" s="244"/>
      <c r="BO466" s="244"/>
      <c r="BP466" s="244"/>
      <c r="BQ466" s="244"/>
      <c r="BR466" s="244"/>
      <c r="BS466" s="244"/>
      <c r="BT466" s="244"/>
      <c r="BU466" s="244"/>
      <c r="BW466" s="244"/>
      <c r="BX466" s="244"/>
      <c r="BY466" s="244"/>
      <c r="BZ466" s="244"/>
      <c r="CA466" s="244"/>
      <c r="CB466" s="244"/>
      <c r="CC466" s="244"/>
      <c r="CE466" s="244"/>
      <c r="CF466" s="244"/>
      <c r="CG466" s="244"/>
      <c r="CH466" s="244"/>
      <c r="CI466" s="244"/>
      <c r="CJ466" s="244"/>
      <c r="CK466" s="244"/>
      <c r="CL466" s="244"/>
      <c r="CM466" s="244"/>
      <c r="CN466" s="244"/>
      <c r="CO466" s="257">
        <v>6.6</v>
      </c>
      <c r="CP466" s="244"/>
      <c r="CQ466" s="244"/>
      <c r="CR466" s="244"/>
      <c r="CS466" s="244"/>
      <c r="CT466" s="244"/>
      <c r="CU466" s="244"/>
      <c r="CV466" s="244"/>
      <c r="CW466" s="244"/>
      <c r="CX466" s="244"/>
      <c r="CY466" s="244"/>
      <c r="CZ466" s="244"/>
      <c r="DA466" s="244"/>
      <c r="DE466" s="244"/>
      <c r="DF466" s="244"/>
      <c r="DG466" s="244"/>
      <c r="DH466" s="244"/>
      <c r="DI466" s="244"/>
      <c r="DJ466" s="244"/>
      <c r="DK466" s="244"/>
      <c r="DL466" s="244"/>
      <c r="DM466" s="244"/>
      <c r="DN466" s="244"/>
      <c r="DO466" s="244"/>
      <c r="DP466" s="244"/>
      <c r="DQ466" s="244"/>
      <c r="DR466" s="244"/>
      <c r="DS466" s="244"/>
      <c r="DT466" s="244"/>
      <c r="DU466" s="244"/>
      <c r="DV466" s="244"/>
      <c r="DW466" s="244"/>
      <c r="DX466" s="244"/>
      <c r="DY466" s="244"/>
      <c r="DZ466" s="244"/>
      <c r="EA466" s="244"/>
      <c r="EB466" s="244"/>
      <c r="EC466" s="245">
        <v>401000</v>
      </c>
      <c r="ED466" s="244"/>
      <c r="EE466" s="245">
        <v>305000</v>
      </c>
      <c r="EK466" s="242">
        <v>61.4</v>
      </c>
      <c r="EO466" s="244"/>
      <c r="EP466" s="244"/>
      <c r="GA466" s="254">
        <v>13.6489537505835</v>
      </c>
      <c r="GC466" s="254">
        <v>62.903672869038111</v>
      </c>
      <c r="GE466" s="254">
        <v>131.96036728811706</v>
      </c>
      <c r="GG466" s="254">
        <v>134.9423809123887</v>
      </c>
      <c r="GI466" s="254">
        <v>59.812019084379713</v>
      </c>
      <c r="GK466" s="254">
        <v>12.743267105821387</v>
      </c>
      <c r="GM466" s="254">
        <v>0</v>
      </c>
      <c r="GO466" s="254">
        <v>72.120623131579748</v>
      </c>
      <c r="GP466" s="254"/>
      <c r="GQ466" s="254">
        <v>2165</v>
      </c>
      <c r="GR466" s="254"/>
      <c r="GS466" s="254">
        <v>76.099999999999994</v>
      </c>
      <c r="GT466" s="254"/>
      <c r="GU466" s="184">
        <v>56.1</v>
      </c>
      <c r="GV466" s="184"/>
      <c r="GW466" s="184">
        <v>49.7</v>
      </c>
      <c r="GX466" s="184"/>
      <c r="GY466" s="184">
        <v>32.9</v>
      </c>
      <c r="GZ466" s="184"/>
      <c r="HC466" s="184"/>
      <c r="HG466" s="184">
        <v>1310.9807454280462</v>
      </c>
      <c r="HH466" s="184"/>
      <c r="HI466" s="184">
        <v>5582.2878444986418</v>
      </c>
      <c r="HJ466" s="184"/>
      <c r="HK466" s="184">
        <v>432.84336343462309</v>
      </c>
      <c r="HL466" s="184"/>
      <c r="HM466" s="184">
        <v>9097.7669383839057</v>
      </c>
      <c r="HO466" s="183">
        <v>828.53703494714659</v>
      </c>
      <c r="HQ466" s="154"/>
      <c r="HS466" s="238">
        <v>7</v>
      </c>
      <c r="HT466" s="154"/>
      <c r="HU466" s="239"/>
      <c r="HW466" s="239">
        <v>56.522260259999996</v>
      </c>
      <c r="HX466" s="239"/>
      <c r="HY466" s="154"/>
      <c r="HZ466" s="154"/>
      <c r="IA466" s="184">
        <v>5</v>
      </c>
      <c r="IB466" s="184"/>
      <c r="IC466" s="184">
        <v>79</v>
      </c>
      <c r="ID466" s="184"/>
      <c r="IE466" s="185">
        <v>0.39376102796457296</v>
      </c>
      <c r="IF466" s="185"/>
      <c r="IG466" s="184">
        <v>6.2214242418402526</v>
      </c>
    </row>
    <row r="467" spans="1:241" ht="15" customHeight="1" x14ac:dyDescent="0.25">
      <c r="A467" s="156">
        <v>464</v>
      </c>
      <c r="B467" s="155"/>
      <c r="C467" s="244"/>
      <c r="D467" s="244"/>
      <c r="E467" s="245">
        <v>118424</v>
      </c>
      <c r="F467" s="244"/>
      <c r="G467" s="244"/>
      <c r="H467" s="244"/>
      <c r="I467" s="244"/>
      <c r="J467" s="244"/>
      <c r="K467" s="244"/>
      <c r="L467" s="244"/>
      <c r="M467" s="244"/>
      <c r="N467" s="244"/>
      <c r="O467" s="244"/>
      <c r="P467" s="244"/>
      <c r="Q467" s="244"/>
      <c r="R467" s="244"/>
      <c r="S467" s="244"/>
      <c r="U467" s="244"/>
      <c r="V467" s="244"/>
      <c r="W467" s="244"/>
      <c r="X467" s="244"/>
      <c r="Y467" s="244"/>
      <c r="Z467" s="244"/>
      <c r="AA467" s="244"/>
      <c r="AB467" s="244"/>
      <c r="AC467" s="244"/>
      <c r="AD467" s="244"/>
      <c r="AE467" s="244"/>
      <c r="AF467" s="244"/>
      <c r="AG467" s="244"/>
      <c r="AH467" s="244"/>
      <c r="AI467" s="244"/>
      <c r="AJ467" s="244"/>
      <c r="AK467" s="244"/>
      <c r="AL467" s="244"/>
      <c r="AM467" s="244"/>
      <c r="AN467" s="244"/>
      <c r="AO467" s="244"/>
      <c r="AP467" s="244"/>
      <c r="AQ467" s="244"/>
      <c r="AR467" s="244"/>
      <c r="AS467" s="244"/>
      <c r="AT467" s="244"/>
      <c r="AU467" s="244"/>
      <c r="AV467" s="244"/>
      <c r="AW467" s="244"/>
      <c r="AX467" s="244"/>
      <c r="AY467" s="244"/>
      <c r="AZ467" s="244"/>
      <c r="BA467" s="244"/>
      <c r="BB467" s="244"/>
      <c r="BC467" s="244">
        <v>1102</v>
      </c>
      <c r="BD467" s="244"/>
      <c r="BE467" s="244">
        <v>314</v>
      </c>
      <c r="BF467" s="244"/>
      <c r="BG467" s="244">
        <v>486</v>
      </c>
      <c r="BH467" s="244"/>
      <c r="BI467" s="244">
        <v>48</v>
      </c>
      <c r="BJ467" s="244"/>
      <c r="BK467" s="244"/>
      <c r="BL467" s="244"/>
      <c r="BM467" s="244"/>
      <c r="BN467" s="244"/>
      <c r="BO467" s="244"/>
      <c r="BP467" s="244"/>
      <c r="BQ467" s="244"/>
      <c r="BR467" s="244"/>
      <c r="BS467" s="244"/>
      <c r="BT467" s="244"/>
      <c r="BU467" s="244"/>
      <c r="BW467" s="244"/>
      <c r="BX467" s="244"/>
      <c r="BY467" s="244"/>
      <c r="BZ467" s="244"/>
      <c r="CA467" s="244"/>
      <c r="CB467" s="244"/>
      <c r="CC467" s="244"/>
      <c r="CE467" s="244"/>
      <c r="CF467" s="244"/>
      <c r="CG467" s="244"/>
      <c r="CH467" s="244"/>
      <c r="CI467" s="244"/>
      <c r="CJ467" s="244"/>
      <c r="CK467" s="244"/>
      <c r="CL467" s="244"/>
      <c r="CM467" s="244"/>
      <c r="CN467" s="244"/>
      <c r="CO467" s="257">
        <v>8.1</v>
      </c>
      <c r="CP467" s="244"/>
      <c r="CQ467" s="244"/>
      <c r="CR467" s="244"/>
      <c r="CS467" s="244"/>
      <c r="CT467" s="244"/>
      <c r="CU467" s="244"/>
      <c r="CV467" s="244"/>
      <c r="CW467" s="244"/>
      <c r="CX467" s="244"/>
      <c r="CY467" s="244"/>
      <c r="CZ467" s="244"/>
      <c r="DA467" s="244"/>
      <c r="DE467" s="244"/>
      <c r="DF467" s="244"/>
      <c r="DG467" s="244"/>
      <c r="DH467" s="244"/>
      <c r="DI467" s="244"/>
      <c r="DJ467" s="244"/>
      <c r="DK467" s="244"/>
      <c r="DL467" s="244"/>
      <c r="DM467" s="244"/>
      <c r="DN467" s="244"/>
      <c r="DO467" s="244"/>
      <c r="DP467" s="244"/>
      <c r="DQ467" s="244"/>
      <c r="DR467" s="244"/>
      <c r="DS467" s="244"/>
      <c r="DT467" s="244"/>
      <c r="DU467" s="244"/>
      <c r="DV467" s="244"/>
      <c r="DW467" s="244"/>
      <c r="DX467" s="244"/>
      <c r="DY467" s="244"/>
      <c r="DZ467" s="244"/>
      <c r="EA467" s="244"/>
      <c r="EB467" s="244"/>
      <c r="EC467" s="245">
        <v>453000</v>
      </c>
      <c r="ED467" s="244"/>
      <c r="EE467" s="245">
        <v>359500</v>
      </c>
      <c r="EK467" s="242">
        <v>60.199999999999996</v>
      </c>
      <c r="EO467" s="244"/>
      <c r="EP467" s="244"/>
      <c r="GA467" s="254">
        <v>17.21012806431467</v>
      </c>
      <c r="GC467" s="254">
        <v>74.636907571482652</v>
      </c>
      <c r="GE467" s="254">
        <v>153.4527822536954</v>
      </c>
      <c r="GG467" s="254">
        <v>145.42527486459858</v>
      </c>
      <c r="GI467" s="254">
        <v>59.698306832147857</v>
      </c>
      <c r="GK467" s="254">
        <v>11.725347638844454</v>
      </c>
      <c r="GM467" s="254">
        <v>0</v>
      </c>
      <c r="GO467" s="254">
        <v>80.361133655581753</v>
      </c>
      <c r="GP467" s="254"/>
      <c r="GQ467" s="254">
        <v>2148</v>
      </c>
      <c r="GR467" s="254"/>
      <c r="GS467" s="254">
        <v>76.153846153846146</v>
      </c>
      <c r="GT467" s="254"/>
      <c r="GU467" s="184">
        <v>61.204301075268816</v>
      </c>
      <c r="GV467" s="184"/>
      <c r="GW467" s="184">
        <v>49.891445940078157</v>
      </c>
      <c r="GX467" s="184"/>
      <c r="GY467" s="184">
        <v>33.00043421623969</v>
      </c>
      <c r="GZ467" s="184"/>
      <c r="HC467" s="184"/>
      <c r="HG467" s="184">
        <v>1271.9666452673387</v>
      </c>
      <c r="HH467" s="184"/>
      <c r="HI467" s="184">
        <v>4676.576201595778</v>
      </c>
      <c r="HJ467" s="184"/>
      <c r="HK467" s="184">
        <v>372.48940027795612</v>
      </c>
      <c r="HL467" s="184"/>
      <c r="HM467" s="184">
        <v>7868.1331085228112</v>
      </c>
      <c r="HO467" s="183">
        <v>1164.3249411596889</v>
      </c>
      <c r="HQ467" s="154"/>
      <c r="HS467" s="238">
        <v>7</v>
      </c>
      <c r="HT467" s="154"/>
      <c r="HU467" s="239"/>
      <c r="HW467" s="239">
        <v>53.565855909999996</v>
      </c>
      <c r="HX467" s="239"/>
      <c r="HY467" s="154"/>
      <c r="HZ467" s="154"/>
      <c r="IA467" s="184">
        <v>8</v>
      </c>
      <c r="IB467" s="184"/>
      <c r="IC467" s="184">
        <v>110.66666666666667</v>
      </c>
      <c r="ID467" s="184"/>
      <c r="IE467" s="185">
        <v>0.60716625620195186</v>
      </c>
      <c r="IF467" s="185"/>
      <c r="IG467" s="184">
        <v>8.3991332107936678</v>
      </c>
    </row>
    <row r="468" spans="1:241" ht="15" customHeight="1" x14ac:dyDescent="0.25">
      <c r="A468" s="198">
        <v>465</v>
      </c>
      <c r="B468" s="155"/>
      <c r="C468" s="244"/>
      <c r="D468" s="244"/>
      <c r="E468" s="245">
        <v>124089</v>
      </c>
      <c r="F468" s="244"/>
      <c r="G468" s="244"/>
      <c r="H468" s="244"/>
      <c r="I468" s="244"/>
      <c r="J468" s="244"/>
      <c r="K468" s="244"/>
      <c r="L468" s="244"/>
      <c r="M468" s="244"/>
      <c r="N468" s="244"/>
      <c r="O468" s="244"/>
      <c r="P468" s="244"/>
      <c r="Q468" s="244"/>
      <c r="R468" s="244"/>
      <c r="S468" s="244"/>
      <c r="U468" s="244"/>
      <c r="V468" s="244"/>
      <c r="W468" s="244"/>
      <c r="X468" s="244"/>
      <c r="Y468" s="244"/>
      <c r="Z468" s="244"/>
      <c r="AA468" s="244"/>
      <c r="AB468" s="244"/>
      <c r="AC468" s="244"/>
      <c r="AD468" s="244"/>
      <c r="AE468" s="244"/>
      <c r="AF468" s="244"/>
      <c r="AG468" s="244"/>
      <c r="AH468" s="244"/>
      <c r="AI468" s="244"/>
      <c r="AJ468" s="244"/>
      <c r="AK468" s="244"/>
      <c r="AL468" s="244"/>
      <c r="AM468" s="244"/>
      <c r="AN468" s="244"/>
      <c r="AO468" s="244"/>
      <c r="AP468" s="244"/>
      <c r="AQ468" s="244"/>
      <c r="AR468" s="244"/>
      <c r="AS468" s="244"/>
      <c r="AT468" s="244"/>
      <c r="AU468" s="244"/>
      <c r="AV468" s="244"/>
      <c r="AW468" s="244"/>
      <c r="AX468" s="244"/>
      <c r="AY468" s="244"/>
      <c r="AZ468" s="244"/>
      <c r="BA468" s="244"/>
      <c r="BB468" s="244"/>
      <c r="BC468" s="244">
        <f>SUM(BE468,BG468,BI468)</f>
        <v>2071</v>
      </c>
      <c r="BD468" s="244"/>
      <c r="BE468" s="244">
        <v>923</v>
      </c>
      <c r="BF468" s="244"/>
      <c r="BG468" s="244">
        <v>168</v>
      </c>
      <c r="BH468" s="244"/>
      <c r="BI468" s="244">
        <v>980</v>
      </c>
      <c r="BJ468" s="244"/>
      <c r="BK468" s="244"/>
      <c r="BL468" s="244"/>
      <c r="BM468" s="244"/>
      <c r="BN468" s="244"/>
      <c r="BO468" s="244"/>
      <c r="BP468" s="244"/>
      <c r="BQ468" s="244"/>
      <c r="BR468" s="244"/>
      <c r="BS468" s="244"/>
      <c r="BT468" s="244"/>
      <c r="BU468" s="244"/>
      <c r="BW468" s="244"/>
      <c r="BX468" s="244"/>
      <c r="BY468" s="244"/>
      <c r="BZ468" s="244"/>
      <c r="CA468" s="244"/>
      <c r="CB468" s="244"/>
      <c r="CC468" s="244"/>
      <c r="CE468" s="244"/>
      <c r="CF468" s="244"/>
      <c r="CG468" s="244"/>
      <c r="CH468" s="244"/>
      <c r="CI468" s="244"/>
      <c r="CJ468" s="244"/>
      <c r="CK468" s="244"/>
      <c r="CL468" s="244"/>
      <c r="CM468" s="244"/>
      <c r="CN468" s="244"/>
      <c r="CO468" s="257">
        <v>8.9</v>
      </c>
      <c r="CP468" s="244"/>
      <c r="CQ468" s="244"/>
      <c r="CR468" s="244"/>
      <c r="CS468" s="244"/>
      <c r="CT468" s="244"/>
      <c r="CU468" s="244"/>
      <c r="CV468" s="244"/>
      <c r="CW468" s="244"/>
      <c r="CX468" s="244"/>
      <c r="CY468" s="244"/>
      <c r="CZ468" s="244"/>
      <c r="DA468" s="244"/>
      <c r="DE468" s="244"/>
      <c r="DF468" s="244"/>
      <c r="DG468" s="244"/>
      <c r="DH468" s="244"/>
      <c r="DI468" s="244"/>
      <c r="DJ468" s="244"/>
      <c r="DK468" s="244"/>
      <c r="DL468" s="244"/>
      <c r="DM468" s="244"/>
      <c r="DN468" s="244"/>
      <c r="DO468" s="244"/>
      <c r="DP468" s="244"/>
      <c r="DQ468" s="244"/>
      <c r="DR468" s="244"/>
      <c r="DS468" s="244"/>
      <c r="DT468" s="244"/>
      <c r="DU468" s="244"/>
      <c r="DV468" s="244"/>
      <c r="DW468" s="244"/>
      <c r="DX468" s="244"/>
      <c r="DY468" s="244"/>
      <c r="DZ468" s="244"/>
      <c r="EA468" s="244"/>
      <c r="EB468" s="244"/>
      <c r="EC468" s="245">
        <v>515000</v>
      </c>
      <c r="ED468" s="244"/>
      <c r="EE468" s="245">
        <v>385000</v>
      </c>
      <c r="EK468" s="242">
        <v>48.4</v>
      </c>
      <c r="EO468" s="244"/>
      <c r="EP468" s="244"/>
      <c r="GA468" s="254">
        <v>8.1582694830237159</v>
      </c>
      <c r="GB468" s="254"/>
      <c r="GC468" s="254">
        <v>57.53438818815146</v>
      </c>
      <c r="GD468" s="254"/>
      <c r="GE468" s="254">
        <v>133.70345248509923</v>
      </c>
      <c r="GF468" s="254"/>
      <c r="GG468" s="254">
        <v>138.7602101211649</v>
      </c>
      <c r="GH468" s="254"/>
      <c r="GI468" s="254">
        <v>63.101754458455453</v>
      </c>
      <c r="GJ468" s="254"/>
      <c r="GK468" s="254">
        <v>16.052032272243284</v>
      </c>
      <c r="GL468" s="254"/>
      <c r="GM468" s="254">
        <v>0</v>
      </c>
      <c r="GN468" s="254"/>
      <c r="GO468" s="254">
        <v>71.758636020233865</v>
      </c>
      <c r="GP468" s="254"/>
      <c r="GQ468" s="254">
        <v>2234</v>
      </c>
      <c r="GR468" s="254"/>
      <c r="GS468" s="254">
        <v>75.3</v>
      </c>
      <c r="GT468" s="254"/>
      <c r="GU468" s="184">
        <v>62.4</v>
      </c>
      <c r="GV468" s="184"/>
      <c r="GW468" s="184">
        <v>52</v>
      </c>
      <c r="GX468" s="184"/>
      <c r="GY468" s="184">
        <v>37.599999999999994</v>
      </c>
      <c r="GZ468" s="184"/>
      <c r="HC468" s="184"/>
      <c r="HG468" s="184">
        <v>1249.5121721460389</v>
      </c>
      <c r="HH468" s="184"/>
      <c r="HI468" s="184">
        <v>4160.3305117818836</v>
      </c>
      <c r="HJ468" s="184"/>
      <c r="HK468" s="184">
        <v>314.22842455153483</v>
      </c>
      <c r="HL468" s="184"/>
      <c r="HM468" s="184">
        <v>7252.8226728929203</v>
      </c>
      <c r="HO468" s="183">
        <v>1216.9988076988589</v>
      </c>
      <c r="HQ468" s="154"/>
      <c r="HS468" s="238">
        <v>7</v>
      </c>
      <c r="HT468" s="154"/>
      <c r="HU468" s="239"/>
      <c r="HW468" s="239">
        <v>54.211051130000001</v>
      </c>
      <c r="HX468" s="239"/>
      <c r="HY468" s="154"/>
      <c r="HZ468" s="154"/>
      <c r="IA468" s="184"/>
      <c r="IB468" s="184"/>
      <c r="ID468" s="184"/>
      <c r="IE468" s="185"/>
      <c r="IF468" s="185"/>
      <c r="IG468" s="184"/>
    </row>
    <row r="469" spans="1:241" ht="15" customHeight="1" x14ac:dyDescent="0.25">
      <c r="A469" s="156">
        <v>466</v>
      </c>
      <c r="B469" s="155"/>
      <c r="C469" s="244"/>
      <c r="D469" s="244"/>
      <c r="E469" s="245">
        <v>129582</v>
      </c>
      <c r="F469" s="244"/>
      <c r="G469" s="244"/>
      <c r="H469" s="244"/>
      <c r="I469" s="244"/>
      <c r="J469" s="244"/>
      <c r="K469" s="244"/>
      <c r="L469" s="244"/>
      <c r="M469" s="244"/>
      <c r="N469" s="244"/>
      <c r="O469" s="244"/>
      <c r="P469" s="244"/>
      <c r="Q469" s="244"/>
      <c r="R469" s="244"/>
      <c r="S469" s="244"/>
      <c r="U469" s="244"/>
      <c r="V469" s="244"/>
      <c r="W469" s="244"/>
      <c r="X469" s="244"/>
      <c r="Y469" s="244"/>
      <c r="Z469" s="244"/>
      <c r="AA469" s="244"/>
      <c r="AB469" s="244"/>
      <c r="AC469" s="244"/>
      <c r="AD469" s="244"/>
      <c r="AE469" s="244"/>
      <c r="AF469" s="244"/>
      <c r="AG469" s="244"/>
      <c r="AH469" s="244"/>
      <c r="AI469" s="244"/>
      <c r="AJ469" s="244"/>
      <c r="AK469" s="244"/>
      <c r="AL469" s="244"/>
      <c r="AM469" s="244"/>
      <c r="AN469" s="244"/>
      <c r="AO469" s="244"/>
      <c r="AP469" s="244"/>
      <c r="AQ469" s="244"/>
      <c r="AR469" s="244"/>
      <c r="AS469" s="244"/>
      <c r="AT469" s="244"/>
      <c r="AU469" s="244"/>
      <c r="AV469" s="244"/>
      <c r="AW469" s="244"/>
      <c r="AX469" s="244"/>
      <c r="AY469" s="244"/>
      <c r="AZ469" s="244"/>
      <c r="BA469" s="244"/>
      <c r="BB469" s="244"/>
      <c r="BC469" s="244">
        <v>2414</v>
      </c>
      <c r="BD469" s="244"/>
      <c r="BE469" s="244">
        <v>873</v>
      </c>
      <c r="BF469" s="244"/>
      <c r="BG469" s="244">
        <v>361</v>
      </c>
      <c r="BH469" s="244"/>
      <c r="BI469" s="244">
        <v>1180</v>
      </c>
      <c r="BJ469" s="244"/>
      <c r="BK469" s="244"/>
      <c r="BL469" s="244"/>
      <c r="BM469" s="244"/>
      <c r="BN469" s="244"/>
      <c r="BO469" s="244"/>
      <c r="BP469" s="244"/>
      <c r="BQ469" s="244"/>
      <c r="BR469" s="244"/>
      <c r="BS469" s="244"/>
      <c r="BT469" s="244"/>
      <c r="BU469" s="244"/>
      <c r="BW469" s="244"/>
      <c r="BX469" s="244"/>
      <c r="BY469" s="244"/>
      <c r="BZ469" s="244"/>
      <c r="CA469" s="244"/>
      <c r="CB469" s="244"/>
      <c r="CC469" s="244"/>
      <c r="CE469" s="244"/>
      <c r="CF469" s="244"/>
      <c r="CG469" s="244"/>
      <c r="CH469" s="244"/>
      <c r="CI469" s="244"/>
      <c r="CJ469" s="244"/>
      <c r="CK469" s="244"/>
      <c r="CL469" s="244"/>
      <c r="CM469" s="244"/>
      <c r="CN469" s="244"/>
      <c r="CO469" s="257">
        <v>5.7</v>
      </c>
      <c r="CP469" s="244"/>
      <c r="CQ469" s="244"/>
      <c r="CR469" s="244"/>
      <c r="CS469" s="244"/>
      <c r="CT469" s="244"/>
      <c r="CU469" s="244"/>
      <c r="CV469" s="244"/>
      <c r="CW469" s="244"/>
      <c r="CX469" s="244"/>
      <c r="CY469" s="244"/>
      <c r="CZ469" s="244"/>
      <c r="DA469" s="244"/>
      <c r="DE469" s="244"/>
      <c r="DF469" s="244"/>
      <c r="DG469" s="244"/>
      <c r="DH469" s="244"/>
      <c r="DI469" s="244"/>
      <c r="DJ469" s="244"/>
      <c r="DK469" s="244"/>
      <c r="DL469" s="244"/>
      <c r="DM469" s="244"/>
      <c r="DN469" s="244"/>
      <c r="DO469" s="244"/>
      <c r="DP469" s="244"/>
      <c r="DQ469" s="244"/>
      <c r="DR469" s="244"/>
      <c r="DS469" s="244"/>
      <c r="DT469" s="244"/>
      <c r="DU469" s="244"/>
      <c r="DV469" s="244"/>
      <c r="DW469" s="244"/>
      <c r="DX469" s="244"/>
      <c r="DY469" s="244"/>
      <c r="DZ469" s="244"/>
      <c r="EA469" s="244"/>
      <c r="EB469" s="244"/>
      <c r="EC469" s="245">
        <v>510000</v>
      </c>
      <c r="ED469" s="244"/>
      <c r="EE469" s="245">
        <v>350000</v>
      </c>
      <c r="EK469" s="242">
        <v>51.7</v>
      </c>
      <c r="EO469" s="244"/>
      <c r="EP469" s="244"/>
      <c r="GA469" s="254">
        <v>8.5955212739128388</v>
      </c>
      <c r="GB469" s="254"/>
      <c r="GC469" s="254">
        <v>59.63182379870878</v>
      </c>
      <c r="GD469" s="254"/>
      <c r="GE469" s="254">
        <v>143.09454591985042</v>
      </c>
      <c r="GF469" s="254"/>
      <c r="GG469" s="254">
        <v>151.97422401623788</v>
      </c>
      <c r="GH469" s="254"/>
      <c r="GI469" s="254">
        <v>65.780033113202833</v>
      </c>
      <c r="GJ469" s="254"/>
      <c r="GK469" s="254">
        <v>15.384089673299977</v>
      </c>
      <c r="GL469" s="254"/>
      <c r="GM469" s="254">
        <v>0.66592060550495602</v>
      </c>
      <c r="GN469" s="254"/>
      <c r="GO469" s="254">
        <v>65.935360917495174</v>
      </c>
      <c r="GP469" s="254"/>
      <c r="GQ469" s="254">
        <v>2251</v>
      </c>
      <c r="GR469" s="254"/>
      <c r="GS469" s="254">
        <v>73.949999999999989</v>
      </c>
      <c r="GT469" s="254"/>
      <c r="GU469" s="184">
        <v>60.15</v>
      </c>
      <c r="GV469" s="184"/>
      <c r="GW469" s="184">
        <v>52.7</v>
      </c>
      <c r="GX469" s="184"/>
      <c r="GY469" s="184">
        <v>38.15</v>
      </c>
      <c r="GZ469" s="184"/>
      <c r="HC469" s="184"/>
      <c r="HG469" s="184">
        <v>1221.30195638025</v>
      </c>
      <c r="HH469" s="184"/>
      <c r="HI469" s="184">
        <v>3983.5883561556425</v>
      </c>
      <c r="HJ469" s="184"/>
      <c r="HK469" s="184">
        <v>368.81532434053526</v>
      </c>
      <c r="HL469" s="184"/>
      <c r="HM469" s="184">
        <v>7188.7083806582523</v>
      </c>
      <c r="HO469" s="183">
        <v>1320.489142373626</v>
      </c>
      <c r="HQ469" s="154"/>
      <c r="HS469" s="238">
        <v>7</v>
      </c>
      <c r="HT469" s="154"/>
      <c r="HU469" s="239"/>
      <c r="HW469" s="239">
        <v>57.3</v>
      </c>
      <c r="HX469" s="239"/>
      <c r="HY469" s="154"/>
      <c r="HZ469" s="154"/>
      <c r="IA469" s="184"/>
      <c r="IB469" s="184"/>
      <c r="ID469" s="184"/>
      <c r="IE469" s="185"/>
      <c r="IF469" s="185"/>
      <c r="IG469" s="184"/>
    </row>
    <row r="470" spans="1:241" ht="15" customHeight="1" x14ac:dyDescent="0.25">
      <c r="A470" s="156">
        <v>467</v>
      </c>
      <c r="B470" s="155"/>
      <c r="C470" s="244"/>
      <c r="D470" s="244"/>
      <c r="E470" s="245">
        <v>135308</v>
      </c>
      <c r="F470" s="244"/>
      <c r="G470" s="244"/>
      <c r="H470" s="244"/>
      <c r="I470" s="244"/>
      <c r="J470" s="244"/>
      <c r="K470" s="244"/>
      <c r="L470" s="244"/>
      <c r="M470" s="244"/>
      <c r="N470" s="244"/>
      <c r="O470" s="244"/>
      <c r="P470" s="244"/>
      <c r="Q470" s="244"/>
      <c r="R470" s="244"/>
      <c r="S470" s="244"/>
      <c r="U470" s="244"/>
      <c r="V470" s="244"/>
      <c r="W470" s="244"/>
      <c r="X470" s="244"/>
      <c r="Y470" s="244"/>
      <c r="Z470" s="244"/>
      <c r="AA470" s="244"/>
      <c r="AB470" s="244"/>
      <c r="AC470" s="244"/>
      <c r="AD470" s="244"/>
      <c r="AE470" s="244"/>
      <c r="AF470" s="244"/>
      <c r="AG470" s="244"/>
      <c r="AH470" s="244"/>
      <c r="AI470" s="244"/>
      <c r="AJ470" s="244"/>
      <c r="AK470" s="244"/>
      <c r="AL470" s="244"/>
      <c r="AM470" s="244"/>
      <c r="AN470" s="244"/>
      <c r="AO470" s="244"/>
      <c r="AP470" s="244"/>
      <c r="AQ470" s="244"/>
      <c r="AR470" s="244"/>
      <c r="AS470" s="244"/>
      <c r="AT470" s="244"/>
      <c r="AU470" s="244"/>
      <c r="AV470" s="244"/>
      <c r="AW470" s="244"/>
      <c r="AX470" s="244"/>
      <c r="AY470" s="244"/>
      <c r="AZ470" s="244"/>
      <c r="BA470" s="244"/>
      <c r="BB470" s="244"/>
      <c r="BC470" s="244">
        <v>2089</v>
      </c>
      <c r="BD470" s="244"/>
      <c r="BE470" s="244">
        <v>855</v>
      </c>
      <c r="BF470" s="244"/>
      <c r="BG470" s="244">
        <v>289</v>
      </c>
      <c r="BH470" s="244"/>
      <c r="BI470" s="244">
        <v>945</v>
      </c>
      <c r="BJ470" s="244"/>
      <c r="BK470" s="244"/>
      <c r="BL470" s="244"/>
      <c r="BM470" s="244"/>
      <c r="BN470" s="244"/>
      <c r="BO470" s="244"/>
      <c r="BP470" s="244"/>
      <c r="BQ470" s="244"/>
      <c r="BR470" s="244"/>
      <c r="BS470" s="244"/>
      <c r="BT470" s="244"/>
      <c r="BU470" s="244"/>
      <c r="BW470" s="244"/>
      <c r="BX470" s="244"/>
      <c r="BY470" s="244"/>
      <c r="BZ470" s="244"/>
      <c r="CA470" s="244"/>
      <c r="CB470" s="244"/>
      <c r="CC470" s="244"/>
      <c r="CE470" s="244"/>
      <c r="CF470" s="244"/>
      <c r="CG470" s="244"/>
      <c r="CH470" s="244"/>
      <c r="CI470" s="244"/>
      <c r="CJ470" s="244"/>
      <c r="CK470" s="244"/>
      <c r="CL470" s="244"/>
      <c r="CM470" s="244"/>
      <c r="CN470" s="244"/>
      <c r="CO470" s="257">
        <v>6</v>
      </c>
      <c r="CP470" s="244"/>
      <c r="CQ470" s="244"/>
      <c r="CR470" s="244"/>
      <c r="CS470" s="244"/>
      <c r="CT470" s="244"/>
      <c r="CU470" s="244"/>
      <c r="CV470" s="244"/>
      <c r="CW470" s="244"/>
      <c r="CX470" s="244"/>
      <c r="CY470" s="244"/>
      <c r="CZ470" s="244"/>
      <c r="DA470" s="244"/>
      <c r="DE470" s="244"/>
      <c r="DF470" s="244"/>
      <c r="DG470" s="244"/>
      <c r="DH470" s="244"/>
      <c r="DI470" s="244"/>
      <c r="DJ470" s="244"/>
      <c r="DK470" s="244"/>
      <c r="DL470" s="244"/>
      <c r="DM470" s="244"/>
      <c r="DN470" s="244"/>
      <c r="DO470" s="244"/>
      <c r="DP470" s="244"/>
      <c r="DQ470" s="244"/>
      <c r="DR470" s="244"/>
      <c r="DS470" s="244"/>
      <c r="DT470" s="244"/>
      <c r="DU470" s="244"/>
      <c r="DV470" s="244"/>
      <c r="DW470" s="244"/>
      <c r="DX470" s="244"/>
      <c r="DY470" s="244"/>
      <c r="DZ470" s="244"/>
      <c r="EA470" s="244"/>
      <c r="EB470" s="244"/>
      <c r="EC470" s="245">
        <v>533000</v>
      </c>
      <c r="ED470" s="244"/>
      <c r="EE470" s="245">
        <v>369500</v>
      </c>
      <c r="EK470" s="242">
        <v>44.7</v>
      </c>
      <c r="EO470" s="244"/>
      <c r="EP470" s="244"/>
      <c r="GA470" s="254">
        <v>9.0057958185964306</v>
      </c>
      <c r="GB470" s="254"/>
      <c r="GC470" s="254">
        <v>61.661640322642398</v>
      </c>
      <c r="GD470" s="254"/>
      <c r="GE470" s="254">
        <v>152.36977078354744</v>
      </c>
      <c r="GF470" s="254"/>
      <c r="GG470" s="254">
        <v>164.95210302584803</v>
      </c>
      <c r="GH470" s="254"/>
      <c r="GI470" s="254">
        <v>68.319093508917945</v>
      </c>
      <c r="GJ470" s="254"/>
      <c r="GK470" s="254">
        <v>14.776626205202152</v>
      </c>
      <c r="GL470" s="254"/>
      <c r="GM470" s="254">
        <v>1.2625792497479738</v>
      </c>
      <c r="GN470" s="254"/>
      <c r="GO470" s="254">
        <v>69.058752116506753</v>
      </c>
      <c r="GP470" s="254"/>
      <c r="GQ470" s="254">
        <v>2268</v>
      </c>
      <c r="GR470" s="254"/>
      <c r="GS470" s="254">
        <v>72.599999999999994</v>
      </c>
      <c r="GT470" s="254"/>
      <c r="GU470" s="184">
        <v>57.9</v>
      </c>
      <c r="GV470" s="184"/>
      <c r="GW470" s="184"/>
      <c r="GX470" s="184"/>
      <c r="GY470" s="184"/>
      <c r="GZ470" s="184"/>
      <c r="HC470" s="184"/>
      <c r="HG470" s="184">
        <v>1405.3936072173449</v>
      </c>
      <c r="HH470" s="184"/>
      <c r="HI470" s="184">
        <v>4296.2118639957316</v>
      </c>
      <c r="HJ470" s="184"/>
      <c r="HK470" s="184">
        <v>392.87966241451227</v>
      </c>
      <c r="HL470" s="184"/>
      <c r="HM470" s="184">
        <v>8111.6311781539507</v>
      </c>
      <c r="HO470" s="183">
        <v>1521.0257133234647</v>
      </c>
      <c r="HQ470" s="154"/>
      <c r="HS470" s="238">
        <v>7</v>
      </c>
      <c r="HT470" s="154"/>
      <c r="HU470" s="239"/>
      <c r="HW470" s="239">
        <v>60</v>
      </c>
      <c r="HX470" s="239"/>
      <c r="HY470" s="154"/>
      <c r="HZ470" s="154"/>
      <c r="IA470" s="184"/>
      <c r="IB470" s="184"/>
      <c r="ID470" s="184"/>
      <c r="IE470" s="185"/>
      <c r="IF470" s="185"/>
      <c r="IG470" s="184"/>
    </row>
    <row r="471" spans="1:241" ht="15" customHeight="1" x14ac:dyDescent="0.25">
      <c r="A471" s="156">
        <v>468</v>
      </c>
      <c r="B471" s="155"/>
      <c r="C471" s="244"/>
      <c r="D471" s="244"/>
      <c r="E471" s="245">
        <v>141749</v>
      </c>
      <c r="F471" s="244"/>
      <c r="G471" s="244"/>
      <c r="H471" s="244"/>
      <c r="I471" s="244"/>
      <c r="J471" s="244"/>
      <c r="K471" s="244"/>
      <c r="L471" s="244"/>
      <c r="M471" s="244"/>
      <c r="N471" s="244"/>
      <c r="O471" s="244"/>
      <c r="P471" s="244"/>
      <c r="Q471" s="244"/>
      <c r="R471" s="244"/>
      <c r="S471" s="244"/>
      <c r="U471" s="244"/>
      <c r="V471" s="244"/>
      <c r="W471" s="244"/>
      <c r="X471" s="244"/>
      <c r="Y471" s="244"/>
      <c r="Z471" s="244"/>
      <c r="AA471" s="244"/>
      <c r="AB471" s="244"/>
      <c r="AC471" s="244"/>
      <c r="AD471" s="244"/>
      <c r="AE471" s="244"/>
      <c r="AF471" s="244"/>
      <c r="AG471" s="244"/>
      <c r="AH471" s="244"/>
      <c r="AI471" s="244"/>
      <c r="AJ471" s="244"/>
      <c r="AK471" s="244"/>
      <c r="AL471" s="244"/>
      <c r="AM471" s="244"/>
      <c r="AN471" s="244"/>
      <c r="AO471" s="244"/>
      <c r="AP471" s="244"/>
      <c r="AQ471" s="244"/>
      <c r="AR471" s="244"/>
      <c r="AS471" s="244"/>
      <c r="AT471" s="244"/>
      <c r="AU471" s="244"/>
      <c r="AV471" s="244"/>
      <c r="AW471" s="244"/>
      <c r="AX471" s="244"/>
      <c r="AY471" s="244"/>
      <c r="AZ471" s="244"/>
      <c r="BA471" s="244"/>
      <c r="BB471" s="244"/>
      <c r="BC471" s="244">
        <v>1312</v>
      </c>
      <c r="BD471" s="244"/>
      <c r="BE471" s="244">
        <v>729</v>
      </c>
      <c r="BF471" s="244"/>
      <c r="BG471" s="244">
        <v>8</v>
      </c>
      <c r="BH471" s="244"/>
      <c r="BI471" s="244">
        <v>575</v>
      </c>
      <c r="BJ471" s="244"/>
      <c r="BK471" s="244"/>
      <c r="BL471" s="244"/>
      <c r="BM471" s="244"/>
      <c r="BN471" s="244"/>
      <c r="BO471" s="244"/>
      <c r="BP471" s="244"/>
      <c r="BQ471" s="244"/>
      <c r="BR471" s="244"/>
      <c r="BS471" s="244"/>
      <c r="BT471" s="244"/>
      <c r="BU471" s="244"/>
      <c r="BW471" s="244"/>
      <c r="BX471" s="244"/>
      <c r="BY471" s="244"/>
      <c r="BZ471" s="244"/>
      <c r="CA471" s="244"/>
      <c r="CB471" s="244"/>
      <c r="CC471" s="244"/>
      <c r="CE471" s="244"/>
      <c r="CF471" s="244"/>
      <c r="CG471" s="244"/>
      <c r="CH471" s="244"/>
      <c r="CI471" s="244"/>
      <c r="CJ471" s="244"/>
      <c r="CK471" s="244"/>
      <c r="CL471" s="244"/>
      <c r="CM471" s="244"/>
      <c r="CN471" s="244"/>
      <c r="CO471" s="257">
        <v>5.2</v>
      </c>
      <c r="CP471" s="244"/>
      <c r="CQ471" s="244"/>
      <c r="CR471" s="244"/>
      <c r="CS471" s="244"/>
      <c r="CT471" s="244"/>
      <c r="CU471" s="244"/>
      <c r="CV471" s="244"/>
      <c r="CW471" s="244"/>
      <c r="CX471" s="244"/>
      <c r="CY471" s="244"/>
      <c r="CZ471" s="244"/>
      <c r="DA471" s="244"/>
      <c r="DE471" s="244"/>
      <c r="DF471" s="244"/>
      <c r="DG471" s="244"/>
      <c r="DH471" s="244"/>
      <c r="DI471" s="244"/>
      <c r="DJ471" s="244"/>
      <c r="DK471" s="244"/>
      <c r="DL471" s="244"/>
      <c r="DM471" s="244"/>
      <c r="DN471" s="244"/>
      <c r="DO471" s="244"/>
      <c r="DP471" s="244"/>
      <c r="DQ471" s="244"/>
      <c r="DR471" s="244"/>
      <c r="DS471" s="244"/>
      <c r="DT471" s="244"/>
      <c r="DU471" s="244"/>
      <c r="DV471" s="244"/>
      <c r="DW471" s="244"/>
      <c r="DX471" s="244"/>
      <c r="DY471" s="244"/>
      <c r="DZ471" s="244"/>
      <c r="EA471" s="244"/>
      <c r="EB471" s="244"/>
      <c r="EC471" s="245">
        <v>582500</v>
      </c>
      <c r="ED471" s="244"/>
      <c r="EE471" s="245">
        <v>401500</v>
      </c>
      <c r="EK471" s="242">
        <v>39.4</v>
      </c>
      <c r="EO471" s="244"/>
      <c r="EP471" s="244"/>
      <c r="GA471" s="254">
        <v>12.267229487056186</v>
      </c>
      <c r="GB471" s="254"/>
      <c r="GC471" s="254">
        <v>58.452443137323257</v>
      </c>
      <c r="GD471" s="254"/>
      <c r="GE471" s="254">
        <v>155.11097743497891</v>
      </c>
      <c r="GF471" s="254"/>
      <c r="GG471" s="254">
        <v>155.20667671829099</v>
      </c>
      <c r="GH471" s="254"/>
      <c r="GI471" s="254">
        <v>69.580853495371286</v>
      </c>
      <c r="GJ471" s="254"/>
      <c r="GK471" s="254">
        <v>14.910766893109503</v>
      </c>
      <c r="GL471" s="254"/>
      <c r="GM471" s="254">
        <v>1.1820469493709274</v>
      </c>
      <c r="GN471" s="254"/>
      <c r="GO471" s="254">
        <v>67.217120449557626</v>
      </c>
      <c r="GP471" s="254"/>
      <c r="GQ471" s="254"/>
      <c r="GR471" s="254"/>
      <c r="GS471" s="254"/>
      <c r="GT471" s="254"/>
      <c r="GU471" s="184"/>
      <c r="GV471" s="184"/>
      <c r="GW471" s="184"/>
      <c r="GX471" s="184"/>
      <c r="GY471" s="184"/>
      <c r="GZ471" s="184"/>
      <c r="HC471" s="184"/>
      <c r="HG471" s="184">
        <v>1500.8695652173913</v>
      </c>
      <c r="HH471" s="184"/>
      <c r="HI471" s="184">
        <v>3613.3333333333335</v>
      </c>
      <c r="HJ471" s="184"/>
      <c r="HK471" s="184">
        <v>431.8840579710145</v>
      </c>
      <c r="HL471" s="184"/>
      <c r="HM471" s="184">
        <v>7850.434782608696</v>
      </c>
      <c r="HO471" s="183">
        <v>1589</v>
      </c>
      <c r="HQ471" s="154"/>
      <c r="HS471" s="238">
        <v>7</v>
      </c>
      <c r="HT471" s="154"/>
      <c r="HU471" s="239"/>
      <c r="HW471" s="239">
        <v>61</v>
      </c>
      <c r="HX471" s="239"/>
      <c r="HY471" s="154"/>
      <c r="HZ471" s="154"/>
      <c r="IA471" s="184"/>
      <c r="IB471" s="184"/>
      <c r="ID471" s="184"/>
      <c r="IE471" s="185"/>
      <c r="IF471" s="185"/>
      <c r="IG471" s="184"/>
    </row>
    <row r="472" spans="1:241" ht="15" customHeight="1" x14ac:dyDescent="0.3">
      <c r="A472" s="156">
        <v>469</v>
      </c>
      <c r="B472" s="155"/>
      <c r="C472" s="244"/>
      <c r="D472" s="244"/>
      <c r="E472" s="245">
        <v>148618</v>
      </c>
      <c r="F472" s="244"/>
      <c r="G472" s="244"/>
      <c r="H472" s="244"/>
      <c r="I472" s="244"/>
      <c r="J472" s="244"/>
      <c r="K472" s="244"/>
      <c r="L472" s="244"/>
      <c r="M472" s="244"/>
      <c r="N472" s="244"/>
      <c r="O472" s="244"/>
      <c r="P472" s="244"/>
      <c r="Q472" s="244"/>
      <c r="R472" s="244"/>
      <c r="S472" s="244"/>
      <c r="U472" s="244"/>
      <c r="V472" s="244"/>
      <c r="W472" s="244"/>
      <c r="X472" s="244"/>
      <c r="Y472" s="244"/>
      <c r="Z472" s="244"/>
      <c r="AA472" s="244"/>
      <c r="AB472" s="244"/>
      <c r="AC472" s="244"/>
      <c r="AD472" s="244"/>
      <c r="AE472" s="244"/>
      <c r="AF472" s="244"/>
      <c r="AG472" s="244"/>
      <c r="AH472" s="244"/>
      <c r="AI472" s="244"/>
      <c r="AJ472" s="244"/>
      <c r="AK472" s="244"/>
      <c r="AL472" s="244"/>
      <c r="AM472" s="244"/>
      <c r="AN472" s="244"/>
      <c r="AO472" s="244"/>
      <c r="AP472" s="244"/>
      <c r="AQ472" s="244"/>
      <c r="AR472" s="244"/>
      <c r="AS472" s="244"/>
      <c r="AT472" s="244"/>
      <c r="AU472" s="244"/>
      <c r="AV472" s="244"/>
      <c r="AW472" s="244"/>
      <c r="AX472" s="244"/>
      <c r="AY472" s="244"/>
      <c r="AZ472" s="244"/>
      <c r="BA472" s="244"/>
      <c r="BB472" s="244"/>
      <c r="BC472" s="278">
        <f t="shared" ref="BC472" si="171">SUM(BE472,BG472,BI472)</f>
        <v>1796</v>
      </c>
      <c r="BD472" s="279"/>
      <c r="BE472" s="280">
        <v>1060</v>
      </c>
      <c r="BF472" s="279"/>
      <c r="BG472" s="280">
        <v>19</v>
      </c>
      <c r="BH472" s="279"/>
      <c r="BI472" s="280">
        <v>717</v>
      </c>
      <c r="BJ472" s="244"/>
      <c r="BK472" s="244"/>
      <c r="BL472" s="244"/>
      <c r="BM472" s="244"/>
      <c r="BN472" s="244"/>
      <c r="BO472" s="244"/>
      <c r="BP472" s="244"/>
      <c r="BQ472" s="244"/>
      <c r="BR472" s="244"/>
      <c r="BS472" s="244"/>
      <c r="BT472" s="244"/>
      <c r="BU472" s="244"/>
      <c r="BW472" s="244"/>
      <c r="BX472" s="244"/>
      <c r="BY472" s="244"/>
      <c r="BZ472" s="244"/>
      <c r="CA472" s="244"/>
      <c r="CB472" s="244"/>
      <c r="CC472" s="244"/>
      <c r="CE472" s="244"/>
      <c r="CF472" s="244"/>
      <c r="CG472" s="244"/>
      <c r="CH472" s="244"/>
      <c r="CI472" s="244"/>
      <c r="CJ472" s="244"/>
      <c r="CK472" s="244"/>
      <c r="CL472" s="244"/>
      <c r="CM472" s="244"/>
      <c r="CN472" s="244"/>
      <c r="CO472" s="257"/>
      <c r="CP472" s="244"/>
      <c r="CQ472" s="244"/>
      <c r="CR472" s="244"/>
      <c r="CS472" s="244"/>
      <c r="CT472" s="244"/>
      <c r="CU472" s="244"/>
      <c r="CV472" s="244"/>
      <c r="CW472" s="244"/>
      <c r="CX472" s="244"/>
      <c r="CY472" s="244"/>
      <c r="CZ472" s="244"/>
      <c r="DA472" s="244"/>
      <c r="DE472" s="244"/>
      <c r="DF472" s="244"/>
      <c r="DG472" s="244"/>
      <c r="DH472" s="244"/>
      <c r="DI472" s="244"/>
      <c r="DJ472" s="244"/>
      <c r="DK472" s="244"/>
      <c r="DL472" s="244"/>
      <c r="DM472" s="244"/>
      <c r="DN472" s="244"/>
      <c r="DO472" s="244"/>
      <c r="DP472" s="244"/>
      <c r="DQ472" s="244"/>
      <c r="DR472" s="244"/>
      <c r="DS472" s="244"/>
      <c r="DT472" s="244"/>
      <c r="DU472" s="244"/>
      <c r="DV472" s="244"/>
      <c r="DW472" s="244"/>
      <c r="DX472" s="244"/>
      <c r="DY472" s="244"/>
      <c r="DZ472" s="244"/>
      <c r="EA472" s="244"/>
      <c r="EB472" s="244"/>
      <c r="EC472" s="245">
        <v>630000</v>
      </c>
      <c r="ED472" s="244"/>
      <c r="EE472" s="245">
        <v>430000</v>
      </c>
      <c r="EK472" s="242">
        <v>36.200000000000003</v>
      </c>
      <c r="EO472" s="244"/>
      <c r="EP472" s="244"/>
      <c r="GA472" s="254">
        <v>4.2180434064283068</v>
      </c>
      <c r="GB472" s="254"/>
      <c r="GC472" s="254">
        <v>50.97704079871302</v>
      </c>
      <c r="GD472" s="254"/>
      <c r="GE472" s="254">
        <v>128.49247783838527</v>
      </c>
      <c r="GF472" s="254"/>
      <c r="GG472" s="254">
        <v>135.2531835158818</v>
      </c>
      <c r="GH472" s="254"/>
      <c r="GI472" s="254">
        <v>65.308732407588366</v>
      </c>
      <c r="GJ472" s="254"/>
      <c r="GK472" s="254">
        <v>15.438337872931335</v>
      </c>
      <c r="GL472" s="254"/>
      <c r="GM472" s="254">
        <v>0.92636292433717271</v>
      </c>
      <c r="GN472" s="254"/>
      <c r="GO472" s="254">
        <v>60.073977801603576</v>
      </c>
      <c r="GP472" s="254"/>
      <c r="GQ472" s="254"/>
      <c r="GR472" s="254"/>
      <c r="GS472" s="254"/>
      <c r="GT472" s="254"/>
      <c r="GU472" s="184"/>
      <c r="GV472" s="184"/>
      <c r="GW472" s="184"/>
      <c r="GX472" s="184"/>
      <c r="GY472" s="184"/>
      <c r="GZ472" s="184"/>
      <c r="HC472" s="184"/>
      <c r="HG472" s="184">
        <v>1370.135137372188</v>
      </c>
      <c r="HH472" s="184"/>
      <c r="HI472" s="184">
        <v>3228.0670775784529</v>
      </c>
      <c r="HJ472" s="184"/>
      <c r="HK472" s="184">
        <v>304.04529226422693</v>
      </c>
      <c r="HL472" s="184"/>
      <c r="HM472" s="184">
        <v>6694.5144931934692</v>
      </c>
      <c r="HO472" s="183">
        <v>1484.3138223197341</v>
      </c>
      <c r="HQ472" s="154"/>
      <c r="HS472" s="238">
        <v>7</v>
      </c>
      <c r="HT472" s="154"/>
      <c r="HU472" s="239"/>
      <c r="HW472" s="239">
        <v>66.052977769999998</v>
      </c>
      <c r="HX472" s="239"/>
      <c r="HY472" s="154"/>
      <c r="HZ472" s="154"/>
      <c r="IA472" s="184"/>
      <c r="IB472" s="184"/>
      <c r="ID472" s="184"/>
      <c r="IE472" s="185"/>
      <c r="IF472" s="185"/>
      <c r="IG472" s="184"/>
    </row>
    <row r="473" spans="1:241" ht="15" customHeight="1" x14ac:dyDescent="0.35">
      <c r="A473" s="156">
        <v>470</v>
      </c>
      <c r="B473" s="155"/>
      <c r="C473" s="244"/>
      <c r="D473" s="244"/>
      <c r="E473" s="245">
        <v>156718</v>
      </c>
      <c r="F473" s="244"/>
      <c r="G473" s="244"/>
      <c r="H473" s="244"/>
      <c r="I473" s="244"/>
      <c r="J473" s="244"/>
      <c r="K473" s="244"/>
      <c r="L473" s="244"/>
      <c r="M473" s="244"/>
      <c r="N473" s="244"/>
      <c r="O473" s="244"/>
      <c r="P473" s="244"/>
      <c r="Q473" s="244"/>
      <c r="R473" s="244"/>
      <c r="S473" s="244"/>
      <c r="U473" s="244"/>
      <c r="V473" s="244"/>
      <c r="W473" s="244"/>
      <c r="X473" s="244"/>
      <c r="Y473" s="244"/>
      <c r="Z473" s="244"/>
      <c r="AA473" s="244"/>
      <c r="AB473" s="244"/>
      <c r="AC473" s="244"/>
      <c r="AD473" s="244"/>
      <c r="AE473" s="244"/>
      <c r="AF473" s="244"/>
      <c r="AG473" s="244"/>
      <c r="AH473" s="244"/>
      <c r="AI473" s="244"/>
      <c r="AJ473" s="244"/>
      <c r="AK473" s="244"/>
      <c r="AL473" s="244"/>
      <c r="AM473" s="244"/>
      <c r="AN473" s="244"/>
      <c r="AO473" s="244"/>
      <c r="AP473" s="244"/>
      <c r="AQ473" s="244"/>
      <c r="AR473" s="244"/>
      <c r="AS473" s="244"/>
      <c r="AT473" s="244"/>
      <c r="AU473" s="244"/>
      <c r="AV473" s="244"/>
      <c r="AW473" s="244"/>
      <c r="AX473" s="244"/>
      <c r="AY473" s="244"/>
      <c r="AZ473" s="244"/>
      <c r="BA473" s="244"/>
      <c r="BB473" s="244"/>
      <c r="BC473" s="281">
        <v>3097</v>
      </c>
      <c r="BD473" s="27"/>
      <c r="BE473" s="281">
        <v>741</v>
      </c>
      <c r="BF473" s="282" t="s">
        <v>70</v>
      </c>
      <c r="BG473" s="281">
        <v>286</v>
      </c>
      <c r="BH473" s="229" t="e">
        <f>#REF!+0.0001*#REF!</f>
        <v>#REF!</v>
      </c>
      <c r="BI473" s="281">
        <v>2070</v>
      </c>
      <c r="BJ473" s="244"/>
      <c r="BK473" s="244"/>
      <c r="BL473" s="244"/>
      <c r="BM473" s="244"/>
      <c r="BN473" s="244"/>
      <c r="BO473" s="244"/>
      <c r="BP473" s="244"/>
      <c r="BQ473" s="244"/>
      <c r="BR473" s="244"/>
      <c r="BS473" s="244"/>
      <c r="BT473" s="244"/>
      <c r="BU473" s="244"/>
      <c r="BW473" s="244"/>
      <c r="BX473" s="244"/>
      <c r="BY473" s="244"/>
      <c r="BZ473" s="244"/>
      <c r="CA473" s="244"/>
      <c r="CB473" s="244"/>
      <c r="CC473" s="244"/>
      <c r="CE473" s="244"/>
      <c r="CF473" s="244"/>
      <c r="CG473" s="244"/>
      <c r="CH473" s="244"/>
      <c r="CI473" s="244"/>
      <c r="CJ473" s="244"/>
      <c r="CK473" s="244"/>
      <c r="CL473" s="244"/>
      <c r="CM473" s="244"/>
      <c r="CN473" s="244"/>
      <c r="CO473" s="257"/>
      <c r="CP473" s="244"/>
      <c r="CQ473" s="244"/>
      <c r="CR473" s="244"/>
      <c r="CS473" s="244"/>
      <c r="CT473" s="244"/>
      <c r="CU473" s="244"/>
      <c r="CV473" s="244"/>
      <c r="CW473" s="244"/>
      <c r="CX473" s="244"/>
      <c r="CY473" s="244"/>
      <c r="CZ473" s="244"/>
      <c r="DA473" s="244"/>
      <c r="DE473" s="244"/>
      <c r="DF473" s="244"/>
      <c r="DG473" s="244"/>
      <c r="DH473" s="244"/>
      <c r="DI473" s="244"/>
      <c r="DJ473" s="244"/>
      <c r="DK473" s="244"/>
      <c r="DL473" s="244"/>
      <c r="DM473" s="244"/>
      <c r="DN473" s="244"/>
      <c r="DO473" s="244"/>
      <c r="DP473" s="244"/>
      <c r="DQ473" s="244"/>
      <c r="DR473" s="244"/>
      <c r="DS473" s="244"/>
      <c r="DT473" s="244"/>
      <c r="DU473" s="244"/>
      <c r="DV473" s="244"/>
      <c r="DW473" s="244"/>
      <c r="DX473" s="244"/>
      <c r="DY473" s="244"/>
      <c r="DZ473" s="244"/>
      <c r="EA473" s="244"/>
      <c r="EB473" s="244"/>
      <c r="EC473" s="245">
        <v>622000</v>
      </c>
      <c r="ED473" s="244"/>
      <c r="EE473" s="245">
        <v>435000</v>
      </c>
      <c r="EK473" s="242">
        <v>31.2</v>
      </c>
      <c r="EO473" s="244"/>
      <c r="EP473" s="244"/>
      <c r="GA473" s="254">
        <v>6.1725228375183381</v>
      </c>
      <c r="GB473" s="254"/>
      <c r="GC473" s="254">
        <v>53.408075059577378</v>
      </c>
      <c r="GD473" s="254"/>
      <c r="GE473" s="254">
        <v>127.02252673831221</v>
      </c>
      <c r="GF473" s="254"/>
      <c r="GG473" s="254">
        <v>140.02462170532502</v>
      </c>
      <c r="GH473" s="254"/>
      <c r="GI473" s="254">
        <v>62.994325961616219</v>
      </c>
      <c r="GJ473" s="254"/>
      <c r="GK473" s="254">
        <v>13.475462861001038</v>
      </c>
      <c r="GL473" s="254"/>
      <c r="GM473" s="254">
        <v>1.5732398361073292</v>
      </c>
      <c r="GN473" s="254"/>
      <c r="GO473" s="254">
        <v>60.52552164496268</v>
      </c>
      <c r="GP473" s="254"/>
      <c r="GQ473" s="254"/>
      <c r="GR473" s="254"/>
      <c r="GS473" s="254"/>
      <c r="GT473" s="254"/>
      <c r="GU473" s="184"/>
      <c r="GV473" s="184"/>
      <c r="GW473" s="184"/>
      <c r="GX473" s="184"/>
      <c r="GY473" s="184"/>
      <c r="GZ473" s="184"/>
      <c r="HC473" s="184"/>
      <c r="HG473" s="184">
        <v>1201.3584631737226</v>
      </c>
      <c r="HH473" s="184"/>
      <c r="HI473" s="184">
        <v>3222.9798045264824</v>
      </c>
      <c r="HJ473" s="184"/>
      <c r="HK473" s="184">
        <v>371.76263189277472</v>
      </c>
      <c r="HL473" s="184"/>
      <c r="HM473" s="184">
        <v>6317.890752598968</v>
      </c>
      <c r="HO473" s="183">
        <v>1389.4683012824826</v>
      </c>
      <c r="HQ473" s="154"/>
      <c r="HS473" s="238">
        <v>7</v>
      </c>
      <c r="HT473" s="154"/>
      <c r="HU473" s="239"/>
      <c r="HW473" s="239">
        <v>67.781774819999995</v>
      </c>
      <c r="HX473" s="239"/>
      <c r="HY473" s="154"/>
      <c r="HZ473" s="154"/>
      <c r="IA473" s="184"/>
      <c r="IB473" s="184"/>
      <c r="ID473" s="184"/>
      <c r="IE473" s="185"/>
      <c r="IF473" s="185"/>
      <c r="IG473" s="184"/>
    </row>
    <row r="474" spans="1:241" ht="15" customHeight="1" x14ac:dyDescent="0.25">
      <c r="A474" s="156">
        <v>471</v>
      </c>
      <c r="B474" s="155"/>
      <c r="E474" s="245">
        <v>164936</v>
      </c>
      <c r="F474" s="244"/>
      <c r="G474" s="244"/>
      <c r="H474" s="244"/>
      <c r="I474" s="244"/>
      <c r="J474" s="244"/>
      <c r="K474" s="244"/>
      <c r="L474" s="244"/>
      <c r="M474" s="244"/>
      <c r="N474" s="244"/>
      <c r="O474" s="244"/>
      <c r="P474" s="244"/>
      <c r="Q474" s="244"/>
      <c r="R474" s="244"/>
      <c r="S474" s="244"/>
      <c r="U474" s="244"/>
      <c r="V474" s="244"/>
      <c r="W474" s="244"/>
      <c r="X474" s="244"/>
      <c r="Y474" s="244"/>
      <c r="Z474" s="244"/>
      <c r="AA474" s="244"/>
      <c r="AB474" s="244"/>
      <c r="AC474" s="244"/>
      <c r="AD474" s="244"/>
      <c r="AE474" s="244"/>
      <c r="AF474" s="244"/>
      <c r="AG474" s="244"/>
      <c r="AH474" s="242"/>
      <c r="AI474" s="244"/>
      <c r="AJ474" s="244"/>
      <c r="AK474" s="244"/>
      <c r="AL474" s="244"/>
      <c r="AM474" s="244"/>
      <c r="AN474" s="244"/>
      <c r="AO474" s="244"/>
      <c r="AP474" s="244"/>
      <c r="AQ474" s="244"/>
      <c r="AR474" s="244"/>
      <c r="AS474" s="244"/>
      <c r="AT474" s="244"/>
      <c r="AU474" s="244"/>
      <c r="AV474" s="244"/>
      <c r="AW474" s="244"/>
      <c r="AX474" s="244"/>
      <c r="AY474" s="244"/>
      <c r="AZ474" s="244"/>
      <c r="BA474" s="244"/>
      <c r="BB474" s="244"/>
      <c r="BC474" s="244"/>
      <c r="BD474" s="244"/>
      <c r="BE474" s="244"/>
      <c r="BF474" s="244"/>
      <c r="BG474" s="244"/>
      <c r="BH474" s="244"/>
      <c r="BI474" s="244"/>
      <c r="BJ474" s="244"/>
      <c r="BK474" s="244"/>
      <c r="BL474" s="244"/>
      <c r="BM474" s="244"/>
      <c r="BN474" s="244"/>
      <c r="BO474" s="244"/>
      <c r="BP474" s="244"/>
      <c r="BQ474" s="244"/>
      <c r="BR474" s="244"/>
      <c r="BS474" s="244"/>
      <c r="BT474" s="244"/>
      <c r="BU474" s="244"/>
      <c r="BW474" s="244"/>
      <c r="BX474" s="244"/>
      <c r="BY474" s="244"/>
      <c r="BZ474" s="244"/>
      <c r="CA474" s="244"/>
      <c r="CB474" s="244"/>
      <c r="CC474" s="244"/>
      <c r="CE474" s="244"/>
      <c r="CF474" s="244"/>
      <c r="CG474" s="244"/>
      <c r="CH474" s="244"/>
      <c r="CI474" s="244"/>
      <c r="CJ474" s="244"/>
      <c r="CK474" s="244"/>
      <c r="CL474" s="244"/>
      <c r="CM474" s="244"/>
      <c r="CN474" s="244"/>
      <c r="CO474" s="257"/>
      <c r="CP474" s="244"/>
      <c r="CQ474" s="244"/>
      <c r="CR474" s="244"/>
      <c r="CS474" s="244"/>
      <c r="CT474" s="244"/>
      <c r="CU474" s="244"/>
      <c r="CV474" s="244"/>
      <c r="CW474" s="244"/>
      <c r="CX474" s="244"/>
      <c r="CY474" s="244"/>
      <c r="CZ474" s="244"/>
      <c r="DA474" s="244"/>
      <c r="DE474" s="244"/>
      <c r="DF474" s="244"/>
      <c r="DG474" s="244"/>
      <c r="DH474" s="244"/>
      <c r="DI474" s="244"/>
      <c r="DJ474" s="244"/>
      <c r="DK474" s="244"/>
      <c r="DL474" s="244"/>
      <c r="DM474" s="244"/>
      <c r="DN474" s="244"/>
      <c r="DO474" s="244"/>
      <c r="DP474" s="244"/>
      <c r="DQ474" s="244"/>
      <c r="DR474" s="244"/>
      <c r="DS474" s="244"/>
      <c r="DT474" s="244"/>
      <c r="DU474" s="244"/>
      <c r="DV474" s="244"/>
      <c r="DW474" s="244"/>
      <c r="DX474" s="244"/>
      <c r="DY474" s="244"/>
      <c r="DZ474" s="244"/>
      <c r="EA474" s="244"/>
      <c r="EB474" s="244"/>
      <c r="EC474" s="245">
        <v>605499</v>
      </c>
      <c r="ED474" s="244"/>
      <c r="EE474" s="245">
        <v>415000</v>
      </c>
      <c r="EK474" s="242">
        <v>46.8</v>
      </c>
      <c r="EO474" s="244"/>
      <c r="EP474" s="244"/>
      <c r="GA474" s="267">
        <v>5.1716320127454116</v>
      </c>
      <c r="GB474" s="267"/>
      <c r="GC474" s="267">
        <v>47.933301532515401</v>
      </c>
      <c r="GD474" s="267"/>
      <c r="GE474" s="267">
        <v>121.21391473323114</v>
      </c>
      <c r="GF474" s="267"/>
      <c r="GG474" s="267">
        <v>144.08774962316076</v>
      </c>
      <c r="GH474" s="267"/>
      <c r="GI474" s="267">
        <v>65.822005236346243</v>
      </c>
      <c r="GJ474" s="267"/>
      <c r="GK474" s="267">
        <v>14.266353943875579</v>
      </c>
      <c r="GL474" s="267"/>
      <c r="GM474" s="267">
        <v>1.3236474865867656</v>
      </c>
      <c r="GN474" s="267"/>
      <c r="GO474" s="267">
        <v>60.060623947872891</v>
      </c>
      <c r="GP474" s="254"/>
      <c r="GQ474" s="254"/>
      <c r="GR474" s="254"/>
      <c r="GS474" s="254"/>
      <c r="GT474" s="254"/>
      <c r="GU474" s="184"/>
      <c r="GV474" s="184"/>
      <c r="GW474" s="184"/>
      <c r="GX474" s="184"/>
      <c r="GY474" s="184"/>
      <c r="GZ474" s="184"/>
      <c r="HC474" s="184"/>
      <c r="HG474" s="285">
        <v>1247.6342990246033</v>
      </c>
      <c r="HH474" s="285"/>
      <c r="HI474" s="285">
        <v>3830.2518561653806</v>
      </c>
      <c r="HJ474" s="285"/>
      <c r="HK474" s="285">
        <v>355.21910030572138</v>
      </c>
      <c r="HL474" s="285"/>
      <c r="HM474" s="285">
        <v>6827.2916969961661</v>
      </c>
      <c r="HO474" s="183">
        <v>1507.1657371839865</v>
      </c>
      <c r="HQ474" s="154"/>
      <c r="HS474" s="238">
        <v>7</v>
      </c>
      <c r="HT474" s="154"/>
      <c r="HU474" s="239"/>
      <c r="HW474" s="239">
        <v>51.592384789999997</v>
      </c>
      <c r="HX474" s="239"/>
      <c r="HY474" s="154"/>
      <c r="HZ474" s="154"/>
      <c r="IA474" s="184"/>
      <c r="IB474" s="184"/>
      <c r="ID474" s="184"/>
      <c r="IE474" s="185"/>
      <c r="IF474" s="185"/>
      <c r="IG474" s="184"/>
    </row>
    <row r="475" spans="1:241" ht="15" customHeight="1" x14ac:dyDescent="0.25">
      <c r="A475" s="156">
        <v>472</v>
      </c>
      <c r="E475" s="245">
        <v>172398</v>
      </c>
      <c r="F475" s="244"/>
      <c r="G475" s="244"/>
      <c r="H475" s="244"/>
      <c r="I475" s="244"/>
      <c r="J475" s="244"/>
      <c r="K475" s="244"/>
      <c r="L475" s="244"/>
      <c r="M475" s="244"/>
      <c r="N475" s="244"/>
      <c r="O475" s="244"/>
      <c r="P475" s="244"/>
      <c r="Q475" s="244"/>
      <c r="R475" s="244"/>
      <c r="S475" s="244"/>
      <c r="U475" s="244"/>
      <c r="V475" s="244"/>
      <c r="W475" s="244"/>
      <c r="X475" s="244"/>
      <c r="Y475" s="244"/>
      <c r="Z475" s="244"/>
      <c r="AA475" s="244"/>
      <c r="AB475" s="244"/>
      <c r="AC475" s="244"/>
      <c r="AD475" s="244"/>
      <c r="AE475" s="244"/>
      <c r="AF475" s="244"/>
      <c r="AG475" s="244"/>
      <c r="AH475" s="242"/>
      <c r="AI475" s="244"/>
      <c r="AJ475" s="244"/>
      <c r="AK475" s="244"/>
      <c r="AL475" s="244"/>
      <c r="AM475" s="244"/>
      <c r="AN475" s="244"/>
      <c r="AO475" s="244"/>
      <c r="AP475" s="244"/>
      <c r="AQ475" s="244"/>
      <c r="AR475" s="244"/>
      <c r="AS475" s="244"/>
      <c r="AT475" s="244"/>
      <c r="AU475" s="244"/>
      <c r="AV475" s="244"/>
      <c r="AW475" s="244"/>
      <c r="AX475" s="244"/>
      <c r="AY475" s="244"/>
      <c r="AZ475" s="244"/>
      <c r="BA475" s="244"/>
      <c r="BB475" s="244"/>
      <c r="BC475" s="244"/>
      <c r="BD475" s="244"/>
      <c r="BE475" s="244"/>
      <c r="BF475" s="244"/>
      <c r="BG475" s="244"/>
      <c r="BH475" s="244"/>
      <c r="BI475" s="244"/>
      <c r="BJ475" s="244"/>
      <c r="BK475" s="244"/>
      <c r="BL475" s="244"/>
      <c r="BM475" s="244"/>
      <c r="BN475" s="244"/>
      <c r="BO475" s="244"/>
      <c r="BP475" s="244"/>
      <c r="BQ475" s="244"/>
      <c r="BR475" s="244"/>
      <c r="BS475" s="244"/>
      <c r="BT475" s="244"/>
      <c r="BU475" s="244"/>
      <c r="BW475" s="244"/>
      <c r="BX475" s="244"/>
      <c r="BY475" s="244"/>
      <c r="BZ475" s="244"/>
      <c r="CA475" s="244"/>
      <c r="CB475" s="244"/>
      <c r="CC475" s="244"/>
      <c r="CE475" s="244"/>
      <c r="CF475" s="244"/>
      <c r="CG475" s="244"/>
      <c r="CH475" s="244"/>
      <c r="CI475" s="244"/>
      <c r="CJ475" s="244"/>
      <c r="CK475" s="244"/>
      <c r="CL475" s="244"/>
      <c r="CM475" s="244"/>
      <c r="CN475" s="244"/>
      <c r="CO475" s="257"/>
      <c r="CP475" s="244"/>
      <c r="CQ475" s="244"/>
      <c r="CR475" s="244"/>
      <c r="CS475" s="244"/>
      <c r="CT475" s="244"/>
      <c r="CU475" s="244"/>
      <c r="CV475" s="244"/>
      <c r="CW475" s="244"/>
      <c r="CX475" s="244"/>
      <c r="CY475" s="244"/>
      <c r="CZ475" s="244"/>
      <c r="DA475" s="244"/>
      <c r="DE475" s="244"/>
      <c r="DF475" s="244"/>
      <c r="DG475" s="244"/>
      <c r="DH475" s="244"/>
      <c r="DI475" s="244"/>
      <c r="DJ475" s="244"/>
      <c r="DK475" s="244"/>
      <c r="DL475" s="244"/>
      <c r="DM475" s="244"/>
      <c r="DN475" s="244"/>
      <c r="DO475" s="244"/>
      <c r="DP475" s="244"/>
      <c r="DQ475" s="244"/>
      <c r="DR475" s="244"/>
      <c r="DS475" s="244"/>
      <c r="DT475" s="244"/>
      <c r="DU475" s="244"/>
      <c r="DV475" s="244"/>
      <c r="DW475" s="244"/>
      <c r="DX475" s="244"/>
      <c r="DY475" s="244"/>
      <c r="DZ475" s="244"/>
      <c r="EA475" s="244"/>
      <c r="EB475" s="244"/>
      <c r="EC475" s="245">
        <v>605000</v>
      </c>
      <c r="ED475" s="244"/>
      <c r="EE475" s="245">
        <v>437500</v>
      </c>
      <c r="EK475" s="242">
        <v>50.7</v>
      </c>
      <c r="EO475" s="244"/>
      <c r="EP475" s="244"/>
      <c r="GA475" s="267">
        <v>4.4383748719699554</v>
      </c>
      <c r="GB475" s="267"/>
      <c r="GC475" s="267">
        <v>42.046250875963558</v>
      </c>
      <c r="GD475" s="267"/>
      <c r="GE475" s="267">
        <v>118.50599446664617</v>
      </c>
      <c r="GF475" s="267"/>
      <c r="GG475" s="267">
        <v>139.30471359643698</v>
      </c>
      <c r="GH475" s="267"/>
      <c r="GI475" s="267">
        <v>63.7593984962406</v>
      </c>
      <c r="GJ475" s="267"/>
      <c r="GK475" s="267">
        <v>14.649950697281307</v>
      </c>
      <c r="GL475" s="267"/>
      <c r="GM475" s="267">
        <v>1.123234916559692</v>
      </c>
      <c r="GN475" s="267"/>
      <c r="GO475" s="267">
        <v>58.662928752994347</v>
      </c>
      <c r="GP475" s="254"/>
      <c r="GQ475" s="254"/>
      <c r="GR475" s="254"/>
      <c r="GS475" s="254"/>
      <c r="GT475" s="254"/>
      <c r="GU475" s="184"/>
      <c r="GV475" s="184"/>
      <c r="GW475" s="184"/>
      <c r="GX475" s="184"/>
      <c r="GY475" s="184"/>
      <c r="GZ475" s="184"/>
      <c r="HC475" s="184"/>
      <c r="HG475" s="285">
        <v>1218.4963836556713</v>
      </c>
      <c r="HH475" s="285"/>
      <c r="HI475" s="285">
        <v>4267.2407907254083</v>
      </c>
      <c r="HJ475" s="285"/>
      <c r="HK475" s="285">
        <v>329.54478213175418</v>
      </c>
      <c r="HL475" s="285"/>
      <c r="HM475" s="285">
        <v>7496.6886211463971</v>
      </c>
      <c r="HO475" s="183">
        <v>1740.0688752000774</v>
      </c>
      <c r="HQ475" s="154"/>
      <c r="HS475" s="238">
        <v>7</v>
      </c>
      <c r="HT475" s="154"/>
      <c r="HU475" s="239"/>
      <c r="HW475" s="239">
        <v>42.096239840000003</v>
      </c>
      <c r="HX475" s="239"/>
      <c r="HY475" s="154"/>
      <c r="HZ475" s="154"/>
      <c r="IA475" s="184"/>
      <c r="IB475" s="184"/>
      <c r="ID475" s="184"/>
      <c r="IE475" s="185"/>
      <c r="IF475" s="185"/>
      <c r="IG475" s="184"/>
    </row>
    <row r="476" spans="1:241" ht="15" customHeight="1" x14ac:dyDescent="0.35">
      <c r="A476" s="198">
        <v>473</v>
      </c>
      <c r="E476" s="245">
        <v>181223</v>
      </c>
      <c r="F476" s="244"/>
      <c r="G476" s="244"/>
      <c r="H476" s="244"/>
      <c r="I476" s="244"/>
      <c r="J476" s="244"/>
      <c r="K476" s="244"/>
      <c r="L476" s="244"/>
      <c r="M476" s="244"/>
      <c r="N476" s="244"/>
      <c r="O476" s="244"/>
      <c r="P476" s="244"/>
      <c r="Q476" s="244"/>
      <c r="R476" s="244"/>
      <c r="S476" s="244"/>
      <c r="U476" s="244"/>
      <c r="V476" s="244"/>
      <c r="W476" s="244"/>
      <c r="X476" s="244"/>
      <c r="Y476" s="244"/>
      <c r="Z476" s="244"/>
      <c r="AA476" s="244"/>
      <c r="AB476" s="244"/>
      <c r="AC476" s="244"/>
      <c r="AD476" s="244"/>
      <c r="AE476" s="244"/>
      <c r="AF476" s="244"/>
      <c r="AG476" s="244"/>
      <c r="AH476" s="242"/>
      <c r="AI476" s="244"/>
      <c r="AJ476" s="244"/>
      <c r="AK476" s="244"/>
      <c r="AL476" s="244"/>
      <c r="AM476" s="244"/>
      <c r="AN476" s="244"/>
      <c r="AO476" s="244"/>
      <c r="AP476" s="244"/>
      <c r="AQ476" s="244"/>
      <c r="AR476" s="244"/>
      <c r="AS476" s="244"/>
      <c r="AT476" s="244"/>
      <c r="AU476" s="244"/>
      <c r="AV476" s="244"/>
      <c r="AW476" s="244"/>
      <c r="AX476" s="244"/>
      <c r="AY476" s="244"/>
      <c r="AZ476" s="244"/>
      <c r="BA476" s="244"/>
      <c r="BB476" s="244"/>
      <c r="BC476" s="244"/>
      <c r="BD476" s="244"/>
      <c r="BE476" s="244"/>
      <c r="BF476" s="244"/>
      <c r="BG476" s="244"/>
      <c r="BH476" s="244"/>
      <c r="BI476" s="244"/>
      <c r="BJ476" s="244"/>
      <c r="BK476" s="244"/>
      <c r="BL476" s="244"/>
      <c r="BM476" s="244"/>
      <c r="BN476" s="244"/>
      <c r="BO476" s="244"/>
      <c r="BP476" s="244"/>
      <c r="BQ476" s="244"/>
      <c r="BR476" s="244"/>
      <c r="BS476" s="244"/>
      <c r="BT476" s="244"/>
      <c r="BU476" s="244"/>
      <c r="BW476" s="244"/>
      <c r="BX476" s="244"/>
      <c r="BY476" s="244"/>
      <c r="BZ476" s="244"/>
      <c r="CA476" s="244"/>
      <c r="CB476" s="244"/>
      <c r="CC476" s="244"/>
      <c r="CE476" s="244"/>
      <c r="CF476" s="244"/>
      <c r="CG476" s="244"/>
      <c r="CH476" s="244"/>
      <c r="CI476" s="244"/>
      <c r="CJ476" s="244"/>
      <c r="CK476" s="244"/>
      <c r="CL476" s="244"/>
      <c r="CM476" s="244"/>
      <c r="CN476" s="244"/>
      <c r="CO476" s="257"/>
      <c r="CP476" s="244"/>
      <c r="CQ476" s="244"/>
      <c r="CR476" s="244"/>
      <c r="CS476" s="244"/>
      <c r="CT476" s="244"/>
      <c r="CU476" s="244"/>
      <c r="CV476" s="244"/>
      <c r="CW476" s="244"/>
      <c r="CX476" s="244"/>
      <c r="CY476" s="244"/>
      <c r="CZ476" s="244"/>
      <c r="DA476" s="244"/>
      <c r="DE476" s="244"/>
      <c r="DF476" s="244"/>
      <c r="DG476" s="244"/>
      <c r="DH476" s="244"/>
      <c r="DI476" s="244"/>
      <c r="DJ476" s="244"/>
      <c r="DK476" s="244"/>
      <c r="DL476" s="244"/>
      <c r="DM476" s="244"/>
      <c r="DN476" s="244"/>
      <c r="DO476" s="244"/>
      <c r="DP476" s="244"/>
      <c r="DQ476" s="244"/>
      <c r="DR476" s="244"/>
      <c r="DS476" s="244"/>
      <c r="DT476" s="244"/>
      <c r="DU476" s="244"/>
      <c r="DV476" s="244"/>
      <c r="DW476" s="244"/>
      <c r="DX476" s="244"/>
      <c r="DY476" s="244"/>
      <c r="DZ476" s="244"/>
      <c r="EA476" s="244"/>
      <c r="EB476" s="244"/>
      <c r="ED476" s="244"/>
      <c r="EK476" s="242">
        <v>48.6</v>
      </c>
      <c r="EO476" s="244"/>
      <c r="EP476" s="244"/>
      <c r="GA476" s="267">
        <v>4.0471508597188288</v>
      </c>
      <c r="GB476" s="267"/>
      <c r="GC476" s="267">
        <v>40.381240329599869</v>
      </c>
      <c r="GD476" s="267"/>
      <c r="GE476" s="267">
        <v>123.28263251814597</v>
      </c>
      <c r="GF476" s="267"/>
      <c r="GG476" s="267">
        <v>146.03823109864703</v>
      </c>
      <c r="GH476" s="267"/>
      <c r="GI476" s="267">
        <v>73.592853043920883</v>
      </c>
      <c r="GJ476" s="267"/>
      <c r="GK476" s="267">
        <v>15.043456909945386</v>
      </c>
      <c r="GL476" s="267"/>
      <c r="GM476" s="267">
        <v>0.90967999697743696</v>
      </c>
      <c r="GN476" s="267"/>
      <c r="GO476" s="267">
        <v>61.522038180774899</v>
      </c>
      <c r="GP476" s="254"/>
      <c r="GQ476" s="254"/>
      <c r="GR476" s="254"/>
      <c r="GS476" s="254"/>
      <c r="GT476" s="254"/>
      <c r="GU476" s="184"/>
      <c r="GV476" s="184"/>
      <c r="GW476" s="184"/>
      <c r="GX476" s="184"/>
      <c r="GY476" s="184"/>
      <c r="GZ476" s="184"/>
      <c r="HC476" s="184"/>
      <c r="HG476" s="184"/>
      <c r="HH476" s="184"/>
      <c r="HI476" s="184"/>
      <c r="HJ476" s="184"/>
      <c r="HK476" s="184"/>
      <c r="HL476" s="184"/>
      <c r="HM476" s="184"/>
      <c r="HO476" s="183">
        <v>1790.144927536232</v>
      </c>
      <c r="HQ476" s="154"/>
      <c r="HS476" s="238">
        <v>7</v>
      </c>
      <c r="HT476" s="154"/>
      <c r="HU476" s="239"/>
      <c r="HW476">
        <v>61.122751999999998</v>
      </c>
      <c r="HX476" s="239"/>
      <c r="HY476" s="154"/>
      <c r="HZ476" s="154"/>
      <c r="IA476" s="184"/>
      <c r="IB476" s="184"/>
      <c r="ID476" s="184"/>
      <c r="IE476" s="185"/>
      <c r="IF476" s="185"/>
      <c r="IG476" s="184"/>
    </row>
    <row r="477" spans="1:241" ht="15" customHeight="1" x14ac:dyDescent="0.35">
      <c r="A477" s="156">
        <v>474</v>
      </c>
      <c r="E477" s="245">
        <v>193285</v>
      </c>
      <c r="F477" s="244"/>
      <c r="G477" s="244"/>
      <c r="H477" s="244"/>
      <c r="I477" s="244"/>
      <c r="J477" s="244"/>
      <c r="K477" s="244"/>
      <c r="L477" s="244"/>
      <c r="M477" s="244"/>
      <c r="N477" s="244"/>
      <c r="O477" s="244"/>
      <c r="P477" s="244"/>
      <c r="Q477" s="244"/>
      <c r="R477" s="244"/>
      <c r="S477" s="244"/>
      <c r="U477" s="244"/>
      <c r="V477" s="244"/>
      <c r="W477" s="244"/>
      <c r="X477" s="244"/>
      <c r="Y477" s="244"/>
      <c r="Z477" s="244"/>
      <c r="AA477" s="244"/>
      <c r="AB477" s="244"/>
      <c r="AC477" s="244"/>
      <c r="AD477" s="244"/>
      <c r="AE477" s="244"/>
      <c r="AF477" s="244"/>
      <c r="AG477" s="244"/>
      <c r="AH477" s="242"/>
      <c r="AI477" s="244"/>
      <c r="AJ477" s="244"/>
      <c r="AK477" s="244"/>
      <c r="AL477" s="244"/>
      <c r="AM477" s="244"/>
      <c r="AN477" s="244"/>
      <c r="AO477" s="244"/>
      <c r="AP477" s="244"/>
      <c r="AQ477" s="244"/>
      <c r="AR477" s="244"/>
      <c r="AS477" s="244"/>
      <c r="AT477" s="244"/>
      <c r="AU477" s="244"/>
      <c r="AV477" s="244"/>
      <c r="AW477" s="244"/>
      <c r="AX477" s="244"/>
      <c r="AY477" s="244"/>
      <c r="AZ477" s="244"/>
      <c r="BA477" s="244"/>
      <c r="BB477" s="244"/>
      <c r="BC477" s="244"/>
      <c r="BD477" s="244"/>
      <c r="BE477" s="244"/>
      <c r="BF477" s="244"/>
      <c r="BG477" s="244"/>
      <c r="BH477" s="244"/>
      <c r="BI477" s="244"/>
      <c r="BJ477" s="244"/>
      <c r="BK477" s="244"/>
      <c r="BL477" s="244"/>
      <c r="BM477" s="244"/>
      <c r="BN477" s="244"/>
      <c r="BO477" s="244"/>
      <c r="BP477" s="244"/>
      <c r="BQ477" s="244"/>
      <c r="BR477" s="244"/>
      <c r="BS477" s="244"/>
      <c r="BT477" s="244"/>
      <c r="BU477" s="244"/>
      <c r="BW477" s="244"/>
      <c r="BX477" s="244"/>
      <c r="BY477" s="244"/>
      <c r="BZ477" s="244"/>
      <c r="CA477" s="244"/>
      <c r="CB477" s="244"/>
      <c r="CC477" s="244"/>
      <c r="CE477" s="244"/>
      <c r="CF477" s="244"/>
      <c r="CG477" s="244"/>
      <c r="CH477" s="244"/>
      <c r="CI477" s="244"/>
      <c r="CJ477" s="244"/>
      <c r="CK477" s="244"/>
      <c r="CL477" s="244"/>
      <c r="CM477" s="244"/>
      <c r="CN477" s="244"/>
      <c r="CO477" s="257"/>
      <c r="CP477" s="244"/>
      <c r="CQ477" s="244"/>
      <c r="CR477" s="244"/>
      <c r="CS477" s="244"/>
      <c r="CT477" s="244"/>
      <c r="CU477" s="244"/>
      <c r="CV477" s="244"/>
      <c r="CW477" s="244"/>
      <c r="CX477" s="244"/>
      <c r="CY477" s="244"/>
      <c r="CZ477" s="244"/>
      <c r="DA477" s="244"/>
      <c r="DE477" s="244"/>
      <c r="DF477" s="244"/>
      <c r="DG477" s="244"/>
      <c r="DH477" s="244"/>
      <c r="DI477" s="244"/>
      <c r="DJ477" s="244"/>
      <c r="DK477" s="244"/>
      <c r="DL477" s="244"/>
      <c r="DM477" s="244"/>
      <c r="DN477" s="244"/>
      <c r="DO477" s="244"/>
      <c r="DP477" s="244"/>
      <c r="DQ477" s="244"/>
      <c r="DR477" s="244"/>
      <c r="DS477" s="244"/>
      <c r="DT477" s="244"/>
      <c r="DU477" s="244"/>
      <c r="DV477" s="244"/>
      <c r="DW477" s="244"/>
      <c r="DX477" s="244"/>
      <c r="DY477" s="244"/>
      <c r="DZ477" s="244"/>
      <c r="EA477" s="244"/>
      <c r="EB477" s="244"/>
      <c r="ED477" s="244"/>
      <c r="EK477" s="242">
        <v>41.6</v>
      </c>
      <c r="EO477" s="244"/>
      <c r="EP477" s="244"/>
      <c r="GA477" s="267">
        <v>2.7179568920082513</v>
      </c>
      <c r="GB477" s="267"/>
      <c r="GC477" s="267">
        <v>33.563145091503891</v>
      </c>
      <c r="GD477" s="267"/>
      <c r="GE477" s="267">
        <v>92.074393272565757</v>
      </c>
      <c r="GF477" s="267"/>
      <c r="GG477" s="267">
        <v>115.73681732294123</v>
      </c>
      <c r="GH477" s="267"/>
      <c r="GI477" s="267">
        <v>62.584613758854822</v>
      </c>
      <c r="GJ477" s="267"/>
      <c r="GK477" s="267">
        <v>11.355257226527137</v>
      </c>
      <c r="GL477" s="267"/>
      <c r="GM477" s="267">
        <v>1.5805842222793791</v>
      </c>
      <c r="GN477" s="267"/>
      <c r="GO477" s="267">
        <v>48.542832064944186</v>
      </c>
      <c r="GP477" s="254"/>
      <c r="GQ477" s="254"/>
      <c r="GR477" s="254"/>
      <c r="GS477" s="254"/>
      <c r="GT477" s="254"/>
      <c r="GU477" s="184"/>
      <c r="GV477" s="184"/>
      <c r="GW477" s="184"/>
      <c r="GX477" s="184"/>
      <c r="GY477" s="184"/>
      <c r="GZ477" s="184"/>
      <c r="HC477" s="184"/>
      <c r="HG477" s="184"/>
      <c r="HH477" s="184"/>
      <c r="HI477" s="184"/>
      <c r="HJ477" s="184"/>
      <c r="HK477" s="184"/>
      <c r="HL477" s="184"/>
      <c r="HM477" s="184"/>
      <c r="HO477" s="284">
        <v>1608.5356797891761</v>
      </c>
      <c r="HQ477" s="154"/>
      <c r="HS477" s="238">
        <v>7</v>
      </c>
      <c r="HT477" s="154"/>
      <c r="HU477" s="239"/>
      <c r="HW477">
        <v>86.742697919999998</v>
      </c>
      <c r="HX477" s="239"/>
      <c r="HY477" s="154"/>
      <c r="HZ477" s="154"/>
      <c r="IA477" s="184"/>
      <c r="IB477" s="184"/>
      <c r="ID477" s="184"/>
      <c r="IE477" s="185"/>
      <c r="IF477" s="185"/>
      <c r="IG477" s="184"/>
    </row>
    <row r="478" spans="1:241" ht="15" customHeight="1" x14ac:dyDescent="0.35">
      <c r="A478" s="156">
        <v>475</v>
      </c>
      <c r="E478" s="245">
        <v>206070</v>
      </c>
      <c r="F478" s="244"/>
      <c r="G478" s="244"/>
      <c r="H478" s="244"/>
      <c r="I478" s="244"/>
      <c r="J478" s="244"/>
      <c r="K478" s="244"/>
      <c r="L478" s="244"/>
      <c r="M478" s="244"/>
      <c r="N478" s="244"/>
      <c r="O478" s="244"/>
      <c r="P478" s="244"/>
      <c r="Q478" s="244"/>
      <c r="R478" s="244"/>
      <c r="S478" s="244"/>
      <c r="U478" s="244"/>
      <c r="V478" s="244"/>
      <c r="W478" s="244"/>
      <c r="X478" s="244"/>
      <c r="Y478" s="244"/>
      <c r="Z478" s="244"/>
      <c r="AA478" s="244"/>
      <c r="AB478" s="244"/>
      <c r="AC478" s="244"/>
      <c r="AD478" s="244"/>
      <c r="AE478" s="244"/>
      <c r="AF478" s="244"/>
      <c r="AG478" s="244"/>
      <c r="AH478" s="242"/>
      <c r="AI478" s="244"/>
      <c r="AJ478" s="244"/>
      <c r="AK478" s="244"/>
      <c r="AL478" s="244"/>
      <c r="AM478" s="244"/>
      <c r="AN478" s="244"/>
      <c r="AO478" s="244"/>
      <c r="AP478" s="244"/>
      <c r="AQ478" s="244"/>
      <c r="AR478" s="244"/>
      <c r="AS478" s="244"/>
      <c r="AT478" s="244"/>
      <c r="AU478" s="244"/>
      <c r="AV478" s="244"/>
      <c r="AW478" s="244"/>
      <c r="AX478" s="244"/>
      <c r="AY478" s="244"/>
      <c r="AZ478" s="244"/>
      <c r="BA478" s="244"/>
      <c r="BB478" s="244"/>
      <c r="BC478" s="244"/>
      <c r="BD478" s="244"/>
      <c r="BE478" s="244"/>
      <c r="BF478" s="244"/>
      <c r="BG478" s="244"/>
      <c r="BH478" s="244"/>
      <c r="BI478" s="244"/>
      <c r="BJ478" s="244"/>
      <c r="BK478" s="244"/>
      <c r="BL478" s="244"/>
      <c r="BM478" s="244"/>
      <c r="BN478" s="244"/>
      <c r="BO478" s="244"/>
      <c r="BP478" s="244"/>
      <c r="BQ478" s="244"/>
      <c r="BR478" s="244"/>
      <c r="BS478" s="244"/>
      <c r="BT478" s="244"/>
      <c r="BU478" s="244"/>
      <c r="BW478" s="244"/>
      <c r="BX478" s="244"/>
      <c r="BY478" s="244"/>
      <c r="BZ478" s="244"/>
      <c r="CA478" s="244"/>
      <c r="CB478" s="244"/>
      <c r="CC478" s="244"/>
      <c r="CE478" s="244"/>
      <c r="CF478" s="244"/>
      <c r="CG478" s="244"/>
      <c r="CH478" s="244"/>
      <c r="CI478" s="244"/>
      <c r="CJ478" s="244"/>
      <c r="CK478" s="244"/>
      <c r="CL478" s="244"/>
      <c r="CM478" s="244"/>
      <c r="CN478" s="244"/>
      <c r="CO478" s="257"/>
      <c r="CP478" s="244"/>
      <c r="CQ478" s="244"/>
      <c r="CR478" s="244"/>
      <c r="CS478" s="244"/>
      <c r="CT478" s="244"/>
      <c r="CU478" s="244"/>
      <c r="CV478" s="244"/>
      <c r="CW478" s="244"/>
      <c r="CX478" s="244"/>
      <c r="CY478" s="244"/>
      <c r="CZ478" s="244"/>
      <c r="DA478" s="244"/>
      <c r="DE478" s="244"/>
      <c r="DF478" s="244"/>
      <c r="DG478" s="244"/>
      <c r="DH478" s="244"/>
      <c r="DI478" s="244"/>
      <c r="DJ478" s="244"/>
      <c r="DK478" s="244"/>
      <c r="DL478" s="244"/>
      <c r="DM478" s="244"/>
      <c r="DN478" s="244"/>
      <c r="DO478" s="244"/>
      <c r="DP478" s="244"/>
      <c r="DQ478" s="244"/>
      <c r="DR478" s="244"/>
      <c r="DS478" s="244"/>
      <c r="DT478" s="244"/>
      <c r="DU478" s="244"/>
      <c r="DV478" s="244"/>
      <c r="DW478" s="244"/>
      <c r="DX478" s="244"/>
      <c r="DY478" s="244"/>
      <c r="DZ478" s="244"/>
      <c r="EA478" s="244"/>
      <c r="EB478" s="244"/>
      <c r="EC478"/>
      <c r="EE478"/>
      <c r="EK478" s="242">
        <v>41.2</v>
      </c>
      <c r="EO478" s="244"/>
      <c r="EP478" s="244"/>
      <c r="GA478" s="267"/>
      <c r="GB478" s="267"/>
      <c r="GC478" s="267"/>
      <c r="GD478" s="267"/>
      <c r="GE478" s="267"/>
      <c r="GF478" s="267"/>
      <c r="GG478" s="267"/>
      <c r="GH478" s="267"/>
      <c r="GI478" s="267"/>
      <c r="GJ478" s="267"/>
      <c r="GK478" s="267"/>
      <c r="GL478" s="267"/>
      <c r="GM478" s="267"/>
      <c r="GN478" s="267"/>
      <c r="GO478" s="267"/>
      <c r="GP478" s="254"/>
      <c r="GQ478" s="254"/>
      <c r="GR478" s="254"/>
      <c r="GS478" s="254"/>
      <c r="GT478" s="254"/>
      <c r="GU478" s="184"/>
      <c r="GV478" s="184"/>
      <c r="GW478" s="184"/>
      <c r="GX478" s="184"/>
      <c r="GY478" s="184"/>
      <c r="GZ478" s="184"/>
      <c r="HC478" s="184"/>
      <c r="HG478" s="184"/>
      <c r="HH478" s="184"/>
      <c r="HI478" s="184"/>
      <c r="HJ478" s="184"/>
      <c r="HK478" s="184"/>
      <c r="HL478" s="184"/>
      <c r="HM478" s="184"/>
      <c r="HO478" s="284">
        <v>1458.0146734762657</v>
      </c>
      <c r="HQ478" s="154"/>
      <c r="HS478" s="238"/>
      <c r="HT478" s="154"/>
      <c r="HU478" s="239"/>
      <c r="HW478" s="239">
        <v>95.7</v>
      </c>
      <c r="HX478" s="239"/>
      <c r="HY478" s="154"/>
      <c r="HZ478" s="154"/>
      <c r="IA478" s="184"/>
      <c r="IB478" s="184"/>
      <c r="ID478" s="184"/>
      <c r="IE478" s="185"/>
      <c r="IF478" s="185"/>
      <c r="IG478" s="184"/>
    </row>
    <row r="479" spans="1:241" ht="15" customHeight="1" x14ac:dyDescent="0.35">
      <c r="A479" s="156">
        <v>476</v>
      </c>
      <c r="B479" s="197" t="s">
        <v>71</v>
      </c>
      <c r="F479" s="244"/>
      <c r="G479" s="244"/>
      <c r="H479" s="244"/>
      <c r="I479" s="244"/>
      <c r="J479" s="244"/>
      <c r="K479" s="244"/>
      <c r="L479" s="244"/>
      <c r="M479" s="244"/>
      <c r="N479" s="244"/>
      <c r="O479" s="244"/>
      <c r="P479" s="244"/>
      <c r="Q479" s="244"/>
      <c r="R479" s="244"/>
      <c r="S479" s="244"/>
      <c r="U479" s="244"/>
      <c r="V479" s="244"/>
      <c r="W479" s="244"/>
      <c r="X479" s="244"/>
      <c r="Y479" s="244"/>
      <c r="Z479" s="244"/>
      <c r="AA479" s="244"/>
      <c r="AB479" s="244"/>
      <c r="AC479" s="244"/>
      <c r="AD479" s="244"/>
      <c r="AE479" s="244"/>
      <c r="AF479" s="244"/>
      <c r="AG479" s="244"/>
      <c r="AH479" s="242"/>
      <c r="AI479" s="244"/>
      <c r="AJ479" s="244"/>
      <c r="AK479" s="244"/>
      <c r="AL479" s="244"/>
      <c r="AM479" s="244"/>
      <c r="AN479" s="244"/>
      <c r="AO479" s="244"/>
      <c r="AP479" s="244"/>
      <c r="AQ479" s="244"/>
      <c r="AR479" s="244"/>
      <c r="AS479" s="244"/>
      <c r="AT479" s="244"/>
      <c r="AU479" s="244"/>
      <c r="AV479" s="244"/>
      <c r="AW479" s="244"/>
      <c r="AX479" s="244"/>
      <c r="AY479" s="244"/>
      <c r="AZ479" s="244"/>
      <c r="BA479" s="244"/>
      <c r="BB479" s="244"/>
      <c r="BC479" s="244"/>
      <c r="BD479" s="244"/>
      <c r="BE479" s="244"/>
      <c r="BF479" s="244"/>
      <c r="BG479" s="244"/>
      <c r="BH479" s="244"/>
      <c r="BI479" s="244"/>
      <c r="BJ479" s="244"/>
      <c r="BK479" s="244"/>
      <c r="BL479" s="244"/>
      <c r="BM479" s="244"/>
      <c r="BN479" s="244"/>
      <c r="BO479" s="244"/>
      <c r="BP479" s="244"/>
      <c r="BQ479" s="244"/>
      <c r="BR479" s="244"/>
      <c r="BS479" s="244"/>
      <c r="BT479" s="244"/>
      <c r="BU479" s="244"/>
      <c r="BW479" s="244"/>
      <c r="BX479" s="244"/>
      <c r="BY479" s="244"/>
      <c r="BZ479" s="244"/>
      <c r="CA479" s="244"/>
      <c r="CB479" s="244"/>
      <c r="CC479" s="244"/>
      <c r="CE479" s="244"/>
      <c r="CF479" s="244"/>
      <c r="CG479" s="244"/>
      <c r="CH479" s="244"/>
      <c r="CI479" s="244"/>
      <c r="CJ479" s="244"/>
      <c r="CK479" s="244"/>
      <c r="CL479" s="244"/>
      <c r="CM479" s="244"/>
      <c r="CN479" s="244"/>
      <c r="CO479" s="257"/>
      <c r="CP479" s="244"/>
      <c r="CQ479" s="244"/>
      <c r="CR479" s="244"/>
      <c r="CS479" s="244"/>
      <c r="CT479" s="244"/>
      <c r="CU479" s="244"/>
      <c r="CV479" s="244"/>
      <c r="CW479" s="244"/>
      <c r="CX479" s="244"/>
      <c r="CY479" s="244"/>
      <c r="CZ479" s="244"/>
      <c r="DA479" s="244"/>
      <c r="DE479" s="244"/>
      <c r="DF479" s="244"/>
      <c r="DG479" s="244"/>
      <c r="DH479" s="244"/>
      <c r="DI479" s="244"/>
      <c r="DJ479" s="244"/>
      <c r="DK479" s="244"/>
      <c r="DL479" s="244"/>
      <c r="DM479" s="244"/>
      <c r="DN479" s="244"/>
      <c r="DO479" s="244"/>
      <c r="DP479" s="244"/>
      <c r="DQ479" s="244"/>
      <c r="DR479" s="244"/>
      <c r="DS479" s="244"/>
      <c r="DT479" s="244"/>
      <c r="DU479" s="244"/>
      <c r="DV479" s="244"/>
      <c r="DW479" s="244"/>
      <c r="DX479" s="244"/>
      <c r="DY479" s="244"/>
      <c r="DZ479" s="244"/>
      <c r="EA479" s="244"/>
      <c r="EB479" s="244"/>
      <c r="EC479"/>
      <c r="ED479" s="244"/>
      <c r="EE479"/>
      <c r="EK479" s="242"/>
      <c r="EO479" s="244"/>
      <c r="EP479" s="244"/>
      <c r="GA479" s="254"/>
      <c r="GB479" s="254"/>
      <c r="GC479" s="254"/>
      <c r="GD479" s="254"/>
      <c r="GE479" s="254"/>
      <c r="GF479" s="254"/>
      <c r="GG479" s="254"/>
      <c r="GH479" s="254"/>
      <c r="GI479" s="254"/>
      <c r="GJ479" s="254"/>
      <c r="GK479" s="254"/>
      <c r="GL479" s="254"/>
      <c r="GM479" s="254"/>
      <c r="GN479" s="254"/>
      <c r="GO479" s="254"/>
      <c r="GP479" s="254"/>
      <c r="GQ479" s="254"/>
      <c r="GR479" s="254"/>
      <c r="GS479" s="254"/>
      <c r="GT479" s="254"/>
      <c r="GU479" s="184"/>
      <c r="GV479" s="184"/>
      <c r="GW479" s="184"/>
      <c r="GX479" s="184"/>
      <c r="GY479" s="184"/>
      <c r="GZ479" s="184"/>
      <c r="HC479" s="184"/>
      <c r="HG479" s="184"/>
      <c r="HH479" s="184"/>
      <c r="HI479" s="184"/>
      <c r="HJ479" s="184"/>
      <c r="HK479" s="184"/>
      <c r="HL479" s="184"/>
      <c r="HM479" s="184"/>
      <c r="HO479" s="183"/>
      <c r="HQ479" s="154"/>
      <c r="HS479" s="238"/>
      <c r="HT479" s="154"/>
      <c r="HU479" s="239"/>
      <c r="HW479" s="239"/>
      <c r="HX479" s="239"/>
      <c r="HY479" s="154"/>
      <c r="HZ479" s="154"/>
      <c r="IA479" s="184"/>
      <c r="IB479" s="184"/>
      <c r="ID479" s="184"/>
      <c r="IE479" s="185"/>
      <c r="IF479" s="185"/>
      <c r="IG479" s="184"/>
    </row>
    <row r="480" spans="1:241" ht="15" customHeight="1" x14ac:dyDescent="0.25">
      <c r="A480" s="156">
        <v>477</v>
      </c>
      <c r="B480" s="197">
        <v>1991</v>
      </c>
      <c r="E480" s="245">
        <v>162134</v>
      </c>
      <c r="G480" s="245">
        <v>27971</v>
      </c>
      <c r="I480" s="245">
        <v>31553</v>
      </c>
      <c r="K480" s="245">
        <v>16014</v>
      </c>
      <c r="M480" s="242">
        <f>G480/E480*100</f>
        <v>17.251779392354472</v>
      </c>
      <c r="N480" s="242"/>
      <c r="O480" s="242">
        <f>I480/E480*100</f>
        <v>19.461063071286713</v>
      </c>
      <c r="P480" s="242"/>
      <c r="Q480" s="242">
        <f>K480/E480*100</f>
        <v>9.8770153083252126</v>
      </c>
      <c r="R480" s="242"/>
      <c r="S480" s="242">
        <v>33</v>
      </c>
      <c r="U480" s="242"/>
      <c r="V480" s="242"/>
      <c r="W480" s="245">
        <v>229</v>
      </c>
      <c r="Y480" s="258">
        <v>0.14554005529251007</v>
      </c>
      <c r="Z480" s="258"/>
      <c r="AA480" s="245">
        <v>51116</v>
      </c>
      <c r="AC480" s="242">
        <v>32.486574088785794</v>
      </c>
      <c r="AD480" s="242"/>
      <c r="AE480" s="245">
        <v>45115</v>
      </c>
      <c r="AG480" s="242">
        <v>28.67266198481045</v>
      </c>
      <c r="AH480" s="242"/>
      <c r="AI480" s="245">
        <v>4.4252480163512429</v>
      </c>
      <c r="AK480" s="245">
        <v>224</v>
      </c>
      <c r="AM480" s="245">
        <v>1275</v>
      </c>
      <c r="AO480" s="245">
        <v>1449</v>
      </c>
      <c r="AQ480" s="245">
        <v>38</v>
      </c>
      <c r="AS480" s="245">
        <v>593</v>
      </c>
      <c r="AU480" s="245">
        <v>2091</v>
      </c>
      <c r="AW480" s="245">
        <v>503</v>
      </c>
      <c r="AY480" s="245">
        <v>1127</v>
      </c>
      <c r="BC480" s="245">
        <v>2545</v>
      </c>
      <c r="BE480" s="245">
        <v>443</v>
      </c>
      <c r="BG480" s="245">
        <v>55</v>
      </c>
      <c r="BI480" s="245">
        <v>2047</v>
      </c>
      <c r="BK480" s="242"/>
      <c r="BL480" s="242"/>
      <c r="BM480" s="245">
        <v>1010</v>
      </c>
      <c r="BO480" s="245">
        <v>2473</v>
      </c>
      <c r="BQ480" s="245">
        <v>1127</v>
      </c>
      <c r="BS480" s="245">
        <v>849</v>
      </c>
      <c r="BU480" s="245">
        <v>20641</v>
      </c>
      <c r="BW480" s="242"/>
      <c r="BX480" s="242"/>
      <c r="BY480" s="245">
        <v>6.4956238201475891</v>
      </c>
      <c r="CA480" s="245">
        <v>12968</v>
      </c>
      <c r="CC480" s="259">
        <v>8.2417617337697404</v>
      </c>
      <c r="CE480" s="242"/>
      <c r="CF480" s="242"/>
      <c r="CG480" s="245">
        <v>73209</v>
      </c>
      <c r="CI480" s="245">
        <v>8643</v>
      </c>
      <c r="CK480" s="245">
        <v>44911</v>
      </c>
      <c r="CM480" s="250">
        <f>CI480/SUM(CG480,CI480)*100</f>
        <v>10.55930215510922</v>
      </c>
      <c r="CN480" s="242"/>
      <c r="CO480" s="253">
        <v>4.0989543252908422</v>
      </c>
      <c r="CP480" s="242"/>
      <c r="CQ480" s="250">
        <f>SUM(CG480,CI480)/SUM(CG480,CI480,CK480)*100</f>
        <v>64.570892137295587</v>
      </c>
      <c r="CR480" s="242"/>
      <c r="CS480" s="245">
        <v>12.981540930979133</v>
      </c>
      <c r="CU480" s="245">
        <v>13431</v>
      </c>
      <c r="CW480" s="245">
        <v>5406</v>
      </c>
      <c r="CY480" s="259">
        <f t="shared" ref="CY480:CY485" si="172">CU480/CG480*100</f>
        <v>18.346104987091753</v>
      </c>
      <c r="CZ480" s="259"/>
      <c r="DA480" s="259">
        <f t="shared" ref="DA480:DA485" si="173">CW480/CG480*100</f>
        <v>7.3843379912305869</v>
      </c>
      <c r="DE480" s="245">
        <v>2366</v>
      </c>
      <c r="DG480" s="245">
        <v>48609</v>
      </c>
      <c r="DI480" s="245">
        <v>3035</v>
      </c>
      <c r="DK480" s="245">
        <v>54850</v>
      </c>
      <c r="DM480" s="242">
        <v>4.3135824977210575</v>
      </c>
      <c r="DN480" s="242"/>
      <c r="DO480" s="242">
        <v>88.621695533272558</v>
      </c>
      <c r="DP480" s="242"/>
      <c r="DQ480" s="242">
        <v>5.5332725615314491</v>
      </c>
      <c r="DR480" s="242"/>
      <c r="DS480" s="245">
        <v>9544</v>
      </c>
      <c r="DU480" s="245">
        <v>969</v>
      </c>
      <c r="DW480" s="245">
        <v>51864</v>
      </c>
      <c r="DY480" s="242">
        <v>18.401974394570413</v>
      </c>
      <c r="DZ480" s="242"/>
      <c r="EA480" s="242">
        <v>1.8683479870430355</v>
      </c>
      <c r="EB480" s="242"/>
      <c r="EC480" s="242">
        <v>390000</v>
      </c>
      <c r="ED480" s="242"/>
      <c r="EE480" s="242">
        <v>320000</v>
      </c>
      <c r="EF480" s="242"/>
      <c r="EG480" s="260">
        <v>3.6057692307692308</v>
      </c>
      <c r="EH480" s="242"/>
      <c r="EI480" s="260">
        <v>3.6057692307692308</v>
      </c>
      <c r="EJ480" s="242"/>
      <c r="EK480" s="242">
        <v>11.899999999999999</v>
      </c>
      <c r="EO480" s="259">
        <v>5.172249865305993</v>
      </c>
      <c r="EP480" s="259"/>
      <c r="EQ480" s="244">
        <v>14779</v>
      </c>
      <c r="ES480" s="244">
        <v>21145</v>
      </c>
      <c r="EU480" s="244">
        <v>5339</v>
      </c>
      <c r="EW480" s="244">
        <v>1085</v>
      </c>
      <c r="EY480" s="244">
        <v>42348</v>
      </c>
      <c r="FA480" s="244">
        <v>10665</v>
      </c>
      <c r="FC480" s="244">
        <v>2256</v>
      </c>
      <c r="FE480" s="244">
        <v>1610</v>
      </c>
      <c r="FG480" s="244">
        <v>56879</v>
      </c>
      <c r="FI480" s="242">
        <v>25.983227553227028</v>
      </c>
      <c r="FJ480" s="242"/>
      <c r="FK480" s="242">
        <v>37.175407443872075</v>
      </c>
      <c r="FL480" s="242"/>
      <c r="FM480" s="242">
        <v>9.3865925912902828</v>
      </c>
      <c r="FN480" s="242"/>
      <c r="FO480" s="242">
        <v>1.9075581497565008</v>
      </c>
      <c r="FP480" s="242"/>
      <c r="FQ480" s="242">
        <v>74.452785738145892</v>
      </c>
      <c r="FR480" s="242"/>
      <c r="FS480" s="242">
        <v>18.750329647145694</v>
      </c>
      <c r="FT480" s="242"/>
      <c r="FU480" s="242">
        <v>3.9663144570052218</v>
      </c>
      <c r="FV480" s="242"/>
      <c r="FW480" s="242">
        <v>2.8305701577031948</v>
      </c>
      <c r="GA480" s="254">
        <v>2.1617726535759321</v>
      </c>
      <c r="GB480" s="254"/>
      <c r="GC480" s="254">
        <v>15.634218289085545</v>
      </c>
      <c r="GD480" s="254"/>
      <c r="GE480" s="254">
        <v>64.118372379778052</v>
      </c>
      <c r="GF480" s="254"/>
      <c r="GG480" s="254">
        <v>114.53077699293642</v>
      </c>
      <c r="GH480" s="254"/>
      <c r="GI480" s="254">
        <v>55.477280732652346</v>
      </c>
      <c r="GJ480" s="254"/>
      <c r="GK480" s="254">
        <v>7.5053609721229444</v>
      </c>
      <c r="GL480" s="254"/>
      <c r="GM480" s="254">
        <v>0.55545269394556562</v>
      </c>
      <c r="GN480" s="254"/>
      <c r="GO480" s="254">
        <v>43.470329886202592</v>
      </c>
      <c r="GP480" s="254"/>
      <c r="GQ480" s="254">
        <v>1599</v>
      </c>
      <c r="GR480" s="254"/>
      <c r="GS480" s="254">
        <v>75.77</v>
      </c>
      <c r="GT480" s="254"/>
      <c r="GU480" s="184">
        <v>53.22</v>
      </c>
      <c r="GV480" s="184"/>
      <c r="GW480" s="184">
        <v>62.599999999999994</v>
      </c>
      <c r="GX480" s="184"/>
      <c r="GY480" s="184">
        <v>47.64</v>
      </c>
      <c r="GZ480" s="184"/>
      <c r="HA480" s="154">
        <v>95.3</v>
      </c>
      <c r="HC480" s="184">
        <v>19</v>
      </c>
      <c r="HG480" s="184">
        <v>454</v>
      </c>
      <c r="HH480" s="184"/>
      <c r="HI480" s="184">
        <v>4455</v>
      </c>
      <c r="HJ480" s="184"/>
      <c r="HK480" s="184">
        <v>129</v>
      </c>
      <c r="HL480" s="184"/>
      <c r="HM480" s="184">
        <v>5428</v>
      </c>
      <c r="HO480" s="183">
        <v>295.20478281362409</v>
      </c>
      <c r="HQ480" s="154"/>
      <c r="HS480" s="238">
        <v>16</v>
      </c>
      <c r="HT480" s="154"/>
      <c r="HU480" s="239"/>
      <c r="HW480" s="239">
        <v>123.7</v>
      </c>
      <c r="HX480" s="239"/>
      <c r="HY480" s="154"/>
      <c r="HZ480" s="154"/>
      <c r="IA480" s="184">
        <v>7</v>
      </c>
      <c r="IB480" s="184"/>
      <c r="IC480" s="184">
        <v>225</v>
      </c>
      <c r="ID480" s="184"/>
      <c r="IE480" s="185">
        <v>0.42585551330798477</v>
      </c>
      <c r="IF480" s="185"/>
      <c r="IG480" s="184">
        <v>13.688212927756654</v>
      </c>
    </row>
    <row r="481" spans="1:241" ht="15" customHeight="1" x14ac:dyDescent="0.25">
      <c r="A481" s="156">
        <v>478</v>
      </c>
      <c r="B481" s="197">
        <v>1996</v>
      </c>
      <c r="E481" s="245">
        <v>163141</v>
      </c>
      <c r="G481" s="245">
        <v>24766</v>
      </c>
      <c r="I481" s="245">
        <v>26493</v>
      </c>
      <c r="K481" s="245">
        <v>19587</v>
      </c>
      <c r="M481" s="242">
        <f t="shared" ref="M481:M485" si="174">G481/E481*100</f>
        <v>15.180733230763574</v>
      </c>
      <c r="N481" s="242"/>
      <c r="O481" s="242">
        <f t="shared" ref="O481:O484" si="175">I481/E481*100</f>
        <v>16.239326717379445</v>
      </c>
      <c r="P481" s="242"/>
      <c r="Q481" s="242">
        <f t="shared" ref="Q481:Q484" si="176">K481/E481*100</f>
        <v>12.006178704310996</v>
      </c>
      <c r="R481" s="242"/>
      <c r="S481" s="242">
        <v>36</v>
      </c>
      <c r="U481" s="242"/>
      <c r="V481" s="242"/>
      <c r="W481" s="245">
        <v>330</v>
      </c>
      <c r="Y481" s="258">
        <v>0.21631968115790023</v>
      </c>
      <c r="Z481" s="258"/>
      <c r="AA481" s="245">
        <v>52561</v>
      </c>
      <c r="AC481" s="242">
        <v>34.454481094970895</v>
      </c>
      <c r="AD481" s="242"/>
      <c r="AE481" s="245">
        <v>47560</v>
      </c>
      <c r="AG481" s="242">
        <v>31.176254654150714</v>
      </c>
      <c r="AH481" s="242"/>
      <c r="AI481" s="245">
        <v>4.5236680151076509</v>
      </c>
      <c r="AK481" s="245">
        <v>254</v>
      </c>
      <c r="AM481" s="245">
        <v>2588</v>
      </c>
      <c r="AO481" s="245">
        <v>2062</v>
      </c>
      <c r="AQ481" s="245">
        <v>120</v>
      </c>
      <c r="AS481" s="245">
        <v>694</v>
      </c>
      <c r="AU481" s="245">
        <v>2752</v>
      </c>
      <c r="AW481" s="245">
        <v>464</v>
      </c>
      <c r="AY481" s="245">
        <v>1309</v>
      </c>
      <c r="BC481" s="245">
        <v>2757</v>
      </c>
      <c r="BE481" s="245">
        <v>474</v>
      </c>
      <c r="BG481" s="245">
        <v>47</v>
      </c>
      <c r="BI481" s="245">
        <v>2236</v>
      </c>
      <c r="BK481" s="242"/>
      <c r="BL481" s="242"/>
      <c r="BM481" s="245">
        <v>1930</v>
      </c>
      <c r="BO481" s="245">
        <v>3489</v>
      </c>
      <c r="BQ481" s="245">
        <v>1614</v>
      </c>
      <c r="BS481" s="245">
        <v>703</v>
      </c>
      <c r="BU481" s="245">
        <v>25785</v>
      </c>
      <c r="BW481" s="242"/>
      <c r="BX481" s="242"/>
      <c r="BY481" s="245">
        <v>4.8964356290712141</v>
      </c>
      <c r="CA481" s="245">
        <v>17688</v>
      </c>
      <c r="CC481" s="259">
        <v>11.594734910063453</v>
      </c>
      <c r="CE481" s="242"/>
      <c r="CF481" s="242"/>
      <c r="CG481" s="245">
        <v>71421</v>
      </c>
      <c r="CI481" s="245">
        <v>5928</v>
      </c>
      <c r="CK481" s="245">
        <v>47500</v>
      </c>
      <c r="CM481" s="250">
        <f t="shared" ref="CM481:CM485" si="177">CI481/SUM(CG481,CI481)*100</f>
        <v>7.663964627855564</v>
      </c>
      <c r="CN481" s="242"/>
      <c r="CO481" s="253">
        <v>5.1838291715081226</v>
      </c>
      <c r="CP481" s="242"/>
      <c r="CQ481" s="250">
        <f t="shared" ref="CQ481:CQ485" si="178">SUM(CG481,CI481)/SUM(CG481,CI481,CK481)*100</f>
        <v>61.954040480900929</v>
      </c>
      <c r="CR481" s="242"/>
      <c r="CS481" s="245">
        <v>8.4634416858629802</v>
      </c>
      <c r="CU481" s="245">
        <v>15430</v>
      </c>
      <c r="CW481" s="245">
        <v>4817</v>
      </c>
      <c r="CY481" s="259">
        <f t="shared" si="172"/>
        <v>21.604290054745803</v>
      </c>
      <c r="CZ481" s="259"/>
      <c r="DA481" s="259">
        <f t="shared" si="173"/>
        <v>6.7445149185813698</v>
      </c>
      <c r="DE481" s="245">
        <v>4045</v>
      </c>
      <c r="DG481" s="245">
        <v>48406</v>
      </c>
      <c r="DI481" s="245">
        <v>3310</v>
      </c>
      <c r="DK481" s="245">
        <v>57210</v>
      </c>
      <c r="DM481" s="242">
        <v>7.0704422303793049</v>
      </c>
      <c r="DN481" s="242"/>
      <c r="DO481" s="242">
        <v>84.61108197867506</v>
      </c>
      <c r="DP481" s="242"/>
      <c r="DQ481" s="242">
        <v>5.7857018003845484</v>
      </c>
      <c r="DR481" s="242"/>
      <c r="DS481" s="245">
        <v>10926</v>
      </c>
      <c r="DU481" s="245">
        <v>972</v>
      </c>
      <c r="DW481" s="245">
        <v>53951</v>
      </c>
      <c r="DY481" s="242">
        <v>20.251709884895554</v>
      </c>
      <c r="DZ481" s="242"/>
      <c r="EA481" s="242">
        <v>1.8016348167781877</v>
      </c>
      <c r="EB481" s="242"/>
      <c r="EC481" s="242">
        <v>428000</v>
      </c>
      <c r="ED481" s="242"/>
      <c r="EE481" s="242">
        <v>345000</v>
      </c>
      <c r="EF481" s="242"/>
      <c r="EG481" s="260">
        <v>5.6200441428921772</v>
      </c>
      <c r="EH481" s="242"/>
      <c r="EI481" s="260">
        <v>5.6200441428921772</v>
      </c>
      <c r="EJ481" s="242"/>
      <c r="EK481" s="242">
        <v>28.7</v>
      </c>
      <c r="EO481" s="259">
        <v>3.2536896538708335</v>
      </c>
      <c r="EP481" s="259"/>
      <c r="EQ481" s="244">
        <v>15168</v>
      </c>
      <c r="ES481" s="244">
        <v>20896</v>
      </c>
      <c r="EU481" s="244">
        <v>5515</v>
      </c>
      <c r="EW481" s="244">
        <v>1061</v>
      </c>
      <c r="EY481" s="244">
        <v>42640</v>
      </c>
      <c r="FA481" s="244">
        <v>11265</v>
      </c>
      <c r="FC481" s="244">
        <v>2945</v>
      </c>
      <c r="FE481" s="244">
        <v>2300</v>
      </c>
      <c r="FG481" s="244">
        <v>59150</v>
      </c>
      <c r="FI481" s="242">
        <v>25.643279797125949</v>
      </c>
      <c r="FJ481" s="242"/>
      <c r="FK481" s="242">
        <v>35.327134404057482</v>
      </c>
      <c r="FL481" s="242"/>
      <c r="FM481" s="242">
        <v>9.3237531699070164</v>
      </c>
      <c r="FN481" s="242"/>
      <c r="FO481" s="242">
        <v>1.7937447168216398</v>
      </c>
      <c r="FP481" s="242"/>
      <c r="FQ481" s="242">
        <v>72.087912087912088</v>
      </c>
      <c r="FR481" s="242"/>
      <c r="FS481" s="242">
        <v>19.044801352493661</v>
      </c>
      <c r="FT481" s="242"/>
      <c r="FU481" s="242">
        <v>4.978867286559594</v>
      </c>
      <c r="FV481" s="242"/>
      <c r="FW481" s="242">
        <v>3.8884192730346578</v>
      </c>
      <c r="GA481" s="254">
        <v>2.1822094596848802</v>
      </c>
      <c r="GB481" s="254"/>
      <c r="GC481" s="254">
        <v>15.659861500633774</v>
      </c>
      <c r="GD481" s="254"/>
      <c r="GE481" s="254">
        <v>65.114388850335345</v>
      </c>
      <c r="GF481" s="254"/>
      <c r="GG481" s="254">
        <v>118.91139536720135</v>
      </c>
      <c r="GH481" s="254"/>
      <c r="GI481" s="254">
        <v>57.927233834891332</v>
      </c>
      <c r="GJ481" s="254"/>
      <c r="GK481" s="254">
        <v>11.700949482863747</v>
      </c>
      <c r="GL481" s="254"/>
      <c r="GM481" s="254">
        <v>0.54980908195071487</v>
      </c>
      <c r="GN481" s="254"/>
      <c r="GO481" s="254">
        <v>45.356355460317431</v>
      </c>
      <c r="GP481" s="254"/>
      <c r="GQ481" s="254">
        <v>1648</v>
      </c>
      <c r="GR481" s="254"/>
      <c r="GS481" s="254">
        <v>75.58</v>
      </c>
      <c r="GT481" s="254"/>
      <c r="GU481" s="184">
        <v>50.21</v>
      </c>
      <c r="GV481" s="184"/>
      <c r="GW481" s="184">
        <v>62.15</v>
      </c>
      <c r="GX481" s="184"/>
      <c r="GY481" s="184">
        <v>46.480000000000004</v>
      </c>
      <c r="GZ481" s="184"/>
      <c r="HA481" s="154">
        <v>97.3</v>
      </c>
      <c r="HC481" s="184">
        <v>17.8</v>
      </c>
      <c r="HG481" s="184">
        <v>533</v>
      </c>
      <c r="HH481" s="184"/>
      <c r="HI481" s="184">
        <v>4648</v>
      </c>
      <c r="HJ481" s="184"/>
      <c r="HK481" s="184">
        <v>122</v>
      </c>
      <c r="HL481" s="184"/>
      <c r="HM481" s="184">
        <v>5621</v>
      </c>
      <c r="HO481" s="183">
        <v>247.94305944465688</v>
      </c>
      <c r="HQ481" s="154"/>
      <c r="HS481" s="238">
        <v>16</v>
      </c>
      <c r="HT481" s="154"/>
      <c r="HU481" s="239"/>
      <c r="HW481" s="239">
        <v>135.19999999999999</v>
      </c>
      <c r="HX481" s="239"/>
      <c r="HY481" s="154"/>
      <c r="HZ481" s="154"/>
      <c r="IA481" s="184">
        <v>10</v>
      </c>
      <c r="IB481" s="184"/>
      <c r="IC481" s="184">
        <v>220</v>
      </c>
      <c r="ID481" s="184"/>
      <c r="IE481" s="185">
        <v>0.60470825850068632</v>
      </c>
      <c r="IF481" s="185"/>
      <c r="IG481" s="184">
        <v>13.3035816870151</v>
      </c>
    </row>
    <row r="482" spans="1:241" ht="15" customHeight="1" x14ac:dyDescent="0.25">
      <c r="A482" s="156">
        <v>479</v>
      </c>
      <c r="B482" s="197">
        <v>2001</v>
      </c>
      <c r="E482" s="245">
        <v>163760</v>
      </c>
      <c r="G482" s="245">
        <v>25080</v>
      </c>
      <c r="I482" s="245">
        <v>24015</v>
      </c>
      <c r="K482" s="245">
        <v>23303</v>
      </c>
      <c r="M482" s="242">
        <f t="shared" si="174"/>
        <v>15.315095261358087</v>
      </c>
      <c r="N482" s="242"/>
      <c r="O482" s="242">
        <f t="shared" si="175"/>
        <v>14.664753297508549</v>
      </c>
      <c r="P482" s="242"/>
      <c r="Q482" s="242">
        <f t="shared" si="176"/>
        <v>14.229970688812896</v>
      </c>
      <c r="R482" s="242"/>
      <c r="S482" s="242">
        <v>37</v>
      </c>
      <c r="U482" s="242"/>
      <c r="V482" s="242"/>
      <c r="W482" s="245">
        <v>292</v>
      </c>
      <c r="Y482" s="258">
        <v>0.18610817218830067</v>
      </c>
      <c r="Z482" s="258"/>
      <c r="AA482" s="245">
        <v>56122</v>
      </c>
      <c r="AC482" s="242">
        <v>35.769735751889762</v>
      </c>
      <c r="AD482" s="242"/>
      <c r="AE482" s="245">
        <v>52766</v>
      </c>
      <c r="AG482" s="242">
        <v>33.630766485232442</v>
      </c>
      <c r="AH482" s="242"/>
      <c r="AI482" s="245">
        <v>5.1741284453892682</v>
      </c>
      <c r="AK482" s="245">
        <v>309</v>
      </c>
      <c r="AM482" s="245">
        <v>4628</v>
      </c>
      <c r="AO482" s="245">
        <v>3042</v>
      </c>
      <c r="AQ482" s="245">
        <v>101</v>
      </c>
      <c r="AS482" s="245">
        <v>696</v>
      </c>
      <c r="AU482" s="245">
        <v>3383</v>
      </c>
      <c r="AW482" s="245">
        <v>425</v>
      </c>
      <c r="AY482" s="245">
        <v>1706</v>
      </c>
      <c r="BC482" s="245">
        <v>2703</v>
      </c>
      <c r="BE482" s="245">
        <v>488</v>
      </c>
      <c r="BG482" s="245">
        <v>25</v>
      </c>
      <c r="BI482" s="245">
        <v>2190</v>
      </c>
      <c r="BK482" s="242"/>
      <c r="BL482" s="242"/>
      <c r="BM482" s="245">
        <v>3317</v>
      </c>
      <c r="BO482" s="245">
        <v>6410</v>
      </c>
      <c r="BQ482" s="245">
        <v>2158</v>
      </c>
      <c r="BS482" s="245">
        <v>816</v>
      </c>
      <c r="BU482" s="245">
        <v>24169</v>
      </c>
      <c r="BW482" s="242"/>
      <c r="BX482" s="242"/>
      <c r="BY482" s="245">
        <v>4.0252827677977381</v>
      </c>
      <c r="CA482" s="245">
        <v>23352</v>
      </c>
      <c r="CC482" s="259">
        <v>14.883554921031497</v>
      </c>
      <c r="CE482" s="242"/>
      <c r="CF482" s="242"/>
      <c r="CG482" s="245">
        <v>73408</v>
      </c>
      <c r="CI482" s="245">
        <v>4684</v>
      </c>
      <c r="CK482" s="245">
        <v>47224</v>
      </c>
      <c r="CM482" s="250">
        <f t="shared" si="177"/>
        <v>5.9980535778312758</v>
      </c>
      <c r="CN482" s="242"/>
      <c r="CO482" s="253">
        <v>5.9270082266620081</v>
      </c>
      <c r="CP482" s="242"/>
      <c r="CQ482" s="250">
        <f t="shared" si="178"/>
        <v>62.316064987711059</v>
      </c>
      <c r="CR482" s="242"/>
      <c r="CS482" s="245">
        <v>6.6185868176008755</v>
      </c>
      <c r="CU482" s="245">
        <v>17677</v>
      </c>
      <c r="CW482" s="245">
        <v>4569</v>
      </c>
      <c r="CY482" s="259">
        <f t="shared" si="172"/>
        <v>24.080481691368789</v>
      </c>
      <c r="CZ482" s="259"/>
      <c r="DA482" s="259">
        <f t="shared" si="173"/>
        <v>6.2241172624237135</v>
      </c>
      <c r="DE482" s="245">
        <v>4899</v>
      </c>
      <c r="DG482" s="245">
        <v>50220</v>
      </c>
      <c r="DI482" s="245">
        <v>4375</v>
      </c>
      <c r="DK482" s="245">
        <v>60135</v>
      </c>
      <c r="DM482" s="242">
        <v>8.1466699925168378</v>
      </c>
      <c r="DN482" s="242"/>
      <c r="DO482" s="242">
        <v>83.512097779995003</v>
      </c>
      <c r="DP482" s="242"/>
      <c r="DQ482" s="242">
        <v>7.2752972478589832</v>
      </c>
      <c r="DR482" s="242"/>
      <c r="DS482" s="245">
        <v>10984</v>
      </c>
      <c r="DU482" s="245">
        <v>1067</v>
      </c>
      <c r="DW482" s="245">
        <v>56880</v>
      </c>
      <c r="DY482" s="242">
        <v>19.310829817158933</v>
      </c>
      <c r="DZ482" s="242"/>
      <c r="EA482" s="242">
        <v>1.8758790436005626</v>
      </c>
      <c r="EB482" s="242"/>
      <c r="EC482" s="242">
        <v>532000</v>
      </c>
      <c r="ED482" s="242"/>
      <c r="EE482" s="242">
        <v>389750</v>
      </c>
      <c r="EF482" s="242"/>
      <c r="EG482" s="260">
        <v>7.4593128390596748</v>
      </c>
      <c r="EH482" s="242"/>
      <c r="EI482" s="260">
        <v>7.4593128390596748</v>
      </c>
      <c r="EJ482" s="242"/>
      <c r="EK482" s="242">
        <v>24.5</v>
      </c>
      <c r="EO482" s="259">
        <v>2.1361648969394129</v>
      </c>
      <c r="EP482" s="259"/>
      <c r="EQ482" s="244">
        <v>15481</v>
      </c>
      <c r="ES482" s="244">
        <v>21807</v>
      </c>
      <c r="EU482" s="244">
        <v>5900</v>
      </c>
      <c r="EW482" s="244">
        <v>1095</v>
      </c>
      <c r="EY482" s="244">
        <v>44283</v>
      </c>
      <c r="FA482" s="244">
        <v>11797</v>
      </c>
      <c r="FC482" s="244">
        <v>3295</v>
      </c>
      <c r="FE482" s="244">
        <v>1920</v>
      </c>
      <c r="FG482" s="244">
        <v>61295</v>
      </c>
      <c r="FI482" s="242">
        <v>25.256546210947061</v>
      </c>
      <c r="FJ482" s="242"/>
      <c r="FK482" s="242">
        <v>35.577127008728283</v>
      </c>
      <c r="FL482" s="242"/>
      <c r="FM482" s="242">
        <v>9.6255812056448331</v>
      </c>
      <c r="FN482" s="242"/>
      <c r="FO482" s="242">
        <v>1.7864426135900155</v>
      </c>
      <c r="FP482" s="242"/>
      <c r="FQ482" s="242">
        <v>72.24569703891018</v>
      </c>
      <c r="FR482" s="242"/>
      <c r="FS482" s="242">
        <v>19.246268047964758</v>
      </c>
      <c r="FT482" s="242"/>
      <c r="FU482" s="242">
        <v>5.3756423851863939</v>
      </c>
      <c r="FV482" s="242"/>
      <c r="FW482" s="242">
        <v>3.1323925279386571</v>
      </c>
      <c r="GA482" s="254">
        <v>4.0388999962274257</v>
      </c>
      <c r="GB482" s="254"/>
      <c r="GC482" s="254">
        <v>14.797725443645184</v>
      </c>
      <c r="GD482" s="254"/>
      <c r="GE482" s="254">
        <v>58.578183170544484</v>
      </c>
      <c r="GF482" s="254"/>
      <c r="GG482" s="254">
        <v>121.1438570979648</v>
      </c>
      <c r="GH482" s="254"/>
      <c r="GI482" s="254">
        <v>58.421581242847253</v>
      </c>
      <c r="GJ482" s="254"/>
      <c r="GK482" s="254">
        <v>11.433324090995553</v>
      </c>
      <c r="GL482" s="254"/>
      <c r="GM482" s="254">
        <v>1.0885579979480133</v>
      </c>
      <c r="GN482" s="254"/>
      <c r="GO482" s="254">
        <v>44.800028267897389</v>
      </c>
      <c r="GP482" s="254"/>
      <c r="GQ482" s="254">
        <v>1668</v>
      </c>
      <c r="GR482" s="254"/>
      <c r="GS482" s="254">
        <v>79.400000000000006</v>
      </c>
      <c r="GT482" s="254"/>
      <c r="GU482" s="184">
        <v>56</v>
      </c>
      <c r="GV482" s="184"/>
      <c r="GW482" s="184">
        <v>61</v>
      </c>
      <c r="GX482" s="184"/>
      <c r="GY482" s="184">
        <v>43.8</v>
      </c>
      <c r="GZ482" s="184"/>
      <c r="HA482" s="154">
        <v>97</v>
      </c>
      <c r="HC482" s="184">
        <v>15.1</v>
      </c>
      <c r="HG482" s="184">
        <v>490</v>
      </c>
      <c r="HH482" s="184"/>
      <c r="HI482" s="184">
        <v>3896</v>
      </c>
      <c r="HJ482" s="184"/>
      <c r="HK482" s="184">
        <v>132</v>
      </c>
      <c r="HL482" s="184"/>
      <c r="HM482" s="184">
        <v>4796</v>
      </c>
      <c r="HO482" s="183">
        <v>269.70534690850246</v>
      </c>
      <c r="HQ482" s="154"/>
      <c r="HS482" s="238">
        <v>16</v>
      </c>
      <c r="HT482" s="154"/>
      <c r="HU482" s="239"/>
      <c r="HW482" s="239">
        <v>121.11094814000002</v>
      </c>
      <c r="HX482" s="239"/>
      <c r="HY482" s="154"/>
      <c r="HZ482" s="154"/>
      <c r="IA482" s="184">
        <v>4</v>
      </c>
      <c r="IB482" s="184"/>
      <c r="IC482" s="184">
        <v>171</v>
      </c>
      <c r="ID482" s="184"/>
      <c r="IE482" s="185">
        <v>0.23884589662749595</v>
      </c>
      <c r="IF482" s="185"/>
      <c r="IG482" s="184">
        <v>10.21066208082545</v>
      </c>
    </row>
    <row r="483" spans="1:241" ht="15" customHeight="1" x14ac:dyDescent="0.25">
      <c r="A483" s="156">
        <v>480</v>
      </c>
      <c r="B483" s="197">
        <v>2006</v>
      </c>
      <c r="E483" s="245">
        <v>164375</v>
      </c>
      <c r="G483" s="245">
        <v>25535</v>
      </c>
      <c r="I483" s="245">
        <v>26509</v>
      </c>
      <c r="K483" s="245">
        <v>25881</v>
      </c>
      <c r="M483" s="242">
        <f t="shared" si="174"/>
        <v>15.534600760456275</v>
      </c>
      <c r="N483" s="242"/>
      <c r="O483" s="242">
        <f t="shared" si="175"/>
        <v>16.127148288973384</v>
      </c>
      <c r="P483" s="242"/>
      <c r="Q483" s="242">
        <f t="shared" si="176"/>
        <v>15.74509505703422</v>
      </c>
      <c r="R483" s="242"/>
      <c r="S483" s="242">
        <v>38</v>
      </c>
      <c r="U483" s="242"/>
      <c r="V483" s="242"/>
      <c r="W483" s="245">
        <v>333</v>
      </c>
      <c r="Y483" s="258">
        <v>0.2056329852598818</v>
      </c>
      <c r="Z483" s="258"/>
      <c r="AA483" s="245">
        <v>63746</v>
      </c>
      <c r="AC483" s="242">
        <v>39.364205040169445</v>
      </c>
      <c r="AD483" s="242"/>
      <c r="AE483" s="245">
        <v>62051</v>
      </c>
      <c r="AG483" s="242">
        <v>38.317514619702479</v>
      </c>
      <c r="AH483" s="242"/>
      <c r="AI483" s="245">
        <v>8.7486875247433851</v>
      </c>
      <c r="AK483" s="245">
        <v>334</v>
      </c>
      <c r="AM483" s="245">
        <v>8300</v>
      </c>
      <c r="AO483" s="245">
        <v>4685</v>
      </c>
      <c r="AQ483" s="245">
        <v>65</v>
      </c>
      <c r="AS483" s="245">
        <v>801</v>
      </c>
      <c r="AU483" s="245">
        <v>4330</v>
      </c>
      <c r="AW483" s="245">
        <v>420</v>
      </c>
      <c r="AY483" s="245">
        <v>1999</v>
      </c>
      <c r="BC483" s="245">
        <v>2179</v>
      </c>
      <c r="BE483" s="245">
        <v>535</v>
      </c>
      <c r="BG483" s="245">
        <v>35</v>
      </c>
      <c r="BI483" s="245">
        <v>1609</v>
      </c>
      <c r="BK483" s="242"/>
      <c r="BL483" s="242"/>
      <c r="BM483" s="245">
        <v>4882</v>
      </c>
      <c r="BO483" s="245">
        <v>8520</v>
      </c>
      <c r="BQ483" s="245">
        <v>2622</v>
      </c>
      <c r="BS483" s="245">
        <v>809</v>
      </c>
      <c r="BU483" s="245">
        <v>30531</v>
      </c>
      <c r="BW483" s="242"/>
      <c r="BX483" s="242"/>
      <c r="BY483" s="245">
        <v>2.9</v>
      </c>
      <c r="CA483" s="245">
        <v>31078</v>
      </c>
      <c r="CC483" s="259">
        <v>19.191176924644466</v>
      </c>
      <c r="CE483" s="242"/>
      <c r="CF483" s="242"/>
      <c r="CG483" s="245">
        <v>74408</v>
      </c>
      <c r="CI483" s="245">
        <v>4438</v>
      </c>
      <c r="CK483" s="245">
        <v>48503</v>
      </c>
      <c r="CM483" s="250">
        <f t="shared" si="177"/>
        <v>5.6286939096466533</v>
      </c>
      <c r="CN483" s="242"/>
      <c r="CO483" s="253">
        <v>4.9015006935102043</v>
      </c>
      <c r="CP483" s="242"/>
      <c r="CQ483" s="250">
        <f t="shared" si="178"/>
        <v>61.913324800351788</v>
      </c>
      <c r="CR483" s="242"/>
      <c r="CS483" s="245">
        <v>4.8639516272452425</v>
      </c>
      <c r="CU483" s="245">
        <v>20056</v>
      </c>
      <c r="CW483" s="245">
        <v>5645</v>
      </c>
      <c r="CY483" s="259">
        <f t="shared" si="172"/>
        <v>26.954090957961508</v>
      </c>
      <c r="CZ483" s="259"/>
      <c r="DA483" s="259">
        <f t="shared" si="173"/>
        <v>7.5865498333512527</v>
      </c>
      <c r="DE483" s="245">
        <v>6200</v>
      </c>
      <c r="DG483" s="245">
        <v>47043</v>
      </c>
      <c r="DI483" s="245">
        <v>5765</v>
      </c>
      <c r="DK483" s="245">
        <v>59150</v>
      </c>
      <c r="DM483" s="242">
        <v>10.48182586644125</v>
      </c>
      <c r="DN483" s="242"/>
      <c r="DO483" s="242">
        <v>79.531699070160613</v>
      </c>
      <c r="DP483" s="242"/>
      <c r="DQ483" s="242">
        <v>9.7464074387151314</v>
      </c>
      <c r="DR483" s="242"/>
      <c r="DS483" s="245">
        <v>13158</v>
      </c>
      <c r="DU483" s="245">
        <v>1272</v>
      </c>
      <c r="DW483" s="245">
        <v>59150</v>
      </c>
      <c r="DY483" s="242">
        <v>22.245139475908708</v>
      </c>
      <c r="DZ483" s="242"/>
      <c r="EA483" s="242">
        <v>2.1504649196956889</v>
      </c>
      <c r="EB483" s="242"/>
      <c r="EC483" s="242">
        <v>570000</v>
      </c>
      <c r="ED483" s="242"/>
      <c r="EE483" s="242">
        <v>405000</v>
      </c>
      <c r="EF483" s="242"/>
      <c r="EG483" s="260">
        <v>9.8926111824442629</v>
      </c>
      <c r="EH483" s="242"/>
      <c r="EI483" s="260">
        <v>9.8926111824442629</v>
      </c>
      <c r="EJ483" s="242"/>
      <c r="EK483" s="242">
        <v>20.399999999999999</v>
      </c>
      <c r="EO483" s="259">
        <v>2.0596778452601003</v>
      </c>
      <c r="EP483" s="259"/>
      <c r="EQ483" s="244">
        <v>16262</v>
      </c>
      <c r="ES483" s="244">
        <v>23547</v>
      </c>
      <c r="EU483" s="244">
        <v>6455</v>
      </c>
      <c r="EW483" s="244">
        <v>1098</v>
      </c>
      <c r="EY483" s="244">
        <v>47366</v>
      </c>
      <c r="FA483" s="261">
        <v>13529</v>
      </c>
      <c r="FB483" s="261"/>
      <c r="FC483" s="261">
        <v>12259</v>
      </c>
      <c r="FD483" s="261"/>
      <c r="FE483" s="261">
        <v>5596</v>
      </c>
      <c r="FF483" s="261"/>
      <c r="FG483" s="261">
        <v>71347</v>
      </c>
      <c r="FI483" s="263">
        <v>22.792829411187576</v>
      </c>
      <c r="FJ483" s="263"/>
      <c r="FK483" s="263">
        <v>33.003489985563512</v>
      </c>
      <c r="FL483" s="263"/>
      <c r="FM483" s="263">
        <v>9.0473320532047588</v>
      </c>
      <c r="FN483" s="263"/>
      <c r="FO483" s="263">
        <v>1.5389574894529552</v>
      </c>
      <c r="FP483" s="263"/>
      <c r="FQ483" s="263">
        <v>66.388215341920471</v>
      </c>
      <c r="FR483" s="263"/>
      <c r="FS483" s="263">
        <v>17.220065314589263</v>
      </c>
      <c r="FT483" s="263"/>
      <c r="FU483" s="263">
        <v>5.5433304834120563</v>
      </c>
      <c r="FV483" s="263"/>
      <c r="FW483" s="263">
        <v>2.9896141393471343</v>
      </c>
      <c r="GA483" s="254">
        <v>2.9656861813977731</v>
      </c>
      <c r="GB483" s="254"/>
      <c r="GC483" s="254">
        <v>12.00588198329393</v>
      </c>
      <c r="GD483" s="254"/>
      <c r="GE483" s="254">
        <v>59.027829282934675</v>
      </c>
      <c r="GF483" s="254"/>
      <c r="GG483" s="254">
        <v>124.10594798403909</v>
      </c>
      <c r="GH483" s="254"/>
      <c r="GI483" s="254">
        <v>70.077640014244466</v>
      </c>
      <c r="GJ483" s="254"/>
      <c r="GK483" s="254">
        <v>10.471745710187969</v>
      </c>
      <c r="GL483" s="254"/>
      <c r="GM483" s="254">
        <v>0.53885905344000262</v>
      </c>
      <c r="GN483" s="254"/>
      <c r="GO483" s="254">
        <v>46.324224746043086</v>
      </c>
      <c r="GP483" s="254"/>
      <c r="GQ483" s="254">
        <v>1705</v>
      </c>
      <c r="GR483" s="254"/>
      <c r="GS483" s="254">
        <v>79.8</v>
      </c>
      <c r="GT483" s="254"/>
      <c r="GU483" s="184">
        <v>62.1</v>
      </c>
      <c r="GV483" s="184"/>
      <c r="GW483" s="184">
        <v>65</v>
      </c>
      <c r="GX483" s="184"/>
      <c r="GY483" s="184">
        <v>46.8</v>
      </c>
      <c r="GZ483" s="184"/>
      <c r="HC483" s="184">
        <v>20.546218487394999</v>
      </c>
      <c r="HG483" s="184">
        <v>479</v>
      </c>
      <c r="HH483" s="184"/>
      <c r="HI483" s="184">
        <v>4025</v>
      </c>
      <c r="HJ483" s="184"/>
      <c r="HK483" s="184">
        <v>100</v>
      </c>
      <c r="HL483" s="184"/>
      <c r="HM483" s="184">
        <v>4863</v>
      </c>
      <c r="HO483" s="183">
        <v>338.91060087933562</v>
      </c>
      <c r="HQ483" s="154"/>
      <c r="HS483" s="238">
        <v>16</v>
      </c>
      <c r="HT483" s="154"/>
      <c r="HU483" s="239"/>
      <c r="HW483" s="239">
        <v>116.14100000000001</v>
      </c>
      <c r="HX483" s="239"/>
      <c r="HY483" s="154"/>
      <c r="HZ483" s="154"/>
      <c r="IA483" s="184">
        <v>5</v>
      </c>
      <c r="IB483" s="184"/>
      <c r="IC483" s="184">
        <v>228</v>
      </c>
      <c r="ID483" s="184"/>
      <c r="IE483" s="185">
        <v>0.29441379269736029</v>
      </c>
      <c r="IF483" s="185"/>
      <c r="IG483" s="184">
        <v>13.42526894699963</v>
      </c>
    </row>
    <row r="484" spans="1:241" ht="15" customHeight="1" x14ac:dyDescent="0.25">
      <c r="A484" s="198">
        <v>481</v>
      </c>
      <c r="B484" s="197">
        <v>2011</v>
      </c>
      <c r="E484" s="245">
        <v>165369</v>
      </c>
      <c r="G484" s="245">
        <v>26618</v>
      </c>
      <c r="I484" s="245">
        <v>27901</v>
      </c>
      <c r="K484" s="245">
        <v>28584</v>
      </c>
      <c r="M484" s="242">
        <f t="shared" si="174"/>
        <v>16.096124424771268</v>
      </c>
      <c r="N484" s="242"/>
      <c r="O484" s="242">
        <f t="shared" si="175"/>
        <v>16.87196512042765</v>
      </c>
      <c r="P484" s="242"/>
      <c r="Q484" s="242">
        <f t="shared" si="176"/>
        <v>17.284980860983616</v>
      </c>
      <c r="R484" s="242"/>
      <c r="S484" s="242">
        <v>38</v>
      </c>
      <c r="U484" s="242"/>
      <c r="V484" s="242"/>
      <c r="W484" s="245">
        <v>365</v>
      </c>
      <c r="Y484" s="258">
        <v>0.21360518738734521</v>
      </c>
      <c r="Z484" s="258"/>
      <c r="AA484" s="245">
        <v>75569</v>
      </c>
      <c r="AC484" s="242">
        <v>44.224466864861064</v>
      </c>
      <c r="AD484" s="242"/>
      <c r="AE484" s="245">
        <v>75070</v>
      </c>
      <c r="AG484" s="242">
        <v>43.932442238816449</v>
      </c>
      <c r="AH484" s="244"/>
      <c r="AI484" s="245">
        <v>6.9959085489792381</v>
      </c>
      <c r="AK484" s="245">
        <v>435</v>
      </c>
      <c r="AM484" s="245">
        <v>13779</v>
      </c>
      <c r="AO484" s="245">
        <v>7315</v>
      </c>
      <c r="AQ484" s="245">
        <v>126</v>
      </c>
      <c r="AS484" s="245">
        <v>987</v>
      </c>
      <c r="AU484" s="245">
        <v>5681</v>
      </c>
      <c r="AW484" s="245">
        <v>407</v>
      </c>
      <c r="AY484" s="245">
        <v>2434</v>
      </c>
      <c r="BC484" s="245">
        <v>1375</v>
      </c>
      <c r="BE484" s="245">
        <v>423</v>
      </c>
      <c r="BG484" s="245">
        <v>8</v>
      </c>
      <c r="BI484" s="245">
        <v>944</v>
      </c>
      <c r="BK484" s="242"/>
      <c r="BL484" s="242"/>
      <c r="BM484" s="245">
        <v>6891</v>
      </c>
      <c r="BO484" s="245">
        <v>11406</v>
      </c>
      <c r="BQ484" s="245">
        <v>3486</v>
      </c>
      <c r="BS484" s="245">
        <v>782</v>
      </c>
      <c r="BU484" s="245">
        <v>39300</v>
      </c>
      <c r="BW484" s="242"/>
      <c r="BX484" s="242"/>
      <c r="BY484" s="245">
        <v>2.7</v>
      </c>
      <c r="CA484" s="245">
        <v>39240</v>
      </c>
      <c r="CC484" s="259">
        <v>22.96402069336829</v>
      </c>
      <c r="CE484" s="242"/>
      <c r="CF484" s="242"/>
      <c r="CG484" s="245">
        <v>78292</v>
      </c>
      <c r="CI484" s="245">
        <v>5177</v>
      </c>
      <c r="CK484" s="245">
        <v>52451</v>
      </c>
      <c r="CM484" s="250">
        <f t="shared" si="177"/>
        <v>6.2023026512837101</v>
      </c>
      <c r="CN484" s="242"/>
      <c r="CO484" s="253">
        <v>5.1065663359677149</v>
      </c>
      <c r="CP484" s="242"/>
      <c r="CQ484" s="250">
        <f t="shared" si="178"/>
        <v>61.410388463802235</v>
      </c>
      <c r="CR484" s="242"/>
      <c r="CS484" s="245">
        <v>3.4603349898766798</v>
      </c>
      <c r="CU484" s="245">
        <v>22433</v>
      </c>
      <c r="CW484" s="245">
        <v>5497</v>
      </c>
      <c r="CY484" s="259">
        <f t="shared" si="172"/>
        <v>28.652991365656771</v>
      </c>
      <c r="CZ484" s="259"/>
      <c r="DA484" s="259">
        <f t="shared" si="173"/>
        <v>7.0211515863689771</v>
      </c>
      <c r="DE484" s="245">
        <v>6368</v>
      </c>
      <c r="DG484" s="245">
        <v>47585</v>
      </c>
      <c r="DI484" s="245">
        <v>7198</v>
      </c>
      <c r="DK484" s="245">
        <v>61295</v>
      </c>
      <c r="DM484" s="242">
        <v>10.389101884329881</v>
      </c>
      <c r="DN484" s="242"/>
      <c r="DO484" s="242">
        <v>77.632759605188028</v>
      </c>
      <c r="DP484" s="242"/>
      <c r="DQ484" s="242">
        <v>11.743209070886696</v>
      </c>
      <c r="DR484" s="242"/>
      <c r="DS484" s="245">
        <v>15412</v>
      </c>
      <c r="DU484" s="245">
        <v>1284</v>
      </c>
      <c r="DW484" s="245">
        <v>61296</v>
      </c>
      <c r="DY484" s="242">
        <v>25.143565648655702</v>
      </c>
      <c r="DZ484" s="242"/>
      <c r="EA484" s="242">
        <v>2.0947533281127644</v>
      </c>
      <c r="EB484" s="242"/>
      <c r="EC484" s="242">
        <v>612000</v>
      </c>
      <c r="ED484" s="242"/>
      <c r="EE484" s="242">
        <v>450000</v>
      </c>
      <c r="EF484" s="242"/>
      <c r="EG484" s="242">
        <v>11.28518321826872</v>
      </c>
      <c r="EH484" s="242"/>
      <c r="EI484" s="242">
        <v>6.8425997794027538</v>
      </c>
      <c r="EJ484" s="242"/>
      <c r="EK484" s="242">
        <v>21.5</v>
      </c>
      <c r="EO484" s="259">
        <v>2.2902404931722877</v>
      </c>
      <c r="EP484" s="259"/>
      <c r="EQ484" s="266">
        <v>17893</v>
      </c>
      <c r="ER484" s="266"/>
      <c r="ES484" s="266">
        <v>24572</v>
      </c>
      <c r="ET484" s="266"/>
      <c r="EU484" s="266">
        <v>6972</v>
      </c>
      <c r="EV484" s="266"/>
      <c r="EW484" s="266">
        <v>1089</v>
      </c>
      <c r="EX484" s="266"/>
      <c r="EY484" s="244">
        <v>50526</v>
      </c>
      <c r="FA484" s="244">
        <v>14109</v>
      </c>
      <c r="FC484" s="244">
        <v>3868</v>
      </c>
      <c r="FE484" s="244">
        <v>1867</v>
      </c>
      <c r="FG484" s="244">
        <f t="shared" ref="FG484" si="179">SUM(EY484,FA484,FC484,FE484)</f>
        <v>70370</v>
      </c>
      <c r="FI484" s="257">
        <f>EQ484/FG484*100</f>
        <v>25.42702856330823</v>
      </c>
      <c r="FJ484" s="257"/>
      <c r="FK484" s="257">
        <f>ES484/FG484*100</f>
        <v>34.918289043626544</v>
      </c>
      <c r="FL484" s="257"/>
      <c r="FM484" s="257">
        <f>EU484/FG484*100</f>
        <v>9.907631092795226</v>
      </c>
      <c r="FN484" s="257"/>
      <c r="FO484" s="257">
        <f>EW484/FG484*100</f>
        <v>1.547534460707688</v>
      </c>
      <c r="FP484" s="257"/>
      <c r="FQ484" s="257">
        <f>EY484/FG484*100</f>
        <v>71.800483160437693</v>
      </c>
      <c r="FS484" s="242">
        <f>FA484/FG484*100</f>
        <v>20.049737103879494</v>
      </c>
      <c r="FT484" s="242"/>
      <c r="FU484" s="242">
        <f>FC484/FG484*100</f>
        <v>5.4966605087395193</v>
      </c>
      <c r="FV484" s="242"/>
      <c r="FW484" s="242">
        <f>FE484/FG484*100</f>
        <v>2.6531192269432995</v>
      </c>
      <c r="GA484" s="254">
        <v>3.3688589981447969</v>
      </c>
      <c r="GB484" s="254"/>
      <c r="GC484" s="254">
        <v>12.174136459719854</v>
      </c>
      <c r="GD484" s="254"/>
      <c r="GE484" s="254">
        <v>65.315789581181988</v>
      </c>
      <c r="GF484" s="254"/>
      <c r="GG484" s="254">
        <v>127.46877670282817</v>
      </c>
      <c r="GH484" s="254"/>
      <c r="GI484" s="254">
        <v>67.393952693661177</v>
      </c>
      <c r="GJ484" s="254"/>
      <c r="GK484" s="254">
        <v>12.122741198704702</v>
      </c>
      <c r="GL484" s="254"/>
      <c r="GM484" s="254">
        <v>0</v>
      </c>
      <c r="GN484" s="254"/>
      <c r="GO484" s="254">
        <v>47.681817305895542</v>
      </c>
      <c r="GP484" s="254"/>
      <c r="GQ484" s="254">
        <v>1726</v>
      </c>
      <c r="GR484" s="254"/>
      <c r="GS484" s="254">
        <v>83.7</v>
      </c>
      <c r="GT484" s="254"/>
      <c r="GU484" s="184">
        <v>72.7</v>
      </c>
      <c r="GV484" s="184"/>
      <c r="GW484" s="184">
        <v>65</v>
      </c>
      <c r="GX484" s="184"/>
      <c r="GY484" s="184">
        <v>49.900000000000006</v>
      </c>
      <c r="GZ484" s="184"/>
      <c r="HC484" s="184">
        <v>23.9</v>
      </c>
      <c r="HG484" s="184">
        <v>475</v>
      </c>
      <c r="HH484" s="184"/>
      <c r="HI484" s="184">
        <v>4360</v>
      </c>
      <c r="HJ484" s="184"/>
      <c r="HK484" s="184">
        <v>128</v>
      </c>
      <c r="HL484" s="184"/>
      <c r="HM484" s="184">
        <v>5216</v>
      </c>
      <c r="HO484" s="183">
        <v>331.5589353612167</v>
      </c>
      <c r="HQ484" s="154"/>
      <c r="HS484" s="238">
        <v>16</v>
      </c>
      <c r="HT484" s="154"/>
      <c r="HU484" s="239"/>
      <c r="HW484" s="239">
        <v>119.40240113999999</v>
      </c>
      <c r="HX484" s="239"/>
      <c r="HY484" s="154"/>
      <c r="HZ484" s="154"/>
      <c r="IA484" s="184">
        <v>6</v>
      </c>
      <c r="IB484" s="184"/>
      <c r="IC484" s="184">
        <v>263</v>
      </c>
      <c r="ID484" s="184"/>
      <c r="IE484" s="185">
        <v>0.34989911242258481</v>
      </c>
      <c r="IF484" s="185"/>
      <c r="IG484" s="184">
        <v>15.337244427856634</v>
      </c>
    </row>
    <row r="485" spans="1:241" ht="15" customHeight="1" x14ac:dyDescent="0.25">
      <c r="A485" s="156">
        <v>482</v>
      </c>
      <c r="B485" s="155"/>
      <c r="C485" s="244"/>
      <c r="D485" s="244"/>
      <c r="E485" s="245">
        <v>167472</v>
      </c>
      <c r="F485" s="244"/>
      <c r="G485" s="244">
        <v>28897</v>
      </c>
      <c r="H485" s="244"/>
      <c r="I485" s="244">
        <v>30249</v>
      </c>
      <c r="J485" s="244"/>
      <c r="K485" s="244">
        <v>31383</v>
      </c>
      <c r="L485" s="244"/>
      <c r="M485" s="242">
        <f t="shared" si="174"/>
        <v>17.254824687111874</v>
      </c>
      <c r="N485" s="242"/>
      <c r="O485" s="242">
        <f>I485/E485*100</f>
        <v>18.062123817712809</v>
      </c>
      <c r="P485" s="242"/>
      <c r="Q485" s="242">
        <f>K485/E485*100</f>
        <v>18.739251934651762</v>
      </c>
      <c r="R485" s="244"/>
      <c r="S485" s="244">
        <v>37</v>
      </c>
      <c r="U485" s="244"/>
      <c r="V485" s="244"/>
      <c r="W485" s="244">
        <v>414</v>
      </c>
      <c r="X485" s="244"/>
      <c r="Y485" s="244">
        <v>0.22670397608108775</v>
      </c>
      <c r="Z485" s="244"/>
      <c r="AA485" s="244">
        <v>98550</v>
      </c>
      <c r="AB485" s="244"/>
      <c r="AC485" s="244">
        <v>53.965403001911106</v>
      </c>
      <c r="AD485" s="244"/>
      <c r="AE485" s="244">
        <v>99675</v>
      </c>
      <c r="AF485" s="244"/>
      <c r="AG485" s="245">
        <v>54.581446415174931</v>
      </c>
      <c r="AH485" s="244"/>
      <c r="AI485" s="244"/>
      <c r="AJ485" s="244"/>
      <c r="AK485" s="244">
        <v>468</v>
      </c>
      <c r="AL485" s="244"/>
      <c r="AM485" s="244">
        <v>22878</v>
      </c>
      <c r="AN485" s="244"/>
      <c r="AO485" s="244">
        <v>9615</v>
      </c>
      <c r="AP485" s="244"/>
      <c r="AQ485" s="244">
        <v>187</v>
      </c>
      <c r="AR485" s="244"/>
      <c r="AS485" s="244">
        <v>1164</v>
      </c>
      <c r="AT485" s="244"/>
      <c r="AU485" s="244">
        <v>6642</v>
      </c>
      <c r="AV485" s="244"/>
      <c r="AW485" s="244">
        <v>387</v>
      </c>
      <c r="AX485" s="244"/>
      <c r="AY485" s="244">
        <v>2808</v>
      </c>
      <c r="AZ485" s="244"/>
      <c r="BA485" s="244"/>
      <c r="BB485" s="244"/>
      <c r="BC485" s="244">
        <v>1762</v>
      </c>
      <c r="BD485" s="244"/>
      <c r="BE485" s="244">
        <v>480</v>
      </c>
      <c r="BF485" s="244"/>
      <c r="BG485" s="244">
        <v>28</v>
      </c>
      <c r="BH485" s="244"/>
      <c r="BI485" s="244">
        <v>1254</v>
      </c>
      <c r="BJ485" s="244"/>
      <c r="BK485" s="244"/>
      <c r="BL485" s="244"/>
      <c r="BM485" s="244">
        <v>9575</v>
      </c>
      <c r="BN485" s="244"/>
      <c r="BO485" s="244">
        <v>12391</v>
      </c>
      <c r="BP485" s="244"/>
      <c r="BQ485" s="244">
        <v>4246</v>
      </c>
      <c r="BR485" s="244"/>
      <c r="BS485" s="244">
        <v>678</v>
      </c>
      <c r="BT485" s="244"/>
      <c r="BU485" s="244">
        <v>58020</v>
      </c>
      <c r="BW485" s="244"/>
      <c r="BX485" s="244"/>
      <c r="BY485" s="244"/>
      <c r="BZ485" s="244"/>
      <c r="CA485" s="244">
        <v>49505</v>
      </c>
      <c r="CB485" s="244"/>
      <c r="CC485" s="244">
        <v>27.108648154333935</v>
      </c>
      <c r="CE485" s="244"/>
      <c r="CF485" s="244"/>
      <c r="CG485" s="256">
        <v>80376</v>
      </c>
      <c r="CH485" s="256"/>
      <c r="CI485" s="256">
        <v>6950</v>
      </c>
      <c r="CJ485" s="256"/>
      <c r="CK485" s="256">
        <v>59066</v>
      </c>
      <c r="CL485" s="244"/>
      <c r="CM485" s="250">
        <f t="shared" si="177"/>
        <v>7.9586835535808351</v>
      </c>
      <c r="CN485" s="244"/>
      <c r="CO485" s="257">
        <v>5.4080238226355837</v>
      </c>
      <c r="CP485" s="244"/>
      <c r="CQ485" s="250">
        <f t="shared" si="178"/>
        <v>59.652166785070229</v>
      </c>
      <c r="CR485" s="244"/>
      <c r="CS485" s="245">
        <v>1.7131873641985627</v>
      </c>
      <c r="CT485" s="244"/>
      <c r="CU485" s="245">
        <v>24444</v>
      </c>
      <c r="CW485" s="245">
        <v>5523</v>
      </c>
      <c r="CX485" s="244"/>
      <c r="CY485" s="252">
        <f t="shared" si="172"/>
        <v>30.412063302478355</v>
      </c>
      <c r="CZ485" s="244"/>
      <c r="DA485" s="252">
        <f t="shared" si="173"/>
        <v>6.8714541654225139</v>
      </c>
      <c r="DE485" s="244">
        <v>8987</v>
      </c>
      <c r="DF485" s="244"/>
      <c r="DG485" s="244">
        <v>49987</v>
      </c>
      <c r="DH485" s="244"/>
      <c r="DI485" s="244">
        <v>11221</v>
      </c>
      <c r="DJ485" s="244"/>
      <c r="DK485" s="244">
        <v>70510</v>
      </c>
      <c r="DL485" s="244"/>
      <c r="DM485" s="244">
        <v>12.745709828393137</v>
      </c>
      <c r="DN485" s="244"/>
      <c r="DO485" s="244">
        <v>70.893490285065951</v>
      </c>
      <c r="DP485" s="244"/>
      <c r="DQ485" s="244">
        <v>15.914054744007942</v>
      </c>
      <c r="DR485" s="244"/>
      <c r="DS485" s="244">
        <v>18597</v>
      </c>
      <c r="DT485" s="244"/>
      <c r="DU485" s="244">
        <v>1432</v>
      </c>
      <c r="DV485" s="244"/>
      <c r="DW485" s="244">
        <v>70631</v>
      </c>
      <c r="DX485" s="244"/>
      <c r="DY485" s="244">
        <v>26.329798530390338</v>
      </c>
      <c r="DZ485" s="244"/>
      <c r="EA485" s="244">
        <v>2.0274383769166513</v>
      </c>
      <c r="EB485" s="244"/>
      <c r="EC485" s="245">
        <v>715000</v>
      </c>
      <c r="ED485" s="244"/>
      <c r="EE485" s="245">
        <v>480000</v>
      </c>
      <c r="EG485" s="245">
        <v>14.1</v>
      </c>
      <c r="EI485" s="245">
        <v>8.4</v>
      </c>
      <c r="EK485" s="242">
        <v>21.5</v>
      </c>
      <c r="EO485" s="244">
        <v>1.8</v>
      </c>
      <c r="EP485" s="244"/>
      <c r="GA485" s="254">
        <v>3.7799543763844121</v>
      </c>
      <c r="GB485" s="254"/>
      <c r="GC485" s="254">
        <v>11.004554730903566</v>
      </c>
      <c r="GD485" s="254"/>
      <c r="GE485" s="254">
        <v>64.808210039480059</v>
      </c>
      <c r="GF485" s="254"/>
      <c r="GG485" s="254">
        <v>127.20213302097399</v>
      </c>
      <c r="GH485" s="254"/>
      <c r="GI485" s="254">
        <v>76.56859811047228</v>
      </c>
      <c r="GJ485" s="254"/>
      <c r="GK485" s="254">
        <v>12.889168070283223</v>
      </c>
      <c r="GL485" s="254"/>
      <c r="GM485" s="254">
        <v>0</v>
      </c>
      <c r="GN485" s="254"/>
      <c r="GO485" s="254">
        <v>49.069611530700435</v>
      </c>
      <c r="GP485" s="254"/>
      <c r="GQ485" s="254">
        <v>1828</v>
      </c>
      <c r="GR485" s="254"/>
      <c r="GS485" s="254">
        <v>82.4</v>
      </c>
      <c r="GT485" s="254"/>
      <c r="GU485" s="184">
        <v>68.2</v>
      </c>
      <c r="GV485" s="184"/>
      <c r="GW485" s="184">
        <v>69.2</v>
      </c>
      <c r="GX485" s="184"/>
      <c r="GY485" s="184">
        <v>52.5</v>
      </c>
      <c r="GZ485" s="184"/>
      <c r="HC485" s="184"/>
      <c r="HG485" s="184">
        <v>434</v>
      </c>
      <c r="HH485" s="184"/>
      <c r="HI485" s="184">
        <v>3678</v>
      </c>
      <c r="HJ485" s="184"/>
      <c r="HK485" s="184">
        <v>104</v>
      </c>
      <c r="HL485" s="184"/>
      <c r="HM485" s="184">
        <v>4485</v>
      </c>
      <c r="HO485" s="183">
        <v>356.17316425690427</v>
      </c>
      <c r="HQ485" s="154"/>
      <c r="HS485" s="238">
        <v>16</v>
      </c>
      <c r="HT485" s="154"/>
      <c r="HU485" s="239"/>
      <c r="HW485" s="239">
        <v>126.16761244</v>
      </c>
      <c r="HX485" s="239"/>
      <c r="HY485" s="154"/>
      <c r="HZ485" s="154"/>
      <c r="IA485" s="184">
        <v>3</v>
      </c>
      <c r="IB485" s="184"/>
      <c r="IC485" s="184">
        <v>217</v>
      </c>
      <c r="ID485" s="184"/>
      <c r="IE485" s="185">
        <v>0.17367141368530742</v>
      </c>
      <c r="IF485" s="185"/>
      <c r="IG485" s="184">
        <v>12.562232256570569</v>
      </c>
    </row>
    <row r="486" spans="1:241" ht="15" customHeight="1" x14ac:dyDescent="0.25">
      <c r="A486" s="156">
        <v>483</v>
      </c>
      <c r="B486" s="155"/>
      <c r="C486" s="244"/>
      <c r="D486" s="244"/>
      <c r="E486" s="245">
        <v>168708</v>
      </c>
      <c r="F486" s="244"/>
      <c r="G486" s="244">
        <v>29589</v>
      </c>
      <c r="H486" s="244"/>
      <c r="I486" s="244">
        <v>27266</v>
      </c>
      <c r="J486" s="244"/>
      <c r="K486" s="244">
        <v>34758</v>
      </c>
      <c r="L486" s="244"/>
      <c r="M486" s="244">
        <v>15.540686040221221</v>
      </c>
      <c r="N486" s="244"/>
      <c r="O486" s="244">
        <v>14.320603791026118</v>
      </c>
      <c r="P486" s="244"/>
      <c r="Q486" s="244">
        <v>18.255539740647176</v>
      </c>
      <c r="R486" s="244"/>
      <c r="S486" s="244">
        <v>38</v>
      </c>
      <c r="U486" s="244"/>
      <c r="V486" s="244"/>
      <c r="W486" s="245">
        <v>522</v>
      </c>
      <c r="Y486" s="245">
        <v>0.28397345229028398</v>
      </c>
      <c r="AA486" s="245">
        <v>96021</v>
      </c>
      <c r="AC486" s="245">
        <v>52.473645956860793</v>
      </c>
      <c r="AE486" s="245">
        <v>99010</v>
      </c>
      <c r="AG486" s="245">
        <v>54.235412695282548</v>
      </c>
      <c r="AK486" s="245">
        <v>578</v>
      </c>
      <c r="AM486" s="245">
        <v>22608</v>
      </c>
      <c r="AO486" s="245">
        <v>13517</v>
      </c>
      <c r="AQ486" s="245">
        <v>153</v>
      </c>
      <c r="AS486" s="245">
        <v>1638</v>
      </c>
      <c r="AU486" s="245">
        <v>7515</v>
      </c>
      <c r="AW486" s="245">
        <v>368</v>
      </c>
      <c r="AY486" s="245">
        <v>3248</v>
      </c>
      <c r="AZ486" s="244"/>
      <c r="BA486" s="244"/>
      <c r="BB486" s="244"/>
      <c r="BC486" s="244">
        <v>1870</v>
      </c>
      <c r="BD486" s="244"/>
      <c r="BE486" s="244">
        <v>594</v>
      </c>
      <c r="BF486" s="244"/>
      <c r="BG486" s="244">
        <v>32</v>
      </c>
      <c r="BH486" s="244"/>
      <c r="BI486" s="244">
        <v>1244</v>
      </c>
      <c r="BJ486" s="244"/>
      <c r="BK486" s="244"/>
      <c r="BL486" s="244"/>
      <c r="BM486" s="245">
        <v>14241</v>
      </c>
      <c r="BO486" s="245">
        <v>13700</v>
      </c>
      <c r="BQ486" s="245">
        <v>5230</v>
      </c>
      <c r="BS486" s="245">
        <v>735</v>
      </c>
      <c r="BU486" s="245">
        <v>68167</v>
      </c>
      <c r="BW486" s="244"/>
      <c r="BX486" s="244"/>
      <c r="BY486" s="244"/>
      <c r="BZ486" s="244"/>
      <c r="CA486" s="244">
        <v>61536</v>
      </c>
      <c r="CB486" s="244"/>
      <c r="CC486" s="244">
        <v>34.170151093638076</v>
      </c>
      <c r="CE486" s="244"/>
      <c r="CF486" s="244"/>
      <c r="CG486" s="244">
        <v>92075</v>
      </c>
      <c r="CH486" s="244"/>
      <c r="CI486" s="244">
        <v>5669</v>
      </c>
      <c r="CJ486" s="244"/>
      <c r="CK486" s="244">
        <v>55769</v>
      </c>
      <c r="CL486" s="244"/>
      <c r="CM486" s="244">
        <v>5.7998444917335075</v>
      </c>
      <c r="CN486" s="244"/>
      <c r="CO486" s="257">
        <v>3.3</v>
      </c>
      <c r="CP486" s="244"/>
      <c r="CQ486" s="244">
        <v>63.671480591220288</v>
      </c>
      <c r="CR486" s="244"/>
      <c r="CS486" s="244">
        <v>2.490706319702602</v>
      </c>
      <c r="CT486" s="244"/>
      <c r="CU486" s="244">
        <v>29473</v>
      </c>
      <c r="CV486" s="244"/>
      <c r="CW486" s="244">
        <v>6488</v>
      </c>
      <c r="CX486" s="244"/>
      <c r="CY486" s="244">
        <v>32.695827740368081</v>
      </c>
      <c r="CZ486" s="244"/>
      <c r="DA486" s="244">
        <v>7.1974529358907509</v>
      </c>
      <c r="DE486" s="245">
        <v>10187</v>
      </c>
      <c r="DG486" s="245">
        <v>46139</v>
      </c>
      <c r="DI486" s="245">
        <v>10558</v>
      </c>
      <c r="DK486" s="245">
        <v>66970</v>
      </c>
      <c r="DM486" s="245">
        <v>15.211288636703003</v>
      </c>
      <c r="DO486" s="245">
        <v>68.895027624309392</v>
      </c>
      <c r="DQ486" s="245">
        <v>15.765268030461401</v>
      </c>
      <c r="DS486" s="245">
        <v>20201</v>
      </c>
      <c r="DU486" s="245">
        <v>1422</v>
      </c>
      <c r="DW486" s="245">
        <v>66974</v>
      </c>
      <c r="DY486" s="245">
        <v>30.56219552785258</v>
      </c>
      <c r="EA486" s="245">
        <v>2.1513510242367393</v>
      </c>
      <c r="EB486" s="244"/>
      <c r="EC486" s="245">
        <v>675000</v>
      </c>
      <c r="ED486" s="244"/>
      <c r="EE486" s="245">
        <v>475000</v>
      </c>
      <c r="EK486" s="242">
        <v>10.100000000000001</v>
      </c>
      <c r="EO486" s="244">
        <v>1.2102985403066089</v>
      </c>
      <c r="EP486" s="244"/>
      <c r="GA486" s="254">
        <v>1.1317304234156904</v>
      </c>
      <c r="GB486" s="254"/>
      <c r="GC486" s="254">
        <v>15.689227455698614</v>
      </c>
      <c r="GD486" s="254"/>
      <c r="GE486" s="254">
        <v>66.420390598138113</v>
      </c>
      <c r="GF486" s="254"/>
      <c r="GG486" s="254">
        <v>126.51716272743232</v>
      </c>
      <c r="GH486" s="254"/>
      <c r="GI486" s="254">
        <v>82.677584863491788</v>
      </c>
      <c r="GJ486" s="254"/>
      <c r="GK486" s="254">
        <v>15.263576402601629</v>
      </c>
      <c r="GL486" s="254"/>
      <c r="GM486" s="254">
        <v>0</v>
      </c>
      <c r="GN486" s="254"/>
      <c r="GO486" s="254">
        <v>50.977280601415593</v>
      </c>
      <c r="GP486" s="254"/>
      <c r="GQ486" s="254">
        <v>1876</v>
      </c>
      <c r="GR486" s="254"/>
      <c r="GS486" s="254">
        <v>85.9</v>
      </c>
      <c r="GT486" s="254"/>
      <c r="GU486" s="184">
        <v>71.7</v>
      </c>
      <c r="GV486" s="184"/>
      <c r="GW486" s="184">
        <v>71.599999999999994</v>
      </c>
      <c r="GX486" s="184"/>
      <c r="GY486" s="184">
        <v>55</v>
      </c>
      <c r="GZ486" s="184"/>
      <c r="HC486" s="184"/>
      <c r="HG486" s="184">
        <v>410</v>
      </c>
      <c r="HH486" s="184"/>
      <c r="HI486" s="184">
        <v>3638</v>
      </c>
      <c r="HJ486" s="184"/>
      <c r="HK486" s="184">
        <v>95</v>
      </c>
      <c r="HL486" s="184"/>
      <c r="HM486" s="184">
        <v>4348</v>
      </c>
      <c r="HO486" s="183">
        <v>321.84484570555077</v>
      </c>
      <c r="HQ486" s="154"/>
      <c r="HS486" s="238">
        <v>16</v>
      </c>
      <c r="HT486" s="154"/>
      <c r="HU486" s="239"/>
      <c r="HW486" s="239">
        <v>128.68158114000002</v>
      </c>
      <c r="HX486" s="239"/>
      <c r="HY486" s="154"/>
      <c r="HZ486" s="154"/>
      <c r="IA486" s="184">
        <v>9</v>
      </c>
      <c r="IB486" s="184"/>
      <c r="IC486" s="184">
        <v>196</v>
      </c>
      <c r="ID486" s="184"/>
      <c r="IE486" s="185">
        <v>0.51116323713998491</v>
      </c>
      <c r="IF486" s="185"/>
      <c r="IG486" s="184">
        <v>11.131999386604116</v>
      </c>
    </row>
    <row r="487" spans="1:241" ht="15" customHeight="1" x14ac:dyDescent="0.25">
      <c r="A487" s="156">
        <v>484</v>
      </c>
      <c r="B487" s="155"/>
      <c r="C487" s="244"/>
      <c r="D487" s="244"/>
      <c r="E487" s="245">
        <v>170778</v>
      </c>
      <c r="F487" s="244"/>
      <c r="G487" s="244"/>
      <c r="H487" s="244"/>
      <c r="I487" s="244"/>
      <c r="J487" s="244"/>
      <c r="K487" s="244"/>
      <c r="L487" s="244"/>
      <c r="M487" s="244"/>
      <c r="N487" s="244"/>
      <c r="O487" s="244"/>
      <c r="P487" s="244"/>
      <c r="Q487" s="244"/>
      <c r="R487" s="244"/>
      <c r="S487" s="244"/>
      <c r="U487" s="244"/>
      <c r="V487" s="244"/>
      <c r="W487" s="244"/>
      <c r="X487" s="244"/>
      <c r="Y487" s="244"/>
      <c r="Z487" s="244"/>
      <c r="AA487" s="244"/>
      <c r="AB487" s="244"/>
      <c r="AC487" s="244"/>
      <c r="AD487" s="244"/>
      <c r="AE487" s="244"/>
      <c r="AF487" s="244"/>
      <c r="AG487" s="244"/>
      <c r="AH487" s="244"/>
      <c r="AI487" s="244"/>
      <c r="AJ487" s="244"/>
      <c r="AK487" s="244"/>
      <c r="AL487" s="244"/>
      <c r="AM487" s="244"/>
      <c r="AN487" s="244"/>
      <c r="AO487" s="244"/>
      <c r="AP487" s="244"/>
      <c r="AQ487" s="244"/>
      <c r="AR487" s="244"/>
      <c r="AS487" s="244"/>
      <c r="AT487" s="244"/>
      <c r="AU487" s="244"/>
      <c r="AV487" s="244"/>
      <c r="AW487" s="244"/>
      <c r="AX487" s="244"/>
      <c r="AY487" s="244"/>
      <c r="AZ487" s="244"/>
      <c r="BA487" s="244"/>
      <c r="BB487" s="244"/>
      <c r="BC487" s="244">
        <v>2291</v>
      </c>
      <c r="BD487" s="244"/>
      <c r="BE487" s="244">
        <v>606</v>
      </c>
      <c r="BF487" s="244"/>
      <c r="BG487" s="244">
        <v>32</v>
      </c>
      <c r="BH487" s="244"/>
      <c r="BI487" s="244">
        <v>1647</v>
      </c>
      <c r="BJ487" s="244"/>
      <c r="BK487" s="244"/>
      <c r="BL487" s="244"/>
      <c r="BM487" s="244"/>
      <c r="BN487" s="244"/>
      <c r="BO487" s="244"/>
      <c r="BP487" s="244"/>
      <c r="BQ487" s="244"/>
      <c r="BR487" s="244"/>
      <c r="BS487" s="244"/>
      <c r="BT487" s="244"/>
      <c r="BU487" s="244"/>
      <c r="BW487" s="244"/>
      <c r="BX487" s="244"/>
      <c r="BY487" s="244"/>
      <c r="BZ487" s="244"/>
      <c r="CA487" s="244"/>
      <c r="CB487" s="244"/>
      <c r="CC487" s="244"/>
      <c r="CE487" s="244"/>
      <c r="CF487" s="244"/>
      <c r="CG487" s="244"/>
      <c r="CH487" s="244"/>
      <c r="CI487" s="244"/>
      <c r="CJ487" s="244"/>
      <c r="CK487" s="244"/>
      <c r="CL487" s="244"/>
      <c r="CM487" s="244"/>
      <c r="CN487" s="244"/>
      <c r="CO487" s="257">
        <v>3.8</v>
      </c>
      <c r="CP487" s="244"/>
      <c r="CQ487" s="244"/>
      <c r="CR487" s="244"/>
      <c r="CS487" s="244"/>
      <c r="CT487" s="244"/>
      <c r="CU487" s="244"/>
      <c r="CV487" s="244"/>
      <c r="CW487" s="244"/>
      <c r="CX487" s="244"/>
      <c r="CY487" s="244"/>
      <c r="CZ487" s="244"/>
      <c r="DA487" s="244"/>
      <c r="DE487" s="244"/>
      <c r="DF487" s="244"/>
      <c r="DG487" s="244"/>
      <c r="DH487" s="244"/>
      <c r="DI487" s="244"/>
      <c r="DJ487" s="244"/>
      <c r="DK487" s="244"/>
      <c r="DL487" s="244"/>
      <c r="DM487" s="244"/>
      <c r="DN487" s="244"/>
      <c r="DO487" s="244"/>
      <c r="DP487" s="244"/>
      <c r="DQ487" s="244"/>
      <c r="DR487" s="244"/>
      <c r="DS487" s="244"/>
      <c r="DT487" s="244"/>
      <c r="DU487" s="244"/>
      <c r="DV487" s="244"/>
      <c r="DW487" s="244"/>
      <c r="DX487" s="244"/>
      <c r="DY487" s="244"/>
      <c r="DZ487" s="244"/>
      <c r="EA487" s="244"/>
      <c r="EB487" s="244"/>
      <c r="EC487" s="245">
        <v>667050</v>
      </c>
      <c r="ED487" s="244"/>
      <c r="EE487" s="245">
        <v>487250</v>
      </c>
      <c r="EK487" s="242">
        <v>6.5</v>
      </c>
      <c r="EO487" s="244"/>
      <c r="EP487" s="244"/>
      <c r="GA487" s="254">
        <v>2.0707197345618202</v>
      </c>
      <c r="GB487" s="254"/>
      <c r="GC487" s="254">
        <v>13.512515431338258</v>
      </c>
      <c r="GD487" s="254"/>
      <c r="GE487" s="254">
        <v>72.111322254229748</v>
      </c>
      <c r="GF487" s="254"/>
      <c r="GG487" s="254">
        <v>138.11943304069936</v>
      </c>
      <c r="GH487" s="254"/>
      <c r="GI487" s="254">
        <v>79.599568486864484</v>
      </c>
      <c r="GJ487" s="254"/>
      <c r="GK487" s="254">
        <v>14.578282613091734</v>
      </c>
      <c r="GL487" s="254"/>
      <c r="GM487" s="254">
        <v>1.7295999987737407</v>
      </c>
      <c r="GN487" s="254"/>
      <c r="GO487" s="254">
        <v>52.899782666909232</v>
      </c>
      <c r="GP487" s="254"/>
      <c r="GQ487" s="254">
        <v>1946</v>
      </c>
      <c r="GR487" s="254"/>
      <c r="GS487" s="254">
        <v>85.1</v>
      </c>
      <c r="GT487" s="254"/>
      <c r="GU487" s="184">
        <v>71.8</v>
      </c>
      <c r="GV487" s="184"/>
      <c r="GW487" s="184">
        <v>71.599999999999994</v>
      </c>
      <c r="GX487" s="184"/>
      <c r="GY487" s="184">
        <v>56.4</v>
      </c>
      <c r="GZ487" s="184"/>
      <c r="HC487" s="184"/>
      <c r="HG487" s="184">
        <v>525</v>
      </c>
      <c r="HH487" s="184"/>
      <c r="HI487" s="184">
        <v>3654</v>
      </c>
      <c r="HJ487" s="184"/>
      <c r="HK487" s="184">
        <v>115</v>
      </c>
      <c r="HL487" s="184"/>
      <c r="HM487" s="184">
        <v>4582</v>
      </c>
      <c r="HO487" s="183">
        <v>283.81489616025533</v>
      </c>
      <c r="HQ487" s="154"/>
      <c r="HS487" s="238">
        <v>16</v>
      </c>
      <c r="HT487" s="154"/>
      <c r="HU487" s="239"/>
      <c r="HW487" s="239">
        <v>125.71469395</v>
      </c>
      <c r="HX487" s="239"/>
      <c r="HY487" s="154"/>
      <c r="HZ487" s="154"/>
      <c r="IA487" s="184">
        <v>1</v>
      </c>
      <c r="IB487" s="184"/>
      <c r="IC487" s="184">
        <v>100</v>
      </c>
      <c r="ID487" s="184"/>
      <c r="IE487" s="185">
        <v>5.6266387585384242E-2</v>
      </c>
      <c r="IF487" s="185"/>
      <c r="IG487" s="184">
        <v>5.6266387585384239</v>
      </c>
    </row>
    <row r="488" spans="1:241" ht="15" customHeight="1" x14ac:dyDescent="0.25">
      <c r="A488" s="156">
        <v>485</v>
      </c>
      <c r="B488" s="155"/>
      <c r="C488" s="244"/>
      <c r="D488" s="244"/>
      <c r="E488" s="245">
        <v>173070</v>
      </c>
      <c r="F488" s="244"/>
      <c r="G488" s="244"/>
      <c r="H488" s="244"/>
      <c r="I488" s="244"/>
      <c r="J488" s="244"/>
      <c r="K488" s="244"/>
      <c r="L488" s="244"/>
      <c r="M488" s="244"/>
      <c r="N488" s="244"/>
      <c r="O488" s="244"/>
      <c r="P488" s="244"/>
      <c r="Q488" s="244"/>
      <c r="R488" s="244"/>
      <c r="S488" s="244"/>
      <c r="U488" s="244"/>
      <c r="V488" s="244"/>
      <c r="W488" s="244"/>
      <c r="X488" s="244"/>
      <c r="Y488" s="244"/>
      <c r="Z488" s="244"/>
      <c r="AA488" s="244"/>
      <c r="AB488" s="244"/>
      <c r="AC488" s="244"/>
      <c r="AD488" s="244"/>
      <c r="AE488" s="244"/>
      <c r="AF488" s="244"/>
      <c r="AG488" s="244"/>
      <c r="AH488" s="244"/>
      <c r="AI488" s="244"/>
      <c r="AJ488" s="244"/>
      <c r="AK488" s="244"/>
      <c r="AL488" s="244"/>
      <c r="AM488" s="244"/>
      <c r="AN488" s="244"/>
      <c r="AO488" s="244"/>
      <c r="AP488" s="244"/>
      <c r="AQ488" s="244"/>
      <c r="AR488" s="244"/>
      <c r="AS488" s="244"/>
      <c r="AT488" s="244"/>
      <c r="AU488" s="244"/>
      <c r="AV488" s="244"/>
      <c r="AW488" s="244"/>
      <c r="AX488" s="244"/>
      <c r="AY488" s="244"/>
      <c r="AZ488" s="244"/>
      <c r="BA488" s="244"/>
      <c r="BB488" s="244"/>
      <c r="BC488" s="244">
        <v>1824</v>
      </c>
      <c r="BD488" s="244"/>
      <c r="BE488" s="244">
        <v>622</v>
      </c>
      <c r="BF488" s="244"/>
      <c r="BG488" s="244">
        <v>7</v>
      </c>
      <c r="BH488" s="244"/>
      <c r="BI488" s="244">
        <v>1011</v>
      </c>
      <c r="BJ488" s="244"/>
      <c r="BK488" s="244"/>
      <c r="BL488" s="244"/>
      <c r="BM488" s="244"/>
      <c r="BN488" s="244"/>
      <c r="BO488" s="244"/>
      <c r="BP488" s="244"/>
      <c r="BQ488" s="244"/>
      <c r="BR488" s="244"/>
      <c r="BS488" s="244"/>
      <c r="BT488" s="244"/>
      <c r="BU488" s="244"/>
      <c r="BW488" s="244"/>
      <c r="BX488" s="244"/>
      <c r="BY488" s="244"/>
      <c r="BZ488" s="244"/>
      <c r="CA488" s="244"/>
      <c r="CB488" s="244"/>
      <c r="CC488" s="244"/>
      <c r="CE488" s="244"/>
      <c r="CF488" s="244"/>
      <c r="CG488" s="244"/>
      <c r="CH488" s="244"/>
      <c r="CI488" s="244"/>
      <c r="CJ488" s="244"/>
      <c r="CK488" s="244"/>
      <c r="CL488" s="244"/>
      <c r="CM488" s="244"/>
      <c r="CN488" s="244"/>
      <c r="CO488" s="257">
        <v>3.8</v>
      </c>
      <c r="CP488" s="244"/>
      <c r="CQ488" s="244"/>
      <c r="CR488" s="244"/>
      <c r="CS488" s="244"/>
      <c r="CT488" s="244"/>
      <c r="CU488" s="244"/>
      <c r="CV488" s="244"/>
      <c r="CW488" s="244"/>
      <c r="CX488" s="244"/>
      <c r="CY488" s="244"/>
      <c r="CZ488" s="244"/>
      <c r="DA488" s="244"/>
      <c r="DE488" s="244"/>
      <c r="DF488" s="244"/>
      <c r="DG488" s="244"/>
      <c r="DH488" s="244"/>
      <c r="DI488" s="244"/>
      <c r="DJ488" s="244"/>
      <c r="DK488" s="244"/>
      <c r="DL488" s="244"/>
      <c r="DM488" s="244"/>
      <c r="DN488" s="244"/>
      <c r="DO488" s="244"/>
      <c r="DP488" s="244"/>
      <c r="DQ488" s="244"/>
      <c r="DR488" s="244"/>
      <c r="DS488" s="244"/>
      <c r="DT488" s="244"/>
      <c r="DU488" s="244"/>
      <c r="DV488" s="244"/>
      <c r="DW488" s="244"/>
      <c r="DX488" s="244"/>
      <c r="DY488" s="244"/>
      <c r="DZ488" s="244"/>
      <c r="EA488" s="244"/>
      <c r="EB488" s="244"/>
      <c r="EC488" s="245">
        <v>748000</v>
      </c>
      <c r="ED488" s="244"/>
      <c r="EE488" s="245">
        <v>527500</v>
      </c>
      <c r="EK488" s="242">
        <v>3</v>
      </c>
      <c r="EO488" s="244"/>
      <c r="EP488" s="244"/>
      <c r="GA488" s="254">
        <v>1.9477030050641426</v>
      </c>
      <c r="GB488" s="254"/>
      <c r="GC488" s="254">
        <v>13.415865963415948</v>
      </c>
      <c r="GD488" s="254"/>
      <c r="GE488" s="254">
        <v>68.47026661717068</v>
      </c>
      <c r="GF488" s="254"/>
      <c r="GG488" s="254">
        <v>123.37646159952263</v>
      </c>
      <c r="GH488" s="254"/>
      <c r="GI488" s="254">
        <v>73.961378730290477</v>
      </c>
      <c r="GJ488" s="254"/>
      <c r="GK488" s="254">
        <v>14.328499699699563</v>
      </c>
      <c r="GL488" s="254"/>
      <c r="GM488" s="254">
        <v>0.97610904815665089</v>
      </c>
      <c r="GN488" s="254"/>
      <c r="GO488" s="254">
        <v>48.809873796751774</v>
      </c>
      <c r="GP488" s="254"/>
      <c r="GQ488" s="254">
        <v>1942</v>
      </c>
      <c r="GR488" s="254"/>
      <c r="GS488" s="254">
        <v>83.7</v>
      </c>
      <c r="GT488" s="254"/>
      <c r="GU488" s="184">
        <v>76</v>
      </c>
      <c r="GV488" s="184"/>
      <c r="GW488" s="184">
        <v>69.7</v>
      </c>
      <c r="GX488" s="184"/>
      <c r="GY488" s="184">
        <v>53.9</v>
      </c>
      <c r="GZ488" s="184"/>
      <c r="HC488" s="184"/>
      <c r="HG488" s="184">
        <v>511</v>
      </c>
      <c r="HH488" s="184"/>
      <c r="HI488" s="184">
        <v>3644</v>
      </c>
      <c r="HJ488" s="184"/>
      <c r="HK488" s="184">
        <v>122</v>
      </c>
      <c r="HL488" s="184"/>
      <c r="HM488" s="184">
        <v>4627</v>
      </c>
      <c r="HO488" s="183">
        <v>312.57654043084244</v>
      </c>
      <c r="HQ488" s="154"/>
      <c r="HS488" s="238">
        <v>16</v>
      </c>
      <c r="HT488" s="154"/>
      <c r="HU488" s="239"/>
      <c r="HW488" s="239">
        <v>123.93987543</v>
      </c>
      <c r="HX488" s="239"/>
      <c r="HY488" s="154"/>
      <c r="HZ488" s="154"/>
      <c r="IA488" s="184">
        <v>5</v>
      </c>
      <c r="IB488" s="184"/>
      <c r="IC488" s="184">
        <v>110</v>
      </c>
      <c r="ID488" s="184"/>
      <c r="IE488" s="185">
        <v>0.2809462268921728</v>
      </c>
      <c r="IF488" s="185"/>
      <c r="IG488" s="184">
        <v>6.1808169916278022</v>
      </c>
    </row>
    <row r="489" spans="1:241" ht="15" customHeight="1" x14ac:dyDescent="0.25">
      <c r="A489" s="156">
        <v>486</v>
      </c>
      <c r="B489" s="155"/>
      <c r="C489" s="244"/>
      <c r="D489" s="244"/>
      <c r="E489" s="245">
        <v>176170</v>
      </c>
      <c r="F489" s="244"/>
      <c r="G489" s="244"/>
      <c r="H489" s="244"/>
      <c r="I489" s="244"/>
      <c r="J489" s="244"/>
      <c r="K489" s="244"/>
      <c r="L489" s="244"/>
      <c r="M489" s="244"/>
      <c r="N489" s="244"/>
      <c r="O489" s="244"/>
      <c r="P489" s="244"/>
      <c r="Q489" s="244"/>
      <c r="R489" s="244"/>
      <c r="S489" s="244"/>
      <c r="U489" s="244"/>
      <c r="V489" s="244"/>
      <c r="W489" s="244"/>
      <c r="X489" s="244"/>
      <c r="Y489" s="244"/>
      <c r="Z489" s="244"/>
      <c r="AA489" s="244"/>
      <c r="AB489" s="244"/>
      <c r="AC489" s="244"/>
      <c r="AD489" s="244"/>
      <c r="AE489" s="244"/>
      <c r="AF489" s="244"/>
      <c r="AG489" s="244"/>
      <c r="AH489" s="244"/>
      <c r="AI489" s="244"/>
      <c r="AJ489" s="244"/>
      <c r="AK489" s="244"/>
      <c r="AL489" s="244"/>
      <c r="AM489" s="244"/>
      <c r="AN489" s="244"/>
      <c r="AO489" s="244"/>
      <c r="AP489" s="244"/>
      <c r="AQ489" s="244"/>
      <c r="AR489" s="244"/>
      <c r="AS489" s="244"/>
      <c r="AT489" s="244"/>
      <c r="AU489" s="244"/>
      <c r="AV489" s="244"/>
      <c r="AW489" s="244"/>
      <c r="AX489" s="244"/>
      <c r="AY489" s="244"/>
      <c r="AZ489" s="244"/>
      <c r="BA489" s="244"/>
      <c r="BB489" s="244"/>
      <c r="BC489" s="244">
        <v>1630</v>
      </c>
      <c r="BD489" s="244"/>
      <c r="BE489" s="244">
        <v>544</v>
      </c>
      <c r="BF489" s="244"/>
      <c r="BG489" s="244">
        <v>9</v>
      </c>
      <c r="BH489" s="244"/>
      <c r="BI489" s="244">
        <v>568</v>
      </c>
      <c r="BJ489" s="244"/>
      <c r="BK489" s="244"/>
      <c r="BL489" s="244"/>
      <c r="BM489" s="244"/>
      <c r="BN489" s="244"/>
      <c r="BO489" s="244"/>
      <c r="BP489" s="244"/>
      <c r="BQ489" s="244"/>
      <c r="BR489" s="244"/>
      <c r="BS489" s="244"/>
      <c r="BT489" s="244"/>
      <c r="BU489" s="244"/>
      <c r="BW489" s="244"/>
      <c r="BX489" s="244"/>
      <c r="BY489" s="244"/>
      <c r="BZ489" s="244"/>
      <c r="CA489" s="244"/>
      <c r="CB489" s="244"/>
      <c r="CC489" s="244"/>
      <c r="CE489" s="244"/>
      <c r="CF489" s="244"/>
      <c r="CG489" s="244"/>
      <c r="CH489" s="244"/>
      <c r="CI489" s="244"/>
      <c r="CJ489" s="244"/>
      <c r="CK489" s="244"/>
      <c r="CL489" s="244"/>
      <c r="CM489" s="244"/>
      <c r="CN489" s="244"/>
      <c r="CO489" s="257">
        <v>3.2</v>
      </c>
      <c r="CP489" s="244"/>
      <c r="CQ489" s="244"/>
      <c r="CR489" s="244"/>
      <c r="CS489" s="244"/>
      <c r="CT489" s="244"/>
      <c r="CU489" s="244"/>
      <c r="CV489" s="244"/>
      <c r="CW489" s="244"/>
      <c r="CX489" s="244"/>
      <c r="CY489" s="244"/>
      <c r="CZ489" s="244"/>
      <c r="DA489" s="244"/>
      <c r="DE489" s="244"/>
      <c r="DF489" s="244"/>
      <c r="DG489" s="244"/>
      <c r="DH489" s="244"/>
      <c r="DI489" s="244"/>
      <c r="DJ489" s="244"/>
      <c r="DK489" s="244"/>
      <c r="DL489" s="244"/>
      <c r="DM489" s="244"/>
      <c r="DN489" s="244"/>
      <c r="DO489" s="244"/>
      <c r="DP489" s="244"/>
      <c r="DQ489" s="244"/>
      <c r="DR489" s="244"/>
      <c r="DS489" s="244"/>
      <c r="DT489" s="244"/>
      <c r="DU489" s="244"/>
      <c r="DV489" s="244"/>
      <c r="DW489" s="244"/>
      <c r="DX489" s="244"/>
      <c r="DY489" s="244"/>
      <c r="DZ489" s="244"/>
      <c r="EA489" s="244"/>
      <c r="EB489" s="244"/>
      <c r="EC489" s="245">
        <v>860000</v>
      </c>
      <c r="ED489" s="244"/>
      <c r="EE489" s="245">
        <v>551125</v>
      </c>
      <c r="EK489" s="242">
        <v>5.8999999999999995</v>
      </c>
      <c r="EO489" s="244"/>
      <c r="EP489" s="244"/>
      <c r="GA489" s="254">
        <v>2.7357442079165599</v>
      </c>
      <c r="GB489" s="254"/>
      <c r="GC489" s="254">
        <v>12.067123373766576</v>
      </c>
      <c r="GD489" s="254"/>
      <c r="GE489" s="254">
        <v>66.558441558441558</v>
      </c>
      <c r="GF489" s="254"/>
      <c r="GG489" s="254">
        <v>126.49542575650949</v>
      </c>
      <c r="GH489" s="254"/>
      <c r="GI489" s="254">
        <v>85.462924172601589</v>
      </c>
      <c r="GJ489" s="254"/>
      <c r="GK489" s="254">
        <v>19.123371128786594</v>
      </c>
      <c r="GL489" s="254"/>
      <c r="GM489" s="254">
        <v>0.52260256075254763</v>
      </c>
      <c r="GN489" s="254"/>
      <c r="GO489" s="254">
        <v>49.754160615064826</v>
      </c>
      <c r="GP489" s="254"/>
      <c r="GQ489" s="254">
        <v>1908</v>
      </c>
      <c r="GR489" s="254"/>
      <c r="GS489" s="254">
        <v>86.1</v>
      </c>
      <c r="GT489" s="254"/>
      <c r="GU489" s="184">
        <v>72.8</v>
      </c>
      <c r="GV489" s="184"/>
      <c r="GW489" s="184">
        <v>73.199999999999989</v>
      </c>
      <c r="GX489" s="184"/>
      <c r="GY489" s="184">
        <v>56.400000000000006</v>
      </c>
      <c r="GZ489" s="184"/>
      <c r="HC489" s="184"/>
      <c r="HG489" s="184">
        <v>578</v>
      </c>
      <c r="HH489" s="184"/>
      <c r="HI489" s="184">
        <v>3497</v>
      </c>
      <c r="HJ489" s="184"/>
      <c r="HK489" s="184">
        <v>249</v>
      </c>
      <c r="HL489" s="184"/>
      <c r="HM489" s="184">
        <v>4820</v>
      </c>
      <c r="HO489" s="183">
        <v>307.39007338071303</v>
      </c>
      <c r="HQ489" s="154"/>
      <c r="HS489" s="238">
        <v>16</v>
      </c>
      <c r="HT489" s="154"/>
      <c r="HU489" s="239"/>
      <c r="HW489" s="239">
        <v>121.19933656000001</v>
      </c>
      <c r="HX489" s="239"/>
      <c r="HY489" s="154"/>
      <c r="HZ489" s="154"/>
      <c r="IA489" s="184">
        <v>6</v>
      </c>
      <c r="IB489" s="184"/>
      <c r="IC489" s="184">
        <v>131</v>
      </c>
      <c r="ID489" s="184"/>
      <c r="IE489" s="185">
        <v>0.33384672805225035</v>
      </c>
      <c r="IF489" s="185"/>
      <c r="IG489" s="184">
        <v>7.2889868958074651</v>
      </c>
    </row>
    <row r="490" spans="1:241" ht="15" customHeight="1" x14ac:dyDescent="0.25">
      <c r="A490" s="156">
        <v>487</v>
      </c>
      <c r="B490" s="155"/>
      <c r="C490" s="244"/>
      <c r="D490" s="244"/>
      <c r="E490" s="245">
        <v>175731</v>
      </c>
      <c r="F490" s="244"/>
      <c r="G490" s="244"/>
      <c r="H490" s="244"/>
      <c r="I490" s="244"/>
      <c r="J490" s="244"/>
      <c r="K490" s="244"/>
      <c r="L490" s="244"/>
      <c r="M490" s="244"/>
      <c r="N490" s="244"/>
      <c r="O490" s="244"/>
      <c r="P490" s="244"/>
      <c r="Q490" s="244"/>
      <c r="R490" s="244"/>
      <c r="S490" s="244"/>
      <c r="U490" s="244"/>
      <c r="V490" s="244"/>
      <c r="W490" s="244"/>
      <c r="X490" s="244"/>
      <c r="Y490" s="244"/>
      <c r="Z490" s="244"/>
      <c r="AA490" s="244"/>
      <c r="AB490" s="244"/>
      <c r="AC490" s="244"/>
      <c r="AD490" s="244"/>
      <c r="AE490" s="244"/>
      <c r="AF490" s="244"/>
      <c r="AG490" s="244"/>
      <c r="AH490" s="244"/>
      <c r="AI490" s="244"/>
      <c r="AJ490" s="244"/>
      <c r="AK490" s="244"/>
      <c r="AL490" s="244"/>
      <c r="AM490" s="244"/>
      <c r="AN490" s="244"/>
      <c r="AO490" s="244"/>
      <c r="AP490" s="244"/>
      <c r="AQ490" s="244"/>
      <c r="AR490" s="244"/>
      <c r="AS490" s="244"/>
      <c r="AT490" s="244"/>
      <c r="AU490" s="244"/>
      <c r="AV490" s="244"/>
      <c r="AW490" s="244"/>
      <c r="AX490" s="244"/>
      <c r="AY490" s="244"/>
      <c r="AZ490" s="244"/>
      <c r="BA490" s="244"/>
      <c r="BB490" s="244"/>
      <c r="BC490" s="244">
        <v>2038</v>
      </c>
      <c r="BD490" s="244"/>
      <c r="BE490" s="244">
        <v>531</v>
      </c>
      <c r="BF490" s="244"/>
      <c r="BG490" s="244">
        <v>10</v>
      </c>
      <c r="BH490" s="244"/>
      <c r="BI490" s="244">
        <v>646</v>
      </c>
      <c r="BJ490" s="244"/>
      <c r="BK490" s="244"/>
      <c r="BL490" s="244"/>
      <c r="BM490" s="244"/>
      <c r="BN490" s="244"/>
      <c r="BO490" s="244"/>
      <c r="BP490" s="244"/>
      <c r="BQ490" s="244"/>
      <c r="BR490" s="244"/>
      <c r="BS490" s="244"/>
      <c r="BT490" s="244"/>
      <c r="BU490" s="244"/>
      <c r="BW490" s="244"/>
      <c r="BX490" s="244"/>
      <c r="BY490" s="244"/>
      <c r="BZ490" s="244"/>
      <c r="CA490" s="244"/>
      <c r="CB490" s="244"/>
      <c r="CC490" s="244"/>
      <c r="CE490" s="244"/>
      <c r="CF490" s="244"/>
      <c r="CG490" s="244"/>
      <c r="CH490" s="244"/>
      <c r="CI490" s="244"/>
      <c r="CJ490" s="244"/>
      <c r="CK490" s="244"/>
      <c r="CL490" s="244"/>
      <c r="CM490" s="244"/>
      <c r="CN490" s="244"/>
      <c r="CO490" s="257">
        <v>3.2</v>
      </c>
      <c r="CP490" s="244"/>
      <c r="CQ490" s="244"/>
      <c r="CR490" s="244"/>
      <c r="CS490" s="244"/>
      <c r="CT490" s="244"/>
      <c r="CU490" s="244"/>
      <c r="CV490" s="244"/>
      <c r="CW490" s="244"/>
      <c r="CX490" s="244"/>
      <c r="CY490" s="244"/>
      <c r="CZ490" s="244"/>
      <c r="DA490" s="244"/>
      <c r="DE490" s="244"/>
      <c r="DF490" s="244"/>
      <c r="DG490" s="244"/>
      <c r="DH490" s="244"/>
      <c r="DI490" s="244"/>
      <c r="DJ490" s="244"/>
      <c r="DK490" s="244"/>
      <c r="DL490" s="244"/>
      <c r="DM490" s="244"/>
      <c r="DN490" s="244"/>
      <c r="DO490" s="244"/>
      <c r="DP490" s="244"/>
      <c r="DQ490" s="244"/>
      <c r="DR490" s="244"/>
      <c r="DS490" s="244"/>
      <c r="DT490" s="244"/>
      <c r="DU490" s="244"/>
      <c r="DV490" s="244"/>
      <c r="DW490" s="244"/>
      <c r="DX490" s="244"/>
      <c r="DY490" s="244"/>
      <c r="DZ490" s="244"/>
      <c r="EA490" s="244"/>
      <c r="EB490" s="244"/>
      <c r="EC490" s="245">
        <v>1100000</v>
      </c>
      <c r="ED490" s="244"/>
      <c r="EE490" s="245">
        <v>630000</v>
      </c>
      <c r="EK490" s="242">
        <v>4</v>
      </c>
      <c r="EO490" s="244"/>
      <c r="EP490" s="244"/>
      <c r="GA490" s="254">
        <v>2.6323553532420561</v>
      </c>
      <c r="GB490" s="254"/>
      <c r="GC490" s="254">
        <v>11.463409546635052</v>
      </c>
      <c r="GD490" s="254"/>
      <c r="GE490" s="254">
        <v>58.584171018763421</v>
      </c>
      <c r="GF490" s="254"/>
      <c r="GG490" s="254">
        <v>126.40218600650313</v>
      </c>
      <c r="GH490" s="254"/>
      <c r="GI490" s="254">
        <v>77.29248100744185</v>
      </c>
      <c r="GJ490" s="254"/>
      <c r="GK490" s="254">
        <v>16.462321861765851</v>
      </c>
      <c r="GL490" s="254"/>
      <c r="GM490" s="254">
        <v>1.0308598122897052</v>
      </c>
      <c r="GN490" s="254"/>
      <c r="GO490" s="254">
        <v>45.884231731117325</v>
      </c>
      <c r="GP490" s="254"/>
      <c r="GQ490" s="254">
        <v>1886</v>
      </c>
      <c r="GR490" s="254"/>
      <c r="GS490" s="254">
        <v>87.7</v>
      </c>
      <c r="GT490" s="254"/>
      <c r="GU490" s="184">
        <v>79.599999999999994</v>
      </c>
      <c r="GV490" s="184"/>
      <c r="GW490" s="184">
        <v>73.400000000000006</v>
      </c>
      <c r="GX490" s="184"/>
      <c r="GY490" s="184">
        <v>57.2</v>
      </c>
      <c r="GZ490" s="184"/>
      <c r="HC490" s="184"/>
      <c r="HG490" s="223">
        <v>646.89764749752749</v>
      </c>
      <c r="HH490" s="223"/>
      <c r="HI490" s="223">
        <v>3652.782956922129</v>
      </c>
      <c r="HJ490" s="223"/>
      <c r="HK490" s="223">
        <v>309.66779617049565</v>
      </c>
      <c r="HL490" s="223"/>
      <c r="HM490" s="223">
        <v>5335.1491863789406</v>
      </c>
      <c r="HO490" s="183">
        <v>336.03905318726231</v>
      </c>
      <c r="HQ490" s="154"/>
      <c r="HS490" s="238">
        <v>15</v>
      </c>
      <c r="HT490" s="154"/>
      <c r="HU490" s="239"/>
      <c r="HW490" s="239">
        <v>122.05330367000001</v>
      </c>
      <c r="HX490" s="239"/>
      <c r="HY490" s="154"/>
      <c r="HZ490" s="154"/>
      <c r="IA490" s="184">
        <v>4</v>
      </c>
      <c r="IB490" s="184"/>
      <c r="IC490" s="184">
        <v>129</v>
      </c>
      <c r="ID490" s="184"/>
      <c r="IE490" s="185">
        <v>0.21965785542463917</v>
      </c>
      <c r="IF490" s="185"/>
      <c r="IG490" s="184">
        <v>7.0839658374446124</v>
      </c>
    </row>
    <row r="491" spans="1:241" ht="15" customHeight="1" x14ac:dyDescent="0.25">
      <c r="A491" s="156">
        <v>488</v>
      </c>
      <c r="B491" s="155"/>
      <c r="C491" s="244"/>
      <c r="D491" s="244"/>
      <c r="E491" s="245">
        <v>177345</v>
      </c>
      <c r="F491" s="244"/>
      <c r="G491" s="244"/>
      <c r="H491" s="244"/>
      <c r="I491" s="244"/>
      <c r="J491" s="244"/>
      <c r="K491" s="244"/>
      <c r="L491" s="244"/>
      <c r="M491" s="244"/>
      <c r="N491" s="244"/>
      <c r="O491" s="244"/>
      <c r="P491" s="244"/>
      <c r="Q491" s="244"/>
      <c r="R491" s="244"/>
      <c r="S491" s="244"/>
      <c r="U491" s="244"/>
      <c r="V491" s="244"/>
      <c r="W491" s="244"/>
      <c r="X491" s="244"/>
      <c r="Y491" s="244"/>
      <c r="Z491" s="244"/>
      <c r="AA491" s="244"/>
      <c r="AB491" s="244"/>
      <c r="AC491" s="244"/>
      <c r="AD491" s="244"/>
      <c r="AE491" s="244"/>
      <c r="AF491" s="244"/>
      <c r="AG491" s="244"/>
      <c r="AH491" s="244"/>
      <c r="AI491" s="244"/>
      <c r="AJ491" s="244"/>
      <c r="AK491" s="244"/>
      <c r="AL491" s="244"/>
      <c r="AM491" s="244"/>
      <c r="AN491" s="244"/>
      <c r="AO491" s="244"/>
      <c r="AP491" s="244"/>
      <c r="AQ491" s="244"/>
      <c r="AR491" s="244"/>
      <c r="AS491" s="244"/>
      <c r="AT491" s="244"/>
      <c r="AU491" s="244"/>
      <c r="AV491" s="244"/>
      <c r="AW491" s="244"/>
      <c r="AX491" s="244"/>
      <c r="AY491" s="244"/>
      <c r="AZ491" s="244"/>
      <c r="BA491" s="244"/>
      <c r="BB491" s="244"/>
      <c r="BC491" s="268">
        <v>1486</v>
      </c>
      <c r="BD491" s="240"/>
      <c r="BE491" s="268">
        <v>472</v>
      </c>
      <c r="BF491" s="240"/>
      <c r="BG491" s="268">
        <v>0</v>
      </c>
      <c r="BH491" s="240"/>
      <c r="BI491" s="268">
        <v>284</v>
      </c>
      <c r="BJ491" s="244"/>
      <c r="BK491" s="244"/>
      <c r="BL491" s="244"/>
      <c r="BM491" s="244"/>
      <c r="BN491" s="244"/>
      <c r="BO491" s="244"/>
      <c r="BP491" s="244"/>
      <c r="BQ491" s="244"/>
      <c r="BR491" s="244"/>
      <c r="BS491" s="244"/>
      <c r="BT491" s="244"/>
      <c r="BU491" s="244"/>
      <c r="BW491" s="244"/>
      <c r="BX491" s="244"/>
      <c r="BY491" s="244"/>
      <c r="BZ491" s="244"/>
      <c r="CA491" s="244"/>
      <c r="CB491" s="244"/>
      <c r="CC491" s="244"/>
      <c r="CE491" s="244"/>
      <c r="CF491" s="244"/>
      <c r="CG491" s="244"/>
      <c r="CH491" s="244"/>
      <c r="CI491" s="244"/>
      <c r="CJ491" s="244"/>
      <c r="CK491" s="244"/>
      <c r="CL491" s="244"/>
      <c r="CM491" s="244"/>
      <c r="CN491" s="244"/>
      <c r="CO491" s="257">
        <v>2.5</v>
      </c>
      <c r="CP491" s="244"/>
      <c r="CQ491" s="244"/>
      <c r="CR491" s="244"/>
      <c r="CS491" s="244"/>
      <c r="CT491" s="244"/>
      <c r="CU491" s="244"/>
      <c r="CV491" s="244"/>
      <c r="CW491" s="244"/>
      <c r="CX491" s="244"/>
      <c r="CY491" s="244"/>
      <c r="CZ491" s="244"/>
      <c r="DA491" s="244"/>
      <c r="DE491" s="244"/>
      <c r="DF491" s="244"/>
      <c r="DG491" s="244"/>
      <c r="DH491" s="244"/>
      <c r="DI491" s="244"/>
      <c r="DJ491" s="244"/>
      <c r="DK491" s="244"/>
      <c r="DL491" s="244"/>
      <c r="DM491" s="244"/>
      <c r="DN491" s="244"/>
      <c r="DO491" s="244"/>
      <c r="DP491" s="244"/>
      <c r="DQ491" s="244"/>
      <c r="DR491" s="244"/>
      <c r="DS491" s="244"/>
      <c r="DT491" s="244"/>
      <c r="DU491" s="244"/>
      <c r="DV491" s="244"/>
      <c r="DW491" s="244"/>
      <c r="DX491" s="244"/>
      <c r="DY491" s="244"/>
      <c r="DZ491" s="244"/>
      <c r="EA491" s="244"/>
      <c r="EB491" s="244"/>
      <c r="EC491" s="245">
        <v>1110000</v>
      </c>
      <c r="ED491" s="244"/>
      <c r="EE491" s="245">
        <v>663750</v>
      </c>
      <c r="EK491" s="242">
        <v>3.2</v>
      </c>
      <c r="EO491" s="244"/>
      <c r="EP491" s="244"/>
      <c r="GA491" s="254">
        <v>2.1160615093601289</v>
      </c>
      <c r="GC491" s="254">
        <v>8.4824069735309759</v>
      </c>
      <c r="GE491" s="254">
        <v>58.939242214531866</v>
      </c>
      <c r="GG491" s="254">
        <v>115.53231194798745</v>
      </c>
      <c r="GI491" s="254">
        <v>78.13120080293146</v>
      </c>
      <c r="GK491" s="254">
        <v>17.947401161277419</v>
      </c>
      <c r="GM491" s="254">
        <v>0</v>
      </c>
      <c r="GO491" s="254">
        <v>45.338659012075851</v>
      </c>
      <c r="GP491" s="254"/>
      <c r="GQ491" s="254">
        <v>1983</v>
      </c>
      <c r="GR491" s="254"/>
      <c r="GS491" s="254">
        <v>86.9</v>
      </c>
      <c r="GT491" s="254"/>
      <c r="GU491" s="184">
        <v>81.400000000000006</v>
      </c>
      <c r="GV491" s="184"/>
      <c r="GW491" s="184">
        <v>75.5</v>
      </c>
      <c r="GX491" s="184"/>
      <c r="GY491" s="184">
        <v>58.3</v>
      </c>
      <c r="GZ491" s="184"/>
      <c r="HC491" s="184"/>
      <c r="HG491" s="184">
        <v>729.2481346044093</v>
      </c>
      <c r="HH491" s="184"/>
      <c r="HI491" s="184">
        <v>4699.4229427804439</v>
      </c>
      <c r="HJ491" s="184"/>
      <c r="HK491" s="184">
        <v>251.0093216935467</v>
      </c>
      <c r="HL491" s="184"/>
      <c r="HM491" s="184">
        <v>6454.3744319262723</v>
      </c>
      <c r="HO491" s="183">
        <v>384.6110402006077</v>
      </c>
      <c r="HQ491" s="154"/>
      <c r="HS491" s="238">
        <v>15</v>
      </c>
      <c r="HT491" s="154"/>
      <c r="HU491" s="239"/>
      <c r="HW491" s="239">
        <v>122.35242615</v>
      </c>
      <c r="HX491" s="239"/>
      <c r="HY491" s="154"/>
      <c r="HZ491" s="154"/>
      <c r="IA491" s="184">
        <v>3</v>
      </c>
      <c r="IB491" s="184"/>
      <c r="IC491" s="184">
        <v>151</v>
      </c>
      <c r="ID491" s="184"/>
      <c r="IE491" s="185">
        <v>0.16261962474243027</v>
      </c>
      <c r="IF491" s="185"/>
      <c r="IG491" s="184">
        <v>8.1851877787023231</v>
      </c>
    </row>
    <row r="492" spans="1:241" ht="15" customHeight="1" x14ac:dyDescent="0.25">
      <c r="A492" s="198">
        <v>489</v>
      </c>
      <c r="B492" s="155"/>
      <c r="C492" s="244"/>
      <c r="D492" s="244"/>
      <c r="E492" s="245">
        <v>180398</v>
      </c>
      <c r="F492" s="244"/>
      <c r="G492" s="244"/>
      <c r="H492" s="244"/>
      <c r="I492" s="244"/>
      <c r="J492" s="244"/>
      <c r="K492" s="244"/>
      <c r="L492" s="244"/>
      <c r="M492" s="244"/>
      <c r="N492" s="244"/>
      <c r="O492" s="244"/>
      <c r="P492" s="244"/>
      <c r="Q492" s="244"/>
      <c r="R492" s="244"/>
      <c r="S492" s="244"/>
      <c r="U492" s="244"/>
      <c r="V492" s="244"/>
      <c r="W492" s="244"/>
      <c r="X492" s="244"/>
      <c r="Y492" s="244"/>
      <c r="Z492" s="244"/>
      <c r="AA492" s="244"/>
      <c r="AB492" s="244"/>
      <c r="AC492" s="244"/>
      <c r="AD492" s="244"/>
      <c r="AE492" s="244"/>
      <c r="AF492" s="244"/>
      <c r="AG492" s="244"/>
      <c r="AH492" s="244"/>
      <c r="AI492" s="244"/>
      <c r="AJ492" s="244"/>
      <c r="AK492" s="244"/>
      <c r="AL492" s="244"/>
      <c r="AM492" s="244"/>
      <c r="AN492" s="244"/>
      <c r="AO492" s="244"/>
      <c r="AP492" s="244"/>
      <c r="AQ492" s="244"/>
      <c r="AR492" s="244"/>
      <c r="AS492" s="244"/>
      <c r="AT492" s="244"/>
      <c r="AU492" s="244"/>
      <c r="AV492" s="244"/>
      <c r="AW492" s="244"/>
      <c r="AX492" s="244"/>
      <c r="AY492" s="244"/>
      <c r="AZ492" s="244"/>
      <c r="BA492" s="244"/>
      <c r="BB492" s="244"/>
      <c r="BC492" s="244">
        <v>1597</v>
      </c>
      <c r="BD492" s="244"/>
      <c r="BE492" s="244">
        <v>376</v>
      </c>
      <c r="BF492" s="244"/>
      <c r="BG492" s="244">
        <v>12</v>
      </c>
      <c r="BH492" s="244"/>
      <c r="BI492" s="244">
        <v>448</v>
      </c>
      <c r="BJ492" s="244"/>
      <c r="BK492" s="244"/>
      <c r="BL492" s="244"/>
      <c r="BM492" s="244"/>
      <c r="BN492" s="244"/>
      <c r="BO492" s="244"/>
      <c r="BP492" s="244"/>
      <c r="BQ492" s="244"/>
      <c r="BR492" s="244"/>
      <c r="BS492" s="244"/>
      <c r="BT492" s="244"/>
      <c r="BU492" s="244"/>
      <c r="BW492" s="244"/>
      <c r="BX492" s="244"/>
      <c r="BY492" s="244"/>
      <c r="BZ492" s="244"/>
      <c r="CA492" s="244"/>
      <c r="CB492" s="244"/>
      <c r="CC492" s="244"/>
      <c r="CE492" s="244"/>
      <c r="CF492" s="244"/>
      <c r="CG492" s="244"/>
      <c r="CH492" s="244"/>
      <c r="CI492" s="244"/>
      <c r="CJ492" s="244"/>
      <c r="CK492" s="244"/>
      <c r="CL492" s="244"/>
      <c r="CM492" s="244"/>
      <c r="CN492" s="244"/>
      <c r="CO492" s="257">
        <v>3.7</v>
      </c>
      <c r="CP492" s="244"/>
      <c r="CQ492" s="244"/>
      <c r="CR492" s="244"/>
      <c r="CS492" s="244"/>
      <c r="CT492" s="244"/>
      <c r="CU492" s="244"/>
      <c r="CV492" s="244"/>
      <c r="CW492" s="244"/>
      <c r="CX492" s="244"/>
      <c r="CY492" s="244"/>
      <c r="CZ492" s="244"/>
      <c r="DA492" s="244"/>
      <c r="DE492" s="244"/>
      <c r="DF492" s="244"/>
      <c r="DG492" s="244"/>
      <c r="DH492" s="244"/>
      <c r="DI492" s="244"/>
      <c r="DJ492" s="244"/>
      <c r="DK492" s="244"/>
      <c r="DL492" s="244"/>
      <c r="DM492" s="244"/>
      <c r="DN492" s="244"/>
      <c r="DO492" s="244"/>
      <c r="DP492" s="244"/>
      <c r="DQ492" s="244"/>
      <c r="DR492" s="244"/>
      <c r="DS492" s="244"/>
      <c r="DT492" s="244"/>
      <c r="DU492" s="244"/>
      <c r="DV492" s="244"/>
      <c r="DW492" s="244"/>
      <c r="DX492" s="244"/>
      <c r="DY492" s="244"/>
      <c r="DZ492" s="244"/>
      <c r="EA492" s="244"/>
      <c r="EB492" s="244"/>
      <c r="EC492" s="245">
        <v>1256005</v>
      </c>
      <c r="ED492" s="244"/>
      <c r="EE492" s="245">
        <v>660000</v>
      </c>
      <c r="EK492" s="242">
        <v>2.1999999999999997</v>
      </c>
      <c r="EO492" s="244"/>
      <c r="EP492" s="244"/>
      <c r="GA492" s="254">
        <v>2.4738451269046817</v>
      </c>
      <c r="GC492" s="254">
        <v>9.2268010150106843</v>
      </c>
      <c r="GE492" s="254">
        <v>69.734188617988337</v>
      </c>
      <c r="GG492" s="254">
        <v>135.71265645022055</v>
      </c>
      <c r="GI492" s="254">
        <v>80.413384978792962</v>
      </c>
      <c r="GK492" s="254">
        <v>17.697950982176184</v>
      </c>
      <c r="GM492" s="254">
        <v>0</v>
      </c>
      <c r="GO492" s="254">
        <v>50.125120180169795</v>
      </c>
      <c r="GP492" s="254"/>
      <c r="GQ492" s="254">
        <v>1992</v>
      </c>
      <c r="GR492" s="254"/>
      <c r="GS492" s="254">
        <v>66.666666666666657</v>
      </c>
      <c r="GT492" s="254"/>
      <c r="GU492" s="184">
        <v>44.444444444444443</v>
      </c>
      <c r="GV492" s="184"/>
      <c r="GW492" s="184">
        <v>73.769660071029932</v>
      </c>
      <c r="GX492" s="184"/>
      <c r="GY492" s="184">
        <v>59.309994926433276</v>
      </c>
      <c r="GZ492" s="184"/>
      <c r="HC492" s="184"/>
      <c r="HG492" s="184">
        <v>725.43427534353123</v>
      </c>
      <c r="HH492" s="184"/>
      <c r="HI492" s="184">
        <v>4205.8594762768989</v>
      </c>
      <c r="HJ492" s="184"/>
      <c r="HK492" s="184">
        <v>304.38164376458388</v>
      </c>
      <c r="HL492" s="184"/>
      <c r="HM492" s="184">
        <v>6074.6694322011926</v>
      </c>
      <c r="HO492" s="183">
        <v>515.81727257402929</v>
      </c>
      <c r="HQ492" s="154"/>
      <c r="HS492" s="238">
        <v>16</v>
      </c>
      <c r="HT492" s="154"/>
      <c r="HU492" s="239"/>
      <c r="HW492" s="239">
        <v>112.66338535</v>
      </c>
      <c r="HX492" s="239"/>
      <c r="HY492" s="154"/>
      <c r="HZ492" s="154"/>
      <c r="IA492" s="184">
        <v>2.6666666666666665</v>
      </c>
      <c r="IB492" s="184"/>
      <c r="IC492" s="184">
        <v>162.66666666666666</v>
      </c>
      <c r="ID492" s="184"/>
      <c r="IE492" s="185">
        <v>0.14271103778822064</v>
      </c>
      <c r="IF492" s="185"/>
      <c r="IG492" s="184">
        <v>8.7053733050814586</v>
      </c>
    </row>
    <row r="493" spans="1:241" ht="15" customHeight="1" x14ac:dyDescent="0.25">
      <c r="A493" s="156">
        <v>490</v>
      </c>
      <c r="B493" s="155"/>
      <c r="C493" s="244"/>
      <c r="D493" s="244"/>
      <c r="E493" s="245">
        <v>183374</v>
      </c>
      <c r="F493" s="244"/>
      <c r="G493" s="244"/>
      <c r="H493" s="244"/>
      <c r="I493" s="244"/>
      <c r="J493" s="244"/>
      <c r="K493" s="244"/>
      <c r="L493" s="244"/>
      <c r="M493" s="244"/>
      <c r="N493" s="244"/>
      <c r="O493" s="244"/>
      <c r="P493" s="244"/>
      <c r="Q493" s="244"/>
      <c r="R493" s="244"/>
      <c r="S493" s="244"/>
      <c r="U493" s="244"/>
      <c r="V493" s="244"/>
      <c r="W493" s="244"/>
      <c r="X493" s="244"/>
      <c r="Y493" s="244"/>
      <c r="Z493" s="244"/>
      <c r="AA493" s="244"/>
      <c r="AB493" s="244"/>
      <c r="AC493" s="244"/>
      <c r="AD493" s="244"/>
      <c r="AE493" s="244"/>
      <c r="AF493" s="244"/>
      <c r="AG493" s="244"/>
      <c r="AH493" s="244"/>
      <c r="AI493" s="244"/>
      <c r="AJ493" s="244"/>
      <c r="AK493" s="244"/>
      <c r="AL493" s="244"/>
      <c r="AM493" s="244"/>
      <c r="AN493" s="244"/>
      <c r="AO493" s="244"/>
      <c r="AP493" s="244"/>
      <c r="AQ493" s="244"/>
      <c r="AR493" s="244"/>
      <c r="AS493" s="244"/>
      <c r="AT493" s="244"/>
      <c r="AU493" s="244"/>
      <c r="AV493" s="244"/>
      <c r="AW493" s="244"/>
      <c r="AX493" s="244"/>
      <c r="AY493" s="244"/>
      <c r="AZ493" s="244"/>
      <c r="BA493" s="244"/>
      <c r="BB493" s="244"/>
      <c r="BC493" s="244">
        <f>SUM(BE493,BG493,BI493)</f>
        <v>3957</v>
      </c>
      <c r="BD493" s="244"/>
      <c r="BE493" s="244">
        <v>946</v>
      </c>
      <c r="BF493" s="244"/>
      <c r="BG493" s="244">
        <v>14</v>
      </c>
      <c r="BH493" s="244"/>
      <c r="BI493" s="244">
        <v>2997</v>
      </c>
      <c r="BJ493" s="244"/>
      <c r="BK493" s="244"/>
      <c r="BL493" s="244"/>
      <c r="BM493" s="244"/>
      <c r="BN493" s="244"/>
      <c r="BO493" s="244"/>
      <c r="BP493" s="244"/>
      <c r="BQ493" s="244"/>
      <c r="BR493" s="244"/>
      <c r="BS493" s="244"/>
      <c r="BT493" s="244"/>
      <c r="BU493" s="244"/>
      <c r="BW493" s="244"/>
      <c r="BX493" s="244"/>
      <c r="BY493" s="244"/>
      <c r="BZ493" s="244"/>
      <c r="CA493" s="244"/>
      <c r="CB493" s="244"/>
      <c r="CC493" s="244"/>
      <c r="CE493" s="244"/>
      <c r="CF493" s="244"/>
      <c r="CG493" s="244"/>
      <c r="CH493" s="244"/>
      <c r="CI493" s="244"/>
      <c r="CJ493" s="244"/>
      <c r="CK493" s="244"/>
      <c r="CL493" s="244"/>
      <c r="CM493" s="244"/>
      <c r="CN493" s="244"/>
      <c r="CO493" s="257">
        <v>4</v>
      </c>
      <c r="CP493" s="244"/>
      <c r="CQ493" s="244"/>
      <c r="CR493" s="244"/>
      <c r="CS493" s="244"/>
      <c r="CT493" s="244"/>
      <c r="CU493" s="244"/>
      <c r="CV493" s="244"/>
      <c r="CW493" s="244"/>
      <c r="CX493" s="244"/>
      <c r="CY493" s="244"/>
      <c r="CZ493" s="244"/>
      <c r="DA493" s="244"/>
      <c r="DE493" s="244"/>
      <c r="DF493" s="244"/>
      <c r="DG493" s="244"/>
      <c r="DH493" s="244"/>
      <c r="DI493" s="244"/>
      <c r="DJ493" s="244"/>
      <c r="DK493" s="244"/>
      <c r="DL493" s="244"/>
      <c r="DM493" s="244"/>
      <c r="DN493" s="244"/>
      <c r="DO493" s="244"/>
      <c r="DP493" s="244"/>
      <c r="DQ493" s="244"/>
      <c r="DR493" s="244"/>
      <c r="DS493" s="244"/>
      <c r="DT493" s="244"/>
      <c r="DU493" s="244"/>
      <c r="DV493" s="244"/>
      <c r="DW493" s="244"/>
      <c r="DX493" s="244"/>
      <c r="DY493" s="244"/>
      <c r="DZ493" s="244"/>
      <c r="EA493" s="244"/>
      <c r="EB493" s="244"/>
      <c r="EC493" s="245">
        <v>1185012</v>
      </c>
      <c r="ED493" s="244"/>
      <c r="EE493" s="245">
        <v>697449</v>
      </c>
      <c r="EK493" s="242">
        <v>2.1999999999999997</v>
      </c>
      <c r="EO493" s="244"/>
      <c r="EP493" s="244"/>
      <c r="GA493" s="254">
        <v>2.7887180931058144</v>
      </c>
      <c r="GB493" s="254"/>
      <c r="GC493" s="254">
        <v>8.7373722887905974</v>
      </c>
      <c r="GD493" s="254"/>
      <c r="GE493" s="254">
        <v>61.638828164754173</v>
      </c>
      <c r="GF493" s="254"/>
      <c r="GG493" s="254">
        <v>124.08448437191097</v>
      </c>
      <c r="GH493" s="254"/>
      <c r="GI493" s="254">
        <v>69.882515703008949</v>
      </c>
      <c r="GJ493" s="254"/>
      <c r="GK493" s="254">
        <v>17.91295914013784</v>
      </c>
      <c r="GL493" s="254"/>
      <c r="GM493" s="254">
        <v>0</v>
      </c>
      <c r="GN493" s="254"/>
      <c r="GO493" s="254">
        <v>46.40063003282804</v>
      </c>
      <c r="GP493" s="254"/>
      <c r="GQ493" s="254">
        <v>1955</v>
      </c>
      <c r="GR493" s="254"/>
      <c r="GS493" s="254">
        <v>88.8</v>
      </c>
      <c r="GT493" s="254"/>
      <c r="GU493" s="184">
        <v>81.099999999999994</v>
      </c>
      <c r="GV493" s="184"/>
      <c r="GW493" s="184">
        <v>74.2</v>
      </c>
      <c r="GX493" s="184"/>
      <c r="GY493" s="184">
        <v>60.5</v>
      </c>
      <c r="GZ493" s="184"/>
      <c r="HC493" s="184"/>
      <c r="HG493" s="184">
        <v>698.24600603284546</v>
      </c>
      <c r="HH493" s="184"/>
      <c r="HI493" s="184">
        <v>3827.9115588913378</v>
      </c>
      <c r="HJ493" s="184"/>
      <c r="HK493" s="184">
        <v>234.10284274992128</v>
      </c>
      <c r="HL493" s="184"/>
      <c r="HM493" s="184">
        <v>5451.3969998273424</v>
      </c>
      <c r="HO493" s="183">
        <v>632.27252054885696</v>
      </c>
      <c r="HQ493" s="154"/>
      <c r="HS493" s="238">
        <v>15</v>
      </c>
      <c r="HT493" s="154"/>
      <c r="HU493" s="239"/>
      <c r="HW493" s="239">
        <v>109.20252658</v>
      </c>
      <c r="HX493" s="239"/>
      <c r="HY493" s="154"/>
      <c r="HZ493" s="154"/>
      <c r="IA493" s="184"/>
      <c r="IB493" s="184"/>
      <c r="ID493" s="184"/>
      <c r="IE493" s="185"/>
      <c r="IF493" s="185"/>
      <c r="IG493" s="184"/>
    </row>
    <row r="494" spans="1:241" ht="15" customHeight="1" x14ac:dyDescent="0.25">
      <c r="A494" s="156">
        <v>491</v>
      </c>
      <c r="B494" s="155"/>
      <c r="C494" s="244"/>
      <c r="D494" s="244"/>
      <c r="E494" s="245">
        <v>186395</v>
      </c>
      <c r="F494" s="244"/>
      <c r="G494" s="244"/>
      <c r="H494" s="244"/>
      <c r="I494" s="244"/>
      <c r="J494" s="244"/>
      <c r="K494" s="244"/>
      <c r="L494" s="244"/>
      <c r="M494" s="244"/>
      <c r="N494" s="244"/>
      <c r="O494" s="244"/>
      <c r="P494" s="244"/>
      <c r="Q494" s="244"/>
      <c r="R494" s="244"/>
      <c r="S494" s="244"/>
      <c r="U494" s="244"/>
      <c r="V494" s="244"/>
      <c r="W494" s="244"/>
      <c r="X494" s="244"/>
      <c r="Y494" s="244"/>
      <c r="Z494" s="244"/>
      <c r="AA494" s="244"/>
      <c r="AB494" s="244"/>
      <c r="AC494" s="244"/>
      <c r="AD494" s="244"/>
      <c r="AE494" s="244"/>
      <c r="AF494" s="244"/>
      <c r="AG494" s="244"/>
      <c r="AH494" s="244"/>
      <c r="AI494" s="244"/>
      <c r="AJ494" s="244"/>
      <c r="AK494" s="244"/>
      <c r="AL494" s="244"/>
      <c r="AM494" s="244"/>
      <c r="AN494" s="244"/>
      <c r="AO494" s="244"/>
      <c r="AP494" s="244"/>
      <c r="AQ494" s="244"/>
      <c r="AR494" s="244"/>
      <c r="AS494" s="244"/>
      <c r="AT494" s="244"/>
      <c r="AU494" s="244"/>
      <c r="AV494" s="244"/>
      <c r="AW494" s="244"/>
      <c r="AX494" s="244"/>
      <c r="AY494" s="244"/>
      <c r="AZ494" s="244"/>
      <c r="BA494" s="244"/>
      <c r="BB494" s="244"/>
      <c r="BC494" s="244">
        <v>4357</v>
      </c>
      <c r="BD494" s="244"/>
      <c r="BE494" s="244">
        <v>750</v>
      </c>
      <c r="BF494" s="244"/>
      <c r="BG494" s="244">
        <v>16</v>
      </c>
      <c r="BH494" s="244"/>
      <c r="BI494" s="244">
        <v>3591</v>
      </c>
      <c r="BJ494" s="244"/>
      <c r="BK494" s="244"/>
      <c r="BL494" s="244"/>
      <c r="BM494" s="244"/>
      <c r="BN494" s="244"/>
      <c r="BO494" s="244"/>
      <c r="BP494" s="244"/>
      <c r="BQ494" s="244"/>
      <c r="BR494" s="244"/>
      <c r="BS494" s="244"/>
      <c r="BT494" s="244"/>
      <c r="BU494" s="244"/>
      <c r="BW494" s="244"/>
      <c r="BX494" s="244"/>
      <c r="BY494" s="244"/>
      <c r="BZ494" s="244"/>
      <c r="CA494" s="244"/>
      <c r="CB494" s="244"/>
      <c r="CC494" s="244"/>
      <c r="CE494" s="244"/>
      <c r="CF494" s="244"/>
      <c r="CG494" s="244"/>
      <c r="CH494" s="244"/>
      <c r="CI494" s="244"/>
      <c r="CJ494" s="244"/>
      <c r="CK494" s="244"/>
      <c r="CL494" s="244"/>
      <c r="CM494" s="244"/>
      <c r="CN494" s="244"/>
      <c r="CO494" s="257">
        <v>3.5</v>
      </c>
      <c r="CP494" s="244"/>
      <c r="CQ494" s="244"/>
      <c r="CR494" s="244"/>
      <c r="CS494" s="244"/>
      <c r="CT494" s="244"/>
      <c r="CU494" s="244"/>
      <c r="CV494" s="244"/>
      <c r="CW494" s="244"/>
      <c r="CX494" s="244"/>
      <c r="CY494" s="244"/>
      <c r="CZ494" s="244"/>
      <c r="DA494" s="244"/>
      <c r="DE494" s="244"/>
      <c r="DF494" s="244"/>
      <c r="DG494" s="244"/>
      <c r="DH494" s="244"/>
      <c r="DI494" s="244"/>
      <c r="DJ494" s="244"/>
      <c r="DK494" s="244"/>
      <c r="DL494" s="244"/>
      <c r="DM494" s="244"/>
      <c r="DN494" s="244"/>
      <c r="DO494" s="244"/>
      <c r="DP494" s="244"/>
      <c r="DQ494" s="244"/>
      <c r="DR494" s="244"/>
      <c r="DS494" s="244"/>
      <c r="DT494" s="244"/>
      <c r="DU494" s="244"/>
      <c r="DV494" s="244"/>
      <c r="DW494" s="244"/>
      <c r="DX494" s="244"/>
      <c r="DY494" s="244"/>
      <c r="DZ494" s="244"/>
      <c r="EA494" s="244"/>
      <c r="EB494" s="244"/>
      <c r="EC494" s="245">
        <v>1122600</v>
      </c>
      <c r="ED494" s="244"/>
      <c r="EE494" s="245">
        <v>750000</v>
      </c>
      <c r="EK494" s="242">
        <v>2</v>
      </c>
      <c r="EO494" s="244"/>
      <c r="EP494" s="244"/>
      <c r="GA494" s="254">
        <v>1.9939761529168138</v>
      </c>
      <c r="GB494" s="254"/>
      <c r="GC494" s="254">
        <v>8.2968395598184781</v>
      </c>
      <c r="GD494" s="254"/>
      <c r="GE494" s="254">
        <v>55.243792028508061</v>
      </c>
      <c r="GF494" s="254"/>
      <c r="GG494" s="254">
        <v>126.05218712561219</v>
      </c>
      <c r="GH494" s="254"/>
      <c r="GI494" s="254">
        <v>73.741718695257191</v>
      </c>
      <c r="GJ494" s="254"/>
      <c r="GK494" s="254">
        <v>18.123483110852352</v>
      </c>
      <c r="GL494" s="254"/>
      <c r="GM494" s="254">
        <v>0.98453827822811379</v>
      </c>
      <c r="GN494" s="254"/>
      <c r="GO494" s="254">
        <v>40.623510150054351</v>
      </c>
      <c r="GP494" s="254"/>
      <c r="GQ494" s="254">
        <v>1922</v>
      </c>
      <c r="GR494" s="254"/>
      <c r="GS494" s="254">
        <v>86.6</v>
      </c>
      <c r="GT494" s="254"/>
      <c r="GU494" s="184">
        <v>78.150000000000006</v>
      </c>
      <c r="GV494" s="184"/>
      <c r="GW494" s="184">
        <v>74.2</v>
      </c>
      <c r="GX494" s="184"/>
      <c r="GY494" s="184">
        <v>60.5</v>
      </c>
      <c r="GZ494" s="184"/>
      <c r="HC494" s="184"/>
      <c r="HG494" s="184">
        <v>724.73178430863288</v>
      </c>
      <c r="HH494" s="184"/>
      <c r="HI494" s="184">
        <v>3501.7881046091143</v>
      </c>
      <c r="HJ494" s="184"/>
      <c r="HK494" s="184">
        <v>297.68445447825303</v>
      </c>
      <c r="HL494" s="184"/>
      <c r="HM494" s="184">
        <v>5269.9138912752478</v>
      </c>
      <c r="HO494" s="183">
        <v>647.1764802586514</v>
      </c>
      <c r="HQ494" s="154"/>
      <c r="HS494" s="238">
        <v>15</v>
      </c>
      <c r="HT494" s="154"/>
      <c r="HU494" s="239"/>
      <c r="HW494" s="239">
        <v>114.4</v>
      </c>
      <c r="HX494" s="239"/>
      <c r="HY494" s="154"/>
      <c r="HZ494" s="154"/>
      <c r="IA494" s="184"/>
      <c r="IB494" s="184"/>
      <c r="ID494" s="184"/>
      <c r="IE494" s="185"/>
      <c r="IF494" s="185"/>
      <c r="IG494" s="184"/>
    </row>
    <row r="495" spans="1:241" ht="15" customHeight="1" x14ac:dyDescent="0.25">
      <c r="A495" s="156">
        <v>492</v>
      </c>
      <c r="B495" s="155"/>
      <c r="C495" s="244"/>
      <c r="D495" s="244"/>
      <c r="E495" s="245">
        <v>189541</v>
      </c>
      <c r="F495" s="244"/>
      <c r="G495" s="244"/>
      <c r="H495" s="244"/>
      <c r="I495" s="244"/>
      <c r="J495" s="244"/>
      <c r="K495" s="244"/>
      <c r="L495" s="244"/>
      <c r="M495" s="244"/>
      <c r="N495" s="244"/>
      <c r="O495" s="244"/>
      <c r="P495" s="244"/>
      <c r="Q495" s="244"/>
      <c r="R495" s="244"/>
      <c r="S495" s="244"/>
      <c r="U495" s="244"/>
      <c r="V495" s="244"/>
      <c r="W495" s="244"/>
      <c r="X495" s="244"/>
      <c r="Y495" s="244"/>
      <c r="Z495" s="244"/>
      <c r="AA495" s="244"/>
      <c r="AB495" s="244"/>
      <c r="AC495" s="244"/>
      <c r="AD495" s="244"/>
      <c r="AE495" s="244"/>
      <c r="AF495" s="244"/>
      <c r="AG495" s="244"/>
      <c r="AH495" s="244"/>
      <c r="AI495" s="244"/>
      <c r="AJ495" s="244"/>
      <c r="AK495" s="244"/>
      <c r="AL495" s="244"/>
      <c r="AM495" s="244"/>
      <c r="AN495" s="244"/>
      <c r="AO495" s="244"/>
      <c r="AP495" s="244"/>
      <c r="AQ495" s="244"/>
      <c r="AR495" s="244"/>
      <c r="AS495" s="244"/>
      <c r="AT495" s="244"/>
      <c r="AU495" s="244"/>
      <c r="AV495" s="244"/>
      <c r="AW495" s="244"/>
      <c r="AX495" s="244"/>
      <c r="AY495" s="244"/>
      <c r="AZ495" s="244"/>
      <c r="BA495" s="244"/>
      <c r="BB495" s="244"/>
      <c r="BC495" s="244">
        <v>3786</v>
      </c>
      <c r="BD495" s="244"/>
      <c r="BE495" s="244">
        <v>722</v>
      </c>
      <c r="BF495" s="244"/>
      <c r="BG495" s="244">
        <v>12</v>
      </c>
      <c r="BH495" s="244"/>
      <c r="BI495" s="244">
        <v>3052</v>
      </c>
      <c r="BJ495" s="244"/>
      <c r="BK495" s="244"/>
      <c r="BL495" s="244"/>
      <c r="BM495" s="244"/>
      <c r="BN495" s="244"/>
      <c r="BO495" s="244"/>
      <c r="BP495" s="244"/>
      <c r="BQ495" s="244"/>
      <c r="BR495" s="244"/>
      <c r="BS495" s="244"/>
      <c r="BT495" s="244"/>
      <c r="BU495" s="244"/>
      <c r="BW495" s="244"/>
      <c r="BX495" s="244"/>
      <c r="BY495" s="244"/>
      <c r="BZ495" s="244"/>
      <c r="CA495" s="244"/>
      <c r="CB495" s="244"/>
      <c r="CC495" s="244"/>
      <c r="CE495" s="244"/>
      <c r="CF495" s="244"/>
      <c r="CG495" s="244"/>
      <c r="CH495" s="244"/>
      <c r="CI495" s="244"/>
      <c r="CJ495" s="244"/>
      <c r="CK495" s="244"/>
      <c r="CL495" s="244"/>
      <c r="CM495" s="244"/>
      <c r="CN495" s="244"/>
      <c r="CO495" s="257">
        <v>2.2999999999999998</v>
      </c>
      <c r="CP495" s="244"/>
      <c r="CQ495" s="244"/>
      <c r="CR495" s="244"/>
      <c r="CS495" s="244"/>
      <c r="CT495" s="244"/>
      <c r="CU495" s="244"/>
      <c r="CV495" s="244"/>
      <c r="CW495" s="244"/>
      <c r="CX495" s="244"/>
      <c r="CY495" s="244"/>
      <c r="CZ495" s="244"/>
      <c r="DA495" s="244"/>
      <c r="DE495" s="244"/>
      <c r="DF495" s="244"/>
      <c r="DG495" s="244"/>
      <c r="DH495" s="244"/>
      <c r="DI495" s="244"/>
      <c r="DJ495" s="244"/>
      <c r="DK495" s="244"/>
      <c r="DL495" s="244"/>
      <c r="DM495" s="244"/>
      <c r="DN495" s="244"/>
      <c r="DO495" s="244"/>
      <c r="DP495" s="244"/>
      <c r="DQ495" s="244"/>
      <c r="DR495" s="244"/>
      <c r="DS495" s="244"/>
      <c r="DT495" s="244"/>
      <c r="DU495" s="244"/>
      <c r="DV495" s="244"/>
      <c r="DW495" s="244"/>
      <c r="DX495" s="244"/>
      <c r="DY495" s="244"/>
      <c r="DZ495" s="244"/>
      <c r="EA495" s="244"/>
      <c r="EB495" s="244"/>
      <c r="EC495" s="245">
        <v>1200000</v>
      </c>
      <c r="ED495" s="244"/>
      <c r="EE495" s="245">
        <v>765000</v>
      </c>
      <c r="EK495" s="242">
        <v>1</v>
      </c>
      <c r="EO495" s="244"/>
      <c r="EP495" s="244"/>
      <c r="GA495" s="254">
        <v>1.2074506049738734</v>
      </c>
      <c r="GB495" s="254"/>
      <c r="GC495" s="254">
        <v>7.8555049294324277</v>
      </c>
      <c r="GD495" s="254"/>
      <c r="GE495" s="254">
        <v>49.22591647967338</v>
      </c>
      <c r="GF495" s="254"/>
      <c r="GG495" s="254">
        <v>127.86690724725928</v>
      </c>
      <c r="GH495" s="254"/>
      <c r="GI495" s="254">
        <v>77.558239710966376</v>
      </c>
      <c r="GJ495" s="254"/>
      <c r="GK495" s="254">
        <v>18.33508555381961</v>
      </c>
      <c r="GL495" s="254"/>
      <c r="GM495" s="254">
        <v>1.9445687526530266</v>
      </c>
      <c r="GN495" s="254"/>
      <c r="GO495" s="254">
        <v>40.781745874211431</v>
      </c>
      <c r="GP495" s="254"/>
      <c r="GQ495" s="254">
        <v>1889</v>
      </c>
      <c r="GR495" s="254"/>
      <c r="GS495" s="254">
        <v>84.4</v>
      </c>
      <c r="GT495" s="254"/>
      <c r="GU495" s="184">
        <v>75.2</v>
      </c>
      <c r="GV495" s="184"/>
      <c r="GW495" s="184"/>
      <c r="GX495" s="184"/>
      <c r="GY495" s="184"/>
      <c r="GZ495" s="184"/>
      <c r="HC495" s="184"/>
      <c r="HG495" s="184">
        <v>781.68125542149676</v>
      </c>
      <c r="HH495" s="184"/>
      <c r="HI495" s="184">
        <v>4074.0083589622268</v>
      </c>
      <c r="HJ495" s="184"/>
      <c r="HK495" s="184">
        <v>339.0899771311411</v>
      </c>
      <c r="HL495" s="184"/>
      <c r="HM495" s="184">
        <v>5952.8034066713981</v>
      </c>
      <c r="HO495" s="183">
        <v>675.54056756216323</v>
      </c>
      <c r="HQ495" s="154"/>
      <c r="HS495" s="238">
        <v>15</v>
      </c>
      <c r="HT495" s="154"/>
      <c r="HU495" s="239"/>
      <c r="HW495" s="239">
        <v>111.4</v>
      </c>
      <c r="HX495" s="239"/>
      <c r="HY495" s="154"/>
      <c r="HZ495" s="154"/>
      <c r="IA495" s="184"/>
      <c r="IB495" s="184"/>
      <c r="ID495" s="184"/>
      <c r="IE495" s="185"/>
      <c r="IF495" s="185"/>
      <c r="IG495" s="184"/>
    </row>
    <row r="496" spans="1:241" ht="15" customHeight="1" x14ac:dyDescent="0.25">
      <c r="A496" s="156">
        <v>493</v>
      </c>
      <c r="B496" s="155"/>
      <c r="C496" s="244"/>
      <c r="D496" s="244"/>
      <c r="E496" s="245">
        <v>192850</v>
      </c>
      <c r="F496" s="244"/>
      <c r="G496" s="244"/>
      <c r="H496" s="244"/>
      <c r="I496" s="244"/>
      <c r="J496" s="244"/>
      <c r="K496" s="244"/>
      <c r="L496" s="244"/>
      <c r="M496" s="244"/>
      <c r="N496" s="244"/>
      <c r="O496" s="244"/>
      <c r="P496" s="244"/>
      <c r="Q496" s="244"/>
      <c r="R496" s="244"/>
      <c r="S496" s="244"/>
      <c r="U496" s="244"/>
      <c r="V496" s="244"/>
      <c r="W496" s="244"/>
      <c r="X496" s="244"/>
      <c r="Y496" s="244"/>
      <c r="Z496" s="244"/>
      <c r="AA496" s="244"/>
      <c r="AB496" s="244"/>
      <c r="AC496" s="244"/>
      <c r="AD496" s="244"/>
      <c r="AE496" s="244"/>
      <c r="AF496" s="244"/>
      <c r="AG496" s="244"/>
      <c r="AH496" s="244"/>
      <c r="AI496" s="244"/>
      <c r="AJ496" s="244"/>
      <c r="AK496" s="244"/>
      <c r="AL496" s="244"/>
      <c r="AM496" s="244"/>
      <c r="AN496" s="244"/>
      <c r="AO496" s="244"/>
      <c r="AP496" s="244"/>
      <c r="AQ496" s="244"/>
      <c r="AR496" s="244"/>
      <c r="AS496" s="244"/>
      <c r="AT496" s="244"/>
      <c r="AU496" s="244"/>
      <c r="AV496" s="244"/>
      <c r="AW496" s="244"/>
      <c r="AX496" s="244"/>
      <c r="AY496" s="244"/>
      <c r="AZ496" s="244"/>
      <c r="BA496" s="244"/>
      <c r="BB496" s="244"/>
      <c r="BC496" s="244">
        <v>3248</v>
      </c>
      <c r="BD496" s="244"/>
      <c r="BE496" s="244">
        <v>750</v>
      </c>
      <c r="BF496" s="244"/>
      <c r="BG496" s="244">
        <v>10</v>
      </c>
      <c r="BH496" s="244"/>
      <c r="BI496" s="244">
        <v>2488</v>
      </c>
      <c r="BJ496" s="244"/>
      <c r="BK496" s="244"/>
      <c r="BL496" s="244"/>
      <c r="BM496" s="244"/>
      <c r="BN496" s="244"/>
      <c r="BO496" s="244"/>
      <c r="BP496" s="244"/>
      <c r="BQ496" s="244"/>
      <c r="BR496" s="244"/>
      <c r="BS496" s="244"/>
      <c r="BT496" s="244"/>
      <c r="BU496" s="244"/>
      <c r="BW496" s="244"/>
      <c r="BX496" s="244"/>
      <c r="BY496" s="244"/>
      <c r="BZ496" s="244"/>
      <c r="CA496" s="244"/>
      <c r="CB496" s="244"/>
      <c r="CC496" s="244"/>
      <c r="CE496" s="244"/>
      <c r="CF496" s="244"/>
      <c r="CG496" s="244"/>
      <c r="CH496" s="244"/>
      <c r="CI496" s="244"/>
      <c r="CJ496" s="244"/>
      <c r="CK496" s="244"/>
      <c r="CL496" s="244"/>
      <c r="CM496" s="244"/>
      <c r="CN496" s="244"/>
      <c r="CO496" s="257">
        <v>2</v>
      </c>
      <c r="CP496" s="244"/>
      <c r="CQ496" s="244"/>
      <c r="CR496" s="244"/>
      <c r="CS496" s="244"/>
      <c r="CT496" s="244"/>
      <c r="CU496" s="244"/>
      <c r="CV496" s="244"/>
      <c r="CW496" s="244"/>
      <c r="CX496" s="244"/>
      <c r="CY496" s="244"/>
      <c r="CZ496" s="244"/>
      <c r="DA496" s="244"/>
      <c r="DE496" s="244"/>
      <c r="DF496" s="244"/>
      <c r="DG496" s="244"/>
      <c r="DH496" s="244"/>
      <c r="DI496" s="244"/>
      <c r="DJ496" s="244"/>
      <c r="DK496" s="244"/>
      <c r="DL496" s="244"/>
      <c r="DM496" s="244"/>
      <c r="DN496" s="244"/>
      <c r="DO496" s="244"/>
      <c r="DP496" s="244"/>
      <c r="DQ496" s="244"/>
      <c r="DR496" s="244"/>
      <c r="DS496" s="244"/>
      <c r="DT496" s="244"/>
      <c r="DU496" s="244"/>
      <c r="DV496" s="244"/>
      <c r="DW496" s="244"/>
      <c r="DX496" s="244"/>
      <c r="DY496" s="244"/>
      <c r="DZ496" s="244"/>
      <c r="EA496" s="244"/>
      <c r="EB496" s="244"/>
      <c r="EC496" s="245">
        <v>1388800</v>
      </c>
      <c r="ED496" s="244"/>
      <c r="EE496" s="245">
        <v>833500</v>
      </c>
      <c r="EK496" s="242">
        <v>2</v>
      </c>
      <c r="EO496" s="244"/>
      <c r="EP496" s="244"/>
      <c r="GA496" s="254">
        <v>1.5278689472482805</v>
      </c>
      <c r="GB496" s="254"/>
      <c r="GC496" s="254">
        <v>6.4562351219899936</v>
      </c>
      <c r="GD496" s="254"/>
      <c r="GE496" s="254">
        <v>48.015834120112359</v>
      </c>
      <c r="GF496" s="254"/>
      <c r="GG496" s="254">
        <v>120.82223522972028</v>
      </c>
      <c r="GH496" s="254"/>
      <c r="GI496" s="254">
        <v>78.893346759503629</v>
      </c>
      <c r="GJ496" s="254"/>
      <c r="GK496" s="254">
        <v>15.446088543421633</v>
      </c>
      <c r="GL496" s="254"/>
      <c r="GM496" s="254">
        <v>1.6265224244991607</v>
      </c>
      <c r="GN496" s="254"/>
      <c r="GO496" s="254">
        <v>39.683331528923027</v>
      </c>
      <c r="GP496" s="254"/>
      <c r="GQ496" s="254"/>
      <c r="GR496" s="254"/>
      <c r="GS496" s="254"/>
      <c r="GT496" s="254"/>
      <c r="GU496" s="184"/>
      <c r="GV496" s="184"/>
      <c r="GW496" s="184"/>
      <c r="GX496" s="184"/>
      <c r="GY496" s="184"/>
      <c r="GZ496" s="184"/>
      <c r="HC496" s="184"/>
      <c r="HG496" s="184">
        <v>947.61291329976189</v>
      </c>
      <c r="HH496" s="184"/>
      <c r="HI496" s="184">
        <v>3467.9119334816723</v>
      </c>
      <c r="HJ496" s="184"/>
      <c r="HK496" s="184">
        <v>435.74579380879885</v>
      </c>
      <c r="HL496" s="184"/>
      <c r="HM496" s="184">
        <v>6203.4000858804702</v>
      </c>
      <c r="HO496" s="183">
        <v>717</v>
      </c>
      <c r="HQ496" s="154"/>
      <c r="HS496" s="238">
        <v>15</v>
      </c>
      <c r="HT496" s="154"/>
      <c r="HU496" s="239"/>
      <c r="HW496" s="239">
        <v>109</v>
      </c>
      <c r="HX496" s="239"/>
      <c r="HY496" s="154"/>
      <c r="HZ496" s="154"/>
      <c r="IA496" s="184"/>
      <c r="IB496" s="184"/>
      <c r="ID496" s="184"/>
      <c r="IE496" s="185"/>
      <c r="IF496" s="185"/>
      <c r="IG496" s="184"/>
    </row>
    <row r="497" spans="1:241" ht="15" customHeight="1" x14ac:dyDescent="0.3">
      <c r="A497" s="156">
        <v>494</v>
      </c>
      <c r="B497" s="155"/>
      <c r="C497" s="244"/>
      <c r="D497" s="244"/>
      <c r="E497" s="245">
        <v>196922</v>
      </c>
      <c r="F497" s="244"/>
      <c r="G497" s="244"/>
      <c r="H497" s="244"/>
      <c r="I497" s="244"/>
      <c r="J497" s="244"/>
      <c r="K497" s="244"/>
      <c r="L497" s="244"/>
      <c r="M497" s="244"/>
      <c r="N497" s="244"/>
      <c r="O497" s="244"/>
      <c r="P497" s="244"/>
      <c r="Q497" s="244"/>
      <c r="R497" s="244"/>
      <c r="S497" s="244"/>
      <c r="U497" s="244"/>
      <c r="V497" s="244"/>
      <c r="W497" s="244"/>
      <c r="X497" s="244"/>
      <c r="Y497" s="244"/>
      <c r="Z497" s="244"/>
      <c r="AA497" s="244"/>
      <c r="AB497" s="244"/>
      <c r="AC497" s="244"/>
      <c r="AD497" s="244"/>
      <c r="AE497" s="244"/>
      <c r="AF497" s="244"/>
      <c r="AG497" s="244"/>
      <c r="AH497" s="244"/>
      <c r="AI497" s="244"/>
      <c r="AJ497" s="244"/>
      <c r="AK497" s="244"/>
      <c r="AL497" s="244"/>
      <c r="AM497" s="244"/>
      <c r="AN497" s="244"/>
      <c r="AO497" s="244"/>
      <c r="AP497" s="244"/>
      <c r="AQ497" s="244"/>
      <c r="AR497" s="244"/>
      <c r="AS497" s="244"/>
      <c r="AT497" s="244"/>
      <c r="AU497" s="244"/>
      <c r="AV497" s="244"/>
      <c r="AW497" s="244"/>
      <c r="AX497" s="244"/>
      <c r="AY497" s="244"/>
      <c r="AZ497" s="244"/>
      <c r="BA497" s="244"/>
      <c r="BB497" s="244"/>
      <c r="BC497" s="278">
        <f t="shared" ref="BC497" si="180">SUM(BE497,BG497,BI497)</f>
        <v>4025</v>
      </c>
      <c r="BD497" s="279"/>
      <c r="BE497" s="280">
        <v>1030</v>
      </c>
      <c r="BF497" s="279"/>
      <c r="BG497" s="280">
        <v>13</v>
      </c>
      <c r="BH497" s="279"/>
      <c r="BI497" s="280">
        <v>2982</v>
      </c>
      <c r="BJ497" s="244"/>
      <c r="BK497" s="244"/>
      <c r="BL497" s="244"/>
      <c r="BM497" s="244"/>
      <c r="BN497" s="244"/>
      <c r="BO497" s="244"/>
      <c r="BP497" s="244"/>
      <c r="BQ497" s="244"/>
      <c r="BR497" s="244"/>
      <c r="BS497" s="244"/>
      <c r="BT497" s="244"/>
      <c r="BU497" s="244"/>
      <c r="BW497" s="244"/>
      <c r="BX497" s="244"/>
      <c r="BY497" s="244"/>
      <c r="BZ497" s="244"/>
      <c r="CA497" s="244"/>
      <c r="CB497" s="244"/>
      <c r="CC497" s="244"/>
      <c r="CE497" s="244"/>
      <c r="CF497" s="244"/>
      <c r="CG497" s="244"/>
      <c r="CH497" s="244"/>
      <c r="CI497" s="244"/>
      <c r="CJ497" s="244"/>
      <c r="CK497" s="244"/>
      <c r="CL497" s="244"/>
      <c r="CM497" s="244"/>
      <c r="CN497" s="244"/>
      <c r="CO497" s="257"/>
      <c r="CP497" s="244"/>
      <c r="CQ497" s="244"/>
      <c r="CR497" s="244"/>
      <c r="CS497" s="244"/>
      <c r="CT497" s="244"/>
      <c r="CU497" s="244"/>
      <c r="CV497" s="244"/>
      <c r="CW497" s="244"/>
      <c r="CX497" s="244"/>
      <c r="CY497" s="244"/>
      <c r="CZ497" s="244"/>
      <c r="DA497" s="244"/>
      <c r="DE497" s="244"/>
      <c r="DF497" s="244"/>
      <c r="DG497" s="244"/>
      <c r="DH497" s="244"/>
      <c r="DI497" s="244"/>
      <c r="DJ497" s="244"/>
      <c r="DK497" s="244"/>
      <c r="DL497" s="244"/>
      <c r="DM497" s="244"/>
      <c r="DN497" s="244"/>
      <c r="DO497" s="244"/>
      <c r="DP497" s="244"/>
      <c r="DQ497" s="244"/>
      <c r="DR497" s="244"/>
      <c r="DS497" s="244"/>
      <c r="DT497" s="244"/>
      <c r="DU497" s="244"/>
      <c r="DV497" s="244"/>
      <c r="DW497" s="244"/>
      <c r="DX497" s="244"/>
      <c r="DY497" s="244"/>
      <c r="DZ497" s="244"/>
      <c r="EA497" s="244"/>
      <c r="EB497" s="244"/>
      <c r="EC497" s="245">
        <v>1400000</v>
      </c>
      <c r="ED497" s="244"/>
      <c r="EE497" s="245">
        <v>800000</v>
      </c>
      <c r="EK497" s="242">
        <v>1.0999999999999999</v>
      </c>
      <c r="EO497" s="244"/>
      <c r="EP497" s="244"/>
      <c r="GA497" s="254">
        <v>0.75408841734007936</v>
      </c>
      <c r="GB497" s="254"/>
      <c r="GC497" s="254">
        <v>4.5744416501780547</v>
      </c>
      <c r="GD497" s="254"/>
      <c r="GE497" s="254">
        <v>39.817574246785981</v>
      </c>
      <c r="GF497" s="254"/>
      <c r="GG497" s="254">
        <v>95.39684602023685</v>
      </c>
      <c r="GH497" s="254"/>
      <c r="GI497" s="254">
        <v>76.328295475135477</v>
      </c>
      <c r="GJ497" s="254"/>
      <c r="GK497" s="254">
        <v>15.519306432743393</v>
      </c>
      <c r="GL497" s="254"/>
      <c r="GM497" s="254">
        <v>1.894241688997488</v>
      </c>
      <c r="GN497" s="254"/>
      <c r="GO497" s="254">
        <v>32.926080861950261</v>
      </c>
      <c r="GP497" s="254"/>
      <c r="GQ497" s="254"/>
      <c r="GR497" s="254"/>
      <c r="GS497" s="254"/>
      <c r="GT497" s="254"/>
      <c r="GU497" s="184"/>
      <c r="GV497" s="184"/>
      <c r="GW497" s="184"/>
      <c r="GX497" s="184"/>
      <c r="GY497" s="184"/>
      <c r="GZ497" s="184"/>
      <c r="HC497" s="184"/>
      <c r="HG497" s="184">
        <v>870.75436024677413</v>
      </c>
      <c r="HH497" s="184"/>
      <c r="HI497" s="184">
        <v>3496.4853846910919</v>
      </c>
      <c r="HJ497" s="184"/>
      <c r="HK497" s="184">
        <v>413.36227214570243</v>
      </c>
      <c r="HL497" s="184"/>
      <c r="HM497" s="184">
        <v>5845.6055653687372</v>
      </c>
      <c r="HO497" s="183">
        <v>718.69328493647913</v>
      </c>
      <c r="HQ497" s="154"/>
      <c r="HS497" s="238">
        <v>15</v>
      </c>
      <c r="HT497" s="154"/>
      <c r="HU497" s="239"/>
      <c r="HW497" s="239">
        <v>111.94228537000001</v>
      </c>
      <c r="HX497" s="239"/>
      <c r="HY497" s="154"/>
      <c r="HZ497" s="154"/>
      <c r="IA497" s="184"/>
      <c r="IB497" s="184"/>
      <c r="ID497" s="184"/>
      <c r="IE497" s="185"/>
      <c r="IF497" s="185"/>
      <c r="IG497" s="184"/>
    </row>
    <row r="498" spans="1:241" ht="15" customHeight="1" x14ac:dyDescent="0.35">
      <c r="A498" s="156">
        <v>495</v>
      </c>
      <c r="B498" s="155"/>
      <c r="C498" s="244"/>
      <c r="D498" s="244"/>
      <c r="E498" s="245">
        <v>200212</v>
      </c>
      <c r="F498" s="244"/>
      <c r="G498" s="244"/>
      <c r="H498" s="244"/>
      <c r="I498" s="244"/>
      <c r="J498" s="244"/>
      <c r="K498" s="244"/>
      <c r="L498" s="244"/>
      <c r="M498" s="244"/>
      <c r="N498" s="244"/>
      <c r="O498" s="244"/>
      <c r="P498" s="244"/>
      <c r="Q498" s="244"/>
      <c r="R498" s="244"/>
      <c r="S498" s="244"/>
      <c r="U498" s="244"/>
      <c r="V498" s="244"/>
      <c r="W498" s="244"/>
      <c r="X498" s="244"/>
      <c r="Y498" s="244"/>
      <c r="Z498" s="244"/>
      <c r="AA498" s="244"/>
      <c r="AB498" s="244"/>
      <c r="AC498" s="244"/>
      <c r="AD498" s="244"/>
      <c r="AE498" s="244"/>
      <c r="AF498" s="244"/>
      <c r="AG498" s="244"/>
      <c r="AH498" s="244"/>
      <c r="AI498" s="244"/>
      <c r="AJ498" s="244"/>
      <c r="AK498" s="244"/>
      <c r="AL498" s="244"/>
      <c r="AM498" s="244"/>
      <c r="AN498" s="244"/>
      <c r="AO498" s="244"/>
      <c r="AP498" s="244"/>
      <c r="AQ498" s="244"/>
      <c r="AR498" s="244"/>
      <c r="AS498" s="244"/>
      <c r="AT498" s="244"/>
      <c r="AU498" s="244"/>
      <c r="AV498" s="244"/>
      <c r="AW498" s="244"/>
      <c r="AX498" s="244"/>
      <c r="AY498" s="244"/>
      <c r="AZ498" s="244"/>
      <c r="BA498" s="244"/>
      <c r="BB498" s="244"/>
      <c r="BC498" s="281">
        <v>5446</v>
      </c>
      <c r="BD498" s="27"/>
      <c r="BE498" s="281">
        <v>726</v>
      </c>
      <c r="BF498" s="282" t="s">
        <v>71</v>
      </c>
      <c r="BG498" s="281">
        <v>66</v>
      </c>
      <c r="BH498" s="229" t="e">
        <f>#REF!+0.0001*#REF!</f>
        <v>#REF!</v>
      </c>
      <c r="BI498" s="281">
        <v>4654</v>
      </c>
      <c r="BJ498" s="244"/>
      <c r="BK498" s="244"/>
      <c r="BL498" s="244"/>
      <c r="BM498" s="244"/>
      <c r="BN498" s="244"/>
      <c r="BO498" s="244"/>
      <c r="BP498" s="244"/>
      <c r="BQ498" s="244"/>
      <c r="BR498" s="244"/>
      <c r="BS498" s="244"/>
      <c r="BT498" s="244"/>
      <c r="BU498" s="244"/>
      <c r="BW498" s="244"/>
      <c r="BX498" s="244"/>
      <c r="BY498" s="244"/>
      <c r="BZ498" s="244"/>
      <c r="CA498" s="244"/>
      <c r="CB498" s="244"/>
      <c r="CC498" s="244"/>
      <c r="CE498" s="244"/>
      <c r="CF498" s="244"/>
      <c r="CG498" s="244"/>
      <c r="CH498" s="244"/>
      <c r="CI498" s="244"/>
      <c r="CJ498" s="244"/>
      <c r="CK498" s="244"/>
      <c r="CL498" s="244"/>
      <c r="CM498" s="244"/>
      <c r="CN498" s="244"/>
      <c r="CO498" s="257"/>
      <c r="CP498" s="244"/>
      <c r="CQ498" s="244"/>
      <c r="CR498" s="244"/>
      <c r="CS498" s="244"/>
      <c r="CT498" s="244"/>
      <c r="CU498" s="244"/>
      <c r="CV498" s="244"/>
      <c r="CW498" s="244"/>
      <c r="CX498" s="244"/>
      <c r="CY498" s="244"/>
      <c r="CZ498" s="244"/>
      <c r="DA498" s="244"/>
      <c r="DE498" s="244"/>
      <c r="DF498" s="244"/>
      <c r="DG498" s="244"/>
      <c r="DH498" s="244"/>
      <c r="DI498" s="244"/>
      <c r="DJ498" s="244"/>
      <c r="DK498" s="244"/>
      <c r="DL498" s="244"/>
      <c r="DM498" s="244"/>
      <c r="DN498" s="244"/>
      <c r="DO498" s="244"/>
      <c r="DP498" s="244"/>
      <c r="DQ498" s="244"/>
      <c r="DR498" s="244"/>
      <c r="DS498" s="244"/>
      <c r="DT498" s="244"/>
      <c r="DU498" s="244"/>
      <c r="DV498" s="244"/>
      <c r="DW498" s="244"/>
      <c r="DX498" s="244"/>
      <c r="DY498" s="244"/>
      <c r="DZ498" s="244"/>
      <c r="EA498" s="244"/>
      <c r="EB498" s="244"/>
      <c r="EC498" s="245">
        <v>1450000</v>
      </c>
      <c r="ED498" s="244"/>
      <c r="EE498" s="245">
        <v>820000</v>
      </c>
      <c r="EK498" s="242">
        <v>1.2</v>
      </c>
      <c r="EO498" s="244"/>
      <c r="EP498" s="244"/>
      <c r="GA498" s="254">
        <v>1.0508485629404696</v>
      </c>
      <c r="GB498" s="254"/>
      <c r="GC498" s="254">
        <v>6.2307492304264906</v>
      </c>
      <c r="GD498" s="254"/>
      <c r="GE498" s="254">
        <v>35.480578065106442</v>
      </c>
      <c r="GF498" s="254"/>
      <c r="GG498" s="254">
        <v>97.554693729841944</v>
      </c>
      <c r="GH498" s="254"/>
      <c r="GI498" s="254">
        <v>67.382906681283515</v>
      </c>
      <c r="GJ498" s="254"/>
      <c r="GK498" s="254">
        <v>12.148803381271078</v>
      </c>
      <c r="GL498" s="254"/>
      <c r="GM498" s="254">
        <v>2.3578479814211444</v>
      </c>
      <c r="GN498" s="254"/>
      <c r="GO498" s="254">
        <v>31.699267032552914</v>
      </c>
      <c r="GP498" s="254"/>
      <c r="GQ498" s="254"/>
      <c r="GR498" s="254"/>
      <c r="GS498" s="254"/>
      <c r="GT498" s="254"/>
      <c r="GU498" s="184"/>
      <c r="GV498" s="184"/>
      <c r="GW498" s="184"/>
      <c r="GX498" s="184"/>
      <c r="GY498" s="184"/>
      <c r="GZ498" s="184"/>
      <c r="HC498" s="184"/>
      <c r="HG498" s="184">
        <v>838.69609207681287</v>
      </c>
      <c r="HH498" s="184"/>
      <c r="HI498" s="184">
        <v>4493.4183157256803</v>
      </c>
      <c r="HJ498" s="184"/>
      <c r="HK498" s="184">
        <v>311.23688413873151</v>
      </c>
      <c r="HL498" s="184"/>
      <c r="HM498" s="184">
        <v>6565.7629155603036</v>
      </c>
      <c r="HO498" s="183">
        <v>643.90977138156222</v>
      </c>
      <c r="HQ498" s="154"/>
      <c r="HS498" s="238">
        <v>15</v>
      </c>
      <c r="HT498" s="154"/>
      <c r="HU498" s="239"/>
      <c r="HW498" s="239">
        <v>110.20989494</v>
      </c>
      <c r="HX498" s="239"/>
      <c r="HY498" s="154"/>
      <c r="HZ498" s="154"/>
      <c r="IA498" s="184"/>
      <c r="IB498" s="184"/>
      <c r="ID498" s="184"/>
      <c r="IE498" s="185"/>
      <c r="IF498" s="185"/>
      <c r="IG498" s="184"/>
    </row>
    <row r="499" spans="1:241" ht="15" customHeight="1" x14ac:dyDescent="0.25">
      <c r="A499" s="156">
        <v>496</v>
      </c>
      <c r="B499" s="155"/>
      <c r="E499" s="245">
        <v>202896</v>
      </c>
      <c r="F499" s="244"/>
      <c r="G499" s="244"/>
      <c r="H499" s="244"/>
      <c r="I499" s="244"/>
      <c r="J499" s="244"/>
      <c r="K499" s="244"/>
      <c r="L499" s="244"/>
      <c r="M499" s="244"/>
      <c r="N499" s="244"/>
      <c r="O499" s="244"/>
      <c r="P499" s="244"/>
      <c r="Q499" s="244"/>
      <c r="R499" s="244"/>
      <c r="S499" s="244"/>
      <c r="U499" s="244"/>
      <c r="V499" s="244"/>
      <c r="W499" s="244"/>
      <c r="X499" s="244"/>
      <c r="Y499" s="244"/>
      <c r="Z499" s="244"/>
      <c r="AA499" s="244"/>
      <c r="AB499" s="244"/>
      <c r="AC499" s="244"/>
      <c r="AD499" s="244"/>
      <c r="AE499" s="244"/>
      <c r="AF499" s="244"/>
      <c r="AG499" s="244"/>
      <c r="AH499" s="242"/>
      <c r="AI499" s="244"/>
      <c r="AJ499" s="244"/>
      <c r="AK499" s="244"/>
      <c r="AL499" s="244"/>
      <c r="AM499" s="244"/>
      <c r="AN499" s="244"/>
      <c r="AO499" s="244"/>
      <c r="AP499" s="244"/>
      <c r="AQ499" s="244"/>
      <c r="AR499" s="244"/>
      <c r="AS499" s="244"/>
      <c r="AT499" s="244"/>
      <c r="AU499" s="244"/>
      <c r="AV499" s="244"/>
      <c r="AW499" s="244"/>
      <c r="AX499" s="244"/>
      <c r="AY499" s="244"/>
      <c r="AZ499" s="244"/>
      <c r="BA499" s="244"/>
      <c r="BB499" s="244"/>
      <c r="BC499" s="244"/>
      <c r="BD499" s="244"/>
      <c r="BE499" s="244"/>
      <c r="BF499" s="244"/>
      <c r="BG499" s="244"/>
      <c r="BH499" s="244"/>
      <c r="BI499" s="244"/>
      <c r="BJ499" s="244"/>
      <c r="BK499" s="244"/>
      <c r="BL499" s="244"/>
      <c r="BM499" s="244"/>
      <c r="BN499" s="244"/>
      <c r="BO499" s="244"/>
      <c r="BP499" s="244"/>
      <c r="BQ499" s="244"/>
      <c r="BR499" s="244"/>
      <c r="BS499" s="244"/>
      <c r="BT499" s="244"/>
      <c r="BU499" s="244"/>
      <c r="BW499" s="244"/>
      <c r="BX499" s="244"/>
      <c r="BY499" s="244"/>
      <c r="BZ499" s="244"/>
      <c r="CA499" s="244"/>
      <c r="CB499" s="244"/>
      <c r="CC499" s="244"/>
      <c r="CE499" s="244"/>
      <c r="CF499" s="244"/>
      <c r="CG499" s="244"/>
      <c r="CH499" s="244"/>
      <c r="CI499" s="244"/>
      <c r="CJ499" s="244"/>
      <c r="CK499" s="244"/>
      <c r="CL499" s="244"/>
      <c r="CM499" s="244"/>
      <c r="CN499" s="244"/>
      <c r="CO499" s="257"/>
      <c r="CP499" s="244"/>
      <c r="CQ499" s="244"/>
      <c r="CR499" s="244"/>
      <c r="CS499" s="244"/>
      <c r="CT499" s="244"/>
      <c r="CU499" s="244"/>
      <c r="CV499" s="244"/>
      <c r="CW499" s="244"/>
      <c r="CX499" s="244"/>
      <c r="CY499" s="244"/>
      <c r="CZ499" s="244"/>
      <c r="DA499" s="244"/>
      <c r="DE499" s="244"/>
      <c r="DF499" s="244"/>
      <c r="DG499" s="244"/>
      <c r="DH499" s="244"/>
      <c r="DI499" s="244"/>
      <c r="DJ499" s="244"/>
      <c r="DK499" s="244"/>
      <c r="DL499" s="244"/>
      <c r="DM499" s="244"/>
      <c r="DN499" s="244"/>
      <c r="DO499" s="244"/>
      <c r="DP499" s="244"/>
      <c r="DQ499" s="244"/>
      <c r="DR499" s="244"/>
      <c r="DS499" s="244"/>
      <c r="DT499" s="244"/>
      <c r="DU499" s="244"/>
      <c r="DV499" s="244"/>
      <c r="DW499" s="244"/>
      <c r="DX499" s="244"/>
      <c r="DY499" s="244"/>
      <c r="DZ499" s="244"/>
      <c r="EA499" s="244"/>
      <c r="EB499" s="244"/>
      <c r="EC499" s="245">
        <v>1421500</v>
      </c>
      <c r="ED499" s="244"/>
      <c r="EE499" s="245">
        <v>726000</v>
      </c>
      <c r="EK499" s="242">
        <v>2.1999999999999997</v>
      </c>
      <c r="EO499" s="244"/>
      <c r="EP499" s="244"/>
      <c r="GA499" s="267">
        <v>0.89658699527231867</v>
      </c>
      <c r="GB499" s="267"/>
      <c r="GC499" s="267">
        <v>5.3159606811912044</v>
      </c>
      <c r="GD499" s="267"/>
      <c r="GE499" s="267">
        <v>30.844051590513455</v>
      </c>
      <c r="GF499" s="267"/>
      <c r="GG499" s="267">
        <v>94.978323922122854</v>
      </c>
      <c r="GH499" s="267"/>
      <c r="GI499" s="267">
        <v>65.239293001634209</v>
      </c>
      <c r="GJ499" s="267"/>
      <c r="GK499" s="267">
        <v>12.890182744529728</v>
      </c>
      <c r="GL499" s="267"/>
      <c r="GM499" s="267">
        <v>1.6435840362352805</v>
      </c>
      <c r="GN499" s="267"/>
      <c r="GO499" s="267">
        <v>30.381602696937112</v>
      </c>
      <c r="GP499" s="254"/>
      <c r="GQ499" s="254"/>
      <c r="GR499" s="254"/>
      <c r="GS499" s="254"/>
      <c r="GT499" s="254"/>
      <c r="GU499" s="184"/>
      <c r="GV499" s="184"/>
      <c r="GW499" s="184"/>
      <c r="GX499" s="184"/>
      <c r="GY499" s="184"/>
      <c r="GZ499" s="184"/>
      <c r="HC499" s="184"/>
      <c r="HG499" s="285">
        <v>825.30949105914715</v>
      </c>
      <c r="HH499" s="285"/>
      <c r="HI499" s="285">
        <v>4574.081351935547</v>
      </c>
      <c r="HJ499" s="285"/>
      <c r="HK499" s="285">
        <v>255.45293770878365</v>
      </c>
      <c r="HL499" s="285"/>
      <c r="HM499" s="285">
        <v>6735.6062094714089</v>
      </c>
      <c r="HO499" s="183">
        <v>702.75507961560743</v>
      </c>
      <c r="HQ499" s="154"/>
      <c r="HS499" s="238">
        <v>15</v>
      </c>
      <c r="HT499" s="154"/>
      <c r="HU499" s="239"/>
      <c r="HW499" s="239">
        <v>80.541622779999983</v>
      </c>
      <c r="HX499" s="239"/>
      <c r="HY499" s="154"/>
      <c r="HZ499" s="154"/>
      <c r="IA499" s="184"/>
      <c r="IB499" s="184"/>
      <c r="ID499" s="184"/>
      <c r="IE499" s="185"/>
      <c r="IF499" s="185"/>
      <c r="IG499" s="184"/>
    </row>
    <row r="500" spans="1:241" ht="15" customHeight="1" x14ac:dyDescent="0.25">
      <c r="A500" s="198">
        <v>497</v>
      </c>
      <c r="E500" s="245">
        <v>204845</v>
      </c>
      <c r="F500" s="244"/>
      <c r="G500" s="244"/>
      <c r="H500" s="244"/>
      <c r="I500" s="244"/>
      <c r="J500" s="244"/>
      <c r="K500" s="244"/>
      <c r="L500" s="244"/>
      <c r="M500" s="244"/>
      <c r="N500" s="244"/>
      <c r="O500" s="244"/>
      <c r="P500" s="244"/>
      <c r="Q500" s="244"/>
      <c r="R500" s="244"/>
      <c r="S500" s="244"/>
      <c r="U500" s="244"/>
      <c r="V500" s="244"/>
      <c r="W500" s="244"/>
      <c r="X500" s="244"/>
      <c r="Y500" s="244"/>
      <c r="Z500" s="244"/>
      <c r="AA500" s="244"/>
      <c r="AB500" s="244"/>
      <c r="AC500" s="244"/>
      <c r="AD500" s="244"/>
      <c r="AE500" s="244"/>
      <c r="AF500" s="244"/>
      <c r="AG500" s="244"/>
      <c r="AH500" s="242"/>
      <c r="AI500" s="244"/>
      <c r="AJ500" s="244"/>
      <c r="AK500" s="244"/>
      <c r="AL500" s="244"/>
      <c r="AM500" s="244"/>
      <c r="AN500" s="244"/>
      <c r="AO500" s="244"/>
      <c r="AP500" s="244"/>
      <c r="AQ500" s="244"/>
      <c r="AR500" s="244"/>
      <c r="AS500" s="244"/>
      <c r="AT500" s="244"/>
      <c r="AU500" s="244"/>
      <c r="AV500" s="244"/>
      <c r="AW500" s="244"/>
      <c r="AX500" s="244"/>
      <c r="AY500" s="244"/>
      <c r="AZ500" s="244"/>
      <c r="BA500" s="244"/>
      <c r="BB500" s="244"/>
      <c r="BC500" s="244"/>
      <c r="BD500" s="244"/>
      <c r="BE500" s="244"/>
      <c r="BF500" s="244"/>
      <c r="BG500" s="244"/>
      <c r="BH500" s="244"/>
      <c r="BI500" s="244"/>
      <c r="BJ500" s="244"/>
      <c r="BK500" s="244"/>
      <c r="BL500" s="244"/>
      <c r="BM500" s="244"/>
      <c r="BN500" s="244"/>
      <c r="BO500" s="244"/>
      <c r="BP500" s="244"/>
      <c r="BQ500" s="244"/>
      <c r="BR500" s="244"/>
      <c r="BS500" s="244"/>
      <c r="BT500" s="244"/>
      <c r="BU500" s="244"/>
      <c r="BW500" s="244"/>
      <c r="BX500" s="244"/>
      <c r="BY500" s="244"/>
      <c r="BZ500" s="244"/>
      <c r="CA500" s="244"/>
      <c r="CB500" s="244"/>
      <c r="CC500" s="244"/>
      <c r="CE500" s="244"/>
      <c r="CF500" s="244"/>
      <c r="CG500" s="244"/>
      <c r="CH500" s="244"/>
      <c r="CI500" s="244"/>
      <c r="CJ500" s="244"/>
      <c r="CK500" s="244"/>
      <c r="CL500" s="244"/>
      <c r="CM500" s="244"/>
      <c r="CN500" s="244"/>
      <c r="CO500" s="257"/>
      <c r="CP500" s="244"/>
      <c r="CQ500" s="244"/>
      <c r="CR500" s="244"/>
      <c r="CS500" s="244"/>
      <c r="CT500" s="244"/>
      <c r="CU500" s="244"/>
      <c r="CV500" s="244"/>
      <c r="CW500" s="244"/>
      <c r="CX500" s="244"/>
      <c r="CY500" s="244"/>
      <c r="CZ500" s="244"/>
      <c r="DA500" s="244"/>
      <c r="DE500" s="244"/>
      <c r="DF500" s="244"/>
      <c r="DG500" s="244"/>
      <c r="DH500" s="244"/>
      <c r="DI500" s="244"/>
      <c r="DJ500" s="244"/>
      <c r="DK500" s="244"/>
      <c r="DL500" s="244"/>
      <c r="DM500" s="244"/>
      <c r="DN500" s="244"/>
      <c r="DO500" s="244"/>
      <c r="DP500" s="244"/>
      <c r="DQ500" s="244"/>
      <c r="DR500" s="244"/>
      <c r="DS500" s="244"/>
      <c r="DT500" s="244"/>
      <c r="DU500" s="244"/>
      <c r="DV500" s="244"/>
      <c r="DW500" s="244"/>
      <c r="DX500" s="244"/>
      <c r="DY500" s="244"/>
      <c r="DZ500" s="244"/>
      <c r="EA500" s="244"/>
      <c r="EB500" s="244"/>
      <c r="EC500" s="245">
        <v>1400000</v>
      </c>
      <c r="ED500" s="244"/>
      <c r="EE500" s="245">
        <v>663500</v>
      </c>
      <c r="EK500" s="242">
        <v>3</v>
      </c>
      <c r="EO500" s="244"/>
      <c r="EP500" s="244"/>
      <c r="GA500" s="267">
        <v>0.88183421516754845</v>
      </c>
      <c r="GB500" s="267"/>
      <c r="GC500" s="267">
        <v>5.3982725527831095</v>
      </c>
      <c r="GD500" s="267"/>
      <c r="GE500" s="267">
        <v>30.572609948627992</v>
      </c>
      <c r="GF500" s="267"/>
      <c r="GG500" s="267">
        <v>103.57882705907565</v>
      </c>
      <c r="GH500" s="267"/>
      <c r="GI500" s="267">
        <v>67.035044350734339</v>
      </c>
      <c r="GJ500" s="267"/>
      <c r="GK500" s="267">
        <v>13.9602053915276</v>
      </c>
      <c r="GL500" s="267"/>
      <c r="GM500" s="267">
        <v>0.99009900990099009</v>
      </c>
      <c r="GN500" s="267"/>
      <c r="GO500" s="267">
        <v>32.665012303890521</v>
      </c>
      <c r="GP500" s="254"/>
      <c r="GQ500" s="254"/>
      <c r="GR500" s="254"/>
      <c r="GS500" s="254"/>
      <c r="GT500" s="254"/>
      <c r="GU500" s="184"/>
      <c r="GV500" s="184"/>
      <c r="GW500" s="184"/>
      <c r="GX500" s="184"/>
      <c r="GY500" s="184"/>
      <c r="GZ500" s="184"/>
      <c r="HC500" s="184"/>
      <c r="HG500" s="285">
        <v>824.77970831660832</v>
      </c>
      <c r="HH500" s="285"/>
      <c r="HI500" s="285">
        <v>5363.4573847888832</v>
      </c>
      <c r="HJ500" s="285"/>
      <c r="HK500" s="285">
        <v>296.27081063516641</v>
      </c>
      <c r="HL500" s="285"/>
      <c r="HM500" s="285">
        <v>7458.856585813407</v>
      </c>
      <c r="HO500" s="183">
        <v>712.68038798202042</v>
      </c>
      <c r="HQ500" s="154"/>
      <c r="HS500" s="238">
        <v>15</v>
      </c>
      <c r="HT500" s="154"/>
      <c r="HU500" s="239"/>
      <c r="HW500" s="239">
        <v>62.312856440000004</v>
      </c>
      <c r="HX500" s="239"/>
      <c r="HY500" s="154"/>
      <c r="HZ500" s="154"/>
      <c r="IA500" s="184"/>
      <c r="IB500" s="184"/>
      <c r="ID500" s="184"/>
      <c r="IE500" s="185"/>
      <c r="IF500" s="185"/>
      <c r="IG500" s="184"/>
    </row>
    <row r="501" spans="1:241" ht="15" customHeight="1" x14ac:dyDescent="0.35">
      <c r="A501" s="156">
        <v>498</v>
      </c>
      <c r="E501" s="245">
        <v>193051</v>
      </c>
      <c r="F501" s="244"/>
      <c r="G501" s="244"/>
      <c r="H501" s="244"/>
      <c r="I501" s="244"/>
      <c r="J501" s="244"/>
      <c r="K501" s="244"/>
      <c r="L501" s="244"/>
      <c r="M501" s="244"/>
      <c r="N501" s="244"/>
      <c r="O501" s="244"/>
      <c r="P501" s="244"/>
      <c r="Q501" s="244"/>
      <c r="R501" s="244"/>
      <c r="S501" s="244"/>
      <c r="U501" s="244"/>
      <c r="V501" s="244"/>
      <c r="W501" s="244"/>
      <c r="X501" s="244"/>
      <c r="Y501" s="244"/>
      <c r="Z501" s="244"/>
      <c r="AA501" s="244"/>
      <c r="AB501" s="244"/>
      <c r="AC501" s="244"/>
      <c r="AD501" s="244"/>
      <c r="AE501" s="244"/>
      <c r="AF501" s="244"/>
      <c r="AG501" s="244"/>
      <c r="AH501" s="242"/>
      <c r="AI501" s="244"/>
      <c r="AJ501" s="244"/>
      <c r="AK501" s="244"/>
      <c r="AL501" s="244"/>
      <c r="AM501" s="244"/>
      <c r="AN501" s="244"/>
      <c r="AO501" s="244"/>
      <c r="AP501" s="244"/>
      <c r="AQ501" s="244"/>
      <c r="AR501" s="244"/>
      <c r="AS501" s="244"/>
      <c r="AT501" s="244"/>
      <c r="AU501" s="244"/>
      <c r="AV501" s="244"/>
      <c r="AW501" s="244"/>
      <c r="AX501" s="244"/>
      <c r="AY501" s="244"/>
      <c r="AZ501" s="244"/>
      <c r="BA501" s="244"/>
      <c r="BB501" s="244"/>
      <c r="BC501" s="244"/>
      <c r="BD501" s="244"/>
      <c r="BE501" s="244"/>
      <c r="BF501" s="244"/>
      <c r="BG501" s="244"/>
      <c r="BH501" s="244"/>
      <c r="BI501" s="244"/>
      <c r="BJ501" s="244"/>
      <c r="BK501" s="244"/>
      <c r="BL501" s="244"/>
      <c r="BM501" s="244"/>
      <c r="BN501" s="244"/>
      <c r="BO501" s="244"/>
      <c r="BP501" s="244"/>
      <c r="BQ501" s="244"/>
      <c r="BR501" s="244"/>
      <c r="BS501" s="244"/>
      <c r="BT501" s="244"/>
      <c r="BU501" s="244"/>
      <c r="BW501" s="244"/>
      <c r="BX501" s="244"/>
      <c r="BY501" s="244"/>
      <c r="BZ501" s="244"/>
      <c r="CA501" s="244"/>
      <c r="CB501" s="244"/>
      <c r="CC501" s="244"/>
      <c r="CE501" s="244"/>
      <c r="CF501" s="244"/>
      <c r="CG501" s="244"/>
      <c r="CH501" s="244"/>
      <c r="CI501" s="244"/>
      <c r="CJ501" s="244"/>
      <c r="CK501" s="244"/>
      <c r="CL501" s="244"/>
      <c r="CM501" s="244"/>
      <c r="CN501" s="244"/>
      <c r="CO501" s="257"/>
      <c r="CP501" s="244"/>
      <c r="CQ501" s="244"/>
      <c r="CR501" s="244"/>
      <c r="CS501" s="244"/>
      <c r="CT501" s="244"/>
      <c r="CU501" s="244"/>
      <c r="CV501" s="244"/>
      <c r="CW501" s="244"/>
      <c r="CX501" s="244"/>
      <c r="CY501" s="244"/>
      <c r="CZ501" s="244"/>
      <c r="DA501" s="244"/>
      <c r="DE501" s="244"/>
      <c r="DF501" s="244"/>
      <c r="DG501" s="244"/>
      <c r="DH501" s="244"/>
      <c r="DI501" s="244"/>
      <c r="DJ501" s="244"/>
      <c r="DK501" s="244"/>
      <c r="DL501" s="244"/>
      <c r="DM501" s="244"/>
      <c r="DN501" s="244"/>
      <c r="DO501" s="244"/>
      <c r="DP501" s="244"/>
      <c r="DQ501" s="244"/>
      <c r="DR501" s="244"/>
      <c r="DS501" s="244"/>
      <c r="DT501" s="244"/>
      <c r="DU501" s="244"/>
      <c r="DV501" s="244"/>
      <c r="DW501" s="244"/>
      <c r="DX501" s="244"/>
      <c r="DY501" s="244"/>
      <c r="DZ501" s="244"/>
      <c r="EA501" s="244"/>
      <c r="EB501" s="244"/>
      <c r="ED501" s="244"/>
      <c r="EK501" s="242">
        <v>44</v>
      </c>
      <c r="EO501" s="244"/>
      <c r="EP501" s="244"/>
      <c r="GA501" s="267">
        <v>1.3193945011183073</v>
      </c>
      <c r="GB501" s="267"/>
      <c r="GC501" s="267">
        <v>5.1858470608625256</v>
      </c>
      <c r="GD501" s="267"/>
      <c r="GE501" s="267">
        <v>30.243001246469539</v>
      </c>
      <c r="GF501" s="267"/>
      <c r="GG501" s="267">
        <v>99.059788105885033</v>
      </c>
      <c r="GH501" s="267"/>
      <c r="GI501" s="267">
        <v>69.089597888742276</v>
      </c>
      <c r="GJ501" s="267"/>
      <c r="GK501" s="267">
        <v>15.663129360122641</v>
      </c>
      <c r="GL501" s="267"/>
      <c r="GM501" s="267">
        <v>1.6329421776072106</v>
      </c>
      <c r="GN501" s="267"/>
      <c r="GO501" s="267">
        <v>32.336947134295592</v>
      </c>
      <c r="GP501" s="254"/>
      <c r="GQ501" s="254"/>
      <c r="GR501" s="254"/>
      <c r="GS501" s="254"/>
      <c r="GT501" s="254"/>
      <c r="GU501" s="184"/>
      <c r="GV501" s="184"/>
      <c r="GW501" s="184"/>
      <c r="GX501" s="184"/>
      <c r="GY501" s="184"/>
      <c r="GZ501" s="184"/>
      <c r="HC501" s="184"/>
      <c r="HG501" s="184"/>
      <c r="HH501" s="184"/>
      <c r="HI501" s="184"/>
      <c r="HJ501" s="184"/>
      <c r="HK501" s="184"/>
      <c r="HL501" s="184"/>
      <c r="HM501" s="184"/>
      <c r="HO501" s="183">
        <v>883.2025607994691</v>
      </c>
      <c r="HQ501" s="154"/>
      <c r="HS501" s="238">
        <v>15</v>
      </c>
      <c r="HT501" s="154"/>
      <c r="HU501" s="239"/>
      <c r="HW501">
        <v>84.931442000000004</v>
      </c>
      <c r="HX501" s="239"/>
      <c r="HY501" s="154"/>
      <c r="HZ501" s="154"/>
      <c r="IA501" s="184"/>
      <c r="IB501" s="184"/>
      <c r="ID501" s="184"/>
      <c r="IE501" s="185"/>
      <c r="IF501" s="185"/>
      <c r="IG501" s="184"/>
    </row>
    <row r="502" spans="1:241" ht="15" customHeight="1" x14ac:dyDescent="0.35">
      <c r="A502" s="156">
        <v>499</v>
      </c>
      <c r="E502" s="245">
        <v>195081</v>
      </c>
      <c r="F502" s="244"/>
      <c r="G502" s="244"/>
      <c r="H502" s="244"/>
      <c r="I502" s="244"/>
      <c r="J502" s="244"/>
      <c r="K502" s="244"/>
      <c r="L502" s="244"/>
      <c r="M502" s="244"/>
      <c r="N502" s="244"/>
      <c r="O502" s="244"/>
      <c r="P502" s="244"/>
      <c r="Q502" s="244"/>
      <c r="R502" s="244"/>
      <c r="S502" s="244"/>
      <c r="U502" s="244"/>
      <c r="V502" s="244"/>
      <c r="W502" s="244"/>
      <c r="X502" s="244"/>
      <c r="Y502" s="244"/>
      <c r="Z502" s="244"/>
      <c r="AA502" s="244"/>
      <c r="AB502" s="244"/>
      <c r="AC502" s="244"/>
      <c r="AD502" s="244"/>
      <c r="AE502" s="244"/>
      <c r="AF502" s="244"/>
      <c r="AG502" s="244"/>
      <c r="AH502" s="242"/>
      <c r="AI502" s="244"/>
      <c r="AJ502" s="244"/>
      <c r="AK502" s="244"/>
      <c r="AL502" s="244"/>
      <c r="AM502" s="244"/>
      <c r="AN502" s="244"/>
      <c r="AO502" s="244"/>
      <c r="AP502" s="244"/>
      <c r="AQ502" s="244"/>
      <c r="AR502" s="244"/>
      <c r="AS502" s="244"/>
      <c r="AT502" s="244"/>
      <c r="AU502" s="244"/>
      <c r="AV502" s="244"/>
      <c r="AW502" s="244"/>
      <c r="AX502" s="244"/>
      <c r="AY502" s="244"/>
      <c r="AZ502" s="244"/>
      <c r="BA502" s="244"/>
      <c r="BB502" s="244"/>
      <c r="BC502" s="244"/>
      <c r="BD502" s="244"/>
      <c r="BE502" s="244"/>
      <c r="BF502" s="244"/>
      <c r="BG502" s="244"/>
      <c r="BH502" s="244"/>
      <c r="BI502" s="244"/>
      <c r="BJ502" s="244"/>
      <c r="BK502" s="244"/>
      <c r="BL502" s="244"/>
      <c r="BM502" s="244"/>
      <c r="BN502" s="244"/>
      <c r="BO502" s="244"/>
      <c r="BP502" s="244"/>
      <c r="BQ502" s="244"/>
      <c r="BR502" s="244"/>
      <c r="BS502" s="244"/>
      <c r="BT502" s="244"/>
      <c r="BU502" s="244"/>
      <c r="BW502" s="244"/>
      <c r="BX502" s="244"/>
      <c r="BY502" s="244"/>
      <c r="BZ502" s="244"/>
      <c r="CA502" s="244"/>
      <c r="CB502" s="244"/>
      <c r="CC502" s="244"/>
      <c r="CE502" s="244"/>
      <c r="CF502" s="244"/>
      <c r="CG502" s="244"/>
      <c r="CH502" s="244"/>
      <c r="CI502" s="244"/>
      <c r="CJ502" s="244"/>
      <c r="CK502" s="244"/>
      <c r="CL502" s="244"/>
      <c r="CM502" s="244"/>
      <c r="CN502" s="244"/>
      <c r="CO502" s="257"/>
      <c r="CP502" s="244"/>
      <c r="CQ502" s="244"/>
      <c r="CR502" s="244"/>
      <c r="CS502" s="244"/>
      <c r="CT502" s="244"/>
      <c r="CU502" s="244"/>
      <c r="CV502" s="244"/>
      <c r="CW502" s="244"/>
      <c r="CX502" s="244"/>
      <c r="CY502" s="244"/>
      <c r="CZ502" s="244"/>
      <c r="DA502" s="244"/>
      <c r="DE502" s="244"/>
      <c r="DF502" s="244"/>
      <c r="DG502" s="244"/>
      <c r="DH502" s="244"/>
      <c r="DI502" s="244"/>
      <c r="DJ502" s="244"/>
      <c r="DK502" s="244"/>
      <c r="DL502" s="244"/>
      <c r="DM502" s="244"/>
      <c r="DN502" s="244"/>
      <c r="DO502" s="244"/>
      <c r="DP502" s="244"/>
      <c r="DQ502" s="244"/>
      <c r="DR502" s="244"/>
      <c r="DS502" s="244"/>
      <c r="DT502" s="244"/>
      <c r="DU502" s="244"/>
      <c r="DV502" s="244"/>
      <c r="DW502" s="244"/>
      <c r="DX502" s="244"/>
      <c r="DY502" s="244"/>
      <c r="DZ502" s="244"/>
      <c r="EA502" s="244"/>
      <c r="EB502" s="244"/>
      <c r="ED502" s="244"/>
      <c r="EK502" s="242">
        <v>40.200000000000003</v>
      </c>
      <c r="EO502" s="244"/>
      <c r="EP502" s="244"/>
      <c r="GA502" s="267">
        <v>0.15487608434528546</v>
      </c>
      <c r="GB502" s="267"/>
      <c r="GC502" s="267">
        <v>1.9958027060829682</v>
      </c>
      <c r="GD502" s="267"/>
      <c r="GE502" s="267">
        <v>22.939149731198711</v>
      </c>
      <c r="GF502" s="267"/>
      <c r="GG502" s="267">
        <v>71.239527319700088</v>
      </c>
      <c r="GH502" s="267"/>
      <c r="GI502" s="267">
        <v>51.654896972406881</v>
      </c>
      <c r="GJ502" s="267"/>
      <c r="GK502" s="267">
        <v>13.354282309415305</v>
      </c>
      <c r="GL502" s="267"/>
      <c r="GM502" s="267">
        <v>1.1312525953190016</v>
      </c>
      <c r="GN502" s="267"/>
      <c r="GO502" s="267">
        <v>23.422015962952685</v>
      </c>
      <c r="GP502" s="254"/>
      <c r="GQ502" s="254"/>
      <c r="GR502" s="254"/>
      <c r="GS502" s="254"/>
      <c r="GT502" s="254"/>
      <c r="GU502" s="184"/>
      <c r="GV502" s="184"/>
      <c r="GW502" s="184"/>
      <c r="GX502" s="184"/>
      <c r="GY502" s="184"/>
      <c r="GZ502" s="184"/>
      <c r="HC502" s="184"/>
      <c r="HG502" s="184"/>
      <c r="HH502" s="184"/>
      <c r="HI502" s="184"/>
      <c r="HJ502" s="184"/>
      <c r="HK502" s="184"/>
      <c r="HL502" s="184"/>
      <c r="HM502" s="184"/>
      <c r="HO502" s="284">
        <v>985.45307606828976</v>
      </c>
      <c r="HQ502" s="154"/>
      <c r="HS502" s="238">
        <v>15</v>
      </c>
      <c r="HT502" s="154"/>
      <c r="HU502" s="239"/>
      <c r="HW502">
        <v>122.50082252</v>
      </c>
      <c r="HX502" s="239"/>
      <c r="HY502" s="154"/>
      <c r="HZ502" s="154"/>
      <c r="IA502" s="184"/>
      <c r="IB502" s="184"/>
      <c r="ID502" s="184"/>
      <c r="IE502" s="185"/>
      <c r="IF502" s="185"/>
      <c r="IG502" s="184"/>
    </row>
    <row r="503" spans="1:241" ht="15" customHeight="1" x14ac:dyDescent="0.35">
      <c r="A503" s="156">
        <v>500</v>
      </c>
      <c r="E503" s="245">
        <v>203560</v>
      </c>
      <c r="F503" s="244"/>
      <c r="G503" s="244"/>
      <c r="H503" s="244"/>
      <c r="I503" s="244"/>
      <c r="J503" s="244"/>
      <c r="K503" s="244"/>
      <c r="L503" s="244"/>
      <c r="M503" s="244"/>
      <c r="N503" s="244"/>
      <c r="O503" s="244"/>
      <c r="P503" s="244"/>
      <c r="Q503" s="244"/>
      <c r="R503" s="244"/>
      <c r="S503" s="244"/>
      <c r="U503" s="244"/>
      <c r="V503" s="244"/>
      <c r="W503" s="244"/>
      <c r="X503" s="244"/>
      <c r="Y503" s="244"/>
      <c r="Z503" s="244"/>
      <c r="AA503" s="244"/>
      <c r="AB503" s="244"/>
      <c r="AC503" s="244"/>
      <c r="AD503" s="244"/>
      <c r="AE503" s="244"/>
      <c r="AF503" s="244"/>
      <c r="AG503" s="244"/>
      <c r="AH503" s="242"/>
      <c r="AI503" s="244"/>
      <c r="AJ503" s="244"/>
      <c r="AK503" s="244"/>
      <c r="AL503" s="244"/>
      <c r="AM503" s="244"/>
      <c r="AN503" s="244"/>
      <c r="AO503" s="244"/>
      <c r="AP503" s="244"/>
      <c r="AQ503" s="244"/>
      <c r="AR503" s="244"/>
      <c r="AS503" s="244"/>
      <c r="AT503" s="244"/>
      <c r="AU503" s="244"/>
      <c r="AV503" s="244"/>
      <c r="AW503" s="244"/>
      <c r="AX503" s="244"/>
      <c r="AY503" s="244"/>
      <c r="AZ503" s="244"/>
      <c r="BA503" s="244"/>
      <c r="BB503" s="244"/>
      <c r="BC503" s="244"/>
      <c r="BD503" s="244"/>
      <c r="BE503" s="244"/>
      <c r="BF503" s="244"/>
      <c r="BG503" s="244"/>
      <c r="BH503" s="244"/>
      <c r="BI503" s="244"/>
      <c r="BJ503" s="244"/>
      <c r="BK503" s="244"/>
      <c r="BL503" s="244"/>
      <c r="BM503" s="244"/>
      <c r="BN503" s="244"/>
      <c r="BO503" s="244"/>
      <c r="BP503" s="244"/>
      <c r="BQ503" s="244"/>
      <c r="BR503" s="244"/>
      <c r="BS503" s="244"/>
      <c r="BT503" s="244"/>
      <c r="BU503" s="244"/>
      <c r="BW503" s="244"/>
      <c r="BX503" s="244"/>
      <c r="BY503" s="244"/>
      <c r="BZ503" s="244"/>
      <c r="CA503" s="244"/>
      <c r="CB503" s="244"/>
      <c r="CC503" s="244"/>
      <c r="CE503" s="244"/>
      <c r="CF503" s="244"/>
      <c r="CG503" s="244"/>
      <c r="CH503" s="244"/>
      <c r="CI503" s="244"/>
      <c r="CJ503" s="244"/>
      <c r="CK503" s="244"/>
      <c r="CL503" s="244"/>
      <c r="CM503" s="244"/>
      <c r="CN503" s="244"/>
      <c r="CO503" s="257"/>
      <c r="CP503" s="244"/>
      <c r="CQ503" s="244"/>
      <c r="CR503" s="244"/>
      <c r="CS503" s="244"/>
      <c r="CT503" s="244"/>
      <c r="CU503" s="244"/>
      <c r="CV503" s="244"/>
      <c r="CW503" s="244"/>
      <c r="CX503" s="244"/>
      <c r="CY503" s="244"/>
      <c r="CZ503" s="244"/>
      <c r="DA503" s="244"/>
      <c r="DE503" s="244"/>
      <c r="DF503" s="244"/>
      <c r="DG503" s="244"/>
      <c r="DH503" s="244"/>
      <c r="DI503" s="244"/>
      <c r="DJ503" s="244"/>
      <c r="DK503" s="244"/>
      <c r="DL503" s="244"/>
      <c r="DM503" s="244"/>
      <c r="DN503" s="244"/>
      <c r="DO503" s="244"/>
      <c r="DP503" s="244"/>
      <c r="DQ503" s="244"/>
      <c r="DR503" s="244"/>
      <c r="DS503" s="244"/>
      <c r="DT503" s="244"/>
      <c r="DU503" s="244"/>
      <c r="DV503" s="244"/>
      <c r="DW503" s="244"/>
      <c r="DX503" s="244"/>
      <c r="DY503" s="244"/>
      <c r="DZ503" s="244"/>
      <c r="EA503" s="244"/>
      <c r="EB503" s="244"/>
      <c r="EC503"/>
      <c r="EE503"/>
      <c r="EK503" s="242">
        <v>1.5</v>
      </c>
      <c r="EO503" s="244"/>
      <c r="EP503" s="244"/>
      <c r="GA503" s="267"/>
      <c r="GB503" s="267"/>
      <c r="GC503" s="267"/>
      <c r="GD503" s="267"/>
      <c r="GE503" s="267"/>
      <c r="GF503" s="267"/>
      <c r="GG503" s="267"/>
      <c r="GH503" s="267"/>
      <c r="GI503" s="267"/>
      <c r="GJ503" s="267"/>
      <c r="GK503" s="267"/>
      <c r="GL503" s="267"/>
      <c r="GM503" s="267"/>
      <c r="GN503" s="267"/>
      <c r="GO503" s="267"/>
      <c r="GP503" s="254"/>
      <c r="GQ503" s="254"/>
      <c r="GR503" s="254"/>
      <c r="GS503" s="254"/>
      <c r="GT503" s="254"/>
      <c r="GU503" s="184"/>
      <c r="GV503" s="184"/>
      <c r="GW503" s="184"/>
      <c r="GX503" s="184"/>
      <c r="GY503" s="184"/>
      <c r="GZ503" s="184"/>
      <c r="HC503" s="184"/>
      <c r="HG503" s="184"/>
      <c r="HH503" s="184"/>
      <c r="HI503" s="184"/>
      <c r="HJ503" s="184"/>
      <c r="HK503" s="184"/>
      <c r="HL503" s="184"/>
      <c r="HM503" s="184"/>
      <c r="HO503" s="284">
        <v>948.60482673966521</v>
      </c>
      <c r="HQ503" s="154"/>
      <c r="HS503" s="238"/>
      <c r="HT503" s="154"/>
      <c r="HU503" s="239"/>
      <c r="HW503" s="239">
        <v>126</v>
      </c>
      <c r="HX503" s="239"/>
      <c r="HY503" s="154"/>
      <c r="HZ503" s="154"/>
      <c r="IA503" s="184"/>
      <c r="IB503" s="184"/>
      <c r="ID503" s="184"/>
      <c r="IE503" s="185"/>
      <c r="IF503" s="185"/>
      <c r="IG503" s="184"/>
    </row>
    <row r="504" spans="1:241" ht="15" customHeight="1" x14ac:dyDescent="0.35">
      <c r="A504" s="156">
        <v>501</v>
      </c>
      <c r="B504" s="197" t="s">
        <v>72</v>
      </c>
      <c r="F504" s="244"/>
      <c r="G504" s="244"/>
      <c r="H504" s="244"/>
      <c r="I504" s="244"/>
      <c r="J504" s="244"/>
      <c r="K504" s="244"/>
      <c r="L504" s="244"/>
      <c r="M504" s="244"/>
      <c r="N504" s="244"/>
      <c r="O504" s="244"/>
      <c r="P504" s="244"/>
      <c r="Q504" s="244"/>
      <c r="R504" s="244"/>
      <c r="S504" s="244"/>
      <c r="U504" s="244"/>
      <c r="V504" s="244"/>
      <c r="W504" s="244"/>
      <c r="X504" s="244"/>
      <c r="Y504" s="244"/>
      <c r="Z504" s="244"/>
      <c r="AA504" s="244"/>
      <c r="AB504" s="244"/>
      <c r="AC504" s="244"/>
      <c r="AD504" s="244"/>
      <c r="AE504" s="244"/>
      <c r="AF504" s="244"/>
      <c r="AG504" s="244"/>
      <c r="AH504" s="242"/>
      <c r="AI504" s="244"/>
      <c r="AJ504" s="244"/>
      <c r="AK504" s="244"/>
      <c r="AL504" s="244"/>
      <c r="AM504" s="244"/>
      <c r="AN504" s="244"/>
      <c r="AO504" s="244"/>
      <c r="AP504" s="244"/>
      <c r="AQ504" s="244"/>
      <c r="AR504" s="244"/>
      <c r="AS504" s="244"/>
      <c r="AT504" s="244"/>
      <c r="AU504" s="244"/>
      <c r="AV504" s="244"/>
      <c r="AW504" s="244"/>
      <c r="AX504" s="244"/>
      <c r="AY504" s="244"/>
      <c r="AZ504" s="244"/>
      <c r="BA504" s="244"/>
      <c r="BB504" s="244"/>
      <c r="BC504" s="244"/>
      <c r="BD504" s="244"/>
      <c r="BE504" s="244"/>
      <c r="BF504" s="244"/>
      <c r="BG504" s="244"/>
      <c r="BH504" s="244"/>
      <c r="BI504" s="244"/>
      <c r="BJ504" s="244"/>
      <c r="BK504" s="244"/>
      <c r="BL504" s="244"/>
      <c r="BM504" s="244"/>
      <c r="BN504" s="244"/>
      <c r="BO504" s="244"/>
      <c r="BP504" s="244"/>
      <c r="BQ504" s="244"/>
      <c r="BR504" s="244"/>
      <c r="BS504" s="244"/>
      <c r="BT504" s="244"/>
      <c r="BU504" s="244"/>
      <c r="BW504" s="244"/>
      <c r="BX504" s="244"/>
      <c r="BY504" s="244"/>
      <c r="BZ504" s="244"/>
      <c r="CA504" s="244"/>
      <c r="CB504" s="244"/>
      <c r="CC504" s="244"/>
      <c r="CE504" s="244"/>
      <c r="CF504" s="244"/>
      <c r="CG504" s="244"/>
      <c r="CH504" s="244"/>
      <c r="CI504" s="244"/>
      <c r="CJ504" s="244"/>
      <c r="CK504" s="244"/>
      <c r="CL504" s="244"/>
      <c r="CM504" s="244"/>
      <c r="CN504" s="244"/>
      <c r="CO504" s="257"/>
      <c r="CP504" s="244"/>
      <c r="CQ504" s="244"/>
      <c r="CR504" s="244"/>
      <c r="CS504" s="244"/>
      <c r="CT504" s="244"/>
      <c r="CU504" s="244"/>
      <c r="CV504" s="244"/>
      <c r="CW504" s="244"/>
      <c r="CX504" s="244"/>
      <c r="CY504" s="244"/>
      <c r="CZ504" s="244"/>
      <c r="DA504" s="244"/>
      <c r="DE504" s="244"/>
      <c r="DF504" s="244"/>
      <c r="DG504" s="244"/>
      <c r="DH504" s="244"/>
      <c r="DI504" s="244"/>
      <c r="DJ504" s="244"/>
      <c r="DK504" s="244"/>
      <c r="DL504" s="244"/>
      <c r="DM504" s="244"/>
      <c r="DN504" s="244"/>
      <c r="DO504" s="244"/>
      <c r="DP504" s="244"/>
      <c r="DQ504" s="244"/>
      <c r="DR504" s="244"/>
      <c r="DS504" s="244"/>
      <c r="DT504" s="244"/>
      <c r="DU504" s="244"/>
      <c r="DV504" s="244"/>
      <c r="DW504" s="244"/>
      <c r="DX504" s="244"/>
      <c r="DY504" s="244"/>
      <c r="DZ504" s="244"/>
      <c r="EA504" s="244"/>
      <c r="EB504" s="244"/>
      <c r="EC504"/>
      <c r="ED504" s="244"/>
      <c r="EE504"/>
      <c r="EK504" s="242"/>
      <c r="EO504" s="244"/>
      <c r="EP504" s="244"/>
      <c r="GA504" s="254"/>
      <c r="GB504" s="254"/>
      <c r="GC504" s="254"/>
      <c r="GD504" s="254"/>
      <c r="GE504" s="254"/>
      <c r="GF504" s="254"/>
      <c r="GG504" s="254"/>
      <c r="GH504" s="254"/>
      <c r="GI504" s="254"/>
      <c r="GJ504" s="254"/>
      <c r="GK504" s="254"/>
      <c r="GL504" s="254"/>
      <c r="GM504" s="254"/>
      <c r="GN504" s="254"/>
      <c r="GO504" s="254"/>
      <c r="GP504" s="254"/>
      <c r="GQ504" s="254"/>
      <c r="GR504" s="254"/>
      <c r="GS504" s="254"/>
      <c r="GT504" s="254"/>
      <c r="GU504" s="184"/>
      <c r="GV504" s="184"/>
      <c r="GW504" s="184"/>
      <c r="GX504" s="184"/>
      <c r="GY504" s="184"/>
      <c r="GZ504" s="184"/>
      <c r="HC504" s="184"/>
      <c r="HG504" s="184"/>
      <c r="HH504" s="184"/>
      <c r="HI504" s="184"/>
      <c r="HJ504" s="184"/>
      <c r="HK504" s="184"/>
      <c r="HL504" s="184"/>
      <c r="HM504" s="184"/>
      <c r="HO504" s="183"/>
      <c r="HQ504" s="154"/>
      <c r="HS504" s="238"/>
      <c r="HT504" s="154"/>
      <c r="HU504" s="239"/>
      <c r="HW504" s="239"/>
      <c r="HX504" s="239"/>
      <c r="HY504" s="154"/>
      <c r="HZ504" s="154"/>
      <c r="IA504" s="184"/>
      <c r="IB504" s="184"/>
      <c r="ID504" s="184"/>
      <c r="IE504" s="185"/>
      <c r="IF504" s="185"/>
      <c r="IG504" s="184"/>
    </row>
    <row r="505" spans="1:241" ht="15" customHeight="1" x14ac:dyDescent="0.25">
      <c r="A505" s="156">
        <v>502</v>
      </c>
      <c r="B505" s="197">
        <v>1991</v>
      </c>
      <c r="E505" s="245">
        <v>110179</v>
      </c>
      <c r="G505" s="245">
        <v>18884</v>
      </c>
      <c r="I505" s="245">
        <v>18415</v>
      </c>
      <c r="K505" s="245">
        <v>13105</v>
      </c>
      <c r="M505" s="242">
        <f>G505/E505*100</f>
        <v>17.139382277929553</v>
      </c>
      <c r="N505" s="242"/>
      <c r="O505" s="242">
        <f>I505/E505*100</f>
        <v>16.713711324299549</v>
      </c>
      <c r="P505" s="242"/>
      <c r="Q505" s="242">
        <f>K505/E505*100</f>
        <v>11.89428112435219</v>
      </c>
      <c r="R505" s="242"/>
      <c r="S505" s="242">
        <v>33</v>
      </c>
      <c r="U505" s="242"/>
      <c r="V505" s="242"/>
      <c r="W505" s="245">
        <v>232</v>
      </c>
      <c r="Y505" s="258">
        <v>0.21919671960771345</v>
      </c>
      <c r="Z505" s="258"/>
      <c r="AA505" s="245">
        <v>32665</v>
      </c>
      <c r="AC505" s="242">
        <v>30.862331232698104</v>
      </c>
      <c r="AD505" s="242"/>
      <c r="AE505" s="245">
        <v>36135</v>
      </c>
      <c r="AG505" s="242">
        <v>34.140833892347956</v>
      </c>
      <c r="AH505" s="242"/>
      <c r="AI505" s="245">
        <v>4.5406756159624555</v>
      </c>
      <c r="AK505" s="245">
        <v>79</v>
      </c>
      <c r="AM505" s="245">
        <v>935</v>
      </c>
      <c r="AO505" s="245">
        <v>739</v>
      </c>
      <c r="AQ505" s="245">
        <v>28</v>
      </c>
      <c r="AS505" s="245">
        <v>525</v>
      </c>
      <c r="AU505" s="245">
        <v>426</v>
      </c>
      <c r="AW505" s="245">
        <v>421</v>
      </c>
      <c r="AY505" s="245">
        <v>2897</v>
      </c>
      <c r="BC505" s="245">
        <v>820</v>
      </c>
      <c r="BE505" s="245">
        <v>277</v>
      </c>
      <c r="BG505" s="245">
        <v>87</v>
      </c>
      <c r="BI505" s="245">
        <v>456</v>
      </c>
      <c r="BK505" s="242"/>
      <c r="BL505" s="242"/>
      <c r="BM505" s="245">
        <v>308</v>
      </c>
      <c r="BO505" s="245">
        <v>1696</v>
      </c>
      <c r="BQ505" s="245">
        <v>1322</v>
      </c>
      <c r="BS505" s="245">
        <v>52</v>
      </c>
      <c r="BU505" s="245">
        <v>12581</v>
      </c>
      <c r="BW505" s="242"/>
      <c r="BX505" s="242"/>
      <c r="BY505" s="245">
        <v>9.5149830089589127</v>
      </c>
      <c r="CA505" s="245">
        <v>6793</v>
      </c>
      <c r="CC505" s="259">
        <v>6.4181177426517131</v>
      </c>
      <c r="CE505" s="242"/>
      <c r="CF505" s="242"/>
      <c r="CG505" s="245">
        <v>46663</v>
      </c>
      <c r="CI505" s="245">
        <v>6543</v>
      </c>
      <c r="CK505" s="245">
        <v>31514</v>
      </c>
      <c r="CM505" s="250">
        <f>CI505/SUM(CG505,CI505)*100</f>
        <v>12.297485246024884</v>
      </c>
      <c r="CN505" s="242"/>
      <c r="CO505" s="253">
        <v>2.7565792516534851</v>
      </c>
      <c r="CP505" s="242"/>
      <c r="CQ505" s="250">
        <f>SUM(CG505,CI505)/SUM(CG505,CI505,CK505)*100</f>
        <v>62.802171860245515</v>
      </c>
      <c r="CR505" s="242"/>
      <c r="CS505" s="245">
        <v>15.109343936381709</v>
      </c>
      <c r="CU505" s="245">
        <v>8236</v>
      </c>
      <c r="CW505" s="245">
        <v>3759</v>
      </c>
      <c r="CY505" s="259">
        <f t="shared" ref="CY505:CY510" si="181">CU505/CG505*100</f>
        <v>17.649958211002293</v>
      </c>
      <c r="CZ505" s="259"/>
      <c r="DA505" s="259">
        <f t="shared" ref="DA505:DA510" si="182">CW505/CG505*100</f>
        <v>8.0556329425883462</v>
      </c>
      <c r="DE505" s="245">
        <v>8427</v>
      </c>
      <c r="DG505" s="245">
        <v>29267</v>
      </c>
      <c r="DI505" s="245">
        <v>3523</v>
      </c>
      <c r="DK505" s="245">
        <v>41790</v>
      </c>
      <c r="DM505" s="242">
        <f>DE505/$DK505*100</f>
        <v>20.165111270638906</v>
      </c>
      <c r="DN505" s="242"/>
      <c r="DO505" s="242">
        <f>DG505/$DK505*100</f>
        <v>70.033500837520933</v>
      </c>
      <c r="DP505" s="242"/>
      <c r="DQ505" s="242">
        <f>DI505/$DK505*100</f>
        <v>8.4302464704474751</v>
      </c>
      <c r="DR505" s="242"/>
      <c r="DS505" s="245">
        <v>11002</v>
      </c>
      <c r="DU505" s="245">
        <v>3017</v>
      </c>
      <c r="DW505" s="245">
        <v>38956</v>
      </c>
      <c r="DY505" s="242">
        <v>28.242119314097959</v>
      </c>
      <c r="DZ505" s="242"/>
      <c r="EA505" s="242">
        <v>7.7446349727898145</v>
      </c>
      <c r="EB505" s="242"/>
      <c r="EC505" s="242">
        <v>410000</v>
      </c>
      <c r="ED505" s="242"/>
      <c r="EE505" s="242">
        <v>287500</v>
      </c>
      <c r="EF505" s="242"/>
      <c r="EG505" s="260">
        <v>4.4783983140147523</v>
      </c>
      <c r="EH505" s="242"/>
      <c r="EI505" s="260">
        <v>3.3222105139913358</v>
      </c>
      <c r="EJ505" s="242"/>
      <c r="EK505" s="242">
        <v>9.3000000000000007</v>
      </c>
      <c r="EO505" s="259">
        <v>8.1618245995112684</v>
      </c>
      <c r="EP505" s="259"/>
      <c r="EQ505" s="244">
        <v>8929</v>
      </c>
      <c r="ES505" s="244">
        <v>13008</v>
      </c>
      <c r="EU505" s="244">
        <v>3844</v>
      </c>
      <c r="EW505" s="244">
        <v>759</v>
      </c>
      <c r="EY505" s="244">
        <v>26540</v>
      </c>
      <c r="FA505" s="244">
        <v>9955</v>
      </c>
      <c r="FC505" s="244">
        <v>1648</v>
      </c>
      <c r="FE505" s="244">
        <v>1614</v>
      </c>
      <c r="FG505" s="244">
        <v>39757</v>
      </c>
      <c r="FI505" s="242">
        <v>22.458938048645521</v>
      </c>
      <c r="FJ505" s="242"/>
      <c r="FK505" s="242">
        <v>32.718766506527153</v>
      </c>
      <c r="FL505" s="242"/>
      <c r="FM505" s="242">
        <v>9.6687375808033806</v>
      </c>
      <c r="FN505" s="242"/>
      <c r="FO505" s="242">
        <v>1.9090977689463491</v>
      </c>
      <c r="FP505" s="242"/>
      <c r="FQ505" s="242">
        <v>66.755539904922401</v>
      </c>
      <c r="FR505" s="242"/>
      <c r="FS505" s="242">
        <v>25.039615665165883</v>
      </c>
      <c r="FT505" s="242"/>
      <c r="FU505" s="242">
        <v>4.1451819805317296</v>
      </c>
      <c r="FV505" s="242"/>
      <c r="FW505" s="242">
        <v>4.0596624493799833</v>
      </c>
      <c r="GA505" s="254">
        <v>5.0354051927616048</v>
      </c>
      <c r="GB505" s="254"/>
      <c r="GC505" s="254">
        <v>24.141363862618221</v>
      </c>
      <c r="GD505" s="254"/>
      <c r="GE505" s="254">
        <v>74.483932751649292</v>
      </c>
      <c r="GF505" s="254"/>
      <c r="GG505" s="254">
        <v>118.69935809744292</v>
      </c>
      <c r="GH505" s="254"/>
      <c r="GI505" s="254">
        <v>61.395559583144539</v>
      </c>
      <c r="GJ505" s="254"/>
      <c r="GK505" s="254">
        <v>8.7837013541539601</v>
      </c>
      <c r="GL505" s="254"/>
      <c r="GM505" s="254">
        <v>0.80472103004291851</v>
      </c>
      <c r="GN505" s="254"/>
      <c r="GO505" s="254">
        <v>53.143072917701765</v>
      </c>
      <c r="GP505" s="254"/>
      <c r="GQ505" s="254">
        <v>1396</v>
      </c>
      <c r="GR505" s="254"/>
      <c r="GS505" s="254">
        <v>78.489999999999995</v>
      </c>
      <c r="GT505" s="254"/>
      <c r="GU505" s="184">
        <v>54.43</v>
      </c>
      <c r="GV505" s="184"/>
      <c r="GW505" s="184">
        <v>66.64</v>
      </c>
      <c r="GX505" s="184"/>
      <c r="GY505" s="184">
        <v>54.88</v>
      </c>
      <c r="GZ505" s="184"/>
      <c r="HA505" s="154">
        <v>97.1</v>
      </c>
      <c r="HC505" s="184">
        <v>12</v>
      </c>
      <c r="HG505" s="184">
        <v>784</v>
      </c>
      <c r="HH505" s="184"/>
      <c r="HI505" s="184">
        <v>6458</v>
      </c>
      <c r="HJ505" s="184"/>
      <c r="HK505" s="184">
        <v>309</v>
      </c>
      <c r="HL505" s="184"/>
      <c r="HM505" s="184">
        <v>8173</v>
      </c>
      <c r="HO505" s="183">
        <v>389.70808145805199</v>
      </c>
      <c r="HQ505" s="154"/>
      <c r="HS505" s="238">
        <v>14</v>
      </c>
      <c r="HT505" s="154"/>
      <c r="HU505" s="239"/>
      <c r="HW505" s="239">
        <v>78.400000000000006</v>
      </c>
      <c r="HX505" s="239"/>
      <c r="HY505" s="154"/>
      <c r="HZ505" s="154"/>
      <c r="IA505" s="184">
        <v>1</v>
      </c>
      <c r="IB505" s="184"/>
      <c r="IC505" s="184">
        <v>103</v>
      </c>
      <c r="ID505" s="184"/>
      <c r="IE505" s="185">
        <v>9.0649503693967265E-2</v>
      </c>
      <c r="IF505" s="185"/>
      <c r="IG505" s="184">
        <v>9.3368988804786284</v>
      </c>
    </row>
    <row r="506" spans="1:241" ht="15" customHeight="1" x14ac:dyDescent="0.25">
      <c r="A506" s="156">
        <v>503</v>
      </c>
      <c r="B506" s="197">
        <v>1996</v>
      </c>
      <c r="E506" s="245">
        <v>110511</v>
      </c>
      <c r="G506" s="245">
        <v>18482</v>
      </c>
      <c r="I506" s="245">
        <v>15663</v>
      </c>
      <c r="K506" s="245">
        <v>14190</v>
      </c>
      <c r="M506" s="242">
        <f t="shared" ref="M506:M510" si="183">G506/E506*100</f>
        <v>16.724127009980908</v>
      </c>
      <c r="N506" s="242"/>
      <c r="O506" s="242">
        <f t="shared" ref="O506:O509" si="184">I506/E506*100</f>
        <v>14.173249721747155</v>
      </c>
      <c r="P506" s="242"/>
      <c r="Q506" s="242">
        <f t="shared" ref="Q506:Q509" si="185">K506/E506*100</f>
        <v>12.840350734316042</v>
      </c>
      <c r="R506" s="242"/>
      <c r="S506" s="242">
        <v>34</v>
      </c>
      <c r="U506" s="242"/>
      <c r="V506" s="242"/>
      <c r="W506" s="245">
        <v>262</v>
      </c>
      <c r="Y506" s="258">
        <v>0.24988316531392765</v>
      </c>
      <c r="Z506" s="258"/>
      <c r="AA506" s="245">
        <v>31631</v>
      </c>
      <c r="AC506" s="242">
        <v>30.168146572690251</v>
      </c>
      <c r="AD506" s="242"/>
      <c r="AE506" s="245">
        <v>34679</v>
      </c>
      <c r="AG506" s="242">
        <v>33.075184312678232</v>
      </c>
      <c r="AH506" s="242"/>
      <c r="AI506" s="245">
        <v>3.2533474332457271</v>
      </c>
      <c r="AK506" s="245">
        <v>55</v>
      </c>
      <c r="AM506" s="245">
        <v>1082</v>
      </c>
      <c r="AO506" s="245">
        <v>699</v>
      </c>
      <c r="AQ506" s="245">
        <v>63</v>
      </c>
      <c r="AS506" s="245">
        <v>535</v>
      </c>
      <c r="AU506" s="245">
        <v>466</v>
      </c>
      <c r="AW506" s="245">
        <v>313</v>
      </c>
      <c r="AY506" s="245">
        <v>2879</v>
      </c>
      <c r="BC506" s="245">
        <v>926</v>
      </c>
      <c r="BE506" s="245">
        <v>318</v>
      </c>
      <c r="BG506" s="245">
        <v>110</v>
      </c>
      <c r="BI506" s="245">
        <v>498</v>
      </c>
      <c r="BK506" s="242"/>
      <c r="BL506" s="242"/>
      <c r="BM506" s="245">
        <v>304</v>
      </c>
      <c r="BO506" s="245">
        <v>2019</v>
      </c>
      <c r="BQ506" s="245">
        <v>2056</v>
      </c>
      <c r="BS506" s="245">
        <v>38</v>
      </c>
      <c r="BU506" s="245">
        <v>15428</v>
      </c>
      <c r="BW506" s="242"/>
      <c r="BX506" s="242"/>
      <c r="BY506" s="245">
        <v>7.9171562867215037</v>
      </c>
      <c r="CA506" s="245">
        <v>10094</v>
      </c>
      <c r="CC506" s="259">
        <v>9.6271781323617773</v>
      </c>
      <c r="CE506" s="242"/>
      <c r="CF506" s="242"/>
      <c r="CG506" s="245">
        <v>47186</v>
      </c>
      <c r="CI506" s="245">
        <v>4739</v>
      </c>
      <c r="CK506" s="245">
        <v>32390</v>
      </c>
      <c r="CM506" s="250">
        <f t="shared" ref="CM506:CM510" si="186">CI506/SUM(CG506,CI506)*100</f>
        <v>9.1266249398170434</v>
      </c>
      <c r="CN506" s="242"/>
      <c r="CO506" s="253">
        <v>3.3861209686244469</v>
      </c>
      <c r="CP506" s="242"/>
      <c r="CQ506" s="250">
        <f t="shared" ref="CQ506:CQ510" si="187">SUM(CG506,CI506)/SUM(CG506,CI506,CK506)*100</f>
        <v>61.58453418727391</v>
      </c>
      <c r="CR506" s="242"/>
      <c r="CS506" s="245">
        <v>10.614439324116743</v>
      </c>
      <c r="CU506" s="245">
        <v>10173</v>
      </c>
      <c r="CW506" s="245">
        <v>3279</v>
      </c>
      <c r="CY506" s="259">
        <f t="shared" si="181"/>
        <v>21.559360827364049</v>
      </c>
      <c r="CZ506" s="259"/>
      <c r="DA506" s="259">
        <f t="shared" si="182"/>
        <v>6.9490950705717802</v>
      </c>
      <c r="DE506" s="245">
        <v>8804</v>
      </c>
      <c r="DG506" s="245">
        <v>29138</v>
      </c>
      <c r="DI506" s="245">
        <v>3845</v>
      </c>
      <c r="DK506" s="245">
        <v>43175</v>
      </c>
      <c r="DM506" s="242">
        <f>DE506/$DK506*100</f>
        <v>20.391430225825129</v>
      </c>
      <c r="DN506" s="242"/>
      <c r="DO506" s="242">
        <f>DG506/$DK506*100</f>
        <v>67.488129704690209</v>
      </c>
      <c r="DP506" s="242"/>
      <c r="DQ506" s="242">
        <f>DI506/$DK506*100</f>
        <v>8.9056166763173135</v>
      </c>
      <c r="DR506" s="242"/>
      <c r="DS506" s="245">
        <v>11136</v>
      </c>
      <c r="DU506" s="245">
        <v>2691</v>
      </c>
      <c r="DW506" s="245">
        <v>40315</v>
      </c>
      <c r="DY506" s="242">
        <v>27.622473024928684</v>
      </c>
      <c r="DZ506" s="242"/>
      <c r="EA506" s="242">
        <v>6.6749348877588988</v>
      </c>
      <c r="EB506" s="242"/>
      <c r="EC506" s="242">
        <v>436000</v>
      </c>
      <c r="ED506" s="242"/>
      <c r="EE506" s="242">
        <v>310000</v>
      </c>
      <c r="EF506" s="242"/>
      <c r="EG506" s="260">
        <v>6.8247126436781613</v>
      </c>
      <c r="EH506" s="242"/>
      <c r="EI506" s="260">
        <v>4.8629531388152074</v>
      </c>
      <c r="EJ506" s="242"/>
      <c r="EK506" s="242">
        <v>18.3</v>
      </c>
      <c r="EO506" s="259">
        <v>4.7755857753942417</v>
      </c>
      <c r="EP506" s="259"/>
      <c r="EQ506" s="244">
        <v>9178</v>
      </c>
      <c r="ES506" s="244">
        <v>12583</v>
      </c>
      <c r="EU506" s="244">
        <v>3930</v>
      </c>
      <c r="EW506" s="244">
        <v>712</v>
      </c>
      <c r="EY506" s="244">
        <v>26403</v>
      </c>
      <c r="FA506" s="244">
        <v>10358</v>
      </c>
      <c r="FC506" s="244">
        <v>1708</v>
      </c>
      <c r="FE506" s="244">
        <v>2161</v>
      </c>
      <c r="FG506" s="244">
        <v>40630</v>
      </c>
      <c r="FI506" s="242">
        <v>22.589219788333743</v>
      </c>
      <c r="FJ506" s="242"/>
      <c r="FK506" s="242">
        <v>30.969726802855035</v>
      </c>
      <c r="FL506" s="242"/>
      <c r="FM506" s="242">
        <v>9.6726556731479203</v>
      </c>
      <c r="FN506" s="242"/>
      <c r="FO506" s="242">
        <v>1.7523997046517352</v>
      </c>
      <c r="FP506" s="242"/>
      <c r="FQ506" s="242">
        <v>64.984001968988437</v>
      </c>
      <c r="FR506" s="242"/>
      <c r="FS506" s="242">
        <v>25.493477725818359</v>
      </c>
      <c r="FT506" s="242"/>
      <c r="FU506" s="242">
        <v>4.2037903027319716</v>
      </c>
      <c r="FV506" s="242"/>
      <c r="FW506" s="242">
        <v>5.3187300024612352</v>
      </c>
      <c r="GA506" s="254">
        <v>5.3047578105553752</v>
      </c>
      <c r="GB506" s="254"/>
      <c r="GC506" s="254">
        <v>21.964694054748144</v>
      </c>
      <c r="GD506" s="254"/>
      <c r="GE506" s="254">
        <v>69.741123596157749</v>
      </c>
      <c r="GF506" s="254"/>
      <c r="GG506" s="254">
        <v>123.06677046058311</v>
      </c>
      <c r="GH506" s="254"/>
      <c r="GI506" s="254">
        <v>77.643067727296625</v>
      </c>
      <c r="GJ506" s="254"/>
      <c r="GK506" s="254">
        <v>14.837249260591546</v>
      </c>
      <c r="GL506" s="254"/>
      <c r="GM506" s="254">
        <v>1.0610945490130723</v>
      </c>
      <c r="GN506" s="254"/>
      <c r="GO506" s="254">
        <v>56.294921488342084</v>
      </c>
      <c r="GP506" s="254"/>
      <c r="GQ506" s="254">
        <v>1401</v>
      </c>
      <c r="GR506" s="254"/>
      <c r="GS506" s="254">
        <v>80.03</v>
      </c>
      <c r="GT506" s="254"/>
      <c r="GU506" s="184">
        <v>57.37</v>
      </c>
      <c r="GV506" s="184"/>
      <c r="GW506" s="184">
        <v>64.649999999999991</v>
      </c>
      <c r="GX506" s="184"/>
      <c r="GY506" s="184">
        <v>49.13</v>
      </c>
      <c r="GZ506" s="184"/>
      <c r="HA506" s="154">
        <v>97.8</v>
      </c>
      <c r="HC506" s="184">
        <v>16.100000000000001</v>
      </c>
      <c r="HG506" s="184">
        <v>752</v>
      </c>
      <c r="HH506" s="184"/>
      <c r="HI506" s="184">
        <v>5993</v>
      </c>
      <c r="HJ506" s="184"/>
      <c r="HK506" s="184">
        <v>253</v>
      </c>
      <c r="HL506" s="184"/>
      <c r="HM506" s="184">
        <v>7785</v>
      </c>
      <c r="HO506" s="183">
        <v>421.13288376187836</v>
      </c>
      <c r="HQ506" s="154"/>
      <c r="HS506" s="238">
        <v>12</v>
      </c>
      <c r="HT506" s="154"/>
      <c r="HU506" s="239"/>
      <c r="HW506" s="239">
        <v>82.9</v>
      </c>
      <c r="HX506" s="239"/>
      <c r="HY506" s="154"/>
      <c r="HZ506" s="154"/>
      <c r="IA506" s="184">
        <v>1</v>
      </c>
      <c r="IB506" s="184"/>
      <c r="IC506" s="184">
        <v>93</v>
      </c>
      <c r="ID506" s="184"/>
      <c r="IE506" s="185">
        <v>9.0661009419678876E-2</v>
      </c>
      <c r="IF506" s="185"/>
      <c r="IG506" s="184">
        <v>8.431473876030136</v>
      </c>
    </row>
    <row r="507" spans="1:241" ht="15" customHeight="1" x14ac:dyDescent="0.25">
      <c r="A507" s="156">
        <v>504</v>
      </c>
      <c r="B507" s="197">
        <v>2001</v>
      </c>
      <c r="E507" s="245">
        <v>110390</v>
      </c>
      <c r="G507" s="245">
        <v>18631</v>
      </c>
      <c r="I507" s="245">
        <v>13959</v>
      </c>
      <c r="K507" s="245">
        <v>15035</v>
      </c>
      <c r="M507" s="242">
        <f t="shared" si="183"/>
        <v>16.877434550230998</v>
      </c>
      <c r="N507" s="242"/>
      <c r="O507" s="242">
        <f t="shared" si="184"/>
        <v>12.645167134704231</v>
      </c>
      <c r="P507" s="242"/>
      <c r="Q507" s="242">
        <f t="shared" si="185"/>
        <v>13.619893106259626</v>
      </c>
      <c r="R507" s="242"/>
      <c r="S507" s="242">
        <v>36</v>
      </c>
      <c r="U507" s="242"/>
      <c r="V507" s="242"/>
      <c r="W507" s="245">
        <v>273</v>
      </c>
      <c r="Y507" s="258">
        <v>0.25726563383467149</v>
      </c>
      <c r="Z507" s="258"/>
      <c r="AA507" s="245">
        <v>29407</v>
      </c>
      <c r="AC507" s="242">
        <v>27.712126352293716</v>
      </c>
      <c r="AD507" s="242"/>
      <c r="AE507" s="245">
        <v>32687</v>
      </c>
      <c r="AG507" s="242">
        <v>30.803083418146183</v>
      </c>
      <c r="AH507" s="242"/>
      <c r="AI507" s="245">
        <v>2.7125747631590436</v>
      </c>
      <c r="AK507" s="245">
        <v>63</v>
      </c>
      <c r="AM507" s="245">
        <v>1169</v>
      </c>
      <c r="AO507" s="245">
        <v>738</v>
      </c>
      <c r="AQ507" s="245">
        <v>59</v>
      </c>
      <c r="AS507" s="245">
        <v>480</v>
      </c>
      <c r="AU507" s="245">
        <v>474</v>
      </c>
      <c r="AW507" s="245">
        <v>274</v>
      </c>
      <c r="AY507" s="245">
        <v>2377</v>
      </c>
      <c r="BC507" s="245">
        <v>919</v>
      </c>
      <c r="BE507" s="245">
        <v>314</v>
      </c>
      <c r="BG507" s="245">
        <v>62</v>
      </c>
      <c r="BI507" s="245">
        <v>543</v>
      </c>
      <c r="BK507" s="242"/>
      <c r="BL507" s="242"/>
      <c r="BM507" s="245">
        <v>376</v>
      </c>
      <c r="BO507" s="245">
        <v>3039</v>
      </c>
      <c r="BQ507" s="245">
        <v>2849</v>
      </c>
      <c r="BS507" s="245">
        <v>61</v>
      </c>
      <c r="BU507" s="245">
        <v>13652</v>
      </c>
      <c r="BW507" s="242"/>
      <c r="BX507" s="242"/>
      <c r="BY507" s="245">
        <v>6.0260115606936413</v>
      </c>
      <c r="CA507" s="245">
        <v>13084</v>
      </c>
      <c r="CC507" s="259">
        <v>12.329903124882206</v>
      </c>
      <c r="CE507" s="242"/>
      <c r="CF507" s="242"/>
      <c r="CG507" s="245">
        <v>49161</v>
      </c>
      <c r="CI507" s="245">
        <v>3390</v>
      </c>
      <c r="CK507" s="245">
        <v>30237</v>
      </c>
      <c r="CM507" s="250">
        <f t="shared" si="186"/>
        <v>6.4508762916024436</v>
      </c>
      <c r="CN507" s="242"/>
      <c r="CO507" s="253">
        <v>3.4152797638969181</v>
      </c>
      <c r="CP507" s="242"/>
      <c r="CQ507" s="250">
        <f t="shared" si="187"/>
        <v>63.476590810262358</v>
      </c>
      <c r="CR507" s="242"/>
      <c r="CS507" s="245">
        <v>8.1399046104928452</v>
      </c>
      <c r="CU507" s="245">
        <v>11744</v>
      </c>
      <c r="CW507" s="245">
        <v>2773</v>
      </c>
      <c r="CY507" s="259">
        <f t="shared" si="181"/>
        <v>23.888854986676431</v>
      </c>
      <c r="CZ507" s="259"/>
      <c r="DA507" s="259">
        <f t="shared" si="182"/>
        <v>5.6406501088261018</v>
      </c>
      <c r="DE507" s="245">
        <v>8824</v>
      </c>
      <c r="DG507" s="245">
        <v>30033</v>
      </c>
      <c r="DI507" s="245">
        <v>5496</v>
      </c>
      <c r="DK507" s="245">
        <v>45036</v>
      </c>
      <c r="DM507" s="242">
        <f>DE507/$DK507*100</f>
        <v>19.593214317434938</v>
      </c>
      <c r="DN507" s="242"/>
      <c r="DO507" s="242">
        <f>DG507/$DK507*100</f>
        <v>66.686650679456434</v>
      </c>
      <c r="DP507" s="242"/>
      <c r="DQ507" s="242">
        <f>DI507/$DK507*100</f>
        <v>12.203570476951771</v>
      </c>
      <c r="DR507" s="242"/>
      <c r="DS507" s="245">
        <v>11127</v>
      </c>
      <c r="DU507" s="245">
        <v>2858</v>
      </c>
      <c r="DW507" s="245">
        <v>41931</v>
      </c>
      <c r="DY507" s="242">
        <v>26.536452743793376</v>
      </c>
      <c r="DZ507" s="242"/>
      <c r="EA507" s="242">
        <v>6.8159595525983168</v>
      </c>
      <c r="EB507" s="242"/>
      <c r="EC507" s="242">
        <v>520000</v>
      </c>
      <c r="ED507" s="242"/>
      <c r="EE507" s="242">
        <v>340000</v>
      </c>
      <c r="EF507" s="242"/>
      <c r="EG507" s="260">
        <v>7.872878295413507</v>
      </c>
      <c r="EH507" s="242"/>
      <c r="EI507" s="260">
        <v>5.5976886962802457</v>
      </c>
      <c r="EJ507" s="242"/>
      <c r="EK507" s="242">
        <v>20.399999999999999</v>
      </c>
      <c r="EO507" s="259">
        <v>2.7724049000644744</v>
      </c>
      <c r="EP507" s="259"/>
      <c r="EQ507" s="244">
        <v>9898</v>
      </c>
      <c r="ES507" s="244">
        <v>13259</v>
      </c>
      <c r="EU507" s="244">
        <v>4090</v>
      </c>
      <c r="EW507" s="244">
        <v>732</v>
      </c>
      <c r="EY507" s="244">
        <v>27979</v>
      </c>
      <c r="FA507" s="244">
        <v>10614</v>
      </c>
      <c r="FC507" s="244">
        <v>1965</v>
      </c>
      <c r="FE507" s="244">
        <v>1870</v>
      </c>
      <c r="FG507" s="244">
        <v>42428</v>
      </c>
      <c r="FI507" s="242">
        <v>23.328933723013105</v>
      </c>
      <c r="FJ507" s="242"/>
      <c r="FK507" s="242">
        <v>31.250589233525027</v>
      </c>
      <c r="FL507" s="242"/>
      <c r="FM507" s="242">
        <v>9.6398604695012722</v>
      </c>
      <c r="FN507" s="242"/>
      <c r="FO507" s="242">
        <v>1.7252757612897143</v>
      </c>
      <c r="FP507" s="242"/>
      <c r="FQ507" s="242">
        <v>65.944659187329123</v>
      </c>
      <c r="FR507" s="242"/>
      <c r="FS507" s="242">
        <v>25.016498538700858</v>
      </c>
      <c r="FT507" s="242"/>
      <c r="FU507" s="242">
        <v>4.6313755067408309</v>
      </c>
      <c r="FV507" s="242"/>
      <c r="FW507" s="242">
        <v>4.4074667672291881</v>
      </c>
      <c r="GA507" s="254">
        <v>5.2601602974021144</v>
      </c>
      <c r="GB507" s="254"/>
      <c r="GC507" s="254">
        <v>24.963812384860947</v>
      </c>
      <c r="GD507" s="254"/>
      <c r="GE507" s="254">
        <v>54.97190185284672</v>
      </c>
      <c r="GF507" s="254"/>
      <c r="GG507" s="254">
        <v>122.14833600734266</v>
      </c>
      <c r="GH507" s="254"/>
      <c r="GI507" s="254">
        <v>70.833290328871044</v>
      </c>
      <c r="GJ507" s="254"/>
      <c r="GK507" s="254">
        <v>12.851449596368179</v>
      </c>
      <c r="GL507" s="254"/>
      <c r="GM507" s="254">
        <v>0</v>
      </c>
      <c r="GN507" s="254"/>
      <c r="GO507" s="254">
        <v>51.935388101211451</v>
      </c>
      <c r="GP507" s="254"/>
      <c r="GQ507" s="254">
        <v>1328</v>
      </c>
      <c r="GR507" s="254"/>
      <c r="GS507" s="254">
        <v>83.5</v>
      </c>
      <c r="GT507" s="254"/>
      <c r="GU507" s="184">
        <v>62.5</v>
      </c>
      <c r="GV507" s="184"/>
      <c r="GW507" s="184">
        <v>65.3</v>
      </c>
      <c r="GX507" s="184"/>
      <c r="GY507" s="184">
        <v>52.8</v>
      </c>
      <c r="GZ507" s="184"/>
      <c r="HA507" s="154">
        <v>97.6</v>
      </c>
      <c r="HC507" s="184">
        <v>15.9</v>
      </c>
      <c r="HG507" s="184">
        <v>767</v>
      </c>
      <c r="HH507" s="184"/>
      <c r="HI507" s="184">
        <v>6007</v>
      </c>
      <c r="HJ507" s="184"/>
      <c r="HK507" s="184">
        <v>321</v>
      </c>
      <c r="HL507" s="184"/>
      <c r="HM507" s="184">
        <v>7699</v>
      </c>
      <c r="HO507" s="183">
        <v>496.78312566169888</v>
      </c>
      <c r="HQ507" s="154"/>
      <c r="HS507" s="238">
        <v>12</v>
      </c>
      <c r="HT507" s="154"/>
      <c r="HU507" s="239"/>
      <c r="HW507" s="239">
        <v>74.201061629999998</v>
      </c>
      <c r="HX507" s="239"/>
      <c r="HY507" s="154"/>
      <c r="HZ507" s="154"/>
      <c r="IA507" s="184">
        <v>2</v>
      </c>
      <c r="IB507" s="184"/>
      <c r="IC507" s="184">
        <v>97</v>
      </c>
      <c r="ID507" s="184"/>
      <c r="IE507" s="185">
        <v>0.18062931252483652</v>
      </c>
      <c r="IF507" s="185"/>
      <c r="IG507" s="184">
        <v>8.7605216574545715</v>
      </c>
    </row>
    <row r="508" spans="1:241" ht="15" customHeight="1" x14ac:dyDescent="0.25">
      <c r="A508" s="198">
        <v>505</v>
      </c>
      <c r="B508" s="197">
        <v>2006</v>
      </c>
      <c r="E508" s="245">
        <v>110315</v>
      </c>
      <c r="G508" s="245">
        <v>17463</v>
      </c>
      <c r="I508" s="245">
        <v>13407</v>
      </c>
      <c r="K508" s="245">
        <v>15557</v>
      </c>
      <c r="M508" s="242">
        <f t="shared" si="183"/>
        <v>15.830122830077507</v>
      </c>
      <c r="N508" s="242"/>
      <c r="O508" s="242">
        <f t="shared" si="184"/>
        <v>12.153378960250192</v>
      </c>
      <c r="P508" s="242"/>
      <c r="Q508" s="242">
        <f t="shared" si="185"/>
        <v>14.102343289670488</v>
      </c>
      <c r="R508" s="242"/>
      <c r="S508" s="242">
        <v>37</v>
      </c>
      <c r="U508" s="242"/>
      <c r="V508" s="242"/>
      <c r="W508" s="245">
        <v>299</v>
      </c>
      <c r="Y508" s="258">
        <v>0.29513083475634433</v>
      </c>
      <c r="Z508" s="258"/>
      <c r="AA508" s="245">
        <v>26592</v>
      </c>
      <c r="AC508" s="242">
        <v>26.247890160002367</v>
      </c>
      <c r="AD508" s="242"/>
      <c r="AE508" s="245">
        <v>29186</v>
      </c>
      <c r="AG508" s="242">
        <v>28.808322886952059</v>
      </c>
      <c r="AH508" s="242"/>
      <c r="AI508" s="245">
        <v>4.9702838731990573</v>
      </c>
      <c r="AK508" s="245">
        <v>45</v>
      </c>
      <c r="AM508" s="245">
        <v>1246</v>
      </c>
      <c r="AO508" s="245">
        <v>1266</v>
      </c>
      <c r="AQ508" s="245">
        <v>43</v>
      </c>
      <c r="AS508" s="245">
        <v>433</v>
      </c>
      <c r="AU508" s="245">
        <v>487</v>
      </c>
      <c r="AW508" s="245">
        <v>237</v>
      </c>
      <c r="AY508" s="245">
        <v>1784</v>
      </c>
      <c r="BC508" s="245">
        <v>804</v>
      </c>
      <c r="BE508" s="245">
        <v>365</v>
      </c>
      <c r="BG508" s="245">
        <v>43</v>
      </c>
      <c r="BI508" s="245">
        <v>396</v>
      </c>
      <c r="BK508" s="242"/>
      <c r="BL508" s="242"/>
      <c r="BM508" s="245">
        <v>829</v>
      </c>
      <c r="BO508" s="245">
        <v>2634</v>
      </c>
      <c r="BQ508" s="245">
        <v>2364</v>
      </c>
      <c r="BS508" s="245">
        <v>64</v>
      </c>
      <c r="BU508" s="245">
        <v>15188</v>
      </c>
      <c r="BW508" s="242"/>
      <c r="BX508" s="242"/>
      <c r="BY508" s="245">
        <v>4.5999999999999996</v>
      </c>
      <c r="CA508" s="245">
        <v>15760</v>
      </c>
      <c r="CC508" s="259">
        <v>15.556060052708986</v>
      </c>
      <c r="CE508" s="242"/>
      <c r="CF508" s="242"/>
      <c r="CG508" s="245">
        <v>47885</v>
      </c>
      <c r="CI508" s="245">
        <v>2509</v>
      </c>
      <c r="CK508" s="245">
        <v>27710</v>
      </c>
      <c r="CM508" s="250">
        <f t="shared" si="186"/>
        <v>4.9787673135690751</v>
      </c>
      <c r="CN508" s="242"/>
      <c r="CO508" s="253">
        <v>3.0006031363088059</v>
      </c>
      <c r="CP508" s="242"/>
      <c r="CQ508" s="250">
        <f t="shared" si="187"/>
        <v>64.521663423128146</v>
      </c>
      <c r="CR508" s="242"/>
      <c r="CS508" s="245">
        <v>6.9021916912005237</v>
      </c>
      <c r="CU508" s="245">
        <v>12295</v>
      </c>
      <c r="CW508" s="245">
        <v>3136</v>
      </c>
      <c r="CY508" s="259">
        <f t="shared" si="181"/>
        <v>25.676098987156731</v>
      </c>
      <c r="CZ508" s="259"/>
      <c r="DA508" s="259">
        <f t="shared" si="182"/>
        <v>6.5490237026208629</v>
      </c>
      <c r="DE508" s="245">
        <v>8096</v>
      </c>
      <c r="DG508" s="245">
        <v>27352</v>
      </c>
      <c r="DI508" s="245">
        <v>5026</v>
      </c>
      <c r="DK508" s="245">
        <v>40630</v>
      </c>
      <c r="DM508" s="242">
        <f>DE508/$DK508*100</f>
        <v>19.926162933792764</v>
      </c>
      <c r="DN508" s="242"/>
      <c r="DO508" s="242">
        <f>DG508/$DK508*100</f>
        <v>67.319714496677335</v>
      </c>
      <c r="DP508" s="242"/>
      <c r="DQ508" s="242">
        <f>DI508/$DK508*100</f>
        <v>12.370169825252276</v>
      </c>
      <c r="DR508" s="242"/>
      <c r="DS508" s="245">
        <v>10738</v>
      </c>
      <c r="DU508" s="245">
        <v>2247</v>
      </c>
      <c r="DW508" s="245">
        <v>40629</v>
      </c>
      <c r="DY508" s="242">
        <v>26.429397720839791</v>
      </c>
      <c r="DZ508" s="242"/>
      <c r="EA508" s="242">
        <v>5.5305323783504399</v>
      </c>
      <c r="EB508" s="242"/>
      <c r="EC508" s="242">
        <v>575000</v>
      </c>
      <c r="ED508" s="242"/>
      <c r="EE508" s="242">
        <v>380000</v>
      </c>
      <c r="EF508" s="242"/>
      <c r="EG508" s="260">
        <v>9.6993617735975821</v>
      </c>
      <c r="EH508" s="242"/>
      <c r="EI508" s="260">
        <v>6.4382487963273993</v>
      </c>
      <c r="EJ508" s="242"/>
      <c r="EK508" s="242">
        <v>23.799999999999997</v>
      </c>
      <c r="EO508" s="259">
        <v>1.9019914969791898</v>
      </c>
      <c r="EP508" s="259"/>
      <c r="EQ508" s="244">
        <v>10778</v>
      </c>
      <c r="ES508" s="244">
        <v>14423</v>
      </c>
      <c r="EU508" s="244">
        <v>4385</v>
      </c>
      <c r="EW508" s="244">
        <v>776</v>
      </c>
      <c r="EY508" s="244">
        <v>30368</v>
      </c>
      <c r="FA508" s="261">
        <v>12310</v>
      </c>
      <c r="FB508" s="261"/>
      <c r="FC508" s="261">
        <v>5047</v>
      </c>
      <c r="FD508" s="261"/>
      <c r="FE508" s="261">
        <v>4887</v>
      </c>
      <c r="FF508" s="261"/>
      <c r="FG508" s="261">
        <v>48706</v>
      </c>
      <c r="FI508" s="263">
        <v>22.128690510409395</v>
      </c>
      <c r="FJ508" s="263"/>
      <c r="FK508" s="263">
        <v>29.612368086067427</v>
      </c>
      <c r="FL508" s="263"/>
      <c r="FM508" s="263">
        <v>9.0029975773005386</v>
      </c>
      <c r="FN508" s="263"/>
      <c r="FO508" s="263">
        <v>1.5932328665872786</v>
      </c>
      <c r="FP508" s="263"/>
      <c r="FQ508" s="263">
        <v>62.349607851188757</v>
      </c>
      <c r="FR508" s="263"/>
      <c r="FS508" s="263">
        <v>23.56383197142036</v>
      </c>
      <c r="FT508" s="263"/>
      <c r="FU508" s="263">
        <v>4.4224530858621121</v>
      </c>
      <c r="FV508" s="263"/>
      <c r="FW508" s="263">
        <v>4.4491438426477226</v>
      </c>
      <c r="GA508" s="254">
        <v>3.3752570837417717</v>
      </c>
      <c r="GB508" s="254"/>
      <c r="GC508" s="254">
        <v>16.019916854547969</v>
      </c>
      <c r="GD508" s="254"/>
      <c r="GE508" s="254">
        <v>67.972229150417192</v>
      </c>
      <c r="GF508" s="254"/>
      <c r="GG508" s="254">
        <v>120.98536620632767</v>
      </c>
      <c r="GH508" s="254"/>
      <c r="GI508" s="254">
        <v>73.483414040921573</v>
      </c>
      <c r="GJ508" s="254"/>
      <c r="GK508" s="254">
        <v>15.954273763418815</v>
      </c>
      <c r="GL508" s="254"/>
      <c r="GM508" s="254">
        <v>0</v>
      </c>
      <c r="GN508" s="254"/>
      <c r="GO508" s="254">
        <v>52.934793406155698</v>
      </c>
      <c r="GP508" s="254"/>
      <c r="GQ508" s="254">
        <v>1450</v>
      </c>
      <c r="GR508" s="254"/>
      <c r="GS508" s="254">
        <v>82.4</v>
      </c>
      <c r="GT508" s="254"/>
      <c r="GU508" s="184">
        <v>68.7</v>
      </c>
      <c r="GV508" s="184"/>
      <c r="GW508" s="184">
        <v>63.6</v>
      </c>
      <c r="GX508" s="184"/>
      <c r="GY508" s="184">
        <v>49.6</v>
      </c>
      <c r="GZ508" s="184"/>
      <c r="HC508" s="184">
        <v>14.8681055155875</v>
      </c>
      <c r="HG508" s="184">
        <v>751</v>
      </c>
      <c r="HH508" s="184"/>
      <c r="HI508" s="184">
        <v>5900</v>
      </c>
      <c r="HJ508" s="184"/>
      <c r="HK508" s="184">
        <v>257</v>
      </c>
      <c r="HL508" s="184"/>
      <c r="HM508" s="184">
        <v>7478</v>
      </c>
      <c r="HO508" s="183">
        <v>474.68067759760845</v>
      </c>
      <c r="HQ508" s="154"/>
      <c r="HS508" s="238">
        <v>11</v>
      </c>
      <c r="HT508" s="154"/>
      <c r="HU508" s="239"/>
      <c r="HW508" s="239">
        <v>72.805000000000007</v>
      </c>
      <c r="HX508" s="239"/>
      <c r="HY508" s="154"/>
      <c r="HZ508" s="154"/>
      <c r="IA508" s="184">
        <v>5</v>
      </c>
      <c r="IB508" s="184"/>
      <c r="IC508" s="184">
        <v>108</v>
      </c>
      <c r="ID508" s="184"/>
      <c r="IE508" s="185">
        <v>0.4482174392441261</v>
      </c>
      <c r="IF508" s="185"/>
      <c r="IG508" s="184">
        <v>9.6814966876731248</v>
      </c>
    </row>
    <row r="509" spans="1:241" ht="15" customHeight="1" x14ac:dyDescent="0.25">
      <c r="A509" s="156">
        <v>506</v>
      </c>
      <c r="B509" s="197">
        <v>2011</v>
      </c>
      <c r="E509" s="245">
        <v>110301</v>
      </c>
      <c r="G509" s="245">
        <v>18171</v>
      </c>
      <c r="I509" s="245">
        <v>13821</v>
      </c>
      <c r="K509" s="245">
        <v>16330</v>
      </c>
      <c r="M509" s="242">
        <f t="shared" si="183"/>
        <v>16.474012021649852</v>
      </c>
      <c r="N509" s="242"/>
      <c r="O509" s="242">
        <f t="shared" si="184"/>
        <v>12.530258111893819</v>
      </c>
      <c r="P509" s="242"/>
      <c r="Q509" s="242">
        <f t="shared" si="185"/>
        <v>14.804942838233561</v>
      </c>
      <c r="R509" s="242"/>
      <c r="S509" s="242">
        <v>38</v>
      </c>
      <c r="U509" s="242"/>
      <c r="V509" s="242"/>
      <c r="W509" s="245">
        <v>312</v>
      </c>
      <c r="Y509" s="258">
        <v>0.29220870444775365</v>
      </c>
      <c r="Z509" s="258"/>
      <c r="AA509" s="245">
        <v>29271</v>
      </c>
      <c r="AC509" s="242">
        <v>27.4142339355455</v>
      </c>
      <c r="AD509" s="242"/>
      <c r="AE509" s="245">
        <v>31655</v>
      </c>
      <c r="AG509" s="242">
        <v>29.64700813876167</v>
      </c>
      <c r="AH509" s="244"/>
      <c r="AI509" s="245">
        <v>3.4131849553963449</v>
      </c>
      <c r="AK509" s="245">
        <v>53</v>
      </c>
      <c r="AM509" s="245">
        <v>1467</v>
      </c>
      <c r="AO509" s="245">
        <v>2430</v>
      </c>
      <c r="AQ509" s="245">
        <v>74</v>
      </c>
      <c r="AS509" s="245">
        <v>543</v>
      </c>
      <c r="AU509" s="245">
        <v>478</v>
      </c>
      <c r="AW509" s="245">
        <v>275</v>
      </c>
      <c r="AY509" s="245">
        <v>1986</v>
      </c>
      <c r="BC509" s="245">
        <v>526</v>
      </c>
      <c r="BE509" s="245">
        <v>288</v>
      </c>
      <c r="BG509" s="245">
        <v>21</v>
      </c>
      <c r="BI509" s="245">
        <v>217</v>
      </c>
      <c r="BK509" s="242"/>
      <c r="BL509" s="242"/>
      <c r="BM509" s="245">
        <v>1770</v>
      </c>
      <c r="BO509" s="245">
        <v>2884</v>
      </c>
      <c r="BQ509" s="245">
        <v>3042</v>
      </c>
      <c r="BS509" s="245">
        <v>71</v>
      </c>
      <c r="BU509" s="245">
        <v>19877</v>
      </c>
      <c r="BW509" s="242"/>
      <c r="BX509" s="242"/>
      <c r="BY509" s="245">
        <v>4</v>
      </c>
      <c r="CA509" s="245">
        <v>20712</v>
      </c>
      <c r="CC509" s="259">
        <v>19.398162456800875</v>
      </c>
      <c r="CE509" s="242"/>
      <c r="CF509" s="242"/>
      <c r="CG509" s="245">
        <v>52715</v>
      </c>
      <c r="CI509" s="245">
        <v>2644</v>
      </c>
      <c r="CK509" s="245">
        <v>28020</v>
      </c>
      <c r="CM509" s="250">
        <f t="shared" si="186"/>
        <v>4.7760978341371771</v>
      </c>
      <c r="CN509" s="242"/>
      <c r="CO509" s="253">
        <v>3.5848629050532517</v>
      </c>
      <c r="CP509" s="242"/>
      <c r="CQ509" s="250">
        <f t="shared" si="187"/>
        <v>66.394415860108651</v>
      </c>
      <c r="CR509" s="242"/>
      <c r="CS509" s="245">
        <v>5.1442704039571314</v>
      </c>
      <c r="CU509" s="245">
        <v>14564</v>
      </c>
      <c r="CW509" s="245">
        <v>3124</v>
      </c>
      <c r="CY509" s="259">
        <f t="shared" si="181"/>
        <v>27.627809921274782</v>
      </c>
      <c r="CZ509" s="259"/>
      <c r="DA509" s="259">
        <f t="shared" si="182"/>
        <v>5.9262069619652848</v>
      </c>
      <c r="DE509" s="245">
        <v>9402</v>
      </c>
      <c r="DG509" s="245">
        <v>27813</v>
      </c>
      <c r="DI509" s="245">
        <v>5063</v>
      </c>
      <c r="DK509" s="245">
        <v>42428</v>
      </c>
      <c r="DM509" s="242">
        <f>DE509/$DK509*100</f>
        <v>22.159894409352315</v>
      </c>
      <c r="DN509" s="242"/>
      <c r="DO509" s="242">
        <f>DG509/$DK509*100</f>
        <v>65.553408126708774</v>
      </c>
      <c r="DP509" s="242"/>
      <c r="DQ509" s="242">
        <f>DI509/$DK509*100</f>
        <v>11.933157348920524</v>
      </c>
      <c r="DR509" s="242"/>
      <c r="DS509" s="245">
        <v>12152</v>
      </c>
      <c r="DU509" s="245">
        <v>2163</v>
      </c>
      <c r="DW509" s="245">
        <v>42428</v>
      </c>
      <c r="DY509" s="242">
        <v>28.641463184689357</v>
      </c>
      <c r="DZ509" s="242"/>
      <c r="EA509" s="242">
        <v>5.0980484585650983</v>
      </c>
      <c r="EB509" s="242"/>
      <c r="EC509" s="242">
        <v>581000</v>
      </c>
      <c r="ED509" s="242"/>
      <c r="EE509" s="242">
        <v>410000</v>
      </c>
      <c r="EF509" s="242"/>
      <c r="EG509" s="242">
        <v>8.4329397961428469</v>
      </c>
      <c r="EH509" s="242"/>
      <c r="EI509" s="242">
        <v>4.5739532155166094</v>
      </c>
      <c r="EJ509" s="242"/>
      <c r="EK509" s="242">
        <v>15.5</v>
      </c>
      <c r="EO509" s="259">
        <v>2.3008465378771432</v>
      </c>
      <c r="EP509" s="259"/>
      <c r="EQ509" s="266">
        <v>12016</v>
      </c>
      <c r="ER509" s="266"/>
      <c r="ES509" s="266">
        <v>15068</v>
      </c>
      <c r="ET509" s="266"/>
      <c r="EU509" s="266">
        <v>4636</v>
      </c>
      <c r="EV509" s="266"/>
      <c r="EW509" s="266">
        <v>670</v>
      </c>
      <c r="EX509" s="266"/>
      <c r="EY509" s="244">
        <v>32390</v>
      </c>
      <c r="FA509" s="244">
        <v>13958</v>
      </c>
      <c r="FC509" s="244">
        <v>1920</v>
      </c>
      <c r="FE509" s="244">
        <v>1549</v>
      </c>
      <c r="FG509" s="244">
        <f t="shared" ref="FG509" si="188">SUM(EY509,FA509,FC509,FE509)</f>
        <v>49817</v>
      </c>
      <c r="FI509" s="257">
        <f>EQ509/FG509*100</f>
        <v>24.120280225625791</v>
      </c>
      <c r="FJ509" s="257"/>
      <c r="FK509" s="257">
        <f>ES509/FG509*100</f>
        <v>30.246702932733804</v>
      </c>
      <c r="FL509" s="257"/>
      <c r="FM509" s="257">
        <f>EU509/FG509*100</f>
        <v>9.3060601802597507</v>
      </c>
      <c r="FN509" s="257"/>
      <c r="FO509" s="257">
        <f>EW509/FG509*100</f>
        <v>1.3449224160427165</v>
      </c>
      <c r="FP509" s="257"/>
      <c r="FQ509" s="257">
        <f>EY509/FG509*100</f>
        <v>65.017965754662072</v>
      </c>
      <c r="FS509" s="242">
        <f>FA509/FG509*100</f>
        <v>28.018547885260052</v>
      </c>
      <c r="FT509" s="242"/>
      <c r="FU509" s="242">
        <f>FC509/FG509*100</f>
        <v>3.8541060280627093</v>
      </c>
      <c r="FV509" s="242"/>
      <c r="FW509" s="242">
        <f>FE509/FG509*100</f>
        <v>3.1093803320151756</v>
      </c>
      <c r="GA509" s="254">
        <v>6.6947005270085604</v>
      </c>
      <c r="GB509" s="254"/>
      <c r="GC509" s="254">
        <v>22.148240893105807</v>
      </c>
      <c r="GD509" s="254"/>
      <c r="GE509" s="254">
        <v>62.049114427068673</v>
      </c>
      <c r="GF509" s="254"/>
      <c r="GG509" s="254">
        <v>136.68042517691367</v>
      </c>
      <c r="GH509" s="254"/>
      <c r="GI509" s="254">
        <v>80.80135215315218</v>
      </c>
      <c r="GJ509" s="254"/>
      <c r="GK509" s="254">
        <v>12.531338052871337</v>
      </c>
      <c r="GL509" s="254"/>
      <c r="GM509" s="254">
        <v>0</v>
      </c>
      <c r="GN509" s="254"/>
      <c r="GO509" s="254">
        <v>56.65457064315261</v>
      </c>
      <c r="GP509" s="254"/>
      <c r="GQ509" s="254">
        <v>1366</v>
      </c>
      <c r="GR509" s="254"/>
      <c r="GS509" s="254">
        <v>83.7</v>
      </c>
      <c r="GT509" s="254"/>
      <c r="GU509" s="184">
        <v>72.7</v>
      </c>
      <c r="GV509" s="184"/>
      <c r="GW509" s="184">
        <v>65</v>
      </c>
      <c r="GX509" s="184"/>
      <c r="GY509" s="184">
        <v>49.900000000000006</v>
      </c>
      <c r="GZ509" s="184"/>
      <c r="HC509" s="184">
        <v>13.4</v>
      </c>
      <c r="HG509" s="184">
        <v>797</v>
      </c>
      <c r="HH509" s="184"/>
      <c r="HI509" s="184">
        <v>4995</v>
      </c>
      <c r="HJ509" s="184"/>
      <c r="HK509" s="184">
        <v>269</v>
      </c>
      <c r="HL509" s="184"/>
      <c r="HM509" s="184">
        <v>6653</v>
      </c>
      <c r="HO509" s="183">
        <v>533.01908172052754</v>
      </c>
      <c r="HQ509" s="154"/>
      <c r="HS509" s="238">
        <v>11</v>
      </c>
      <c r="HT509" s="154"/>
      <c r="HU509" s="239"/>
      <c r="HW509" s="239">
        <v>73.585863200000006</v>
      </c>
      <c r="HX509" s="239"/>
      <c r="HY509" s="154"/>
      <c r="HZ509" s="154"/>
      <c r="IA509" s="184">
        <v>5</v>
      </c>
      <c r="IB509" s="184"/>
      <c r="IC509" s="184">
        <v>100</v>
      </c>
      <c r="ID509" s="184"/>
      <c r="IE509" s="185">
        <v>0.4445195188520728</v>
      </c>
      <c r="IF509" s="185"/>
      <c r="IG509" s="184">
        <v>8.8903903770414558</v>
      </c>
    </row>
    <row r="510" spans="1:241" ht="15" customHeight="1" x14ac:dyDescent="0.25">
      <c r="A510" s="156">
        <v>507</v>
      </c>
      <c r="B510" s="155"/>
      <c r="C510" s="244"/>
      <c r="D510" s="244"/>
      <c r="E510" s="245">
        <v>110724</v>
      </c>
      <c r="F510" s="244"/>
      <c r="G510" s="244">
        <v>19555</v>
      </c>
      <c r="H510" s="244"/>
      <c r="I510" s="244">
        <v>14326</v>
      </c>
      <c r="J510" s="244"/>
      <c r="K510" s="244">
        <v>18741</v>
      </c>
      <c r="L510" s="244"/>
      <c r="M510" s="242">
        <f t="shared" si="183"/>
        <v>17.661031032115893</v>
      </c>
      <c r="N510" s="242"/>
      <c r="O510" s="242">
        <f>I510/E510*100</f>
        <v>12.93847765615404</v>
      </c>
      <c r="P510" s="242"/>
      <c r="Q510" s="242">
        <f>K510/E510*100</f>
        <v>16.925869730139805</v>
      </c>
      <c r="R510" s="244"/>
      <c r="S510" s="244">
        <v>38</v>
      </c>
      <c r="U510" s="244"/>
      <c r="V510" s="244"/>
      <c r="W510" s="244">
        <v>428</v>
      </c>
      <c r="X510" s="244"/>
      <c r="Y510" s="244">
        <v>0.36683408471467505</v>
      </c>
      <c r="Z510" s="244"/>
      <c r="AA510" s="244">
        <v>39772</v>
      </c>
      <c r="AB510" s="244"/>
      <c r="AC510" s="244">
        <v>34.08814303100948</v>
      </c>
      <c r="AD510" s="244"/>
      <c r="AE510" s="244">
        <v>41458</v>
      </c>
      <c r="AF510" s="244"/>
      <c r="AG510" s="245">
        <v>35.533195056310745</v>
      </c>
      <c r="AH510" s="244"/>
      <c r="AI510" s="244"/>
      <c r="AJ510" s="244"/>
      <c r="AK510" s="244">
        <v>56</v>
      </c>
      <c r="AL510" s="244"/>
      <c r="AM510" s="244">
        <v>1849</v>
      </c>
      <c r="AN510" s="244"/>
      <c r="AO510" s="244">
        <v>2751</v>
      </c>
      <c r="AP510" s="244"/>
      <c r="AQ510" s="244">
        <v>107</v>
      </c>
      <c r="AR510" s="244"/>
      <c r="AS510" s="244">
        <v>683</v>
      </c>
      <c r="AT510" s="244"/>
      <c r="AU510" s="244">
        <v>540</v>
      </c>
      <c r="AV510" s="244"/>
      <c r="AW510" s="244">
        <v>308</v>
      </c>
      <c r="AX510" s="244"/>
      <c r="AY510" s="244">
        <v>2324</v>
      </c>
      <c r="AZ510" s="244"/>
      <c r="BA510" s="244"/>
      <c r="BB510" s="244"/>
      <c r="BC510" s="244">
        <v>621</v>
      </c>
      <c r="BD510" s="244"/>
      <c r="BE510" s="244">
        <v>310</v>
      </c>
      <c r="BF510" s="244"/>
      <c r="BG510" s="244">
        <v>34</v>
      </c>
      <c r="BH510" s="244"/>
      <c r="BI510" s="244">
        <v>277</v>
      </c>
      <c r="BJ510" s="244"/>
      <c r="BK510" s="244"/>
      <c r="BL510" s="244"/>
      <c r="BM510" s="244">
        <v>2434</v>
      </c>
      <c r="BN510" s="244"/>
      <c r="BO510" s="244">
        <v>2862</v>
      </c>
      <c r="BP510" s="244"/>
      <c r="BQ510" s="244">
        <v>3423</v>
      </c>
      <c r="BR510" s="244"/>
      <c r="BS510" s="244">
        <v>87</v>
      </c>
      <c r="BT510" s="244"/>
      <c r="BU510" s="244">
        <v>30684</v>
      </c>
      <c r="BW510" s="244"/>
      <c r="BX510" s="244"/>
      <c r="BY510" s="244"/>
      <c r="BZ510" s="244"/>
      <c r="CA510" s="244">
        <v>27071</v>
      </c>
      <c r="CB510" s="244"/>
      <c r="CC510" s="244">
        <v>23.202255858203198</v>
      </c>
      <c r="CE510" s="244"/>
      <c r="CF510" s="244"/>
      <c r="CG510" s="256">
        <v>57764</v>
      </c>
      <c r="CH510" s="256"/>
      <c r="CI510" s="256">
        <v>3467</v>
      </c>
      <c r="CJ510" s="256"/>
      <c r="CK510" s="256">
        <v>29832</v>
      </c>
      <c r="CL510" s="244"/>
      <c r="CM510" s="250">
        <f t="shared" si="186"/>
        <v>5.6621645898319484</v>
      </c>
      <c r="CN510" s="244"/>
      <c r="CO510" s="257">
        <v>3.4578247937759157</v>
      </c>
      <c r="CP510" s="244"/>
      <c r="CQ510" s="250">
        <f t="shared" si="187"/>
        <v>67.240262236034397</v>
      </c>
      <c r="CR510" s="244"/>
      <c r="CS510" s="245">
        <v>3.4272532542428733</v>
      </c>
      <c r="CT510" s="244"/>
      <c r="CU510" s="245">
        <v>16924</v>
      </c>
      <c r="CW510" s="245">
        <v>3318</v>
      </c>
      <c r="CX510" s="244"/>
      <c r="CY510" s="252">
        <f t="shared" si="181"/>
        <v>29.29852503289246</v>
      </c>
      <c r="CZ510" s="244"/>
      <c r="DA510" s="252">
        <f t="shared" si="182"/>
        <v>5.7440620455647116</v>
      </c>
      <c r="DE510" s="244">
        <v>11348</v>
      </c>
      <c r="DF510" s="244"/>
      <c r="DG510" s="244">
        <v>27858</v>
      </c>
      <c r="DH510" s="244"/>
      <c r="DI510" s="244">
        <v>10474</v>
      </c>
      <c r="DJ510" s="244"/>
      <c r="DK510" s="244">
        <v>50124</v>
      </c>
      <c r="DL510" s="244"/>
      <c r="DM510" s="244">
        <v>22.6398531641529</v>
      </c>
      <c r="DN510" s="244"/>
      <c r="DO510" s="244">
        <v>55.578166147953077</v>
      </c>
      <c r="DP510" s="244"/>
      <c r="DQ510" s="244">
        <v>20.896177479849971</v>
      </c>
      <c r="DR510" s="244"/>
      <c r="DS510" s="244">
        <v>14275</v>
      </c>
      <c r="DT510" s="244"/>
      <c r="DU510" s="244">
        <v>2117</v>
      </c>
      <c r="DV510" s="244"/>
      <c r="DW510" s="244">
        <v>50169</v>
      </c>
      <c r="DX510" s="244"/>
      <c r="DY510" s="244">
        <v>28.453826067890532</v>
      </c>
      <c r="DZ510" s="244"/>
      <c r="EA510" s="244">
        <v>4.2197372879666721</v>
      </c>
      <c r="EB510" s="244"/>
      <c r="EC510" s="245">
        <v>710000</v>
      </c>
      <c r="ED510" s="244"/>
      <c r="EE510" s="245">
        <v>474000</v>
      </c>
      <c r="EG510" s="245">
        <v>11.9</v>
      </c>
      <c r="EI510" s="245">
        <v>5.7</v>
      </c>
      <c r="EK510" s="242">
        <v>19.400000000000002</v>
      </c>
      <c r="EO510" s="244">
        <v>1.8</v>
      </c>
      <c r="EP510" s="244"/>
      <c r="GA510" s="254">
        <v>2.4144735487194349</v>
      </c>
      <c r="GB510" s="254"/>
      <c r="GC510" s="254">
        <v>20.058331779320397</v>
      </c>
      <c r="GD510" s="254"/>
      <c r="GE510" s="254">
        <v>58.461995599387805</v>
      </c>
      <c r="GF510" s="254"/>
      <c r="GG510" s="254">
        <v>126.22395603578934</v>
      </c>
      <c r="GH510" s="254"/>
      <c r="GI510" s="254">
        <v>79.169981758353956</v>
      </c>
      <c r="GJ510" s="254"/>
      <c r="GK510" s="254">
        <v>17.057585804599388</v>
      </c>
      <c r="GL510" s="254"/>
      <c r="GM510" s="254">
        <v>0</v>
      </c>
      <c r="GN510" s="254"/>
      <c r="GO510" s="254">
        <v>53.375455964732495</v>
      </c>
      <c r="GP510" s="254"/>
      <c r="GQ510" s="254">
        <v>1483</v>
      </c>
      <c r="GR510" s="254"/>
      <c r="GS510" s="254">
        <v>79.099999999999994</v>
      </c>
      <c r="GT510" s="254"/>
      <c r="GU510" s="184">
        <v>67.400000000000006</v>
      </c>
      <c r="GV510" s="184"/>
      <c r="GW510" s="184">
        <v>64.8</v>
      </c>
      <c r="GX510" s="184"/>
      <c r="GY510" s="184">
        <v>48.3</v>
      </c>
      <c r="GZ510" s="184"/>
      <c r="HC510" s="184"/>
      <c r="HG510" s="184">
        <v>784</v>
      </c>
      <c r="HH510" s="184"/>
      <c r="HI510" s="184">
        <v>4662</v>
      </c>
      <c r="HJ510" s="184"/>
      <c r="HK510" s="184">
        <v>234</v>
      </c>
      <c r="HL510" s="184"/>
      <c r="HM510" s="184">
        <v>6262</v>
      </c>
      <c r="HO510" s="183">
        <v>583.85690066273196</v>
      </c>
      <c r="HQ510" s="154"/>
      <c r="HS510" s="238">
        <v>11</v>
      </c>
      <c r="HT510" s="154"/>
      <c r="HU510" s="239"/>
      <c r="HW510" s="239">
        <v>75.751869339999999</v>
      </c>
      <c r="HX510" s="239"/>
      <c r="HY510" s="154"/>
      <c r="HZ510" s="154"/>
      <c r="IA510" s="184">
        <v>4</v>
      </c>
      <c r="IB510" s="184"/>
      <c r="IC510" s="184">
        <v>104</v>
      </c>
      <c r="ID510" s="184"/>
      <c r="IE510" s="185">
        <v>0.36727910457354307</v>
      </c>
      <c r="IF510" s="185"/>
      <c r="IG510" s="184">
        <v>9.5492567189121189</v>
      </c>
    </row>
    <row r="511" spans="1:241" ht="15" customHeight="1" x14ac:dyDescent="0.25">
      <c r="A511" s="156">
        <v>508</v>
      </c>
      <c r="B511" s="155"/>
      <c r="C511" s="244"/>
      <c r="D511" s="244"/>
      <c r="E511" s="245">
        <v>106791</v>
      </c>
      <c r="F511" s="244"/>
      <c r="G511" s="244">
        <v>19570</v>
      </c>
      <c r="H511" s="244"/>
      <c r="I511" s="244">
        <v>14215</v>
      </c>
      <c r="J511" s="244"/>
      <c r="K511" s="244">
        <v>21064</v>
      </c>
      <c r="L511" s="244"/>
      <c r="M511" s="244">
        <v>16.060598599929421</v>
      </c>
      <c r="N511" s="244"/>
      <c r="O511" s="244">
        <v>11.665887025957932</v>
      </c>
      <c r="P511" s="244"/>
      <c r="Q511" s="244">
        <v>17.286686198718108</v>
      </c>
      <c r="R511" s="244"/>
      <c r="S511" s="244">
        <v>39</v>
      </c>
      <c r="U511" s="244"/>
      <c r="V511" s="244"/>
      <c r="W511" s="245">
        <v>571</v>
      </c>
      <c r="Y511" s="245">
        <v>0.48537912274736483</v>
      </c>
      <c r="AA511" s="245">
        <v>33871</v>
      </c>
      <c r="AC511" s="245">
        <v>28.877256102239699</v>
      </c>
      <c r="AE511" s="245">
        <v>34339</v>
      </c>
      <c r="AG511" s="245">
        <v>29.320002049215319</v>
      </c>
      <c r="AK511" s="245">
        <v>65</v>
      </c>
      <c r="AM511" s="245">
        <v>1653</v>
      </c>
      <c r="AO511" s="245">
        <v>2742</v>
      </c>
      <c r="AQ511" s="245">
        <v>175</v>
      </c>
      <c r="AS511" s="245">
        <v>846</v>
      </c>
      <c r="AU511" s="245">
        <v>638</v>
      </c>
      <c r="AW511" s="245">
        <v>484</v>
      </c>
      <c r="AY511" s="245">
        <v>2522</v>
      </c>
      <c r="AZ511" s="244"/>
      <c r="BA511" s="244"/>
      <c r="BB511" s="244"/>
      <c r="BC511" s="244">
        <v>738</v>
      </c>
      <c r="BD511" s="244"/>
      <c r="BE511" s="244">
        <v>360</v>
      </c>
      <c r="BF511" s="244"/>
      <c r="BG511" s="244">
        <v>26</v>
      </c>
      <c r="BH511" s="244"/>
      <c r="BI511" s="244">
        <v>352</v>
      </c>
      <c r="BJ511" s="244"/>
      <c r="BK511" s="244"/>
      <c r="BL511" s="244"/>
      <c r="BM511" s="245">
        <v>2805</v>
      </c>
      <c r="BO511" s="245">
        <v>3086</v>
      </c>
      <c r="BQ511" s="245">
        <v>4189</v>
      </c>
      <c r="BS511" s="245">
        <v>120</v>
      </c>
      <c r="BU511" s="245">
        <v>39356</v>
      </c>
      <c r="BW511" s="244"/>
      <c r="BX511" s="244"/>
      <c r="BY511" s="244"/>
      <c r="BZ511" s="244"/>
      <c r="CA511" s="244">
        <v>33563</v>
      </c>
      <c r="CB511" s="244"/>
      <c r="CC511" s="244">
        <v>29.033737024221452</v>
      </c>
      <c r="CE511" s="244"/>
      <c r="CF511" s="244"/>
      <c r="CG511" s="244">
        <v>64208</v>
      </c>
      <c r="CH511" s="244"/>
      <c r="CI511" s="244">
        <v>3072</v>
      </c>
      <c r="CJ511" s="244"/>
      <c r="CK511" s="244">
        <v>30852</v>
      </c>
      <c r="CL511" s="244"/>
      <c r="CM511" s="244">
        <v>4.5659928656361473</v>
      </c>
      <c r="CN511" s="244"/>
      <c r="CO511" s="257">
        <v>5.8</v>
      </c>
      <c r="CP511" s="244"/>
      <c r="CQ511" s="244">
        <v>68.560714140137762</v>
      </c>
      <c r="CR511" s="244"/>
      <c r="CS511" s="244">
        <v>3.660855784469097</v>
      </c>
      <c r="CT511" s="244"/>
      <c r="CU511" s="244">
        <v>20066</v>
      </c>
      <c r="CV511" s="244"/>
      <c r="CW511" s="244">
        <v>3690</v>
      </c>
      <c r="CX511" s="244"/>
      <c r="CY511" s="244">
        <v>31.832603591598453</v>
      </c>
      <c r="CZ511" s="244"/>
      <c r="DA511" s="244">
        <v>5.8537978298115361</v>
      </c>
      <c r="DE511" s="245">
        <v>10994</v>
      </c>
      <c r="DG511" s="245">
        <v>26470</v>
      </c>
      <c r="DI511" s="245">
        <v>10166</v>
      </c>
      <c r="DK511" s="245">
        <v>47810</v>
      </c>
      <c r="DM511" s="245">
        <v>22.995189290943319</v>
      </c>
      <c r="DO511" s="245">
        <v>55.364986404517879</v>
      </c>
      <c r="DQ511" s="245">
        <v>21.263334030537546</v>
      </c>
      <c r="DS511" s="245">
        <v>15408</v>
      </c>
      <c r="DU511" s="245">
        <v>1925</v>
      </c>
      <c r="DW511" s="245">
        <v>47813</v>
      </c>
      <c r="DY511" s="245">
        <v>32.637844478807011</v>
      </c>
      <c r="EA511" s="245">
        <v>4.077612319684806</v>
      </c>
      <c r="EB511" s="244"/>
      <c r="EC511" s="245">
        <v>690000</v>
      </c>
      <c r="ED511" s="244"/>
      <c r="EE511" s="245">
        <v>461250</v>
      </c>
      <c r="EK511" s="242">
        <v>12.8</v>
      </c>
      <c r="EO511" s="244">
        <v>1.3366162504396766</v>
      </c>
      <c r="EP511" s="244"/>
      <c r="GA511" s="254">
        <v>3.0175132127720654</v>
      </c>
      <c r="GB511" s="254"/>
      <c r="GC511" s="254">
        <v>20.173982462084194</v>
      </c>
      <c r="GD511" s="254"/>
      <c r="GE511" s="254">
        <v>64.200306693068541</v>
      </c>
      <c r="GF511" s="254"/>
      <c r="GG511" s="254">
        <v>138.39017011177154</v>
      </c>
      <c r="GH511" s="254"/>
      <c r="GI511" s="254">
        <v>98.720177614374251</v>
      </c>
      <c r="GJ511" s="254"/>
      <c r="GK511" s="254">
        <v>25.254567475120702</v>
      </c>
      <c r="GL511" s="254"/>
      <c r="GM511" s="254">
        <v>0</v>
      </c>
      <c r="GN511" s="254"/>
      <c r="GO511" s="254">
        <v>61.029883106834653</v>
      </c>
      <c r="GP511" s="254"/>
      <c r="GQ511" s="254">
        <v>1504</v>
      </c>
      <c r="GR511" s="254"/>
      <c r="GS511" s="254">
        <v>64.099999999999994</v>
      </c>
      <c r="GT511" s="254"/>
      <c r="GU511" s="184">
        <v>59.4</v>
      </c>
      <c r="GV511" s="184"/>
      <c r="GW511" s="184">
        <v>62.300000000000004</v>
      </c>
      <c r="GX511" s="184"/>
      <c r="GY511" s="184">
        <v>45.8</v>
      </c>
      <c r="GZ511" s="184"/>
      <c r="HC511" s="184"/>
      <c r="HG511" s="184">
        <v>801</v>
      </c>
      <c r="HH511" s="184"/>
      <c r="HI511" s="184">
        <v>4496</v>
      </c>
      <c r="HJ511" s="184"/>
      <c r="HK511" s="184">
        <v>254</v>
      </c>
      <c r="HL511" s="184"/>
      <c r="HM511" s="184">
        <v>6101</v>
      </c>
      <c r="HO511" s="183">
        <v>517.50298038365668</v>
      </c>
      <c r="HQ511" s="154"/>
      <c r="HS511" s="238">
        <v>11</v>
      </c>
      <c r="HT511" s="154"/>
      <c r="HU511" s="239"/>
      <c r="HW511" s="239">
        <v>76.856071760000006</v>
      </c>
      <c r="HX511" s="239"/>
      <c r="HY511" s="154"/>
      <c r="HZ511" s="154"/>
      <c r="IA511" s="184">
        <v>3</v>
      </c>
      <c r="IB511" s="184"/>
      <c r="IC511" s="184">
        <v>98</v>
      </c>
      <c r="ID511" s="184"/>
      <c r="IE511" s="185">
        <v>0.26961929755185676</v>
      </c>
      <c r="IF511" s="185"/>
      <c r="IG511" s="184">
        <v>8.8075637200273214</v>
      </c>
    </row>
    <row r="512" spans="1:241" ht="15" customHeight="1" x14ac:dyDescent="0.25">
      <c r="A512" s="156">
        <v>509</v>
      </c>
      <c r="B512" s="155"/>
      <c r="C512" s="244"/>
      <c r="D512" s="244"/>
      <c r="E512" s="245">
        <v>107662</v>
      </c>
      <c r="F512" s="244"/>
      <c r="G512" s="244"/>
      <c r="H512" s="244"/>
      <c r="I512" s="244"/>
      <c r="J512" s="244"/>
      <c r="K512" s="244"/>
      <c r="L512" s="244"/>
      <c r="M512" s="244"/>
      <c r="N512" s="244"/>
      <c r="O512" s="244"/>
      <c r="P512" s="244"/>
      <c r="Q512" s="244"/>
      <c r="R512" s="244"/>
      <c r="S512" s="244"/>
      <c r="U512" s="244"/>
      <c r="V512" s="244"/>
      <c r="W512" s="244"/>
      <c r="X512" s="244"/>
      <c r="Y512" s="244"/>
      <c r="Z512" s="244"/>
      <c r="AA512" s="244"/>
      <c r="AB512" s="244"/>
      <c r="AC512" s="244"/>
      <c r="AD512" s="244"/>
      <c r="AE512" s="244"/>
      <c r="AF512" s="244"/>
      <c r="AG512" s="244"/>
      <c r="AH512" s="244"/>
      <c r="AI512" s="244"/>
      <c r="AJ512" s="244"/>
      <c r="AK512" s="244"/>
      <c r="AL512" s="244"/>
      <c r="AM512" s="244"/>
      <c r="AN512" s="244"/>
      <c r="AO512" s="244"/>
      <c r="AP512" s="244"/>
      <c r="AQ512" s="244"/>
      <c r="AR512" s="244"/>
      <c r="AS512" s="244"/>
      <c r="AT512" s="244"/>
      <c r="AU512" s="244"/>
      <c r="AV512" s="244"/>
      <c r="AW512" s="244"/>
      <c r="AX512" s="244"/>
      <c r="AY512" s="244"/>
      <c r="AZ512" s="244"/>
      <c r="BA512" s="244"/>
      <c r="BB512" s="244"/>
      <c r="BC512" s="244">
        <v>806</v>
      </c>
      <c r="BD512" s="244"/>
      <c r="BE512" s="244">
        <v>364</v>
      </c>
      <c r="BF512" s="244"/>
      <c r="BG512" s="244">
        <v>47</v>
      </c>
      <c r="BH512" s="244"/>
      <c r="BI512" s="244">
        <v>384</v>
      </c>
      <c r="BJ512" s="244"/>
      <c r="BK512" s="244"/>
      <c r="BL512" s="244"/>
      <c r="BM512" s="244"/>
      <c r="BN512" s="244"/>
      <c r="BO512" s="244"/>
      <c r="BP512" s="244"/>
      <c r="BQ512" s="244"/>
      <c r="BR512" s="244"/>
      <c r="BS512" s="244"/>
      <c r="BT512" s="244"/>
      <c r="BU512" s="244"/>
      <c r="BW512" s="244"/>
      <c r="BX512" s="244"/>
      <c r="BY512" s="244"/>
      <c r="BZ512" s="244"/>
      <c r="CA512" s="244"/>
      <c r="CB512" s="244"/>
      <c r="CC512" s="244"/>
      <c r="CE512" s="244"/>
      <c r="CF512" s="244"/>
      <c r="CG512" s="244"/>
      <c r="CH512" s="244"/>
      <c r="CI512" s="244"/>
      <c r="CJ512" s="244"/>
      <c r="CK512" s="244"/>
      <c r="CL512" s="244"/>
      <c r="CM512" s="244"/>
      <c r="CN512" s="244"/>
      <c r="CO512" s="257">
        <v>5.6</v>
      </c>
      <c r="CP512" s="244"/>
      <c r="CQ512" s="244"/>
      <c r="CR512" s="244"/>
      <c r="CS512" s="244"/>
      <c r="CT512" s="244"/>
      <c r="CU512" s="244"/>
      <c r="CV512" s="244"/>
      <c r="CW512" s="244"/>
      <c r="CX512" s="244"/>
      <c r="CY512" s="244"/>
      <c r="CZ512" s="244"/>
      <c r="DA512" s="244"/>
      <c r="DE512" s="244"/>
      <c r="DF512" s="244"/>
      <c r="DG512" s="244"/>
      <c r="DH512" s="244"/>
      <c r="DI512" s="244"/>
      <c r="DJ512" s="244"/>
      <c r="DK512" s="244"/>
      <c r="DL512" s="244"/>
      <c r="DM512" s="244"/>
      <c r="DN512" s="244"/>
      <c r="DO512" s="244"/>
      <c r="DP512" s="244"/>
      <c r="DQ512" s="244"/>
      <c r="DR512" s="244"/>
      <c r="DS512" s="244"/>
      <c r="DT512" s="244"/>
      <c r="DU512" s="244"/>
      <c r="DV512" s="244"/>
      <c r="DW512" s="244"/>
      <c r="DX512" s="244"/>
      <c r="DY512" s="244"/>
      <c r="DZ512" s="244"/>
      <c r="EA512" s="244"/>
      <c r="EB512" s="244"/>
      <c r="EC512" s="245">
        <v>660000</v>
      </c>
      <c r="ED512" s="244"/>
      <c r="EE512" s="245">
        <v>455000</v>
      </c>
      <c r="EK512" s="242">
        <v>3.3000000000000003</v>
      </c>
      <c r="EO512" s="244"/>
      <c r="EP512" s="244"/>
      <c r="GA512" s="254">
        <v>2.7152412403897261</v>
      </c>
      <c r="GB512" s="254"/>
      <c r="GC512" s="254">
        <v>18.636870105889642</v>
      </c>
      <c r="GD512" s="254"/>
      <c r="GE512" s="254">
        <v>59.799131064732997</v>
      </c>
      <c r="GF512" s="254"/>
      <c r="GG512" s="254">
        <v>122.39868078765595</v>
      </c>
      <c r="GH512" s="254"/>
      <c r="GI512" s="254">
        <v>81.948089179009699</v>
      </c>
      <c r="GJ512" s="254"/>
      <c r="GK512" s="254">
        <v>19.375494054273329</v>
      </c>
      <c r="GL512" s="254"/>
      <c r="GM512" s="254">
        <v>1.756344510467345</v>
      </c>
      <c r="GN512" s="254"/>
      <c r="GO512" s="254">
        <v>52.957399810601338</v>
      </c>
      <c r="GP512" s="254"/>
      <c r="GQ512" s="254">
        <v>1460</v>
      </c>
      <c r="GR512" s="254"/>
      <c r="GS512" s="254">
        <v>81.599999999999994</v>
      </c>
      <c r="GT512" s="254"/>
      <c r="GU512" s="184">
        <v>64.7</v>
      </c>
      <c r="GV512" s="184"/>
      <c r="GW512" s="184">
        <v>64.900000000000006</v>
      </c>
      <c r="GX512" s="184"/>
      <c r="GY512" s="184">
        <v>48.3</v>
      </c>
      <c r="GZ512" s="184"/>
      <c r="HC512" s="184"/>
      <c r="HG512" s="184">
        <v>796</v>
      </c>
      <c r="HH512" s="184"/>
      <c r="HI512" s="184">
        <v>4798</v>
      </c>
      <c r="HJ512" s="184"/>
      <c r="HK512" s="184">
        <v>315</v>
      </c>
      <c r="HL512" s="184"/>
      <c r="HM512" s="184">
        <v>6540</v>
      </c>
      <c r="HO512" s="183">
        <v>480.48909486970314</v>
      </c>
      <c r="HQ512" s="154"/>
      <c r="HS512" s="238">
        <v>11</v>
      </c>
      <c r="HT512" s="154"/>
      <c r="HU512" s="239"/>
      <c r="HW512" s="239">
        <v>76.213310409999991</v>
      </c>
      <c r="HX512" s="239"/>
      <c r="HY512" s="154"/>
      <c r="HZ512" s="154"/>
      <c r="IA512" s="184">
        <v>2</v>
      </c>
      <c r="IB512" s="184"/>
      <c r="IC512" s="184">
        <v>64</v>
      </c>
      <c r="ID512" s="184"/>
      <c r="IE512" s="185">
        <v>0.17729867735186697</v>
      </c>
      <c r="IF512" s="185"/>
      <c r="IG512" s="184">
        <v>5.673557675259743</v>
      </c>
    </row>
    <row r="513" spans="1:241" ht="15" customHeight="1" x14ac:dyDescent="0.25">
      <c r="A513" s="156">
        <v>510</v>
      </c>
      <c r="B513" s="155"/>
      <c r="C513" s="244"/>
      <c r="D513" s="244"/>
      <c r="E513" s="245">
        <v>109088</v>
      </c>
      <c r="F513" s="244"/>
      <c r="G513" s="244"/>
      <c r="H513" s="244"/>
      <c r="I513" s="244"/>
      <c r="J513" s="244"/>
      <c r="K513" s="244"/>
      <c r="L513" s="244"/>
      <c r="M513" s="244"/>
      <c r="N513" s="244"/>
      <c r="O513" s="244"/>
      <c r="P513" s="244"/>
      <c r="Q513" s="244"/>
      <c r="R513" s="244"/>
      <c r="S513" s="244"/>
      <c r="U513" s="244"/>
      <c r="V513" s="244"/>
      <c r="W513" s="244"/>
      <c r="X513" s="244"/>
      <c r="Y513" s="244"/>
      <c r="Z513" s="244"/>
      <c r="AA513" s="244"/>
      <c r="AB513" s="244"/>
      <c r="AC513" s="244"/>
      <c r="AD513" s="244"/>
      <c r="AE513" s="244"/>
      <c r="AF513" s="244"/>
      <c r="AG513" s="244"/>
      <c r="AH513" s="244"/>
      <c r="AI513" s="244"/>
      <c r="AJ513" s="244"/>
      <c r="AK513" s="244"/>
      <c r="AL513" s="244"/>
      <c r="AM513" s="244"/>
      <c r="AN513" s="244"/>
      <c r="AO513" s="244"/>
      <c r="AP513" s="244"/>
      <c r="AQ513" s="244"/>
      <c r="AR513" s="244"/>
      <c r="AS513" s="244"/>
      <c r="AT513" s="244"/>
      <c r="AU513" s="244"/>
      <c r="AV513" s="244"/>
      <c r="AW513" s="244"/>
      <c r="AX513" s="244"/>
      <c r="AY513" s="244"/>
      <c r="AZ513" s="244"/>
      <c r="BA513" s="244"/>
      <c r="BB513" s="244"/>
      <c r="BC513" s="244">
        <v>523</v>
      </c>
      <c r="BD513" s="244"/>
      <c r="BE513" s="244">
        <v>236</v>
      </c>
      <c r="BF513" s="244"/>
      <c r="BG513" s="244">
        <v>15</v>
      </c>
      <c r="BH513" s="244"/>
      <c r="BI513" s="244">
        <v>214</v>
      </c>
      <c r="BJ513" s="244"/>
      <c r="BK513" s="244"/>
      <c r="BL513" s="244"/>
      <c r="BM513" s="244"/>
      <c r="BN513" s="244"/>
      <c r="BO513" s="244"/>
      <c r="BP513" s="244"/>
      <c r="BQ513" s="244"/>
      <c r="BR513" s="244"/>
      <c r="BS513" s="244"/>
      <c r="BT513" s="244"/>
      <c r="BU513" s="244"/>
      <c r="BW513" s="244"/>
      <c r="BX513" s="244"/>
      <c r="BY513" s="244"/>
      <c r="BZ513" s="244"/>
      <c r="CA513" s="244"/>
      <c r="CB513" s="244"/>
      <c r="CC513" s="244"/>
      <c r="CE513" s="244"/>
      <c r="CF513" s="244"/>
      <c r="CG513" s="244"/>
      <c r="CH513" s="244"/>
      <c r="CI513" s="244"/>
      <c r="CJ513" s="244"/>
      <c r="CK513" s="244"/>
      <c r="CL513" s="244"/>
      <c r="CM513" s="244"/>
      <c r="CN513" s="244"/>
      <c r="CO513" s="257">
        <v>4.9000000000000004</v>
      </c>
      <c r="CP513" s="244"/>
      <c r="CQ513" s="244"/>
      <c r="CR513" s="244"/>
      <c r="CS513" s="244"/>
      <c r="CT513" s="244"/>
      <c r="CU513" s="244"/>
      <c r="CV513" s="244"/>
      <c r="CW513" s="244"/>
      <c r="CX513" s="244"/>
      <c r="CY513" s="244"/>
      <c r="CZ513" s="244"/>
      <c r="DA513" s="244"/>
      <c r="DE513" s="235"/>
      <c r="DF513" s="235"/>
      <c r="DG513" s="235"/>
      <c r="DH513" s="235"/>
      <c r="DI513" s="235"/>
      <c r="DJ513" s="235"/>
      <c r="DK513" s="235"/>
      <c r="DL513" s="235"/>
      <c r="DM513" s="244"/>
      <c r="DN513" s="244"/>
      <c r="DO513" s="244"/>
      <c r="DP513" s="244"/>
      <c r="DQ513" s="244"/>
      <c r="DR513" s="244"/>
      <c r="DS513" s="244"/>
      <c r="DT513" s="244"/>
      <c r="DU513" s="244"/>
      <c r="DV513" s="244"/>
      <c r="DW513" s="244"/>
      <c r="DX513" s="244"/>
      <c r="DY513" s="244"/>
      <c r="DZ513" s="244"/>
      <c r="EA513" s="244"/>
      <c r="EB513" s="244"/>
      <c r="EC513" s="245">
        <v>702000</v>
      </c>
      <c r="ED513" s="244"/>
      <c r="EE513" s="245">
        <v>465000</v>
      </c>
      <c r="EK513" s="242">
        <v>2.7</v>
      </c>
      <c r="EO513" s="244"/>
      <c r="EP513" s="244"/>
      <c r="GA513" s="254">
        <v>3.9024100247071978</v>
      </c>
      <c r="GB513" s="254"/>
      <c r="GC513" s="254">
        <v>19.95209238962002</v>
      </c>
      <c r="GD513" s="254"/>
      <c r="GE513" s="254">
        <v>74.557407589381</v>
      </c>
      <c r="GF513" s="254"/>
      <c r="GG513" s="254">
        <v>123.68605267610261</v>
      </c>
      <c r="GH513" s="254"/>
      <c r="GI513" s="254">
        <v>87.394805645058199</v>
      </c>
      <c r="GJ513" s="254"/>
      <c r="GK513" s="254">
        <v>18.573325022933236</v>
      </c>
      <c r="GL513" s="254"/>
      <c r="GM513" s="254">
        <v>1.747565015949377</v>
      </c>
      <c r="GN513" s="254"/>
      <c r="GO513" s="254">
        <v>56.877218186518647</v>
      </c>
      <c r="GP513" s="254"/>
      <c r="GQ513" s="254">
        <v>1434</v>
      </c>
      <c r="GR513" s="254"/>
      <c r="GS513" s="254">
        <v>85.7</v>
      </c>
      <c r="GT513" s="254"/>
      <c r="GU513" s="184">
        <v>74</v>
      </c>
      <c r="GV513" s="184"/>
      <c r="GW513" s="184">
        <v>64.900000000000006</v>
      </c>
      <c r="GX513" s="184"/>
      <c r="GY513" s="184">
        <v>48.3</v>
      </c>
      <c r="GZ513" s="184"/>
      <c r="HC513" s="184"/>
      <c r="HG513" s="184">
        <v>780</v>
      </c>
      <c r="HH513" s="184"/>
      <c r="HI513" s="184">
        <v>4873</v>
      </c>
      <c r="HJ513" s="184"/>
      <c r="HK513" s="184">
        <v>314</v>
      </c>
      <c r="HL513" s="184"/>
      <c r="HM513" s="184">
        <v>6771</v>
      </c>
      <c r="HO513" s="183">
        <v>520.0878370569252</v>
      </c>
      <c r="HQ513" s="154"/>
      <c r="HS513" s="238">
        <v>11</v>
      </c>
      <c r="HT513" s="154"/>
      <c r="HU513" s="239"/>
      <c r="HW513" s="239">
        <v>79.133168159999997</v>
      </c>
      <c r="HX513" s="239"/>
      <c r="HY513" s="154"/>
      <c r="HZ513" s="154"/>
      <c r="IA513" s="184">
        <v>1</v>
      </c>
      <c r="IB513" s="184"/>
      <c r="IC513" s="184">
        <v>58</v>
      </c>
      <c r="ID513" s="184"/>
      <c r="IE513" s="185">
        <v>8.9070989578694221E-2</v>
      </c>
      <c r="IF513" s="185"/>
      <c r="IG513" s="184">
        <v>5.1661173955642647</v>
      </c>
    </row>
    <row r="514" spans="1:241" ht="15" customHeight="1" x14ac:dyDescent="0.25">
      <c r="A514" s="156">
        <v>511</v>
      </c>
      <c r="B514" s="155"/>
      <c r="C514" s="244"/>
      <c r="D514" s="244"/>
      <c r="E514" s="245">
        <v>110545</v>
      </c>
      <c r="F514" s="244"/>
      <c r="G514" s="244"/>
      <c r="H514" s="244"/>
      <c r="I514" s="244"/>
      <c r="J514" s="244"/>
      <c r="K514" s="244"/>
      <c r="L514" s="244"/>
      <c r="M514" s="244"/>
      <c r="N514" s="244"/>
      <c r="O514" s="244"/>
      <c r="P514" s="244"/>
      <c r="Q514" s="244"/>
      <c r="R514" s="244"/>
      <c r="S514" s="244"/>
      <c r="U514" s="244"/>
      <c r="V514" s="244"/>
      <c r="W514" s="244"/>
      <c r="X514" s="244"/>
      <c r="Y514" s="244"/>
      <c r="Z514" s="244"/>
      <c r="AA514" s="244"/>
      <c r="AB514" s="244"/>
      <c r="AC514" s="244"/>
      <c r="AD514" s="244"/>
      <c r="AE514" s="244"/>
      <c r="AF514" s="244"/>
      <c r="AG514" s="244"/>
      <c r="AH514" s="244"/>
      <c r="AI514" s="244"/>
      <c r="AJ514" s="244"/>
      <c r="AK514" s="244"/>
      <c r="AL514" s="244"/>
      <c r="AM514" s="244"/>
      <c r="AN514" s="244"/>
      <c r="AO514" s="244"/>
      <c r="AP514" s="244"/>
      <c r="AQ514" s="244"/>
      <c r="AR514" s="244"/>
      <c r="AS514" s="244"/>
      <c r="AT514" s="244"/>
      <c r="AU514" s="244"/>
      <c r="AV514" s="244"/>
      <c r="AW514" s="244"/>
      <c r="AX514" s="244"/>
      <c r="AY514" s="244"/>
      <c r="AZ514" s="244"/>
      <c r="BA514" s="244"/>
      <c r="BB514" s="244"/>
      <c r="BC514" s="244">
        <v>432</v>
      </c>
      <c r="BD514" s="244"/>
      <c r="BE514" s="244">
        <v>227</v>
      </c>
      <c r="BF514" s="244"/>
      <c r="BG514" s="244">
        <v>18</v>
      </c>
      <c r="BH514" s="244"/>
      <c r="BI514" s="244">
        <v>83</v>
      </c>
      <c r="BJ514" s="244"/>
      <c r="BK514" s="244"/>
      <c r="BL514" s="244"/>
      <c r="BM514" s="244"/>
      <c r="BN514" s="244"/>
      <c r="BO514" s="244"/>
      <c r="BP514" s="244"/>
      <c r="BQ514" s="244"/>
      <c r="BR514" s="244"/>
      <c r="BS514" s="244"/>
      <c r="BT514" s="244"/>
      <c r="BU514" s="244"/>
      <c r="BW514" s="244"/>
      <c r="BX514" s="244"/>
      <c r="BY514" s="244"/>
      <c r="BZ514" s="244"/>
      <c r="CA514" s="244"/>
      <c r="CB514" s="244"/>
      <c r="CC514" s="244"/>
      <c r="CE514" s="244"/>
      <c r="CF514" s="244"/>
      <c r="CG514" s="244"/>
      <c r="CH514" s="244"/>
      <c r="CI514" s="244"/>
      <c r="CJ514" s="244"/>
      <c r="CK514" s="244"/>
      <c r="CL514" s="244"/>
      <c r="CM514" s="244"/>
      <c r="CN514" s="244"/>
      <c r="CO514" s="257">
        <v>5.0999999999999996</v>
      </c>
      <c r="CP514" s="244"/>
      <c r="CQ514" s="244"/>
      <c r="CR514" s="244"/>
      <c r="CS514" s="244"/>
      <c r="CT514" s="244"/>
      <c r="CU514" s="244"/>
      <c r="CV514" s="244"/>
      <c r="CW514" s="244"/>
      <c r="CX514" s="244"/>
      <c r="CY514" s="244"/>
      <c r="CZ514" s="244"/>
      <c r="DA514" s="244"/>
      <c r="DE514" s="242"/>
      <c r="DF514" s="242"/>
      <c r="DG514" s="242"/>
      <c r="DH514" s="242"/>
      <c r="DI514" s="242"/>
      <c r="DJ514" s="242"/>
      <c r="DK514" s="242"/>
      <c r="DL514" s="242"/>
      <c r="DM514" s="244"/>
      <c r="DN514" s="244"/>
      <c r="DO514" s="244"/>
      <c r="DP514" s="244"/>
      <c r="DQ514" s="244"/>
      <c r="DR514" s="244"/>
      <c r="DS514" s="244"/>
      <c r="DT514" s="244"/>
      <c r="DU514" s="244"/>
      <c r="DV514" s="244"/>
      <c r="DW514" s="244"/>
      <c r="DX514" s="244"/>
      <c r="DY514" s="244"/>
      <c r="DZ514" s="244"/>
      <c r="EA514" s="244"/>
      <c r="EB514" s="244"/>
      <c r="EC514" s="245">
        <v>760000</v>
      </c>
      <c r="ED514" s="244"/>
      <c r="EE514" s="245">
        <v>472000</v>
      </c>
      <c r="EK514" s="242">
        <v>2.1</v>
      </c>
      <c r="EO514" s="244"/>
      <c r="EP514" s="244"/>
      <c r="GA514" s="254">
        <v>3.7588097102584181</v>
      </c>
      <c r="GB514" s="254"/>
      <c r="GC514" s="254">
        <v>16.352201257861633</v>
      </c>
      <c r="GD514" s="254"/>
      <c r="GE514" s="254">
        <v>62.31306081754736</v>
      </c>
      <c r="GF514" s="254"/>
      <c r="GG514" s="254">
        <v>124.41342798700518</v>
      </c>
      <c r="GH514" s="254"/>
      <c r="GI514" s="254">
        <v>88.11499357251374</v>
      </c>
      <c r="GJ514" s="254"/>
      <c r="GK514" s="254">
        <v>19.570466387088576</v>
      </c>
      <c r="GL514" s="254"/>
      <c r="GM514" s="254">
        <v>0</v>
      </c>
      <c r="GN514" s="254"/>
      <c r="GO514" s="254">
        <v>55.121454051299473</v>
      </c>
      <c r="GP514" s="254"/>
      <c r="GQ514" s="254">
        <v>1379</v>
      </c>
      <c r="GR514" s="254"/>
      <c r="GS514" s="254">
        <v>90.9</v>
      </c>
      <c r="GT514" s="254"/>
      <c r="GU514" s="184">
        <v>80.900000000000006</v>
      </c>
      <c r="GV514" s="184"/>
      <c r="GW514" s="184">
        <v>65.5</v>
      </c>
      <c r="GX514" s="184"/>
      <c r="GY514" s="184">
        <v>48.2</v>
      </c>
      <c r="GZ514" s="184"/>
      <c r="HC514" s="184"/>
      <c r="HG514" s="184">
        <v>831</v>
      </c>
      <c r="HH514" s="184"/>
      <c r="HI514" s="184">
        <v>4920</v>
      </c>
      <c r="HJ514" s="184"/>
      <c r="HK514" s="184">
        <v>391</v>
      </c>
      <c r="HL514" s="184"/>
      <c r="HM514" s="184">
        <v>7055</v>
      </c>
      <c r="HO514" s="183">
        <v>594.93253153417425</v>
      </c>
      <c r="HQ514" s="154"/>
      <c r="HS514" s="238">
        <v>11</v>
      </c>
      <c r="HT514" s="154"/>
      <c r="HU514" s="239"/>
      <c r="HW514" s="239">
        <v>75.473013359999996</v>
      </c>
      <c r="HX514" s="239"/>
      <c r="HY514" s="154"/>
      <c r="HZ514" s="154"/>
      <c r="IA514" s="184">
        <v>1</v>
      </c>
      <c r="IB514" s="184"/>
      <c r="IC514" s="184">
        <v>77</v>
      </c>
      <c r="ID514" s="184"/>
      <c r="IE514" s="185">
        <v>8.7694922714393719E-2</v>
      </c>
      <c r="IF514" s="185"/>
      <c r="IG514" s="184">
        <v>6.7525090490083164</v>
      </c>
    </row>
    <row r="515" spans="1:241" ht="15" customHeight="1" x14ac:dyDescent="0.25">
      <c r="A515" s="156">
        <v>512</v>
      </c>
      <c r="B515" s="155"/>
      <c r="C515" s="244"/>
      <c r="D515" s="244"/>
      <c r="E515" s="245">
        <v>111363</v>
      </c>
      <c r="F515" s="244"/>
      <c r="G515" s="244"/>
      <c r="H515" s="244"/>
      <c r="I515" s="244"/>
      <c r="J515" s="244"/>
      <c r="K515" s="244"/>
      <c r="L515" s="244"/>
      <c r="M515" s="244"/>
      <c r="N515" s="244"/>
      <c r="O515" s="244"/>
      <c r="P515" s="244"/>
      <c r="Q515" s="244"/>
      <c r="R515" s="244"/>
      <c r="S515" s="244"/>
      <c r="U515" s="244"/>
      <c r="V515" s="244"/>
      <c r="W515" s="244"/>
      <c r="X515" s="244"/>
      <c r="Y515" s="244"/>
      <c r="Z515" s="244"/>
      <c r="AA515" s="244"/>
      <c r="AB515" s="244"/>
      <c r="AC515" s="244"/>
      <c r="AD515" s="244"/>
      <c r="AE515" s="244"/>
      <c r="AF515" s="244"/>
      <c r="AG515" s="244"/>
      <c r="AH515" s="244"/>
      <c r="AI515" s="244"/>
      <c r="AJ515" s="244"/>
      <c r="AK515" s="244"/>
      <c r="AL515" s="244"/>
      <c r="AM515" s="244"/>
      <c r="AN515" s="244"/>
      <c r="AO515" s="244"/>
      <c r="AP515" s="244"/>
      <c r="AQ515" s="244"/>
      <c r="AR515" s="244"/>
      <c r="AS515" s="244"/>
      <c r="AT515" s="244"/>
      <c r="AU515" s="244"/>
      <c r="AV515" s="244"/>
      <c r="AW515" s="244"/>
      <c r="AX515" s="244"/>
      <c r="AY515" s="244"/>
      <c r="AZ515" s="244"/>
      <c r="BA515" s="244"/>
      <c r="BB515" s="244"/>
      <c r="BC515" s="244">
        <v>617</v>
      </c>
      <c r="BD515" s="244"/>
      <c r="BE515" s="244">
        <v>201</v>
      </c>
      <c r="BF515" s="244"/>
      <c r="BG515" s="244">
        <v>37</v>
      </c>
      <c r="BH515" s="244"/>
      <c r="BI515" s="244">
        <v>106</v>
      </c>
      <c r="BJ515" s="244"/>
      <c r="BK515" s="244"/>
      <c r="BL515" s="244"/>
      <c r="BM515" s="244"/>
      <c r="BN515" s="244"/>
      <c r="BO515" s="244"/>
      <c r="BP515" s="244"/>
      <c r="BQ515" s="244"/>
      <c r="BR515" s="244"/>
      <c r="BS515" s="244"/>
      <c r="BT515" s="244"/>
      <c r="BU515" s="244"/>
      <c r="BW515" s="244"/>
      <c r="BX515" s="244"/>
      <c r="BY515" s="244"/>
      <c r="BZ515" s="244"/>
      <c r="CA515" s="244"/>
      <c r="CB515" s="244"/>
      <c r="CC515" s="244"/>
      <c r="CE515" s="244"/>
      <c r="CF515" s="244"/>
      <c r="CG515" s="244"/>
      <c r="CH515" s="244"/>
      <c r="CI515" s="244"/>
      <c r="CJ515" s="244"/>
      <c r="CK515" s="244"/>
      <c r="CL515" s="244"/>
      <c r="CM515" s="244"/>
      <c r="CN515" s="244"/>
      <c r="CO515" s="257">
        <v>4.8</v>
      </c>
      <c r="CP515" s="244"/>
      <c r="CQ515" s="244"/>
      <c r="CR515" s="244"/>
      <c r="CS515" s="244"/>
      <c r="CT515" s="244"/>
      <c r="CU515" s="244"/>
      <c r="CV515" s="244"/>
      <c r="CW515" s="244"/>
      <c r="CX515" s="244"/>
      <c r="CY515" s="244"/>
      <c r="CZ515" s="244"/>
      <c r="DA515" s="244"/>
      <c r="DE515" s="242"/>
      <c r="DF515" s="242"/>
      <c r="DG515" s="242"/>
      <c r="DH515" s="242"/>
      <c r="DI515" s="242"/>
      <c r="DJ515" s="242"/>
      <c r="DK515" s="242"/>
      <c r="DL515" s="242"/>
      <c r="DM515" s="244"/>
      <c r="DN515" s="244"/>
      <c r="DO515" s="244"/>
      <c r="DP515" s="244"/>
      <c r="DQ515" s="244"/>
      <c r="DR515" s="244"/>
      <c r="DS515" s="244"/>
      <c r="DT515" s="244"/>
      <c r="DU515" s="244"/>
      <c r="DV515" s="244"/>
      <c r="DW515" s="244"/>
      <c r="DX515" s="244"/>
      <c r="DY515" s="244"/>
      <c r="DZ515" s="244"/>
      <c r="EA515" s="244"/>
      <c r="EB515" s="244"/>
      <c r="EC515" s="245">
        <v>840000</v>
      </c>
      <c r="ED515" s="244"/>
      <c r="EE515" s="245">
        <v>470000</v>
      </c>
      <c r="EK515" s="242">
        <v>1.9</v>
      </c>
      <c r="EO515" s="244"/>
      <c r="EP515" s="244"/>
      <c r="GA515" s="254">
        <v>2.8637245021176154</v>
      </c>
      <c r="GB515" s="254"/>
      <c r="GC515" s="254">
        <v>14.105860872506454</v>
      </c>
      <c r="GD515" s="254"/>
      <c r="GE515" s="254">
        <v>59.307582593105352</v>
      </c>
      <c r="GF515" s="254"/>
      <c r="GG515" s="254">
        <v>130.06490140927929</v>
      </c>
      <c r="GH515" s="254"/>
      <c r="GI515" s="254">
        <v>87.416937519917937</v>
      </c>
      <c r="GJ515" s="254"/>
      <c r="GK515" s="254">
        <v>18.920056094919971</v>
      </c>
      <c r="GL515" s="254"/>
      <c r="GM515" s="254">
        <v>1.571674509231763</v>
      </c>
      <c r="GN515" s="254"/>
      <c r="GO515" s="254">
        <v>54.41362493811846</v>
      </c>
      <c r="GP515" s="254"/>
      <c r="GQ515" s="254">
        <v>1432</v>
      </c>
      <c r="GR515" s="254"/>
      <c r="GS515" s="254">
        <v>86.6</v>
      </c>
      <c r="GT515" s="254"/>
      <c r="GU515" s="184">
        <v>81.599999999999994</v>
      </c>
      <c r="GV515" s="184"/>
      <c r="GW515" s="184">
        <v>69.099999999999994</v>
      </c>
      <c r="GX515" s="184"/>
      <c r="GY515" s="184">
        <v>51.8</v>
      </c>
      <c r="GZ515" s="184"/>
      <c r="HC515" s="184"/>
      <c r="HG515" s="223">
        <v>911.05107510844834</v>
      </c>
      <c r="HH515" s="223"/>
      <c r="HI515" s="223">
        <v>5052.9670947782879</v>
      </c>
      <c r="HJ515" s="223"/>
      <c r="HK515" s="223">
        <v>592.31103573467874</v>
      </c>
      <c r="HL515" s="223"/>
      <c r="HM515" s="223">
        <v>7543.2301831476861</v>
      </c>
      <c r="HO515" s="183">
        <v>556.33452440182737</v>
      </c>
      <c r="HQ515" s="154"/>
      <c r="HS515" s="238">
        <v>11</v>
      </c>
      <c r="HT515" s="154"/>
      <c r="HU515" s="239"/>
      <c r="HW515" s="239">
        <v>77.097074930000005</v>
      </c>
      <c r="HX515" s="239"/>
      <c r="HY515" s="154"/>
      <c r="HZ515" s="154"/>
      <c r="IA515" s="184">
        <v>2</v>
      </c>
      <c r="IB515" s="184"/>
      <c r="IC515" s="184">
        <v>57</v>
      </c>
      <c r="ID515" s="184"/>
      <c r="IE515" s="185">
        <v>0.17260833290632357</v>
      </c>
      <c r="IF515" s="185"/>
      <c r="IG515" s="184">
        <v>4.9193374878302221</v>
      </c>
    </row>
    <row r="516" spans="1:241" ht="15" customHeight="1" x14ac:dyDescent="0.25">
      <c r="A516" s="198">
        <v>513</v>
      </c>
      <c r="B516" s="155"/>
      <c r="C516" s="244"/>
      <c r="D516" s="244"/>
      <c r="E516" s="245">
        <v>112180</v>
      </c>
      <c r="F516" s="244"/>
      <c r="G516" s="244"/>
      <c r="H516" s="244"/>
      <c r="I516" s="244"/>
      <c r="J516" s="244"/>
      <c r="K516" s="244"/>
      <c r="L516" s="244"/>
      <c r="M516" s="244"/>
      <c r="N516" s="244"/>
      <c r="O516" s="244"/>
      <c r="P516" s="244"/>
      <c r="Q516" s="244"/>
      <c r="R516" s="244"/>
      <c r="S516" s="244"/>
      <c r="U516" s="244"/>
      <c r="V516" s="244"/>
      <c r="W516" s="244"/>
      <c r="X516" s="244"/>
      <c r="Y516" s="244"/>
      <c r="Z516" s="244"/>
      <c r="AA516" s="244"/>
      <c r="AB516" s="244"/>
      <c r="AC516" s="244"/>
      <c r="AD516" s="244"/>
      <c r="AE516" s="244"/>
      <c r="AF516" s="244"/>
      <c r="AG516" s="244"/>
      <c r="AH516" s="244"/>
      <c r="AI516" s="244"/>
      <c r="AJ516" s="244"/>
      <c r="AK516" s="244"/>
      <c r="AL516" s="244"/>
      <c r="AM516" s="244"/>
      <c r="AN516" s="244"/>
      <c r="AO516" s="244"/>
      <c r="AP516" s="244"/>
      <c r="AQ516" s="244"/>
      <c r="AR516" s="244"/>
      <c r="AS516" s="244"/>
      <c r="AT516" s="244"/>
      <c r="AU516" s="244"/>
      <c r="AV516" s="244"/>
      <c r="AW516" s="244"/>
      <c r="AX516" s="244"/>
      <c r="AY516" s="244"/>
      <c r="AZ516" s="244"/>
      <c r="BA516" s="244"/>
      <c r="BB516" s="244"/>
      <c r="BC516" s="268">
        <v>486</v>
      </c>
      <c r="BD516" s="240"/>
      <c r="BE516" s="268">
        <v>148</v>
      </c>
      <c r="BF516" s="240"/>
      <c r="BG516" s="268">
        <v>40</v>
      </c>
      <c r="BH516" s="240"/>
      <c r="BI516" s="268">
        <v>72</v>
      </c>
      <c r="BJ516" s="244"/>
      <c r="BK516" s="244"/>
      <c r="BL516" s="244"/>
      <c r="BM516" s="244"/>
      <c r="BN516" s="244"/>
      <c r="BO516" s="244"/>
      <c r="BP516" s="244"/>
      <c r="BQ516" s="244"/>
      <c r="BR516" s="244"/>
      <c r="BS516" s="244"/>
      <c r="BT516" s="244"/>
      <c r="BU516" s="244"/>
      <c r="BW516" s="244"/>
      <c r="BX516" s="244"/>
      <c r="BY516" s="244"/>
      <c r="BZ516" s="244"/>
      <c r="CA516" s="244"/>
      <c r="CB516" s="244"/>
      <c r="CC516" s="244"/>
      <c r="CE516" s="244"/>
      <c r="CF516" s="244"/>
      <c r="CG516" s="244"/>
      <c r="CH516" s="244"/>
      <c r="CI516" s="244"/>
      <c r="CJ516" s="244"/>
      <c r="CK516" s="244"/>
      <c r="CL516" s="244"/>
      <c r="CM516" s="244"/>
      <c r="CN516" s="244"/>
      <c r="CO516" s="257">
        <v>4.7</v>
      </c>
      <c r="CP516" s="244"/>
      <c r="CQ516" s="244"/>
      <c r="CR516" s="244"/>
      <c r="CS516" s="244"/>
      <c r="CT516" s="244"/>
      <c r="CU516" s="244"/>
      <c r="CV516" s="244"/>
      <c r="CW516" s="244"/>
      <c r="CX516" s="244"/>
      <c r="CY516" s="244"/>
      <c r="CZ516" s="244"/>
      <c r="DA516" s="244"/>
      <c r="DE516" s="242"/>
      <c r="DF516" s="242"/>
      <c r="DG516" s="242"/>
      <c r="DH516" s="242"/>
      <c r="DI516" s="242"/>
      <c r="DJ516" s="242"/>
      <c r="DK516" s="242"/>
      <c r="DL516" s="242"/>
      <c r="DM516" s="244"/>
      <c r="DN516" s="244"/>
      <c r="DO516" s="244"/>
      <c r="DP516" s="244"/>
      <c r="DQ516" s="244"/>
      <c r="DR516" s="244"/>
      <c r="DS516" s="244"/>
      <c r="DT516" s="244"/>
      <c r="DU516" s="244"/>
      <c r="DV516" s="244"/>
      <c r="DW516" s="244"/>
      <c r="DX516" s="244"/>
      <c r="DY516" s="244"/>
      <c r="DZ516" s="244"/>
      <c r="EA516" s="244"/>
      <c r="EB516" s="244"/>
      <c r="EC516" s="245">
        <v>919000</v>
      </c>
      <c r="ED516" s="244"/>
      <c r="EE516" s="245">
        <v>515000</v>
      </c>
      <c r="EK516" s="242">
        <v>2.8000000000000003</v>
      </c>
      <c r="EO516" s="244"/>
      <c r="EP516" s="244"/>
      <c r="GA516" s="254">
        <v>2.2461628772843385</v>
      </c>
      <c r="GC516" s="254">
        <v>13.915351357715457</v>
      </c>
      <c r="GE516" s="254">
        <v>58.162688032181997</v>
      </c>
      <c r="GG516" s="254">
        <v>125.55165735753837</v>
      </c>
      <c r="GI516" s="254">
        <v>88.802509582011353</v>
      </c>
      <c r="GK516" s="254">
        <v>20.06045760502289</v>
      </c>
      <c r="GM516" s="254">
        <v>0</v>
      </c>
      <c r="GO516" s="254">
        <v>54.970427413595786</v>
      </c>
      <c r="GP516" s="254"/>
      <c r="GQ516" s="254">
        <v>1477</v>
      </c>
      <c r="GR516" s="254"/>
      <c r="GS516" s="254">
        <v>87.7</v>
      </c>
      <c r="GT516" s="254"/>
      <c r="GU516" s="184">
        <v>84.3</v>
      </c>
      <c r="GV516" s="184"/>
      <c r="GW516" s="184">
        <v>65.3</v>
      </c>
      <c r="GX516" s="184"/>
      <c r="GY516" s="184">
        <v>49.2</v>
      </c>
      <c r="GZ516" s="184"/>
      <c r="HC516" s="184"/>
      <c r="HG516" s="184">
        <v>961.42755927567509</v>
      </c>
      <c r="HH516" s="184"/>
      <c r="HI516" s="184">
        <v>5160.5674646982252</v>
      </c>
      <c r="HJ516" s="184"/>
      <c r="HK516" s="184">
        <v>427.57575258275529</v>
      </c>
      <c r="HL516" s="184"/>
      <c r="HM516" s="184">
        <v>7717.7835263877678</v>
      </c>
      <c r="HO516" s="183">
        <v>582.9230451899881</v>
      </c>
      <c r="HQ516" s="154"/>
      <c r="HS516" s="238">
        <v>11</v>
      </c>
      <c r="HT516" s="154"/>
      <c r="HU516" s="239"/>
      <c r="HW516" s="239">
        <v>77.910935199999997</v>
      </c>
      <c r="HX516" s="239"/>
      <c r="HY516" s="154"/>
      <c r="HZ516" s="154"/>
      <c r="IA516" s="184">
        <v>3</v>
      </c>
      <c r="IB516" s="184"/>
      <c r="IC516" s="184">
        <v>64</v>
      </c>
      <c r="ID516" s="184"/>
      <c r="IE516" s="185">
        <v>0.25487050087290558</v>
      </c>
      <c r="IF516" s="185"/>
      <c r="IG516" s="184">
        <v>5.4372373519553188</v>
      </c>
    </row>
    <row r="517" spans="1:241" ht="15" customHeight="1" x14ac:dyDescent="0.25">
      <c r="A517" s="156">
        <v>514</v>
      </c>
      <c r="B517" s="155"/>
      <c r="C517" s="244"/>
      <c r="D517" s="244"/>
      <c r="E517" s="245">
        <v>113718</v>
      </c>
      <c r="F517" s="244"/>
      <c r="G517" s="244"/>
      <c r="H517" s="244"/>
      <c r="I517" s="244"/>
      <c r="J517" s="244"/>
      <c r="K517" s="244"/>
      <c r="L517" s="244"/>
      <c r="M517" s="244"/>
      <c r="N517" s="244"/>
      <c r="O517" s="244"/>
      <c r="P517" s="244"/>
      <c r="Q517" s="244"/>
      <c r="R517" s="244"/>
      <c r="S517" s="244"/>
      <c r="U517" s="244"/>
      <c r="V517" s="244"/>
      <c r="W517" s="244"/>
      <c r="X517" s="244"/>
      <c r="Y517" s="244"/>
      <c r="Z517" s="244"/>
      <c r="AA517" s="244"/>
      <c r="AB517" s="244"/>
      <c r="AC517" s="244"/>
      <c r="AD517" s="244"/>
      <c r="AE517" s="244"/>
      <c r="AF517" s="244"/>
      <c r="AG517" s="244"/>
      <c r="AH517" s="244"/>
      <c r="AI517" s="244"/>
      <c r="AJ517" s="244"/>
      <c r="AK517" s="244"/>
      <c r="AL517" s="244"/>
      <c r="AM517" s="244"/>
      <c r="AN517" s="244"/>
      <c r="AO517" s="244"/>
      <c r="AP517" s="244"/>
      <c r="AQ517" s="244"/>
      <c r="AR517" s="244"/>
      <c r="AS517" s="244"/>
      <c r="AT517" s="244"/>
      <c r="AU517" s="244"/>
      <c r="AV517" s="244"/>
      <c r="AW517" s="244"/>
      <c r="AX517" s="244"/>
      <c r="AY517" s="244"/>
      <c r="AZ517" s="244"/>
      <c r="BA517" s="244"/>
      <c r="BB517" s="244"/>
      <c r="BC517" s="244">
        <v>532</v>
      </c>
      <c r="BD517" s="244"/>
      <c r="BE517" s="244">
        <v>120</v>
      </c>
      <c r="BF517" s="244"/>
      <c r="BG517" s="244">
        <v>96</v>
      </c>
      <c r="BH517" s="244"/>
      <c r="BI517" s="244">
        <v>98</v>
      </c>
      <c r="BJ517" s="244"/>
      <c r="BK517" s="244"/>
      <c r="BL517" s="244"/>
      <c r="BM517" s="244"/>
      <c r="BN517" s="244"/>
      <c r="BO517" s="244"/>
      <c r="BP517" s="244"/>
      <c r="BQ517" s="244"/>
      <c r="BR517" s="244"/>
      <c r="BS517" s="244"/>
      <c r="BT517" s="244"/>
      <c r="BU517" s="244"/>
      <c r="BW517" s="244"/>
      <c r="BX517" s="244"/>
      <c r="BY517" s="244"/>
      <c r="BZ517" s="244"/>
      <c r="CA517" s="244"/>
      <c r="CB517" s="244"/>
      <c r="CC517" s="244"/>
      <c r="CE517" s="244"/>
      <c r="CF517" s="244"/>
      <c r="CG517" s="244"/>
      <c r="CH517" s="244"/>
      <c r="CI517" s="244"/>
      <c r="CJ517" s="244"/>
      <c r="CK517" s="244"/>
      <c r="CL517" s="244"/>
      <c r="CM517" s="244"/>
      <c r="CN517" s="244"/>
      <c r="CO517" s="257">
        <v>5.2</v>
      </c>
      <c r="CP517" s="244"/>
      <c r="CQ517" s="244"/>
      <c r="CR517" s="244"/>
      <c r="CS517" s="244"/>
      <c r="CT517" s="244"/>
      <c r="CU517" s="244"/>
      <c r="CV517" s="244"/>
      <c r="CW517" s="244"/>
      <c r="CX517" s="244"/>
      <c r="CY517" s="244"/>
      <c r="CZ517" s="244"/>
      <c r="DA517" s="244"/>
      <c r="DE517" s="244"/>
      <c r="DF517" s="244"/>
      <c r="DG517" s="244"/>
      <c r="DH517" s="244"/>
      <c r="DI517" s="244"/>
      <c r="DJ517" s="244"/>
      <c r="DK517" s="244"/>
      <c r="DL517" s="244"/>
      <c r="DM517" s="244"/>
      <c r="DN517" s="244"/>
      <c r="DO517" s="244"/>
      <c r="DP517" s="244"/>
      <c r="DQ517" s="244"/>
      <c r="DR517" s="244"/>
      <c r="DS517" s="244"/>
      <c r="DT517" s="244"/>
      <c r="DU517" s="244"/>
      <c r="DV517" s="244"/>
      <c r="DW517" s="244"/>
      <c r="DX517" s="244"/>
      <c r="DY517" s="244"/>
      <c r="DZ517" s="244"/>
      <c r="EA517" s="244"/>
      <c r="EB517" s="244"/>
      <c r="EC517" s="245">
        <v>1030000</v>
      </c>
      <c r="ED517" s="244"/>
      <c r="EE517" s="245">
        <v>530000</v>
      </c>
      <c r="EK517" s="242">
        <v>2.5</v>
      </c>
      <c r="EO517" s="244"/>
      <c r="EP517" s="244"/>
      <c r="GA517" s="254">
        <v>1.9226376047213634</v>
      </c>
      <c r="GC517" s="254">
        <v>16.764937125437616</v>
      </c>
      <c r="GE517" s="254">
        <v>61.54243282506043</v>
      </c>
      <c r="GG517" s="254">
        <v>128.77879606025436</v>
      </c>
      <c r="GI517" s="254">
        <v>91.580441180425595</v>
      </c>
      <c r="GK517" s="254">
        <v>20.479764428511487</v>
      </c>
      <c r="GM517" s="254">
        <v>0</v>
      </c>
      <c r="GO517" s="254">
        <v>56.554343326604219</v>
      </c>
      <c r="GP517" s="254"/>
      <c r="GQ517" s="254">
        <v>1524</v>
      </c>
      <c r="GR517" s="254"/>
      <c r="GS517" s="254">
        <v>89.373881932021476</v>
      </c>
      <c r="GT517" s="254"/>
      <c r="GU517" s="184">
        <v>85.58758314855875</v>
      </c>
      <c r="GV517" s="184"/>
      <c r="GW517" s="184">
        <v>67.206192821956378</v>
      </c>
      <c r="GX517" s="184"/>
      <c r="GY517" s="184">
        <v>51.583391977480645</v>
      </c>
      <c r="GZ517" s="184"/>
      <c r="HC517" s="184"/>
      <c r="HG517" s="184">
        <v>941.70841194457091</v>
      </c>
      <c r="HH517" s="184"/>
      <c r="HI517" s="184">
        <v>4900.4619087892788</v>
      </c>
      <c r="HJ517" s="184"/>
      <c r="HK517" s="184">
        <v>475.73352416888946</v>
      </c>
      <c r="HL517" s="184"/>
      <c r="HM517" s="184">
        <v>7686.5525990501592</v>
      </c>
      <c r="HO517" s="183">
        <v>645.76467444553305</v>
      </c>
      <c r="HQ517" s="154"/>
      <c r="HS517" s="238">
        <v>11</v>
      </c>
      <c r="HT517" s="154"/>
      <c r="HU517" s="239"/>
      <c r="HW517" s="239">
        <v>71.499311559999995</v>
      </c>
      <c r="HX517" s="239"/>
      <c r="HY517" s="154"/>
      <c r="HZ517" s="154"/>
      <c r="IA517" s="184">
        <v>2.6666666666666665</v>
      </c>
      <c r="IB517" s="184"/>
      <c r="IC517" s="184">
        <v>64</v>
      </c>
      <c r="ID517" s="184"/>
      <c r="IE517" s="185">
        <v>0.22306912474986709</v>
      </c>
      <c r="IF517" s="185"/>
      <c r="IG517" s="184">
        <v>5.3536589939968104</v>
      </c>
    </row>
    <row r="518" spans="1:241" ht="15" customHeight="1" x14ac:dyDescent="0.25">
      <c r="A518" s="156">
        <v>515</v>
      </c>
      <c r="B518" s="155"/>
      <c r="C518" s="244"/>
      <c r="D518" s="244"/>
      <c r="E518" s="245">
        <v>115519</v>
      </c>
      <c r="F518" s="244"/>
      <c r="G518" s="244"/>
      <c r="H518" s="244"/>
      <c r="I518" s="244"/>
      <c r="J518" s="244"/>
      <c r="K518" s="244"/>
      <c r="L518" s="244"/>
      <c r="M518" s="244"/>
      <c r="N518" s="244"/>
      <c r="O518" s="244"/>
      <c r="P518" s="244"/>
      <c r="Q518" s="244"/>
      <c r="R518" s="244"/>
      <c r="S518" s="244"/>
      <c r="U518" s="244"/>
      <c r="V518" s="244"/>
      <c r="W518" s="244"/>
      <c r="X518" s="244"/>
      <c r="Y518" s="244"/>
      <c r="Z518" s="244"/>
      <c r="AA518" s="244"/>
      <c r="AB518" s="244"/>
      <c r="AC518" s="244"/>
      <c r="AD518" s="244"/>
      <c r="AE518" s="244"/>
      <c r="AF518" s="244"/>
      <c r="AG518" s="244"/>
      <c r="AH518" s="244"/>
      <c r="AI518" s="244"/>
      <c r="AJ518" s="244"/>
      <c r="AK518" s="244"/>
      <c r="AL518" s="244"/>
      <c r="AM518" s="244"/>
      <c r="AN518" s="244"/>
      <c r="AO518" s="244"/>
      <c r="AP518" s="244"/>
      <c r="AQ518" s="244"/>
      <c r="AR518" s="244"/>
      <c r="AS518" s="244"/>
      <c r="AT518" s="244"/>
      <c r="AU518" s="244"/>
      <c r="AV518" s="244"/>
      <c r="AW518" s="244"/>
      <c r="AX518" s="244"/>
      <c r="AY518" s="244"/>
      <c r="AZ518" s="244"/>
      <c r="BA518" s="244"/>
      <c r="BB518" s="244"/>
      <c r="BC518" s="244">
        <f>SUM(BE518,BG518,BI518)</f>
        <v>1439</v>
      </c>
      <c r="BD518" s="244"/>
      <c r="BE518" s="244">
        <v>540</v>
      </c>
      <c r="BF518" s="244"/>
      <c r="BG518" s="244">
        <v>31</v>
      </c>
      <c r="BH518" s="244"/>
      <c r="BI518" s="244">
        <v>868</v>
      </c>
      <c r="BJ518" s="244"/>
      <c r="BK518" s="244"/>
      <c r="BL518" s="244"/>
      <c r="BM518" s="244"/>
      <c r="BN518" s="244"/>
      <c r="BO518" s="244"/>
      <c r="BP518" s="244"/>
      <c r="BQ518" s="244"/>
      <c r="BR518" s="244"/>
      <c r="BS518" s="244"/>
      <c r="BT518" s="244"/>
      <c r="BU518" s="244"/>
      <c r="BW518" s="244"/>
      <c r="BX518" s="244"/>
      <c r="BY518" s="244"/>
      <c r="BZ518" s="244"/>
      <c r="CA518" s="244"/>
      <c r="CB518" s="244"/>
      <c r="CC518" s="244"/>
      <c r="CE518" s="244"/>
      <c r="CF518" s="244"/>
      <c r="CG518" s="244"/>
      <c r="CH518" s="244"/>
      <c r="CI518" s="244"/>
      <c r="CJ518" s="244"/>
      <c r="CK518" s="244"/>
      <c r="CL518" s="244"/>
      <c r="CM518" s="244"/>
      <c r="CN518" s="244"/>
      <c r="CO518" s="257">
        <v>6</v>
      </c>
      <c r="CP518" s="244"/>
      <c r="CQ518" s="244"/>
      <c r="CR518" s="244"/>
      <c r="CS518" s="244"/>
      <c r="CT518" s="244"/>
      <c r="CU518" s="244"/>
      <c r="CV518" s="244"/>
      <c r="CW518" s="244"/>
      <c r="CX518" s="244"/>
      <c r="CY518" s="244"/>
      <c r="CZ518" s="244"/>
      <c r="DA518" s="244"/>
      <c r="DE518" s="244"/>
      <c r="DF518" s="244"/>
      <c r="DG518" s="244"/>
      <c r="DH518" s="244"/>
      <c r="DI518" s="244"/>
      <c r="DJ518" s="244"/>
      <c r="DK518" s="244"/>
      <c r="DL518" s="244"/>
      <c r="DM518" s="244"/>
      <c r="DN518" s="244"/>
      <c r="DO518" s="244"/>
      <c r="DP518" s="244"/>
      <c r="DQ518" s="244"/>
      <c r="DR518" s="244"/>
      <c r="DS518" s="244"/>
      <c r="DT518" s="244"/>
      <c r="DU518" s="244"/>
      <c r="DV518" s="244"/>
      <c r="DW518" s="244"/>
      <c r="DX518" s="244"/>
      <c r="DY518" s="244"/>
      <c r="DZ518" s="244"/>
      <c r="EA518" s="244"/>
      <c r="EB518" s="244"/>
      <c r="EC518" s="245">
        <v>1100000</v>
      </c>
      <c r="ED518" s="244"/>
      <c r="EE518" s="245">
        <v>525000</v>
      </c>
      <c r="EK518" s="242">
        <v>1.7000000000000002</v>
      </c>
      <c r="EO518" s="244"/>
      <c r="EP518" s="244"/>
      <c r="GA518" s="254">
        <v>2.2319267407752119</v>
      </c>
      <c r="GB518" s="254"/>
      <c r="GC518" s="254">
        <v>9.769058479964249</v>
      </c>
      <c r="GD518" s="254"/>
      <c r="GE518" s="254">
        <v>51.180426052869606</v>
      </c>
      <c r="GF518" s="254"/>
      <c r="GG518" s="254">
        <v>120.77090806473859</v>
      </c>
      <c r="GH518" s="254"/>
      <c r="GI518" s="254">
        <v>87.419876263558791</v>
      </c>
      <c r="GJ518" s="254"/>
      <c r="GK518" s="254">
        <v>15.455298323290476</v>
      </c>
      <c r="GL518" s="254"/>
      <c r="GM518" s="254">
        <v>0</v>
      </c>
      <c r="GN518" s="254"/>
      <c r="GO518" s="254">
        <v>51.162861245761029</v>
      </c>
      <c r="GP518" s="254"/>
      <c r="GQ518" s="254">
        <v>1456</v>
      </c>
      <c r="GR518" s="254"/>
      <c r="GS518" s="254">
        <v>92</v>
      </c>
      <c r="GT518" s="254"/>
      <c r="GU518" s="184">
        <v>82.4</v>
      </c>
      <c r="GV518" s="184"/>
      <c r="GW518" s="184">
        <v>70.3</v>
      </c>
      <c r="GX518" s="184"/>
      <c r="GY518" s="184">
        <v>54.4</v>
      </c>
      <c r="GZ518" s="184"/>
      <c r="HC518" s="184"/>
      <c r="HG518" s="184">
        <v>828.47597100732787</v>
      </c>
      <c r="HH518" s="184"/>
      <c r="HI518" s="184">
        <v>4700.5446093245409</v>
      </c>
      <c r="HJ518" s="184"/>
      <c r="HK518" s="184">
        <v>373.17300715248263</v>
      </c>
      <c r="HL518" s="184"/>
      <c r="HM518" s="184">
        <v>7051.2156030970173</v>
      </c>
      <c r="HO518" s="183">
        <v>826.12533097969981</v>
      </c>
      <c r="HQ518" s="154"/>
      <c r="HS518" s="238">
        <v>11</v>
      </c>
      <c r="HT518" s="154"/>
      <c r="HU518" s="239"/>
      <c r="HW518" s="239">
        <v>72.123897079999992</v>
      </c>
      <c r="HX518" s="239"/>
      <c r="HY518" s="154"/>
      <c r="HZ518" s="154"/>
      <c r="IA518" s="184"/>
      <c r="IB518" s="184"/>
      <c r="ID518" s="184"/>
      <c r="IE518" s="185"/>
      <c r="IF518" s="185"/>
      <c r="IG518" s="184"/>
    </row>
    <row r="519" spans="1:241" ht="15" customHeight="1" x14ac:dyDescent="0.25">
      <c r="A519" s="156">
        <v>516</v>
      </c>
      <c r="B519" s="155"/>
      <c r="C519" s="244"/>
      <c r="D519" s="244"/>
      <c r="E519" s="245">
        <v>117894</v>
      </c>
      <c r="F519" s="244"/>
      <c r="G519" s="244"/>
      <c r="H519" s="244"/>
      <c r="I519" s="244"/>
      <c r="J519" s="244"/>
      <c r="K519" s="244"/>
      <c r="L519" s="244"/>
      <c r="M519" s="244"/>
      <c r="N519" s="244"/>
      <c r="O519" s="244"/>
      <c r="P519" s="244"/>
      <c r="Q519" s="244"/>
      <c r="R519" s="244"/>
      <c r="S519" s="244"/>
      <c r="U519" s="244"/>
      <c r="V519" s="244"/>
      <c r="W519" s="244"/>
      <c r="X519" s="244"/>
      <c r="Y519" s="244"/>
      <c r="Z519" s="244"/>
      <c r="AA519" s="244"/>
      <c r="AB519" s="244"/>
      <c r="AC519" s="244"/>
      <c r="AD519" s="244"/>
      <c r="AE519" s="244"/>
      <c r="AF519" s="244"/>
      <c r="AG519" s="244"/>
      <c r="AH519" s="244"/>
      <c r="AI519" s="244"/>
      <c r="AJ519" s="244"/>
      <c r="AK519" s="244"/>
      <c r="AL519" s="244"/>
      <c r="AM519" s="244"/>
      <c r="AN519" s="244"/>
      <c r="AO519" s="244"/>
      <c r="AP519" s="244"/>
      <c r="AQ519" s="244"/>
      <c r="AR519" s="244"/>
      <c r="AS519" s="244"/>
      <c r="AT519" s="244"/>
      <c r="AU519" s="244"/>
      <c r="AV519" s="244"/>
      <c r="AW519" s="244"/>
      <c r="AX519" s="244"/>
      <c r="AY519" s="244"/>
      <c r="AZ519" s="244"/>
      <c r="BA519" s="244"/>
      <c r="BB519" s="244"/>
      <c r="BC519" s="244">
        <v>1546</v>
      </c>
      <c r="BD519" s="244"/>
      <c r="BE519" s="244">
        <v>432</v>
      </c>
      <c r="BF519" s="244"/>
      <c r="BG519" s="244">
        <v>40</v>
      </c>
      <c r="BH519" s="244"/>
      <c r="BI519" s="244">
        <v>1074</v>
      </c>
      <c r="BJ519" s="244"/>
      <c r="BK519" s="244"/>
      <c r="BL519" s="244"/>
      <c r="BM519" s="244"/>
      <c r="BN519" s="244"/>
      <c r="BO519" s="244"/>
      <c r="BP519" s="244"/>
      <c r="BQ519" s="244"/>
      <c r="BR519" s="244"/>
      <c r="BS519" s="244"/>
      <c r="BT519" s="244"/>
      <c r="BU519" s="244"/>
      <c r="BW519" s="244"/>
      <c r="BX519" s="244"/>
      <c r="BY519" s="244"/>
      <c r="BZ519" s="244"/>
      <c r="CA519" s="244"/>
      <c r="CB519" s="244"/>
      <c r="CC519" s="244"/>
      <c r="CE519" s="244"/>
      <c r="CF519" s="244"/>
      <c r="CG519" s="244"/>
      <c r="CH519" s="244"/>
      <c r="CI519" s="244"/>
      <c r="CJ519" s="244"/>
      <c r="CK519" s="244"/>
      <c r="CL519" s="244"/>
      <c r="CM519" s="244"/>
      <c r="CN519" s="244"/>
      <c r="CO519" s="257">
        <v>4</v>
      </c>
      <c r="CP519" s="244"/>
      <c r="CQ519" s="244"/>
      <c r="CR519" s="244"/>
      <c r="CS519" s="244"/>
      <c r="CT519" s="244"/>
      <c r="CU519" s="244"/>
      <c r="CV519" s="244"/>
      <c r="CW519" s="244"/>
      <c r="CX519" s="244"/>
      <c r="CY519" s="244"/>
      <c r="CZ519" s="244"/>
      <c r="DA519" s="244"/>
      <c r="DE519" s="244"/>
      <c r="DF519" s="244"/>
      <c r="DG519" s="244"/>
      <c r="DH519" s="244"/>
      <c r="DI519" s="244"/>
      <c r="DJ519" s="244"/>
      <c r="DK519" s="244"/>
      <c r="DL519" s="244"/>
      <c r="DM519" s="244"/>
      <c r="DN519" s="244"/>
      <c r="DO519" s="244"/>
      <c r="DP519" s="244"/>
      <c r="DQ519" s="244"/>
      <c r="DR519" s="244"/>
      <c r="DS519" s="244"/>
      <c r="DT519" s="244"/>
      <c r="DU519" s="244"/>
      <c r="DV519" s="244"/>
      <c r="DW519" s="244"/>
      <c r="DX519" s="244"/>
      <c r="DY519" s="244"/>
      <c r="DZ519" s="244"/>
      <c r="EA519" s="244"/>
      <c r="EB519" s="244"/>
      <c r="EC519" s="245">
        <v>1000000</v>
      </c>
      <c r="ED519" s="244"/>
      <c r="EE519" s="245">
        <v>548500</v>
      </c>
      <c r="EK519" s="242">
        <v>1.5</v>
      </c>
      <c r="EO519" s="244"/>
      <c r="EP519" s="244"/>
      <c r="GA519" s="254">
        <v>2.0700165301175724</v>
      </c>
      <c r="GB519" s="254"/>
      <c r="GC519" s="254">
        <v>11.05066318119211</v>
      </c>
      <c r="GD519" s="254"/>
      <c r="GE519" s="254">
        <v>50.471046735016927</v>
      </c>
      <c r="GF519" s="254"/>
      <c r="GG519" s="254">
        <v>128.7203456686392</v>
      </c>
      <c r="GH519" s="254"/>
      <c r="GI519" s="254">
        <v>92.543696862732233</v>
      </c>
      <c r="GJ519" s="254"/>
      <c r="GK519" s="254">
        <v>21.524628737034082</v>
      </c>
      <c r="GL519" s="254"/>
      <c r="GM519" s="254">
        <v>1.0706555805877722</v>
      </c>
      <c r="GN519" s="254"/>
      <c r="GO519" s="254">
        <v>47.453965022539997</v>
      </c>
      <c r="GP519" s="254"/>
      <c r="GQ519" s="254">
        <v>1497.5</v>
      </c>
      <c r="GR519" s="254"/>
      <c r="GS519" s="254">
        <v>92.05</v>
      </c>
      <c r="GT519" s="254"/>
      <c r="GU519" s="184">
        <v>81.099999999999994</v>
      </c>
      <c r="GV519" s="184"/>
      <c r="GW519" s="184">
        <v>70.3</v>
      </c>
      <c r="GX519" s="184"/>
      <c r="GY519" s="184">
        <v>54.4</v>
      </c>
      <c r="GZ519" s="184"/>
      <c r="HC519" s="184"/>
      <c r="HG519" s="184">
        <v>787.29692117648904</v>
      </c>
      <c r="HH519" s="184"/>
      <c r="HI519" s="184">
        <v>3967.757571966913</v>
      </c>
      <c r="HJ519" s="184"/>
      <c r="HK519" s="184">
        <v>382.31201038262475</v>
      </c>
      <c r="HL519" s="184"/>
      <c r="HM519" s="184">
        <v>6178.756274138821</v>
      </c>
      <c r="HO519" s="183">
        <v>794.98162419524408</v>
      </c>
      <c r="HQ519" s="154"/>
      <c r="HS519" s="238">
        <v>11</v>
      </c>
      <c r="HT519" s="154"/>
      <c r="HU519" s="239"/>
      <c r="HW519" s="239">
        <v>74.7</v>
      </c>
      <c r="HX519" s="239"/>
      <c r="HY519" s="154"/>
      <c r="HZ519" s="154"/>
      <c r="IA519" s="184"/>
      <c r="IB519" s="184"/>
      <c r="ID519" s="184"/>
      <c r="IE519" s="185"/>
      <c r="IF519" s="185"/>
      <c r="IG519" s="184"/>
    </row>
    <row r="520" spans="1:241" ht="15" customHeight="1" x14ac:dyDescent="0.25">
      <c r="A520" s="156">
        <v>517</v>
      </c>
      <c r="B520" s="155"/>
      <c r="C520" s="244"/>
      <c r="D520" s="244"/>
      <c r="E520" s="245">
        <v>120427</v>
      </c>
      <c r="F520" s="244"/>
      <c r="G520" s="244"/>
      <c r="H520" s="244"/>
      <c r="I520" s="244"/>
      <c r="J520" s="244"/>
      <c r="K520" s="244"/>
      <c r="L520" s="244"/>
      <c r="M520" s="244"/>
      <c r="N520" s="244"/>
      <c r="O520" s="244"/>
      <c r="P520" s="244"/>
      <c r="Q520" s="244"/>
      <c r="R520" s="244"/>
      <c r="S520" s="244"/>
      <c r="U520" s="244"/>
      <c r="V520" s="244"/>
      <c r="W520" s="244"/>
      <c r="X520" s="244"/>
      <c r="Y520" s="244"/>
      <c r="Z520" s="244"/>
      <c r="AA520" s="244"/>
      <c r="AB520" s="244"/>
      <c r="AC520" s="244"/>
      <c r="AD520" s="244"/>
      <c r="AE520" s="244"/>
      <c r="AF520" s="244"/>
      <c r="AG520" s="244"/>
      <c r="AH520" s="244"/>
      <c r="AI520" s="244"/>
      <c r="AJ520" s="244"/>
      <c r="AK520" s="244"/>
      <c r="AL520" s="244"/>
      <c r="AM520" s="244"/>
      <c r="AN520" s="244"/>
      <c r="AO520" s="244"/>
      <c r="AP520" s="244"/>
      <c r="AQ520" s="244"/>
      <c r="AR520" s="244"/>
      <c r="AS520" s="244"/>
      <c r="AT520" s="244"/>
      <c r="AU520" s="244"/>
      <c r="AV520" s="244"/>
      <c r="AW520" s="244"/>
      <c r="AX520" s="244"/>
      <c r="AY520" s="244"/>
      <c r="AZ520" s="244"/>
      <c r="BA520" s="244"/>
      <c r="BB520" s="244"/>
      <c r="BC520" s="244">
        <v>1371</v>
      </c>
      <c r="BD520" s="244"/>
      <c r="BE520" s="244">
        <v>501</v>
      </c>
      <c r="BF520" s="244"/>
      <c r="BG520" s="244">
        <v>36</v>
      </c>
      <c r="BH520" s="244"/>
      <c r="BI520" s="244">
        <v>834</v>
      </c>
      <c r="BJ520" s="244"/>
      <c r="BK520" s="244"/>
      <c r="BL520" s="244"/>
      <c r="BM520" s="244"/>
      <c r="BN520" s="244"/>
      <c r="BO520" s="244"/>
      <c r="BP520" s="244"/>
      <c r="BQ520" s="244"/>
      <c r="BR520" s="244"/>
      <c r="BS520" s="244"/>
      <c r="BT520" s="244"/>
      <c r="BU520" s="244"/>
      <c r="BW520" s="244"/>
      <c r="BX520" s="244"/>
      <c r="BY520" s="244"/>
      <c r="BZ520" s="244"/>
      <c r="CA520" s="244"/>
      <c r="CB520" s="244"/>
      <c r="CC520" s="244"/>
      <c r="CE520" s="244"/>
      <c r="CF520" s="244"/>
      <c r="CG520" s="244"/>
      <c r="CH520" s="244"/>
      <c r="CI520" s="244"/>
      <c r="CJ520" s="244"/>
      <c r="CK520" s="244"/>
      <c r="CL520" s="244"/>
      <c r="CM520" s="244"/>
      <c r="CN520" s="244"/>
      <c r="CO520" s="257">
        <v>2.9</v>
      </c>
      <c r="CP520" s="244"/>
      <c r="CQ520" s="244"/>
      <c r="CR520" s="244"/>
      <c r="CS520" s="244"/>
      <c r="CT520" s="244"/>
      <c r="CU520" s="244"/>
      <c r="CV520" s="244"/>
      <c r="CW520" s="244"/>
      <c r="CX520" s="244"/>
      <c r="CY520" s="244"/>
      <c r="CZ520" s="244"/>
      <c r="DA520" s="244"/>
      <c r="DE520" s="244"/>
      <c r="DF520" s="244"/>
      <c r="DG520" s="244"/>
      <c r="DH520" s="244"/>
      <c r="DI520" s="244"/>
      <c r="DJ520" s="244"/>
      <c r="DK520" s="244"/>
      <c r="DL520" s="244"/>
      <c r="DM520" s="244"/>
      <c r="DN520" s="244"/>
      <c r="DO520" s="244"/>
      <c r="DP520" s="244"/>
      <c r="DQ520" s="244"/>
      <c r="DR520" s="244"/>
      <c r="DS520" s="244"/>
      <c r="DT520" s="244"/>
      <c r="DU520" s="244"/>
      <c r="DV520" s="244"/>
      <c r="DW520" s="244"/>
      <c r="DX520" s="244"/>
      <c r="DY520" s="244"/>
      <c r="DZ520" s="244"/>
      <c r="EA520" s="244"/>
      <c r="EB520" s="244"/>
      <c r="EC520" s="245">
        <v>1090000</v>
      </c>
      <c r="ED520" s="244"/>
      <c r="EE520" s="245">
        <v>570000</v>
      </c>
      <c r="EK520" s="242">
        <v>1</v>
      </c>
      <c r="EO520" s="244"/>
      <c r="EP520" s="244"/>
      <c r="GA520" s="254">
        <v>1.9084944176398639</v>
      </c>
      <c r="GB520" s="254"/>
      <c r="GC520" s="254">
        <v>12.332806984830949</v>
      </c>
      <c r="GD520" s="254"/>
      <c r="GE520" s="254">
        <v>49.781063096643166</v>
      </c>
      <c r="GF520" s="254"/>
      <c r="GG520" s="254">
        <v>136.22810831802659</v>
      </c>
      <c r="GH520" s="254"/>
      <c r="GI520" s="254">
        <v>97.57428735598539</v>
      </c>
      <c r="GJ520" s="254"/>
      <c r="GK520" s="254">
        <v>27.583195437464472</v>
      </c>
      <c r="GL520" s="254"/>
      <c r="GM520" s="254">
        <v>2.0947085756526804</v>
      </c>
      <c r="GN520" s="254"/>
      <c r="GO520" s="254">
        <v>50.744242358632121</v>
      </c>
      <c r="GP520" s="254"/>
      <c r="GQ520" s="254">
        <v>1539</v>
      </c>
      <c r="GR520" s="254"/>
      <c r="GS520" s="254">
        <v>92.1</v>
      </c>
      <c r="GT520" s="254"/>
      <c r="GU520" s="184">
        <v>79.8</v>
      </c>
      <c r="GV520" s="184"/>
      <c r="GW520" s="184"/>
      <c r="GX520" s="184"/>
      <c r="GY520" s="184"/>
      <c r="GZ520" s="184"/>
      <c r="HC520" s="184"/>
      <c r="HG520" s="184">
        <v>827.2390321763753</v>
      </c>
      <c r="HH520" s="184"/>
      <c r="HI520" s="184">
        <v>4202.9574946475022</v>
      </c>
      <c r="HJ520" s="184"/>
      <c r="HK520" s="184">
        <v>464.26680377245555</v>
      </c>
      <c r="HL520" s="184"/>
      <c r="HM520" s="184">
        <v>6607.9362765034957</v>
      </c>
      <c r="HO520" s="183">
        <v>882.07470789265119</v>
      </c>
      <c r="HQ520" s="154"/>
      <c r="HS520" s="238">
        <v>12</v>
      </c>
      <c r="HT520" s="154"/>
      <c r="HU520" s="239"/>
      <c r="HW520" s="239">
        <v>75.400000000000006</v>
      </c>
      <c r="HX520" s="239"/>
      <c r="HY520" s="154"/>
      <c r="HZ520" s="154"/>
      <c r="IA520" s="184"/>
      <c r="IB520" s="184"/>
      <c r="ID520" s="184"/>
      <c r="IE520" s="185"/>
      <c r="IF520" s="185"/>
      <c r="IG520" s="184"/>
    </row>
    <row r="521" spans="1:241" ht="15" customHeight="1" x14ac:dyDescent="0.25">
      <c r="A521" s="156">
        <v>518</v>
      </c>
      <c r="B521" s="155"/>
      <c r="C521" s="244"/>
      <c r="D521" s="244"/>
      <c r="E521" s="245">
        <v>122968</v>
      </c>
      <c r="F521" s="244"/>
      <c r="G521" s="244"/>
      <c r="H521" s="244"/>
      <c r="I521" s="244"/>
      <c r="J521" s="244"/>
      <c r="K521" s="244"/>
      <c r="L521" s="244"/>
      <c r="M521" s="244"/>
      <c r="N521" s="244"/>
      <c r="O521" s="244"/>
      <c r="P521" s="244"/>
      <c r="Q521" s="244"/>
      <c r="R521" s="244"/>
      <c r="S521" s="244"/>
      <c r="U521" s="244"/>
      <c r="V521" s="244"/>
      <c r="W521" s="244"/>
      <c r="X521" s="244"/>
      <c r="Y521" s="244"/>
      <c r="Z521" s="244"/>
      <c r="AA521" s="244"/>
      <c r="AB521" s="244"/>
      <c r="AC521" s="244"/>
      <c r="AD521" s="244"/>
      <c r="AE521" s="244"/>
      <c r="AF521" s="244"/>
      <c r="AG521" s="244"/>
      <c r="AH521" s="244"/>
      <c r="AI521" s="244"/>
      <c r="AJ521" s="244"/>
      <c r="AK521" s="244"/>
      <c r="AL521" s="244"/>
      <c r="AM521" s="244"/>
      <c r="AN521" s="244"/>
      <c r="AO521" s="244"/>
      <c r="AP521" s="244"/>
      <c r="AQ521" s="244"/>
      <c r="AR521" s="244"/>
      <c r="AS521" s="244"/>
      <c r="AT521" s="244"/>
      <c r="AU521" s="244"/>
      <c r="AV521" s="244"/>
      <c r="AW521" s="244"/>
      <c r="AX521" s="244"/>
      <c r="AY521" s="244"/>
      <c r="AZ521" s="244"/>
      <c r="BA521" s="244"/>
      <c r="BB521" s="244"/>
      <c r="BC521" s="244">
        <v>1157</v>
      </c>
      <c r="BD521" s="244"/>
      <c r="BE521" s="244">
        <v>496</v>
      </c>
      <c r="BF521" s="244"/>
      <c r="BG521" s="244">
        <v>10</v>
      </c>
      <c r="BH521" s="244"/>
      <c r="BI521" s="244">
        <v>651</v>
      </c>
      <c r="BJ521" s="244"/>
      <c r="BK521" s="244"/>
      <c r="BL521" s="244"/>
      <c r="BM521" s="244"/>
      <c r="BN521" s="244"/>
      <c r="BO521" s="244"/>
      <c r="BP521" s="244"/>
      <c r="BQ521" s="244"/>
      <c r="BR521" s="244"/>
      <c r="BS521" s="244"/>
      <c r="BT521" s="244"/>
      <c r="BU521" s="244"/>
      <c r="BW521" s="244"/>
      <c r="BX521" s="244"/>
      <c r="BY521" s="244"/>
      <c r="BZ521" s="244"/>
      <c r="CA521" s="244"/>
      <c r="CB521" s="244"/>
      <c r="CC521" s="244"/>
      <c r="CE521" s="244"/>
      <c r="CF521" s="244"/>
      <c r="CG521" s="244"/>
      <c r="CH521" s="244"/>
      <c r="CI521" s="244"/>
      <c r="CJ521" s="244"/>
      <c r="CK521" s="244"/>
      <c r="CL521" s="244"/>
      <c r="CM521" s="244"/>
      <c r="CN521" s="244"/>
      <c r="CO521" s="257">
        <v>3.9</v>
      </c>
      <c r="CP521" s="244"/>
      <c r="CQ521" s="244"/>
      <c r="CR521" s="244"/>
      <c r="CS521" s="244"/>
      <c r="CT521" s="244"/>
      <c r="CU521" s="244"/>
      <c r="CV521" s="244"/>
      <c r="CW521" s="244"/>
      <c r="CX521" s="244"/>
      <c r="CY521" s="244"/>
      <c r="CZ521" s="244"/>
      <c r="DA521" s="244"/>
      <c r="DE521" s="244"/>
      <c r="DF521" s="244"/>
      <c r="DG521" s="244"/>
      <c r="DH521" s="244"/>
      <c r="DI521" s="244"/>
      <c r="DJ521" s="244"/>
      <c r="DK521" s="244"/>
      <c r="DL521" s="244"/>
      <c r="DM521" s="244"/>
      <c r="DN521" s="244"/>
      <c r="DO521" s="244"/>
      <c r="DP521" s="244"/>
      <c r="DQ521" s="244"/>
      <c r="DR521" s="244"/>
      <c r="DS521" s="244"/>
      <c r="DT521" s="244"/>
      <c r="DU521" s="244"/>
      <c r="DV521" s="244"/>
      <c r="DW521" s="244"/>
      <c r="DX521" s="244"/>
      <c r="DY521" s="244"/>
      <c r="DZ521" s="244"/>
      <c r="EA521" s="244"/>
      <c r="EB521" s="244"/>
      <c r="EC521" s="245">
        <v>1240000</v>
      </c>
      <c r="ED521" s="244"/>
      <c r="EE521" s="245">
        <v>608000</v>
      </c>
      <c r="EK521" s="242">
        <v>2</v>
      </c>
      <c r="EO521" s="244"/>
      <c r="EP521" s="244"/>
      <c r="GA521" s="254">
        <v>1.5555222851685619</v>
      </c>
      <c r="GB521" s="254"/>
      <c r="GC521" s="254">
        <v>12.903842501274108</v>
      </c>
      <c r="GD521" s="254"/>
      <c r="GE521" s="254">
        <v>52.775697917443686</v>
      </c>
      <c r="GF521" s="254"/>
      <c r="GG521" s="254">
        <v>133.07271778321174</v>
      </c>
      <c r="GH521" s="254"/>
      <c r="GI521" s="254">
        <v>89.729833284611885</v>
      </c>
      <c r="GJ521" s="254"/>
      <c r="GK521" s="254">
        <v>21.320530752288413</v>
      </c>
      <c r="GL521" s="254"/>
      <c r="GM521" s="254">
        <v>2.330183920144123</v>
      </c>
      <c r="GN521" s="254"/>
      <c r="GO521" s="254">
        <v>49.071898426491643</v>
      </c>
      <c r="GP521" s="254"/>
      <c r="GQ521" s="254"/>
      <c r="GR521" s="254"/>
      <c r="GS521" s="254"/>
      <c r="GT521" s="254"/>
      <c r="GU521" s="184"/>
      <c r="GV521" s="184"/>
      <c r="GW521" s="184"/>
      <c r="GX521" s="184"/>
      <c r="GY521" s="184"/>
      <c r="GZ521" s="184"/>
      <c r="HC521" s="184"/>
      <c r="HG521" s="184">
        <v>803.77676409645323</v>
      </c>
      <c r="HH521" s="184"/>
      <c r="HI521" s="184">
        <v>3352.4853324022984</v>
      </c>
      <c r="HJ521" s="184"/>
      <c r="HK521" s="184">
        <v>363.55908404362708</v>
      </c>
      <c r="HL521" s="184"/>
      <c r="HM521" s="184">
        <v>6019.597276722352</v>
      </c>
      <c r="HO521" s="183">
        <v>916</v>
      </c>
      <c r="HQ521" s="154"/>
      <c r="HS521" s="238">
        <v>12</v>
      </c>
      <c r="HT521" s="154"/>
      <c r="HU521" s="239"/>
      <c r="HW521" s="239">
        <v>76</v>
      </c>
      <c r="HX521" s="239"/>
      <c r="HY521" s="154"/>
      <c r="HZ521" s="154"/>
      <c r="IA521" s="184"/>
      <c r="IB521" s="184"/>
      <c r="ID521" s="184"/>
      <c r="IE521" s="185"/>
      <c r="IF521" s="185"/>
      <c r="IG521" s="184"/>
    </row>
    <row r="522" spans="1:241" ht="15" customHeight="1" x14ac:dyDescent="0.3">
      <c r="A522" s="156">
        <v>519</v>
      </c>
      <c r="B522" s="155"/>
      <c r="C522" s="244"/>
      <c r="D522" s="244"/>
      <c r="E522" s="245">
        <v>125411</v>
      </c>
      <c r="F522" s="244"/>
      <c r="G522" s="244"/>
      <c r="H522" s="244"/>
      <c r="I522" s="244"/>
      <c r="J522" s="244"/>
      <c r="K522" s="244"/>
      <c r="L522" s="244"/>
      <c r="M522" s="244"/>
      <c r="N522" s="244"/>
      <c r="O522" s="244"/>
      <c r="P522" s="244"/>
      <c r="Q522" s="244"/>
      <c r="R522" s="244"/>
      <c r="S522" s="244"/>
      <c r="U522" s="244"/>
      <c r="V522" s="244"/>
      <c r="W522" s="244"/>
      <c r="X522" s="244"/>
      <c r="Y522" s="244"/>
      <c r="Z522" s="244"/>
      <c r="AA522" s="244"/>
      <c r="AB522" s="244"/>
      <c r="AC522" s="244"/>
      <c r="AD522" s="244"/>
      <c r="AE522" s="244"/>
      <c r="AF522" s="244"/>
      <c r="AG522" s="244"/>
      <c r="AH522" s="244"/>
      <c r="AI522" s="244"/>
      <c r="AJ522" s="244"/>
      <c r="AK522" s="244"/>
      <c r="AL522" s="244"/>
      <c r="AM522" s="244"/>
      <c r="AN522" s="244"/>
      <c r="AO522" s="244"/>
      <c r="AP522" s="244"/>
      <c r="AQ522" s="244"/>
      <c r="AR522" s="244"/>
      <c r="AS522" s="244"/>
      <c r="AT522" s="244"/>
      <c r="AU522" s="244"/>
      <c r="AV522" s="244"/>
      <c r="AW522" s="244"/>
      <c r="AX522" s="244"/>
      <c r="AY522" s="244"/>
      <c r="AZ522" s="244"/>
      <c r="BA522" s="244"/>
      <c r="BB522" s="244"/>
      <c r="BC522" s="278">
        <f t="shared" ref="BC522" si="189">SUM(BE522,BG522,BI522)</f>
        <v>1472</v>
      </c>
      <c r="BD522" s="279"/>
      <c r="BE522" s="280">
        <v>684</v>
      </c>
      <c r="BF522" s="279"/>
      <c r="BG522" s="280">
        <v>15</v>
      </c>
      <c r="BH522" s="279"/>
      <c r="BI522" s="280">
        <v>773</v>
      </c>
      <c r="BJ522" s="244"/>
      <c r="BK522" s="244"/>
      <c r="BL522" s="244"/>
      <c r="BM522" s="244"/>
      <c r="BN522" s="244"/>
      <c r="BO522" s="244"/>
      <c r="BP522" s="244"/>
      <c r="BQ522" s="244"/>
      <c r="BR522" s="244"/>
      <c r="BS522" s="244"/>
      <c r="BT522" s="244"/>
      <c r="BU522" s="244"/>
      <c r="BW522" s="244"/>
      <c r="BX522" s="244"/>
      <c r="BY522" s="244"/>
      <c r="BZ522" s="244"/>
      <c r="CA522" s="244"/>
      <c r="CB522" s="244"/>
      <c r="CC522" s="244"/>
      <c r="CE522" s="244"/>
      <c r="CF522" s="244"/>
      <c r="CG522" s="244"/>
      <c r="CH522" s="244"/>
      <c r="CI522" s="244"/>
      <c r="CJ522" s="244"/>
      <c r="CK522" s="244"/>
      <c r="CL522" s="244"/>
      <c r="CM522" s="244"/>
      <c r="CN522" s="244"/>
      <c r="CO522" s="257"/>
      <c r="CP522" s="244"/>
      <c r="CQ522" s="244"/>
      <c r="CR522" s="244"/>
      <c r="CS522" s="244"/>
      <c r="CT522" s="244"/>
      <c r="CU522" s="244"/>
      <c r="CV522" s="244"/>
      <c r="CW522" s="244"/>
      <c r="CX522" s="244"/>
      <c r="CY522" s="244"/>
      <c r="CZ522" s="244"/>
      <c r="DA522" s="244"/>
      <c r="DE522" s="244"/>
      <c r="DF522" s="244"/>
      <c r="DG522" s="244"/>
      <c r="DH522" s="244"/>
      <c r="DI522" s="244"/>
      <c r="DJ522" s="244"/>
      <c r="DK522" s="244"/>
      <c r="DL522" s="244"/>
      <c r="DM522" s="244"/>
      <c r="DN522" s="244"/>
      <c r="DO522" s="244"/>
      <c r="DP522" s="244"/>
      <c r="DQ522" s="244"/>
      <c r="DR522" s="244"/>
      <c r="DS522" s="244"/>
      <c r="DT522" s="244"/>
      <c r="DU522" s="244"/>
      <c r="DV522" s="244"/>
      <c r="DW522" s="244"/>
      <c r="DX522" s="244"/>
      <c r="DY522" s="244"/>
      <c r="DZ522" s="244"/>
      <c r="EA522" s="244"/>
      <c r="EB522" s="244"/>
      <c r="EC522" s="245">
        <v>1275000</v>
      </c>
      <c r="ED522" s="244"/>
      <c r="EE522" s="245">
        <v>585000</v>
      </c>
      <c r="EK522" s="242">
        <v>1.0999999999999999</v>
      </c>
      <c r="EO522" s="244"/>
      <c r="EP522" s="244"/>
      <c r="GA522" s="254">
        <v>1.1468179005995771</v>
      </c>
      <c r="GB522" s="254"/>
      <c r="GC522" s="254">
        <v>10.461378851472169</v>
      </c>
      <c r="GD522" s="254"/>
      <c r="GE522" s="254">
        <v>46.616616338043222</v>
      </c>
      <c r="GF522" s="254"/>
      <c r="GG522" s="254">
        <v>105.13916794745317</v>
      </c>
      <c r="GH522" s="254"/>
      <c r="GI522" s="254">
        <v>90.108648195497892</v>
      </c>
      <c r="GJ522" s="254"/>
      <c r="GK522" s="254">
        <v>23.470454805314226</v>
      </c>
      <c r="GL522" s="254"/>
      <c r="GM522" s="254">
        <v>1.5773619305543771</v>
      </c>
      <c r="GN522" s="254"/>
      <c r="GO522" s="254">
        <v>43.216860158060875</v>
      </c>
      <c r="GP522" s="254"/>
      <c r="GQ522" s="254"/>
      <c r="GR522" s="254"/>
      <c r="GS522" s="254"/>
      <c r="GT522" s="254"/>
      <c r="GU522" s="184"/>
      <c r="GV522" s="184"/>
      <c r="GW522" s="184"/>
      <c r="GX522" s="184"/>
      <c r="GY522" s="184"/>
      <c r="GZ522" s="184"/>
      <c r="HC522" s="184"/>
      <c r="HG522" s="184">
        <v>945.79758467856709</v>
      </c>
      <c r="HH522" s="184"/>
      <c r="HI522" s="184">
        <v>3808.4007644451672</v>
      </c>
      <c r="HJ522" s="184"/>
      <c r="HK522" s="184">
        <v>381.40934412231121</v>
      </c>
      <c r="HL522" s="184"/>
      <c r="HM522" s="184">
        <v>6362.7861586630343</v>
      </c>
      <c r="HO522" s="183">
        <v>857.13356320343496</v>
      </c>
      <c r="HQ522" s="154"/>
      <c r="HS522" s="238">
        <v>11</v>
      </c>
      <c r="HT522" s="154"/>
      <c r="HU522" s="239"/>
      <c r="HW522" s="239">
        <v>78.589175420000004</v>
      </c>
      <c r="HX522" s="239"/>
      <c r="HY522" s="154"/>
      <c r="HZ522" s="154"/>
      <c r="IA522" s="184"/>
      <c r="IB522" s="184"/>
      <c r="ID522" s="184"/>
      <c r="IE522" s="185"/>
      <c r="IF522" s="185"/>
      <c r="IG522" s="184"/>
    </row>
    <row r="523" spans="1:241" ht="15" customHeight="1" x14ac:dyDescent="0.35">
      <c r="A523" s="156">
        <v>520</v>
      </c>
      <c r="B523" s="155"/>
      <c r="C523" s="244"/>
      <c r="D523" s="244"/>
      <c r="E523" s="245">
        <v>127906</v>
      </c>
      <c r="F523" s="244"/>
      <c r="G523" s="244"/>
      <c r="H523" s="244"/>
      <c r="I523" s="244"/>
      <c r="J523" s="244"/>
      <c r="K523" s="244"/>
      <c r="L523" s="244"/>
      <c r="M523" s="244"/>
      <c r="N523" s="244"/>
      <c r="O523" s="244"/>
      <c r="P523" s="244"/>
      <c r="Q523" s="244"/>
      <c r="R523" s="244"/>
      <c r="S523" s="244"/>
      <c r="U523" s="244"/>
      <c r="V523" s="244"/>
      <c r="W523" s="244"/>
      <c r="X523" s="244"/>
      <c r="Y523" s="244"/>
      <c r="Z523" s="244"/>
      <c r="AA523" s="244"/>
      <c r="AB523" s="244"/>
      <c r="AC523" s="244"/>
      <c r="AD523" s="244"/>
      <c r="AE523" s="244"/>
      <c r="AF523" s="244"/>
      <c r="AG523" s="244"/>
      <c r="AH523" s="244"/>
      <c r="AI523" s="244"/>
      <c r="AJ523" s="244"/>
      <c r="AK523" s="244"/>
      <c r="AL523" s="244"/>
      <c r="AM523" s="244"/>
      <c r="AN523" s="244"/>
      <c r="AO523" s="244"/>
      <c r="AP523" s="244"/>
      <c r="AQ523" s="244"/>
      <c r="AR523" s="244"/>
      <c r="AS523" s="244"/>
      <c r="AT523" s="244"/>
      <c r="AU523" s="244"/>
      <c r="AV523" s="244"/>
      <c r="AW523" s="244"/>
      <c r="AX523" s="244"/>
      <c r="AY523" s="244"/>
      <c r="AZ523" s="244"/>
      <c r="BA523" s="244"/>
      <c r="BB523" s="244"/>
      <c r="BC523" s="281">
        <v>1518</v>
      </c>
      <c r="BD523" s="27"/>
      <c r="BE523" s="281">
        <v>312</v>
      </c>
      <c r="BF523" s="282" t="s">
        <v>72</v>
      </c>
      <c r="BG523" s="281">
        <v>52</v>
      </c>
      <c r="BH523" s="229" t="e">
        <f>#REF!+0.0001*#REF!</f>
        <v>#REF!</v>
      </c>
      <c r="BI523" s="281">
        <v>1154</v>
      </c>
      <c r="BJ523" s="244"/>
      <c r="BK523" s="244"/>
      <c r="BL523" s="244"/>
      <c r="BM523" s="244"/>
      <c r="BN523" s="244"/>
      <c r="BO523" s="244"/>
      <c r="BP523" s="244"/>
      <c r="BQ523" s="244"/>
      <c r="BR523" s="244"/>
      <c r="BS523" s="244"/>
      <c r="BT523" s="244"/>
      <c r="BU523" s="244"/>
      <c r="BW523" s="244"/>
      <c r="BX523" s="244"/>
      <c r="BY523" s="244"/>
      <c r="BZ523" s="244"/>
      <c r="CA523" s="244"/>
      <c r="CB523" s="244"/>
      <c r="CC523" s="244"/>
      <c r="CE523" s="244"/>
      <c r="CF523" s="244"/>
      <c r="CG523" s="244"/>
      <c r="CH523" s="244"/>
      <c r="CI523" s="244"/>
      <c r="CJ523" s="244"/>
      <c r="CK523" s="244"/>
      <c r="CL523" s="244"/>
      <c r="CM523" s="244"/>
      <c r="CN523" s="244"/>
      <c r="CO523" s="257"/>
      <c r="CP523" s="244"/>
      <c r="CQ523" s="244"/>
      <c r="CR523" s="244"/>
      <c r="CS523" s="244"/>
      <c r="CT523" s="244"/>
      <c r="CU523" s="244"/>
      <c r="CV523" s="244"/>
      <c r="CW523" s="244"/>
      <c r="CX523" s="244"/>
      <c r="CY523" s="244"/>
      <c r="CZ523" s="244"/>
      <c r="DA523" s="244"/>
      <c r="DE523" s="244"/>
      <c r="DF523" s="244"/>
      <c r="DG523" s="244"/>
      <c r="DH523" s="244"/>
      <c r="DI523" s="244"/>
      <c r="DJ523" s="244"/>
      <c r="DK523" s="244"/>
      <c r="DL523" s="244"/>
      <c r="DM523" s="244"/>
      <c r="DN523" s="244"/>
      <c r="DO523" s="244"/>
      <c r="DP523" s="244"/>
      <c r="DQ523" s="244"/>
      <c r="DR523" s="244"/>
      <c r="DS523" s="244"/>
      <c r="DT523" s="244"/>
      <c r="DU523" s="244"/>
      <c r="DV523" s="244"/>
      <c r="DW523" s="244"/>
      <c r="DX523" s="244"/>
      <c r="DY523" s="244"/>
      <c r="DZ523" s="244"/>
      <c r="EA523" s="244"/>
      <c r="EB523" s="244"/>
      <c r="EC523" s="245">
        <v>1175000</v>
      </c>
      <c r="ED523" s="244"/>
      <c r="EE523" s="245">
        <v>530000</v>
      </c>
      <c r="EK523" s="242">
        <v>1.2</v>
      </c>
      <c r="EO523" s="244"/>
      <c r="EP523" s="244"/>
      <c r="GA523" s="254">
        <v>1.1211176755287844</v>
      </c>
      <c r="GB523" s="254"/>
      <c r="GC523" s="254">
        <v>10.584172671744703</v>
      </c>
      <c r="GD523" s="254"/>
      <c r="GE523" s="254">
        <v>42.20053432419067</v>
      </c>
      <c r="GF523" s="254"/>
      <c r="GG523" s="254">
        <v>106.48730317686469</v>
      </c>
      <c r="GH523" s="254"/>
      <c r="GI523" s="254">
        <v>92.78736478922383</v>
      </c>
      <c r="GJ523" s="254"/>
      <c r="GK523" s="254">
        <v>20.425779515292778</v>
      </c>
      <c r="GL523" s="254"/>
      <c r="GM523" s="254">
        <v>1.343880090143682</v>
      </c>
      <c r="GN523" s="254"/>
      <c r="GO523" s="254">
        <v>42.99608681818664</v>
      </c>
      <c r="GP523" s="254"/>
      <c r="GQ523" s="254"/>
      <c r="GR523" s="254"/>
      <c r="GS523" s="254"/>
      <c r="GT523" s="254"/>
      <c r="GU523" s="184"/>
      <c r="GV523" s="184"/>
      <c r="GW523" s="184"/>
      <c r="GX523" s="184"/>
      <c r="GY523" s="184"/>
      <c r="GZ523" s="184"/>
      <c r="HC523" s="184"/>
      <c r="HG523" s="184">
        <v>941.76202210456972</v>
      </c>
      <c r="HH523" s="184"/>
      <c r="HI523" s="184">
        <v>3946.7798732931578</v>
      </c>
      <c r="HJ523" s="184"/>
      <c r="HK523" s="184">
        <v>366.78296370393866</v>
      </c>
      <c r="HL523" s="184"/>
      <c r="HM523" s="184">
        <v>6431.3074877400149</v>
      </c>
      <c r="HO523" s="183">
        <v>846.81567007678757</v>
      </c>
      <c r="HQ523" s="154"/>
      <c r="HS523" s="238">
        <v>11</v>
      </c>
      <c r="HT523" s="154"/>
      <c r="HU523" s="239"/>
      <c r="HW523" s="239">
        <v>77.65075856</v>
      </c>
      <c r="HX523" s="239"/>
      <c r="HY523" s="154"/>
      <c r="HZ523" s="154"/>
      <c r="IA523" s="184"/>
      <c r="IB523" s="184"/>
      <c r="ID523" s="184"/>
      <c r="IE523" s="185"/>
      <c r="IF523" s="185"/>
      <c r="IG523" s="184"/>
    </row>
    <row r="524" spans="1:241" ht="15" customHeight="1" x14ac:dyDescent="0.25">
      <c r="A524" s="198">
        <v>521</v>
      </c>
      <c r="B524" s="155"/>
      <c r="E524" s="245">
        <v>130313</v>
      </c>
      <c r="F524" s="244"/>
      <c r="G524" s="244"/>
      <c r="H524" s="244"/>
      <c r="I524" s="244"/>
      <c r="J524" s="244"/>
      <c r="K524" s="244"/>
      <c r="L524" s="244"/>
      <c r="M524" s="244"/>
      <c r="N524" s="244"/>
      <c r="O524" s="244"/>
      <c r="P524" s="244"/>
      <c r="Q524" s="244"/>
      <c r="R524" s="244"/>
      <c r="S524" s="244"/>
      <c r="U524" s="244"/>
      <c r="V524" s="244"/>
      <c r="W524" s="244"/>
      <c r="X524" s="244"/>
      <c r="Y524" s="244"/>
      <c r="Z524" s="244"/>
      <c r="AA524" s="244"/>
      <c r="AB524" s="244"/>
      <c r="AC524" s="244"/>
      <c r="AD524" s="244"/>
      <c r="AE524" s="244"/>
      <c r="AF524" s="244"/>
      <c r="AG524" s="244"/>
      <c r="AH524" s="242"/>
      <c r="AI524" s="244"/>
      <c r="AJ524" s="244"/>
      <c r="AK524" s="244"/>
      <c r="AL524" s="244"/>
      <c r="AM524" s="244"/>
      <c r="AN524" s="244"/>
      <c r="AO524" s="244"/>
      <c r="AP524" s="244"/>
      <c r="AQ524" s="244"/>
      <c r="AR524" s="244"/>
      <c r="AS524" s="244"/>
      <c r="AT524" s="244"/>
      <c r="AU524" s="244"/>
      <c r="AV524" s="244"/>
      <c r="AW524" s="244"/>
      <c r="AX524" s="244"/>
      <c r="AY524" s="244"/>
      <c r="AZ524" s="244"/>
      <c r="BA524" s="244"/>
      <c r="BB524" s="244"/>
      <c r="BC524" s="244"/>
      <c r="BD524" s="244"/>
      <c r="BE524" s="244"/>
      <c r="BF524" s="244"/>
      <c r="BG524" s="244"/>
      <c r="BH524" s="244"/>
      <c r="BI524" s="244"/>
      <c r="BJ524" s="244"/>
      <c r="BK524" s="244"/>
      <c r="BL524" s="244"/>
      <c r="BM524" s="244"/>
      <c r="BN524" s="244"/>
      <c r="BO524" s="244"/>
      <c r="BP524" s="244"/>
      <c r="BQ524" s="244"/>
      <c r="BR524" s="244"/>
      <c r="BS524" s="244"/>
      <c r="BT524" s="244"/>
      <c r="BU524" s="244"/>
      <c r="BW524" s="244"/>
      <c r="BX524" s="244"/>
      <c r="BY524" s="244"/>
      <c r="BZ524" s="244"/>
      <c r="CA524" s="244"/>
      <c r="CB524" s="244"/>
      <c r="CC524" s="244"/>
      <c r="CE524" s="244"/>
      <c r="CF524" s="244"/>
      <c r="CG524" s="244"/>
      <c r="CH524" s="244"/>
      <c r="CI524" s="244"/>
      <c r="CJ524" s="244"/>
      <c r="CK524" s="244"/>
      <c r="CL524" s="244"/>
      <c r="CM524" s="244"/>
      <c r="CN524" s="244"/>
      <c r="CO524" s="257"/>
      <c r="CP524" s="244"/>
      <c r="CQ524" s="244"/>
      <c r="CR524" s="244"/>
      <c r="CS524" s="244"/>
      <c r="CT524" s="244"/>
      <c r="CU524" s="244"/>
      <c r="CV524" s="244"/>
      <c r="CW524" s="244"/>
      <c r="CX524" s="244"/>
      <c r="CY524" s="244"/>
      <c r="CZ524" s="244"/>
      <c r="DA524" s="244"/>
      <c r="DE524" s="244"/>
      <c r="DF524" s="244"/>
      <c r="DG524" s="244"/>
      <c r="DH524" s="244"/>
      <c r="DI524" s="244"/>
      <c r="DJ524" s="244"/>
      <c r="DK524" s="244"/>
      <c r="DL524" s="244"/>
      <c r="DM524" s="244"/>
      <c r="DN524" s="244"/>
      <c r="DO524" s="244"/>
      <c r="DP524" s="244"/>
      <c r="DQ524" s="244"/>
      <c r="DR524" s="244"/>
      <c r="DS524" s="244"/>
      <c r="DT524" s="244"/>
      <c r="DU524" s="244"/>
      <c r="DV524" s="244"/>
      <c r="DW524" s="244"/>
      <c r="DX524" s="244"/>
      <c r="DY524" s="244"/>
      <c r="DZ524" s="244"/>
      <c r="EA524" s="244"/>
      <c r="EB524" s="244"/>
      <c r="EC524" s="245">
        <v>1082500</v>
      </c>
      <c r="ED524" s="244"/>
      <c r="EE524" s="245">
        <v>514000</v>
      </c>
      <c r="EK524" s="242">
        <v>2.1999999999999997</v>
      </c>
      <c r="EO524" s="244"/>
      <c r="EP524" s="244"/>
      <c r="GA524" s="267">
        <v>0.5482720440845672</v>
      </c>
      <c r="GB524" s="267"/>
      <c r="GC524" s="267">
        <v>9.2846835000480024</v>
      </c>
      <c r="GD524" s="267"/>
      <c r="GE524" s="267">
        <v>37.267584357190387</v>
      </c>
      <c r="GF524" s="267"/>
      <c r="GG524" s="267">
        <v>103.27110093554644</v>
      </c>
      <c r="GH524" s="267"/>
      <c r="GI524" s="267">
        <v>86.372673844114757</v>
      </c>
      <c r="GJ524" s="267"/>
      <c r="GK524" s="267">
        <v>20.985863304101102</v>
      </c>
      <c r="GL524" s="267"/>
      <c r="GM524" s="267">
        <v>1.3358332027474173</v>
      </c>
      <c r="GN524" s="267"/>
      <c r="GO524" s="267">
        <v>40.827145515574728</v>
      </c>
      <c r="GP524" s="254"/>
      <c r="GQ524" s="254"/>
      <c r="GR524" s="254"/>
      <c r="GS524" s="254"/>
      <c r="GT524" s="254"/>
      <c r="GU524" s="184"/>
      <c r="GV524" s="184"/>
      <c r="GW524" s="184"/>
      <c r="GX524" s="184"/>
      <c r="GY524" s="184"/>
      <c r="GZ524" s="184"/>
      <c r="HC524" s="184"/>
      <c r="HG524" s="285">
        <v>914.72574039814685</v>
      </c>
      <c r="HH524" s="285"/>
      <c r="HI524" s="285">
        <v>4480.3377448887622</v>
      </c>
      <c r="HJ524" s="285"/>
      <c r="HK524" s="285">
        <v>344.70218047847192</v>
      </c>
      <c r="HL524" s="285"/>
      <c r="HM524" s="285">
        <v>6822.0988884145281</v>
      </c>
      <c r="HO524" s="183">
        <v>914.73425797069729</v>
      </c>
      <c r="HQ524" s="154"/>
      <c r="HS524" s="238">
        <v>11</v>
      </c>
      <c r="HT524" s="154"/>
      <c r="HU524" s="239"/>
      <c r="HW524" s="239">
        <v>57.497773729999999</v>
      </c>
      <c r="HX524" s="239"/>
      <c r="HY524" s="154"/>
      <c r="HZ524" s="154"/>
      <c r="IA524" s="184"/>
      <c r="IB524" s="184"/>
      <c r="ID524" s="184"/>
      <c r="IE524" s="185"/>
      <c r="IF524" s="185"/>
      <c r="IG524" s="184"/>
    </row>
    <row r="525" spans="1:241" ht="15" customHeight="1" x14ac:dyDescent="0.25">
      <c r="A525" s="156">
        <v>522</v>
      </c>
      <c r="E525" s="245">
        <v>131702</v>
      </c>
      <c r="F525" s="244"/>
      <c r="G525" s="244"/>
      <c r="H525" s="244"/>
      <c r="I525" s="244"/>
      <c r="J525" s="244"/>
      <c r="K525" s="244"/>
      <c r="L525" s="244"/>
      <c r="M525" s="244"/>
      <c r="N525" s="244"/>
      <c r="O525" s="244"/>
      <c r="P525" s="244"/>
      <c r="Q525" s="244"/>
      <c r="R525" s="244"/>
      <c r="S525" s="244"/>
      <c r="U525" s="244"/>
      <c r="V525" s="244"/>
      <c r="W525" s="244"/>
      <c r="X525" s="244"/>
      <c r="Y525" s="244"/>
      <c r="Z525" s="244"/>
      <c r="AA525" s="244"/>
      <c r="AB525" s="244"/>
      <c r="AC525" s="244"/>
      <c r="AD525" s="244"/>
      <c r="AE525" s="244"/>
      <c r="AF525" s="244"/>
      <c r="AG525" s="244"/>
      <c r="AH525" s="242"/>
      <c r="AI525" s="244"/>
      <c r="AJ525" s="244"/>
      <c r="AK525" s="244"/>
      <c r="AL525" s="244"/>
      <c r="AM525" s="244"/>
      <c r="AN525" s="244"/>
      <c r="AO525" s="244"/>
      <c r="AP525" s="244"/>
      <c r="AQ525" s="244"/>
      <c r="AR525" s="244"/>
      <c r="AS525" s="244"/>
      <c r="AT525" s="244"/>
      <c r="AU525" s="244"/>
      <c r="AV525" s="244"/>
      <c r="AW525" s="244"/>
      <c r="AX525" s="244"/>
      <c r="AY525" s="244"/>
      <c r="AZ525" s="244"/>
      <c r="BA525" s="244"/>
      <c r="BB525" s="244"/>
      <c r="BC525" s="244"/>
      <c r="BD525" s="244"/>
      <c r="BE525" s="244"/>
      <c r="BF525" s="244"/>
      <c r="BG525" s="244"/>
      <c r="BH525" s="244"/>
      <c r="BI525" s="244"/>
      <c r="BJ525" s="244"/>
      <c r="BK525" s="244"/>
      <c r="BL525" s="244"/>
      <c r="BM525" s="244"/>
      <c r="BN525" s="244"/>
      <c r="BO525" s="244"/>
      <c r="BP525" s="244"/>
      <c r="BQ525" s="244"/>
      <c r="BR525" s="244"/>
      <c r="BS525" s="244"/>
      <c r="BT525" s="244"/>
      <c r="BU525" s="244"/>
      <c r="BW525" s="244"/>
      <c r="BX525" s="244"/>
      <c r="BY525" s="244"/>
      <c r="BZ525" s="244"/>
      <c r="CA525" s="244"/>
      <c r="CB525" s="244"/>
      <c r="CC525" s="244"/>
      <c r="CE525" s="244"/>
      <c r="CF525" s="244"/>
      <c r="CG525" s="244"/>
      <c r="CH525" s="244"/>
      <c r="CI525" s="244"/>
      <c r="CJ525" s="244"/>
      <c r="CK525" s="244"/>
      <c r="CL525" s="244"/>
      <c r="CM525" s="244"/>
      <c r="CN525" s="244"/>
      <c r="CO525" s="257"/>
      <c r="CP525" s="244"/>
      <c r="CQ525" s="244"/>
      <c r="CR525" s="244"/>
      <c r="CS525" s="244"/>
      <c r="CT525" s="244"/>
      <c r="CU525" s="244"/>
      <c r="CV525" s="244"/>
      <c r="CW525" s="244"/>
      <c r="CX525" s="244"/>
      <c r="CY525" s="244"/>
      <c r="CZ525" s="244"/>
      <c r="DA525" s="244"/>
      <c r="DE525" s="244"/>
      <c r="DF525" s="244"/>
      <c r="DG525" s="244"/>
      <c r="DH525" s="244"/>
      <c r="DI525" s="244"/>
      <c r="DJ525" s="244"/>
      <c r="DK525" s="244"/>
      <c r="DL525" s="244"/>
      <c r="DM525" s="244"/>
      <c r="DN525" s="244"/>
      <c r="DO525" s="244"/>
      <c r="DP525" s="244"/>
      <c r="DQ525" s="244"/>
      <c r="DR525" s="244"/>
      <c r="DS525" s="244"/>
      <c r="DT525" s="244"/>
      <c r="DU525" s="244"/>
      <c r="DV525" s="244"/>
      <c r="DW525" s="244"/>
      <c r="DX525" s="244"/>
      <c r="DY525" s="244"/>
      <c r="DZ525" s="244"/>
      <c r="EA525" s="244"/>
      <c r="EB525" s="244"/>
      <c r="EC525" s="245">
        <v>1092500</v>
      </c>
      <c r="ED525" s="244"/>
      <c r="EE525" s="245">
        <v>531000</v>
      </c>
      <c r="EK525" s="242">
        <v>3</v>
      </c>
      <c r="EO525" s="244"/>
      <c r="EP525" s="244"/>
      <c r="GA525" s="267">
        <v>0</v>
      </c>
      <c r="GB525" s="267"/>
      <c r="GC525" s="267">
        <v>9.2592592592592595</v>
      </c>
      <c r="GD525" s="267"/>
      <c r="GE525" s="267">
        <v>38.313356164383563</v>
      </c>
      <c r="GF525" s="267"/>
      <c r="GG525" s="267">
        <v>117.95244522894818</v>
      </c>
      <c r="GH525" s="267"/>
      <c r="GI525" s="267">
        <v>91.253108444156126</v>
      </c>
      <c r="GJ525" s="267"/>
      <c r="GK525" s="267">
        <v>23.015778858702099</v>
      </c>
      <c r="GL525" s="267"/>
      <c r="GM525" s="267">
        <v>1.4107688690336233</v>
      </c>
      <c r="GN525" s="267"/>
      <c r="GO525" s="267">
        <v>43.837176202675778</v>
      </c>
      <c r="GP525" s="254"/>
      <c r="GQ525" s="254"/>
      <c r="GR525" s="254"/>
      <c r="GS525" s="254"/>
      <c r="GT525" s="254"/>
      <c r="GU525" s="184"/>
      <c r="GV525" s="184"/>
      <c r="GW525" s="184"/>
      <c r="GX525" s="184"/>
      <c r="GY525" s="184"/>
      <c r="GZ525" s="184"/>
      <c r="HC525" s="184"/>
      <c r="HG525" s="285">
        <v>995.12841858600802</v>
      </c>
      <c r="HH525" s="285"/>
      <c r="HI525" s="285">
        <v>5524.4658218481172</v>
      </c>
      <c r="HJ525" s="285"/>
      <c r="HK525" s="285">
        <v>474.82502389541514</v>
      </c>
      <c r="HL525" s="285"/>
      <c r="HM525" s="285">
        <v>8138.3159128048592</v>
      </c>
      <c r="HO525" s="183">
        <v>894.00136594200114</v>
      </c>
      <c r="HQ525" s="154"/>
      <c r="HS525" s="238">
        <v>11</v>
      </c>
      <c r="HT525" s="154"/>
      <c r="HU525" s="239"/>
      <c r="HW525" s="239">
        <v>43.672024929999999</v>
      </c>
      <c r="HX525" s="239"/>
      <c r="HY525" s="154"/>
      <c r="HZ525" s="154"/>
      <c r="IA525" s="184"/>
      <c r="IB525" s="184"/>
      <c r="ID525" s="184"/>
      <c r="IE525" s="185"/>
      <c r="IF525" s="185"/>
      <c r="IG525" s="184"/>
    </row>
    <row r="526" spans="1:241" ht="15" customHeight="1" x14ac:dyDescent="0.35">
      <c r="A526" s="156">
        <v>523</v>
      </c>
      <c r="E526" s="245">
        <v>122965</v>
      </c>
      <c r="F526" s="244"/>
      <c r="G526" s="244"/>
      <c r="H526" s="244"/>
      <c r="I526" s="244"/>
      <c r="J526" s="244"/>
      <c r="K526" s="244"/>
      <c r="L526" s="244"/>
      <c r="M526" s="244"/>
      <c r="N526" s="244"/>
      <c r="O526" s="244"/>
      <c r="P526" s="244"/>
      <c r="Q526" s="244"/>
      <c r="R526" s="244"/>
      <c r="S526" s="244"/>
      <c r="U526" s="244"/>
      <c r="V526" s="244"/>
      <c r="W526" s="244"/>
      <c r="X526" s="244"/>
      <c r="Y526" s="244"/>
      <c r="Z526" s="244"/>
      <c r="AA526" s="244"/>
      <c r="AB526" s="244"/>
      <c r="AC526" s="244"/>
      <c r="AD526" s="244"/>
      <c r="AE526" s="244"/>
      <c r="AF526" s="244"/>
      <c r="AG526" s="244"/>
      <c r="AH526" s="242"/>
      <c r="AI526" s="244"/>
      <c r="AJ526" s="244"/>
      <c r="AK526" s="244"/>
      <c r="AL526" s="244"/>
      <c r="AM526" s="244"/>
      <c r="AN526" s="244"/>
      <c r="AO526" s="244"/>
      <c r="AP526" s="244"/>
      <c r="AQ526" s="244"/>
      <c r="AR526" s="244"/>
      <c r="AS526" s="244"/>
      <c r="AT526" s="244"/>
      <c r="AU526" s="244"/>
      <c r="AV526" s="244"/>
      <c r="AW526" s="244"/>
      <c r="AX526" s="244"/>
      <c r="AY526" s="244"/>
      <c r="AZ526" s="244"/>
      <c r="BA526" s="244"/>
      <c r="BB526" s="244"/>
      <c r="BC526" s="244"/>
      <c r="BD526" s="244"/>
      <c r="BE526" s="244"/>
      <c r="BF526" s="244"/>
      <c r="BG526" s="244"/>
      <c r="BH526" s="244"/>
      <c r="BI526" s="244"/>
      <c r="BJ526" s="244"/>
      <c r="BK526" s="244"/>
      <c r="BL526" s="244"/>
      <c r="BM526" s="244"/>
      <c r="BN526" s="244"/>
      <c r="BO526" s="244"/>
      <c r="BP526" s="244"/>
      <c r="BQ526" s="244"/>
      <c r="BR526" s="244"/>
      <c r="BS526" s="244"/>
      <c r="BT526" s="244"/>
      <c r="BU526" s="244"/>
      <c r="BW526" s="244"/>
      <c r="BX526" s="244"/>
      <c r="BY526" s="244"/>
      <c r="BZ526" s="244"/>
      <c r="CA526" s="244"/>
      <c r="CB526" s="244"/>
      <c r="CC526" s="244"/>
      <c r="CE526" s="244"/>
      <c r="CF526" s="244"/>
      <c r="CG526" s="244"/>
      <c r="CH526" s="244"/>
      <c r="CI526" s="244"/>
      <c r="CJ526" s="244"/>
      <c r="CK526" s="244"/>
      <c r="CL526" s="244"/>
      <c r="CM526" s="244"/>
      <c r="CN526" s="244"/>
      <c r="CO526" s="257"/>
      <c r="CP526" s="244"/>
      <c r="CQ526" s="244"/>
      <c r="CR526" s="244"/>
      <c r="CS526" s="244"/>
      <c r="CT526" s="244"/>
      <c r="CU526" s="244"/>
      <c r="CV526" s="244"/>
      <c r="CW526" s="244"/>
      <c r="CX526" s="244"/>
      <c r="CY526" s="244"/>
      <c r="CZ526" s="244"/>
      <c r="DA526" s="244"/>
      <c r="DE526" s="244"/>
      <c r="DF526" s="244"/>
      <c r="DG526" s="244"/>
      <c r="DH526" s="244"/>
      <c r="DI526" s="244"/>
      <c r="DJ526" s="244"/>
      <c r="DK526" s="244"/>
      <c r="DL526" s="244"/>
      <c r="DM526" s="244"/>
      <c r="DN526" s="244"/>
      <c r="DO526" s="244"/>
      <c r="DP526" s="244"/>
      <c r="DQ526" s="244"/>
      <c r="DR526" s="244"/>
      <c r="DS526" s="244"/>
      <c r="DT526" s="244"/>
      <c r="DU526" s="244"/>
      <c r="DV526" s="244"/>
      <c r="DW526" s="244"/>
      <c r="DX526" s="244"/>
      <c r="DY526" s="244"/>
      <c r="DZ526" s="244"/>
      <c r="EA526" s="244"/>
      <c r="EB526" s="244"/>
      <c r="ED526" s="244"/>
      <c r="EK526" s="242">
        <v>2.4</v>
      </c>
      <c r="EO526" s="244"/>
      <c r="EP526" s="244"/>
      <c r="GA526" s="267">
        <v>0.29436571649763843</v>
      </c>
      <c r="GB526" s="267"/>
      <c r="GC526" s="267">
        <v>8.8912448915218274</v>
      </c>
      <c r="GD526" s="267"/>
      <c r="GE526" s="267">
        <v>31.689477599228944</v>
      </c>
      <c r="GF526" s="267"/>
      <c r="GG526" s="267">
        <v>104.57332830532954</v>
      </c>
      <c r="GH526" s="267"/>
      <c r="GI526" s="267">
        <v>82.349765750570654</v>
      </c>
      <c r="GJ526" s="267"/>
      <c r="GK526" s="267">
        <v>21.294040780127276</v>
      </c>
      <c r="GL526" s="267"/>
      <c r="GM526" s="267">
        <v>0.9403244196324817</v>
      </c>
      <c r="GN526" s="267"/>
      <c r="GO526" s="267">
        <v>39.097568202566642</v>
      </c>
      <c r="GP526" s="254"/>
      <c r="GQ526" s="254"/>
      <c r="GR526" s="254"/>
      <c r="GS526" s="254"/>
      <c r="GT526" s="254"/>
      <c r="GU526" s="184"/>
      <c r="GV526" s="184"/>
      <c r="GW526" s="184"/>
      <c r="GX526" s="184"/>
      <c r="GY526" s="184"/>
      <c r="GZ526" s="184"/>
      <c r="HC526" s="184"/>
      <c r="HG526" s="184"/>
      <c r="HH526" s="184"/>
      <c r="HI526" s="184"/>
      <c r="HJ526" s="184"/>
      <c r="HK526" s="184"/>
      <c r="HL526" s="184"/>
      <c r="HM526" s="184"/>
      <c r="HO526" s="183">
        <v>935.84206811230092</v>
      </c>
      <c r="HQ526" s="154"/>
      <c r="HS526" s="238">
        <v>11</v>
      </c>
      <c r="HT526" s="154"/>
      <c r="HU526" s="239"/>
      <c r="HW526">
        <v>62.465544999999999</v>
      </c>
      <c r="HX526" s="239"/>
      <c r="HY526" s="154"/>
      <c r="HZ526" s="154"/>
      <c r="IA526" s="184"/>
      <c r="IB526" s="184"/>
      <c r="ID526" s="184"/>
      <c r="IE526" s="185"/>
      <c r="IF526" s="185"/>
      <c r="IG526" s="184"/>
    </row>
    <row r="527" spans="1:241" ht="15" customHeight="1" x14ac:dyDescent="0.35">
      <c r="A527" s="156">
        <v>524</v>
      </c>
      <c r="E527" s="245">
        <v>123119</v>
      </c>
      <c r="F527" s="244"/>
      <c r="G527" s="244"/>
      <c r="H527" s="244"/>
      <c r="I527" s="244"/>
      <c r="J527" s="244"/>
      <c r="K527" s="244"/>
      <c r="L527" s="244"/>
      <c r="M527" s="244"/>
      <c r="N527" s="244"/>
      <c r="O527" s="244"/>
      <c r="P527" s="244"/>
      <c r="Q527" s="244"/>
      <c r="R527" s="244"/>
      <c r="S527" s="244"/>
      <c r="U527" s="244"/>
      <c r="V527" s="244"/>
      <c r="W527" s="244"/>
      <c r="X527" s="244"/>
      <c r="Y527" s="244"/>
      <c r="Z527" s="244"/>
      <c r="AA527" s="244"/>
      <c r="AB527" s="244"/>
      <c r="AC527" s="244"/>
      <c r="AD527" s="244"/>
      <c r="AE527" s="244"/>
      <c r="AF527" s="244"/>
      <c r="AG527" s="244"/>
      <c r="AH527" s="242"/>
      <c r="AI527" s="244"/>
      <c r="AJ527" s="244"/>
      <c r="AK527" s="244"/>
      <c r="AL527" s="244"/>
      <c r="AM527" s="244"/>
      <c r="AN527" s="244"/>
      <c r="AO527" s="244"/>
      <c r="AP527" s="244"/>
      <c r="AQ527" s="244"/>
      <c r="AR527" s="244"/>
      <c r="AS527" s="244"/>
      <c r="AT527" s="244"/>
      <c r="AU527" s="244"/>
      <c r="AV527" s="244"/>
      <c r="AW527" s="244"/>
      <c r="AX527" s="244"/>
      <c r="AY527" s="244"/>
      <c r="AZ527" s="244"/>
      <c r="BA527" s="244"/>
      <c r="BB527" s="244"/>
      <c r="BC527" s="244"/>
      <c r="BD527" s="244"/>
      <c r="BE527" s="244"/>
      <c r="BF527" s="244"/>
      <c r="BG527" s="244"/>
      <c r="BH527" s="244"/>
      <c r="BI527" s="244"/>
      <c r="BJ527" s="244"/>
      <c r="BK527" s="244"/>
      <c r="BL527" s="244"/>
      <c r="BM527" s="244"/>
      <c r="BN527" s="244"/>
      <c r="BO527" s="244"/>
      <c r="BP527" s="244"/>
      <c r="BQ527" s="244"/>
      <c r="BR527" s="244"/>
      <c r="BS527" s="244"/>
      <c r="BT527" s="244"/>
      <c r="BU527" s="244"/>
      <c r="BW527" s="244"/>
      <c r="BX527" s="244"/>
      <c r="BY527" s="244"/>
      <c r="BZ527" s="244"/>
      <c r="CA527" s="244"/>
      <c r="CB527" s="244"/>
      <c r="CC527" s="244"/>
      <c r="CE527" s="244"/>
      <c r="CF527" s="244"/>
      <c r="CG527" s="244"/>
      <c r="CH527" s="244"/>
      <c r="CI527" s="244"/>
      <c r="CJ527" s="244"/>
      <c r="CK527" s="244"/>
      <c r="CL527" s="244"/>
      <c r="CM527" s="244"/>
      <c r="CN527" s="244"/>
      <c r="CO527" s="257"/>
      <c r="CP527" s="244"/>
      <c r="CQ527" s="244"/>
      <c r="CR527" s="244"/>
      <c r="CS527" s="244"/>
      <c r="CT527" s="244"/>
      <c r="CU527" s="244"/>
      <c r="CV527" s="244"/>
      <c r="CW527" s="244"/>
      <c r="CX527" s="244"/>
      <c r="CY527" s="244"/>
      <c r="CZ527" s="244"/>
      <c r="DA527" s="244"/>
      <c r="DE527" s="244"/>
      <c r="DF527" s="244"/>
      <c r="DG527" s="244"/>
      <c r="DH527" s="244"/>
      <c r="DI527" s="244"/>
      <c r="DJ527" s="244"/>
      <c r="DK527" s="244"/>
      <c r="DL527" s="244"/>
      <c r="DM527" s="244"/>
      <c r="DN527" s="244"/>
      <c r="DO527" s="244"/>
      <c r="DP527" s="244"/>
      <c r="DQ527" s="244"/>
      <c r="DR527" s="244"/>
      <c r="DS527" s="244"/>
      <c r="DT527" s="244"/>
      <c r="DU527" s="244"/>
      <c r="DV527" s="244"/>
      <c r="DW527" s="244"/>
      <c r="DX527" s="244"/>
      <c r="DY527" s="244"/>
      <c r="DZ527" s="244"/>
      <c r="EA527" s="244"/>
      <c r="EB527" s="244"/>
      <c r="ED527" s="244"/>
      <c r="EK527" s="242">
        <v>2.7</v>
      </c>
      <c r="EO527" s="244"/>
      <c r="EP527" s="244"/>
      <c r="GA527" s="267">
        <v>0</v>
      </c>
      <c r="GB527" s="267"/>
      <c r="GC527" s="267">
        <v>4.3882599150230401</v>
      </c>
      <c r="GD527" s="267"/>
      <c r="GE527" s="267">
        <v>22.025628137024917</v>
      </c>
      <c r="GF527" s="267"/>
      <c r="GG527" s="267">
        <v>78.366599795095269</v>
      </c>
      <c r="GH527" s="267"/>
      <c r="GI527" s="267">
        <v>62.80291553250855</v>
      </c>
      <c r="GJ527" s="267"/>
      <c r="GK527" s="267">
        <v>16.591679059195734</v>
      </c>
      <c r="GL527" s="267"/>
      <c r="GM527" s="267">
        <v>1.4102045027714025</v>
      </c>
      <c r="GN527" s="267"/>
      <c r="GO527" s="267">
        <v>29.182380025030216</v>
      </c>
      <c r="GP527" s="254"/>
      <c r="GQ527" s="254"/>
      <c r="GR527" s="254"/>
      <c r="GS527" s="254"/>
      <c r="GT527" s="254"/>
      <c r="GU527" s="184"/>
      <c r="GV527" s="184"/>
      <c r="GW527" s="184"/>
      <c r="GX527" s="184"/>
      <c r="GY527" s="184"/>
      <c r="GZ527" s="184"/>
      <c r="HC527" s="184"/>
      <c r="HG527" s="184"/>
      <c r="HH527" s="184"/>
      <c r="HI527" s="184"/>
      <c r="HJ527" s="184"/>
      <c r="HK527" s="184"/>
      <c r="HL527" s="184"/>
      <c r="HM527" s="184"/>
      <c r="HO527" s="284">
        <v>931.37217013580255</v>
      </c>
      <c r="HQ527" s="154"/>
      <c r="HS527" s="238">
        <v>11</v>
      </c>
      <c r="HT527" s="154"/>
      <c r="HU527" s="239"/>
      <c r="HW527">
        <v>85.197625770000002</v>
      </c>
      <c r="HX527" s="239"/>
      <c r="HY527" s="154"/>
      <c r="HZ527" s="154"/>
      <c r="IA527" s="184"/>
      <c r="IB527" s="184"/>
      <c r="ID527" s="184"/>
      <c r="IE527" s="185"/>
      <c r="IF527" s="185"/>
      <c r="IG527" s="184"/>
    </row>
    <row r="528" spans="1:241" ht="15" customHeight="1" x14ac:dyDescent="0.35">
      <c r="A528" s="156">
        <v>525</v>
      </c>
      <c r="E528" s="245">
        <v>126486</v>
      </c>
      <c r="F528" s="244"/>
      <c r="G528" s="244"/>
      <c r="H528" s="244"/>
      <c r="I528" s="244"/>
      <c r="J528" s="244"/>
      <c r="K528" s="244"/>
      <c r="L528" s="244"/>
      <c r="M528" s="244"/>
      <c r="N528" s="244"/>
      <c r="O528" s="244"/>
      <c r="P528" s="244"/>
      <c r="Q528" s="244"/>
      <c r="R528" s="244"/>
      <c r="S528" s="244"/>
      <c r="U528" s="244"/>
      <c r="V528" s="244"/>
      <c r="W528" s="244"/>
      <c r="X528" s="244"/>
      <c r="Y528" s="244"/>
      <c r="Z528" s="244"/>
      <c r="AA528" s="244"/>
      <c r="AB528" s="244"/>
      <c r="AC528" s="244"/>
      <c r="AD528" s="244"/>
      <c r="AE528" s="244"/>
      <c r="AF528" s="244"/>
      <c r="AG528" s="244"/>
      <c r="AH528" s="242"/>
      <c r="AI528" s="244"/>
      <c r="AJ528" s="244"/>
      <c r="AK528" s="244"/>
      <c r="AL528" s="244"/>
      <c r="AM528" s="244"/>
      <c r="AN528" s="244"/>
      <c r="AO528" s="244"/>
      <c r="AP528" s="244"/>
      <c r="AQ528" s="244"/>
      <c r="AR528" s="244"/>
      <c r="AS528" s="244"/>
      <c r="AT528" s="244"/>
      <c r="AU528" s="244"/>
      <c r="AV528" s="244"/>
      <c r="AW528" s="244"/>
      <c r="AX528" s="244"/>
      <c r="AY528" s="244"/>
      <c r="AZ528" s="244"/>
      <c r="BA528" s="244"/>
      <c r="BB528" s="244"/>
      <c r="BC528" s="244"/>
      <c r="BD528" s="244"/>
      <c r="BE528" s="244"/>
      <c r="BF528" s="244"/>
      <c r="BG528" s="244"/>
      <c r="BH528" s="244"/>
      <c r="BI528" s="244"/>
      <c r="BJ528" s="244"/>
      <c r="BK528" s="244"/>
      <c r="BL528" s="244"/>
      <c r="BM528" s="244"/>
      <c r="BN528" s="244"/>
      <c r="BO528" s="244"/>
      <c r="BP528" s="244"/>
      <c r="BQ528" s="244"/>
      <c r="BR528" s="244"/>
      <c r="BS528" s="244"/>
      <c r="BT528" s="244"/>
      <c r="BU528" s="244"/>
      <c r="BW528" s="244"/>
      <c r="BX528" s="244"/>
      <c r="BY528" s="244"/>
      <c r="BZ528" s="244"/>
      <c r="CA528" s="244"/>
      <c r="CB528" s="244"/>
      <c r="CC528" s="244"/>
      <c r="CE528" s="244"/>
      <c r="CF528" s="244"/>
      <c r="CG528" s="244"/>
      <c r="CH528" s="244"/>
      <c r="CI528" s="244"/>
      <c r="CJ528" s="244"/>
      <c r="CK528" s="244"/>
      <c r="CL528" s="244"/>
      <c r="CM528" s="244"/>
      <c r="CN528" s="244"/>
      <c r="CO528" s="257"/>
      <c r="CP528" s="244"/>
      <c r="CQ528" s="244"/>
      <c r="CR528" s="244"/>
      <c r="CS528" s="244"/>
      <c r="CT528" s="244"/>
      <c r="CU528" s="244"/>
      <c r="CV528" s="244"/>
      <c r="CW528" s="244"/>
      <c r="CX528" s="244"/>
      <c r="CY528" s="244"/>
      <c r="CZ528" s="244"/>
      <c r="DA528" s="244"/>
      <c r="DE528" s="244"/>
      <c r="DF528" s="244"/>
      <c r="DG528" s="244"/>
      <c r="DH528" s="244"/>
      <c r="DI528" s="244"/>
      <c r="DJ528" s="244"/>
      <c r="DK528" s="244"/>
      <c r="DL528" s="244"/>
      <c r="DM528" s="244"/>
      <c r="DN528" s="244"/>
      <c r="DO528" s="244"/>
      <c r="DP528" s="244"/>
      <c r="DQ528" s="244"/>
      <c r="DR528" s="244"/>
      <c r="DS528" s="244"/>
      <c r="DT528" s="244"/>
      <c r="DU528" s="244"/>
      <c r="DV528" s="244"/>
      <c r="DW528" s="244"/>
      <c r="DX528" s="244"/>
      <c r="DY528" s="244"/>
      <c r="DZ528" s="244"/>
      <c r="EA528" s="244"/>
      <c r="EB528" s="244"/>
      <c r="EC528"/>
      <c r="EE528"/>
      <c r="EK528" s="242">
        <v>1.4</v>
      </c>
      <c r="EO528" s="244"/>
      <c r="EP528" s="244"/>
      <c r="GA528" s="267"/>
      <c r="GB528" s="267"/>
      <c r="GC528" s="267"/>
      <c r="GD528" s="267"/>
      <c r="GE528" s="267"/>
      <c r="GF528" s="267"/>
      <c r="GG528" s="267"/>
      <c r="GH528" s="267"/>
      <c r="GI528" s="267"/>
      <c r="GJ528" s="267"/>
      <c r="GK528" s="267"/>
      <c r="GL528" s="267"/>
      <c r="GM528" s="267"/>
      <c r="GN528" s="267"/>
      <c r="GO528" s="267"/>
      <c r="GP528" s="254"/>
      <c r="GQ528" s="254"/>
      <c r="GR528" s="254"/>
      <c r="GS528" s="254"/>
      <c r="GT528" s="254"/>
      <c r="GU528" s="184"/>
      <c r="GV528" s="184"/>
      <c r="GW528" s="184"/>
      <c r="GX528" s="184"/>
      <c r="GY528" s="184"/>
      <c r="GZ528" s="184"/>
      <c r="HC528" s="184"/>
      <c r="HG528" s="184"/>
      <c r="HH528" s="184"/>
      <c r="HI528" s="184"/>
      <c r="HJ528" s="184"/>
      <c r="HK528" s="184"/>
      <c r="HL528" s="184"/>
      <c r="HM528" s="184"/>
      <c r="HO528" s="284">
        <v>1027.9682175649189</v>
      </c>
      <c r="HQ528" s="154"/>
      <c r="HS528" s="238"/>
      <c r="HT528" s="154"/>
      <c r="HU528" s="239"/>
      <c r="HW528" s="239">
        <v>86.6</v>
      </c>
      <c r="HX528" s="239"/>
      <c r="HY528" s="154"/>
      <c r="HZ528" s="154"/>
      <c r="IA528" s="184"/>
      <c r="IB528" s="184"/>
      <c r="ID528" s="184"/>
      <c r="IE528" s="185"/>
      <c r="IF528" s="185"/>
      <c r="IG528" s="184"/>
    </row>
    <row r="529" spans="1:241" ht="15" customHeight="1" x14ac:dyDescent="0.35">
      <c r="A529" s="156">
        <v>526</v>
      </c>
      <c r="B529" s="197" t="s">
        <v>73</v>
      </c>
      <c r="F529" s="244"/>
      <c r="G529" s="244"/>
      <c r="H529" s="244"/>
      <c r="I529" s="244"/>
      <c r="J529" s="244"/>
      <c r="K529" s="244"/>
      <c r="L529" s="244"/>
      <c r="M529" s="244"/>
      <c r="N529" s="244"/>
      <c r="O529" s="244"/>
      <c r="P529" s="244"/>
      <c r="Q529" s="244"/>
      <c r="R529" s="244"/>
      <c r="S529" s="244"/>
      <c r="U529" s="244"/>
      <c r="V529" s="244"/>
      <c r="W529" s="244"/>
      <c r="X529" s="244"/>
      <c r="Y529" s="244"/>
      <c r="Z529" s="244"/>
      <c r="AA529" s="244"/>
      <c r="AB529" s="244"/>
      <c r="AC529" s="244"/>
      <c r="AD529" s="244"/>
      <c r="AE529" s="244"/>
      <c r="AF529" s="244"/>
      <c r="AG529" s="244"/>
      <c r="AH529" s="242"/>
      <c r="AI529" s="244"/>
      <c r="AJ529" s="244"/>
      <c r="AK529" s="244"/>
      <c r="AL529" s="244"/>
      <c r="AM529" s="244"/>
      <c r="AN529" s="244"/>
      <c r="AO529" s="244"/>
      <c r="AP529" s="244"/>
      <c r="AQ529" s="244"/>
      <c r="AR529" s="244"/>
      <c r="AS529" s="244"/>
      <c r="AT529" s="244"/>
      <c r="AU529" s="244"/>
      <c r="AV529" s="244"/>
      <c r="AW529" s="244"/>
      <c r="AX529" s="244"/>
      <c r="AY529" s="244"/>
      <c r="AZ529" s="244"/>
      <c r="BA529" s="244"/>
      <c r="BB529" s="244"/>
      <c r="BC529" s="244"/>
      <c r="BD529" s="244"/>
      <c r="BE529" s="244"/>
      <c r="BF529" s="244"/>
      <c r="BG529" s="244"/>
      <c r="BH529" s="244"/>
      <c r="BI529" s="244"/>
      <c r="BJ529" s="244"/>
      <c r="BK529" s="244"/>
      <c r="BL529" s="244"/>
      <c r="BM529" s="244"/>
      <c r="BN529" s="244"/>
      <c r="BO529" s="244"/>
      <c r="BP529" s="244"/>
      <c r="BQ529" s="244"/>
      <c r="BR529" s="244"/>
      <c r="BS529" s="244"/>
      <c r="BT529" s="244"/>
      <c r="BU529" s="244"/>
      <c r="BW529" s="244"/>
      <c r="BX529" s="244"/>
      <c r="BY529" s="244"/>
      <c r="BZ529" s="244"/>
      <c r="CA529" s="244"/>
      <c r="CB529" s="244"/>
      <c r="CC529" s="244"/>
      <c r="CE529" s="244"/>
      <c r="CF529" s="244"/>
      <c r="CG529" s="244"/>
      <c r="CH529" s="244"/>
      <c r="CI529" s="244"/>
      <c r="CJ529" s="244"/>
      <c r="CK529" s="244"/>
      <c r="CL529" s="244"/>
      <c r="CM529" s="244"/>
      <c r="CN529" s="244"/>
      <c r="CO529" s="257"/>
      <c r="CP529" s="244"/>
      <c r="CQ529" s="244"/>
      <c r="CR529" s="244"/>
      <c r="CS529" s="244"/>
      <c r="CT529" s="244"/>
      <c r="CU529" s="244"/>
      <c r="CV529" s="244"/>
      <c r="CW529" s="244"/>
      <c r="CX529" s="244"/>
      <c r="CY529" s="244"/>
      <c r="CZ529" s="244"/>
      <c r="DA529" s="244"/>
      <c r="DE529" s="244"/>
      <c r="DF529" s="244"/>
      <c r="DG529" s="244"/>
      <c r="DH529" s="244"/>
      <c r="DI529" s="244"/>
      <c r="DJ529" s="244"/>
      <c r="DK529" s="244"/>
      <c r="DL529" s="244"/>
      <c r="DM529" s="244"/>
      <c r="DN529" s="244"/>
      <c r="DO529" s="244"/>
      <c r="DP529" s="244"/>
      <c r="DQ529" s="244"/>
      <c r="DR529" s="244"/>
      <c r="DS529" s="244"/>
      <c r="DT529" s="244"/>
      <c r="DU529" s="244"/>
      <c r="DV529" s="244"/>
      <c r="DW529" s="244"/>
      <c r="DX529" s="244"/>
      <c r="DY529" s="244"/>
      <c r="DZ529" s="244"/>
      <c r="EA529" s="244"/>
      <c r="EB529" s="244"/>
      <c r="EC529"/>
      <c r="ED529" s="244"/>
      <c r="EE529"/>
      <c r="EK529" s="242"/>
      <c r="EO529" s="244"/>
      <c r="EP529" s="244"/>
      <c r="GA529" s="254"/>
      <c r="GB529" s="254"/>
      <c r="GC529" s="254"/>
      <c r="GD529" s="254"/>
      <c r="GE529" s="254"/>
      <c r="GF529" s="254"/>
      <c r="GG529" s="254"/>
      <c r="GH529" s="254"/>
      <c r="GI529" s="254"/>
      <c r="GJ529" s="254"/>
      <c r="GK529" s="254"/>
      <c r="GL529" s="254"/>
      <c r="GM529" s="254"/>
      <c r="GN529" s="254"/>
      <c r="GO529" s="254"/>
      <c r="GP529" s="254"/>
      <c r="GQ529" s="254"/>
      <c r="GR529" s="254"/>
      <c r="GS529" s="254"/>
      <c r="GT529" s="254"/>
      <c r="GU529" s="184"/>
      <c r="GV529" s="184"/>
      <c r="GW529" s="184"/>
      <c r="GX529" s="184"/>
      <c r="GY529" s="184"/>
      <c r="GZ529" s="184"/>
      <c r="HC529" s="184"/>
      <c r="HG529" s="184"/>
      <c r="HH529" s="184"/>
      <c r="HI529" s="184"/>
      <c r="HJ529" s="184"/>
      <c r="HK529" s="184"/>
      <c r="HL529" s="184"/>
      <c r="HM529" s="184"/>
      <c r="HO529" s="183"/>
      <c r="HQ529" s="154"/>
      <c r="HS529" s="238"/>
      <c r="HT529" s="154"/>
      <c r="HU529" s="239"/>
      <c r="HW529" s="239"/>
      <c r="HX529" s="239"/>
      <c r="HY529" s="154"/>
      <c r="HZ529" s="154"/>
      <c r="IA529" s="184"/>
      <c r="IB529" s="184"/>
      <c r="ID529" s="184"/>
      <c r="IE529" s="185"/>
      <c r="IF529" s="185"/>
      <c r="IG529" s="184"/>
    </row>
    <row r="530" spans="1:241" ht="15" customHeight="1" x14ac:dyDescent="0.25">
      <c r="A530" s="156">
        <v>527</v>
      </c>
      <c r="B530" s="197">
        <v>1991</v>
      </c>
      <c r="E530" s="245">
        <v>135765</v>
      </c>
      <c r="G530" s="245">
        <v>22978</v>
      </c>
      <c r="I530" s="245">
        <v>22625</v>
      </c>
      <c r="K530" s="245">
        <v>18277</v>
      </c>
      <c r="M530" s="242">
        <f>G530/E530*100</f>
        <v>16.924833351747502</v>
      </c>
      <c r="N530" s="242"/>
      <c r="O530" s="242">
        <f>I530/E530*100</f>
        <v>16.664825249512024</v>
      </c>
      <c r="P530" s="242"/>
      <c r="Q530" s="242">
        <f>K530/E530*100</f>
        <v>13.462232534158289</v>
      </c>
      <c r="R530" s="242"/>
      <c r="S530" s="242">
        <v>33</v>
      </c>
      <c r="U530" s="242"/>
      <c r="V530" s="242"/>
      <c r="W530" s="245">
        <v>342</v>
      </c>
      <c r="Y530" s="258">
        <v>0.25674326424287008</v>
      </c>
      <c r="Z530" s="258"/>
      <c r="AA530" s="245">
        <v>48131</v>
      </c>
      <c r="AC530" s="242">
        <v>36.132485530039716</v>
      </c>
      <c r="AD530" s="242"/>
      <c r="AE530" s="245">
        <v>61152</v>
      </c>
      <c r="AG530" s="242">
        <v>45.90749735374267</v>
      </c>
      <c r="AH530" s="242"/>
      <c r="AI530" s="245">
        <v>6.5986198964922371</v>
      </c>
      <c r="AK530" s="245">
        <v>40</v>
      </c>
      <c r="AM530" s="245">
        <v>1213</v>
      </c>
      <c r="AO530" s="245">
        <v>524</v>
      </c>
      <c r="AQ530" s="245">
        <v>202</v>
      </c>
      <c r="AS530" s="245">
        <v>939</v>
      </c>
      <c r="AU530" s="245">
        <v>622</v>
      </c>
      <c r="AW530" s="245">
        <v>2214</v>
      </c>
      <c r="AY530" s="245">
        <v>939</v>
      </c>
      <c r="BC530" s="245">
        <v>1208</v>
      </c>
      <c r="BE530" s="245">
        <v>410</v>
      </c>
      <c r="BG530" s="245">
        <v>79</v>
      </c>
      <c r="BI530" s="245">
        <v>719</v>
      </c>
      <c r="BK530" s="242"/>
      <c r="BL530" s="242"/>
      <c r="BM530" s="245">
        <v>402</v>
      </c>
      <c r="BO530" s="245">
        <v>989</v>
      </c>
      <c r="BQ530" s="245">
        <v>7080</v>
      </c>
      <c r="BS530" s="245">
        <v>83</v>
      </c>
      <c r="BU530" s="245">
        <v>14046</v>
      </c>
      <c r="BW530" s="242"/>
      <c r="BX530" s="242"/>
      <c r="BY530" s="245">
        <v>12.22857142857143</v>
      </c>
      <c r="CA530" s="245">
        <v>7382</v>
      </c>
      <c r="CC530" s="259">
        <v>5.5417508088914245</v>
      </c>
      <c r="CE530" s="242"/>
      <c r="CF530" s="242"/>
      <c r="CG530" s="245">
        <v>53409</v>
      </c>
      <c r="CI530" s="245">
        <v>9505</v>
      </c>
      <c r="CK530" s="245">
        <v>43711</v>
      </c>
      <c r="CM530" s="250">
        <f>CI530/SUM(CG530,CI530)*100</f>
        <v>15.107925104110373</v>
      </c>
      <c r="CN530" s="242"/>
      <c r="CO530" s="253">
        <v>4.3990144502896715</v>
      </c>
      <c r="CP530" s="242"/>
      <c r="CQ530" s="250">
        <f>SUM(CG530,CI530)/SUM(CG530,CI530,CK530)*100</f>
        <v>59.004923798358732</v>
      </c>
      <c r="CR530" s="242"/>
      <c r="CS530" s="245">
        <v>14.490463830267464</v>
      </c>
      <c r="CU530" s="245">
        <v>8039</v>
      </c>
      <c r="CW530" s="245">
        <v>5703</v>
      </c>
      <c r="CY530" s="259">
        <f t="shared" ref="CY530:CY535" si="190">CU530/CG530*100</f>
        <v>15.05177030088562</v>
      </c>
      <c r="CZ530" s="259"/>
      <c r="DA530" s="259">
        <f t="shared" ref="DA530:DA535" si="191">CW530/CG530*100</f>
        <v>10.677975622086166</v>
      </c>
      <c r="DE530" s="245">
        <v>8444</v>
      </c>
      <c r="DG530" s="245">
        <v>39305</v>
      </c>
      <c r="DI530" s="245">
        <v>4564</v>
      </c>
      <c r="DK530" s="245">
        <v>53153</v>
      </c>
      <c r="DM530" s="242">
        <v>15.886215265366019</v>
      </c>
      <c r="DN530" s="242"/>
      <c r="DO530" s="242">
        <v>73.94690798261621</v>
      </c>
      <c r="DP530" s="242"/>
      <c r="DQ530" s="242">
        <v>8.5865332154346881</v>
      </c>
      <c r="DR530" s="242"/>
      <c r="DS530" s="245">
        <v>13250</v>
      </c>
      <c r="DU530" s="245">
        <v>1416</v>
      </c>
      <c r="DW530" s="245">
        <v>49314</v>
      </c>
      <c r="DY530" s="242">
        <v>26.868637709372589</v>
      </c>
      <c r="DZ530" s="242"/>
      <c r="EA530" s="242">
        <v>2.8713955469035159</v>
      </c>
      <c r="EB530" s="242"/>
      <c r="EC530" s="242">
        <v>340000</v>
      </c>
      <c r="ED530" s="242"/>
      <c r="EE530" s="242">
        <v>255000</v>
      </c>
      <c r="EF530" s="242"/>
      <c r="EG530" s="260">
        <v>4.1730421477256918</v>
      </c>
      <c r="EH530" s="242"/>
      <c r="EI530" s="260">
        <v>3.1123939351787455</v>
      </c>
      <c r="EJ530" s="242"/>
      <c r="EK530" s="242">
        <v>16.8</v>
      </c>
      <c r="EO530" s="259">
        <v>12.512707182320442</v>
      </c>
      <c r="EP530" s="259"/>
      <c r="EQ530" s="244">
        <v>11946</v>
      </c>
      <c r="ES530" s="244">
        <v>14950</v>
      </c>
      <c r="EU530" s="244">
        <v>5421</v>
      </c>
      <c r="EW530" s="244">
        <v>1162</v>
      </c>
      <c r="EY530" s="244">
        <v>33479</v>
      </c>
      <c r="FA530" s="244">
        <v>13883</v>
      </c>
      <c r="FC530" s="244">
        <v>3150</v>
      </c>
      <c r="FE530" s="244">
        <v>1881</v>
      </c>
      <c r="FG530" s="244">
        <v>52393</v>
      </c>
      <c r="FI530" s="242">
        <v>22.800755826159982</v>
      </c>
      <c r="FJ530" s="242"/>
      <c r="FK530" s="242">
        <v>28.534346191285092</v>
      </c>
      <c r="FL530" s="242"/>
      <c r="FM530" s="242">
        <v>10.346802053709466</v>
      </c>
      <c r="FN530" s="242"/>
      <c r="FO530" s="242">
        <v>2.2178535300517246</v>
      </c>
      <c r="FP530" s="242"/>
      <c r="FQ530" s="242">
        <v>63.899757601206261</v>
      </c>
      <c r="FR530" s="242"/>
      <c r="FS530" s="242">
        <v>26.497814593552572</v>
      </c>
      <c r="FT530" s="242"/>
      <c r="FU530" s="242">
        <v>6.0122535453209398</v>
      </c>
      <c r="FV530" s="242"/>
      <c r="FW530" s="242">
        <v>3.590174259920218</v>
      </c>
      <c r="GA530" s="254">
        <v>16.302846090080134</v>
      </c>
      <c r="GB530" s="254"/>
      <c r="GC530" s="254">
        <v>46.368967072620656</v>
      </c>
      <c r="GD530" s="254"/>
      <c r="GE530" s="254">
        <v>73.383084577114431</v>
      </c>
      <c r="GF530" s="254"/>
      <c r="GG530" s="254">
        <v>107.84770784770785</v>
      </c>
      <c r="GH530" s="254"/>
      <c r="GI530" s="254">
        <v>58.508740635033888</v>
      </c>
      <c r="GJ530" s="254"/>
      <c r="GK530" s="254">
        <v>13.133208255159476</v>
      </c>
      <c r="GL530" s="254"/>
      <c r="GM530" s="254">
        <v>0</v>
      </c>
      <c r="GN530" s="254"/>
      <c r="GO530" s="254">
        <v>57.752493717527713</v>
      </c>
      <c r="GP530" s="254"/>
      <c r="GQ530" s="254">
        <v>1975</v>
      </c>
      <c r="GR530" s="254"/>
      <c r="GS530" s="254">
        <v>64.92</v>
      </c>
      <c r="GT530" s="254"/>
      <c r="GU530" s="184">
        <v>48.04</v>
      </c>
      <c r="GV530" s="184"/>
      <c r="GW530" s="184">
        <v>58.85</v>
      </c>
      <c r="GX530" s="184"/>
      <c r="GY530" s="184">
        <v>44.29</v>
      </c>
      <c r="GZ530" s="184"/>
      <c r="HA530" s="154">
        <v>95.4</v>
      </c>
      <c r="HC530" s="184">
        <v>20</v>
      </c>
      <c r="HG530" s="184">
        <v>820</v>
      </c>
      <c r="HH530" s="184"/>
      <c r="HI530" s="184">
        <v>5825</v>
      </c>
      <c r="HJ530" s="184"/>
      <c r="HK530" s="184">
        <v>236</v>
      </c>
      <c r="HL530" s="184"/>
      <c r="HM530" s="184">
        <v>7508</v>
      </c>
      <c r="HO530" s="183">
        <v>298.68490577115011</v>
      </c>
      <c r="HQ530" s="154"/>
      <c r="HS530" s="238">
        <v>15</v>
      </c>
      <c r="HT530" s="154"/>
      <c r="HU530" s="239"/>
      <c r="HW530" s="239">
        <v>67.400000000000006</v>
      </c>
      <c r="HX530" s="239"/>
      <c r="HY530" s="154"/>
      <c r="HZ530" s="154"/>
      <c r="IA530" s="184">
        <v>2</v>
      </c>
      <c r="IB530" s="184"/>
      <c r="IC530" s="184">
        <v>133</v>
      </c>
      <c r="ID530" s="184"/>
      <c r="IE530" s="185">
        <v>0.14509681585037615</v>
      </c>
      <c r="IF530" s="185"/>
      <c r="IG530" s="184">
        <v>9.6489382540500142</v>
      </c>
    </row>
    <row r="531" spans="1:241" ht="15" customHeight="1" x14ac:dyDescent="0.25">
      <c r="A531" s="156">
        <v>528</v>
      </c>
      <c r="B531" s="197">
        <v>1996</v>
      </c>
      <c r="E531" s="245">
        <v>136381</v>
      </c>
      <c r="G531" s="245">
        <v>22152</v>
      </c>
      <c r="I531" s="245">
        <v>18791</v>
      </c>
      <c r="K531" s="245">
        <v>20189</v>
      </c>
      <c r="M531" s="242">
        <f t="shared" ref="M531:M535" si="192">G531/E531*100</f>
        <v>16.24273175882271</v>
      </c>
      <c r="N531" s="242"/>
      <c r="O531" s="242">
        <f t="shared" ref="O531:O534" si="193">I531/E531*100</f>
        <v>13.778312228242937</v>
      </c>
      <c r="P531" s="242"/>
      <c r="Q531" s="242">
        <f t="shared" ref="Q531:Q534" si="194">K531/E531*100</f>
        <v>14.803381702729853</v>
      </c>
      <c r="R531" s="242"/>
      <c r="S531" s="242">
        <v>34</v>
      </c>
      <c r="U531" s="242"/>
      <c r="V531" s="242"/>
      <c r="W531" s="245">
        <v>538</v>
      </c>
      <c r="Y531" s="258">
        <v>0.41355030631932538</v>
      </c>
      <c r="Z531" s="258"/>
      <c r="AA531" s="245">
        <v>46304</v>
      </c>
      <c r="AC531" s="242">
        <v>35.59299885466551</v>
      </c>
      <c r="AD531" s="242"/>
      <c r="AE531" s="245">
        <v>57919</v>
      </c>
      <c r="AG531" s="242">
        <v>44.521227122135706</v>
      </c>
      <c r="AH531" s="242"/>
      <c r="AI531" s="245">
        <v>4.7297217879852846</v>
      </c>
      <c r="AK531" s="245">
        <v>32</v>
      </c>
      <c r="AM531" s="245">
        <v>1363</v>
      </c>
      <c r="AO531" s="245">
        <v>541</v>
      </c>
      <c r="AQ531" s="245">
        <v>1160</v>
      </c>
      <c r="AS531" s="245">
        <v>854</v>
      </c>
      <c r="AU531" s="245">
        <v>852</v>
      </c>
      <c r="AW531" s="245">
        <v>2006</v>
      </c>
      <c r="AY531" s="245">
        <v>1053</v>
      </c>
      <c r="BC531" s="245">
        <v>1364</v>
      </c>
      <c r="BE531" s="245">
        <v>457</v>
      </c>
      <c r="BG531" s="245">
        <v>84</v>
      </c>
      <c r="BI531" s="245">
        <v>823</v>
      </c>
      <c r="BK531" s="242"/>
      <c r="BL531" s="242"/>
      <c r="BM531" s="245">
        <v>428</v>
      </c>
      <c r="BO531" s="245">
        <v>1590</v>
      </c>
      <c r="BQ531" s="245">
        <v>8033</v>
      </c>
      <c r="BS531" s="245">
        <v>109</v>
      </c>
      <c r="BU531" s="245">
        <v>17787</v>
      </c>
      <c r="BW531" s="242"/>
      <c r="BX531" s="242"/>
      <c r="BY531" s="245">
        <v>9.7382431233362912</v>
      </c>
      <c r="CA531" s="245">
        <v>10539</v>
      </c>
      <c r="CC531" s="259">
        <v>8.1011276548315436</v>
      </c>
      <c r="CE531" s="242"/>
      <c r="CF531" s="242"/>
      <c r="CG531" s="245">
        <v>50401</v>
      </c>
      <c r="CI531" s="245">
        <v>7749</v>
      </c>
      <c r="CK531" s="245">
        <v>46023</v>
      </c>
      <c r="CM531" s="250">
        <f t="shared" ref="CM531:CM535" si="195">CI531/SUM(CG531,CI531)*100</f>
        <v>13.325881341358556</v>
      </c>
      <c r="CN531" s="242"/>
      <c r="CO531" s="253">
        <v>3.8091115680121197</v>
      </c>
      <c r="CP531" s="242"/>
      <c r="CQ531" s="250">
        <f t="shared" ref="CQ531:CQ535" si="196">SUM(CG531,CI531)/SUM(CG531,CI531,CK531)*100</f>
        <v>55.820606107148684</v>
      </c>
      <c r="CR531" s="242"/>
      <c r="CS531" s="245">
        <v>10.156039817056767</v>
      </c>
      <c r="CU531" s="245">
        <v>9513</v>
      </c>
      <c r="CW531" s="245">
        <v>4657</v>
      </c>
      <c r="CY531" s="259">
        <f t="shared" si="190"/>
        <v>18.874625503462234</v>
      </c>
      <c r="CZ531" s="259"/>
      <c r="DA531" s="259">
        <f t="shared" si="191"/>
        <v>9.2398960338088525</v>
      </c>
      <c r="DE531" s="245">
        <v>9366</v>
      </c>
      <c r="DG531" s="245">
        <v>38199</v>
      </c>
      <c r="DI531" s="245">
        <v>4830</v>
      </c>
      <c r="DK531" s="245">
        <v>54014</v>
      </c>
      <c r="DM531" s="242">
        <v>17.339948902136484</v>
      </c>
      <c r="DN531" s="242"/>
      <c r="DO531" s="242">
        <v>70.720553930462472</v>
      </c>
      <c r="DP531" s="242"/>
      <c r="DQ531" s="242">
        <v>8.9421261154515506</v>
      </c>
      <c r="DR531" s="242"/>
      <c r="DS531" s="245">
        <v>13750</v>
      </c>
      <c r="DU531" s="245">
        <v>1244</v>
      </c>
      <c r="DW531" s="245">
        <v>50272</v>
      </c>
      <c r="DY531" s="242">
        <v>27.351209420751115</v>
      </c>
      <c r="DZ531" s="242"/>
      <c r="EA531" s="242">
        <v>2.4745385105028643</v>
      </c>
      <c r="EB531" s="242"/>
      <c r="EC531" s="242">
        <v>360000</v>
      </c>
      <c r="ED531" s="242"/>
      <c r="EE531" s="242">
        <v>270000</v>
      </c>
      <c r="EF531" s="242"/>
      <c r="EG531" s="260">
        <v>6.6138253638253639</v>
      </c>
      <c r="EH531" s="242"/>
      <c r="EI531" s="260">
        <v>5.1442307692307692</v>
      </c>
      <c r="EJ531" s="242"/>
      <c r="EK531" s="242">
        <v>25.3</v>
      </c>
      <c r="EO531" s="259">
        <v>7.897397690383694</v>
      </c>
      <c r="EP531" s="259"/>
      <c r="EQ531" s="244">
        <v>12376</v>
      </c>
      <c r="ES531" s="244">
        <v>14874</v>
      </c>
      <c r="EU531" s="244">
        <v>5605</v>
      </c>
      <c r="EW531" s="244">
        <v>1058</v>
      </c>
      <c r="EY531" s="244">
        <v>33913</v>
      </c>
      <c r="FA531" s="244">
        <v>14606</v>
      </c>
      <c r="FC531" s="244">
        <v>3635</v>
      </c>
      <c r="FE531" s="244">
        <v>2807</v>
      </c>
      <c r="FG531" s="244">
        <v>54961</v>
      </c>
      <c r="FI531" s="242">
        <v>22.517785338694711</v>
      </c>
      <c r="FJ531" s="242"/>
      <c r="FK531" s="242">
        <v>27.062826367788066</v>
      </c>
      <c r="FL531" s="242"/>
      <c r="FM531" s="242">
        <v>10.198140499627009</v>
      </c>
      <c r="FN531" s="242"/>
      <c r="FO531" s="242">
        <v>1.9250013646039918</v>
      </c>
      <c r="FP531" s="242"/>
      <c r="FQ531" s="242">
        <v>61.703753570713779</v>
      </c>
      <c r="FR531" s="242"/>
      <c r="FS531" s="242">
        <v>26.575207874674767</v>
      </c>
      <c r="FT531" s="242"/>
      <c r="FU531" s="242">
        <v>6.6137806808464177</v>
      </c>
      <c r="FV531" s="242"/>
      <c r="FW531" s="242">
        <v>5.1072578737650334</v>
      </c>
      <c r="GA531" s="254">
        <v>16.192284449895237</v>
      </c>
      <c r="GB531" s="254"/>
      <c r="GC531" s="254">
        <v>35.803200145820711</v>
      </c>
      <c r="GD531" s="254"/>
      <c r="GE531" s="254">
        <v>74.103723062349829</v>
      </c>
      <c r="GF531" s="254"/>
      <c r="GG531" s="254">
        <v>114.16821216832481</v>
      </c>
      <c r="GH531" s="254"/>
      <c r="GI531" s="254">
        <v>63.512571314835952</v>
      </c>
      <c r="GJ531" s="254"/>
      <c r="GK531" s="254">
        <v>14.894536126654144</v>
      </c>
      <c r="GL531" s="254"/>
      <c r="GM531" s="254">
        <v>0</v>
      </c>
      <c r="GN531" s="254"/>
      <c r="GO531" s="254">
        <v>58.130979498654291</v>
      </c>
      <c r="GP531" s="254"/>
      <c r="GQ531" s="254">
        <v>1881</v>
      </c>
      <c r="GR531" s="254"/>
      <c r="GS531" s="254">
        <v>70.349999999999994</v>
      </c>
      <c r="GT531" s="254"/>
      <c r="GU531" s="184">
        <v>45.74</v>
      </c>
      <c r="GV531" s="184"/>
      <c r="GW531" s="184">
        <v>61.92</v>
      </c>
      <c r="GX531" s="184"/>
      <c r="GY531" s="184">
        <v>48.17</v>
      </c>
      <c r="GZ531" s="184"/>
      <c r="HA531" s="154">
        <v>96.2</v>
      </c>
      <c r="HC531" s="184">
        <v>17.399999999999999</v>
      </c>
      <c r="HG531" s="184">
        <v>713</v>
      </c>
      <c r="HH531" s="184"/>
      <c r="HI531" s="184">
        <v>5873</v>
      </c>
      <c r="HJ531" s="184"/>
      <c r="HK531" s="184">
        <v>291</v>
      </c>
      <c r="HL531" s="184"/>
      <c r="HM531" s="184">
        <v>7404</v>
      </c>
      <c r="HO531" s="183">
        <v>287.26107612418519</v>
      </c>
      <c r="HQ531" s="154"/>
      <c r="HS531" s="238">
        <v>15</v>
      </c>
      <c r="HT531" s="154"/>
      <c r="HU531" s="239"/>
      <c r="HW531" s="239">
        <v>72.8</v>
      </c>
      <c r="HX531" s="239"/>
      <c r="HY531" s="154"/>
      <c r="HZ531" s="154"/>
      <c r="IA531" s="184">
        <v>2</v>
      </c>
      <c r="IB531" s="184"/>
      <c r="IC531" s="184">
        <v>152</v>
      </c>
      <c r="ID531" s="184"/>
      <c r="IE531" s="185">
        <v>0.14390870431798067</v>
      </c>
      <c r="IF531" s="185"/>
      <c r="IG531" s="184">
        <v>10.937061528166531</v>
      </c>
    </row>
    <row r="532" spans="1:241" ht="15" customHeight="1" x14ac:dyDescent="0.25">
      <c r="A532" s="198">
        <v>529</v>
      </c>
      <c r="B532" s="197">
        <v>2001</v>
      </c>
      <c r="E532" s="245">
        <v>137154</v>
      </c>
      <c r="G532" s="245">
        <v>22092</v>
      </c>
      <c r="I532" s="245">
        <v>17816</v>
      </c>
      <c r="K532" s="245">
        <v>21594</v>
      </c>
      <c r="M532" s="242">
        <f t="shared" si="192"/>
        <v>16.10744127039678</v>
      </c>
      <c r="N532" s="242"/>
      <c r="O532" s="242">
        <f t="shared" si="193"/>
        <v>12.98977791387783</v>
      </c>
      <c r="P532" s="242"/>
      <c r="Q532" s="242">
        <f t="shared" si="194"/>
        <v>15.744345771906032</v>
      </c>
      <c r="R532" s="242"/>
      <c r="S532" s="242">
        <v>35</v>
      </c>
      <c r="U532" s="242"/>
      <c r="V532" s="242"/>
      <c r="W532" s="245">
        <v>487</v>
      </c>
      <c r="Y532" s="258">
        <v>0.37073972853021114</v>
      </c>
      <c r="Z532" s="258"/>
      <c r="AA532" s="245">
        <v>43746</v>
      </c>
      <c r="AC532" s="242">
        <v>33.302628674091608</v>
      </c>
      <c r="AD532" s="242"/>
      <c r="AE532" s="245">
        <v>54841</v>
      </c>
      <c r="AG532" s="242">
        <v>41.748947540709047</v>
      </c>
      <c r="AH532" s="242"/>
      <c r="AI532" s="245">
        <v>3.6489307028308318</v>
      </c>
      <c r="AK532" s="245">
        <v>30</v>
      </c>
      <c r="AM532" s="245">
        <v>1445</v>
      </c>
      <c r="AO532" s="245">
        <v>822</v>
      </c>
      <c r="AQ532" s="245">
        <v>1064</v>
      </c>
      <c r="AS532" s="245">
        <v>755</v>
      </c>
      <c r="AU532" s="245">
        <v>731</v>
      </c>
      <c r="AW532" s="245">
        <v>1850</v>
      </c>
      <c r="AY532" s="245">
        <v>916</v>
      </c>
      <c r="BC532" s="245">
        <v>1371</v>
      </c>
      <c r="BE532" s="245">
        <v>491</v>
      </c>
      <c r="BG532" s="245">
        <v>82</v>
      </c>
      <c r="BI532" s="245">
        <v>798</v>
      </c>
      <c r="BK532" s="242"/>
      <c r="BL532" s="242"/>
      <c r="BM532" s="245">
        <v>802</v>
      </c>
      <c r="BO532" s="245">
        <v>2309</v>
      </c>
      <c r="BQ532" s="245">
        <v>9403</v>
      </c>
      <c r="BS532" s="245">
        <v>127</v>
      </c>
      <c r="BU532" s="245">
        <v>17723</v>
      </c>
      <c r="BW532" s="242"/>
      <c r="BX532" s="242"/>
      <c r="BY532" s="245">
        <v>8.090809080908091</v>
      </c>
      <c r="CA532" s="245">
        <v>15118</v>
      </c>
      <c r="CC532" s="259">
        <v>11.508918307843391</v>
      </c>
      <c r="CE532" s="242"/>
      <c r="CF532" s="242"/>
      <c r="CG532" s="245">
        <v>54722</v>
      </c>
      <c r="CI532" s="245">
        <v>5229</v>
      </c>
      <c r="CK532" s="245">
        <v>43490</v>
      </c>
      <c r="CM532" s="250">
        <f t="shared" si="195"/>
        <v>8.7221230671715233</v>
      </c>
      <c r="CN532" s="242"/>
      <c r="CO532" s="253">
        <v>6.3832256566985182</v>
      </c>
      <c r="CP532" s="242"/>
      <c r="CQ532" s="250">
        <f t="shared" si="196"/>
        <v>57.956709621910072</v>
      </c>
      <c r="CR532" s="242"/>
      <c r="CS532" s="245">
        <v>9.0324384787472045</v>
      </c>
      <c r="CU532" s="245">
        <v>12402</v>
      </c>
      <c r="CW532" s="245">
        <v>4289</v>
      </c>
      <c r="CY532" s="259">
        <f t="shared" si="190"/>
        <v>22.663645334600343</v>
      </c>
      <c r="CZ532" s="259"/>
      <c r="DA532" s="259">
        <f t="shared" si="191"/>
        <v>7.8377983260845729</v>
      </c>
      <c r="DE532" s="245">
        <v>9693</v>
      </c>
      <c r="DG532" s="245">
        <v>39518</v>
      </c>
      <c r="DI532" s="245">
        <v>6231</v>
      </c>
      <c r="DK532" s="245">
        <v>56367</v>
      </c>
      <c r="DM532" s="242">
        <v>17.196231837777422</v>
      </c>
      <c r="DN532" s="242"/>
      <c r="DO532" s="242">
        <v>70.108396756967721</v>
      </c>
      <c r="DP532" s="242"/>
      <c r="DQ532" s="242">
        <v>11.054340305497897</v>
      </c>
      <c r="DR532" s="242"/>
      <c r="DS532" s="245">
        <v>14477</v>
      </c>
      <c r="DU532" s="245">
        <v>1501</v>
      </c>
      <c r="DW532" s="245">
        <v>52391</v>
      </c>
      <c r="DY532" s="242">
        <v>27.632608654158158</v>
      </c>
      <c r="DZ532" s="242"/>
      <c r="EA532" s="242">
        <v>2.8649958962417208</v>
      </c>
      <c r="EB532" s="242"/>
      <c r="EC532" s="242">
        <v>420000</v>
      </c>
      <c r="ED532" s="242"/>
      <c r="EE532" s="242">
        <v>321250</v>
      </c>
      <c r="EF532" s="242"/>
      <c r="EG532" s="260">
        <v>7.4521818332367307</v>
      </c>
      <c r="EH532" s="242"/>
      <c r="EI532" s="260">
        <v>5.5891363749275484</v>
      </c>
      <c r="EJ532" s="242"/>
      <c r="EK532" s="242">
        <v>21.4</v>
      </c>
      <c r="EO532" s="259">
        <v>5.394027840143691</v>
      </c>
      <c r="EP532" s="259"/>
      <c r="EQ532" s="244">
        <v>13637</v>
      </c>
      <c r="ES532" s="244">
        <v>16007</v>
      </c>
      <c r="EU532" s="244">
        <v>5483</v>
      </c>
      <c r="EW532" s="244">
        <v>1076</v>
      </c>
      <c r="EY532" s="244">
        <v>36203</v>
      </c>
      <c r="FA532" s="244">
        <v>15093</v>
      </c>
      <c r="FC532" s="244">
        <v>4550</v>
      </c>
      <c r="FE532" s="244">
        <v>2736</v>
      </c>
      <c r="FG532" s="244">
        <v>58582</v>
      </c>
      <c r="FI532" s="242">
        <v>23.2784814448124</v>
      </c>
      <c r="FJ532" s="242"/>
      <c r="FK532" s="242">
        <v>27.324092724727734</v>
      </c>
      <c r="FL532" s="242"/>
      <c r="FM532" s="242">
        <v>9.3595302311290158</v>
      </c>
      <c r="FN532" s="242"/>
      <c r="FO532" s="242">
        <v>1.8367416612611382</v>
      </c>
      <c r="FP532" s="242"/>
      <c r="FQ532" s="242">
        <v>61.798846061930291</v>
      </c>
      <c r="FR532" s="242"/>
      <c r="FS532" s="242">
        <v>25.763886518043083</v>
      </c>
      <c r="FT532" s="242"/>
      <c r="FU532" s="242">
        <v>7.766890853845891</v>
      </c>
      <c r="FV532" s="242"/>
      <c r="FW532" s="242">
        <v>4.6703765661807379</v>
      </c>
      <c r="GA532" s="254">
        <v>13.084647301910428</v>
      </c>
      <c r="GB532" s="254"/>
      <c r="GC532" s="254">
        <v>36.732487103545118</v>
      </c>
      <c r="GD532" s="254"/>
      <c r="GE532" s="254">
        <v>71.993668638626517</v>
      </c>
      <c r="GF532" s="254"/>
      <c r="GG532" s="254">
        <v>116.49695216648389</v>
      </c>
      <c r="GH532" s="254"/>
      <c r="GI532" s="254">
        <v>67.957577976825064</v>
      </c>
      <c r="GJ532" s="254"/>
      <c r="GK532" s="254">
        <v>17.039710392286644</v>
      </c>
      <c r="GL532" s="254"/>
      <c r="GM532" s="254">
        <v>1.4681040856883896</v>
      </c>
      <c r="GN532" s="254"/>
      <c r="GO532" s="254">
        <v>58.935405273999415</v>
      </c>
      <c r="GP532" s="254"/>
      <c r="GQ532" s="254">
        <v>1947</v>
      </c>
      <c r="GR532" s="254"/>
      <c r="GS532" s="254">
        <v>68.599999999999994</v>
      </c>
      <c r="GT532" s="254"/>
      <c r="GU532" s="184">
        <v>53.6</v>
      </c>
      <c r="GV532" s="184"/>
      <c r="GW532" s="184">
        <v>63.900000000000006</v>
      </c>
      <c r="GX532" s="184"/>
      <c r="GY532" s="184">
        <v>51</v>
      </c>
      <c r="GZ532" s="184"/>
      <c r="HA532" s="154">
        <v>96</v>
      </c>
      <c r="HC532" s="184">
        <v>20.8</v>
      </c>
      <c r="HG532" s="184">
        <v>667</v>
      </c>
      <c r="HH532" s="184"/>
      <c r="HI532" s="184">
        <v>5997</v>
      </c>
      <c r="HJ532" s="184"/>
      <c r="HK532" s="184">
        <v>331</v>
      </c>
      <c r="HL532" s="184"/>
      <c r="HM532" s="184">
        <v>7495</v>
      </c>
      <c r="HO532" s="183">
        <v>454.60877981537021</v>
      </c>
      <c r="HQ532" s="154"/>
      <c r="HS532" s="238">
        <v>15</v>
      </c>
      <c r="HT532" s="154"/>
      <c r="HU532" s="239"/>
      <c r="HW532" s="239">
        <v>66.984187439999999</v>
      </c>
      <c r="HX532" s="239"/>
      <c r="HY532" s="154"/>
      <c r="HZ532" s="154"/>
      <c r="IA532" s="184">
        <v>4</v>
      </c>
      <c r="IB532" s="184"/>
      <c r="IC532" s="184">
        <v>138</v>
      </c>
      <c r="ID532" s="184"/>
      <c r="IE532" s="185">
        <v>0.28493072621718846</v>
      </c>
      <c r="IF532" s="185"/>
      <c r="IG532" s="184">
        <v>9.8301100544930016</v>
      </c>
    </row>
    <row r="533" spans="1:241" ht="15" customHeight="1" x14ac:dyDescent="0.25">
      <c r="A533" s="156">
        <v>530</v>
      </c>
      <c r="B533" s="197">
        <v>2006</v>
      </c>
      <c r="E533" s="245">
        <v>137839</v>
      </c>
      <c r="G533" s="245">
        <v>22267</v>
      </c>
      <c r="I533" s="245">
        <v>17936</v>
      </c>
      <c r="K533" s="245">
        <v>22146</v>
      </c>
      <c r="M533" s="242">
        <f t="shared" si="192"/>
        <v>16.15435399270163</v>
      </c>
      <c r="N533" s="242"/>
      <c r="O533" s="242">
        <f t="shared" si="193"/>
        <v>13.012282445461734</v>
      </c>
      <c r="P533" s="242"/>
      <c r="Q533" s="242">
        <f t="shared" si="194"/>
        <v>16.066570419112153</v>
      </c>
      <c r="R533" s="242"/>
      <c r="S533" s="242">
        <v>36</v>
      </c>
      <c r="U533" s="242"/>
      <c r="V533" s="242"/>
      <c r="W533" s="245">
        <v>628</v>
      </c>
      <c r="Y533" s="258">
        <v>0.46447986391035839</v>
      </c>
      <c r="Z533" s="258"/>
      <c r="AA533" s="245">
        <v>43450</v>
      </c>
      <c r="AC533" s="242">
        <v>32.136385488702338</v>
      </c>
      <c r="AD533" s="242"/>
      <c r="AE533" s="245">
        <v>53279</v>
      </c>
      <c r="AG533" s="242">
        <v>39.406087052993605</v>
      </c>
      <c r="AH533" s="242"/>
      <c r="AI533" s="245">
        <v>6.7637243996597523</v>
      </c>
      <c r="AK533" s="245">
        <v>25</v>
      </c>
      <c r="AM533" s="245">
        <v>1931</v>
      </c>
      <c r="AO533" s="245">
        <v>1852</v>
      </c>
      <c r="AQ533" s="245">
        <v>747</v>
      </c>
      <c r="AS533" s="245">
        <v>757</v>
      </c>
      <c r="AU533" s="245">
        <v>744</v>
      </c>
      <c r="AW533" s="245">
        <v>1632</v>
      </c>
      <c r="AY533" s="245">
        <v>936</v>
      </c>
      <c r="BC533" s="245">
        <v>1241</v>
      </c>
      <c r="BE533" s="245">
        <v>503</v>
      </c>
      <c r="BG533" s="245">
        <v>82</v>
      </c>
      <c r="BI533" s="245">
        <v>656</v>
      </c>
      <c r="BK533" s="242"/>
      <c r="BL533" s="242"/>
      <c r="BM533" s="245">
        <v>1577</v>
      </c>
      <c r="BO533" s="245">
        <v>2654</v>
      </c>
      <c r="BQ533" s="245">
        <v>10602</v>
      </c>
      <c r="BS533" s="245">
        <v>139</v>
      </c>
      <c r="BU533" s="245">
        <v>23000</v>
      </c>
      <c r="BW533" s="242"/>
      <c r="BX533" s="242"/>
      <c r="BY533" s="245">
        <v>5.6</v>
      </c>
      <c r="CA533" s="245">
        <v>21224</v>
      </c>
      <c r="CC533" s="259">
        <v>15.697644317887653</v>
      </c>
      <c r="CE533" s="242"/>
      <c r="CF533" s="242"/>
      <c r="CG533" s="245">
        <v>59227</v>
      </c>
      <c r="CI533" s="245">
        <v>3806</v>
      </c>
      <c r="CK533" s="245">
        <v>41263</v>
      </c>
      <c r="CM533" s="250">
        <f t="shared" si="195"/>
        <v>6.038107023305253</v>
      </c>
      <c r="CN533" s="242"/>
      <c r="CO533" s="253">
        <v>5.6793076932465913</v>
      </c>
      <c r="CP533" s="242"/>
      <c r="CQ533" s="250">
        <f t="shared" si="196"/>
        <v>60.436641865459848</v>
      </c>
      <c r="CR533" s="242"/>
      <c r="CS533" s="245">
        <v>7.9088094567970728</v>
      </c>
      <c r="CU533" s="245">
        <v>15370</v>
      </c>
      <c r="CW533" s="245">
        <v>4842</v>
      </c>
      <c r="CY533" s="259">
        <f t="shared" si="190"/>
        <v>25.951002076755536</v>
      </c>
      <c r="CZ533" s="259"/>
      <c r="DA533" s="259">
        <f t="shared" si="191"/>
        <v>8.1753254427879174</v>
      </c>
      <c r="DE533" s="245">
        <v>10166</v>
      </c>
      <c r="DG533" s="245">
        <v>36909</v>
      </c>
      <c r="DI533" s="245">
        <v>7502</v>
      </c>
      <c r="DK533" s="245">
        <v>54961</v>
      </c>
      <c r="DM533" s="242">
        <v>18.496752242499227</v>
      </c>
      <c r="DN533" s="242"/>
      <c r="DO533" s="242">
        <v>67.154891650443034</v>
      </c>
      <c r="DP533" s="242"/>
      <c r="DQ533" s="242">
        <v>13.6496788631939</v>
      </c>
      <c r="DR533" s="242"/>
      <c r="DS533" s="245">
        <v>16156</v>
      </c>
      <c r="DU533" s="245">
        <v>1608</v>
      </c>
      <c r="DW533" s="245">
        <v>54964</v>
      </c>
      <c r="DY533" s="242">
        <v>29.393785022924096</v>
      </c>
      <c r="DZ533" s="242"/>
      <c r="EA533" s="242">
        <v>2.9255512699221309</v>
      </c>
      <c r="EB533" s="242"/>
      <c r="EC533" s="242">
        <v>460000</v>
      </c>
      <c r="ED533" s="242"/>
      <c r="EE533" s="242">
        <v>355000</v>
      </c>
      <c r="EF533" s="242"/>
      <c r="EG533" s="260">
        <v>9.0367176105016167</v>
      </c>
      <c r="EH533" s="242"/>
      <c r="EI533" s="260">
        <v>6.6189993024288158</v>
      </c>
      <c r="EJ533" s="242"/>
      <c r="EK533" s="242">
        <v>25.3</v>
      </c>
      <c r="EO533" s="259">
        <v>4.7502230151650311</v>
      </c>
      <c r="EP533" s="259"/>
      <c r="EQ533" s="244">
        <v>15523</v>
      </c>
      <c r="ES533" s="244">
        <v>17683</v>
      </c>
      <c r="EU533" s="244">
        <v>5708</v>
      </c>
      <c r="EW533" s="244">
        <v>1151</v>
      </c>
      <c r="EY533" s="244">
        <v>40058</v>
      </c>
      <c r="FA533" s="261">
        <v>17700</v>
      </c>
      <c r="FB533" s="261"/>
      <c r="FC533" s="261">
        <v>14331</v>
      </c>
      <c r="FD533" s="261"/>
      <c r="FE533" s="261">
        <v>7169</v>
      </c>
      <c r="FF533" s="261"/>
      <c r="FG533" s="261">
        <v>69077</v>
      </c>
      <c r="FI533" s="263">
        <v>22.472023973247246</v>
      </c>
      <c r="FJ533" s="263"/>
      <c r="FK533" s="263">
        <v>25.598969266181221</v>
      </c>
      <c r="FL533" s="263"/>
      <c r="FM533" s="263">
        <v>8.2632424685495884</v>
      </c>
      <c r="FN533" s="263"/>
      <c r="FO533" s="263">
        <v>1.666256496373612</v>
      </c>
      <c r="FP533" s="263"/>
      <c r="FQ533" s="263">
        <v>57.99035858534679</v>
      </c>
      <c r="FR533" s="263"/>
      <c r="FS533" s="263">
        <v>23.91244553179785</v>
      </c>
      <c r="FT533" s="263"/>
      <c r="FU533" s="263">
        <v>7.9650245378345907</v>
      </c>
      <c r="FV533" s="263"/>
      <c r="FW533" s="263">
        <v>4.4110195868378765</v>
      </c>
      <c r="GA533" s="254">
        <v>14.080189625630716</v>
      </c>
      <c r="GB533" s="254"/>
      <c r="GC533" s="254">
        <v>32.620757887652175</v>
      </c>
      <c r="GD533" s="254"/>
      <c r="GE533" s="254">
        <v>64.918167309894997</v>
      </c>
      <c r="GF533" s="254"/>
      <c r="GG533" s="254">
        <v>123.20741576629597</v>
      </c>
      <c r="GH533" s="254"/>
      <c r="GI533" s="254">
        <v>72.556055305414205</v>
      </c>
      <c r="GJ533" s="254"/>
      <c r="GK533" s="254">
        <v>15.077540714145281</v>
      </c>
      <c r="GL533" s="254"/>
      <c r="GM533" s="254">
        <v>0.94722634288260998</v>
      </c>
      <c r="GN533" s="254"/>
      <c r="GO533" s="254">
        <v>58.330796744443518</v>
      </c>
      <c r="GP533" s="254"/>
      <c r="GQ533" s="254">
        <v>2019</v>
      </c>
      <c r="GR533" s="254"/>
      <c r="GS533" s="254">
        <v>73.400000000000006</v>
      </c>
      <c r="GT533" s="254"/>
      <c r="GU533" s="184">
        <v>54.4</v>
      </c>
      <c r="GV533" s="184"/>
      <c r="GW533" s="184">
        <v>65.7</v>
      </c>
      <c r="GX533" s="184"/>
      <c r="GY533" s="184">
        <v>52.5</v>
      </c>
      <c r="GZ533" s="184"/>
      <c r="HC533" s="184">
        <v>20</v>
      </c>
      <c r="HG533" s="184">
        <v>711</v>
      </c>
      <c r="HH533" s="184"/>
      <c r="HI533" s="184">
        <v>5878</v>
      </c>
      <c r="HJ533" s="184"/>
      <c r="HK533" s="184">
        <v>334</v>
      </c>
      <c r="HL533" s="184"/>
      <c r="HM533" s="184">
        <v>7380</v>
      </c>
      <c r="HO533" s="183">
        <v>622.65774239176403</v>
      </c>
      <c r="HQ533" s="154"/>
      <c r="HS533" s="238">
        <v>15</v>
      </c>
      <c r="HT533" s="154"/>
      <c r="HU533" s="239"/>
      <c r="HW533" s="239">
        <v>66.016000000000005</v>
      </c>
      <c r="HX533" s="239"/>
      <c r="HY533" s="154"/>
      <c r="HZ533" s="154"/>
      <c r="IA533" s="184">
        <v>3</v>
      </c>
      <c r="IB533" s="184"/>
      <c r="IC533" s="184">
        <v>166</v>
      </c>
      <c r="ID533" s="184"/>
      <c r="IE533" s="185">
        <v>0.21078517477604075</v>
      </c>
      <c r="IF533" s="185"/>
      <c r="IG533" s="184">
        <v>11.663446337607589</v>
      </c>
    </row>
    <row r="534" spans="1:241" ht="15" customHeight="1" x14ac:dyDescent="0.25">
      <c r="A534" s="156">
        <v>531</v>
      </c>
      <c r="B534" s="197">
        <v>2011</v>
      </c>
      <c r="E534" s="245">
        <v>138977</v>
      </c>
      <c r="G534" s="245">
        <v>23822</v>
      </c>
      <c r="I534" s="245">
        <v>19205</v>
      </c>
      <c r="K534" s="245">
        <v>21808</v>
      </c>
      <c r="M534" s="242">
        <f t="shared" si="192"/>
        <v>17.140965771314679</v>
      </c>
      <c r="N534" s="242"/>
      <c r="O534" s="242">
        <f t="shared" si="193"/>
        <v>13.818833332134094</v>
      </c>
      <c r="P534" s="242"/>
      <c r="Q534" s="242">
        <f t="shared" si="194"/>
        <v>15.691805118832614</v>
      </c>
      <c r="R534" s="242"/>
      <c r="S534" s="242">
        <v>35</v>
      </c>
      <c r="U534" s="242"/>
      <c r="V534" s="242"/>
      <c r="W534" s="245">
        <v>688</v>
      </c>
      <c r="Y534" s="258">
        <v>0.46766135336301534</v>
      </c>
      <c r="Z534" s="258"/>
      <c r="AA534" s="245">
        <v>49417</v>
      </c>
      <c r="AC534" s="242">
        <v>33.590728341773442</v>
      </c>
      <c r="AD534" s="242"/>
      <c r="AE534" s="245">
        <v>57781</v>
      </c>
      <c r="AG534" s="242">
        <v>39.276076538762197</v>
      </c>
      <c r="AH534" s="244"/>
      <c r="AI534" s="245">
        <v>4.1574023821612194</v>
      </c>
      <c r="AK534" s="245">
        <v>35</v>
      </c>
      <c r="AM534" s="245">
        <v>2228</v>
      </c>
      <c r="AO534" s="245">
        <v>3892</v>
      </c>
      <c r="AQ534" s="245">
        <v>752</v>
      </c>
      <c r="AS534" s="245">
        <v>892</v>
      </c>
      <c r="AU534" s="245">
        <v>1000</v>
      </c>
      <c r="AW534" s="245">
        <v>1829</v>
      </c>
      <c r="AY534" s="245">
        <v>972</v>
      </c>
      <c r="BC534" s="245">
        <v>737</v>
      </c>
      <c r="BE534" s="245">
        <v>367</v>
      </c>
      <c r="BG534" s="245">
        <v>31</v>
      </c>
      <c r="BI534" s="245">
        <v>339</v>
      </c>
      <c r="BK534" s="242"/>
      <c r="BL534" s="242"/>
      <c r="BM534" s="245">
        <v>3477</v>
      </c>
      <c r="BO534" s="245">
        <v>3352</v>
      </c>
      <c r="BQ534" s="245">
        <v>13690</v>
      </c>
      <c r="BS534" s="245">
        <v>212</v>
      </c>
      <c r="BU534" s="245">
        <v>33171</v>
      </c>
      <c r="BW534" s="242"/>
      <c r="BX534" s="242"/>
      <c r="BY534" s="245">
        <v>3.9</v>
      </c>
      <c r="CA534" s="245">
        <v>29643</v>
      </c>
      <c r="CC534" s="259">
        <v>20.149542874621893</v>
      </c>
      <c r="CE534" s="242"/>
      <c r="CF534" s="242"/>
      <c r="CG534" s="245">
        <v>69239</v>
      </c>
      <c r="CI534" s="245">
        <v>4298</v>
      </c>
      <c r="CK534" s="245">
        <v>41010</v>
      </c>
      <c r="CM534" s="250">
        <f t="shared" si="195"/>
        <v>5.8446768293512106</v>
      </c>
      <c r="CN534" s="242"/>
      <c r="CO534" s="253">
        <v>5.0148868242637299</v>
      </c>
      <c r="CP534" s="242"/>
      <c r="CQ534" s="250">
        <f t="shared" si="196"/>
        <v>64.198102089098796</v>
      </c>
      <c r="CR534" s="242"/>
      <c r="CS534" s="245">
        <v>6.0937050876688703</v>
      </c>
      <c r="CU534" s="245">
        <v>19976</v>
      </c>
      <c r="CW534" s="245">
        <v>5017</v>
      </c>
      <c r="CY534" s="259">
        <f t="shared" si="190"/>
        <v>28.850792183595953</v>
      </c>
      <c r="CZ534" s="259"/>
      <c r="DA534" s="259">
        <f t="shared" si="191"/>
        <v>7.245916318837649</v>
      </c>
      <c r="DE534" s="245">
        <v>12537</v>
      </c>
      <c r="DG534" s="245">
        <v>38708</v>
      </c>
      <c r="DI534" s="245">
        <v>18775</v>
      </c>
      <c r="DK534" s="245">
        <v>70641</v>
      </c>
      <c r="DM534" s="242">
        <v>17.747483755892471</v>
      </c>
      <c r="DN534" s="242"/>
      <c r="DO534" s="242">
        <v>54.79537379142424</v>
      </c>
      <c r="DP534" s="242"/>
      <c r="DQ534" s="242">
        <v>26.578049574609647</v>
      </c>
      <c r="DR534" s="242"/>
      <c r="DS534" s="245">
        <v>18968</v>
      </c>
      <c r="DU534" s="245">
        <v>1653</v>
      </c>
      <c r="DW534" s="245">
        <v>58583</v>
      </c>
      <c r="DY534" s="242">
        <v>32.377993615895392</v>
      </c>
      <c r="DZ534" s="242"/>
      <c r="EA534" s="242">
        <v>2.8216376764590412</v>
      </c>
      <c r="EB534" s="242"/>
      <c r="EC534" s="242">
        <v>503000</v>
      </c>
      <c r="ED534" s="242"/>
      <c r="EE534" s="242">
        <v>395000</v>
      </c>
      <c r="EF534" s="242"/>
      <c r="EG534" s="242">
        <v>8.0285062952273396</v>
      </c>
      <c r="EH534" s="242"/>
      <c r="EI534" s="242">
        <v>4.8625925461162005</v>
      </c>
      <c r="EJ534" s="242"/>
      <c r="EK534" s="242">
        <v>24.7</v>
      </c>
      <c r="EO534" s="259">
        <v>5.2954959645925541</v>
      </c>
      <c r="EP534" s="259"/>
      <c r="EQ534" s="266">
        <v>17327</v>
      </c>
      <c r="ER534" s="266"/>
      <c r="ES534" s="266">
        <v>18455</v>
      </c>
      <c r="ET534" s="266"/>
      <c r="EU534" s="266">
        <v>6185</v>
      </c>
      <c r="EV534" s="266"/>
      <c r="EW534" s="266">
        <v>1092</v>
      </c>
      <c r="EX534" s="266"/>
      <c r="EY534" s="244">
        <v>43059</v>
      </c>
      <c r="FA534" s="244">
        <v>20051</v>
      </c>
      <c r="FC534" s="244">
        <v>5474</v>
      </c>
      <c r="FE534" s="244">
        <v>2250</v>
      </c>
      <c r="FG534" s="244">
        <f t="shared" ref="FG534" si="197">SUM(EY534,FA534,FC534,FE534)</f>
        <v>70834</v>
      </c>
      <c r="FI534" s="257">
        <f>EQ534/FG534*100</f>
        <v>24.461416833723916</v>
      </c>
      <c r="FJ534" s="257"/>
      <c r="FK534" s="257">
        <f>ES534/FG534*100</f>
        <v>26.053872434141795</v>
      </c>
      <c r="FL534" s="257"/>
      <c r="FM534" s="257">
        <f>EU534/FG534*100</f>
        <v>8.731682525340938</v>
      </c>
      <c r="FN534" s="257"/>
      <c r="FO534" s="257">
        <f>EW534/FG534*100</f>
        <v>1.5416325493407121</v>
      </c>
      <c r="FP534" s="257"/>
      <c r="FQ534" s="257">
        <f>EY534/FG534*100</f>
        <v>60.788604342547359</v>
      </c>
      <c r="FS534" s="242">
        <f>FA534/FG534*100</f>
        <v>28.307027698562838</v>
      </c>
      <c r="FT534" s="242"/>
      <c r="FU534" s="242">
        <f>FC534/FG534*100</f>
        <v>7.727927266566903</v>
      </c>
      <c r="FV534" s="242"/>
      <c r="FW534" s="242">
        <f>FE534/FG534*100</f>
        <v>3.1764406923228963</v>
      </c>
      <c r="GA534" s="254">
        <v>9.9520077245735639</v>
      </c>
      <c r="GB534" s="254"/>
      <c r="GC534" s="254">
        <v>34.07011974132439</v>
      </c>
      <c r="GD534" s="254"/>
      <c r="GE534" s="254">
        <v>68.956883914338647</v>
      </c>
      <c r="GF534" s="254"/>
      <c r="GG534" s="254">
        <v>128.60457631644778</v>
      </c>
      <c r="GH534" s="254"/>
      <c r="GI534" s="254">
        <v>80.483781047174759</v>
      </c>
      <c r="GJ534" s="254"/>
      <c r="GK534" s="254">
        <v>17.593708100697121</v>
      </c>
      <c r="GL534" s="254"/>
      <c r="GM534" s="254">
        <v>0</v>
      </c>
      <c r="GN534" s="254"/>
      <c r="GO534" s="254">
        <v>61.196091531434725</v>
      </c>
      <c r="GP534" s="254"/>
      <c r="GQ534" s="254">
        <v>2219</v>
      </c>
      <c r="GR534" s="254"/>
      <c r="GS534" s="254">
        <v>83.7</v>
      </c>
      <c r="GT534" s="254"/>
      <c r="GU534" s="184">
        <v>72.7</v>
      </c>
      <c r="GV534" s="184"/>
      <c r="GW534" s="184">
        <v>65</v>
      </c>
      <c r="GX534" s="184"/>
      <c r="GY534" s="184">
        <v>49.900000000000006</v>
      </c>
      <c r="GZ534" s="184"/>
      <c r="HC534" s="184">
        <v>20</v>
      </c>
      <c r="HG534" s="184">
        <v>756</v>
      </c>
      <c r="HH534" s="184"/>
      <c r="HI534" s="184">
        <v>5414</v>
      </c>
      <c r="HJ534" s="184"/>
      <c r="HK534" s="184">
        <v>307</v>
      </c>
      <c r="HL534" s="184"/>
      <c r="HM534" s="184">
        <v>6964</v>
      </c>
      <c r="HO534" s="183">
        <v>617.38695144335054</v>
      </c>
      <c r="HQ534" s="154"/>
      <c r="HS534" s="238">
        <v>15</v>
      </c>
      <c r="HT534" s="154"/>
      <c r="HU534" s="239"/>
      <c r="HW534" s="239">
        <v>69.678663659999998</v>
      </c>
      <c r="HX534" s="239"/>
      <c r="HY534" s="154"/>
      <c r="HZ534" s="154"/>
      <c r="IA534" s="184">
        <v>4</v>
      </c>
      <c r="IB534" s="184"/>
      <c r="IC534" s="184">
        <v>201</v>
      </c>
      <c r="ID534" s="184"/>
      <c r="IE534" s="185">
        <v>0.27774884560636043</v>
      </c>
      <c r="IF534" s="185"/>
      <c r="IG534" s="184">
        <v>13.956879491719613</v>
      </c>
    </row>
    <row r="535" spans="1:241" ht="15" customHeight="1" x14ac:dyDescent="0.25">
      <c r="A535" s="156">
        <v>532</v>
      </c>
      <c r="B535" s="155"/>
      <c r="C535" s="244"/>
      <c r="D535" s="244"/>
      <c r="E535" s="245">
        <v>140385</v>
      </c>
      <c r="F535" s="244"/>
      <c r="G535" s="244">
        <v>26101</v>
      </c>
      <c r="H535" s="244"/>
      <c r="I535" s="244">
        <v>19988</v>
      </c>
      <c r="J535" s="244"/>
      <c r="K535" s="244">
        <v>22321</v>
      </c>
      <c r="L535" s="244"/>
      <c r="M535" s="242">
        <f t="shared" si="192"/>
        <v>18.592442212487089</v>
      </c>
      <c r="N535" s="242"/>
      <c r="O535" s="242">
        <f>I535/E535*100</f>
        <v>14.237988389072905</v>
      </c>
      <c r="P535" s="242"/>
      <c r="Q535" s="242">
        <f>K535/E535*100</f>
        <v>15.899846849734658</v>
      </c>
      <c r="R535" s="244"/>
      <c r="S535" s="244">
        <v>34</v>
      </c>
      <c r="U535" s="244"/>
      <c r="V535" s="244"/>
      <c r="W535" s="244">
        <v>813</v>
      </c>
      <c r="X535" s="244"/>
      <c r="Y535" s="244">
        <v>0.50011072562190884</v>
      </c>
      <c r="Z535" s="244"/>
      <c r="AA535" s="244">
        <v>66270</v>
      </c>
      <c r="AB535" s="244"/>
      <c r="AC535" s="244">
        <v>40.76548313279693</v>
      </c>
      <c r="AD535" s="244"/>
      <c r="AE535" s="244">
        <v>71535</v>
      </c>
      <c r="AF535" s="244"/>
      <c r="AG535" s="245">
        <v>44.004207573632534</v>
      </c>
      <c r="AH535" s="244"/>
      <c r="AI535" s="244"/>
      <c r="AJ535" s="244"/>
      <c r="AK535" s="244">
        <v>49</v>
      </c>
      <c r="AL535" s="244"/>
      <c r="AM535" s="244">
        <v>2665</v>
      </c>
      <c r="AN535" s="244"/>
      <c r="AO535" s="244">
        <v>4090</v>
      </c>
      <c r="AP535" s="244"/>
      <c r="AQ535" s="244">
        <v>728</v>
      </c>
      <c r="AR535" s="244"/>
      <c r="AS535" s="244">
        <v>1138</v>
      </c>
      <c r="AT535" s="244"/>
      <c r="AU535" s="244">
        <v>998</v>
      </c>
      <c r="AV535" s="244"/>
      <c r="AW535" s="244">
        <v>1674</v>
      </c>
      <c r="AX535" s="244"/>
      <c r="AY535" s="244">
        <v>1173</v>
      </c>
      <c r="AZ535" s="244"/>
      <c r="BA535" s="244"/>
      <c r="BB535" s="244"/>
      <c r="BC535" s="244">
        <v>976</v>
      </c>
      <c r="BD535" s="244"/>
      <c r="BE535" s="244">
        <v>424</v>
      </c>
      <c r="BF535" s="244"/>
      <c r="BG535" s="244">
        <v>85</v>
      </c>
      <c r="BH535" s="244"/>
      <c r="BI535" s="244">
        <v>467</v>
      </c>
      <c r="BJ535" s="244"/>
      <c r="BK535" s="244"/>
      <c r="BL535" s="244"/>
      <c r="BM535" s="244">
        <v>4802</v>
      </c>
      <c r="BN535" s="244"/>
      <c r="BO535" s="244">
        <v>3390</v>
      </c>
      <c r="BP535" s="244"/>
      <c r="BQ535" s="244">
        <v>15849</v>
      </c>
      <c r="BR535" s="244"/>
      <c r="BS535" s="244">
        <v>206</v>
      </c>
      <c r="BT535" s="244"/>
      <c r="BU535" s="244">
        <v>52871</v>
      </c>
      <c r="BW535" s="244"/>
      <c r="BX535" s="244"/>
      <c r="BY535" s="244"/>
      <c r="BZ535" s="244"/>
      <c r="CA535" s="244">
        <v>41175</v>
      </c>
      <c r="CB535" s="244"/>
      <c r="CC535" s="244">
        <v>25.328486011663099</v>
      </c>
      <c r="CE535" s="244"/>
      <c r="CF535" s="244"/>
      <c r="CG535" s="256">
        <v>80352</v>
      </c>
      <c r="CH535" s="256"/>
      <c r="CI535" s="256">
        <v>5913</v>
      </c>
      <c r="CJ535" s="256"/>
      <c r="CK535" s="256">
        <v>41768</v>
      </c>
      <c r="CL535" s="244"/>
      <c r="CM535" s="250">
        <f t="shared" si="195"/>
        <v>6.854460093896714</v>
      </c>
      <c r="CN535" s="244"/>
      <c r="CO535" s="257">
        <v>4.4669260700389106</v>
      </c>
      <c r="CP535" s="244"/>
      <c r="CQ535" s="250">
        <f t="shared" si="196"/>
        <v>67.377160575789048</v>
      </c>
      <c r="CR535" s="244"/>
      <c r="CS535" s="245">
        <v>3.887082471179427</v>
      </c>
      <c r="CT535" s="244"/>
      <c r="CU535" s="245">
        <v>25028</v>
      </c>
      <c r="CW535" s="245">
        <v>5711</v>
      </c>
      <c r="CX535" s="244"/>
      <c r="CY535" s="252">
        <f t="shared" si="190"/>
        <v>31.147949024293109</v>
      </c>
      <c r="CZ535" s="244"/>
      <c r="DA535" s="252">
        <f t="shared" si="191"/>
        <v>7.1074771007566708</v>
      </c>
      <c r="DE535" s="244"/>
      <c r="DF535" s="244"/>
      <c r="DG535" s="244"/>
      <c r="DH535" s="244"/>
      <c r="DI535" s="244"/>
      <c r="DJ535" s="244"/>
      <c r="DK535" s="244"/>
      <c r="DL535" s="244"/>
      <c r="DM535" s="244"/>
      <c r="DN535" s="244"/>
      <c r="DO535" s="244"/>
      <c r="DP535" s="244"/>
      <c r="DQ535" s="244"/>
      <c r="DR535" s="244"/>
      <c r="DS535" s="244">
        <v>23369</v>
      </c>
      <c r="DT535" s="244"/>
      <c r="DU535" s="244">
        <v>1609</v>
      </c>
      <c r="DV535" s="244"/>
      <c r="DW535" s="244">
        <v>70712</v>
      </c>
      <c r="DX535" s="244"/>
      <c r="DY535" s="244">
        <v>33.048138929743182</v>
      </c>
      <c r="DZ535" s="244"/>
      <c r="EA535" s="244">
        <v>2.2754270845118225</v>
      </c>
      <c r="EB535" s="244"/>
      <c r="EC535" s="245">
        <v>590000</v>
      </c>
      <c r="ED535" s="244"/>
      <c r="EE535" s="245">
        <v>420000</v>
      </c>
      <c r="EG535" s="245">
        <v>10.8</v>
      </c>
      <c r="EI535" s="245">
        <v>6</v>
      </c>
      <c r="EK535" s="242">
        <v>26.900000000000002</v>
      </c>
      <c r="EO535" s="244">
        <v>4.5999999999999996</v>
      </c>
      <c r="EP535" s="244"/>
      <c r="GA535" s="254">
        <v>11.48948181542006</v>
      </c>
      <c r="GB535" s="254"/>
      <c r="GC535" s="254">
        <v>34.656979456533598</v>
      </c>
      <c r="GD535" s="254"/>
      <c r="GE535" s="254">
        <v>70.473464684930633</v>
      </c>
      <c r="GF535" s="254"/>
      <c r="GG535" s="254">
        <v>143.30253203650537</v>
      </c>
      <c r="GH535" s="254"/>
      <c r="GI535" s="254">
        <v>86.961538885527233</v>
      </c>
      <c r="GJ535" s="254"/>
      <c r="GK535" s="254">
        <v>19.671063638396017</v>
      </c>
      <c r="GL535" s="254"/>
      <c r="GM535" s="254">
        <v>0</v>
      </c>
      <c r="GN535" s="254"/>
      <c r="GO535" s="254">
        <v>65.555997366235403</v>
      </c>
      <c r="GP535" s="254"/>
      <c r="GQ535" s="254">
        <v>2277</v>
      </c>
      <c r="GR535" s="254"/>
      <c r="GS535" s="254">
        <v>74.099999999999994</v>
      </c>
      <c r="GT535" s="254"/>
      <c r="GU535" s="184">
        <v>56.9</v>
      </c>
      <c r="GV535" s="184"/>
      <c r="GW535" s="184">
        <v>67.8</v>
      </c>
      <c r="GX535" s="184"/>
      <c r="GY535" s="184">
        <v>53.9</v>
      </c>
      <c r="GZ535" s="184"/>
      <c r="HC535" s="184"/>
      <c r="HG535" s="184">
        <v>798</v>
      </c>
      <c r="HH535" s="184"/>
      <c r="HI535" s="184">
        <v>4690</v>
      </c>
      <c r="HJ535" s="184"/>
      <c r="HK535" s="184">
        <v>218</v>
      </c>
      <c r="HL535" s="184"/>
      <c r="HM535" s="184">
        <v>6156</v>
      </c>
      <c r="HO535" s="183">
        <v>590.7452312253107</v>
      </c>
      <c r="HQ535" s="154"/>
      <c r="HS535" s="238">
        <v>15</v>
      </c>
      <c r="HT535" s="154"/>
      <c r="HU535" s="239"/>
      <c r="HW535" s="239">
        <v>71.182320910000001</v>
      </c>
      <c r="HX535" s="239"/>
      <c r="HY535" s="154"/>
      <c r="HZ535" s="154"/>
      <c r="IA535" s="184">
        <v>5</v>
      </c>
      <c r="IB535" s="184"/>
      <c r="IC535" s="184">
        <v>182</v>
      </c>
      <c r="ID535" s="184"/>
      <c r="IE535" s="185">
        <v>0.34270047978067164</v>
      </c>
      <c r="IF535" s="185"/>
      <c r="IG535" s="184">
        <v>12.474297464016448</v>
      </c>
    </row>
    <row r="536" spans="1:241" ht="15" customHeight="1" x14ac:dyDescent="0.25">
      <c r="A536" s="156">
        <v>533</v>
      </c>
      <c r="B536" s="155"/>
      <c r="C536" s="244"/>
      <c r="D536" s="244"/>
      <c r="E536" s="245">
        <v>142306</v>
      </c>
      <c r="F536" s="244"/>
      <c r="G536" s="244">
        <v>26499</v>
      </c>
      <c r="H536" s="244"/>
      <c r="I536" s="244">
        <v>19638</v>
      </c>
      <c r="J536" s="244"/>
      <c r="K536" s="244">
        <v>22849</v>
      </c>
      <c r="L536" s="244"/>
      <c r="M536" s="244">
        <v>15.464206306132811</v>
      </c>
      <c r="N536" s="244"/>
      <c r="O536" s="244">
        <v>11.460284668849246</v>
      </c>
      <c r="P536" s="244"/>
      <c r="Q536" s="244">
        <v>13.334150341100742</v>
      </c>
      <c r="R536" s="244"/>
      <c r="S536" s="244">
        <v>35</v>
      </c>
      <c r="U536" s="244"/>
      <c r="V536" s="244"/>
      <c r="W536" s="245">
        <v>1086</v>
      </c>
      <c r="Y536" s="245">
        <v>0.65894059826466844</v>
      </c>
      <c r="AA536" s="245">
        <v>56436</v>
      </c>
      <c r="AC536" s="245">
        <v>34.377817304646577</v>
      </c>
      <c r="AE536" s="245">
        <v>59158</v>
      </c>
      <c r="AG536" s="245">
        <v>36.135187798158967</v>
      </c>
      <c r="AK536" s="245">
        <v>51</v>
      </c>
      <c r="AM536" s="245">
        <v>2104</v>
      </c>
      <c r="AO536" s="245">
        <v>4035</v>
      </c>
      <c r="AQ536" s="245">
        <v>604</v>
      </c>
      <c r="AS536" s="245">
        <v>1377</v>
      </c>
      <c r="AU536" s="245">
        <v>996</v>
      </c>
      <c r="AW536" s="245">
        <v>1912</v>
      </c>
      <c r="AY536" s="245">
        <v>1252</v>
      </c>
      <c r="AZ536" s="244"/>
      <c r="BA536" s="244"/>
      <c r="BB536" s="244"/>
      <c r="BC536" s="244">
        <v>1020</v>
      </c>
      <c r="BD536" s="244"/>
      <c r="BE536" s="244">
        <v>411</v>
      </c>
      <c r="BF536" s="244"/>
      <c r="BG536" s="244">
        <v>127</v>
      </c>
      <c r="BH536" s="244"/>
      <c r="BI536" s="244">
        <v>482</v>
      </c>
      <c r="BJ536" s="244"/>
      <c r="BK536" s="244"/>
      <c r="BL536" s="244"/>
      <c r="BM536" s="245">
        <v>6191</v>
      </c>
      <c r="BO536" s="245">
        <v>3514</v>
      </c>
      <c r="BQ536" s="245">
        <v>16748</v>
      </c>
      <c r="BS536" s="245">
        <v>331</v>
      </c>
      <c r="BU536" s="245">
        <v>70579</v>
      </c>
      <c r="BW536" s="244"/>
      <c r="BX536" s="244"/>
      <c r="BY536" s="244"/>
      <c r="BZ536" s="244"/>
      <c r="CA536" s="244">
        <v>53669</v>
      </c>
      <c r="CB536" s="244"/>
      <c r="CC536" s="244">
        <v>33.126762997574239</v>
      </c>
      <c r="CE536" s="244"/>
      <c r="CF536" s="244"/>
      <c r="CG536" s="244">
        <v>93061</v>
      </c>
      <c r="CH536" s="244"/>
      <c r="CI536" s="244">
        <v>4932</v>
      </c>
      <c r="CJ536" s="244"/>
      <c r="CK536" s="244">
        <v>40089</v>
      </c>
      <c r="CL536" s="244"/>
      <c r="CM536" s="244">
        <v>5.0330125621217841</v>
      </c>
      <c r="CN536" s="244"/>
      <c r="CO536" s="257">
        <v>8</v>
      </c>
      <c r="CP536" s="244"/>
      <c r="CQ536" s="244">
        <v>70.967251343404641</v>
      </c>
      <c r="CR536" s="244"/>
      <c r="CS536" s="244">
        <v>3.7631271878646442</v>
      </c>
      <c r="CT536" s="244"/>
      <c r="CU536" s="244">
        <v>32299</v>
      </c>
      <c r="CV536" s="244"/>
      <c r="CW536" s="244">
        <v>5801</v>
      </c>
      <c r="CX536" s="244"/>
      <c r="CY536" s="244">
        <v>35.329570562884207</v>
      </c>
      <c r="CZ536" s="244"/>
      <c r="DA536" s="244">
        <v>6.3452998184244489</v>
      </c>
      <c r="DE536" s="245">
        <v>12575</v>
      </c>
      <c r="DG536" s="245">
        <v>36218</v>
      </c>
      <c r="DI536" s="245">
        <v>18715</v>
      </c>
      <c r="DK536" s="245">
        <v>67877</v>
      </c>
      <c r="DM536" s="245">
        <v>18.526157608615584</v>
      </c>
      <c r="DO536" s="245">
        <v>53.358280418993175</v>
      </c>
      <c r="DQ536" s="245">
        <v>27.571931582126492</v>
      </c>
      <c r="DS536" s="245">
        <v>25980</v>
      </c>
      <c r="DU536" s="245">
        <v>1578</v>
      </c>
      <c r="DW536" s="245">
        <v>67874</v>
      </c>
      <c r="DY536" s="245">
        <v>38.765704736041059</v>
      </c>
      <c r="EA536" s="245">
        <v>2.3545913038288222</v>
      </c>
      <c r="EB536" s="244"/>
      <c r="EC536" s="245">
        <v>567000</v>
      </c>
      <c r="ED536" s="244"/>
      <c r="EE536" s="245">
        <v>415000</v>
      </c>
      <c r="EK536" s="242">
        <v>15.1</v>
      </c>
      <c r="EO536" s="244">
        <v>3.0196557694266222</v>
      </c>
      <c r="EP536" s="244"/>
      <c r="GA536" s="254">
        <v>10.394437334976924</v>
      </c>
      <c r="GB536" s="254"/>
      <c r="GC536" s="254">
        <v>36.706944141975129</v>
      </c>
      <c r="GD536" s="254"/>
      <c r="GE536" s="254">
        <v>79.312549880244774</v>
      </c>
      <c r="GF536" s="254"/>
      <c r="GG536" s="254">
        <v>134.47657482265254</v>
      </c>
      <c r="GH536" s="254"/>
      <c r="GI536" s="254">
        <v>100.99284782582164</v>
      </c>
      <c r="GJ536" s="254"/>
      <c r="GK536" s="254">
        <v>21.50552945384004</v>
      </c>
      <c r="GL536" s="254"/>
      <c r="GM536" s="254">
        <v>0</v>
      </c>
      <c r="GN536" s="254"/>
      <c r="GO536" s="254">
        <v>68.424076055104109</v>
      </c>
      <c r="GP536" s="254"/>
      <c r="GQ536" s="254">
        <v>2280</v>
      </c>
      <c r="GR536" s="254"/>
      <c r="GS536" s="254">
        <v>77</v>
      </c>
      <c r="GT536" s="254"/>
      <c r="GU536" s="184">
        <v>56.6</v>
      </c>
      <c r="GV536" s="184"/>
      <c r="GW536" s="184">
        <v>68</v>
      </c>
      <c r="GX536" s="184"/>
      <c r="GY536" s="184">
        <v>54.699999999999996</v>
      </c>
      <c r="GZ536" s="184"/>
      <c r="HC536" s="184"/>
      <c r="HG536" s="184">
        <v>837</v>
      </c>
      <c r="HH536" s="184"/>
      <c r="HI536" s="184">
        <v>5158</v>
      </c>
      <c r="HJ536" s="184"/>
      <c r="HK536" s="184">
        <v>258</v>
      </c>
      <c r="HL536" s="184"/>
      <c r="HM536" s="184">
        <v>6766</v>
      </c>
      <c r="HO536" s="183">
        <v>575.56006695872065</v>
      </c>
      <c r="HQ536" s="154"/>
      <c r="HS536" s="238">
        <v>15</v>
      </c>
      <c r="HT536" s="154"/>
      <c r="HU536" s="239"/>
      <c r="HW536" s="239">
        <v>71.842967569999999</v>
      </c>
      <c r="HX536" s="239"/>
      <c r="HY536" s="154"/>
      <c r="HZ536" s="154"/>
      <c r="IA536" s="184">
        <v>2</v>
      </c>
      <c r="IB536" s="184"/>
      <c r="IC536" s="184">
        <v>180</v>
      </c>
      <c r="ID536" s="184"/>
      <c r="IE536" s="185">
        <v>0.13411837287590028</v>
      </c>
      <c r="IF536" s="185"/>
      <c r="IG536" s="184">
        <v>12.070653558831024</v>
      </c>
    </row>
    <row r="537" spans="1:241" ht="15" customHeight="1" x14ac:dyDescent="0.25">
      <c r="A537" s="156">
        <v>534</v>
      </c>
      <c r="B537" s="155"/>
      <c r="C537" s="244"/>
      <c r="D537" s="244"/>
      <c r="E537" s="245">
        <v>145011</v>
      </c>
      <c r="F537" s="244"/>
      <c r="G537" s="244"/>
      <c r="H537" s="244"/>
      <c r="I537" s="244"/>
      <c r="J537" s="244"/>
      <c r="K537" s="244"/>
      <c r="L537" s="244"/>
      <c r="M537" s="244"/>
      <c r="N537" s="244"/>
      <c r="O537" s="244"/>
      <c r="P537" s="244"/>
      <c r="Q537" s="244"/>
      <c r="R537" s="244"/>
      <c r="S537" s="244"/>
      <c r="U537" s="244"/>
      <c r="V537" s="244"/>
      <c r="W537" s="244"/>
      <c r="X537" s="244"/>
      <c r="Y537" s="244"/>
      <c r="Z537" s="244"/>
      <c r="AA537" s="244"/>
      <c r="AB537" s="244"/>
      <c r="AC537" s="244"/>
      <c r="AD537" s="244"/>
      <c r="AE537" s="244"/>
      <c r="AF537" s="244"/>
      <c r="AG537" s="244"/>
      <c r="AH537" s="244"/>
      <c r="AI537" s="244"/>
      <c r="AJ537" s="244"/>
      <c r="AK537" s="244"/>
      <c r="AL537" s="244"/>
      <c r="AM537" s="244"/>
      <c r="AN537" s="244"/>
      <c r="AO537" s="244"/>
      <c r="AP537" s="244"/>
      <c r="AQ537" s="244"/>
      <c r="AR537" s="244"/>
      <c r="AS537" s="244"/>
      <c r="AT537" s="244"/>
      <c r="AU537" s="244"/>
      <c r="AV537" s="244"/>
      <c r="AW537" s="244"/>
      <c r="AX537" s="244"/>
      <c r="AY537" s="244"/>
      <c r="AZ537" s="244"/>
      <c r="BA537" s="244"/>
      <c r="BB537" s="244"/>
      <c r="BC537" s="244">
        <v>1163</v>
      </c>
      <c r="BD537" s="244"/>
      <c r="BE537" s="244">
        <v>442</v>
      </c>
      <c r="BF537" s="244"/>
      <c r="BG537" s="244">
        <v>67</v>
      </c>
      <c r="BH537" s="244"/>
      <c r="BI537" s="244">
        <v>647</v>
      </c>
      <c r="BJ537" s="244"/>
      <c r="BK537" s="244"/>
      <c r="BL537" s="244"/>
      <c r="BM537" s="244"/>
      <c r="BN537" s="244"/>
      <c r="BO537" s="244"/>
      <c r="BP537" s="244"/>
      <c r="BQ537" s="244"/>
      <c r="BR537" s="244"/>
      <c r="BS537" s="244"/>
      <c r="BT537" s="244"/>
      <c r="BU537" s="244"/>
      <c r="BW537" s="244"/>
      <c r="BX537" s="244"/>
      <c r="BY537" s="244"/>
      <c r="BZ537" s="244"/>
      <c r="CA537" s="244"/>
      <c r="CB537" s="244"/>
      <c r="CC537" s="244"/>
      <c r="CE537" s="244"/>
      <c r="CF537" s="244"/>
      <c r="CG537" s="244"/>
      <c r="CH537" s="244"/>
      <c r="CI537" s="244"/>
      <c r="CJ537" s="244"/>
      <c r="CK537" s="244"/>
      <c r="CL537" s="244"/>
      <c r="CM537" s="244"/>
      <c r="CN537" s="244"/>
      <c r="CO537" s="257">
        <v>7.4</v>
      </c>
      <c r="CP537" s="244"/>
      <c r="CQ537" s="244"/>
      <c r="CR537" s="244"/>
      <c r="CS537" s="244"/>
      <c r="CT537" s="244"/>
      <c r="CU537" s="244"/>
      <c r="CV537" s="244"/>
      <c r="CW537" s="244"/>
      <c r="CX537" s="244"/>
      <c r="CY537" s="244"/>
      <c r="CZ537" s="244"/>
      <c r="DA537" s="244"/>
      <c r="DE537" s="244"/>
      <c r="DF537" s="244"/>
      <c r="DG537" s="244"/>
      <c r="DH537" s="244"/>
      <c r="DI537" s="244"/>
      <c r="DJ537" s="244"/>
      <c r="DK537" s="244"/>
      <c r="DL537" s="244"/>
      <c r="DM537" s="244"/>
      <c r="DN537" s="244"/>
      <c r="DO537" s="244"/>
      <c r="DP537" s="244"/>
      <c r="DQ537" s="244"/>
      <c r="DR537" s="244"/>
      <c r="DS537" s="244"/>
      <c r="DT537" s="244"/>
      <c r="DU537" s="244"/>
      <c r="DV537" s="244"/>
      <c r="DW537" s="244"/>
      <c r="DX537" s="244"/>
      <c r="DY537" s="244"/>
      <c r="DZ537" s="244"/>
      <c r="EA537" s="244"/>
      <c r="EB537" s="244"/>
      <c r="EC537" s="245">
        <v>545000</v>
      </c>
      <c r="ED537" s="244"/>
      <c r="EE537" s="245">
        <v>425000</v>
      </c>
      <c r="EK537" s="242">
        <v>5.3</v>
      </c>
      <c r="EO537" s="244"/>
      <c r="EP537" s="244"/>
      <c r="GA537" s="254">
        <v>10.634168032985366</v>
      </c>
      <c r="GB537" s="254"/>
      <c r="GC537" s="254">
        <v>30.372122572341656</v>
      </c>
      <c r="GD537" s="254"/>
      <c r="GE537" s="254">
        <v>73.744886981187165</v>
      </c>
      <c r="GF537" s="254"/>
      <c r="GG537" s="254">
        <v>136.98953249526349</v>
      </c>
      <c r="GH537" s="254"/>
      <c r="GI537" s="254">
        <v>102.18902425001284</v>
      </c>
      <c r="GJ537" s="254"/>
      <c r="GK537" s="254">
        <v>24.49628777574306</v>
      </c>
      <c r="GL537" s="254"/>
      <c r="GM537" s="254">
        <v>1.5265692463792384</v>
      </c>
      <c r="GN537" s="254"/>
      <c r="GO537" s="254">
        <v>67.363642800701356</v>
      </c>
      <c r="GP537" s="254"/>
      <c r="GQ537" s="254">
        <v>2308</v>
      </c>
      <c r="GR537" s="254"/>
      <c r="GS537" s="254">
        <v>79.099999999999994</v>
      </c>
      <c r="GT537" s="254"/>
      <c r="GU537" s="184">
        <v>58.8</v>
      </c>
      <c r="GV537" s="184"/>
      <c r="GW537" s="184">
        <v>67</v>
      </c>
      <c r="GX537" s="184"/>
      <c r="GY537" s="184">
        <v>54.9</v>
      </c>
      <c r="GZ537" s="184"/>
      <c r="HC537" s="184"/>
      <c r="HG537" s="184">
        <v>907</v>
      </c>
      <c r="HH537" s="184"/>
      <c r="HI537" s="184">
        <v>5564</v>
      </c>
      <c r="HJ537" s="184"/>
      <c r="HK537" s="184">
        <v>307</v>
      </c>
      <c r="HL537" s="184"/>
      <c r="HM537" s="184">
        <v>7406</v>
      </c>
      <c r="HO537" s="183">
        <v>590.19848937291408</v>
      </c>
      <c r="HQ537" s="154"/>
      <c r="HS537" s="238">
        <v>15</v>
      </c>
      <c r="HT537" s="154"/>
      <c r="HU537" s="239"/>
      <c r="HW537" s="239">
        <v>72.193600810000007</v>
      </c>
      <c r="HX537" s="239"/>
      <c r="HY537" s="154"/>
      <c r="HZ537" s="154"/>
      <c r="IA537" s="184">
        <v>7</v>
      </c>
      <c r="IB537" s="184"/>
      <c r="IC537" s="184">
        <v>123</v>
      </c>
      <c r="ID537" s="184"/>
      <c r="IE537" s="185">
        <v>0.46407403969821925</v>
      </c>
      <c r="IF537" s="185"/>
      <c r="IG537" s="184">
        <v>8.1544438404115667</v>
      </c>
    </row>
    <row r="538" spans="1:241" ht="15" customHeight="1" x14ac:dyDescent="0.25">
      <c r="A538" s="156">
        <v>535</v>
      </c>
      <c r="B538" s="155"/>
      <c r="C538" s="244"/>
      <c r="D538" s="244"/>
      <c r="E538" s="245">
        <v>147406</v>
      </c>
      <c r="F538" s="244"/>
      <c r="G538" s="244"/>
      <c r="H538" s="244"/>
      <c r="I538" s="244"/>
      <c r="J538" s="244"/>
      <c r="K538" s="244"/>
      <c r="L538" s="244"/>
      <c r="M538" s="244"/>
      <c r="N538" s="244"/>
      <c r="O538" s="244"/>
      <c r="P538" s="244"/>
      <c r="Q538" s="244"/>
      <c r="R538" s="244"/>
      <c r="S538" s="244"/>
      <c r="U538" s="244"/>
      <c r="V538" s="244"/>
      <c r="W538" s="244"/>
      <c r="X538" s="244"/>
      <c r="Y538" s="244"/>
      <c r="Z538" s="244"/>
      <c r="AA538" s="244"/>
      <c r="AB538" s="244"/>
      <c r="AC538" s="244"/>
      <c r="AD538" s="244"/>
      <c r="AE538" s="244"/>
      <c r="AF538" s="244"/>
      <c r="AG538" s="244"/>
      <c r="AH538" s="244"/>
      <c r="AI538" s="244"/>
      <c r="AJ538" s="244"/>
      <c r="AK538" s="244"/>
      <c r="AL538" s="244"/>
      <c r="AM538" s="244"/>
      <c r="AN538" s="244"/>
      <c r="AO538" s="244"/>
      <c r="AP538" s="244"/>
      <c r="AQ538" s="244"/>
      <c r="AR538" s="244"/>
      <c r="AS538" s="244"/>
      <c r="AT538" s="244"/>
      <c r="AU538" s="244"/>
      <c r="AV538" s="244"/>
      <c r="AW538" s="244"/>
      <c r="AX538" s="244"/>
      <c r="AY538" s="244"/>
      <c r="AZ538" s="244"/>
      <c r="BA538" s="244"/>
      <c r="BB538" s="244"/>
      <c r="BC538" s="244">
        <v>933</v>
      </c>
      <c r="BD538" s="244"/>
      <c r="BE538" s="244">
        <v>389</v>
      </c>
      <c r="BF538" s="244"/>
      <c r="BG538" s="244">
        <v>59</v>
      </c>
      <c r="BH538" s="244"/>
      <c r="BI538" s="244">
        <v>369</v>
      </c>
      <c r="BJ538" s="244"/>
      <c r="BK538" s="244"/>
      <c r="BL538" s="244"/>
      <c r="BM538" s="244"/>
      <c r="BN538" s="244"/>
      <c r="BO538" s="244"/>
      <c r="BP538" s="244"/>
      <c r="BQ538" s="244"/>
      <c r="BR538" s="244"/>
      <c r="BS538" s="244"/>
      <c r="BT538" s="244"/>
      <c r="BU538" s="244"/>
      <c r="BW538" s="244"/>
      <c r="BX538" s="244"/>
      <c r="BY538" s="244"/>
      <c r="BZ538" s="244"/>
      <c r="CA538" s="244"/>
      <c r="CB538" s="244"/>
      <c r="CC538" s="244"/>
      <c r="CE538" s="244"/>
      <c r="CF538" s="244"/>
      <c r="CG538" s="244"/>
      <c r="CH538" s="244"/>
      <c r="CI538" s="244"/>
      <c r="CJ538" s="244"/>
      <c r="CK538" s="244"/>
      <c r="CL538" s="244"/>
      <c r="CM538" s="244"/>
      <c r="CN538" s="244"/>
      <c r="CO538" s="257">
        <v>6.5</v>
      </c>
      <c r="CP538" s="244"/>
      <c r="CQ538" s="244"/>
      <c r="CR538" s="244"/>
      <c r="CS538" s="244"/>
      <c r="CT538" s="244"/>
      <c r="CU538" s="244"/>
      <c r="CV538" s="244"/>
      <c r="CW538" s="244"/>
      <c r="CX538" s="244"/>
      <c r="CY538" s="244"/>
      <c r="CZ538" s="244"/>
      <c r="DA538" s="244"/>
      <c r="DE538" s="244"/>
      <c r="DF538" s="244"/>
      <c r="DG538" s="244"/>
      <c r="DH538" s="244"/>
      <c r="DI538" s="244"/>
      <c r="DJ538" s="244"/>
      <c r="DK538" s="244"/>
      <c r="DL538" s="244"/>
      <c r="DM538" s="244"/>
      <c r="DN538" s="244"/>
      <c r="DO538" s="244"/>
      <c r="DP538" s="244"/>
      <c r="DQ538" s="244"/>
      <c r="DR538" s="244"/>
      <c r="DS538" s="244"/>
      <c r="DT538" s="244"/>
      <c r="DU538" s="244"/>
      <c r="DV538" s="244"/>
      <c r="DW538" s="244"/>
      <c r="DX538" s="244"/>
      <c r="DY538" s="244"/>
      <c r="DZ538" s="244"/>
      <c r="EA538" s="244"/>
      <c r="EB538" s="244"/>
      <c r="EC538" s="245">
        <v>586250</v>
      </c>
      <c r="ED538" s="244"/>
      <c r="EE538" s="245">
        <v>431500</v>
      </c>
      <c r="EK538" s="242">
        <v>3.3000000000000003</v>
      </c>
      <c r="EO538" s="244"/>
      <c r="EP538" s="244"/>
      <c r="GA538" s="254">
        <v>7.7029390589630884</v>
      </c>
      <c r="GB538" s="254"/>
      <c r="GC538" s="254">
        <v>27.056788447430332</v>
      </c>
      <c r="GD538" s="254"/>
      <c r="GE538" s="254">
        <v>72.365148421961024</v>
      </c>
      <c r="GF538" s="254"/>
      <c r="GG538" s="254">
        <v>131.44401167734787</v>
      </c>
      <c r="GH538" s="254"/>
      <c r="GI538" s="254">
        <v>96.344895461563127</v>
      </c>
      <c r="GJ538" s="254"/>
      <c r="GK538" s="254">
        <v>21.418439232516089</v>
      </c>
      <c r="GL538" s="254"/>
      <c r="GM538" s="254">
        <v>2.038307535662597</v>
      </c>
      <c r="GN538" s="254"/>
      <c r="GO538" s="254">
        <v>63.747371157405283</v>
      </c>
      <c r="GP538" s="254"/>
      <c r="GQ538" s="254">
        <v>2451</v>
      </c>
      <c r="GR538" s="254"/>
      <c r="GS538" s="254">
        <v>75.099999999999994</v>
      </c>
      <c r="GT538" s="254"/>
      <c r="GU538" s="184">
        <v>59.8</v>
      </c>
      <c r="GV538" s="184"/>
      <c r="GW538" s="184">
        <v>70.400000000000006</v>
      </c>
      <c r="GX538" s="184"/>
      <c r="GY538" s="184">
        <v>56.9</v>
      </c>
      <c r="GZ538" s="184"/>
      <c r="HC538" s="184"/>
      <c r="HG538" s="184">
        <v>893</v>
      </c>
      <c r="HH538" s="184"/>
      <c r="HI538" s="184">
        <v>5141</v>
      </c>
      <c r="HJ538" s="184"/>
      <c r="HK538" s="184">
        <v>276</v>
      </c>
      <c r="HL538" s="184"/>
      <c r="HM538" s="184">
        <v>7137</v>
      </c>
      <c r="HO538" s="183">
        <v>571.46824983508657</v>
      </c>
      <c r="HQ538" s="154"/>
      <c r="HS538" s="238">
        <v>15</v>
      </c>
      <c r="HT538" s="154"/>
      <c r="HU538" s="239"/>
      <c r="HW538" s="239">
        <v>73.372692900000004</v>
      </c>
      <c r="HX538" s="239"/>
      <c r="HY538" s="154"/>
      <c r="HZ538" s="154"/>
      <c r="IA538" s="184">
        <v>3</v>
      </c>
      <c r="IB538" s="184"/>
      <c r="IC538" s="184">
        <v>149</v>
      </c>
      <c r="ID538" s="184"/>
      <c r="IE538" s="185">
        <v>0.19343981120274428</v>
      </c>
      <c r="IF538" s="185"/>
      <c r="IG538" s="184">
        <v>9.6075106230696328</v>
      </c>
    </row>
    <row r="539" spans="1:241" ht="15" customHeight="1" x14ac:dyDescent="0.25">
      <c r="A539" s="156">
        <v>536</v>
      </c>
      <c r="B539" s="155"/>
      <c r="C539" s="244"/>
      <c r="D539" s="244"/>
      <c r="E539" s="245">
        <v>150973</v>
      </c>
      <c r="F539" s="244"/>
      <c r="G539" s="244"/>
      <c r="H539" s="244"/>
      <c r="I539" s="244"/>
      <c r="J539" s="244"/>
      <c r="K539" s="244"/>
      <c r="L539" s="244"/>
      <c r="M539" s="244"/>
      <c r="N539" s="244"/>
      <c r="O539" s="244"/>
      <c r="P539" s="244"/>
      <c r="Q539" s="244"/>
      <c r="R539" s="244"/>
      <c r="S539" s="244"/>
      <c r="U539" s="244"/>
      <c r="V539" s="244"/>
      <c r="W539" s="244"/>
      <c r="X539" s="244"/>
      <c r="Y539" s="244"/>
      <c r="Z539" s="244"/>
      <c r="AA539" s="244"/>
      <c r="AB539" s="244"/>
      <c r="AC539" s="244"/>
      <c r="AD539" s="244"/>
      <c r="AE539" s="244"/>
      <c r="AF539" s="244"/>
      <c r="AG539" s="244"/>
      <c r="AH539" s="244"/>
      <c r="AI539" s="244"/>
      <c r="AJ539" s="244"/>
      <c r="AK539" s="244"/>
      <c r="AL539" s="244"/>
      <c r="AM539" s="244"/>
      <c r="AN539" s="244"/>
      <c r="AO539" s="244"/>
      <c r="AP539" s="244"/>
      <c r="AQ539" s="244"/>
      <c r="AR539" s="244"/>
      <c r="AS539" s="244"/>
      <c r="AT539" s="244"/>
      <c r="AU539" s="244"/>
      <c r="AV539" s="244"/>
      <c r="AW539" s="244"/>
      <c r="AX539" s="244"/>
      <c r="AY539" s="244"/>
      <c r="AZ539" s="244"/>
      <c r="BA539" s="244"/>
      <c r="BB539" s="244"/>
      <c r="BC539" s="244">
        <v>878</v>
      </c>
      <c r="BD539" s="244"/>
      <c r="BE539" s="244">
        <v>359</v>
      </c>
      <c r="BF539" s="244"/>
      <c r="BG539" s="244">
        <v>75</v>
      </c>
      <c r="BH539" s="244"/>
      <c r="BI539" s="244">
        <v>214</v>
      </c>
      <c r="BJ539" s="244"/>
      <c r="BK539" s="244"/>
      <c r="BL539" s="244"/>
      <c r="BM539" s="244"/>
      <c r="BN539" s="244"/>
      <c r="BO539" s="244"/>
      <c r="BP539" s="244"/>
      <c r="BQ539" s="244"/>
      <c r="BR539" s="244"/>
      <c r="BS539" s="244"/>
      <c r="BT539" s="244"/>
      <c r="BU539" s="244"/>
      <c r="BW539" s="244"/>
      <c r="BX539" s="244"/>
      <c r="BY539" s="244"/>
      <c r="BZ539" s="244"/>
      <c r="CA539" s="244"/>
      <c r="CB539" s="244"/>
      <c r="CC539" s="244"/>
      <c r="CE539" s="244"/>
      <c r="CF539" s="244"/>
      <c r="CG539" s="244"/>
      <c r="CH539" s="244"/>
      <c r="CI539" s="244"/>
      <c r="CJ539" s="244"/>
      <c r="CK539" s="244"/>
      <c r="CL539" s="244"/>
      <c r="CM539" s="244"/>
      <c r="CN539" s="244"/>
      <c r="CO539" s="257">
        <v>6.8</v>
      </c>
      <c r="CP539" s="244"/>
      <c r="CQ539" s="244"/>
      <c r="CR539" s="244"/>
      <c r="CS539" s="244"/>
      <c r="CT539" s="244"/>
      <c r="CU539" s="244"/>
      <c r="CV539" s="244"/>
      <c r="CW539" s="244"/>
      <c r="CX539" s="244"/>
      <c r="CY539" s="244"/>
      <c r="CZ539" s="244"/>
      <c r="DA539" s="244"/>
      <c r="DE539" s="244"/>
      <c r="DF539" s="244"/>
      <c r="DG539" s="244"/>
      <c r="DH539" s="244"/>
      <c r="DI539" s="244"/>
      <c r="DJ539" s="244"/>
      <c r="DK539" s="244"/>
      <c r="DL539" s="244"/>
      <c r="DM539" s="244"/>
      <c r="DN539" s="244"/>
      <c r="DO539" s="244"/>
      <c r="DP539" s="244"/>
      <c r="DQ539" s="244"/>
      <c r="DR539" s="244"/>
      <c r="DS539" s="244"/>
      <c r="DT539" s="244"/>
      <c r="DU539" s="244"/>
      <c r="DV539" s="244"/>
      <c r="DW539" s="244"/>
      <c r="DX539" s="244"/>
      <c r="DY539" s="244"/>
      <c r="DZ539" s="244"/>
      <c r="EA539" s="244"/>
      <c r="EB539" s="244"/>
      <c r="EC539" s="245">
        <v>650000</v>
      </c>
      <c r="ED539" s="244"/>
      <c r="EE539" s="245">
        <v>447500</v>
      </c>
      <c r="EK539" s="242">
        <v>2.2999999999999998</v>
      </c>
      <c r="EO539" s="244"/>
      <c r="EP539" s="244"/>
      <c r="GA539" s="254">
        <v>8.3389374579690649</v>
      </c>
      <c r="GB539" s="254"/>
      <c r="GC539" s="254">
        <v>30.463802841006331</v>
      </c>
      <c r="GD539" s="254"/>
      <c r="GE539" s="254">
        <v>72.34798047048379</v>
      </c>
      <c r="GF539" s="254"/>
      <c r="GG539" s="254">
        <v>121.77149237067361</v>
      </c>
      <c r="GH539" s="254"/>
      <c r="GI539" s="254">
        <v>95.864507111732308</v>
      </c>
      <c r="GJ539" s="254"/>
      <c r="GK539" s="254">
        <v>23.091103133792569</v>
      </c>
      <c r="GL539" s="254"/>
      <c r="GM539" s="254">
        <v>0.6736274840013472</v>
      </c>
      <c r="GN539" s="254"/>
      <c r="GO539" s="254">
        <v>64.805088702147529</v>
      </c>
      <c r="GP539" s="254"/>
      <c r="GQ539" s="254">
        <v>2451</v>
      </c>
      <c r="GR539" s="254"/>
      <c r="GS539" s="254">
        <v>73.3</v>
      </c>
      <c r="GT539" s="254"/>
      <c r="GU539" s="184">
        <v>58.6</v>
      </c>
      <c r="GV539" s="184"/>
      <c r="GW539" s="184">
        <v>68.8</v>
      </c>
      <c r="GX539" s="184"/>
      <c r="GY539" s="184">
        <v>54.5</v>
      </c>
      <c r="GZ539" s="184"/>
      <c r="HC539" s="184"/>
      <c r="HG539" s="184">
        <v>898</v>
      </c>
      <c r="HH539" s="184"/>
      <c r="HI539" s="184">
        <v>5558</v>
      </c>
      <c r="HJ539" s="184"/>
      <c r="HK539" s="184">
        <v>309</v>
      </c>
      <c r="HL539" s="184"/>
      <c r="HM539" s="184">
        <v>7705</v>
      </c>
      <c r="HO539" s="183">
        <v>589.52824172693101</v>
      </c>
      <c r="HQ539" s="154"/>
      <c r="HS539" s="238">
        <v>15</v>
      </c>
      <c r="HT539" s="154"/>
      <c r="HU539" s="239"/>
      <c r="HW539" s="239">
        <v>69.372240879999993</v>
      </c>
      <c r="HX539" s="239"/>
      <c r="HY539" s="154"/>
      <c r="HZ539" s="154"/>
      <c r="IA539" s="184">
        <v>3</v>
      </c>
      <c r="IB539" s="184"/>
      <c r="IC539" s="184">
        <v>110</v>
      </c>
      <c r="ID539" s="184"/>
      <c r="IE539" s="185">
        <v>0.19055806935082387</v>
      </c>
      <c r="IF539" s="185"/>
      <c r="IG539" s="184">
        <v>6.9871292095302087</v>
      </c>
    </row>
    <row r="540" spans="1:241" ht="15" customHeight="1" x14ac:dyDescent="0.25">
      <c r="A540" s="198">
        <v>537</v>
      </c>
      <c r="B540" s="155"/>
      <c r="C540" s="244"/>
      <c r="D540" s="244"/>
      <c r="E540" s="245">
        <v>152261</v>
      </c>
      <c r="F540" s="244"/>
      <c r="G540" s="244"/>
      <c r="H540" s="244"/>
      <c r="I540" s="244"/>
      <c r="J540" s="244"/>
      <c r="K540" s="244"/>
      <c r="L540" s="244"/>
      <c r="M540" s="244"/>
      <c r="N540" s="244"/>
      <c r="O540" s="244"/>
      <c r="P540" s="244"/>
      <c r="Q540" s="244"/>
      <c r="R540" s="244"/>
      <c r="S540" s="244"/>
      <c r="U540" s="244"/>
      <c r="V540" s="244"/>
      <c r="W540" s="244"/>
      <c r="X540" s="244"/>
      <c r="Y540" s="244"/>
      <c r="Z540" s="244"/>
      <c r="AA540" s="244"/>
      <c r="AB540" s="244"/>
      <c r="AC540" s="244"/>
      <c r="AD540" s="244"/>
      <c r="AE540" s="244"/>
      <c r="AF540" s="244"/>
      <c r="AG540" s="244"/>
      <c r="AH540" s="244"/>
      <c r="AI540" s="244"/>
      <c r="AJ540" s="244"/>
      <c r="AK540" s="244"/>
      <c r="AL540" s="244"/>
      <c r="AM540" s="244"/>
      <c r="AN540" s="244"/>
      <c r="AO540" s="244"/>
      <c r="AP540" s="244"/>
      <c r="AQ540" s="244"/>
      <c r="AR540" s="244"/>
      <c r="AS540" s="244"/>
      <c r="AT540" s="244"/>
      <c r="AU540" s="244"/>
      <c r="AV540" s="244"/>
      <c r="AW540" s="244"/>
      <c r="AX540" s="244"/>
      <c r="AY540" s="244"/>
      <c r="AZ540" s="244"/>
      <c r="BA540" s="244"/>
      <c r="BB540" s="244"/>
      <c r="BC540" s="244">
        <v>1343</v>
      </c>
      <c r="BD540" s="244"/>
      <c r="BE540" s="244">
        <v>371</v>
      </c>
      <c r="BF540" s="244"/>
      <c r="BG540" s="244">
        <v>92</v>
      </c>
      <c r="BH540" s="244"/>
      <c r="BI540" s="244">
        <v>267</v>
      </c>
      <c r="BJ540" s="244"/>
      <c r="BK540" s="244"/>
      <c r="BL540" s="244"/>
      <c r="BM540" s="244"/>
      <c r="BN540" s="244"/>
      <c r="BO540" s="244"/>
      <c r="BP540" s="244"/>
      <c r="BQ540" s="244"/>
      <c r="BR540" s="244"/>
      <c r="BS540" s="244"/>
      <c r="BT540" s="244"/>
      <c r="BU540" s="244"/>
      <c r="BW540" s="244"/>
      <c r="BX540" s="244"/>
      <c r="BY540" s="244"/>
      <c r="BZ540" s="244"/>
      <c r="CA540" s="244"/>
      <c r="CB540" s="244"/>
      <c r="CC540" s="244"/>
      <c r="CE540" s="244"/>
      <c r="CF540" s="244"/>
      <c r="CG540" s="244"/>
      <c r="CH540" s="244"/>
      <c r="CI540" s="244"/>
      <c r="CJ540" s="244"/>
      <c r="CK540" s="244"/>
      <c r="CL540" s="244"/>
      <c r="CM540" s="244"/>
      <c r="CN540" s="244"/>
      <c r="CO540" s="257">
        <v>6.2</v>
      </c>
      <c r="CP540" s="244"/>
      <c r="CQ540" s="244"/>
      <c r="CR540" s="244"/>
      <c r="CS540" s="244"/>
      <c r="CT540" s="244"/>
      <c r="CU540" s="244"/>
      <c r="CV540" s="244"/>
      <c r="CW540" s="244"/>
      <c r="CX540" s="244"/>
      <c r="CY540" s="244"/>
      <c r="CZ540" s="244"/>
      <c r="DA540" s="244"/>
      <c r="DE540" s="244"/>
      <c r="DF540" s="244"/>
      <c r="DG540" s="244"/>
      <c r="DH540" s="244"/>
      <c r="DI540" s="244"/>
      <c r="DJ540" s="244"/>
      <c r="DK540" s="244"/>
      <c r="DL540" s="244"/>
      <c r="DM540" s="244"/>
      <c r="DN540" s="244"/>
      <c r="DO540" s="244"/>
      <c r="DP540" s="244"/>
      <c r="DQ540" s="244"/>
      <c r="DR540" s="244"/>
      <c r="DS540" s="244"/>
      <c r="DT540" s="244"/>
      <c r="DU540" s="244"/>
      <c r="DV540" s="244"/>
      <c r="DW540" s="244"/>
      <c r="DX540" s="244"/>
      <c r="DY540" s="244"/>
      <c r="DZ540" s="244"/>
      <c r="EA540" s="244"/>
      <c r="EB540" s="244"/>
      <c r="EC540" s="245">
        <v>687500</v>
      </c>
      <c r="ED540" s="244"/>
      <c r="EE540" s="245">
        <v>470000</v>
      </c>
      <c r="EK540" s="242">
        <v>2.2999999999999998</v>
      </c>
      <c r="EO540" s="244"/>
      <c r="EP540" s="244"/>
      <c r="GA540" s="254">
        <v>6.266458724793754</v>
      </c>
      <c r="GB540" s="254"/>
      <c r="GC540" s="254">
        <v>29.47177628512523</v>
      </c>
      <c r="GD540" s="254"/>
      <c r="GE540" s="254">
        <v>64.569927336411098</v>
      </c>
      <c r="GF540" s="254"/>
      <c r="GG540" s="254">
        <v>120.30580187589518</v>
      </c>
      <c r="GH540" s="254"/>
      <c r="GI540" s="254">
        <v>95.733470928980395</v>
      </c>
      <c r="GJ540" s="254"/>
      <c r="GK540" s="254">
        <v>23.388343585137047</v>
      </c>
      <c r="GL540" s="254"/>
      <c r="GM540" s="254">
        <v>0.64207490478241613</v>
      </c>
      <c r="GN540" s="254"/>
      <c r="GO540" s="254">
        <v>62.806129128988253</v>
      </c>
      <c r="GP540" s="254"/>
      <c r="GQ540" s="254">
        <v>2438</v>
      </c>
      <c r="GR540" s="254"/>
      <c r="GS540" s="254">
        <v>78.400000000000006</v>
      </c>
      <c r="GT540" s="254"/>
      <c r="GU540" s="184">
        <v>62</v>
      </c>
      <c r="GV540" s="184"/>
      <c r="GW540" s="184">
        <v>71.900000000000006</v>
      </c>
      <c r="GX540" s="184"/>
      <c r="GY540" s="184">
        <v>57</v>
      </c>
      <c r="GZ540" s="184"/>
      <c r="HC540" s="184"/>
      <c r="HG540" s="223">
        <v>1015.3650420825993</v>
      </c>
      <c r="HH540" s="223"/>
      <c r="HI540" s="223">
        <v>5573.4977490702686</v>
      </c>
      <c r="HJ540" s="223"/>
      <c r="HK540" s="223">
        <v>300.32785280876885</v>
      </c>
      <c r="HL540" s="223"/>
      <c r="HM540" s="223">
        <v>7908.2256801722451</v>
      </c>
      <c r="HO540" s="183">
        <v>566.98879932173304</v>
      </c>
      <c r="HQ540" s="154"/>
      <c r="HS540" s="238">
        <v>15</v>
      </c>
      <c r="HT540" s="154"/>
      <c r="HU540" s="239"/>
      <c r="HW540" s="239">
        <v>69.419769950000003</v>
      </c>
      <c r="HX540" s="239"/>
      <c r="HY540" s="154"/>
      <c r="HZ540" s="154"/>
      <c r="IA540" s="184">
        <v>2</v>
      </c>
      <c r="IB540" s="184"/>
      <c r="IC540" s="184">
        <v>107</v>
      </c>
      <c r="ID540" s="184"/>
      <c r="IE540" s="185">
        <v>0.12451851034107846</v>
      </c>
      <c r="IF540" s="185"/>
      <c r="IG540" s="184">
        <v>6.6617403032476981</v>
      </c>
    </row>
    <row r="541" spans="1:241" ht="15" customHeight="1" x14ac:dyDescent="0.25">
      <c r="A541" s="156">
        <v>538</v>
      </c>
      <c r="B541" s="155"/>
      <c r="C541" s="244"/>
      <c r="D541" s="244"/>
      <c r="E541" s="245">
        <v>154247</v>
      </c>
      <c r="F541" s="244"/>
      <c r="G541" s="244"/>
      <c r="H541" s="244"/>
      <c r="I541" s="244"/>
      <c r="J541" s="244"/>
      <c r="K541" s="244"/>
      <c r="L541" s="244"/>
      <c r="M541" s="244"/>
      <c r="N541" s="244"/>
      <c r="O541" s="244"/>
      <c r="P541" s="244"/>
      <c r="Q541" s="244"/>
      <c r="R541" s="244"/>
      <c r="S541" s="244"/>
      <c r="U541" s="244"/>
      <c r="V541" s="244"/>
      <c r="W541" s="244"/>
      <c r="X541" s="244"/>
      <c r="Y541" s="244"/>
      <c r="Z541" s="244"/>
      <c r="AA541" s="244"/>
      <c r="AB541" s="244"/>
      <c r="AC541" s="244"/>
      <c r="AD541" s="244"/>
      <c r="AE541" s="244"/>
      <c r="AF541" s="244"/>
      <c r="AG541" s="244"/>
      <c r="AH541" s="244"/>
      <c r="AI541" s="244"/>
      <c r="AJ541" s="244"/>
      <c r="AK541" s="244"/>
      <c r="AL541" s="244"/>
      <c r="AM541" s="244"/>
      <c r="AN541" s="244"/>
      <c r="AO541" s="244"/>
      <c r="AP541" s="244"/>
      <c r="AQ541" s="244"/>
      <c r="AR541" s="244"/>
      <c r="AS541" s="244"/>
      <c r="AT541" s="244"/>
      <c r="AU541" s="244"/>
      <c r="AV541" s="244"/>
      <c r="AW541" s="244"/>
      <c r="AX541" s="244"/>
      <c r="AY541" s="244"/>
      <c r="AZ541" s="244"/>
      <c r="BA541" s="244"/>
      <c r="BB541" s="244"/>
      <c r="BC541" s="268">
        <v>923</v>
      </c>
      <c r="BD541" s="240"/>
      <c r="BE541" s="268">
        <v>280</v>
      </c>
      <c r="BF541" s="240"/>
      <c r="BG541" s="268">
        <v>31</v>
      </c>
      <c r="BH541" s="240"/>
      <c r="BI541" s="268">
        <v>153</v>
      </c>
      <c r="BJ541" s="244"/>
      <c r="BK541" s="244"/>
      <c r="BL541" s="244"/>
      <c r="BM541" s="244"/>
      <c r="BN541" s="244"/>
      <c r="BO541" s="244"/>
      <c r="BP541" s="244"/>
      <c r="BQ541" s="244"/>
      <c r="BR541" s="244"/>
      <c r="BS541" s="244"/>
      <c r="BT541" s="244"/>
      <c r="BU541" s="244"/>
      <c r="BW541" s="244"/>
      <c r="BX541" s="244"/>
      <c r="BY541" s="244"/>
      <c r="BZ541" s="244"/>
      <c r="CA541" s="244"/>
      <c r="CB541" s="244"/>
      <c r="CC541" s="244"/>
      <c r="CE541" s="244"/>
      <c r="CF541" s="244"/>
      <c r="CG541" s="244"/>
      <c r="CH541" s="244"/>
      <c r="CI541" s="244"/>
      <c r="CJ541" s="244"/>
      <c r="CK541" s="244"/>
      <c r="CL541" s="244"/>
      <c r="CM541" s="244"/>
      <c r="CN541" s="244"/>
      <c r="CO541" s="257">
        <v>5.5</v>
      </c>
      <c r="CP541" s="244"/>
      <c r="CQ541" s="244"/>
      <c r="CR541" s="244"/>
      <c r="CS541" s="244"/>
      <c r="CT541" s="244"/>
      <c r="CU541" s="244"/>
      <c r="CV541" s="244"/>
      <c r="CW541" s="244"/>
      <c r="CX541" s="244"/>
      <c r="CY541" s="244"/>
      <c r="CZ541" s="244"/>
      <c r="DA541" s="244"/>
      <c r="DE541" s="244"/>
      <c r="DF541" s="244"/>
      <c r="DG541" s="244"/>
      <c r="DH541" s="244"/>
      <c r="DI541" s="244"/>
      <c r="DJ541" s="244"/>
      <c r="DK541" s="244"/>
      <c r="DL541" s="244"/>
      <c r="DM541" s="244"/>
      <c r="DN541" s="244"/>
      <c r="DO541" s="244"/>
      <c r="DP541" s="244"/>
      <c r="DQ541" s="244"/>
      <c r="DR541" s="244"/>
      <c r="DS541" s="244"/>
      <c r="DT541" s="244"/>
      <c r="DU541" s="244"/>
      <c r="DV541" s="244"/>
      <c r="DW541" s="244"/>
      <c r="DX541" s="244"/>
      <c r="DY541" s="244"/>
      <c r="DZ541" s="244"/>
      <c r="EA541" s="244"/>
      <c r="EB541" s="244"/>
      <c r="EC541" s="245">
        <v>775000</v>
      </c>
      <c r="ED541" s="244"/>
      <c r="EE541" s="245">
        <v>489000</v>
      </c>
      <c r="EK541" s="242">
        <v>2.1</v>
      </c>
      <c r="EO541" s="244"/>
      <c r="EP541" s="244"/>
      <c r="GA541" s="254">
        <v>7.1500256292997433</v>
      </c>
      <c r="GC541" s="254">
        <v>29.829010809301611</v>
      </c>
      <c r="GE541" s="254">
        <v>58.97470130808825</v>
      </c>
      <c r="GG541" s="254">
        <v>98.032578764781732</v>
      </c>
      <c r="GI541" s="254">
        <v>86.567096134677115</v>
      </c>
      <c r="GK541" s="254">
        <v>19.979138018302333</v>
      </c>
      <c r="GM541" s="254">
        <v>0</v>
      </c>
      <c r="GO541" s="254">
        <v>56.746274198135815</v>
      </c>
      <c r="GP541" s="254"/>
      <c r="GQ541" s="254">
        <v>2590</v>
      </c>
      <c r="GR541" s="254"/>
      <c r="GS541" s="254">
        <v>77</v>
      </c>
      <c r="GT541" s="254"/>
      <c r="GU541" s="184">
        <v>63.7</v>
      </c>
      <c r="GV541" s="184"/>
      <c r="GW541" s="184">
        <v>71.400000000000006</v>
      </c>
      <c r="GX541" s="184"/>
      <c r="GY541" s="184">
        <v>57.1</v>
      </c>
      <c r="GZ541" s="184"/>
      <c r="HC541" s="184"/>
      <c r="HG541" s="184">
        <v>1082.9836994206066</v>
      </c>
      <c r="HH541" s="184"/>
      <c r="HI541" s="184">
        <v>6050.1357402249405</v>
      </c>
      <c r="HJ541" s="184"/>
      <c r="HK541" s="184">
        <v>373.72633360363852</v>
      </c>
      <c r="HL541" s="184"/>
      <c r="HM541" s="184">
        <v>8747.899258423533</v>
      </c>
      <c r="HO541" s="183">
        <v>619.48870921317746</v>
      </c>
      <c r="HQ541" s="154"/>
      <c r="HS541" s="238">
        <v>15</v>
      </c>
      <c r="HT541" s="154"/>
      <c r="HU541" s="239"/>
      <c r="HW541" s="239">
        <v>69.60553591</v>
      </c>
      <c r="HX541" s="239"/>
      <c r="HY541" s="154"/>
      <c r="HZ541" s="154"/>
      <c r="IA541" s="184">
        <v>5</v>
      </c>
      <c r="IB541" s="184"/>
      <c r="IC541" s="184">
        <v>90</v>
      </c>
      <c r="ID541" s="184"/>
      <c r="IE541" s="185">
        <v>0.30524088654681875</v>
      </c>
      <c r="IF541" s="185"/>
      <c r="IG541" s="184">
        <v>5.494335957842738</v>
      </c>
    </row>
    <row r="542" spans="1:241" ht="15" customHeight="1" x14ac:dyDescent="0.25">
      <c r="A542" s="156">
        <v>539</v>
      </c>
      <c r="B542" s="155"/>
      <c r="C542" s="244"/>
      <c r="D542" s="244"/>
      <c r="E542" s="245">
        <v>156962</v>
      </c>
      <c r="F542" s="244"/>
      <c r="G542" s="244"/>
      <c r="H542" s="244"/>
      <c r="I542" s="244"/>
      <c r="J542" s="244"/>
      <c r="K542" s="244"/>
      <c r="L542" s="244"/>
      <c r="M542" s="244"/>
      <c r="N542" s="244"/>
      <c r="O542" s="244"/>
      <c r="P542" s="244"/>
      <c r="Q542" s="244"/>
      <c r="R542" s="244"/>
      <c r="S542" s="244"/>
      <c r="U542" s="244"/>
      <c r="V542" s="244"/>
      <c r="W542" s="244"/>
      <c r="X542" s="244"/>
      <c r="Y542" s="244"/>
      <c r="Z542" s="244"/>
      <c r="AA542" s="244"/>
      <c r="AB542" s="244"/>
      <c r="AC542" s="244"/>
      <c r="AD542" s="244"/>
      <c r="AE542" s="244"/>
      <c r="AF542" s="244"/>
      <c r="AG542" s="244"/>
      <c r="AH542" s="244"/>
      <c r="AI542" s="244"/>
      <c r="AJ542" s="244"/>
      <c r="AK542" s="244"/>
      <c r="AL542" s="244"/>
      <c r="AM542" s="244"/>
      <c r="AN542" s="244"/>
      <c r="AO542" s="244"/>
      <c r="AP542" s="244"/>
      <c r="AQ542" s="244"/>
      <c r="AR542" s="244"/>
      <c r="AS542" s="244"/>
      <c r="AT542" s="244"/>
      <c r="AU542" s="244"/>
      <c r="AV542" s="244"/>
      <c r="AW542" s="244"/>
      <c r="AX542" s="244"/>
      <c r="AY542" s="244"/>
      <c r="AZ542" s="244"/>
      <c r="BA542" s="244"/>
      <c r="BB542" s="244"/>
      <c r="BC542" s="244">
        <v>1300</v>
      </c>
      <c r="BD542" s="244"/>
      <c r="BE542" s="244">
        <v>201</v>
      </c>
      <c r="BF542" s="244"/>
      <c r="BG542" s="244">
        <v>272</v>
      </c>
      <c r="BH542" s="244"/>
      <c r="BI542" s="244">
        <v>246</v>
      </c>
      <c r="BJ542" s="244"/>
      <c r="BK542" s="244"/>
      <c r="BL542" s="244"/>
      <c r="BM542" s="244"/>
      <c r="BN542" s="244"/>
      <c r="BO542" s="244"/>
      <c r="BP542" s="244"/>
      <c r="BQ542" s="244"/>
      <c r="BR542" s="244"/>
      <c r="BS542" s="244"/>
      <c r="BT542" s="244"/>
      <c r="BU542" s="244"/>
      <c r="BW542" s="244"/>
      <c r="BX542" s="244"/>
      <c r="BY542" s="244"/>
      <c r="BZ542" s="244"/>
      <c r="CA542" s="244"/>
      <c r="CB542" s="244"/>
      <c r="CC542" s="244"/>
      <c r="CE542" s="244"/>
      <c r="CF542" s="244"/>
      <c r="CG542" s="244"/>
      <c r="CH542" s="244"/>
      <c r="CI542" s="244"/>
      <c r="CJ542" s="244"/>
      <c r="CK542" s="244"/>
      <c r="CL542" s="244"/>
      <c r="CM542" s="244"/>
      <c r="CN542" s="244"/>
      <c r="CO542" s="257">
        <v>6.1</v>
      </c>
      <c r="CP542" s="244"/>
      <c r="CQ542" s="244"/>
      <c r="CR542" s="244"/>
      <c r="CS542" s="244"/>
      <c r="CT542" s="244"/>
      <c r="CU542" s="244"/>
      <c r="CV542" s="244"/>
      <c r="CW542" s="244"/>
      <c r="CX542" s="244"/>
      <c r="CY542" s="244"/>
      <c r="CZ542" s="244"/>
      <c r="DA542" s="244"/>
      <c r="DE542" s="244"/>
      <c r="DF542" s="244"/>
      <c r="DG542" s="244"/>
      <c r="DH542" s="244"/>
      <c r="DI542" s="244"/>
      <c r="DJ542" s="244"/>
      <c r="DK542" s="244"/>
      <c r="DL542" s="244"/>
      <c r="DM542" s="244"/>
      <c r="DN542" s="244"/>
      <c r="DO542" s="244"/>
      <c r="DP542" s="244"/>
      <c r="DQ542" s="244"/>
      <c r="DR542" s="244"/>
      <c r="DS542" s="244"/>
      <c r="DT542" s="244"/>
      <c r="DU542" s="244"/>
      <c r="DV542" s="244"/>
      <c r="DW542" s="244"/>
      <c r="DX542" s="244"/>
      <c r="DY542" s="244"/>
      <c r="DZ542" s="244"/>
      <c r="EA542" s="244"/>
      <c r="EB542" s="244"/>
      <c r="EC542" s="245">
        <v>883000</v>
      </c>
      <c r="ED542" s="244"/>
      <c r="EE542" s="245">
        <v>530000</v>
      </c>
      <c r="EK542" s="242">
        <v>2.4</v>
      </c>
      <c r="EO542" s="244"/>
      <c r="EP542" s="244"/>
      <c r="GA542" s="254">
        <v>9.0867154318050716</v>
      </c>
      <c r="GC542" s="254">
        <v>29.725075936512582</v>
      </c>
      <c r="GE542" s="254">
        <v>58.258365774471784</v>
      </c>
      <c r="GG542" s="254">
        <v>115.24917934626163</v>
      </c>
      <c r="GI542" s="254">
        <v>89.604112384858553</v>
      </c>
      <c r="GK542" s="254">
        <v>24.168431009862644</v>
      </c>
      <c r="GM542" s="254">
        <v>0</v>
      </c>
      <c r="GO542" s="254">
        <v>60.90109799034461</v>
      </c>
      <c r="GP542" s="254"/>
      <c r="GQ542" s="254">
        <v>2585</v>
      </c>
      <c r="GR542" s="254"/>
      <c r="GS542" s="254">
        <v>80.155473979702009</v>
      </c>
      <c r="GT542" s="254"/>
      <c r="GU542" s="184">
        <v>64.009216589861751</v>
      </c>
      <c r="GV542" s="184"/>
      <c r="GW542" s="184">
        <v>71.769722814498934</v>
      </c>
      <c r="GX542" s="184"/>
      <c r="GY542" s="184">
        <v>56.631130063965884</v>
      </c>
      <c r="GZ542" s="184"/>
      <c r="HC542" s="184"/>
      <c r="HG542" s="184">
        <v>1040.1473638946836</v>
      </c>
      <c r="HH542" s="184"/>
      <c r="HI542" s="184">
        <v>5497.6727429092743</v>
      </c>
      <c r="HJ542" s="184"/>
      <c r="HK542" s="184">
        <v>376.54496748813131</v>
      </c>
      <c r="HL542" s="184"/>
      <c r="HM542" s="184">
        <v>8082.9328669134356</v>
      </c>
      <c r="HO542" s="183">
        <v>720.24089704488449</v>
      </c>
      <c r="HQ542" s="154"/>
      <c r="HS542" s="238">
        <v>15</v>
      </c>
      <c r="HT542" s="154"/>
      <c r="HU542" s="239"/>
      <c r="HW542" s="239">
        <v>63.669829729999996</v>
      </c>
      <c r="HX542" s="239"/>
      <c r="HY542" s="154"/>
      <c r="HZ542" s="154"/>
      <c r="IA542" s="184">
        <v>4</v>
      </c>
      <c r="IB542" s="184"/>
      <c r="IC542" s="184">
        <v>125.33333333333333</v>
      </c>
      <c r="ID542" s="184"/>
      <c r="IE542" s="185">
        <v>0.2395332664727515</v>
      </c>
      <c r="IF542" s="185"/>
      <c r="IG542" s="184">
        <v>7.5053756828128799</v>
      </c>
    </row>
    <row r="543" spans="1:241" ht="15" customHeight="1" x14ac:dyDescent="0.25">
      <c r="A543" s="156">
        <v>540</v>
      </c>
      <c r="B543" s="155"/>
      <c r="C543" s="244"/>
      <c r="D543" s="244"/>
      <c r="E543" s="245">
        <v>160224</v>
      </c>
      <c r="F543" s="244"/>
      <c r="G543" s="244"/>
      <c r="H543" s="244"/>
      <c r="I543" s="244"/>
      <c r="J543" s="244"/>
      <c r="K543" s="244"/>
      <c r="L543" s="244"/>
      <c r="M543" s="244"/>
      <c r="N543" s="244"/>
      <c r="O543" s="244"/>
      <c r="P543" s="244"/>
      <c r="Q543" s="244"/>
      <c r="R543" s="244"/>
      <c r="S543" s="244"/>
      <c r="U543" s="244"/>
      <c r="V543" s="244"/>
      <c r="W543" s="244"/>
      <c r="X543" s="244"/>
      <c r="Y543" s="244"/>
      <c r="Z543" s="244"/>
      <c r="AA543" s="244"/>
      <c r="AB543" s="244"/>
      <c r="AC543" s="244"/>
      <c r="AD543" s="244"/>
      <c r="AE543" s="244"/>
      <c r="AF543" s="244"/>
      <c r="AG543" s="244"/>
      <c r="AH543" s="244"/>
      <c r="AI543" s="244"/>
      <c r="AJ543" s="244"/>
      <c r="AK543" s="244"/>
      <c r="AL543" s="244"/>
      <c r="AM543" s="244"/>
      <c r="AN543" s="244"/>
      <c r="AO543" s="244"/>
      <c r="AP543" s="244"/>
      <c r="AQ543" s="244"/>
      <c r="AR543" s="244"/>
      <c r="AS543" s="244"/>
      <c r="AT543" s="244"/>
      <c r="AU543" s="244"/>
      <c r="AV543" s="244"/>
      <c r="AW543" s="244"/>
      <c r="AX543" s="244"/>
      <c r="AY543" s="244"/>
      <c r="AZ543" s="244"/>
      <c r="BA543" s="244"/>
      <c r="BB543" s="244"/>
      <c r="BC543" s="244">
        <f>SUM(BE543,BG543,BI543)</f>
        <v>3047</v>
      </c>
      <c r="BD543" s="244"/>
      <c r="BE543" s="244">
        <v>879</v>
      </c>
      <c r="BF543" s="244"/>
      <c r="BG543" s="244">
        <v>70</v>
      </c>
      <c r="BH543" s="244"/>
      <c r="BI543" s="244">
        <v>2098</v>
      </c>
      <c r="BJ543" s="244"/>
      <c r="BK543" s="244"/>
      <c r="BL543" s="244"/>
      <c r="BM543" s="244"/>
      <c r="BN543" s="244"/>
      <c r="BO543" s="244"/>
      <c r="BP543" s="244"/>
      <c r="BQ543" s="244"/>
      <c r="BR543" s="244"/>
      <c r="BS543" s="244"/>
      <c r="BT543" s="244"/>
      <c r="BU543" s="244"/>
      <c r="BW543" s="244"/>
      <c r="BX543" s="244"/>
      <c r="BY543" s="244"/>
      <c r="BZ543" s="244"/>
      <c r="CA543" s="244"/>
      <c r="CB543" s="244"/>
      <c r="CC543" s="244"/>
      <c r="CE543" s="244"/>
      <c r="CF543" s="244"/>
      <c r="CG543" s="244"/>
      <c r="CH543" s="244"/>
      <c r="CI543" s="244"/>
      <c r="CJ543" s="244"/>
      <c r="CK543" s="244"/>
      <c r="CL543" s="244"/>
      <c r="CM543" s="244"/>
      <c r="CN543" s="244"/>
      <c r="CO543" s="257">
        <v>7.4</v>
      </c>
      <c r="CP543" s="244"/>
      <c r="CQ543" s="244"/>
      <c r="CR543" s="244"/>
      <c r="CS543" s="244"/>
      <c r="CT543" s="244"/>
      <c r="CU543" s="244"/>
      <c r="CV543" s="244"/>
      <c r="CW543" s="244"/>
      <c r="CX543" s="244"/>
      <c r="CY543" s="244"/>
      <c r="CZ543" s="244"/>
      <c r="DA543" s="244"/>
      <c r="DE543" s="244"/>
      <c r="DF543" s="244"/>
      <c r="DG543" s="244"/>
      <c r="DH543" s="244"/>
      <c r="DI543" s="244"/>
      <c r="DJ543" s="244"/>
      <c r="DK543" s="244"/>
      <c r="DL543" s="244"/>
      <c r="DM543" s="244"/>
      <c r="DN543" s="244"/>
      <c r="DO543" s="244"/>
      <c r="DP543" s="244"/>
      <c r="DQ543" s="244"/>
      <c r="DR543" s="244"/>
      <c r="DS543" s="244"/>
      <c r="DT543" s="244"/>
      <c r="DU543" s="244"/>
      <c r="DV543" s="244"/>
      <c r="DW543" s="244"/>
      <c r="DX543" s="244"/>
      <c r="DY543" s="244"/>
      <c r="DZ543" s="244"/>
      <c r="EA543" s="244"/>
      <c r="EB543" s="244"/>
      <c r="EC543" s="245">
        <v>900000</v>
      </c>
      <c r="ED543" s="244"/>
      <c r="EE543" s="245">
        <v>547250</v>
      </c>
      <c r="EK543" s="242">
        <v>2.9000000000000004</v>
      </c>
      <c r="EO543" s="244"/>
      <c r="EP543" s="244"/>
      <c r="GA543" s="254">
        <v>4.8894818882964763</v>
      </c>
      <c r="GB543" s="254"/>
      <c r="GC543" s="254">
        <v>26.404129312908509</v>
      </c>
      <c r="GD543" s="254"/>
      <c r="GE543" s="254">
        <v>58.18182843282198</v>
      </c>
      <c r="GF543" s="254"/>
      <c r="GG543" s="254">
        <v>98.262661436493161</v>
      </c>
      <c r="GH543" s="254"/>
      <c r="GI543" s="254">
        <v>90.573489493469964</v>
      </c>
      <c r="GJ543" s="254"/>
      <c r="GK543" s="254">
        <v>22.235015980942521</v>
      </c>
      <c r="GL543" s="254"/>
      <c r="GM543" s="254">
        <v>3.462503155765587</v>
      </c>
      <c r="GN543" s="254"/>
      <c r="GO543" s="254">
        <v>57.579783529395094</v>
      </c>
      <c r="GP543" s="254"/>
      <c r="GQ543" s="254">
        <v>2676</v>
      </c>
      <c r="GR543" s="254"/>
      <c r="GS543" s="254">
        <v>75.400000000000006</v>
      </c>
      <c r="GT543" s="254"/>
      <c r="GU543" s="184">
        <v>66.2</v>
      </c>
      <c r="GV543" s="184"/>
      <c r="GW543" s="184">
        <v>71.900000000000006</v>
      </c>
      <c r="GX543" s="184"/>
      <c r="GY543" s="184">
        <v>56.8</v>
      </c>
      <c r="GZ543" s="184"/>
      <c r="HC543" s="184"/>
      <c r="HG543" s="184">
        <v>1029.5297614338829</v>
      </c>
      <c r="HH543" s="184"/>
      <c r="HI543" s="184">
        <v>5257.8344841615153</v>
      </c>
      <c r="HJ543" s="184"/>
      <c r="HK543" s="184">
        <v>334.51241425294108</v>
      </c>
      <c r="HL543" s="184"/>
      <c r="HM543" s="184">
        <v>7719.2129917388993</v>
      </c>
      <c r="HO543" s="183">
        <v>931.48904449102588</v>
      </c>
      <c r="HQ543" s="154"/>
      <c r="HS543" s="238">
        <v>15</v>
      </c>
      <c r="HT543" s="154"/>
      <c r="HU543" s="239"/>
      <c r="HW543" s="239">
        <v>63.642789100000002</v>
      </c>
      <c r="HX543" s="239"/>
      <c r="HY543" s="154"/>
      <c r="HZ543" s="154"/>
      <c r="IA543" s="184"/>
      <c r="IB543" s="184"/>
      <c r="ID543" s="184"/>
      <c r="IE543" s="185"/>
      <c r="IF543" s="185"/>
      <c r="IG543" s="184"/>
    </row>
    <row r="544" spans="1:241" ht="15" customHeight="1" x14ac:dyDescent="0.25">
      <c r="A544" s="156">
        <v>541</v>
      </c>
      <c r="B544" s="155"/>
      <c r="C544" s="244"/>
      <c r="D544" s="244"/>
      <c r="E544" s="245">
        <v>164077</v>
      </c>
      <c r="F544" s="244"/>
      <c r="G544" s="244"/>
      <c r="H544" s="244"/>
      <c r="I544" s="244"/>
      <c r="J544" s="244"/>
      <c r="K544" s="244"/>
      <c r="L544" s="244"/>
      <c r="M544" s="244"/>
      <c r="N544" s="244"/>
      <c r="O544" s="244"/>
      <c r="P544" s="244"/>
      <c r="Q544" s="244"/>
      <c r="R544" s="244"/>
      <c r="S544" s="244"/>
      <c r="U544" s="244"/>
      <c r="V544" s="244"/>
      <c r="W544" s="244"/>
      <c r="X544" s="244"/>
      <c r="Y544" s="244"/>
      <c r="Z544" s="244"/>
      <c r="AA544" s="244"/>
      <c r="AB544" s="244"/>
      <c r="AC544" s="244"/>
      <c r="AD544" s="244"/>
      <c r="AE544" s="244"/>
      <c r="AF544" s="244"/>
      <c r="AG544" s="244"/>
      <c r="AH544" s="244"/>
      <c r="AI544" s="244"/>
      <c r="AJ544" s="244"/>
      <c r="AK544" s="244"/>
      <c r="AL544" s="244"/>
      <c r="AM544" s="244"/>
      <c r="AN544" s="244"/>
      <c r="AO544" s="244"/>
      <c r="AP544" s="244"/>
      <c r="AQ544" s="244"/>
      <c r="AR544" s="244"/>
      <c r="AS544" s="244"/>
      <c r="AT544" s="244"/>
      <c r="AU544" s="244"/>
      <c r="AV544" s="244"/>
      <c r="AW544" s="244"/>
      <c r="AX544" s="244"/>
      <c r="AY544" s="244"/>
      <c r="AZ544" s="244"/>
      <c r="BA544" s="244"/>
      <c r="BB544" s="244"/>
      <c r="BC544" s="244">
        <v>3498</v>
      </c>
      <c r="BD544" s="244"/>
      <c r="BE544" s="244">
        <v>780</v>
      </c>
      <c r="BF544" s="244"/>
      <c r="BG544" s="244">
        <v>66</v>
      </c>
      <c r="BH544" s="244"/>
      <c r="BI544" s="244">
        <v>2652</v>
      </c>
      <c r="BJ544" s="244"/>
      <c r="BK544" s="244"/>
      <c r="BL544" s="244"/>
      <c r="BM544" s="244"/>
      <c r="BN544" s="244"/>
      <c r="BO544" s="244"/>
      <c r="BP544" s="244"/>
      <c r="BQ544" s="244"/>
      <c r="BR544" s="244"/>
      <c r="BS544" s="244"/>
      <c r="BT544" s="244"/>
      <c r="BU544" s="244"/>
      <c r="BW544" s="244"/>
      <c r="BX544" s="244"/>
      <c r="BY544" s="244"/>
      <c r="BZ544" s="244"/>
      <c r="CA544" s="244"/>
      <c r="CB544" s="244"/>
      <c r="CC544" s="244"/>
      <c r="CE544" s="244"/>
      <c r="CF544" s="244"/>
      <c r="CG544" s="244"/>
      <c r="CH544" s="244"/>
      <c r="CI544" s="244"/>
      <c r="CJ544" s="244"/>
      <c r="CK544" s="244"/>
      <c r="CL544" s="244"/>
      <c r="CM544" s="244"/>
      <c r="CN544" s="244"/>
      <c r="CO544" s="257">
        <v>5.0999999999999996</v>
      </c>
      <c r="CP544" s="244"/>
      <c r="CQ544" s="244"/>
      <c r="CR544" s="244"/>
      <c r="CS544" s="244"/>
      <c r="CT544" s="244"/>
      <c r="CU544" s="244"/>
      <c r="CV544" s="244"/>
      <c r="CW544" s="244"/>
      <c r="CX544" s="244"/>
      <c r="CY544" s="244"/>
      <c r="CZ544" s="244"/>
      <c r="DA544" s="244"/>
      <c r="DE544" s="244"/>
      <c r="DF544" s="244"/>
      <c r="DG544" s="244"/>
      <c r="DH544" s="244"/>
      <c r="DI544" s="244"/>
      <c r="DJ544" s="244"/>
      <c r="DK544" s="244"/>
      <c r="DL544" s="244"/>
      <c r="DM544" s="244"/>
      <c r="DN544" s="244"/>
      <c r="DO544" s="244"/>
      <c r="DP544" s="244"/>
      <c r="DQ544" s="244"/>
      <c r="DR544" s="244"/>
      <c r="DS544" s="244"/>
      <c r="DT544" s="244"/>
      <c r="DU544" s="244"/>
      <c r="DV544" s="244"/>
      <c r="DW544" s="244"/>
      <c r="DX544" s="244"/>
      <c r="DY544" s="244"/>
      <c r="DZ544" s="244"/>
      <c r="EA544" s="244"/>
      <c r="EB544" s="244"/>
      <c r="EC544" s="245">
        <v>850000</v>
      </c>
      <c r="ED544" s="244"/>
      <c r="EE544" s="245">
        <v>569500</v>
      </c>
      <c r="EK544" s="242">
        <v>2.6</v>
      </c>
      <c r="EO544" s="244"/>
      <c r="EP544" s="244"/>
      <c r="GA544" s="254">
        <v>4.8655282448077131</v>
      </c>
      <c r="GB544" s="254"/>
      <c r="GC544" s="254">
        <v>25.665973015622345</v>
      </c>
      <c r="GD544" s="254"/>
      <c r="GE544" s="254">
        <v>58.206342377682432</v>
      </c>
      <c r="GF544" s="254"/>
      <c r="GG544" s="254">
        <v>103.08733832838936</v>
      </c>
      <c r="GH544" s="254"/>
      <c r="GI544" s="254">
        <v>93.473319854241936</v>
      </c>
      <c r="GJ544" s="254"/>
      <c r="GK544" s="254">
        <v>23.287513104742779</v>
      </c>
      <c r="GL544" s="254"/>
      <c r="GM544" s="254">
        <v>2.9122191620349769</v>
      </c>
      <c r="GN544" s="254"/>
      <c r="GO544" s="254">
        <v>52.785791406056759</v>
      </c>
      <c r="GP544" s="254"/>
      <c r="GQ544" s="254">
        <v>2724</v>
      </c>
      <c r="GR544" s="254"/>
      <c r="GS544" s="254">
        <v>73.25</v>
      </c>
      <c r="GT544" s="254"/>
      <c r="GU544" s="184">
        <v>58.95</v>
      </c>
      <c r="GV544" s="184"/>
      <c r="GW544" s="184">
        <v>71.900000000000006</v>
      </c>
      <c r="GX544" s="184"/>
      <c r="GY544" s="184">
        <v>56.8</v>
      </c>
      <c r="GZ544" s="184"/>
      <c r="HC544" s="184"/>
      <c r="HG544" s="184">
        <v>1156.3428319947188</v>
      </c>
      <c r="HH544" s="184"/>
      <c r="HI544" s="184">
        <v>4925.7344042248869</v>
      </c>
      <c r="HJ544" s="184"/>
      <c r="HK544" s="184">
        <v>442.2928815051161</v>
      </c>
      <c r="HL544" s="184"/>
      <c r="HM544" s="184">
        <v>7833.6450654637474</v>
      </c>
      <c r="HO544" s="183">
        <v>914.83418630373251</v>
      </c>
      <c r="HQ544" s="154"/>
      <c r="HS544" s="238">
        <v>13</v>
      </c>
      <c r="HT544" s="154"/>
      <c r="HU544" s="239"/>
      <c r="HW544" s="239">
        <v>63.5</v>
      </c>
      <c r="HX544" s="239"/>
      <c r="HY544" s="154"/>
      <c r="HZ544" s="154"/>
      <c r="IA544" s="184"/>
      <c r="IB544" s="184"/>
      <c r="ID544" s="184"/>
      <c r="IE544" s="185"/>
      <c r="IF544" s="185"/>
      <c r="IG544" s="184"/>
    </row>
    <row r="545" spans="1:241" ht="15" customHeight="1" x14ac:dyDescent="0.25">
      <c r="A545" s="156">
        <v>542</v>
      </c>
      <c r="B545" s="155"/>
      <c r="C545" s="244"/>
      <c r="D545" s="244"/>
      <c r="E545" s="245">
        <v>167873</v>
      </c>
      <c r="F545" s="244"/>
      <c r="G545" s="244"/>
      <c r="H545" s="244"/>
      <c r="I545" s="244"/>
      <c r="J545" s="244"/>
      <c r="K545" s="244"/>
      <c r="L545" s="244"/>
      <c r="M545" s="244"/>
      <c r="N545" s="244"/>
      <c r="O545" s="244"/>
      <c r="P545" s="244"/>
      <c r="Q545" s="244"/>
      <c r="R545" s="244"/>
      <c r="S545" s="244"/>
      <c r="U545" s="244"/>
      <c r="V545" s="244"/>
      <c r="W545" s="244"/>
      <c r="X545" s="244"/>
      <c r="Y545" s="244"/>
      <c r="Z545" s="244"/>
      <c r="AA545" s="244"/>
      <c r="AB545" s="244"/>
      <c r="AC545" s="244"/>
      <c r="AD545" s="244"/>
      <c r="AE545" s="244"/>
      <c r="AF545" s="244"/>
      <c r="AG545" s="244"/>
      <c r="AH545" s="244"/>
      <c r="AI545" s="244"/>
      <c r="AJ545" s="244"/>
      <c r="AK545" s="244"/>
      <c r="AL545" s="244"/>
      <c r="AM545" s="244"/>
      <c r="AN545" s="244"/>
      <c r="AO545" s="244"/>
      <c r="AP545" s="244"/>
      <c r="AQ545" s="244"/>
      <c r="AR545" s="244"/>
      <c r="AS545" s="244"/>
      <c r="AT545" s="244"/>
      <c r="AU545" s="244"/>
      <c r="AV545" s="244"/>
      <c r="AW545" s="244"/>
      <c r="AX545" s="244"/>
      <c r="AY545" s="244"/>
      <c r="AZ545" s="244"/>
      <c r="BA545" s="244"/>
      <c r="BB545" s="244"/>
      <c r="BC545" s="244">
        <v>2978</v>
      </c>
      <c r="BD545" s="244"/>
      <c r="BE545" s="244">
        <v>863</v>
      </c>
      <c r="BF545" s="244"/>
      <c r="BG545" s="244">
        <v>43</v>
      </c>
      <c r="BH545" s="244"/>
      <c r="BI545" s="244">
        <v>2072</v>
      </c>
      <c r="BJ545" s="244"/>
      <c r="BK545" s="244"/>
      <c r="BL545" s="244"/>
      <c r="BM545" s="244"/>
      <c r="BN545" s="244"/>
      <c r="BO545" s="244"/>
      <c r="BP545" s="244"/>
      <c r="BQ545" s="244"/>
      <c r="BR545" s="244"/>
      <c r="BS545" s="244"/>
      <c r="BT545" s="244"/>
      <c r="BU545" s="244"/>
      <c r="BW545" s="244"/>
      <c r="BX545" s="244"/>
      <c r="BY545" s="244"/>
      <c r="BZ545" s="244"/>
      <c r="CA545" s="244"/>
      <c r="CB545" s="244"/>
      <c r="CC545" s="244"/>
      <c r="CE545" s="244"/>
      <c r="CF545" s="244"/>
      <c r="CG545" s="244"/>
      <c r="CH545" s="244"/>
      <c r="CI545" s="244"/>
      <c r="CJ545" s="244"/>
      <c r="CK545" s="244"/>
      <c r="CL545" s="244"/>
      <c r="CM545" s="244"/>
      <c r="CN545" s="244"/>
      <c r="CO545" s="257">
        <v>3.7</v>
      </c>
      <c r="CP545" s="244"/>
      <c r="CQ545" s="244"/>
      <c r="CR545" s="244"/>
      <c r="CS545" s="244"/>
      <c r="CT545" s="244"/>
      <c r="CU545" s="244"/>
      <c r="CV545" s="244"/>
      <c r="CW545" s="244"/>
      <c r="CX545" s="244"/>
      <c r="CY545" s="244"/>
      <c r="CZ545" s="244"/>
      <c r="DA545" s="244"/>
      <c r="DE545" s="244"/>
      <c r="DF545" s="244"/>
      <c r="DG545" s="244"/>
      <c r="DH545" s="244"/>
      <c r="DI545" s="244"/>
      <c r="DJ545" s="244"/>
      <c r="DK545" s="244"/>
      <c r="DL545" s="244"/>
      <c r="DM545" s="244"/>
      <c r="DN545" s="244"/>
      <c r="DO545" s="244"/>
      <c r="DP545" s="244"/>
      <c r="DQ545" s="244"/>
      <c r="DR545" s="244"/>
      <c r="DS545" s="244"/>
      <c r="DT545" s="244"/>
      <c r="DU545" s="244"/>
      <c r="DV545" s="244"/>
      <c r="DW545" s="244"/>
      <c r="DX545" s="244"/>
      <c r="DY545" s="244"/>
      <c r="DZ545" s="244"/>
      <c r="EA545" s="244"/>
      <c r="EB545" s="244"/>
      <c r="EC545" s="245">
        <v>935500</v>
      </c>
      <c r="ED545" s="244"/>
      <c r="EE545" s="245">
        <v>580000</v>
      </c>
      <c r="EK545" s="242">
        <v>2.2999999999999998</v>
      </c>
      <c r="EO545" s="244"/>
      <c r="EP545" s="244"/>
      <c r="GA545" s="254">
        <v>4.8418081556345305</v>
      </c>
      <c r="GB545" s="254"/>
      <c r="GC545" s="254">
        <v>24.931425678508855</v>
      </c>
      <c r="GD545" s="254"/>
      <c r="GE545" s="254">
        <v>58.229952522701076</v>
      </c>
      <c r="GF545" s="254"/>
      <c r="GG545" s="254">
        <v>107.54125326673723</v>
      </c>
      <c r="GH545" s="254"/>
      <c r="GI545" s="254">
        <v>96.211884379250179</v>
      </c>
      <c r="GJ545" s="254"/>
      <c r="GK545" s="254">
        <v>24.306806079020262</v>
      </c>
      <c r="GL545" s="254"/>
      <c r="GM545" s="254">
        <v>2.3869626168211875</v>
      </c>
      <c r="GN545" s="254"/>
      <c r="GO545" s="254">
        <v>54.41947815496448</v>
      </c>
      <c r="GP545" s="254"/>
      <c r="GQ545" s="254">
        <v>2772</v>
      </c>
      <c r="GR545" s="254"/>
      <c r="GS545" s="254">
        <v>71.099999999999994</v>
      </c>
      <c r="GT545" s="254"/>
      <c r="GU545" s="184">
        <v>51.7</v>
      </c>
      <c r="GV545" s="184"/>
      <c r="GW545" s="184"/>
      <c r="GX545" s="184"/>
      <c r="GY545" s="184"/>
      <c r="GZ545" s="184"/>
      <c r="HC545" s="184"/>
      <c r="HG545" s="184">
        <v>1086.0498032947457</v>
      </c>
      <c r="HH545" s="184"/>
      <c r="HI545" s="184">
        <v>4918.4386284988514</v>
      </c>
      <c r="HJ545" s="184"/>
      <c r="HK545" s="184">
        <v>397.17777741899027</v>
      </c>
      <c r="HL545" s="184"/>
      <c r="HM545" s="184">
        <v>7726.1303152127703</v>
      </c>
      <c r="HO545" s="183">
        <v>1017.200039146604</v>
      </c>
      <c r="HQ545" s="154"/>
      <c r="HS545" s="238">
        <v>12</v>
      </c>
      <c r="HT545" s="154"/>
      <c r="HU545" s="239"/>
      <c r="HW545" s="239">
        <v>63.5</v>
      </c>
      <c r="HX545" s="239"/>
      <c r="HY545" s="154"/>
      <c r="HZ545" s="154"/>
      <c r="IA545" s="184"/>
      <c r="IB545" s="184"/>
      <c r="ID545" s="184"/>
      <c r="IE545" s="185"/>
      <c r="IF545" s="185"/>
      <c r="IG545" s="184"/>
    </row>
    <row r="546" spans="1:241" ht="15" customHeight="1" x14ac:dyDescent="0.25">
      <c r="A546" s="156">
        <v>543</v>
      </c>
      <c r="B546" s="155"/>
      <c r="C546" s="244"/>
      <c r="D546" s="244"/>
      <c r="E546" s="245">
        <v>172091</v>
      </c>
      <c r="F546" s="244"/>
      <c r="G546" s="244"/>
      <c r="H546" s="244"/>
      <c r="I546" s="244"/>
      <c r="J546" s="244"/>
      <c r="K546" s="244"/>
      <c r="L546" s="244"/>
      <c r="M546" s="244"/>
      <c r="N546" s="244"/>
      <c r="O546" s="244"/>
      <c r="P546" s="244"/>
      <c r="Q546" s="244"/>
      <c r="R546" s="244"/>
      <c r="S546" s="244"/>
      <c r="U546" s="244"/>
      <c r="V546" s="244"/>
      <c r="W546" s="244"/>
      <c r="X546" s="244"/>
      <c r="Y546" s="244"/>
      <c r="Z546" s="244"/>
      <c r="AA546" s="244"/>
      <c r="AB546" s="244"/>
      <c r="AC546" s="244"/>
      <c r="AD546" s="244"/>
      <c r="AE546" s="244"/>
      <c r="AF546" s="244"/>
      <c r="AG546" s="244"/>
      <c r="AH546" s="244"/>
      <c r="AI546" s="244"/>
      <c r="AJ546" s="244"/>
      <c r="AK546" s="244"/>
      <c r="AL546" s="244"/>
      <c r="AM546" s="244"/>
      <c r="AN546" s="244"/>
      <c r="AO546" s="244"/>
      <c r="AP546" s="244"/>
      <c r="AQ546" s="244"/>
      <c r="AR546" s="244"/>
      <c r="AS546" s="244"/>
      <c r="AT546" s="244"/>
      <c r="AU546" s="244"/>
      <c r="AV546" s="244"/>
      <c r="AW546" s="244"/>
      <c r="AX546" s="244"/>
      <c r="AY546" s="244"/>
      <c r="AZ546" s="244"/>
      <c r="BA546" s="244"/>
      <c r="BB546" s="244"/>
      <c r="BC546" s="244">
        <v>2333</v>
      </c>
      <c r="BD546" s="244"/>
      <c r="BE546" s="244">
        <v>790</v>
      </c>
      <c r="BF546" s="244"/>
      <c r="BG546" s="244">
        <v>23</v>
      </c>
      <c r="BH546" s="244"/>
      <c r="BI546" s="244">
        <v>1520</v>
      </c>
      <c r="BJ546" s="244"/>
      <c r="BK546" s="244"/>
      <c r="BL546" s="244"/>
      <c r="BM546" s="244"/>
      <c r="BN546" s="244"/>
      <c r="BO546" s="244"/>
      <c r="BP546" s="244"/>
      <c r="BQ546" s="244"/>
      <c r="BR546" s="244"/>
      <c r="BS546" s="244"/>
      <c r="BT546" s="244"/>
      <c r="BU546" s="244"/>
      <c r="BW546" s="244"/>
      <c r="BX546" s="244"/>
      <c r="BY546" s="244"/>
      <c r="BZ546" s="244"/>
      <c r="CA546" s="244"/>
      <c r="CB546" s="244"/>
      <c r="CC546" s="244"/>
      <c r="CE546" s="244"/>
      <c r="CF546" s="244"/>
      <c r="CG546" s="244"/>
      <c r="CH546" s="244"/>
      <c r="CI546" s="244"/>
      <c r="CJ546" s="244"/>
      <c r="CK546" s="244"/>
      <c r="CL546" s="244"/>
      <c r="CM546" s="244"/>
      <c r="CN546" s="244"/>
      <c r="CO546" s="257">
        <v>4.8</v>
      </c>
      <c r="CP546" s="244"/>
      <c r="CQ546" s="244"/>
      <c r="CR546" s="244"/>
      <c r="CS546" s="244"/>
      <c r="CT546" s="244"/>
      <c r="CU546" s="244"/>
      <c r="CV546" s="244"/>
      <c r="CW546" s="244"/>
      <c r="CX546" s="244"/>
      <c r="CY546" s="244"/>
      <c r="CZ546" s="244"/>
      <c r="DA546" s="244"/>
      <c r="DE546" s="244"/>
      <c r="DF546" s="244"/>
      <c r="DG546" s="244"/>
      <c r="DH546" s="244"/>
      <c r="DI546" s="244"/>
      <c r="DJ546" s="244"/>
      <c r="DK546" s="244"/>
      <c r="DL546" s="244"/>
      <c r="DM546" s="244"/>
      <c r="DN546" s="244"/>
      <c r="DO546" s="244"/>
      <c r="DP546" s="244"/>
      <c r="DQ546" s="244"/>
      <c r="DR546" s="244"/>
      <c r="DS546" s="244"/>
      <c r="DT546" s="244"/>
      <c r="DU546" s="244"/>
      <c r="DV546" s="244"/>
      <c r="DW546" s="244"/>
      <c r="DX546" s="244"/>
      <c r="DY546" s="244"/>
      <c r="DZ546" s="244"/>
      <c r="EA546" s="244"/>
      <c r="EB546" s="244"/>
      <c r="EC546" s="245">
        <v>1090000</v>
      </c>
      <c r="ED546" s="244"/>
      <c r="EE546" s="245">
        <v>610000</v>
      </c>
      <c r="EK546" s="242">
        <v>2</v>
      </c>
      <c r="EO546" s="244"/>
      <c r="EP546" s="244"/>
      <c r="GA546" s="254">
        <v>5.79663325641783</v>
      </c>
      <c r="GB546" s="254"/>
      <c r="GC546" s="254">
        <v>22.819414538432909</v>
      </c>
      <c r="GD546" s="254"/>
      <c r="GE546" s="254">
        <v>60.420031477422192</v>
      </c>
      <c r="GF546" s="254"/>
      <c r="GG546" s="254">
        <v>109.01473369365998</v>
      </c>
      <c r="GH546" s="254"/>
      <c r="GI546" s="254">
        <v>97.428429907169615</v>
      </c>
      <c r="GJ546" s="254"/>
      <c r="GK546" s="254">
        <v>25.710113154786526</v>
      </c>
      <c r="GL546" s="254"/>
      <c r="GM546" s="254">
        <v>3.0675211050421827</v>
      </c>
      <c r="GN546" s="254"/>
      <c r="GO546" s="254">
        <v>55.576478342494767</v>
      </c>
      <c r="GP546" s="254"/>
      <c r="GQ546" s="254"/>
      <c r="GR546" s="254"/>
      <c r="GS546" s="254"/>
      <c r="GT546" s="254"/>
      <c r="GU546" s="184"/>
      <c r="GV546" s="184"/>
      <c r="GW546" s="184"/>
      <c r="GX546" s="184"/>
      <c r="GY546" s="184"/>
      <c r="GZ546" s="184"/>
      <c r="HC546" s="184"/>
      <c r="HG546" s="184">
        <v>920.73616511797923</v>
      </c>
      <c r="HH546" s="184"/>
      <c r="HI546" s="184">
        <v>4054.8415464977061</v>
      </c>
      <c r="HJ546" s="184"/>
      <c r="HK546" s="184">
        <v>372.42665366970044</v>
      </c>
      <c r="HL546" s="184"/>
      <c r="HM546" s="184">
        <v>6813.871435988176</v>
      </c>
      <c r="HO546" s="183">
        <v>1115</v>
      </c>
      <c r="HQ546" s="154"/>
      <c r="HS546" s="238">
        <v>12</v>
      </c>
      <c r="HT546" s="154"/>
      <c r="HU546" s="239"/>
      <c r="HW546" s="239">
        <v>62</v>
      </c>
      <c r="HX546" s="239"/>
      <c r="HY546" s="154"/>
      <c r="HZ546" s="154"/>
      <c r="IA546" s="184"/>
      <c r="IB546" s="184"/>
      <c r="ID546" s="184"/>
      <c r="IE546" s="185"/>
      <c r="IF546" s="185"/>
      <c r="IG546" s="184"/>
    </row>
    <row r="547" spans="1:241" ht="15" customHeight="1" x14ac:dyDescent="0.3">
      <c r="A547" s="156">
        <v>544</v>
      </c>
      <c r="B547" s="155"/>
      <c r="C547" s="244"/>
      <c r="D547" s="244"/>
      <c r="E547" s="245">
        <v>176974</v>
      </c>
      <c r="F547" s="244"/>
      <c r="G547" s="244"/>
      <c r="H547" s="244"/>
      <c r="I547" s="244"/>
      <c r="J547" s="244"/>
      <c r="K547" s="244"/>
      <c r="L547" s="244"/>
      <c r="M547" s="244"/>
      <c r="N547" s="244"/>
      <c r="O547" s="244"/>
      <c r="P547" s="244"/>
      <c r="Q547" s="244"/>
      <c r="R547" s="244"/>
      <c r="S547" s="244"/>
      <c r="U547" s="244"/>
      <c r="V547" s="244"/>
      <c r="W547" s="244"/>
      <c r="X547" s="244"/>
      <c r="Y547" s="244"/>
      <c r="Z547" s="244"/>
      <c r="AA547" s="244"/>
      <c r="AB547" s="244"/>
      <c r="AC547" s="244"/>
      <c r="AD547" s="244"/>
      <c r="AE547" s="244"/>
      <c r="AF547" s="244"/>
      <c r="AG547" s="244"/>
      <c r="AH547" s="244"/>
      <c r="AI547" s="244"/>
      <c r="AJ547" s="244"/>
      <c r="AK547" s="244"/>
      <c r="AL547" s="244"/>
      <c r="AM547" s="244"/>
      <c r="AN547" s="244"/>
      <c r="AO547" s="244"/>
      <c r="AP547" s="244"/>
      <c r="AQ547" s="244"/>
      <c r="AR547" s="244"/>
      <c r="AS547" s="244"/>
      <c r="AT547" s="244"/>
      <c r="AU547" s="244"/>
      <c r="AV547" s="244"/>
      <c r="AW547" s="244"/>
      <c r="AX547" s="244"/>
      <c r="AY547" s="244"/>
      <c r="AZ547" s="244"/>
      <c r="BA547" s="244"/>
      <c r="BB547" s="244"/>
      <c r="BC547" s="278">
        <f t="shared" ref="BC547" si="198">SUM(BE547,BG547,BI547)</f>
        <v>2949</v>
      </c>
      <c r="BD547" s="279"/>
      <c r="BE547" s="280">
        <v>1071</v>
      </c>
      <c r="BF547" s="279"/>
      <c r="BG547" s="280">
        <v>39</v>
      </c>
      <c r="BH547" s="279"/>
      <c r="BI547" s="280">
        <v>1839</v>
      </c>
      <c r="BJ547" s="244"/>
      <c r="BK547" s="244"/>
      <c r="BL547" s="244"/>
      <c r="BM547" s="244"/>
      <c r="BN547" s="244"/>
      <c r="BO547" s="244"/>
      <c r="BP547" s="244"/>
      <c r="BQ547" s="244"/>
      <c r="BR547" s="244"/>
      <c r="BS547" s="244"/>
      <c r="BT547" s="244"/>
      <c r="BU547" s="244"/>
      <c r="BW547" s="244"/>
      <c r="BX547" s="244"/>
      <c r="BY547" s="244"/>
      <c r="BZ547" s="244"/>
      <c r="CA547" s="244"/>
      <c r="CB547" s="244"/>
      <c r="CC547" s="244"/>
      <c r="CE547" s="244"/>
      <c r="CF547" s="244"/>
      <c r="CG547" s="244"/>
      <c r="CH547" s="244"/>
      <c r="CI547" s="244"/>
      <c r="CJ547" s="244"/>
      <c r="CK547" s="244"/>
      <c r="CL547" s="244"/>
      <c r="CM547" s="244"/>
      <c r="CN547" s="244"/>
      <c r="CO547" s="257"/>
      <c r="CP547" s="244"/>
      <c r="CQ547" s="244"/>
      <c r="CR547" s="244"/>
      <c r="CS547" s="244"/>
      <c r="CT547" s="244"/>
      <c r="CU547" s="244"/>
      <c r="CV547" s="244"/>
      <c r="CW547" s="244"/>
      <c r="CX547" s="244"/>
      <c r="CY547" s="244"/>
      <c r="CZ547" s="244"/>
      <c r="DA547" s="244"/>
      <c r="DE547" s="244"/>
      <c r="DF547" s="244"/>
      <c r="DG547" s="244"/>
      <c r="DH547" s="244"/>
      <c r="DI547" s="244"/>
      <c r="DJ547" s="244"/>
      <c r="DK547" s="244"/>
      <c r="DL547" s="244"/>
      <c r="DM547" s="244"/>
      <c r="DN547" s="244"/>
      <c r="DO547" s="244"/>
      <c r="DP547" s="244"/>
      <c r="DQ547" s="244"/>
      <c r="DR547" s="244"/>
      <c r="DS547" s="244"/>
      <c r="DT547" s="244"/>
      <c r="DU547" s="244"/>
      <c r="DV547" s="244"/>
      <c r="DW547" s="244"/>
      <c r="DX547" s="244"/>
      <c r="DY547" s="244"/>
      <c r="DZ547" s="244"/>
      <c r="EA547" s="244"/>
      <c r="EB547" s="244"/>
      <c r="EC547" s="245">
        <v>1100000</v>
      </c>
      <c r="ED547" s="244"/>
      <c r="EE547" s="245">
        <v>600000</v>
      </c>
      <c r="EK547" s="242">
        <v>1.9</v>
      </c>
      <c r="EO547" s="244"/>
      <c r="EP547" s="244"/>
      <c r="GA547" s="254">
        <v>2.7899892516470102</v>
      </c>
      <c r="GB547" s="254"/>
      <c r="GC547" s="254">
        <v>20.284348704351185</v>
      </c>
      <c r="GD547" s="254"/>
      <c r="GE547" s="254">
        <v>47.12594295658905</v>
      </c>
      <c r="GF547" s="254"/>
      <c r="GG547" s="254">
        <v>103.33751449703847</v>
      </c>
      <c r="GH547" s="254"/>
      <c r="GI547" s="254">
        <v>86.168402654693381</v>
      </c>
      <c r="GJ547" s="254"/>
      <c r="GK547" s="254">
        <v>24.075024458343179</v>
      </c>
      <c r="GL547" s="254"/>
      <c r="GM547" s="254">
        <v>1.6245942983914701</v>
      </c>
      <c r="GN547" s="254"/>
      <c r="GO547" s="254">
        <v>49.26949341366339</v>
      </c>
      <c r="GP547" s="254"/>
      <c r="GQ547" s="254"/>
      <c r="GR547" s="254"/>
      <c r="GS547" s="254"/>
      <c r="GT547" s="254"/>
      <c r="GU547" s="184"/>
      <c r="GV547" s="184"/>
      <c r="GW547" s="184"/>
      <c r="GX547" s="184"/>
      <c r="GY547" s="184"/>
      <c r="GZ547" s="184"/>
      <c r="HC547" s="184"/>
      <c r="HG547" s="184">
        <v>1089.6560466978985</v>
      </c>
      <c r="HH547" s="184"/>
      <c r="HI547" s="184">
        <v>4010.5796324787802</v>
      </c>
      <c r="HJ547" s="184"/>
      <c r="HK547" s="184">
        <v>348.04455431281366</v>
      </c>
      <c r="HL547" s="184"/>
      <c r="HM547" s="184">
        <v>6557.528192185132</v>
      </c>
      <c r="HO547" s="183">
        <v>1045.3771551097966</v>
      </c>
      <c r="HQ547" s="154"/>
      <c r="HS547" s="238">
        <v>14</v>
      </c>
      <c r="HT547" s="154"/>
      <c r="HU547" s="239"/>
      <c r="HW547" s="239">
        <v>64.168977159999983</v>
      </c>
      <c r="HX547" s="239"/>
      <c r="HY547" s="154"/>
      <c r="HZ547" s="154"/>
      <c r="IA547" s="184"/>
      <c r="IB547" s="184"/>
      <c r="ID547" s="184"/>
      <c r="IE547" s="185"/>
      <c r="IF547" s="185"/>
      <c r="IG547" s="184"/>
    </row>
    <row r="548" spans="1:241" ht="15" customHeight="1" x14ac:dyDescent="0.35">
      <c r="A548" s="198">
        <v>545</v>
      </c>
      <c r="B548" s="155"/>
      <c r="C548" s="244"/>
      <c r="D548" s="244"/>
      <c r="E548" s="245">
        <v>181780</v>
      </c>
      <c r="F548" s="244"/>
      <c r="G548" s="244"/>
      <c r="H548" s="244"/>
      <c r="I548" s="244"/>
      <c r="J548" s="244"/>
      <c r="K548" s="244"/>
      <c r="L548" s="244"/>
      <c r="M548" s="244"/>
      <c r="N548" s="244"/>
      <c r="O548" s="244"/>
      <c r="P548" s="244"/>
      <c r="Q548" s="244"/>
      <c r="R548" s="244"/>
      <c r="S548" s="244"/>
      <c r="U548" s="244"/>
      <c r="V548" s="244"/>
      <c r="W548" s="244"/>
      <c r="X548" s="244"/>
      <c r="Y548" s="244"/>
      <c r="Z548" s="244"/>
      <c r="AA548" s="244"/>
      <c r="AB548" s="244"/>
      <c r="AC548" s="244"/>
      <c r="AD548" s="244"/>
      <c r="AE548" s="244"/>
      <c r="AF548" s="244"/>
      <c r="AG548" s="244"/>
      <c r="AH548" s="244"/>
      <c r="AI548" s="244"/>
      <c r="AJ548" s="244"/>
      <c r="AK548" s="244"/>
      <c r="AL548" s="244"/>
      <c r="AM548" s="244"/>
      <c r="AN548" s="244"/>
      <c r="AO548" s="244"/>
      <c r="AP548" s="244"/>
      <c r="AQ548" s="244"/>
      <c r="AR548" s="244"/>
      <c r="AS548" s="244"/>
      <c r="AT548" s="244"/>
      <c r="AU548" s="244"/>
      <c r="AV548" s="244"/>
      <c r="AW548" s="244"/>
      <c r="AX548" s="244"/>
      <c r="AY548" s="244"/>
      <c r="AZ548" s="244"/>
      <c r="BA548" s="244"/>
      <c r="BB548" s="244"/>
      <c r="BC548" s="281">
        <v>3550</v>
      </c>
      <c r="BD548" s="27"/>
      <c r="BE548" s="281">
        <v>543</v>
      </c>
      <c r="BF548" s="282" t="s">
        <v>73</v>
      </c>
      <c r="BG548" s="281">
        <v>105</v>
      </c>
      <c r="BH548" s="229" t="e">
        <f>#REF!+0.0001*#REF!</f>
        <v>#REF!</v>
      </c>
      <c r="BI548" s="281">
        <v>2902</v>
      </c>
      <c r="BJ548" s="244"/>
      <c r="BK548" s="244"/>
      <c r="BL548" s="244"/>
      <c r="BM548" s="244"/>
      <c r="BN548" s="244"/>
      <c r="BO548" s="244"/>
      <c r="BP548" s="244"/>
      <c r="BQ548" s="244"/>
      <c r="BR548" s="244"/>
      <c r="BS548" s="244"/>
      <c r="BT548" s="244"/>
      <c r="BU548" s="244"/>
      <c r="BW548" s="244"/>
      <c r="BX548" s="244"/>
      <c r="BY548" s="244"/>
      <c r="BZ548" s="244"/>
      <c r="CA548" s="244"/>
      <c r="CB548" s="244"/>
      <c r="CC548" s="244"/>
      <c r="CE548" s="244"/>
      <c r="CF548" s="244"/>
      <c r="CG548" s="244"/>
      <c r="CH548" s="244"/>
      <c r="CI548" s="244"/>
      <c r="CJ548" s="244"/>
      <c r="CK548" s="244"/>
      <c r="CL548" s="244"/>
      <c r="CM548" s="244"/>
      <c r="CN548" s="244"/>
      <c r="CO548" s="257"/>
      <c r="CP548" s="244"/>
      <c r="CQ548" s="244"/>
      <c r="CR548" s="244"/>
      <c r="CS548" s="244"/>
      <c r="CT548" s="244"/>
      <c r="CU548" s="244"/>
      <c r="CV548" s="244"/>
      <c r="CW548" s="244"/>
      <c r="CX548" s="244"/>
      <c r="CY548" s="244"/>
      <c r="CZ548" s="244"/>
      <c r="DA548" s="244"/>
      <c r="DE548" s="244"/>
      <c r="DF548" s="244"/>
      <c r="DG548" s="244"/>
      <c r="DH548" s="244"/>
      <c r="DI548" s="244"/>
      <c r="DJ548" s="244"/>
      <c r="DK548" s="244"/>
      <c r="DL548" s="244"/>
      <c r="DM548" s="244"/>
      <c r="DN548" s="244"/>
      <c r="DO548" s="244"/>
      <c r="DP548" s="244"/>
      <c r="DQ548" s="244"/>
      <c r="DR548" s="244"/>
      <c r="DS548" s="244"/>
      <c r="DT548" s="244"/>
      <c r="DU548" s="244"/>
      <c r="DV548" s="244"/>
      <c r="DW548" s="244"/>
      <c r="DX548" s="244"/>
      <c r="DY548" s="244"/>
      <c r="DZ548" s="244"/>
      <c r="EA548" s="244"/>
      <c r="EB548" s="244"/>
      <c r="EC548" s="245">
        <v>1056500</v>
      </c>
      <c r="ED548" s="244"/>
      <c r="EE548" s="245">
        <v>585000</v>
      </c>
      <c r="EK548" s="242">
        <v>1.4000000000000001</v>
      </c>
      <c r="EO548" s="244"/>
      <c r="EP548" s="244"/>
      <c r="GA548" s="254">
        <v>2.4917452975549947</v>
      </c>
      <c r="GB548" s="254"/>
      <c r="GC548" s="254">
        <v>19.097417510999879</v>
      </c>
      <c r="GD548" s="254"/>
      <c r="GE548" s="254">
        <v>43.539874740694039</v>
      </c>
      <c r="GF548" s="254"/>
      <c r="GG548" s="254">
        <v>99.287298629615947</v>
      </c>
      <c r="GH548" s="254"/>
      <c r="GI548" s="254">
        <v>82.608754951708846</v>
      </c>
      <c r="GJ548" s="254"/>
      <c r="GK548" s="254">
        <v>25.542549822175374</v>
      </c>
      <c r="GL548" s="254"/>
      <c r="GM548" s="254">
        <v>3.7200951217981535</v>
      </c>
      <c r="GN548" s="254"/>
      <c r="GO548" s="254">
        <v>47.758473134306918</v>
      </c>
      <c r="GP548" s="254"/>
      <c r="GQ548" s="254"/>
      <c r="GR548" s="254"/>
      <c r="GS548" s="254"/>
      <c r="GT548" s="254"/>
      <c r="GU548" s="184"/>
      <c r="GV548" s="184"/>
      <c r="GW548" s="184"/>
      <c r="GX548" s="184"/>
      <c r="GY548" s="184"/>
      <c r="GZ548" s="184"/>
      <c r="HC548" s="184"/>
      <c r="HG548" s="184">
        <v>1048.1255229166427</v>
      </c>
      <c r="HH548" s="184"/>
      <c r="HI548" s="184">
        <v>4622.8696519237601</v>
      </c>
      <c r="HJ548" s="184"/>
      <c r="HK548" s="184">
        <v>345.55477874179093</v>
      </c>
      <c r="HL548" s="184"/>
      <c r="HM548" s="184">
        <v>7224.5590308420533</v>
      </c>
      <c r="HO548" s="183">
        <v>1025.5743781572435</v>
      </c>
      <c r="HQ548" s="154"/>
      <c r="HS548" s="238">
        <v>12</v>
      </c>
      <c r="HT548" s="154"/>
      <c r="HU548" s="239"/>
      <c r="HW548" s="239">
        <v>63.6</v>
      </c>
      <c r="HX548" s="239"/>
      <c r="HY548" s="154"/>
      <c r="HZ548" s="154"/>
      <c r="IA548" s="184"/>
      <c r="IB548" s="184"/>
      <c r="ID548" s="184"/>
      <c r="IE548" s="185"/>
      <c r="IF548" s="185"/>
      <c r="IG548" s="184"/>
    </row>
    <row r="549" spans="1:241" ht="15" customHeight="1" x14ac:dyDescent="0.25">
      <c r="A549" s="156">
        <v>546</v>
      </c>
      <c r="B549" s="155"/>
      <c r="E549" s="245">
        <v>185811</v>
      </c>
      <c r="F549" s="244"/>
      <c r="G549" s="244"/>
      <c r="H549" s="244"/>
      <c r="I549" s="244"/>
      <c r="J549" s="244"/>
      <c r="K549" s="244"/>
      <c r="L549" s="244"/>
      <c r="M549" s="244"/>
      <c r="N549" s="244"/>
      <c r="O549" s="244"/>
      <c r="P549" s="244"/>
      <c r="Q549" s="244"/>
      <c r="R549" s="244"/>
      <c r="S549" s="244"/>
      <c r="U549" s="244"/>
      <c r="V549" s="244"/>
      <c r="W549" s="244"/>
      <c r="X549" s="244"/>
      <c r="Y549" s="244"/>
      <c r="Z549" s="244"/>
      <c r="AA549" s="244"/>
      <c r="AB549" s="244"/>
      <c r="AC549" s="244"/>
      <c r="AD549" s="244"/>
      <c r="AE549" s="244"/>
      <c r="AF549" s="244"/>
      <c r="AG549" s="244"/>
      <c r="AH549" s="242"/>
      <c r="AI549" s="244"/>
      <c r="AJ549" s="244"/>
      <c r="AK549" s="244"/>
      <c r="AL549" s="244"/>
      <c r="AM549" s="244"/>
      <c r="AN549" s="244"/>
      <c r="AO549" s="244"/>
      <c r="AP549" s="244"/>
      <c r="AQ549" s="244"/>
      <c r="AR549" s="244"/>
      <c r="AS549" s="244"/>
      <c r="AT549" s="244"/>
      <c r="AU549" s="244"/>
      <c r="AV549" s="244"/>
      <c r="AW549" s="244"/>
      <c r="AX549" s="244"/>
      <c r="AY549" s="244"/>
      <c r="AZ549" s="244"/>
      <c r="BA549" s="244"/>
      <c r="BB549" s="244"/>
      <c r="BC549" s="244"/>
      <c r="BD549" s="244"/>
      <c r="BE549" s="244"/>
      <c r="BF549" s="244"/>
      <c r="BG549" s="244"/>
      <c r="BH549" s="244"/>
      <c r="BI549" s="244"/>
      <c r="BJ549" s="244"/>
      <c r="BK549" s="244"/>
      <c r="BL549" s="244"/>
      <c r="BM549" s="244"/>
      <c r="BN549" s="244"/>
      <c r="BO549" s="244"/>
      <c r="BP549" s="244"/>
      <c r="BQ549" s="244"/>
      <c r="BR549" s="244"/>
      <c r="BS549" s="244"/>
      <c r="BT549" s="244"/>
      <c r="BU549" s="244"/>
      <c r="BW549" s="244"/>
      <c r="BX549" s="244"/>
      <c r="BY549" s="244"/>
      <c r="BZ549" s="244"/>
      <c r="CA549" s="244"/>
      <c r="CB549" s="244"/>
      <c r="CC549" s="244"/>
      <c r="CE549" s="244"/>
      <c r="CF549" s="244"/>
      <c r="CG549" s="244"/>
      <c r="CH549" s="244"/>
      <c r="CI549" s="244"/>
      <c r="CJ549" s="244"/>
      <c r="CK549" s="244"/>
      <c r="CL549" s="244"/>
      <c r="CM549" s="244"/>
      <c r="CN549" s="244"/>
      <c r="CO549" s="257"/>
      <c r="CP549" s="244"/>
      <c r="CQ549" s="244"/>
      <c r="CR549" s="244"/>
      <c r="CS549" s="244"/>
      <c r="CT549" s="244"/>
      <c r="CU549" s="244"/>
      <c r="CV549" s="244"/>
      <c r="CW549" s="244"/>
      <c r="CX549" s="244"/>
      <c r="CY549" s="244"/>
      <c r="CZ549" s="244"/>
      <c r="DA549" s="244"/>
      <c r="DE549" s="244"/>
      <c r="DF549" s="244"/>
      <c r="DG549" s="244"/>
      <c r="DH549" s="244"/>
      <c r="DI549" s="244"/>
      <c r="DJ549" s="244"/>
      <c r="DK549" s="244"/>
      <c r="DL549" s="244"/>
      <c r="DM549" s="244"/>
      <c r="DN549" s="244"/>
      <c r="DO549" s="244"/>
      <c r="DP549" s="244"/>
      <c r="DQ549" s="244"/>
      <c r="DR549" s="244"/>
      <c r="DS549" s="244"/>
      <c r="DT549" s="244"/>
      <c r="DU549" s="244"/>
      <c r="DV549" s="244"/>
      <c r="DW549" s="244"/>
      <c r="DX549" s="244"/>
      <c r="DY549" s="244"/>
      <c r="DZ549" s="244"/>
      <c r="EA549" s="244"/>
      <c r="EB549" s="244"/>
      <c r="EC549" s="245">
        <v>952500</v>
      </c>
      <c r="ED549" s="244"/>
      <c r="EE549" s="245">
        <v>579000</v>
      </c>
      <c r="EK549" s="242">
        <v>1.7999999999999998</v>
      </c>
      <c r="EO549" s="244"/>
      <c r="EP549" s="244"/>
      <c r="GA549" s="267">
        <v>1.3467733024526662</v>
      </c>
      <c r="GB549" s="267"/>
      <c r="GC549" s="267">
        <v>16.610485295295543</v>
      </c>
      <c r="GD549" s="267"/>
      <c r="GE549" s="267">
        <v>38.888261294872265</v>
      </c>
      <c r="GF549" s="267"/>
      <c r="GG549" s="267">
        <v>95.051563650530426</v>
      </c>
      <c r="GH549" s="267"/>
      <c r="GI549" s="267">
        <v>79.575197034978075</v>
      </c>
      <c r="GJ549" s="267"/>
      <c r="GK549" s="267">
        <v>22.334046852389978</v>
      </c>
      <c r="GL549" s="267"/>
      <c r="GM549" s="267">
        <v>2.0868878322228825</v>
      </c>
      <c r="GN549" s="267"/>
      <c r="GO549" s="267">
        <v>44.862510217955737</v>
      </c>
      <c r="GP549" s="254"/>
      <c r="GQ549" s="254"/>
      <c r="GR549" s="254"/>
      <c r="GS549" s="254"/>
      <c r="GT549" s="254"/>
      <c r="GU549" s="184"/>
      <c r="GV549" s="184"/>
      <c r="GW549" s="184"/>
      <c r="GX549" s="184"/>
      <c r="GY549" s="184"/>
      <c r="GZ549" s="184"/>
      <c r="HC549" s="184"/>
      <c r="HG549" s="285">
        <v>1105.2680951093405</v>
      </c>
      <c r="HH549" s="285"/>
      <c r="HI549" s="285">
        <v>4875.2089966505355</v>
      </c>
      <c r="HJ549" s="285"/>
      <c r="HK549" s="285">
        <v>329.9801901524641</v>
      </c>
      <c r="HL549" s="285"/>
      <c r="HM549" s="285">
        <v>7510.0842608278199</v>
      </c>
      <c r="HO549" s="183">
        <v>1138.1890196941358</v>
      </c>
      <c r="HQ549" s="154"/>
      <c r="HS549" s="238">
        <v>12</v>
      </c>
      <c r="HT549" s="154"/>
      <c r="HU549" s="239"/>
      <c r="HW549" s="239">
        <v>45.240802689999995</v>
      </c>
      <c r="HX549" s="239"/>
      <c r="HY549" s="154"/>
      <c r="HZ549" s="154"/>
      <c r="IA549" s="184"/>
      <c r="IB549" s="184"/>
      <c r="ID549" s="184"/>
      <c r="IE549" s="185"/>
      <c r="IF549" s="185"/>
      <c r="IG549" s="184"/>
    </row>
    <row r="550" spans="1:241" ht="15" customHeight="1" x14ac:dyDescent="0.25">
      <c r="A550" s="156">
        <v>547</v>
      </c>
      <c r="E550" s="245">
        <v>188660</v>
      </c>
      <c r="F550" s="244"/>
      <c r="G550" s="244"/>
      <c r="H550" s="244"/>
      <c r="I550" s="244"/>
      <c r="J550" s="244"/>
      <c r="K550" s="244"/>
      <c r="L550" s="244"/>
      <c r="M550" s="244"/>
      <c r="N550" s="244"/>
      <c r="O550" s="244"/>
      <c r="P550" s="244"/>
      <c r="Q550" s="244"/>
      <c r="R550" s="244"/>
      <c r="S550" s="244"/>
      <c r="U550" s="244"/>
      <c r="V550" s="244"/>
      <c r="W550" s="244"/>
      <c r="X550" s="244"/>
      <c r="Y550" s="244"/>
      <c r="Z550" s="244"/>
      <c r="AA550" s="244"/>
      <c r="AB550" s="244"/>
      <c r="AC550" s="244"/>
      <c r="AD550" s="244"/>
      <c r="AE550" s="244"/>
      <c r="AF550" s="244"/>
      <c r="AG550" s="244"/>
      <c r="AH550" s="242"/>
      <c r="AI550" s="244"/>
      <c r="AJ550" s="244"/>
      <c r="AK550" s="244"/>
      <c r="AL550" s="244"/>
      <c r="AM550" s="244"/>
      <c r="AN550" s="244"/>
      <c r="AO550" s="244"/>
      <c r="AP550" s="244"/>
      <c r="AQ550" s="244"/>
      <c r="AR550" s="244"/>
      <c r="AS550" s="244"/>
      <c r="AT550" s="244"/>
      <c r="AU550" s="244"/>
      <c r="AV550" s="244"/>
      <c r="AW550" s="244"/>
      <c r="AX550" s="244"/>
      <c r="AY550" s="244"/>
      <c r="AZ550" s="244"/>
      <c r="BA550" s="244"/>
      <c r="BB550" s="244"/>
      <c r="BC550" s="244"/>
      <c r="BD550" s="244"/>
      <c r="BE550" s="244"/>
      <c r="BF550" s="244"/>
      <c r="BG550" s="244"/>
      <c r="BH550" s="244"/>
      <c r="BI550" s="244"/>
      <c r="BJ550" s="244"/>
      <c r="BK550" s="244"/>
      <c r="BL550" s="244"/>
      <c r="BM550" s="244"/>
      <c r="BN550" s="244"/>
      <c r="BO550" s="244"/>
      <c r="BP550" s="244"/>
      <c r="BQ550" s="244"/>
      <c r="BR550" s="244"/>
      <c r="BS550" s="244"/>
      <c r="BT550" s="244"/>
      <c r="BU550" s="244"/>
      <c r="BW550" s="244"/>
      <c r="BX550" s="244"/>
      <c r="BY550" s="244"/>
      <c r="BZ550" s="244"/>
      <c r="CA550" s="244"/>
      <c r="CB550" s="244"/>
      <c r="CC550" s="244"/>
      <c r="CE550" s="244"/>
      <c r="CF550" s="244"/>
      <c r="CG550" s="244"/>
      <c r="CH550" s="244"/>
      <c r="CI550" s="244"/>
      <c r="CJ550" s="244"/>
      <c r="CK550" s="244"/>
      <c r="CL550" s="244"/>
      <c r="CM550" s="244"/>
      <c r="CN550" s="244"/>
      <c r="CO550" s="257"/>
      <c r="CP550" s="244"/>
      <c r="CQ550" s="244"/>
      <c r="CR550" s="244"/>
      <c r="CS550" s="244"/>
      <c r="CT550" s="244"/>
      <c r="CU550" s="244"/>
      <c r="CV550" s="244"/>
      <c r="CW550" s="244"/>
      <c r="CX550" s="244"/>
      <c r="CY550" s="244"/>
      <c r="CZ550" s="244"/>
      <c r="DA550" s="244"/>
      <c r="DE550" s="244"/>
      <c r="DF550" s="244"/>
      <c r="DG550" s="244"/>
      <c r="DH550" s="244"/>
      <c r="DI550" s="244"/>
      <c r="DJ550" s="244"/>
      <c r="DK550" s="244"/>
      <c r="DL550" s="244"/>
      <c r="DM550" s="244"/>
      <c r="DN550" s="244"/>
      <c r="DO550" s="244"/>
      <c r="DP550" s="244"/>
      <c r="DQ550" s="244"/>
      <c r="DR550" s="244"/>
      <c r="DS550" s="244"/>
      <c r="DT550" s="244"/>
      <c r="DU550" s="244"/>
      <c r="DV550" s="244"/>
      <c r="DW550" s="244"/>
      <c r="DX550" s="244"/>
      <c r="DY550" s="244"/>
      <c r="DZ550" s="244"/>
      <c r="EA550" s="244"/>
      <c r="EB550" s="244"/>
      <c r="EC550" s="245">
        <v>995000</v>
      </c>
      <c r="ED550" s="244"/>
      <c r="EE550" s="245">
        <v>565000</v>
      </c>
      <c r="EK550" s="242">
        <v>2.9000000000000004</v>
      </c>
      <c r="EO550" s="244"/>
      <c r="EP550" s="244"/>
      <c r="GA550" s="267">
        <v>0.27529249827942193</v>
      </c>
      <c r="GB550" s="267"/>
      <c r="GC550" s="267">
        <v>15.112961677847174</v>
      </c>
      <c r="GD550" s="267"/>
      <c r="GE550" s="267">
        <v>39.526538482138072</v>
      </c>
      <c r="GF550" s="267"/>
      <c r="GG550" s="267">
        <v>101.19717589276578</v>
      </c>
      <c r="GH550" s="267"/>
      <c r="GI550" s="267">
        <v>86.510890122628282</v>
      </c>
      <c r="GJ550" s="267"/>
      <c r="GK550" s="267">
        <v>22.036351938233874</v>
      </c>
      <c r="GL550" s="267"/>
      <c r="GM550" s="267">
        <v>0.55555555555555558</v>
      </c>
      <c r="GN550" s="267"/>
      <c r="GO550" s="267">
        <v>47.106325706594887</v>
      </c>
      <c r="GP550" s="254"/>
      <c r="GQ550" s="254"/>
      <c r="GR550" s="254"/>
      <c r="GS550" s="254"/>
      <c r="GT550" s="254"/>
      <c r="GU550" s="184"/>
      <c r="GV550" s="184"/>
      <c r="GW550" s="184"/>
      <c r="GX550" s="184"/>
      <c r="GY550" s="184"/>
      <c r="GZ550" s="184"/>
      <c r="HC550" s="184"/>
      <c r="HG550" s="285">
        <v>1140.8107905261238</v>
      </c>
      <c r="HH550" s="285"/>
      <c r="HI550" s="285">
        <v>5885.2541627799756</v>
      </c>
      <c r="HJ550" s="285"/>
      <c r="HK550" s="285">
        <v>342.56489433561711</v>
      </c>
      <c r="HL550" s="285"/>
      <c r="HM550" s="285">
        <v>8626.8455080575131</v>
      </c>
      <c r="HO550" s="183">
        <v>1081.7443531330223</v>
      </c>
      <c r="HQ550" s="154"/>
      <c r="HS550" s="238">
        <v>12</v>
      </c>
      <c r="HT550" s="154"/>
      <c r="HU550" s="239"/>
      <c r="HW550" s="239">
        <v>34.684437160000002</v>
      </c>
      <c r="HX550" s="239"/>
      <c r="HY550" s="154"/>
      <c r="HZ550" s="154"/>
      <c r="IA550" s="184"/>
      <c r="IB550" s="184"/>
      <c r="ID550" s="184"/>
      <c r="IE550" s="185"/>
      <c r="IF550" s="185"/>
      <c r="IG550" s="184"/>
    </row>
    <row r="551" spans="1:241" ht="15" customHeight="1" x14ac:dyDescent="0.35">
      <c r="A551" s="156">
        <v>548</v>
      </c>
      <c r="E551" s="245">
        <v>173541</v>
      </c>
      <c r="F551" s="244"/>
      <c r="G551" s="244"/>
      <c r="H551" s="244"/>
      <c r="I551" s="244"/>
      <c r="J551" s="244"/>
      <c r="K551" s="244"/>
      <c r="L551" s="244"/>
      <c r="M551" s="244"/>
      <c r="N551" s="244"/>
      <c r="O551" s="244"/>
      <c r="P551" s="244"/>
      <c r="Q551" s="244"/>
      <c r="R551" s="244"/>
      <c r="S551" s="244"/>
      <c r="U551" s="244"/>
      <c r="V551" s="244"/>
      <c r="W551" s="244"/>
      <c r="X551" s="244"/>
      <c r="Y551" s="244"/>
      <c r="Z551" s="244"/>
      <c r="AA551" s="244"/>
      <c r="AB551" s="244"/>
      <c r="AC551" s="244"/>
      <c r="AD551" s="244"/>
      <c r="AE551" s="244"/>
      <c r="AF551" s="244"/>
      <c r="AG551" s="244"/>
      <c r="AH551" s="242"/>
      <c r="AI551" s="244"/>
      <c r="AJ551" s="244"/>
      <c r="AK551" s="244"/>
      <c r="AL551" s="244"/>
      <c r="AM551" s="244"/>
      <c r="AN551" s="244"/>
      <c r="AO551" s="244"/>
      <c r="AP551" s="244"/>
      <c r="AQ551" s="244"/>
      <c r="AR551" s="244"/>
      <c r="AS551" s="244"/>
      <c r="AT551" s="244"/>
      <c r="AU551" s="244"/>
      <c r="AV551" s="244"/>
      <c r="AW551" s="244"/>
      <c r="AX551" s="244"/>
      <c r="AY551" s="244"/>
      <c r="AZ551" s="244"/>
      <c r="BA551" s="244"/>
      <c r="BB551" s="244"/>
      <c r="BC551" s="244"/>
      <c r="BD551" s="244"/>
      <c r="BE551" s="244"/>
      <c r="BF551" s="244"/>
      <c r="BG551" s="244"/>
      <c r="BH551" s="244"/>
      <c r="BI551" s="244"/>
      <c r="BJ551" s="244"/>
      <c r="BK551" s="244"/>
      <c r="BL551" s="244"/>
      <c r="BM551" s="244"/>
      <c r="BN551" s="244"/>
      <c r="BO551" s="244"/>
      <c r="BP551" s="244"/>
      <c r="BQ551" s="244"/>
      <c r="BR551" s="244"/>
      <c r="BS551" s="244"/>
      <c r="BT551" s="244"/>
      <c r="BU551" s="244"/>
      <c r="BW551" s="244"/>
      <c r="BX551" s="244"/>
      <c r="BY551" s="244"/>
      <c r="BZ551" s="244"/>
      <c r="CA551" s="244"/>
      <c r="CB551" s="244"/>
      <c r="CC551" s="244"/>
      <c r="CE551" s="244"/>
      <c r="CF551" s="244"/>
      <c r="CG551" s="244"/>
      <c r="CH551" s="244"/>
      <c r="CI551" s="244"/>
      <c r="CJ551" s="244"/>
      <c r="CK551" s="244"/>
      <c r="CL551" s="244"/>
      <c r="CM551" s="244"/>
      <c r="CN551" s="244"/>
      <c r="CO551" s="257"/>
      <c r="CP551" s="244"/>
      <c r="CQ551" s="244"/>
      <c r="CR551" s="244"/>
      <c r="CS551" s="244"/>
      <c r="CT551" s="244"/>
      <c r="CU551" s="244"/>
      <c r="CV551" s="244"/>
      <c r="CW551" s="244"/>
      <c r="CX551" s="244"/>
      <c r="CY551" s="244"/>
      <c r="CZ551" s="244"/>
      <c r="DA551" s="244"/>
      <c r="DE551" s="244"/>
      <c r="DF551" s="244"/>
      <c r="DG551" s="244"/>
      <c r="DH551" s="244"/>
      <c r="DI551" s="244"/>
      <c r="DJ551" s="244"/>
      <c r="DK551" s="244"/>
      <c r="DL551" s="244"/>
      <c r="DM551" s="244"/>
      <c r="DN551" s="244"/>
      <c r="DO551" s="244"/>
      <c r="DP551" s="244"/>
      <c r="DQ551" s="244"/>
      <c r="DR551" s="244"/>
      <c r="DS551" s="244"/>
      <c r="DT551" s="244"/>
      <c r="DU551" s="244"/>
      <c r="DV551" s="244"/>
      <c r="DW551" s="244"/>
      <c r="DX551" s="244"/>
      <c r="DY551" s="244"/>
      <c r="DZ551" s="244"/>
      <c r="EA551" s="244"/>
      <c r="EB551" s="244"/>
      <c r="ED551" s="244"/>
      <c r="EK551" s="242">
        <v>13.100000000000001</v>
      </c>
      <c r="EO551" s="244"/>
      <c r="EP551" s="244"/>
      <c r="GA551" s="267">
        <v>1.5783778760334823</v>
      </c>
      <c r="GB551" s="267"/>
      <c r="GC551" s="267">
        <v>12.586213920821384</v>
      </c>
      <c r="GD551" s="267"/>
      <c r="GE551" s="267">
        <v>33.952674993595963</v>
      </c>
      <c r="GF551" s="267"/>
      <c r="GG551" s="267">
        <v>90.808433708290494</v>
      </c>
      <c r="GH551" s="267"/>
      <c r="GI551" s="267">
        <v>82.141856893040213</v>
      </c>
      <c r="GJ551" s="267"/>
      <c r="GK551" s="267">
        <v>25.790127526300111</v>
      </c>
      <c r="GL551" s="267"/>
      <c r="GM551" s="267">
        <v>2.0038558090860619</v>
      </c>
      <c r="GN551" s="267"/>
      <c r="GO551" s="267">
        <v>43.612419534957603</v>
      </c>
      <c r="GP551" s="254"/>
      <c r="GQ551" s="254"/>
      <c r="GR551" s="254"/>
      <c r="GS551" s="254"/>
      <c r="GT551" s="254"/>
      <c r="GU551" s="184"/>
      <c r="GV551" s="184"/>
      <c r="GW551" s="184"/>
      <c r="GX551" s="184"/>
      <c r="GY551" s="184"/>
      <c r="GZ551" s="184"/>
      <c r="HC551" s="184"/>
      <c r="HG551" s="184"/>
      <c r="HH551" s="184"/>
      <c r="HI551" s="184"/>
      <c r="HJ551" s="184"/>
      <c r="HK551" s="184"/>
      <c r="HL551" s="184"/>
      <c r="HM551" s="184"/>
      <c r="HO551" s="183">
        <v>1028.8087644759007</v>
      </c>
      <c r="HQ551" s="154"/>
      <c r="HS551" s="238">
        <v>12</v>
      </c>
      <c r="HT551" s="154"/>
      <c r="HU551" s="239"/>
      <c r="HW551">
        <v>46.210631999999997</v>
      </c>
      <c r="HX551" s="239"/>
      <c r="HY551" s="154"/>
      <c r="HZ551" s="154"/>
      <c r="IA551" s="184"/>
      <c r="IB551" s="184"/>
      <c r="ID551" s="184"/>
      <c r="IE551" s="185"/>
      <c r="IF551" s="185"/>
      <c r="IG551" s="184"/>
    </row>
    <row r="552" spans="1:241" ht="15" customHeight="1" x14ac:dyDescent="0.35">
      <c r="A552" s="156">
        <v>549</v>
      </c>
      <c r="E552" s="245">
        <v>174886</v>
      </c>
      <c r="F552" s="244"/>
      <c r="G552" s="244"/>
      <c r="H552" s="244"/>
      <c r="I552" s="244"/>
      <c r="J552" s="244"/>
      <c r="K552" s="244"/>
      <c r="L552" s="244"/>
      <c r="M552" s="244"/>
      <c r="N552" s="244"/>
      <c r="O552" s="244"/>
      <c r="P552" s="244"/>
      <c r="Q552" s="244"/>
      <c r="R552" s="244"/>
      <c r="S552" s="244"/>
      <c r="U552" s="244"/>
      <c r="V552" s="244"/>
      <c r="W552" s="244"/>
      <c r="X552" s="244"/>
      <c r="Y552" s="244"/>
      <c r="Z552" s="244"/>
      <c r="AA552" s="244"/>
      <c r="AB552" s="244"/>
      <c r="AC552" s="244"/>
      <c r="AD552" s="244"/>
      <c r="AE552" s="244"/>
      <c r="AF552" s="244"/>
      <c r="AG552" s="244"/>
      <c r="AH552" s="242"/>
      <c r="AI552" s="244"/>
      <c r="AJ552" s="244"/>
      <c r="AK552" s="244"/>
      <c r="AL552" s="244"/>
      <c r="AM552" s="244"/>
      <c r="AN552" s="244"/>
      <c r="AO552" s="244"/>
      <c r="AP552" s="244"/>
      <c r="AQ552" s="244"/>
      <c r="AR552" s="244"/>
      <c r="AS552" s="244"/>
      <c r="AT552" s="244"/>
      <c r="AU552" s="244"/>
      <c r="AV552" s="244"/>
      <c r="AW552" s="244"/>
      <c r="AX552" s="244"/>
      <c r="AY552" s="244"/>
      <c r="AZ552" s="244"/>
      <c r="BA552" s="244"/>
      <c r="BB552" s="244"/>
      <c r="BC552" s="244"/>
      <c r="BD552" s="244"/>
      <c r="BE552" s="244"/>
      <c r="BF552" s="244"/>
      <c r="BG552" s="244"/>
      <c r="BH552" s="244"/>
      <c r="BI552" s="244"/>
      <c r="BJ552" s="244"/>
      <c r="BK552" s="244"/>
      <c r="BL552" s="244"/>
      <c r="BM552" s="244"/>
      <c r="BN552" s="244"/>
      <c r="BO552" s="244"/>
      <c r="BP552" s="244"/>
      <c r="BQ552" s="244"/>
      <c r="BR552" s="244"/>
      <c r="BS552" s="244"/>
      <c r="BT552" s="244"/>
      <c r="BU552" s="244"/>
      <c r="BW552" s="244"/>
      <c r="BX552" s="244"/>
      <c r="BY552" s="244"/>
      <c r="BZ552" s="244"/>
      <c r="CA552" s="244"/>
      <c r="CB552" s="244"/>
      <c r="CC552" s="244"/>
      <c r="CE552" s="244"/>
      <c r="CF552" s="244"/>
      <c r="CG552" s="244"/>
      <c r="CH552" s="244"/>
      <c r="CI552" s="244"/>
      <c r="CJ552" s="244"/>
      <c r="CK552" s="244"/>
      <c r="CL552" s="244"/>
      <c r="CM552" s="244"/>
      <c r="CN552" s="244"/>
      <c r="CO552" s="257"/>
      <c r="CP552" s="244"/>
      <c r="CQ552" s="244"/>
      <c r="CR552" s="244"/>
      <c r="CS552" s="244"/>
      <c r="CT552" s="244"/>
      <c r="CU552" s="244"/>
      <c r="CV552" s="244"/>
      <c r="CW552" s="244"/>
      <c r="CX552" s="244"/>
      <c r="CY552" s="244"/>
      <c r="CZ552" s="244"/>
      <c r="DA552" s="244"/>
      <c r="DE552" s="244"/>
      <c r="DF552" s="244"/>
      <c r="DG552" s="244"/>
      <c r="DH552" s="244"/>
      <c r="DI552" s="244"/>
      <c r="DJ552" s="244"/>
      <c r="DK552" s="244"/>
      <c r="DL552" s="244"/>
      <c r="DM552" s="244"/>
      <c r="DN552" s="244"/>
      <c r="DO552" s="244"/>
      <c r="DP552" s="244"/>
      <c r="DQ552" s="244"/>
      <c r="DR552" s="244"/>
      <c r="DS552" s="244"/>
      <c r="DT552" s="244"/>
      <c r="DU552" s="244"/>
      <c r="DV552" s="244"/>
      <c r="DW552" s="244"/>
      <c r="DX552" s="244"/>
      <c r="DY552" s="244"/>
      <c r="DZ552" s="244"/>
      <c r="EA552" s="244"/>
      <c r="EB552" s="244"/>
      <c r="ED552" s="244"/>
      <c r="EK552" s="242">
        <v>21.5</v>
      </c>
      <c r="EO552" s="244"/>
      <c r="EP552" s="244"/>
      <c r="GA552" s="267">
        <v>0.25187380600367337</v>
      </c>
      <c r="GB552" s="267"/>
      <c r="GC552" s="267">
        <v>8.7081002879881844</v>
      </c>
      <c r="GD552" s="267"/>
      <c r="GE552" s="267">
        <v>25.174518568692424</v>
      </c>
      <c r="GF552" s="267"/>
      <c r="GG552" s="267">
        <v>67.469752837648613</v>
      </c>
      <c r="GH552" s="267"/>
      <c r="GI552" s="267">
        <v>59.978195491689959</v>
      </c>
      <c r="GJ552" s="267"/>
      <c r="GK552" s="267">
        <v>16.838950964979915</v>
      </c>
      <c r="GL552" s="267"/>
      <c r="GM552" s="267">
        <v>0.71699572043368132</v>
      </c>
      <c r="GN552" s="267"/>
      <c r="GO552" s="267">
        <v>31.701072639142907</v>
      </c>
      <c r="GP552" s="254"/>
      <c r="GQ552" s="254"/>
      <c r="GR552" s="254"/>
      <c r="GS552" s="254"/>
      <c r="GT552" s="254"/>
      <c r="GU552" s="184"/>
      <c r="GV552" s="184"/>
      <c r="GW552" s="184"/>
      <c r="GX552" s="184"/>
      <c r="GY552" s="184"/>
      <c r="GZ552" s="184"/>
      <c r="HC552" s="184"/>
      <c r="HG552" s="184"/>
      <c r="HH552" s="184"/>
      <c r="HI552" s="184"/>
      <c r="HJ552" s="184"/>
      <c r="HK552" s="184"/>
      <c r="HL552" s="184"/>
      <c r="HM552" s="184"/>
      <c r="HO552" s="284">
        <v>1081.1718018266768</v>
      </c>
      <c r="HQ552" s="154"/>
      <c r="HS552" s="238">
        <v>12</v>
      </c>
      <c r="HT552" s="154"/>
      <c r="HU552" s="239"/>
      <c r="HW552">
        <v>62.063452720000001</v>
      </c>
      <c r="HX552" s="239"/>
      <c r="HY552" s="154"/>
      <c r="HZ552" s="154"/>
      <c r="IA552" s="184"/>
      <c r="IB552" s="184"/>
      <c r="ID552" s="184"/>
      <c r="IE552" s="185"/>
      <c r="IF552" s="185"/>
      <c r="IG552" s="184"/>
    </row>
    <row r="553" spans="1:241" ht="15" customHeight="1" x14ac:dyDescent="0.35">
      <c r="A553" s="156">
        <v>550</v>
      </c>
      <c r="E553" s="245">
        <v>181223</v>
      </c>
      <c r="F553" s="244"/>
      <c r="G553" s="244"/>
      <c r="H553" s="244"/>
      <c r="I553" s="244"/>
      <c r="J553" s="244"/>
      <c r="K553" s="244"/>
      <c r="L553" s="244"/>
      <c r="M553" s="244"/>
      <c r="N553" s="244"/>
      <c r="O553" s="244"/>
      <c r="P553" s="244"/>
      <c r="Q553" s="244"/>
      <c r="R553" s="244"/>
      <c r="S553" s="244"/>
      <c r="U553" s="244"/>
      <c r="V553" s="244"/>
      <c r="W553" s="244"/>
      <c r="X553" s="244"/>
      <c r="Y553" s="244"/>
      <c r="Z553" s="244"/>
      <c r="AA553" s="244"/>
      <c r="AB553" s="244"/>
      <c r="AC553" s="244"/>
      <c r="AD553" s="244"/>
      <c r="AE553" s="244"/>
      <c r="AF553" s="244"/>
      <c r="AG553" s="244"/>
      <c r="AH553" s="242"/>
      <c r="AI553" s="244"/>
      <c r="AJ553" s="244"/>
      <c r="AK553" s="244"/>
      <c r="AL553" s="244"/>
      <c r="AM553" s="244"/>
      <c r="AN553" s="244"/>
      <c r="AO553" s="244"/>
      <c r="AP553" s="244"/>
      <c r="AQ553" s="244"/>
      <c r="AR553" s="244"/>
      <c r="AS553" s="244"/>
      <c r="AT553" s="244"/>
      <c r="AU553" s="244"/>
      <c r="AV553" s="244"/>
      <c r="AW553" s="244"/>
      <c r="AX553" s="244"/>
      <c r="AY553" s="244"/>
      <c r="AZ553" s="244"/>
      <c r="BA553" s="244"/>
      <c r="BB553" s="244"/>
      <c r="BC553" s="244"/>
      <c r="BD553" s="244"/>
      <c r="BE553" s="244"/>
      <c r="BF553" s="244"/>
      <c r="BG553" s="244"/>
      <c r="BH553" s="244"/>
      <c r="BI553" s="244"/>
      <c r="BJ553" s="244"/>
      <c r="BK553" s="244"/>
      <c r="BL553" s="244"/>
      <c r="BM553" s="244"/>
      <c r="BN553" s="244"/>
      <c r="BO553" s="244"/>
      <c r="BP553" s="244"/>
      <c r="BQ553" s="244"/>
      <c r="BR553" s="244"/>
      <c r="BS553" s="244"/>
      <c r="BT553" s="244"/>
      <c r="BU553" s="244"/>
      <c r="BW553" s="244"/>
      <c r="BX553" s="244"/>
      <c r="BY553" s="244"/>
      <c r="BZ553" s="244"/>
      <c r="CA553" s="244"/>
      <c r="CB553" s="244"/>
      <c r="CC553" s="244"/>
      <c r="CE553" s="244"/>
      <c r="CF553" s="244"/>
      <c r="CG553" s="244"/>
      <c r="CH553" s="244"/>
      <c r="CI553" s="244"/>
      <c r="CJ553" s="244"/>
      <c r="CK553" s="244"/>
      <c r="CL553" s="244"/>
      <c r="CM553" s="244"/>
      <c r="CN553" s="244"/>
      <c r="CO553" s="257"/>
      <c r="CP553" s="244"/>
      <c r="CQ553" s="244"/>
      <c r="CR553" s="244"/>
      <c r="CS553" s="244"/>
      <c r="CT553" s="244"/>
      <c r="CU553" s="244"/>
      <c r="CV553" s="244"/>
      <c r="CW553" s="244"/>
      <c r="CX553" s="244"/>
      <c r="CY553" s="244"/>
      <c r="CZ553" s="244"/>
      <c r="DA553" s="244"/>
      <c r="DE553" s="244"/>
      <c r="DF553" s="244"/>
      <c r="DG553" s="244"/>
      <c r="DH553" s="244"/>
      <c r="DI553" s="244"/>
      <c r="DJ553" s="244"/>
      <c r="DK553" s="244"/>
      <c r="DL553" s="244"/>
      <c r="DM553" s="244"/>
      <c r="DN553" s="244"/>
      <c r="DO553" s="244"/>
      <c r="DP553" s="244"/>
      <c r="DQ553" s="244"/>
      <c r="DR553" s="244"/>
      <c r="DS553" s="244"/>
      <c r="DT553" s="244"/>
      <c r="DU553" s="244"/>
      <c r="DV553" s="244"/>
      <c r="DW553" s="244"/>
      <c r="DX553" s="244"/>
      <c r="DY553" s="244"/>
      <c r="DZ553" s="244"/>
      <c r="EA553" s="244"/>
      <c r="EB553" s="244"/>
      <c r="EC553"/>
      <c r="EE553"/>
      <c r="EK553" s="242">
        <v>1.8</v>
      </c>
      <c r="EO553" s="244"/>
      <c r="EP553" s="244"/>
      <c r="GA553" s="267"/>
      <c r="GB553" s="267"/>
      <c r="GC553" s="267"/>
      <c r="GD553" s="267"/>
      <c r="GE553" s="267"/>
      <c r="GF553" s="267"/>
      <c r="GG553" s="267"/>
      <c r="GH553" s="267"/>
      <c r="GI553" s="267"/>
      <c r="GJ553" s="267"/>
      <c r="GK553" s="267"/>
      <c r="GL553" s="267"/>
      <c r="GM553" s="267"/>
      <c r="GN553" s="267"/>
      <c r="GO553" s="267"/>
      <c r="GP553" s="254"/>
      <c r="GQ553" s="254"/>
      <c r="GR553" s="254"/>
      <c r="GS553" s="254"/>
      <c r="GT553" s="254"/>
      <c r="GU553" s="184"/>
      <c r="GV553" s="184"/>
      <c r="GW553" s="184"/>
      <c r="GX553" s="184"/>
      <c r="GY553" s="184"/>
      <c r="GZ553" s="184"/>
      <c r="HC553" s="184"/>
      <c r="HG553" s="184"/>
      <c r="HH553" s="184"/>
      <c r="HI553" s="184"/>
      <c r="HJ553" s="184"/>
      <c r="HK553" s="184"/>
      <c r="HL553" s="184"/>
      <c r="HM553" s="184"/>
      <c r="HO553" s="284">
        <v>1138.668897777676</v>
      </c>
      <c r="HQ553" s="154"/>
      <c r="HS553" s="238"/>
      <c r="HT553" s="154"/>
      <c r="HU553" s="239"/>
      <c r="HW553" s="239">
        <v>64.599999999999994</v>
      </c>
      <c r="HX553" s="239"/>
      <c r="HY553" s="154"/>
      <c r="HZ553" s="154"/>
      <c r="IA553" s="184"/>
      <c r="IB553" s="184"/>
      <c r="ID553" s="184"/>
      <c r="IE553" s="185"/>
      <c r="IF553" s="185"/>
      <c r="IG553" s="184"/>
    </row>
    <row r="554" spans="1:241" ht="15" customHeight="1" x14ac:dyDescent="0.35">
      <c r="A554" s="156">
        <v>551</v>
      </c>
      <c r="B554" s="197" t="s">
        <v>74</v>
      </c>
      <c r="F554" s="244"/>
      <c r="G554" s="244"/>
      <c r="H554" s="244"/>
      <c r="I554" s="244"/>
      <c r="J554" s="244"/>
      <c r="K554" s="244"/>
      <c r="L554" s="244"/>
      <c r="M554" s="244"/>
      <c r="N554" s="244"/>
      <c r="O554" s="244"/>
      <c r="P554" s="244"/>
      <c r="Q554" s="244"/>
      <c r="R554" s="244"/>
      <c r="S554" s="244"/>
      <c r="U554" s="244"/>
      <c r="V554" s="244"/>
      <c r="W554" s="244"/>
      <c r="X554" s="244"/>
      <c r="Y554" s="244"/>
      <c r="Z554" s="244"/>
      <c r="AA554" s="244"/>
      <c r="AB554" s="244"/>
      <c r="AC554" s="244"/>
      <c r="AD554" s="244"/>
      <c r="AE554" s="244"/>
      <c r="AF554" s="244"/>
      <c r="AG554" s="244"/>
      <c r="AH554" s="242"/>
      <c r="AI554" s="244"/>
      <c r="AJ554" s="244"/>
      <c r="AK554" s="244"/>
      <c r="AL554" s="244"/>
      <c r="AM554" s="244"/>
      <c r="AN554" s="244"/>
      <c r="AO554" s="244"/>
      <c r="AP554" s="244"/>
      <c r="AQ554" s="244"/>
      <c r="AR554" s="244"/>
      <c r="AS554" s="244"/>
      <c r="AT554" s="244"/>
      <c r="AU554" s="244"/>
      <c r="AV554" s="244"/>
      <c r="AW554" s="244"/>
      <c r="AX554" s="244"/>
      <c r="AY554" s="244"/>
      <c r="AZ554" s="244"/>
      <c r="BA554" s="244"/>
      <c r="BB554" s="244"/>
      <c r="BC554" s="244"/>
      <c r="BD554" s="244"/>
      <c r="BE554" s="244"/>
      <c r="BF554" s="244"/>
      <c r="BG554" s="244"/>
      <c r="BH554" s="244"/>
      <c r="BI554" s="244"/>
      <c r="BJ554" s="244"/>
      <c r="BK554" s="244"/>
      <c r="BL554" s="244"/>
      <c r="BM554" s="244"/>
      <c r="BN554" s="244"/>
      <c r="BO554" s="244"/>
      <c r="BP554" s="244"/>
      <c r="BQ554" s="244"/>
      <c r="BR554" s="244"/>
      <c r="BS554" s="244"/>
      <c r="BT554" s="244"/>
      <c r="BU554" s="244"/>
      <c r="BW554" s="244"/>
      <c r="BX554" s="244"/>
      <c r="BY554" s="244"/>
      <c r="BZ554" s="244"/>
      <c r="CA554" s="244"/>
      <c r="CB554" s="244"/>
      <c r="CC554" s="244"/>
      <c r="CE554" s="244"/>
      <c r="CF554" s="244"/>
      <c r="CG554" s="244"/>
      <c r="CH554" s="244"/>
      <c r="CI554" s="244"/>
      <c r="CJ554" s="244"/>
      <c r="CK554" s="244"/>
      <c r="CL554" s="244"/>
      <c r="CM554" s="244"/>
      <c r="CN554" s="244"/>
      <c r="CO554" s="257"/>
      <c r="CP554" s="244"/>
      <c r="CQ554" s="244"/>
      <c r="CR554" s="244"/>
      <c r="CS554" s="244"/>
      <c r="CT554" s="244"/>
      <c r="CU554" s="244"/>
      <c r="CV554" s="244"/>
      <c r="CW554" s="244"/>
      <c r="CX554" s="244"/>
      <c r="CY554" s="244"/>
      <c r="CZ554" s="244"/>
      <c r="DA554" s="244"/>
      <c r="DE554" s="244"/>
      <c r="DF554" s="244"/>
      <c r="DG554" s="244"/>
      <c r="DH554" s="244"/>
      <c r="DI554" s="244"/>
      <c r="DJ554" s="244"/>
      <c r="DK554" s="244"/>
      <c r="DL554" s="244"/>
      <c r="DM554" s="244"/>
      <c r="DN554" s="244"/>
      <c r="DO554" s="244"/>
      <c r="DP554" s="244"/>
      <c r="DQ554" s="244"/>
      <c r="DR554" s="244"/>
      <c r="DS554" s="244"/>
      <c r="DT554" s="244"/>
      <c r="DU554" s="244"/>
      <c r="DV554" s="244"/>
      <c r="DW554" s="244"/>
      <c r="DX554" s="244"/>
      <c r="DY554" s="244"/>
      <c r="DZ554" s="244"/>
      <c r="EA554" s="244"/>
      <c r="EB554" s="244"/>
      <c r="EC554"/>
      <c r="ED554" s="244"/>
      <c r="EE554"/>
      <c r="EK554" s="242"/>
      <c r="EO554" s="244"/>
      <c r="EP554" s="244"/>
      <c r="GA554" s="254"/>
      <c r="GB554" s="254"/>
      <c r="GC554" s="254"/>
      <c r="GD554" s="254"/>
      <c r="GE554" s="254"/>
      <c r="GF554" s="254"/>
      <c r="GG554" s="254"/>
      <c r="GH554" s="254"/>
      <c r="GI554" s="254"/>
      <c r="GJ554" s="254"/>
      <c r="GK554" s="254"/>
      <c r="GL554" s="254"/>
      <c r="GM554" s="254"/>
      <c r="GN554" s="254"/>
      <c r="GO554" s="254"/>
      <c r="GP554" s="254"/>
      <c r="GQ554" s="254"/>
      <c r="GR554" s="254"/>
      <c r="GS554" s="254"/>
      <c r="GT554" s="254"/>
      <c r="GU554" s="184"/>
      <c r="GV554" s="184"/>
      <c r="GW554" s="184"/>
      <c r="GX554" s="184"/>
      <c r="GY554" s="184"/>
      <c r="GZ554" s="184"/>
      <c r="HC554" s="184"/>
      <c r="HG554" s="184"/>
      <c r="HH554" s="184"/>
      <c r="HI554" s="184"/>
      <c r="HJ554" s="184"/>
      <c r="HK554" s="184"/>
      <c r="HL554" s="184"/>
      <c r="HM554" s="184"/>
      <c r="HO554" s="183"/>
      <c r="HQ554" s="154"/>
      <c r="HS554" s="238"/>
      <c r="HT554" s="154"/>
      <c r="HU554" s="239"/>
      <c r="HW554" s="239"/>
      <c r="HX554" s="239"/>
      <c r="HY554" s="154"/>
      <c r="HZ554" s="154"/>
      <c r="IA554" s="184"/>
      <c r="IB554" s="184"/>
      <c r="ID554" s="184"/>
      <c r="IE554" s="185"/>
      <c r="IF554" s="185"/>
      <c r="IG554" s="184"/>
    </row>
    <row r="555" spans="1:241" ht="15" customHeight="1" x14ac:dyDescent="0.25">
      <c r="A555" s="156">
        <v>552</v>
      </c>
      <c r="B555" s="197">
        <v>1991</v>
      </c>
      <c r="E555" s="245">
        <v>128660</v>
      </c>
      <c r="G555" s="245">
        <v>23849</v>
      </c>
      <c r="I555" s="245">
        <v>13936</v>
      </c>
      <c r="K555" s="245">
        <v>16286</v>
      </c>
      <c r="M555" s="242">
        <f>G555/E555*100</f>
        <v>18.536452665941241</v>
      </c>
      <c r="N555" s="242"/>
      <c r="O555" s="242">
        <f>I555/E555*100</f>
        <v>10.831649308254313</v>
      </c>
      <c r="P555" s="242"/>
      <c r="Q555" s="242">
        <f>K555/E555*100</f>
        <v>12.658168817037152</v>
      </c>
      <c r="R555" s="242"/>
      <c r="S555" s="242">
        <v>34</v>
      </c>
      <c r="U555" s="242"/>
      <c r="V555" s="242"/>
      <c r="W555" s="245">
        <v>307</v>
      </c>
      <c r="Y555" s="258">
        <v>0.29675885201689689</v>
      </c>
      <c r="Z555" s="258"/>
      <c r="AA555" s="245">
        <v>19029</v>
      </c>
      <c r="AC555" s="242">
        <v>18.394215618988699</v>
      </c>
      <c r="AD555" s="242"/>
      <c r="AE555" s="245">
        <v>4603</v>
      </c>
      <c r="AG555" s="242">
        <v>4.4494494978298906</v>
      </c>
      <c r="AH555" s="242"/>
      <c r="AI555" s="265">
        <v>0.3547779929315224</v>
      </c>
      <c r="AK555" s="245">
        <v>0</v>
      </c>
      <c r="AM555" s="245">
        <v>54</v>
      </c>
      <c r="AO555" s="245">
        <v>144</v>
      </c>
      <c r="AQ555" s="245">
        <v>0</v>
      </c>
      <c r="AS555" s="245">
        <v>145</v>
      </c>
      <c r="AU555" s="245">
        <v>103</v>
      </c>
      <c r="AW555" s="245">
        <v>22</v>
      </c>
      <c r="AY555" s="245">
        <v>17</v>
      </c>
      <c r="BC555" s="245">
        <v>386</v>
      </c>
      <c r="BE555" s="245">
        <v>136</v>
      </c>
      <c r="BG555" s="245">
        <v>6</v>
      </c>
      <c r="BI555" s="245">
        <v>244</v>
      </c>
      <c r="BK555" s="242"/>
      <c r="BL555" s="242"/>
      <c r="BM555" s="245">
        <v>22</v>
      </c>
      <c r="BO555" s="245">
        <v>93</v>
      </c>
      <c r="BQ555" s="245">
        <v>94</v>
      </c>
      <c r="BS555" s="245">
        <v>109</v>
      </c>
      <c r="BU555" s="245">
        <v>19018</v>
      </c>
      <c r="BW555" s="242"/>
      <c r="BX555" s="242"/>
      <c r="BY555" s="245">
        <v>21.334716459197786</v>
      </c>
      <c r="CA555" s="245">
        <v>4242</v>
      </c>
      <c r="CC555" s="259">
        <v>4.1004920203767972</v>
      </c>
      <c r="CE555" s="242"/>
      <c r="CF555" s="242"/>
      <c r="CG555" s="245">
        <v>39261</v>
      </c>
      <c r="CI555" s="245">
        <v>5490</v>
      </c>
      <c r="CK555" s="245">
        <v>32957</v>
      </c>
      <c r="CM555" s="250">
        <f>CI555/SUM(CG555,CI555)*100</f>
        <v>12.26788228196018</v>
      </c>
      <c r="CN555" s="242"/>
      <c r="CO555" s="253">
        <v>3.6796843957541014</v>
      </c>
      <c r="CP555" s="242"/>
      <c r="CQ555" s="250">
        <f>SUM(CG555,CI555)/SUM(CG555,CI555,CK555)*100</f>
        <v>57.588665259690117</v>
      </c>
      <c r="CR555" s="242"/>
      <c r="CS555" s="245">
        <v>19.048246770366465</v>
      </c>
      <c r="CU555" s="245">
        <v>5590</v>
      </c>
      <c r="CW555" s="245">
        <v>3344</v>
      </c>
      <c r="CY555" s="259">
        <f t="shared" ref="CY555:CY560" si="199">CU555/CG555*100</f>
        <v>14.238047935610401</v>
      </c>
      <c r="CZ555" s="259"/>
      <c r="DA555" s="259">
        <f t="shared" ref="DA555:DA560" si="200">CW555/CG555*100</f>
        <v>8.517358192608441</v>
      </c>
      <c r="DE555" s="245">
        <v>1589</v>
      </c>
      <c r="DG555" s="245">
        <v>54012</v>
      </c>
      <c r="DI555" s="245">
        <v>2576</v>
      </c>
      <c r="DK555" s="245">
        <v>59200</v>
      </c>
      <c r="DM555" s="242">
        <v>2.6841216216216215</v>
      </c>
      <c r="DN555" s="242"/>
      <c r="DO555" s="242">
        <v>91.236486486486484</v>
      </c>
      <c r="DP555" s="242"/>
      <c r="DQ555" s="242">
        <v>4.3513513513513509</v>
      </c>
      <c r="DR555" s="242"/>
      <c r="DS555" s="245">
        <v>6764</v>
      </c>
      <c r="DU555" s="245">
        <v>958</v>
      </c>
      <c r="DW555" s="245">
        <v>37293</v>
      </c>
      <c r="DY555" s="242">
        <v>18.13745206875285</v>
      </c>
      <c r="DZ555" s="242"/>
      <c r="EA555" s="242">
        <v>2.5688467004531681</v>
      </c>
      <c r="EB555" s="242"/>
      <c r="EC555" s="242">
        <v>305000</v>
      </c>
      <c r="ED555" s="242"/>
      <c r="EE555" s="242">
        <v>247000</v>
      </c>
      <c r="EF555" s="242"/>
      <c r="EG555" s="260">
        <v>3.593292520628161</v>
      </c>
      <c r="EH555" s="242"/>
      <c r="EI555" s="260">
        <v>2.977774820335374</v>
      </c>
      <c r="EJ555" s="242"/>
      <c r="EK555" s="242">
        <v>61.5</v>
      </c>
      <c r="EO555" s="259">
        <v>9.2207233065442029</v>
      </c>
      <c r="EP555" s="259"/>
      <c r="EQ555" s="244">
        <v>14393</v>
      </c>
      <c r="ES555" s="244">
        <v>14722</v>
      </c>
      <c r="EU555" s="244">
        <v>4874</v>
      </c>
      <c r="EW555" s="244">
        <v>332</v>
      </c>
      <c r="EY555" s="244">
        <v>34321</v>
      </c>
      <c r="FA555" s="244">
        <v>11759</v>
      </c>
      <c r="FC555" s="244">
        <v>1055</v>
      </c>
      <c r="FE555" s="244">
        <v>2272</v>
      </c>
      <c r="FG555" s="244">
        <v>49407</v>
      </c>
      <c r="FI555" s="242">
        <v>29.131499585079034</v>
      </c>
      <c r="FJ555" s="242"/>
      <c r="FK555" s="242">
        <v>29.79739712996134</v>
      </c>
      <c r="FL555" s="242"/>
      <c r="FM555" s="242">
        <v>9.8649988867974177</v>
      </c>
      <c r="FN555" s="242"/>
      <c r="FO555" s="242">
        <v>0.67196955896937682</v>
      </c>
      <c r="FP555" s="242"/>
      <c r="FQ555" s="242">
        <v>69.465865160807169</v>
      </c>
      <c r="FR555" s="242"/>
      <c r="FS555" s="242">
        <v>23.800271216629223</v>
      </c>
      <c r="FT555" s="242"/>
      <c r="FU555" s="242">
        <v>2.1353249539538934</v>
      </c>
      <c r="FV555" s="242"/>
      <c r="FW555" s="242">
        <v>4.5985386686097112</v>
      </c>
      <c r="GA555" s="254">
        <v>13.363028953229399</v>
      </c>
      <c r="GB555" s="254"/>
      <c r="GC555" s="254">
        <v>54.686313231049674</v>
      </c>
      <c r="GD555" s="254"/>
      <c r="GE555" s="254">
        <v>113.05709810622241</v>
      </c>
      <c r="GF555" s="254"/>
      <c r="GG555" s="254">
        <v>126.99573430834857</v>
      </c>
      <c r="GH555" s="254"/>
      <c r="GI555" s="254">
        <v>49.852410626434896</v>
      </c>
      <c r="GJ555" s="254"/>
      <c r="GK555" s="254">
        <v>6.8090374497059738</v>
      </c>
      <c r="GL555" s="254"/>
      <c r="GM555" s="254">
        <v>0</v>
      </c>
      <c r="GN555" s="254"/>
      <c r="GO555" s="254">
        <v>57.582042210564843</v>
      </c>
      <c r="GP555" s="254"/>
      <c r="GQ555" s="254">
        <v>1501</v>
      </c>
      <c r="GR555" s="254"/>
      <c r="GS555" s="254">
        <v>67.099999999999994</v>
      </c>
      <c r="GT555" s="254"/>
      <c r="GU555" s="184">
        <v>40.159999999999997</v>
      </c>
      <c r="GV555" s="184"/>
      <c r="GW555" s="184">
        <v>53.33</v>
      </c>
      <c r="GX555" s="184"/>
      <c r="GY555" s="184">
        <v>37.89</v>
      </c>
      <c r="GZ555" s="184"/>
      <c r="HA555" s="154">
        <v>95.8</v>
      </c>
      <c r="HC555" s="184">
        <v>23</v>
      </c>
      <c r="HG555" s="184">
        <v>775</v>
      </c>
      <c r="HH555" s="184"/>
      <c r="HI555" s="184">
        <v>4467</v>
      </c>
      <c r="HJ555" s="184"/>
      <c r="HK555" s="184">
        <v>142</v>
      </c>
      <c r="HL555" s="184"/>
      <c r="HM555" s="184">
        <v>6051</v>
      </c>
      <c r="HO555" s="183">
        <v>388.58550080355644</v>
      </c>
      <c r="HQ555" s="154"/>
      <c r="HS555" s="238">
        <v>20</v>
      </c>
      <c r="HT555" s="154"/>
      <c r="HU555" s="239"/>
      <c r="HW555" s="239">
        <v>72.599999999999994</v>
      </c>
      <c r="HX555" s="239"/>
      <c r="HY555" s="154"/>
      <c r="HZ555" s="154"/>
      <c r="IA555" s="184">
        <v>9</v>
      </c>
      <c r="IB555" s="184"/>
      <c r="IC555" s="184">
        <v>214</v>
      </c>
      <c r="ID555" s="184"/>
      <c r="IE555" s="185">
        <v>0.65751503152419288</v>
      </c>
      <c r="IF555" s="185"/>
      <c r="IG555" s="184">
        <v>15.634246305130809</v>
      </c>
    </row>
    <row r="556" spans="1:241" ht="15" customHeight="1" x14ac:dyDescent="0.25">
      <c r="A556" s="198">
        <v>553</v>
      </c>
      <c r="B556" s="197">
        <v>1996</v>
      </c>
      <c r="E556" s="245">
        <v>132387</v>
      </c>
      <c r="G556" s="245">
        <v>24620</v>
      </c>
      <c r="I556" s="245">
        <v>13654</v>
      </c>
      <c r="K556" s="245">
        <v>18771</v>
      </c>
      <c r="M556" s="242">
        <f t="shared" ref="M556:M560" si="201">G556/E556*100</f>
        <v>18.59699215179738</v>
      </c>
      <c r="N556" s="242"/>
      <c r="O556" s="242">
        <f t="shared" ref="O556:O559" si="202">I556/E556*100</f>
        <v>10.31370149637049</v>
      </c>
      <c r="P556" s="242"/>
      <c r="Q556" s="242">
        <f t="shared" ref="Q556:Q559" si="203">K556/E556*100</f>
        <v>14.178884633687597</v>
      </c>
      <c r="R556" s="242"/>
      <c r="S556" s="242">
        <v>36</v>
      </c>
      <c r="U556" s="242"/>
      <c r="V556" s="242"/>
      <c r="W556" s="245">
        <v>411</v>
      </c>
      <c r="Y556" s="258">
        <v>0.37225226204385509</v>
      </c>
      <c r="Z556" s="258"/>
      <c r="AA556" s="245">
        <v>19432</v>
      </c>
      <c r="AC556" s="242">
        <v>17.600014491572242</v>
      </c>
      <c r="AD556" s="242"/>
      <c r="AE556" s="245">
        <v>4875</v>
      </c>
      <c r="AG556" s="242">
        <v>4.4154009184033907</v>
      </c>
      <c r="AH556" s="242"/>
      <c r="AI556" s="265">
        <v>0.34984588573435127</v>
      </c>
      <c r="AK556" s="245">
        <v>0</v>
      </c>
      <c r="AM556" s="245">
        <v>61</v>
      </c>
      <c r="AO556" s="245">
        <v>132</v>
      </c>
      <c r="AQ556" s="245">
        <v>0</v>
      </c>
      <c r="AS556" s="245">
        <v>189</v>
      </c>
      <c r="AU556" s="245">
        <v>107</v>
      </c>
      <c r="AW556" s="245">
        <v>16</v>
      </c>
      <c r="AY556" s="245">
        <v>23</v>
      </c>
      <c r="BC556" s="245">
        <v>495</v>
      </c>
      <c r="BE556" s="245">
        <v>172</v>
      </c>
      <c r="BG556" s="245">
        <v>1</v>
      </c>
      <c r="BI556" s="245">
        <v>322</v>
      </c>
      <c r="BK556" s="242"/>
      <c r="BL556" s="242"/>
      <c r="BM556" s="245">
        <v>49</v>
      </c>
      <c r="BO556" s="245">
        <v>169</v>
      </c>
      <c r="BQ556" s="245">
        <v>84</v>
      </c>
      <c r="BS556" s="245">
        <v>97</v>
      </c>
      <c r="BU556" s="245">
        <v>25915</v>
      </c>
      <c r="BW556" s="242"/>
      <c r="BX556" s="242"/>
      <c r="BY556" s="245">
        <v>20.780836833100018</v>
      </c>
      <c r="CA556" s="245">
        <v>5733</v>
      </c>
      <c r="CC556" s="259">
        <v>5.1925114800423877</v>
      </c>
      <c r="CE556" s="242"/>
      <c r="CF556" s="242"/>
      <c r="CG556" s="245">
        <v>43035</v>
      </c>
      <c r="CI556" s="245">
        <v>4596</v>
      </c>
      <c r="CK556" s="245">
        <v>35917</v>
      </c>
      <c r="CM556" s="250">
        <f t="shared" ref="CM556:CM560" si="204">CI556/SUM(CG556,CI556)*100</f>
        <v>9.649178056307866</v>
      </c>
      <c r="CN556" s="242"/>
      <c r="CO556" s="253">
        <v>3.5866269852307173</v>
      </c>
      <c r="CP556" s="242"/>
      <c r="CQ556" s="250">
        <f t="shared" ref="CQ556:CQ560" si="205">SUM(CG556,CI556)/SUM(CG556,CI556,CK556)*100</f>
        <v>57.010341360654948</v>
      </c>
      <c r="CR556" s="242"/>
      <c r="CS556" s="245">
        <v>19.331050829602319</v>
      </c>
      <c r="CU556" s="245">
        <v>6661</v>
      </c>
      <c r="CW556" s="245">
        <v>3454</v>
      </c>
      <c r="CY556" s="259">
        <f t="shared" si="199"/>
        <v>15.478099221563843</v>
      </c>
      <c r="CZ556" s="259"/>
      <c r="DA556" s="259">
        <f t="shared" si="200"/>
        <v>8.0260253282212144</v>
      </c>
      <c r="DE556" s="245">
        <v>3129</v>
      </c>
      <c r="DG556" s="245">
        <v>57386</v>
      </c>
      <c r="DI556" s="245">
        <v>1885</v>
      </c>
      <c r="DK556" s="245">
        <v>64691</v>
      </c>
      <c r="DM556" s="242">
        <v>4.836839745868823</v>
      </c>
      <c r="DN556" s="242"/>
      <c r="DO556" s="242">
        <v>88.707857352645661</v>
      </c>
      <c r="DP556" s="242"/>
      <c r="DQ556" s="242">
        <v>2.9138520041427709</v>
      </c>
      <c r="DR556" s="242"/>
      <c r="DS556" s="245">
        <v>7788</v>
      </c>
      <c r="DU556" s="245">
        <v>868</v>
      </c>
      <c r="DW556" s="245">
        <v>42116</v>
      </c>
      <c r="DY556" s="242">
        <v>18.491784594928294</v>
      </c>
      <c r="DZ556" s="242"/>
      <c r="EA556" s="242">
        <v>2.060974451514864</v>
      </c>
      <c r="EB556" s="242"/>
      <c r="EC556" s="242">
        <v>330000</v>
      </c>
      <c r="ED556" s="242"/>
      <c r="EE556" s="242">
        <v>260000</v>
      </c>
      <c r="EF556" s="242"/>
      <c r="EG556" s="260">
        <v>4.9933422103861522</v>
      </c>
      <c r="EH556" s="242"/>
      <c r="EI556" s="260">
        <v>3.7129980538768823</v>
      </c>
      <c r="EJ556" s="242"/>
      <c r="EK556" s="242">
        <v>66.5</v>
      </c>
      <c r="EO556" s="259">
        <v>4.6799472681997942</v>
      </c>
      <c r="EP556" s="259"/>
      <c r="EQ556" s="244">
        <v>15374</v>
      </c>
      <c r="ES556" s="244">
        <v>14833</v>
      </c>
      <c r="EU556" s="244">
        <v>5287</v>
      </c>
      <c r="EW556" s="244">
        <v>315</v>
      </c>
      <c r="EY556" s="244">
        <v>35809</v>
      </c>
      <c r="FA556" s="244">
        <v>12924</v>
      </c>
      <c r="FC556" s="244">
        <v>1138</v>
      </c>
      <c r="FE556" s="244">
        <v>2939</v>
      </c>
      <c r="FG556" s="244">
        <v>52810</v>
      </c>
      <c r="FI556" s="242">
        <v>29.11191062298807</v>
      </c>
      <c r="FJ556" s="242"/>
      <c r="FK556" s="242">
        <v>28.087483431168341</v>
      </c>
      <c r="FL556" s="242"/>
      <c r="FM556" s="242">
        <v>10.011361484567317</v>
      </c>
      <c r="FN556" s="242"/>
      <c r="FO556" s="242">
        <v>0.59647793978413177</v>
      </c>
      <c r="FP556" s="242"/>
      <c r="FQ556" s="242">
        <v>67.807233478507854</v>
      </c>
      <c r="FR556" s="242"/>
      <c r="FS556" s="242">
        <v>24.472637758000378</v>
      </c>
      <c r="FT556" s="242"/>
      <c r="FU556" s="242">
        <v>2.1548949062677525</v>
      </c>
      <c r="FV556" s="242"/>
      <c r="FW556" s="242">
        <v>5.5652338572240101</v>
      </c>
      <c r="GA556" s="254">
        <v>9.8451279725914294</v>
      </c>
      <c r="GB556" s="254"/>
      <c r="GC556" s="254">
        <v>58.193389069251893</v>
      </c>
      <c r="GD556" s="254"/>
      <c r="GE556" s="254">
        <v>122.31362774001597</v>
      </c>
      <c r="GF556" s="254"/>
      <c r="GG556" s="254">
        <v>140.04818208360118</v>
      </c>
      <c r="GH556" s="254"/>
      <c r="GI556" s="254">
        <v>52.18938322245647</v>
      </c>
      <c r="GJ556" s="254"/>
      <c r="GK556" s="254">
        <v>6.9895794592067348</v>
      </c>
      <c r="GL556" s="254"/>
      <c r="GM556" s="254">
        <v>0</v>
      </c>
      <c r="GN556" s="254"/>
      <c r="GO556" s="254">
        <v>61.242089831587442</v>
      </c>
      <c r="GP556" s="254"/>
      <c r="GQ556" s="254">
        <v>1406</v>
      </c>
      <c r="GR556" s="254"/>
      <c r="GS556" s="254">
        <v>69.540000000000006</v>
      </c>
      <c r="GT556" s="254"/>
      <c r="GU556" s="184">
        <v>42.11</v>
      </c>
      <c r="GV556" s="184"/>
      <c r="GW556" s="184">
        <v>51.819999999999993</v>
      </c>
      <c r="GX556" s="184"/>
      <c r="GY556" s="184">
        <v>36.58</v>
      </c>
      <c r="GZ556" s="184"/>
      <c r="HA556" s="154">
        <v>96.9</v>
      </c>
      <c r="HC556" s="184">
        <v>18.100000000000001</v>
      </c>
      <c r="HG556" s="184">
        <v>662</v>
      </c>
      <c r="HH556" s="184"/>
      <c r="HI556" s="184">
        <v>4682</v>
      </c>
      <c r="HJ556" s="184"/>
      <c r="HK556" s="184">
        <v>134</v>
      </c>
      <c r="HL556" s="184"/>
      <c r="HM556" s="184">
        <v>6078</v>
      </c>
      <c r="HO556" s="183">
        <v>426.70604694543761</v>
      </c>
      <c r="HQ556" s="154"/>
      <c r="HS556" s="238">
        <v>20</v>
      </c>
      <c r="HT556" s="154"/>
      <c r="HU556" s="239"/>
      <c r="HW556" s="239">
        <v>80.5</v>
      </c>
      <c r="HX556" s="239"/>
      <c r="HY556" s="154"/>
      <c r="HZ556" s="154"/>
      <c r="IA556" s="184">
        <v>8</v>
      </c>
      <c r="IB556" s="184"/>
      <c r="IC556" s="184">
        <v>189</v>
      </c>
      <c r="ID556" s="184"/>
      <c r="IE556" s="185">
        <v>0.58010108261364546</v>
      </c>
      <c r="IF556" s="185"/>
      <c r="IG556" s="184">
        <v>13.704888076747375</v>
      </c>
    </row>
    <row r="557" spans="1:241" ht="15" customHeight="1" x14ac:dyDescent="0.25">
      <c r="A557" s="156">
        <v>554</v>
      </c>
      <c r="B557" s="197">
        <v>2001</v>
      </c>
      <c r="E557" s="245">
        <v>135117</v>
      </c>
      <c r="G557" s="245">
        <v>25877</v>
      </c>
      <c r="I557" s="245">
        <v>14538</v>
      </c>
      <c r="K557" s="245">
        <v>21962</v>
      </c>
      <c r="M557" s="242">
        <f t="shared" si="201"/>
        <v>19.151550138028522</v>
      </c>
      <c r="N557" s="242"/>
      <c r="O557" s="242">
        <f t="shared" si="202"/>
        <v>10.759563933479873</v>
      </c>
      <c r="P557" s="242"/>
      <c r="Q557" s="242">
        <f t="shared" si="203"/>
        <v>16.254061295025792</v>
      </c>
      <c r="R557" s="242"/>
      <c r="S557" s="242">
        <v>39</v>
      </c>
      <c r="U557" s="242"/>
      <c r="V557" s="242"/>
      <c r="W557" s="245">
        <v>578</v>
      </c>
      <c r="Y557" s="258">
        <v>0.46100591810365454</v>
      </c>
      <c r="Z557" s="258"/>
      <c r="AA557" s="245">
        <v>21593</v>
      </c>
      <c r="AC557" s="242">
        <v>17.22231970521144</v>
      </c>
      <c r="AD557" s="242"/>
      <c r="AE557" s="245">
        <v>5537</v>
      </c>
      <c r="AG557" s="242">
        <v>4.4162452742905458</v>
      </c>
      <c r="AH557" s="242"/>
      <c r="AI557" s="265">
        <v>0.35911467239947231</v>
      </c>
      <c r="AK557" s="245">
        <v>0</v>
      </c>
      <c r="AM557" s="245">
        <v>112</v>
      </c>
      <c r="AO557" s="245">
        <v>173</v>
      </c>
      <c r="AQ557" s="245">
        <v>3</v>
      </c>
      <c r="AS557" s="245">
        <v>187</v>
      </c>
      <c r="AU557" s="245">
        <v>137</v>
      </c>
      <c r="AW557" s="245">
        <v>23</v>
      </c>
      <c r="AY557" s="245">
        <v>30</v>
      </c>
      <c r="BC557" s="245">
        <v>461</v>
      </c>
      <c r="BE557" s="245">
        <v>148</v>
      </c>
      <c r="BG557" s="245">
        <v>0</v>
      </c>
      <c r="BI557" s="245">
        <v>313</v>
      </c>
      <c r="BK557" s="242"/>
      <c r="BL557" s="242"/>
      <c r="BM557" s="245">
        <v>110</v>
      </c>
      <c r="BO557" s="245">
        <v>529</v>
      </c>
      <c r="BQ557" s="245">
        <v>154</v>
      </c>
      <c r="BS557" s="245">
        <v>129</v>
      </c>
      <c r="BU557" s="245">
        <v>27064</v>
      </c>
      <c r="BW557" s="242"/>
      <c r="BX557" s="242"/>
      <c r="BY557" s="245">
        <v>19.602667407613225</v>
      </c>
      <c r="CA557" s="245">
        <v>8656</v>
      </c>
      <c r="CC557" s="259">
        <v>6.9039225382443492</v>
      </c>
      <c r="CE557" s="242"/>
      <c r="CF557" s="242"/>
      <c r="CG557" s="245">
        <v>52345</v>
      </c>
      <c r="CI557" s="245">
        <v>3324</v>
      </c>
      <c r="CK557" s="245">
        <v>38073</v>
      </c>
      <c r="CM557" s="250">
        <f t="shared" si="204"/>
        <v>5.9710072032908803</v>
      </c>
      <c r="CN557" s="242"/>
      <c r="CO557" s="253">
        <v>3.3910339245395549</v>
      </c>
      <c r="CP557" s="242"/>
      <c r="CQ557" s="250">
        <f t="shared" si="205"/>
        <v>59.385334215186361</v>
      </c>
      <c r="CR557" s="242"/>
      <c r="CS557" s="245">
        <v>16.904962153069807</v>
      </c>
      <c r="CU557" s="245">
        <v>8278</v>
      </c>
      <c r="CW557" s="245">
        <v>4289</v>
      </c>
      <c r="CY557" s="259">
        <f t="shared" si="199"/>
        <v>15.814308912025982</v>
      </c>
      <c r="CZ557" s="259"/>
      <c r="DA557" s="259">
        <f t="shared" si="200"/>
        <v>8.1937147769605509</v>
      </c>
      <c r="DE557" s="245">
        <v>2933</v>
      </c>
      <c r="DG557" s="245">
        <v>64209</v>
      </c>
      <c r="DI557" s="245">
        <v>3119</v>
      </c>
      <c r="DK557" s="245">
        <v>71535</v>
      </c>
      <c r="DM557" s="242">
        <v>4.1000908646117287</v>
      </c>
      <c r="DN557" s="242"/>
      <c r="DO557" s="242">
        <v>89.758859299643532</v>
      </c>
      <c r="DP557" s="242"/>
      <c r="DQ557" s="242">
        <v>4.3601034458656605</v>
      </c>
      <c r="DR557" s="242"/>
      <c r="DS557" s="245">
        <v>8136</v>
      </c>
      <c r="DU557" s="245">
        <v>919</v>
      </c>
      <c r="DW557" s="245">
        <v>49413</v>
      </c>
      <c r="DY557" s="242">
        <v>16.465302653147955</v>
      </c>
      <c r="DZ557" s="242"/>
      <c r="EA557" s="242">
        <v>1.8598344565195393</v>
      </c>
      <c r="EB557" s="242"/>
      <c r="EC557" s="242">
        <v>355750</v>
      </c>
      <c r="ED557" s="242"/>
      <c r="EE557" s="242">
        <v>290000</v>
      </c>
      <c r="EF557" s="242"/>
      <c r="EG557" s="260">
        <v>7.0079973616951108</v>
      </c>
      <c r="EH557" s="242"/>
      <c r="EI557" s="260">
        <v>5.359056806002144</v>
      </c>
      <c r="EJ557" s="242"/>
      <c r="EK557" s="242">
        <v>68</v>
      </c>
      <c r="EO557" s="259">
        <v>3.171000137570505</v>
      </c>
      <c r="EP557" s="259"/>
      <c r="EQ557" s="244">
        <v>16370</v>
      </c>
      <c r="ES557" s="244">
        <v>16010</v>
      </c>
      <c r="EU557" s="244">
        <v>5916</v>
      </c>
      <c r="EW557" s="244">
        <v>362</v>
      </c>
      <c r="EY557" s="244">
        <v>38658</v>
      </c>
      <c r="FA557" s="244">
        <v>14204</v>
      </c>
      <c r="FC557" s="244">
        <v>1289</v>
      </c>
      <c r="FE557" s="244">
        <v>2353</v>
      </c>
      <c r="FG557" s="244">
        <v>56504</v>
      </c>
      <c r="FI557" s="242">
        <v>28.971400254849218</v>
      </c>
      <c r="FJ557" s="242"/>
      <c r="FK557" s="242">
        <v>28.334277219311911</v>
      </c>
      <c r="FL557" s="242"/>
      <c r="FM557" s="242">
        <v>10.470055217329746</v>
      </c>
      <c r="FN557" s="242"/>
      <c r="FO557" s="242">
        <v>0.64066260795695884</v>
      </c>
      <c r="FP557" s="242"/>
      <c r="FQ557" s="242">
        <v>68.416395299447828</v>
      </c>
      <c r="FR557" s="242"/>
      <c r="FS557" s="242">
        <v>25.138043324366414</v>
      </c>
      <c r="FT557" s="242"/>
      <c r="FU557" s="242">
        <v>2.2812544244655246</v>
      </c>
      <c r="FV557" s="242"/>
      <c r="FW557" s="242">
        <v>4.1643069517202322</v>
      </c>
      <c r="GA557" s="254">
        <v>9.6201492312759136</v>
      </c>
      <c r="GB557" s="254"/>
      <c r="GC557" s="254">
        <v>52.145507988194147</v>
      </c>
      <c r="GD557" s="254"/>
      <c r="GE557" s="254">
        <v>104.35648038481452</v>
      </c>
      <c r="GF557" s="254"/>
      <c r="GG557" s="254">
        <v>127.17369239600887</v>
      </c>
      <c r="GH557" s="254"/>
      <c r="GI557" s="254">
        <v>51.689389844343097</v>
      </c>
      <c r="GJ557" s="254"/>
      <c r="GK557" s="254">
        <v>10.650786763915169</v>
      </c>
      <c r="GL557" s="254"/>
      <c r="GM557" s="254">
        <v>0</v>
      </c>
      <c r="GN557" s="254"/>
      <c r="GO557" s="254">
        <v>56.165179299954154</v>
      </c>
      <c r="GP557" s="254"/>
      <c r="GQ557" s="254">
        <v>1532</v>
      </c>
      <c r="GR557" s="254"/>
      <c r="GS557" s="254">
        <v>69.400000000000006</v>
      </c>
      <c r="GT557" s="254"/>
      <c r="GU557" s="184">
        <v>41.5</v>
      </c>
      <c r="GV557" s="184"/>
      <c r="GW557" s="184">
        <v>53.2</v>
      </c>
      <c r="GX557" s="184"/>
      <c r="GY557" s="184">
        <v>37.099999999999994</v>
      </c>
      <c r="GZ557" s="184"/>
      <c r="HA557" s="154">
        <v>97.4</v>
      </c>
      <c r="HC557" s="184">
        <v>18.8</v>
      </c>
      <c r="HG557" s="184">
        <v>715</v>
      </c>
      <c r="HH557" s="184"/>
      <c r="HI557" s="184">
        <v>4274</v>
      </c>
      <c r="HJ557" s="184"/>
      <c r="HK557" s="184">
        <v>127</v>
      </c>
      <c r="HL557" s="184"/>
      <c r="HM557" s="184">
        <v>5620</v>
      </c>
      <c r="HO557" s="183">
        <v>454.72742791965976</v>
      </c>
      <c r="HQ557" s="154"/>
      <c r="HS557" s="238">
        <v>20</v>
      </c>
      <c r="HT557" s="154"/>
      <c r="HU557" s="239"/>
      <c r="HW557" s="239">
        <v>74.925524259999989</v>
      </c>
      <c r="HX557" s="239"/>
      <c r="HY557" s="154"/>
      <c r="HZ557" s="154"/>
      <c r="IA557" s="184">
        <v>12</v>
      </c>
      <c r="IB557" s="184"/>
      <c r="IC557" s="184">
        <v>210</v>
      </c>
      <c r="ID557" s="184"/>
      <c r="IE557" s="185">
        <v>0.86179036949262089</v>
      </c>
      <c r="IF557" s="185"/>
      <c r="IG557" s="184">
        <v>15.081331466120867</v>
      </c>
    </row>
    <row r="558" spans="1:241" ht="15" customHeight="1" x14ac:dyDescent="0.25">
      <c r="A558" s="156">
        <v>555</v>
      </c>
      <c r="B558" s="197">
        <v>2006</v>
      </c>
      <c r="E558" s="245">
        <v>136879</v>
      </c>
      <c r="G558" s="245">
        <v>25565</v>
      </c>
      <c r="I558" s="245">
        <v>15717</v>
      </c>
      <c r="K558" s="245">
        <v>24800</v>
      </c>
      <c r="M558" s="242">
        <f t="shared" si="201"/>
        <v>18.677079756573324</v>
      </c>
      <c r="N558" s="242"/>
      <c r="O558" s="242">
        <f t="shared" si="202"/>
        <v>11.482404167184155</v>
      </c>
      <c r="P558" s="242"/>
      <c r="Q558" s="242">
        <f t="shared" si="203"/>
        <v>18.118191979777759</v>
      </c>
      <c r="R558" s="242"/>
      <c r="S558" s="242">
        <v>41</v>
      </c>
      <c r="U558" s="242"/>
      <c r="V558" s="242"/>
      <c r="W558" s="245">
        <v>635</v>
      </c>
      <c r="Y558" s="258">
        <v>0.48083840043616211</v>
      </c>
      <c r="Z558" s="258"/>
      <c r="AA558" s="245">
        <v>22496</v>
      </c>
      <c r="AC558" s="242">
        <v>17.034552214506931</v>
      </c>
      <c r="AD558" s="242"/>
      <c r="AE558" s="245">
        <v>5908</v>
      </c>
      <c r="AG558" s="242">
        <v>4.4736901886249534</v>
      </c>
      <c r="AH558" s="242"/>
      <c r="AI558" s="245">
        <v>0.58855660248532016</v>
      </c>
      <c r="AK558" s="245">
        <v>7</v>
      </c>
      <c r="AM558" s="245">
        <v>183</v>
      </c>
      <c r="AO558" s="245">
        <v>200</v>
      </c>
      <c r="AQ558" s="245">
        <v>8</v>
      </c>
      <c r="AS558" s="245">
        <v>219</v>
      </c>
      <c r="AU558" s="245">
        <v>131</v>
      </c>
      <c r="AW558" s="245">
        <v>24</v>
      </c>
      <c r="AY558" s="245">
        <v>39</v>
      </c>
      <c r="BC558" s="245">
        <v>391</v>
      </c>
      <c r="BE558" s="245">
        <v>127</v>
      </c>
      <c r="BG558" s="245">
        <v>3</v>
      </c>
      <c r="BI558" s="245">
        <v>261</v>
      </c>
      <c r="BK558" s="242"/>
      <c r="BL558" s="242"/>
      <c r="BM558" s="245">
        <v>175</v>
      </c>
      <c r="BO558" s="245">
        <v>726</v>
      </c>
      <c r="BQ558" s="245">
        <v>167</v>
      </c>
      <c r="BS558" s="245">
        <v>140</v>
      </c>
      <c r="BU558" s="245">
        <v>33271</v>
      </c>
      <c r="BW558" s="242"/>
      <c r="BX558" s="242"/>
      <c r="BY558" s="245">
        <v>15.1</v>
      </c>
      <c r="CA558" s="245">
        <v>11165</v>
      </c>
      <c r="CC558" s="259">
        <v>8.4544263635744095</v>
      </c>
      <c r="CE558" s="242"/>
      <c r="CF558" s="242"/>
      <c r="CG558" s="245">
        <v>56627</v>
      </c>
      <c r="CI558" s="245">
        <v>2785</v>
      </c>
      <c r="CK558" s="245">
        <v>38604</v>
      </c>
      <c r="CM558" s="250">
        <f t="shared" si="204"/>
        <v>4.6876051976031778</v>
      </c>
      <c r="CN558" s="242"/>
      <c r="CO558" s="253">
        <v>4.2955795716125005</v>
      </c>
      <c r="CP558" s="242"/>
      <c r="CQ558" s="250">
        <f t="shared" si="205"/>
        <v>60.614593535749265</v>
      </c>
      <c r="CR558" s="242"/>
      <c r="CS558" s="245">
        <v>15.662130049686757</v>
      </c>
      <c r="CU558" s="245">
        <v>9636</v>
      </c>
      <c r="CW558" s="245">
        <v>5667</v>
      </c>
      <c r="CY558" s="259">
        <f t="shared" si="199"/>
        <v>17.01661751461317</v>
      </c>
      <c r="CZ558" s="259"/>
      <c r="DA558" s="259">
        <f t="shared" si="200"/>
        <v>10.007593550779664</v>
      </c>
      <c r="DE558" s="245">
        <v>2231</v>
      </c>
      <c r="DG558" s="245">
        <v>46859</v>
      </c>
      <c r="DI558" s="245">
        <v>3112</v>
      </c>
      <c r="DK558" s="245">
        <v>52810</v>
      </c>
      <c r="DM558" s="242">
        <v>4.2245786782806283</v>
      </c>
      <c r="DN558" s="242"/>
      <c r="DO558" s="242">
        <v>88.731300889982961</v>
      </c>
      <c r="DP558" s="242"/>
      <c r="DQ558" s="242">
        <v>5.8928233289149787</v>
      </c>
      <c r="DR558" s="242"/>
      <c r="DS558" s="245">
        <v>9665</v>
      </c>
      <c r="DU558" s="245">
        <v>1003</v>
      </c>
      <c r="DW558" s="245">
        <v>52811</v>
      </c>
      <c r="DY558" s="242">
        <v>18.301111510859482</v>
      </c>
      <c r="DZ558" s="242"/>
      <c r="EA558" s="242">
        <v>1.8992255401336842</v>
      </c>
      <c r="EB558" s="242"/>
      <c r="EC558" s="242">
        <v>388500</v>
      </c>
      <c r="ED558" s="242"/>
      <c r="EE558" s="242">
        <v>297000</v>
      </c>
      <c r="EF558" s="242"/>
      <c r="EG558" s="260">
        <v>9.1131565490539845</v>
      </c>
      <c r="EH558" s="242"/>
      <c r="EI558" s="260">
        <v>6.6659361531156405</v>
      </c>
      <c r="EJ558" s="242"/>
      <c r="EK558" s="242">
        <v>70.599999999999994</v>
      </c>
      <c r="EO558" s="259">
        <v>1.9087612139721322</v>
      </c>
      <c r="EP558" s="259"/>
      <c r="EQ558" s="244">
        <v>17944</v>
      </c>
      <c r="ES558" s="244">
        <v>17069</v>
      </c>
      <c r="EU558" s="244">
        <v>6371</v>
      </c>
      <c r="EW558" s="244">
        <v>394</v>
      </c>
      <c r="EY558" s="244">
        <v>41776</v>
      </c>
      <c r="FA558" s="261">
        <v>16607</v>
      </c>
      <c r="FB558" s="261"/>
      <c r="FC558" s="261">
        <v>2461</v>
      </c>
      <c r="FD558" s="261"/>
      <c r="FE558" s="261">
        <v>5552</v>
      </c>
      <c r="FF558" s="261"/>
      <c r="FG558" s="261">
        <v>64533</v>
      </c>
      <c r="FI558" s="263">
        <v>27.80592874963197</v>
      </c>
      <c r="FJ558" s="263"/>
      <c r="FK558" s="263">
        <v>26.45003331628779</v>
      </c>
      <c r="FL558" s="263"/>
      <c r="FM558" s="263">
        <v>9.8724683495265992</v>
      </c>
      <c r="FN558" s="263"/>
      <c r="FO558" s="263">
        <v>0.61054034370012245</v>
      </c>
      <c r="FP558" s="263"/>
      <c r="FQ558" s="263">
        <v>64.73587156958456</v>
      </c>
      <c r="FR558" s="263"/>
      <c r="FS558" s="263">
        <v>24.105496412688083</v>
      </c>
      <c r="FT558" s="263"/>
      <c r="FU558" s="263">
        <v>1.825422651976508</v>
      </c>
      <c r="FV558" s="263"/>
      <c r="FW558" s="263">
        <v>3.7128290951916076</v>
      </c>
      <c r="GA558" s="254">
        <v>11.15503205027832</v>
      </c>
      <c r="GB558" s="254"/>
      <c r="GC558" s="254">
        <v>50.055805890079775</v>
      </c>
      <c r="GD558" s="254"/>
      <c r="GE558" s="254">
        <v>115.83386648579736</v>
      </c>
      <c r="GF558" s="254"/>
      <c r="GG558" s="254">
        <v>136.95831954820622</v>
      </c>
      <c r="GH558" s="254"/>
      <c r="GI558" s="254">
        <v>62.810431002100955</v>
      </c>
      <c r="GJ558" s="254"/>
      <c r="GK558" s="254">
        <v>9.3874626558999523</v>
      </c>
      <c r="GL558" s="254"/>
      <c r="GM558" s="254">
        <v>0.62929549355494996</v>
      </c>
      <c r="GN558" s="254"/>
      <c r="GO558" s="254">
        <v>61.085690953611739</v>
      </c>
      <c r="GP558" s="254"/>
      <c r="GQ558" s="254">
        <v>1552</v>
      </c>
      <c r="GR558" s="254"/>
      <c r="GS558" s="254">
        <v>73.7</v>
      </c>
      <c r="GT558" s="254"/>
      <c r="GU558" s="184">
        <v>53.7</v>
      </c>
      <c r="GV558" s="184"/>
      <c r="GW558" s="184">
        <v>54.9</v>
      </c>
      <c r="GX558" s="184"/>
      <c r="GY558" s="184">
        <v>38.1</v>
      </c>
      <c r="GZ558" s="184"/>
      <c r="HC558" s="184">
        <v>18.187001140250899</v>
      </c>
      <c r="HG558" s="184">
        <v>816</v>
      </c>
      <c r="HH558" s="184"/>
      <c r="HI558" s="184">
        <v>4492</v>
      </c>
      <c r="HJ558" s="184"/>
      <c r="HK558" s="184">
        <v>135</v>
      </c>
      <c r="HL558" s="184"/>
      <c r="HM558" s="184">
        <v>5910</v>
      </c>
      <c r="HO558" s="183">
        <v>653.50770073343847</v>
      </c>
      <c r="HQ558" s="154"/>
      <c r="HS558" s="238">
        <v>20</v>
      </c>
      <c r="HT558" s="154"/>
      <c r="HU558" s="239"/>
      <c r="HW558" s="239">
        <v>75.346000000000004</v>
      </c>
      <c r="HX558" s="239"/>
      <c r="HY558" s="154"/>
      <c r="HZ558" s="154"/>
      <c r="IA558" s="184">
        <v>10</v>
      </c>
      <c r="IB558" s="184"/>
      <c r="IC558" s="184">
        <v>220</v>
      </c>
      <c r="ID558" s="184"/>
      <c r="IE558" s="185">
        <v>0.70998019155265568</v>
      </c>
      <c r="IF558" s="185"/>
      <c r="IG558" s="184">
        <v>15.619564214158425</v>
      </c>
    </row>
    <row r="559" spans="1:241" ht="15" customHeight="1" x14ac:dyDescent="0.25">
      <c r="A559" s="156">
        <v>556</v>
      </c>
      <c r="B559" s="197">
        <v>2011</v>
      </c>
      <c r="E559" s="245">
        <v>137907</v>
      </c>
      <c r="G559" s="245">
        <v>26543</v>
      </c>
      <c r="I559" s="245">
        <v>16226</v>
      </c>
      <c r="K559" s="245">
        <v>28739</v>
      </c>
      <c r="M559" s="242">
        <f t="shared" si="201"/>
        <v>19.247028794767488</v>
      </c>
      <c r="N559" s="242"/>
      <c r="O559" s="242">
        <f t="shared" si="202"/>
        <v>11.765900208111264</v>
      </c>
      <c r="P559" s="242"/>
      <c r="Q559" s="242">
        <f t="shared" si="203"/>
        <v>20.839406266541946</v>
      </c>
      <c r="R559" s="242"/>
      <c r="S559" s="242">
        <v>43</v>
      </c>
      <c r="U559" s="242"/>
      <c r="V559" s="242"/>
      <c r="W559" s="245">
        <v>961</v>
      </c>
      <c r="Y559" s="258">
        <v>0.68327574193364904</v>
      </c>
      <c r="Z559" s="258"/>
      <c r="AA559" s="245">
        <v>25432</v>
      </c>
      <c r="AC559" s="242">
        <v>18.082277491005787</v>
      </c>
      <c r="AD559" s="242"/>
      <c r="AE559" s="245">
        <v>6982</v>
      </c>
      <c r="AG559" s="242">
        <v>4.9642364518009758</v>
      </c>
      <c r="AH559" s="244"/>
      <c r="AI559" s="245">
        <v>0.35040367450339749</v>
      </c>
      <c r="AK559" s="245">
        <v>36</v>
      </c>
      <c r="AM559" s="245">
        <v>285</v>
      </c>
      <c r="AO559" s="245">
        <v>279</v>
      </c>
      <c r="AQ559" s="245">
        <v>20</v>
      </c>
      <c r="AS559" s="245">
        <v>280</v>
      </c>
      <c r="AU559" s="245">
        <v>153</v>
      </c>
      <c r="AW559" s="245">
        <v>39</v>
      </c>
      <c r="AY559" s="245">
        <v>64</v>
      </c>
      <c r="BC559" s="245">
        <v>318</v>
      </c>
      <c r="BE559" s="245">
        <v>109</v>
      </c>
      <c r="BG559" s="245">
        <v>0</v>
      </c>
      <c r="BI559" s="245">
        <v>209</v>
      </c>
      <c r="BK559" s="242"/>
      <c r="BL559" s="242"/>
      <c r="BM559" s="245">
        <v>245</v>
      </c>
      <c r="BO559" s="245">
        <v>1152</v>
      </c>
      <c r="BQ559" s="245">
        <v>217</v>
      </c>
      <c r="BS559" s="245">
        <v>237</v>
      </c>
      <c r="BU559" s="245">
        <v>40853</v>
      </c>
      <c r="BW559" s="242"/>
      <c r="BX559" s="242"/>
      <c r="BY559" s="245">
        <v>9.3000000000000007</v>
      </c>
      <c r="CA559" s="245">
        <v>14540</v>
      </c>
      <c r="CC559" s="259">
        <v>10.338011745801516</v>
      </c>
      <c r="CE559" s="242"/>
      <c r="CF559" s="242"/>
      <c r="CG559" s="245">
        <v>62433</v>
      </c>
      <c r="CI559" s="245">
        <v>2988</v>
      </c>
      <c r="CK559" s="245">
        <v>42196</v>
      </c>
      <c r="CM559" s="250">
        <f t="shared" si="204"/>
        <v>4.5673407621405966</v>
      </c>
      <c r="CN559" s="242"/>
      <c r="CO559" s="253">
        <v>4.693744286273998</v>
      </c>
      <c r="CP559" s="242"/>
      <c r="CQ559" s="250">
        <f t="shared" si="205"/>
        <v>60.790581413717163</v>
      </c>
      <c r="CR559" s="242"/>
      <c r="CS559" s="245">
        <v>14.082787703917434</v>
      </c>
      <c r="CU559" s="245">
        <v>11258</v>
      </c>
      <c r="CW559" s="245">
        <v>5743</v>
      </c>
      <c r="CY559" s="259">
        <f t="shared" si="199"/>
        <v>18.032130443835793</v>
      </c>
      <c r="CZ559" s="259"/>
      <c r="DA559" s="259">
        <f t="shared" si="200"/>
        <v>9.1986609645540014</v>
      </c>
      <c r="DE559" s="245">
        <v>2670</v>
      </c>
      <c r="DG559" s="245">
        <v>48020</v>
      </c>
      <c r="DI559" s="245">
        <v>5171</v>
      </c>
      <c r="DK559" s="245">
        <v>56504</v>
      </c>
      <c r="DM559" s="242">
        <v>4.7253291802350281</v>
      </c>
      <c r="DN559" s="242"/>
      <c r="DO559" s="242">
        <v>84.98513379583747</v>
      </c>
      <c r="DP559" s="242"/>
      <c r="DQ559" s="242">
        <v>9.151564491009486</v>
      </c>
      <c r="DR559" s="242"/>
      <c r="DS559" s="245">
        <v>11353</v>
      </c>
      <c r="DU559" s="245">
        <v>1107</v>
      </c>
      <c r="DW559" s="245">
        <v>56502</v>
      </c>
      <c r="DY559" s="242">
        <v>20.093094049768151</v>
      </c>
      <c r="DZ559" s="242"/>
      <c r="EA559" s="242">
        <v>1.9592226823829244</v>
      </c>
      <c r="EB559" s="242"/>
      <c r="EC559" s="242">
        <v>407500</v>
      </c>
      <c r="ED559" s="242"/>
      <c r="EE559" s="242">
        <v>317500</v>
      </c>
      <c r="EF559" s="242"/>
      <c r="EG559" s="242">
        <v>7.1928370851171568</v>
      </c>
      <c r="EH559" s="242"/>
      <c r="EI559" s="242">
        <v>5.1011600607650873</v>
      </c>
      <c r="EJ559" s="242"/>
      <c r="EK559" s="242">
        <v>64.600000000000009</v>
      </c>
      <c r="EO559" s="259">
        <v>1.4174781215333416</v>
      </c>
      <c r="EP559" s="259"/>
      <c r="EQ559" s="266">
        <v>21049</v>
      </c>
      <c r="ER559" s="266"/>
      <c r="ES559" s="266">
        <v>18170</v>
      </c>
      <c r="ET559" s="266"/>
      <c r="EU559" s="266">
        <v>6932</v>
      </c>
      <c r="EV559" s="266"/>
      <c r="EW559" s="266">
        <v>473</v>
      </c>
      <c r="EX559" s="266"/>
      <c r="EY559" s="244">
        <v>46624</v>
      </c>
      <c r="FA559" s="244">
        <v>17727</v>
      </c>
      <c r="FC559" s="244">
        <v>1190</v>
      </c>
      <c r="FE559" s="244">
        <v>2567</v>
      </c>
      <c r="FG559" s="244">
        <f t="shared" ref="FG559" si="206">SUM(EY559,FA559,FC559,FE559)</f>
        <v>68108</v>
      </c>
      <c r="FI559" s="257">
        <f>EQ559/FG559*100</f>
        <v>30.905326833852115</v>
      </c>
      <c r="FJ559" s="257"/>
      <c r="FK559" s="257">
        <f>ES559/FG559*100</f>
        <v>26.678216949550716</v>
      </c>
      <c r="FL559" s="257"/>
      <c r="FM559" s="257">
        <f>EU559/FG559*100</f>
        <v>10.177952663416926</v>
      </c>
      <c r="FN559" s="257"/>
      <c r="FO559" s="257">
        <f>EW559/FG559*100</f>
        <v>0.69448522934163381</v>
      </c>
      <c r="FP559" s="257"/>
      <c r="FQ559" s="257">
        <f>EY559/FG559*100</f>
        <v>68.455981676161386</v>
      </c>
      <c r="FS559" s="242">
        <f>FA559/FG559*100</f>
        <v>26.027779409173668</v>
      </c>
      <c r="FT559" s="242"/>
      <c r="FU559" s="242">
        <f>FC559/FG559*100</f>
        <v>1.7472249955952313</v>
      </c>
      <c r="FV559" s="242"/>
      <c r="FW559" s="242">
        <f>FE559/FG559*100</f>
        <v>3.7690139190697129</v>
      </c>
      <c r="GA559" s="254">
        <v>10.697314584381278</v>
      </c>
      <c r="GB559" s="254"/>
      <c r="GC559" s="254">
        <v>46.266726197835439</v>
      </c>
      <c r="GD559" s="254"/>
      <c r="GE559" s="254">
        <v>92.124131694017933</v>
      </c>
      <c r="GF559" s="254"/>
      <c r="GG559" s="254">
        <v>136.15468208442644</v>
      </c>
      <c r="GH559" s="254"/>
      <c r="GI559" s="254">
        <v>63.97027601869523</v>
      </c>
      <c r="GJ559" s="254"/>
      <c r="GK559" s="254">
        <v>13.216655706565621</v>
      </c>
      <c r="GL559" s="254"/>
      <c r="GM559" s="254">
        <v>0</v>
      </c>
      <c r="GN559" s="254"/>
      <c r="GO559" s="254">
        <v>57.681065741616251</v>
      </c>
      <c r="GP559" s="254"/>
      <c r="GQ559" s="254">
        <v>1478</v>
      </c>
      <c r="GR559" s="254"/>
      <c r="GS559" s="254">
        <v>83.7</v>
      </c>
      <c r="GT559" s="254"/>
      <c r="GU559" s="184">
        <v>72.7</v>
      </c>
      <c r="GV559" s="184"/>
      <c r="GW559" s="184">
        <v>65</v>
      </c>
      <c r="GX559" s="184"/>
      <c r="GY559" s="184">
        <v>49.900000000000006</v>
      </c>
      <c r="GZ559" s="184"/>
      <c r="HC559" s="184">
        <v>14.9</v>
      </c>
      <c r="HG559" s="184">
        <v>739</v>
      </c>
      <c r="HH559" s="184"/>
      <c r="HI559" s="184">
        <v>4297</v>
      </c>
      <c r="HJ559" s="184"/>
      <c r="HK559" s="184">
        <v>157</v>
      </c>
      <c r="HL559" s="184"/>
      <c r="HM559" s="184">
        <v>5759</v>
      </c>
      <c r="HO559" s="183">
        <v>575.69093871229336</v>
      </c>
      <c r="HQ559" s="154"/>
      <c r="HS559" s="238">
        <v>19</v>
      </c>
      <c r="HT559" s="154"/>
      <c r="HU559" s="239"/>
      <c r="HW559" s="239">
        <v>78.116777970000001</v>
      </c>
      <c r="HX559" s="239"/>
      <c r="HY559" s="154"/>
      <c r="HZ559" s="154"/>
      <c r="IA559" s="184">
        <v>10</v>
      </c>
      <c r="IB559" s="184"/>
      <c r="IC559" s="184">
        <v>235</v>
      </c>
      <c r="ID559" s="184"/>
      <c r="IE559" s="185">
        <v>0.70097224850868156</v>
      </c>
      <c r="IF559" s="185"/>
      <c r="IG559" s="184">
        <v>16.472847839954014</v>
      </c>
    </row>
    <row r="560" spans="1:241" ht="15" customHeight="1" x14ac:dyDescent="0.25">
      <c r="A560" s="156">
        <v>557</v>
      </c>
      <c r="B560" s="155"/>
      <c r="C560" s="244"/>
      <c r="D560" s="244"/>
      <c r="E560" s="245">
        <v>139245</v>
      </c>
      <c r="F560" s="244"/>
      <c r="G560" s="244">
        <v>26840</v>
      </c>
      <c r="H560" s="244"/>
      <c r="I560" s="244">
        <v>16354</v>
      </c>
      <c r="J560" s="244"/>
      <c r="K560" s="244">
        <v>38134</v>
      </c>
      <c r="L560" s="244"/>
      <c r="M560" s="242">
        <f t="shared" si="201"/>
        <v>19.275377930984956</v>
      </c>
      <c r="N560" s="242"/>
      <c r="O560" s="242">
        <f>I560/E560*100</f>
        <v>11.744766418901936</v>
      </c>
      <c r="P560" s="242"/>
      <c r="Q560" s="242">
        <f>K560/E560*100</f>
        <v>27.386261625193004</v>
      </c>
      <c r="R560" s="244"/>
      <c r="S560" s="244">
        <v>46</v>
      </c>
      <c r="U560" s="244"/>
      <c r="V560" s="244"/>
      <c r="W560" s="244">
        <v>1304</v>
      </c>
      <c r="X560" s="244"/>
      <c r="Y560" s="244">
        <v>0.84131203385893838</v>
      </c>
      <c r="Z560" s="244"/>
      <c r="AA560" s="244">
        <v>38056</v>
      </c>
      <c r="AB560" s="244"/>
      <c r="AC560" s="244">
        <v>24.552891687527421</v>
      </c>
      <c r="AD560" s="244"/>
      <c r="AE560" s="244">
        <v>17199</v>
      </c>
      <c r="AF560" s="244"/>
      <c r="AG560" s="245">
        <v>11.096415391364928</v>
      </c>
      <c r="AH560" s="244"/>
      <c r="AI560" s="244"/>
      <c r="AJ560" s="244"/>
      <c r="AK560" s="244">
        <v>37</v>
      </c>
      <c r="AL560" s="244"/>
      <c r="AM560" s="244">
        <v>414</v>
      </c>
      <c r="AN560" s="244"/>
      <c r="AO560" s="244">
        <v>374</v>
      </c>
      <c r="AP560" s="244"/>
      <c r="AQ560" s="244">
        <v>20</v>
      </c>
      <c r="AR560" s="244"/>
      <c r="AS560" s="244">
        <v>405</v>
      </c>
      <c r="AT560" s="244"/>
      <c r="AU560" s="244">
        <v>172</v>
      </c>
      <c r="AV560" s="244"/>
      <c r="AW560" s="244">
        <v>63</v>
      </c>
      <c r="AX560" s="244"/>
      <c r="AY560" s="244">
        <v>81</v>
      </c>
      <c r="AZ560" s="244"/>
      <c r="BA560" s="244"/>
      <c r="BB560" s="244"/>
      <c r="BC560" s="244">
        <v>292</v>
      </c>
      <c r="BD560" s="244"/>
      <c r="BE560" s="244">
        <v>104</v>
      </c>
      <c r="BF560" s="244"/>
      <c r="BG560" s="244">
        <v>0</v>
      </c>
      <c r="BH560" s="244"/>
      <c r="BI560" s="244">
        <v>188</v>
      </c>
      <c r="BJ560" s="244"/>
      <c r="BK560" s="244"/>
      <c r="BL560" s="244"/>
      <c r="BM560" s="244">
        <v>289</v>
      </c>
      <c r="BN560" s="244"/>
      <c r="BO560" s="244">
        <v>1210</v>
      </c>
      <c r="BP560" s="244"/>
      <c r="BQ560" s="244">
        <v>200</v>
      </c>
      <c r="BR560" s="244"/>
      <c r="BS560" s="244">
        <v>194</v>
      </c>
      <c r="BT560" s="244"/>
      <c r="BU560" s="244">
        <v>60915</v>
      </c>
      <c r="BW560" s="244"/>
      <c r="BX560" s="244"/>
      <c r="BY560" s="244"/>
      <c r="BZ560" s="244"/>
      <c r="CA560" s="244">
        <v>19079</v>
      </c>
      <c r="CB560" s="244"/>
      <c r="CC560" s="244">
        <v>12.309349918707579</v>
      </c>
      <c r="CE560" s="244"/>
      <c r="CF560" s="244"/>
      <c r="CG560" s="256">
        <v>67501</v>
      </c>
      <c r="CH560" s="256"/>
      <c r="CI560" s="256">
        <v>3493</v>
      </c>
      <c r="CJ560" s="256"/>
      <c r="CK560" s="256">
        <v>49299</v>
      </c>
      <c r="CL560" s="244"/>
      <c r="CM560" s="250">
        <f t="shared" si="204"/>
        <v>4.9201340958390851</v>
      </c>
      <c r="CN560" s="244"/>
      <c r="CO560" s="257">
        <v>4.602295888177359</v>
      </c>
      <c r="CP560" s="244"/>
      <c r="CQ560" s="250">
        <f t="shared" si="205"/>
        <v>59.017565444373318</v>
      </c>
      <c r="CR560" s="244"/>
      <c r="CS560" s="245">
        <v>10.045608700736757</v>
      </c>
      <c r="CT560" s="244"/>
      <c r="CU560" s="245">
        <v>12710</v>
      </c>
      <c r="CW560" s="245">
        <v>6112</v>
      </c>
      <c r="CX560" s="244"/>
      <c r="CY560" s="252">
        <f t="shared" si="199"/>
        <v>18.829350676286278</v>
      </c>
      <c r="CZ560" s="244"/>
      <c r="DA560" s="252">
        <f t="shared" si="200"/>
        <v>9.0546806713974615</v>
      </c>
      <c r="DE560" s="244">
        <v>3634</v>
      </c>
      <c r="DF560" s="244"/>
      <c r="DG560" s="244">
        <v>76514</v>
      </c>
      <c r="DH560" s="244"/>
      <c r="DI560" s="244">
        <v>8004</v>
      </c>
      <c r="DJ560" s="244"/>
      <c r="DK560" s="244">
        <v>89016</v>
      </c>
      <c r="DL560" s="244"/>
      <c r="DM560" s="244">
        <v>4.0824121506246067</v>
      </c>
      <c r="DN560" s="244"/>
      <c r="DO560" s="244">
        <v>85.955333872562235</v>
      </c>
      <c r="DP560" s="244"/>
      <c r="DQ560" s="244">
        <v>8.9916419520086279</v>
      </c>
      <c r="DR560" s="244"/>
      <c r="DS560" s="244">
        <v>12210</v>
      </c>
      <c r="DT560" s="244"/>
      <c r="DU560" s="244">
        <v>1001</v>
      </c>
      <c r="DV560" s="244"/>
      <c r="DW560" s="244">
        <v>89118</v>
      </c>
      <c r="DX560" s="244"/>
      <c r="DY560" s="244">
        <v>13.70093583787787</v>
      </c>
      <c r="DZ560" s="244"/>
      <c r="EA560" s="244">
        <v>1.1232298749971947</v>
      </c>
      <c r="EB560" s="244"/>
      <c r="EC560" s="245">
        <v>480000</v>
      </c>
      <c r="ED560" s="244"/>
      <c r="EE560" s="245">
        <v>352000</v>
      </c>
      <c r="EG560" s="245">
        <v>13.8</v>
      </c>
      <c r="EI560" s="245">
        <v>8.6</v>
      </c>
      <c r="EK560" s="242">
        <v>65.400000000000006</v>
      </c>
      <c r="EO560" s="244">
        <v>1.3</v>
      </c>
      <c r="EP560" s="244"/>
      <c r="GA560" s="254">
        <v>7.9560943692836315</v>
      </c>
      <c r="GB560" s="254"/>
      <c r="GC560" s="254">
        <v>46.030655645773756</v>
      </c>
      <c r="GD560" s="254"/>
      <c r="GE560" s="254">
        <v>101.6054829108006</v>
      </c>
      <c r="GF560" s="254"/>
      <c r="GG560" s="254">
        <v>124.71143654937671</v>
      </c>
      <c r="GH560" s="254"/>
      <c r="GI560" s="254">
        <v>71.927408205918894</v>
      </c>
      <c r="GJ560" s="254"/>
      <c r="GK560" s="254">
        <v>11.750593058888454</v>
      </c>
      <c r="GL560" s="254"/>
      <c r="GM560" s="254">
        <v>0</v>
      </c>
      <c r="GN560" s="254"/>
      <c r="GO560" s="254">
        <v>57.570468163851579</v>
      </c>
      <c r="GP560" s="254"/>
      <c r="GQ560" s="254">
        <v>1548</v>
      </c>
      <c r="GR560" s="254"/>
      <c r="GS560" s="254">
        <v>76.7</v>
      </c>
      <c r="GT560" s="254"/>
      <c r="GU560" s="184">
        <v>64.400000000000006</v>
      </c>
      <c r="GV560" s="184"/>
      <c r="GW560" s="184">
        <v>55.2</v>
      </c>
      <c r="GX560" s="184"/>
      <c r="GY560" s="184">
        <v>40.9</v>
      </c>
      <c r="GZ560" s="184"/>
      <c r="HC560" s="184"/>
      <c r="HG560" s="184">
        <v>741</v>
      </c>
      <c r="HH560" s="184"/>
      <c r="HI560" s="184">
        <v>4132</v>
      </c>
      <c r="HJ560" s="184"/>
      <c r="HK560" s="184">
        <v>202</v>
      </c>
      <c r="HL560" s="184"/>
      <c r="HM560" s="184">
        <v>5695</v>
      </c>
      <c r="HO560" s="183">
        <v>639.56144358154415</v>
      </c>
      <c r="HQ560" s="154"/>
      <c r="HS560" s="238">
        <v>19</v>
      </c>
      <c r="HT560" s="154"/>
      <c r="HU560" s="239"/>
      <c r="HW560" s="239">
        <v>79.197566609999996</v>
      </c>
      <c r="HX560" s="239"/>
      <c r="HY560" s="154"/>
      <c r="HZ560" s="154"/>
      <c r="IA560" s="184">
        <v>14</v>
      </c>
      <c r="IB560" s="184"/>
      <c r="IC560" s="184">
        <v>211</v>
      </c>
      <c r="ID560" s="184"/>
      <c r="IE560" s="185">
        <v>0.96315253584303362</v>
      </c>
      <c r="IF560" s="185"/>
      <c r="IG560" s="184">
        <v>14.516084647348579</v>
      </c>
    </row>
    <row r="561" spans="1:241" ht="15" customHeight="1" x14ac:dyDescent="0.25">
      <c r="A561" s="156">
        <v>558</v>
      </c>
      <c r="B561" s="155"/>
      <c r="C561" s="244"/>
      <c r="D561" s="244"/>
      <c r="E561" s="245">
        <v>140734</v>
      </c>
      <c r="F561" s="244"/>
      <c r="G561" s="244">
        <v>27512</v>
      </c>
      <c r="H561" s="244"/>
      <c r="I561" s="244">
        <v>17256</v>
      </c>
      <c r="J561" s="244"/>
      <c r="K561" s="244">
        <v>45980</v>
      </c>
      <c r="L561" s="244"/>
      <c r="M561" s="244">
        <v>16.284300494826812</v>
      </c>
      <c r="N561" s="244"/>
      <c r="O561" s="244">
        <v>10.213793593294978</v>
      </c>
      <c r="P561" s="244"/>
      <c r="Q561" s="244">
        <v>27.215474583895638</v>
      </c>
      <c r="R561" s="244"/>
      <c r="S561" s="244">
        <v>48</v>
      </c>
      <c r="U561" s="244"/>
      <c r="V561" s="244"/>
      <c r="W561" s="245">
        <v>1724</v>
      </c>
      <c r="Y561" s="245">
        <v>1.0731537274040137</v>
      </c>
      <c r="AA561" s="245">
        <v>29822</v>
      </c>
      <c r="AC561" s="245">
        <v>18.735471873547191</v>
      </c>
      <c r="AE561" s="245">
        <v>9197</v>
      </c>
      <c r="AG561" s="245">
        <v>5.7530150628033825</v>
      </c>
      <c r="AK561" s="245">
        <v>44</v>
      </c>
      <c r="AM561" s="245">
        <v>408</v>
      </c>
      <c r="AO561" s="245">
        <v>468</v>
      </c>
      <c r="AQ561" s="245">
        <v>21</v>
      </c>
      <c r="AS561" s="245">
        <v>551</v>
      </c>
      <c r="AU561" s="245">
        <v>246</v>
      </c>
      <c r="AW561" s="245">
        <v>84</v>
      </c>
      <c r="AY561" s="245">
        <v>125</v>
      </c>
      <c r="AZ561" s="244"/>
      <c r="BA561" s="244"/>
      <c r="BB561" s="244"/>
      <c r="BC561" s="244">
        <v>251</v>
      </c>
      <c r="BD561" s="244"/>
      <c r="BE561" s="244">
        <v>132</v>
      </c>
      <c r="BF561" s="244"/>
      <c r="BG561" s="244">
        <v>0</v>
      </c>
      <c r="BH561" s="244"/>
      <c r="BI561" s="244">
        <v>119</v>
      </c>
      <c r="BJ561" s="244"/>
      <c r="BK561" s="244"/>
      <c r="BL561" s="244"/>
      <c r="BM561" s="245">
        <v>368</v>
      </c>
      <c r="BO561" s="245">
        <v>1108</v>
      </c>
      <c r="BQ561" s="245">
        <v>304</v>
      </c>
      <c r="BS561" s="245">
        <v>359</v>
      </c>
      <c r="BU561" s="245">
        <v>82891</v>
      </c>
      <c r="BW561" s="244"/>
      <c r="BX561" s="244"/>
      <c r="BY561" s="244"/>
      <c r="BZ561" s="244"/>
      <c r="CA561" s="244">
        <v>26414</v>
      </c>
      <c r="CB561" s="244"/>
      <c r="CC561" s="244">
        <v>16.887451090709153</v>
      </c>
      <c r="CE561" s="244"/>
      <c r="CF561" s="244"/>
      <c r="CG561" s="244">
        <v>75773</v>
      </c>
      <c r="CH561" s="244"/>
      <c r="CI561" s="244">
        <v>2605</v>
      </c>
      <c r="CJ561" s="244"/>
      <c r="CK561" s="244">
        <v>54668</v>
      </c>
      <c r="CL561" s="244"/>
      <c r="CM561" s="244">
        <v>3.32363673479803</v>
      </c>
      <c r="CN561" s="244"/>
      <c r="CO561" s="257">
        <v>5.3</v>
      </c>
      <c r="CP561" s="244"/>
      <c r="CQ561" s="244">
        <v>58.910452024111962</v>
      </c>
      <c r="CR561" s="244"/>
      <c r="CS561" s="244">
        <v>9.9279947632555103</v>
      </c>
      <c r="CT561" s="244"/>
      <c r="CU561" s="244">
        <v>15422</v>
      </c>
      <c r="CV561" s="244"/>
      <c r="CW561" s="244">
        <v>6450</v>
      </c>
      <c r="CX561" s="244"/>
      <c r="CY561" s="244">
        <v>20.739923882784868</v>
      </c>
      <c r="CZ561" s="244"/>
      <c r="DA561" s="244">
        <v>8.6741349399534684</v>
      </c>
      <c r="DE561" s="245">
        <v>1886</v>
      </c>
      <c r="DG561" s="245">
        <v>55205</v>
      </c>
      <c r="DI561" s="245">
        <v>7055</v>
      </c>
      <c r="DK561" s="245">
        <v>64648</v>
      </c>
      <c r="DM561" s="245">
        <v>2.9173369632471231</v>
      </c>
      <c r="DO561" s="245">
        <v>85.393206286350704</v>
      </c>
      <c r="DQ561" s="245">
        <v>10.912943942581364</v>
      </c>
      <c r="DS561" s="245">
        <v>12048</v>
      </c>
      <c r="DU561" s="245">
        <v>966</v>
      </c>
      <c r="DW561" s="245">
        <v>64653</v>
      </c>
      <c r="DY561" s="245">
        <v>18.94190708277651</v>
      </c>
      <c r="EA561" s="245">
        <v>1.5187485260592719</v>
      </c>
      <c r="EB561" s="244"/>
      <c r="EC561" s="245">
        <v>495890</v>
      </c>
      <c r="ED561" s="244"/>
      <c r="EE561" s="245">
        <v>365000</v>
      </c>
      <c r="EK561" s="242">
        <v>64</v>
      </c>
      <c r="EO561" s="244">
        <v>0.40565600370885491</v>
      </c>
      <c r="EP561" s="244"/>
      <c r="GA561" s="254">
        <v>9.4720576854890872</v>
      </c>
      <c r="GB561" s="254"/>
      <c r="GC561" s="254">
        <v>46.519849546471818</v>
      </c>
      <c r="GD561" s="254"/>
      <c r="GE561" s="254">
        <v>115.88881210089652</v>
      </c>
      <c r="GF561" s="254"/>
      <c r="GG561" s="254">
        <v>134.20396734447448</v>
      </c>
      <c r="GH561" s="254"/>
      <c r="GI561" s="254">
        <v>77.297717447347026</v>
      </c>
      <c r="GJ561" s="254"/>
      <c r="GK561" s="254">
        <v>12.145393675977626</v>
      </c>
      <c r="GL561" s="254"/>
      <c r="GM561" s="254">
        <v>0</v>
      </c>
      <c r="GN561" s="254"/>
      <c r="GO561" s="254">
        <v>62.655042422170901</v>
      </c>
      <c r="GP561" s="254"/>
      <c r="GQ561" s="254">
        <v>1671</v>
      </c>
      <c r="GR561" s="254"/>
      <c r="GS561" s="254">
        <v>75.3</v>
      </c>
      <c r="GT561" s="254"/>
      <c r="GU561" s="184">
        <v>63.8</v>
      </c>
      <c r="GV561" s="184"/>
      <c r="GW561" s="184">
        <v>55.4</v>
      </c>
      <c r="GX561" s="184"/>
      <c r="GY561" s="184">
        <v>40.700000000000003</v>
      </c>
      <c r="GZ561" s="184"/>
      <c r="HC561" s="184"/>
      <c r="HG561" s="184">
        <v>729</v>
      </c>
      <c r="HH561" s="184"/>
      <c r="HI561" s="184">
        <v>3656</v>
      </c>
      <c r="HJ561" s="184"/>
      <c r="HK561" s="184">
        <v>205</v>
      </c>
      <c r="HL561" s="184"/>
      <c r="HM561" s="184">
        <v>5309</v>
      </c>
      <c r="HO561" s="183">
        <v>509.17447664189018</v>
      </c>
      <c r="HQ561" s="154"/>
      <c r="HS561" s="238">
        <v>19</v>
      </c>
      <c r="HT561" s="154"/>
      <c r="HU561" s="239"/>
      <c r="HW561" s="239">
        <v>80.84117092000001</v>
      </c>
      <c r="HX561" s="239"/>
      <c r="HY561" s="154"/>
      <c r="HZ561" s="154"/>
      <c r="IA561" s="184">
        <v>6</v>
      </c>
      <c r="IB561" s="184"/>
      <c r="IC561" s="184">
        <v>154</v>
      </c>
      <c r="ID561" s="184"/>
      <c r="IE561" s="185">
        <v>0.4043290159979514</v>
      </c>
      <c r="IF561" s="185"/>
      <c r="IG561" s="184">
        <v>10.377778077280754</v>
      </c>
    </row>
    <row r="562" spans="1:241" ht="15" customHeight="1" x14ac:dyDescent="0.25">
      <c r="A562" s="156">
        <v>559</v>
      </c>
      <c r="B562" s="155"/>
      <c r="C562" s="244"/>
      <c r="D562" s="244"/>
      <c r="E562" s="245">
        <v>142716</v>
      </c>
      <c r="F562" s="244"/>
      <c r="G562" s="244"/>
      <c r="H562" s="244"/>
      <c r="I562" s="244"/>
      <c r="J562" s="244"/>
      <c r="K562" s="244"/>
      <c r="L562" s="244"/>
      <c r="M562" s="244"/>
      <c r="N562" s="244"/>
      <c r="O562" s="244"/>
      <c r="P562" s="244"/>
      <c r="Q562" s="244"/>
      <c r="R562" s="244"/>
      <c r="S562" s="244"/>
      <c r="U562" s="244"/>
      <c r="V562" s="244"/>
      <c r="W562" s="244"/>
      <c r="X562" s="244"/>
      <c r="Y562" s="244"/>
      <c r="Z562" s="244"/>
      <c r="AA562" s="244"/>
      <c r="AB562" s="244"/>
      <c r="AC562" s="244"/>
      <c r="AD562" s="244"/>
      <c r="AE562" s="244"/>
      <c r="AF562" s="244"/>
      <c r="AG562" s="244"/>
      <c r="AH562" s="244"/>
      <c r="AI562" s="244"/>
      <c r="AJ562" s="244"/>
      <c r="AK562" s="244"/>
      <c r="AL562" s="244"/>
      <c r="AM562" s="244"/>
      <c r="AN562" s="244"/>
      <c r="AO562" s="244"/>
      <c r="AP562" s="244"/>
      <c r="AQ562" s="244"/>
      <c r="AR562" s="244"/>
      <c r="AS562" s="244"/>
      <c r="AT562" s="244"/>
      <c r="AU562" s="244"/>
      <c r="AV562" s="244"/>
      <c r="AW562" s="244"/>
      <c r="AX562" s="244"/>
      <c r="AY562" s="244"/>
      <c r="AZ562" s="244"/>
      <c r="BA562" s="244"/>
      <c r="BB562" s="244"/>
      <c r="BC562" s="244">
        <v>263</v>
      </c>
      <c r="BD562" s="244"/>
      <c r="BE562" s="244">
        <v>126</v>
      </c>
      <c r="BF562" s="244"/>
      <c r="BG562" s="244">
        <v>4</v>
      </c>
      <c r="BH562" s="244"/>
      <c r="BI562" s="244">
        <v>133</v>
      </c>
      <c r="BJ562" s="244"/>
      <c r="BK562" s="244"/>
      <c r="BL562" s="244"/>
      <c r="BM562" s="244"/>
      <c r="BN562" s="244"/>
      <c r="BO562" s="244"/>
      <c r="BP562" s="244"/>
      <c r="BQ562" s="244"/>
      <c r="BR562" s="244"/>
      <c r="BS562" s="244"/>
      <c r="BT562" s="244"/>
      <c r="BU562" s="244"/>
      <c r="BW562" s="244"/>
      <c r="BX562" s="244"/>
      <c r="BY562" s="244"/>
      <c r="BZ562" s="244"/>
      <c r="CA562" s="244"/>
      <c r="CB562" s="244"/>
      <c r="CC562" s="244"/>
      <c r="CE562" s="244"/>
      <c r="CF562" s="244"/>
      <c r="CG562" s="244"/>
      <c r="CH562" s="244"/>
      <c r="CI562" s="244"/>
      <c r="CJ562" s="244"/>
      <c r="CK562" s="244"/>
      <c r="CL562" s="244"/>
      <c r="CM562" s="244"/>
      <c r="CN562" s="244"/>
      <c r="CO562" s="257">
        <v>5.6</v>
      </c>
      <c r="CP562" s="244"/>
      <c r="CQ562" s="244"/>
      <c r="CR562" s="244"/>
      <c r="CS562" s="244"/>
      <c r="CT562" s="244"/>
      <c r="CU562" s="244"/>
      <c r="CV562" s="244"/>
      <c r="CW562" s="244"/>
      <c r="CX562" s="244"/>
      <c r="CY562" s="244"/>
      <c r="CZ562" s="244"/>
      <c r="DA562" s="244"/>
      <c r="DE562" s="244"/>
      <c r="DF562" s="244"/>
      <c r="DG562" s="244"/>
      <c r="DH562" s="244"/>
      <c r="DI562" s="244"/>
      <c r="DJ562" s="244"/>
      <c r="DK562" s="244"/>
      <c r="DL562" s="244"/>
      <c r="DM562" s="244"/>
      <c r="DN562" s="244"/>
      <c r="DO562" s="244"/>
      <c r="DP562" s="244"/>
      <c r="DQ562" s="244"/>
      <c r="DR562" s="244"/>
      <c r="DS562" s="244"/>
      <c r="DT562" s="244"/>
      <c r="DU562" s="244"/>
      <c r="DV562" s="244"/>
      <c r="DW562" s="244"/>
      <c r="DX562" s="244"/>
      <c r="DY562" s="244"/>
      <c r="DZ562" s="244"/>
      <c r="EA562" s="244"/>
      <c r="EB562" s="244"/>
      <c r="EC562" s="245">
        <v>485000</v>
      </c>
      <c r="ED562" s="244"/>
      <c r="EE562" s="245">
        <v>363000</v>
      </c>
      <c r="EK562" s="242">
        <v>44.4</v>
      </c>
      <c r="EO562" s="244"/>
      <c r="EP562" s="244"/>
      <c r="GA562" s="254">
        <v>9.5229660738934605</v>
      </c>
      <c r="GB562" s="254"/>
      <c r="GC562" s="254">
        <v>47.475094640363636</v>
      </c>
      <c r="GD562" s="254"/>
      <c r="GE562" s="254">
        <v>98.668590150849596</v>
      </c>
      <c r="GF562" s="254"/>
      <c r="GG562" s="254">
        <v>134.46935626974454</v>
      </c>
      <c r="GH562" s="254"/>
      <c r="GI562" s="254">
        <v>76.921857619870991</v>
      </c>
      <c r="GJ562" s="254"/>
      <c r="GK562" s="254">
        <v>11.730518543476844</v>
      </c>
      <c r="GL562" s="254"/>
      <c r="GM562" s="254">
        <v>0.79190728753164685</v>
      </c>
      <c r="GN562" s="254"/>
      <c r="GO562" s="254">
        <v>60.576214181544323</v>
      </c>
      <c r="GP562" s="254"/>
      <c r="GQ562" s="254">
        <v>1534</v>
      </c>
      <c r="GR562" s="254"/>
      <c r="GS562" s="254">
        <v>82.8</v>
      </c>
      <c r="GT562" s="254"/>
      <c r="GU562" s="184">
        <v>65.900000000000006</v>
      </c>
      <c r="GV562" s="184"/>
      <c r="GW562" s="184">
        <v>56</v>
      </c>
      <c r="GX562" s="184"/>
      <c r="GY562" s="184">
        <v>40.200000000000003</v>
      </c>
      <c r="GZ562" s="184"/>
      <c r="HC562" s="184"/>
      <c r="HG562" s="184">
        <v>788</v>
      </c>
      <c r="HH562" s="184"/>
      <c r="HI562" s="184">
        <v>3842</v>
      </c>
      <c r="HJ562" s="184"/>
      <c r="HK562" s="184">
        <v>218</v>
      </c>
      <c r="HL562" s="184"/>
      <c r="HM562" s="184">
        <v>5809</v>
      </c>
      <c r="HO562" s="183">
        <v>520.41548040809653</v>
      </c>
      <c r="HQ562" s="154"/>
      <c r="HS562" s="238">
        <v>19</v>
      </c>
      <c r="HT562" s="154"/>
      <c r="HU562" s="239"/>
      <c r="HW562" s="239">
        <v>84.645644610000005</v>
      </c>
      <c r="HX562" s="239"/>
      <c r="HY562" s="154"/>
      <c r="HZ562" s="154"/>
      <c r="IA562" s="184">
        <v>9</v>
      </c>
      <c r="IB562" s="184"/>
      <c r="IC562" s="184">
        <v>116</v>
      </c>
      <c r="ID562" s="184"/>
      <c r="IE562" s="185">
        <v>0.59904950811379276</v>
      </c>
      <c r="IF562" s="185"/>
      <c r="IG562" s="184">
        <v>7.7210825490222179</v>
      </c>
    </row>
    <row r="563" spans="1:241" ht="15" customHeight="1" x14ac:dyDescent="0.25">
      <c r="A563" s="156">
        <v>560</v>
      </c>
      <c r="B563" s="155"/>
      <c r="C563" s="244"/>
      <c r="D563" s="244"/>
      <c r="E563" s="245">
        <v>145113</v>
      </c>
      <c r="F563" s="244"/>
      <c r="G563" s="244"/>
      <c r="H563" s="244"/>
      <c r="I563" s="244"/>
      <c r="J563" s="244"/>
      <c r="K563" s="244"/>
      <c r="L563" s="244"/>
      <c r="M563" s="244"/>
      <c r="N563" s="244"/>
      <c r="O563" s="244"/>
      <c r="P563" s="244"/>
      <c r="Q563" s="244"/>
      <c r="R563" s="244"/>
      <c r="S563" s="244"/>
      <c r="U563" s="244"/>
      <c r="V563" s="244"/>
      <c r="W563" s="244"/>
      <c r="X563" s="244"/>
      <c r="Y563" s="244"/>
      <c r="Z563" s="244"/>
      <c r="AA563" s="244"/>
      <c r="AB563" s="244"/>
      <c r="AC563" s="244"/>
      <c r="AD563" s="244"/>
      <c r="AE563" s="244"/>
      <c r="AF563" s="244"/>
      <c r="AG563" s="244"/>
      <c r="AH563" s="244"/>
      <c r="AI563" s="244"/>
      <c r="AJ563" s="244"/>
      <c r="AK563" s="244"/>
      <c r="AL563" s="244"/>
      <c r="AM563" s="244"/>
      <c r="AN563" s="244"/>
      <c r="AO563" s="244"/>
      <c r="AP563" s="244"/>
      <c r="AQ563" s="244"/>
      <c r="AR563" s="244"/>
      <c r="AS563" s="244"/>
      <c r="AT563" s="244"/>
      <c r="AU563" s="244"/>
      <c r="AV563" s="244"/>
      <c r="AW563" s="244"/>
      <c r="AX563" s="244"/>
      <c r="AY563" s="244"/>
      <c r="AZ563" s="244"/>
      <c r="BA563" s="244"/>
      <c r="BB563" s="244"/>
      <c r="BC563" s="244">
        <v>195</v>
      </c>
      <c r="BD563" s="244"/>
      <c r="BE563" s="244">
        <v>92</v>
      </c>
      <c r="BF563" s="244"/>
      <c r="BG563" s="244">
        <v>1</v>
      </c>
      <c r="BH563" s="244"/>
      <c r="BI563" s="244">
        <v>75</v>
      </c>
      <c r="BJ563" s="244"/>
      <c r="BK563" s="244"/>
      <c r="BL563" s="244"/>
      <c r="BM563" s="244"/>
      <c r="BN563" s="244"/>
      <c r="BO563" s="244"/>
      <c r="BP563" s="244"/>
      <c r="BQ563" s="244"/>
      <c r="BR563" s="244"/>
      <c r="BS563" s="244"/>
      <c r="BT563" s="244"/>
      <c r="BU563" s="244"/>
      <c r="BW563" s="244"/>
      <c r="BX563" s="244"/>
      <c r="BY563" s="244"/>
      <c r="BZ563" s="244"/>
      <c r="CA563" s="244"/>
      <c r="CB563" s="244"/>
      <c r="CC563" s="244"/>
      <c r="CE563" s="244"/>
      <c r="CF563" s="244"/>
      <c r="CG563" s="244"/>
      <c r="CH563" s="244"/>
      <c r="CI563" s="244"/>
      <c r="CJ563" s="244"/>
      <c r="CK563" s="244"/>
      <c r="CL563" s="244"/>
      <c r="CM563" s="244"/>
      <c r="CN563" s="244"/>
      <c r="CO563" s="257">
        <v>4.4000000000000004</v>
      </c>
      <c r="CP563" s="244"/>
      <c r="CQ563" s="244"/>
      <c r="CR563" s="244"/>
      <c r="CS563" s="244"/>
      <c r="CT563" s="244"/>
      <c r="CU563" s="244"/>
      <c r="CV563" s="244"/>
      <c r="CW563" s="244"/>
      <c r="CX563" s="244"/>
      <c r="CY563" s="244"/>
      <c r="CZ563" s="244"/>
      <c r="DA563" s="244"/>
      <c r="DE563" s="244"/>
      <c r="DF563" s="244"/>
      <c r="DG563" s="244"/>
      <c r="DH563" s="244"/>
      <c r="DI563" s="244"/>
      <c r="DJ563" s="244"/>
      <c r="DK563" s="244"/>
      <c r="DL563" s="244"/>
      <c r="DM563" s="244"/>
      <c r="DN563" s="244"/>
      <c r="DO563" s="244"/>
      <c r="DP563" s="244"/>
      <c r="DQ563" s="244"/>
      <c r="DR563" s="244"/>
      <c r="DS563" s="244"/>
      <c r="DT563" s="244"/>
      <c r="DU563" s="244"/>
      <c r="DV563" s="244"/>
      <c r="DW563" s="244"/>
      <c r="DX563" s="244"/>
      <c r="DY563" s="244"/>
      <c r="DZ563" s="244"/>
      <c r="EA563" s="244"/>
      <c r="EB563" s="244"/>
      <c r="EC563" s="245">
        <v>500000</v>
      </c>
      <c r="ED563" s="244"/>
      <c r="EE563" s="245">
        <v>375000</v>
      </c>
      <c r="EK563" s="242">
        <v>35.4</v>
      </c>
      <c r="EO563" s="244"/>
      <c r="EP563" s="244"/>
      <c r="GA563" s="254">
        <v>7.2602875175902666</v>
      </c>
      <c r="GB563" s="254"/>
      <c r="GC563" s="254">
        <v>42.717940921918483</v>
      </c>
      <c r="GD563" s="254"/>
      <c r="GE563" s="254">
        <v>95.438148779570398</v>
      </c>
      <c r="GF563" s="254"/>
      <c r="GG563" s="254">
        <v>120.59241027712726</v>
      </c>
      <c r="GH563" s="254"/>
      <c r="GI563" s="254">
        <v>80.622436416907973</v>
      </c>
      <c r="GJ563" s="254"/>
      <c r="GK563" s="254">
        <v>14.0758171817419</v>
      </c>
      <c r="GL563" s="254"/>
      <c r="GM563" s="254">
        <v>0</v>
      </c>
      <c r="GN563" s="254"/>
      <c r="GO563" s="254">
        <v>57.713543697406351</v>
      </c>
      <c r="GP563" s="254"/>
      <c r="GQ563" s="254">
        <v>1660</v>
      </c>
      <c r="GR563" s="254"/>
      <c r="GS563" s="254">
        <v>75.599999999999994</v>
      </c>
      <c r="GT563" s="254"/>
      <c r="GU563" s="184">
        <v>61.5</v>
      </c>
      <c r="GV563" s="184"/>
      <c r="GW563" s="184">
        <v>59.3</v>
      </c>
      <c r="GX563" s="184"/>
      <c r="GY563" s="184">
        <v>42.6</v>
      </c>
      <c r="GZ563" s="184"/>
      <c r="HC563" s="184"/>
      <c r="HG563" s="184">
        <v>899</v>
      </c>
      <c r="HH563" s="184"/>
      <c r="HI563" s="184">
        <v>3652</v>
      </c>
      <c r="HJ563" s="184"/>
      <c r="HK563" s="184">
        <v>251</v>
      </c>
      <c r="HL563" s="184"/>
      <c r="HM563" s="184">
        <v>5750</v>
      </c>
      <c r="HO563" s="183">
        <v>563.58168780097992</v>
      </c>
      <c r="HQ563" s="154"/>
      <c r="HS563" s="238">
        <v>18</v>
      </c>
      <c r="HT563" s="154"/>
      <c r="HU563" s="239"/>
      <c r="HW563" s="239">
        <v>86.604558099999991</v>
      </c>
      <c r="HX563" s="239"/>
      <c r="HY563" s="154"/>
      <c r="HZ563" s="154"/>
      <c r="IA563" s="184">
        <v>9</v>
      </c>
      <c r="IB563" s="184"/>
      <c r="IC563" s="184">
        <v>117</v>
      </c>
      <c r="ID563" s="184"/>
      <c r="IE563" s="185">
        <v>0.60339510311351874</v>
      </c>
      <c r="IF563" s="185"/>
      <c r="IG563" s="184">
        <v>7.8441363404757443</v>
      </c>
    </row>
    <row r="564" spans="1:241" ht="15" customHeight="1" x14ac:dyDescent="0.25">
      <c r="A564" s="198">
        <v>561</v>
      </c>
      <c r="B564" s="155"/>
      <c r="C564" s="244"/>
      <c r="D564" s="244"/>
      <c r="E564" s="245">
        <v>147504</v>
      </c>
      <c r="F564" s="244"/>
      <c r="G564" s="244"/>
      <c r="H564" s="244"/>
      <c r="I564" s="244"/>
      <c r="J564" s="244"/>
      <c r="K564" s="244"/>
      <c r="L564" s="244"/>
      <c r="M564" s="244"/>
      <c r="N564" s="244"/>
      <c r="O564" s="244"/>
      <c r="P564" s="244"/>
      <c r="Q564" s="244"/>
      <c r="R564" s="244"/>
      <c r="S564" s="244"/>
      <c r="U564" s="244"/>
      <c r="V564" s="244"/>
      <c r="W564" s="244"/>
      <c r="X564" s="244"/>
      <c r="Y564" s="244"/>
      <c r="Z564" s="244"/>
      <c r="AA564" s="244"/>
      <c r="AB564" s="244"/>
      <c r="AC564" s="244"/>
      <c r="AD564" s="244"/>
      <c r="AE564" s="244"/>
      <c r="AF564" s="244"/>
      <c r="AG564" s="244"/>
      <c r="AH564" s="244"/>
      <c r="AI564" s="244"/>
      <c r="AJ564" s="244"/>
      <c r="AK564" s="244"/>
      <c r="AL564" s="244"/>
      <c r="AM564" s="244"/>
      <c r="AN564" s="244"/>
      <c r="AO564" s="244"/>
      <c r="AP564" s="244"/>
      <c r="AQ564" s="244"/>
      <c r="AR564" s="244"/>
      <c r="AS564" s="244"/>
      <c r="AT564" s="244"/>
      <c r="AU564" s="244"/>
      <c r="AV564" s="244"/>
      <c r="AW564" s="244"/>
      <c r="AX564" s="244"/>
      <c r="AY564" s="244"/>
      <c r="AZ564" s="244"/>
      <c r="BA564" s="244"/>
      <c r="BB564" s="244"/>
      <c r="BC564" s="244">
        <v>174</v>
      </c>
      <c r="BD564" s="244"/>
      <c r="BE564" s="244">
        <v>83</v>
      </c>
      <c r="BF564" s="244"/>
      <c r="BG564" s="244">
        <v>4</v>
      </c>
      <c r="BH564" s="244"/>
      <c r="BI564" s="244">
        <v>20</v>
      </c>
      <c r="BJ564" s="244"/>
      <c r="BK564" s="244"/>
      <c r="BL564" s="244"/>
      <c r="BM564" s="244"/>
      <c r="BN564" s="244"/>
      <c r="BO564" s="244"/>
      <c r="BP564" s="244"/>
      <c r="BQ564" s="244"/>
      <c r="BR564" s="244"/>
      <c r="BS564" s="244"/>
      <c r="BT564" s="244"/>
      <c r="BU564" s="244"/>
      <c r="BW564" s="244"/>
      <c r="BX564" s="244"/>
      <c r="BY564" s="244"/>
      <c r="BZ564" s="244"/>
      <c r="CA564" s="244"/>
      <c r="CB564" s="244"/>
      <c r="CC564" s="244"/>
      <c r="CE564" s="244"/>
      <c r="CF564" s="244"/>
      <c r="CG564" s="244"/>
      <c r="CH564" s="244"/>
      <c r="CI564" s="244"/>
      <c r="CJ564" s="244"/>
      <c r="CK564" s="244"/>
      <c r="CL564" s="244"/>
      <c r="CM564" s="244"/>
      <c r="CN564" s="244"/>
      <c r="CO564" s="257">
        <v>4.7</v>
      </c>
      <c r="CP564" s="244"/>
      <c r="CQ564" s="244"/>
      <c r="CR564" s="244"/>
      <c r="CS564" s="244"/>
      <c r="CT564" s="244"/>
      <c r="CU564" s="244"/>
      <c r="CV564" s="244"/>
      <c r="CW564" s="244"/>
      <c r="CX564" s="244"/>
      <c r="CY564" s="244"/>
      <c r="CZ564" s="244"/>
      <c r="DA564" s="244"/>
      <c r="DE564" s="244"/>
      <c r="DF564" s="244"/>
      <c r="DG564" s="244"/>
      <c r="DH564" s="244"/>
      <c r="DI564" s="244"/>
      <c r="DJ564" s="244"/>
      <c r="DK564" s="244"/>
      <c r="DL564" s="244"/>
      <c r="DM564" s="244"/>
      <c r="DN564" s="244"/>
      <c r="DO564" s="244"/>
      <c r="DP564" s="244"/>
      <c r="DQ564" s="244"/>
      <c r="DR564" s="244"/>
      <c r="DS564" s="244"/>
      <c r="DT564" s="244"/>
      <c r="DU564" s="244"/>
      <c r="DV564" s="244"/>
      <c r="DW564" s="244"/>
      <c r="DX564" s="244"/>
      <c r="DY564" s="244"/>
      <c r="DZ564" s="244"/>
      <c r="EA564" s="244"/>
      <c r="EB564" s="244"/>
      <c r="EC564" s="245">
        <v>530000</v>
      </c>
      <c r="ED564" s="244"/>
      <c r="EE564" s="245">
        <v>390000</v>
      </c>
      <c r="EK564" s="242">
        <v>27.900000000000002</v>
      </c>
      <c r="EO564" s="244"/>
      <c r="EP564" s="244"/>
      <c r="GA564" s="254">
        <v>9.7459823742871947</v>
      </c>
      <c r="GB564" s="254"/>
      <c r="GC564" s="254">
        <v>48.934039204464156</v>
      </c>
      <c r="GD564" s="254"/>
      <c r="GE564" s="254">
        <v>128.34053448551768</v>
      </c>
      <c r="GF564" s="254"/>
      <c r="GG564" s="254">
        <v>130.50114474688374</v>
      </c>
      <c r="GH564" s="254"/>
      <c r="GI564" s="254">
        <v>80.102805739987147</v>
      </c>
      <c r="GJ564" s="254"/>
      <c r="GK564" s="254">
        <v>14.838906392926111</v>
      </c>
      <c r="GL564" s="254"/>
      <c r="GM564" s="254">
        <v>1.2083375289497533</v>
      </c>
      <c r="GN564" s="254"/>
      <c r="GO564" s="254">
        <v>63.49905853130884</v>
      </c>
      <c r="GP564" s="254"/>
      <c r="GQ564" s="254">
        <v>1560</v>
      </c>
      <c r="GR564" s="254"/>
      <c r="GS564" s="254">
        <v>81.2</v>
      </c>
      <c r="GT564" s="254"/>
      <c r="GU564" s="184">
        <v>63.8</v>
      </c>
      <c r="GV564" s="184"/>
      <c r="GW564" s="184">
        <v>56.3</v>
      </c>
      <c r="GX564" s="184"/>
      <c r="GY564" s="184">
        <v>41.900000000000006</v>
      </c>
      <c r="GZ564" s="184"/>
      <c r="HC564" s="184"/>
      <c r="HG564" s="184">
        <v>841</v>
      </c>
      <c r="HH564" s="184"/>
      <c r="HI564" s="184">
        <v>4094</v>
      </c>
      <c r="HJ564" s="184"/>
      <c r="HK564" s="184">
        <v>271</v>
      </c>
      <c r="HL564" s="184"/>
      <c r="HM564" s="184">
        <v>6374</v>
      </c>
      <c r="HO564" s="183">
        <v>660.86429196557162</v>
      </c>
      <c r="HQ564" s="154"/>
      <c r="HS564" s="238">
        <v>19</v>
      </c>
      <c r="HT564" s="154"/>
      <c r="HU564" s="239"/>
      <c r="HW564" s="239">
        <v>80.949275239999992</v>
      </c>
      <c r="HX564" s="239"/>
      <c r="HY564" s="154"/>
      <c r="HZ564" s="154"/>
      <c r="IA564" s="184">
        <v>5</v>
      </c>
      <c r="IB564" s="184"/>
      <c r="IC564" s="184">
        <v>112</v>
      </c>
      <c r="ID564" s="184"/>
      <c r="IE564" s="185">
        <v>0.33118239453113374</v>
      </c>
      <c r="IF564" s="185"/>
      <c r="IG564" s="184">
        <v>7.4184856374973949</v>
      </c>
    </row>
    <row r="565" spans="1:241" ht="15" customHeight="1" x14ac:dyDescent="0.25">
      <c r="A565" s="156">
        <v>562</v>
      </c>
      <c r="B565" s="155"/>
      <c r="C565" s="244"/>
      <c r="D565" s="244"/>
      <c r="E565" s="245">
        <v>148542</v>
      </c>
      <c r="F565" s="244"/>
      <c r="G565" s="244"/>
      <c r="H565" s="244"/>
      <c r="I565" s="244"/>
      <c r="J565" s="244"/>
      <c r="K565" s="244"/>
      <c r="L565" s="244"/>
      <c r="M565" s="244"/>
      <c r="N565" s="244"/>
      <c r="O565" s="244"/>
      <c r="P565" s="244"/>
      <c r="Q565" s="244"/>
      <c r="R565" s="244"/>
      <c r="S565" s="244"/>
      <c r="U565" s="244"/>
      <c r="V565" s="244"/>
      <c r="W565" s="244"/>
      <c r="X565" s="244"/>
      <c r="Y565" s="244"/>
      <c r="Z565" s="244"/>
      <c r="AA565" s="244"/>
      <c r="AB565" s="244"/>
      <c r="AC565" s="244"/>
      <c r="AD565" s="244"/>
      <c r="AE565" s="244"/>
      <c r="AF565" s="244"/>
      <c r="AG565" s="244"/>
      <c r="AH565" s="244"/>
      <c r="AI565" s="244"/>
      <c r="AJ565" s="244"/>
      <c r="AK565" s="244"/>
      <c r="AL565" s="244"/>
      <c r="AM565" s="244"/>
      <c r="AN565" s="244"/>
      <c r="AO565" s="244"/>
      <c r="AP565" s="244"/>
      <c r="AQ565" s="244"/>
      <c r="AR565" s="244"/>
      <c r="AS565" s="244"/>
      <c r="AT565" s="244"/>
      <c r="AU565" s="244"/>
      <c r="AV565" s="244"/>
      <c r="AW565" s="244"/>
      <c r="AX565" s="244"/>
      <c r="AY565" s="244"/>
      <c r="AZ565" s="244"/>
      <c r="BA565" s="244"/>
      <c r="BB565" s="244"/>
      <c r="BC565" s="244">
        <v>170</v>
      </c>
      <c r="BD565" s="244"/>
      <c r="BE565" s="244">
        <v>74</v>
      </c>
      <c r="BF565" s="244"/>
      <c r="BG565" s="244">
        <v>0</v>
      </c>
      <c r="BH565" s="244"/>
      <c r="BI565" s="244">
        <v>5</v>
      </c>
      <c r="BJ565" s="244"/>
      <c r="BK565" s="244"/>
      <c r="BL565" s="244"/>
      <c r="BM565" s="244"/>
      <c r="BN565" s="244"/>
      <c r="BO565" s="244"/>
      <c r="BP565" s="244"/>
      <c r="BQ565" s="244"/>
      <c r="BR565" s="244"/>
      <c r="BS565" s="244"/>
      <c r="BT565" s="244"/>
      <c r="BU565" s="244"/>
      <c r="BW565" s="244"/>
      <c r="BX565" s="244"/>
      <c r="BY565" s="244"/>
      <c r="BZ565" s="244"/>
      <c r="CA565" s="244"/>
      <c r="CB565" s="244"/>
      <c r="CC565" s="244"/>
      <c r="CE565" s="244"/>
      <c r="CF565" s="244"/>
      <c r="CG565" s="244"/>
      <c r="CH565" s="244"/>
      <c r="CI565" s="244"/>
      <c r="CJ565" s="244"/>
      <c r="CK565" s="244"/>
      <c r="CL565" s="244"/>
      <c r="CM565" s="244"/>
      <c r="CN565" s="244"/>
      <c r="CO565" s="257">
        <v>4.5999999999999996</v>
      </c>
      <c r="CP565" s="244"/>
      <c r="CQ565" s="244"/>
      <c r="CR565" s="244"/>
      <c r="CS565" s="244"/>
      <c r="CT565" s="244"/>
      <c r="CU565" s="244"/>
      <c r="CV565" s="244"/>
      <c r="CW565" s="244"/>
      <c r="CX565" s="244"/>
      <c r="CY565" s="244"/>
      <c r="CZ565" s="244"/>
      <c r="DA565" s="244"/>
      <c r="DE565" s="244"/>
      <c r="DF565" s="244"/>
      <c r="DG565" s="244"/>
      <c r="DH565" s="244"/>
      <c r="DI565" s="244"/>
      <c r="DJ565" s="244"/>
      <c r="DK565" s="244"/>
      <c r="DL565" s="244"/>
      <c r="DM565" s="244"/>
      <c r="DN565" s="244"/>
      <c r="DO565" s="244"/>
      <c r="DP565" s="244"/>
      <c r="DQ565" s="244"/>
      <c r="DR565" s="244"/>
      <c r="DS565" s="244"/>
      <c r="DT565" s="244"/>
      <c r="DU565" s="244"/>
      <c r="DV565" s="244"/>
      <c r="DW565" s="244"/>
      <c r="DX565" s="244"/>
      <c r="DY565" s="244"/>
      <c r="DZ565" s="244"/>
      <c r="EA565" s="244"/>
      <c r="EB565" s="244"/>
      <c r="EC565" s="245">
        <v>570000</v>
      </c>
      <c r="ED565" s="244"/>
      <c r="EE565" s="245">
        <v>395000</v>
      </c>
      <c r="EK565" s="242">
        <v>17.5</v>
      </c>
      <c r="EO565" s="244"/>
      <c r="EP565" s="244"/>
      <c r="GA565" s="254">
        <v>10.652715398748606</v>
      </c>
      <c r="GB565" s="254"/>
      <c r="GC565" s="254">
        <v>40.265217247940178</v>
      </c>
      <c r="GD565" s="254"/>
      <c r="GE565" s="254">
        <v>100.75426937207206</v>
      </c>
      <c r="GF565" s="254"/>
      <c r="GG565" s="254">
        <v>121.66373680496285</v>
      </c>
      <c r="GH565" s="254"/>
      <c r="GI565" s="254">
        <v>69.310161994945346</v>
      </c>
      <c r="GJ565" s="254"/>
      <c r="GK565" s="254">
        <v>16.614709491403048</v>
      </c>
      <c r="GL565" s="254"/>
      <c r="GM565" s="254">
        <v>0.59657003220123517</v>
      </c>
      <c r="GN565" s="254"/>
      <c r="GO565" s="254">
        <v>55.682194363601418</v>
      </c>
      <c r="GP565" s="254"/>
      <c r="GQ565" s="254">
        <v>1645</v>
      </c>
      <c r="GR565" s="254"/>
      <c r="GS565" s="254">
        <v>75.7</v>
      </c>
      <c r="GT565" s="254"/>
      <c r="GU565" s="184">
        <v>63.1</v>
      </c>
      <c r="GV565" s="184"/>
      <c r="GW565" s="184">
        <v>56.9</v>
      </c>
      <c r="GX565" s="184"/>
      <c r="GY565" s="184">
        <v>42.3</v>
      </c>
      <c r="GZ565" s="184"/>
      <c r="HC565" s="184"/>
      <c r="HG565" s="223">
        <v>1018.2054616384916</v>
      </c>
      <c r="HH565" s="223"/>
      <c r="HI565" s="223">
        <v>3804.291287386216</v>
      </c>
      <c r="HJ565" s="223"/>
      <c r="HK565" s="223">
        <v>381.66449934980494</v>
      </c>
      <c r="HL565" s="223"/>
      <c r="HM565" s="223">
        <v>6855.0065019505855</v>
      </c>
      <c r="HO565" s="183">
        <v>635.23701052174852</v>
      </c>
      <c r="HQ565" s="154"/>
      <c r="HS565" s="238">
        <v>17</v>
      </c>
      <c r="HT565" s="154"/>
      <c r="HU565" s="239"/>
      <c r="HW565" s="239">
        <v>83.220508819999992</v>
      </c>
      <c r="HX565" s="239"/>
      <c r="HY565" s="154"/>
      <c r="HZ565" s="154"/>
      <c r="IA565" s="184">
        <v>3</v>
      </c>
      <c r="IB565" s="184"/>
      <c r="IC565" s="184">
        <v>89</v>
      </c>
      <c r="ID565" s="184"/>
      <c r="IE565" s="185">
        <v>0.19649271287925374</v>
      </c>
      <c r="IF565" s="185"/>
      <c r="IG565" s="184">
        <v>5.8292838154178606</v>
      </c>
    </row>
    <row r="566" spans="1:241" ht="15" customHeight="1" x14ac:dyDescent="0.25">
      <c r="A566" s="156">
        <v>563</v>
      </c>
      <c r="B566" s="155"/>
      <c r="C566" s="244"/>
      <c r="D566" s="244"/>
      <c r="E566" s="245">
        <v>149271</v>
      </c>
      <c r="F566" s="244"/>
      <c r="G566" s="244"/>
      <c r="H566" s="244"/>
      <c r="I566" s="244"/>
      <c r="J566" s="244"/>
      <c r="K566" s="244"/>
      <c r="L566" s="244"/>
      <c r="M566" s="244"/>
      <c r="N566" s="244"/>
      <c r="O566" s="244"/>
      <c r="P566" s="244"/>
      <c r="Q566" s="244"/>
      <c r="R566" s="244"/>
      <c r="S566" s="244"/>
      <c r="U566" s="244"/>
      <c r="V566" s="244"/>
      <c r="W566" s="244"/>
      <c r="X566" s="244"/>
      <c r="Y566" s="244"/>
      <c r="Z566" s="244"/>
      <c r="AA566" s="244"/>
      <c r="AB566" s="244"/>
      <c r="AC566" s="244"/>
      <c r="AD566" s="244"/>
      <c r="AE566" s="244"/>
      <c r="AF566" s="244"/>
      <c r="AG566" s="244"/>
      <c r="AH566" s="244"/>
      <c r="AI566" s="244"/>
      <c r="AJ566" s="244"/>
      <c r="AK566" s="244"/>
      <c r="AL566" s="244"/>
      <c r="AM566" s="244"/>
      <c r="AN566" s="244"/>
      <c r="AO566" s="244"/>
      <c r="AP566" s="244"/>
      <c r="AQ566" s="244"/>
      <c r="AR566" s="244"/>
      <c r="AS566" s="244"/>
      <c r="AT566" s="244"/>
      <c r="AU566" s="244"/>
      <c r="AV566" s="244"/>
      <c r="AW566" s="244"/>
      <c r="AX566" s="244"/>
      <c r="AY566" s="244"/>
      <c r="AZ566" s="244"/>
      <c r="BA566" s="244"/>
      <c r="BB566" s="244"/>
      <c r="BC566" s="268">
        <v>86</v>
      </c>
      <c r="BD566" s="240"/>
      <c r="BE566" s="268">
        <v>48</v>
      </c>
      <c r="BF566" s="240"/>
      <c r="BG566" s="268">
        <v>0</v>
      </c>
      <c r="BH566" s="240"/>
      <c r="BI566" s="268">
        <v>1</v>
      </c>
      <c r="BJ566" s="244"/>
      <c r="BK566" s="244"/>
      <c r="BL566" s="244"/>
      <c r="BM566" s="244"/>
      <c r="BN566" s="244"/>
      <c r="BO566" s="244"/>
      <c r="BP566" s="244"/>
      <c r="BQ566" s="244"/>
      <c r="BR566" s="244"/>
      <c r="BS566" s="244"/>
      <c r="BT566" s="244"/>
      <c r="BU566" s="244"/>
      <c r="BW566" s="244"/>
      <c r="BX566" s="244"/>
      <c r="BY566" s="244"/>
      <c r="BZ566" s="244"/>
      <c r="CA566" s="244"/>
      <c r="CB566" s="244"/>
      <c r="CC566" s="244"/>
      <c r="CE566" s="244"/>
      <c r="CF566" s="244"/>
      <c r="CG566" s="244"/>
      <c r="CH566" s="244"/>
      <c r="CI566" s="244"/>
      <c r="CJ566" s="244"/>
      <c r="CK566" s="244"/>
      <c r="CL566" s="244"/>
      <c r="CM566" s="244"/>
      <c r="CN566" s="244"/>
      <c r="CO566" s="257">
        <v>3.7</v>
      </c>
      <c r="CP566" s="244"/>
      <c r="CQ566" s="244"/>
      <c r="CR566" s="244"/>
      <c r="CS566" s="244"/>
      <c r="CT566" s="244"/>
      <c r="CU566" s="244"/>
      <c r="CV566" s="244"/>
      <c r="CW566" s="244"/>
      <c r="CX566" s="244"/>
      <c r="CY566" s="244"/>
      <c r="CZ566" s="244"/>
      <c r="DA566" s="244"/>
      <c r="DE566" s="244"/>
      <c r="DF566" s="244"/>
      <c r="DG566" s="244"/>
      <c r="DH566" s="244"/>
      <c r="DI566" s="244"/>
      <c r="DJ566" s="244"/>
      <c r="DK566" s="244"/>
      <c r="DL566" s="244"/>
      <c r="DM566" s="244"/>
      <c r="DN566" s="244"/>
      <c r="DO566" s="244"/>
      <c r="DP566" s="244"/>
      <c r="DQ566" s="244"/>
      <c r="DR566" s="244"/>
      <c r="DS566" s="244"/>
      <c r="DT566" s="244"/>
      <c r="DU566" s="244"/>
      <c r="DV566" s="244"/>
      <c r="DW566" s="244"/>
      <c r="DX566" s="244"/>
      <c r="DY566" s="244"/>
      <c r="DZ566" s="244"/>
      <c r="EA566" s="244"/>
      <c r="EB566" s="244"/>
      <c r="EC566" s="245">
        <v>629250</v>
      </c>
      <c r="ED566" s="244"/>
      <c r="EE566" s="245">
        <v>450000</v>
      </c>
      <c r="EK566" s="242">
        <v>17.299999999999997</v>
      </c>
      <c r="EO566" s="244"/>
      <c r="EP566" s="244"/>
      <c r="GA566" s="254">
        <v>9.0624571372750964</v>
      </c>
      <c r="GC566" s="254">
        <v>45.602487021258241</v>
      </c>
      <c r="GE566" s="254">
        <v>105.93949370757025</v>
      </c>
      <c r="GG566" s="254">
        <v>145.95043554399649</v>
      </c>
      <c r="GI566" s="254">
        <v>77.262602152842646</v>
      </c>
      <c r="GK566" s="254">
        <v>16.448726705470559</v>
      </c>
      <c r="GM566" s="254">
        <v>0</v>
      </c>
      <c r="GO566" s="254">
        <v>60.462127397341838</v>
      </c>
      <c r="GP566" s="254"/>
      <c r="GQ566" s="254">
        <v>1606</v>
      </c>
      <c r="GR566" s="254"/>
      <c r="GS566" s="254">
        <v>75.7</v>
      </c>
      <c r="GT566" s="254"/>
      <c r="GU566" s="184">
        <v>65.8</v>
      </c>
      <c r="GV566" s="184"/>
      <c r="GW566" s="184">
        <v>54.7</v>
      </c>
      <c r="GX566" s="184"/>
      <c r="GY566" s="184">
        <v>41.4</v>
      </c>
      <c r="GZ566" s="184"/>
      <c r="HC566" s="184"/>
      <c r="HG566" s="184">
        <v>1033.0382097384449</v>
      </c>
      <c r="HH566" s="184"/>
      <c r="HI566" s="184">
        <v>3928.080260097473</v>
      </c>
      <c r="HJ566" s="184"/>
      <c r="HK566" s="184">
        <v>435.39708594497648</v>
      </c>
      <c r="HL566" s="184"/>
      <c r="HM566" s="184">
        <v>7365.6258120123966</v>
      </c>
      <c r="HO566" s="183">
        <v>672.90951014069924</v>
      </c>
      <c r="HQ566" s="154"/>
      <c r="HS566" s="238">
        <v>19</v>
      </c>
      <c r="HT566" s="154"/>
      <c r="HU566" s="239"/>
      <c r="HW566" s="239">
        <v>83.581317069999997</v>
      </c>
      <c r="HX566" s="239"/>
      <c r="HY566" s="154"/>
      <c r="HZ566" s="154"/>
      <c r="IA566" s="184">
        <v>8</v>
      </c>
      <c r="IB566" s="184"/>
      <c r="IC566" s="184">
        <v>94</v>
      </c>
      <c r="ID566" s="184"/>
      <c r="IE566" s="185">
        <v>0.51819973648837392</v>
      </c>
      <c r="IF566" s="185"/>
      <c r="IG566" s="184">
        <v>6.0888469037383945</v>
      </c>
    </row>
    <row r="567" spans="1:241" ht="15" customHeight="1" x14ac:dyDescent="0.25">
      <c r="A567" s="156">
        <v>564</v>
      </c>
      <c r="B567" s="155"/>
      <c r="C567" s="244"/>
      <c r="D567" s="244"/>
      <c r="E567" s="245">
        <v>151600</v>
      </c>
      <c r="F567" s="244"/>
      <c r="G567" s="244"/>
      <c r="H567" s="244"/>
      <c r="I567" s="244"/>
      <c r="J567" s="244"/>
      <c r="K567" s="244"/>
      <c r="L567" s="244"/>
      <c r="M567" s="244"/>
      <c r="N567" s="244"/>
      <c r="O567" s="244"/>
      <c r="P567" s="244"/>
      <c r="Q567" s="244"/>
      <c r="R567" s="244"/>
      <c r="S567" s="244"/>
      <c r="U567" s="244"/>
      <c r="V567" s="244"/>
      <c r="W567" s="244"/>
      <c r="X567" s="244"/>
      <c r="Y567" s="244"/>
      <c r="Z567" s="244"/>
      <c r="AA567" s="244"/>
      <c r="AB567" s="244"/>
      <c r="AC567" s="244"/>
      <c r="AD567" s="244"/>
      <c r="AE567" s="244"/>
      <c r="AF567" s="244"/>
      <c r="AG567" s="244"/>
      <c r="AH567" s="244"/>
      <c r="AI567" s="244"/>
      <c r="AJ567" s="244"/>
      <c r="AK567" s="244"/>
      <c r="AL567" s="244"/>
      <c r="AM567" s="244"/>
      <c r="AN567" s="244"/>
      <c r="AO567" s="244"/>
      <c r="AP567" s="244"/>
      <c r="AQ567" s="244"/>
      <c r="AR567" s="244"/>
      <c r="AS567" s="244"/>
      <c r="AT567" s="244"/>
      <c r="AU567" s="244"/>
      <c r="AV567" s="244"/>
      <c r="AW567" s="244"/>
      <c r="AX567" s="244"/>
      <c r="AY567" s="244"/>
      <c r="AZ567" s="244"/>
      <c r="BA567" s="244"/>
      <c r="BB567" s="244"/>
      <c r="BC567" s="244">
        <v>110</v>
      </c>
      <c r="BD567" s="244"/>
      <c r="BE567" s="244">
        <v>58</v>
      </c>
      <c r="BF567" s="244"/>
      <c r="BG567" s="244">
        <v>0</v>
      </c>
      <c r="BH567" s="244"/>
      <c r="BI567" s="244">
        <v>2</v>
      </c>
      <c r="BJ567" s="244"/>
      <c r="BK567" s="244"/>
      <c r="BL567" s="244"/>
      <c r="BM567" s="244"/>
      <c r="BN567" s="244"/>
      <c r="BO567" s="244"/>
      <c r="BP567" s="244"/>
      <c r="BQ567" s="244"/>
      <c r="BR567" s="244"/>
      <c r="BS567" s="244"/>
      <c r="BT567" s="244"/>
      <c r="BU567" s="244"/>
      <c r="BW567" s="244"/>
      <c r="BX567" s="244"/>
      <c r="BY567" s="244"/>
      <c r="BZ567" s="244"/>
      <c r="CA567" s="244"/>
      <c r="CB567" s="244"/>
      <c r="CC567" s="244"/>
      <c r="CE567" s="244"/>
      <c r="CF567" s="244"/>
      <c r="CG567" s="244"/>
      <c r="CH567" s="244"/>
      <c r="CI567" s="244"/>
      <c r="CJ567" s="244"/>
      <c r="CK567" s="244"/>
      <c r="CL567" s="244"/>
      <c r="CM567" s="244"/>
      <c r="CN567" s="244"/>
      <c r="CO567" s="257">
        <v>4.5</v>
      </c>
      <c r="CP567" s="244"/>
      <c r="CQ567" s="244"/>
      <c r="CR567" s="244"/>
      <c r="CS567" s="244"/>
      <c r="CT567" s="244"/>
      <c r="CU567" s="244"/>
      <c r="CV567" s="244"/>
      <c r="CW567" s="244"/>
      <c r="CX567" s="244"/>
      <c r="CY567" s="244"/>
      <c r="CZ567" s="244"/>
      <c r="DA567" s="244"/>
      <c r="DE567" s="244"/>
      <c r="DF567" s="244"/>
      <c r="DG567" s="244"/>
      <c r="DH567" s="244"/>
      <c r="DI567" s="244"/>
      <c r="DJ567" s="244"/>
      <c r="DK567" s="244"/>
      <c r="DL567" s="244"/>
      <c r="DM567" s="244"/>
      <c r="DN567" s="244"/>
      <c r="DO567" s="244"/>
      <c r="DP567" s="244"/>
      <c r="DQ567" s="244"/>
      <c r="DR567" s="244"/>
      <c r="DS567" s="244"/>
      <c r="DT567" s="244"/>
      <c r="DU567" s="244"/>
      <c r="DV567" s="244"/>
      <c r="DW567" s="244"/>
      <c r="DX567" s="244"/>
      <c r="DY567" s="244"/>
      <c r="DZ567" s="244"/>
      <c r="EA567" s="244"/>
      <c r="EB567" s="244"/>
      <c r="EC567" s="245">
        <v>725000</v>
      </c>
      <c r="ED567" s="244"/>
      <c r="EE567" s="245">
        <v>510000</v>
      </c>
      <c r="EK567" s="242">
        <v>23</v>
      </c>
      <c r="EO567" s="244"/>
      <c r="EP567" s="244"/>
      <c r="GA567" s="254">
        <v>9.4445887646855855</v>
      </c>
      <c r="GC567" s="254">
        <v>52.369171357354325</v>
      </c>
      <c r="GE567" s="254">
        <v>120.22959376419297</v>
      </c>
      <c r="GG567" s="254">
        <v>170.4035924578931</v>
      </c>
      <c r="GI567" s="254">
        <v>83.971917019251762</v>
      </c>
      <c r="GK567" s="254">
        <v>18.509033924783957</v>
      </c>
      <c r="GM567" s="254">
        <v>0</v>
      </c>
      <c r="GO567" s="254">
        <v>68.118431919110122</v>
      </c>
      <c r="GP567" s="254"/>
      <c r="GQ567" s="254">
        <v>1558</v>
      </c>
      <c r="GR567" s="254"/>
      <c r="GS567" s="254">
        <v>77.856049004594183</v>
      </c>
      <c r="GT567" s="254"/>
      <c r="GU567" s="184">
        <v>61.048478015783537</v>
      </c>
      <c r="GV567" s="184"/>
      <c r="GW567" s="184">
        <v>57.042253521126753</v>
      </c>
      <c r="GX567" s="184"/>
      <c r="GY567" s="184">
        <v>42.72300469483568</v>
      </c>
      <c r="GZ567" s="184"/>
      <c r="HC567" s="184"/>
      <c r="HG567" s="184">
        <v>1020.7507055737216</v>
      </c>
      <c r="HH567" s="184"/>
      <c r="HI567" s="184">
        <v>3932.5633151396851</v>
      </c>
      <c r="HJ567" s="184"/>
      <c r="HK567" s="184">
        <v>441.99375862540563</v>
      </c>
      <c r="HL567" s="184"/>
      <c r="HM567" s="184">
        <v>7254.6654896743794</v>
      </c>
      <c r="HO567" s="183">
        <v>811.90163318941245</v>
      </c>
      <c r="HQ567" s="154"/>
      <c r="HS567" s="238">
        <v>17</v>
      </c>
      <c r="HT567" s="154"/>
      <c r="HU567" s="239"/>
      <c r="HW567" s="239">
        <v>78.899226330000005</v>
      </c>
      <c r="HX567" s="239"/>
      <c r="HY567" s="154"/>
      <c r="HZ567" s="154"/>
      <c r="IA567" s="184">
        <v>8</v>
      </c>
      <c r="IB567" s="184"/>
      <c r="IC567" s="184">
        <v>113.33333333333333</v>
      </c>
      <c r="ID567" s="184"/>
      <c r="IE567" s="185">
        <v>0.51254506779119036</v>
      </c>
      <c r="IF567" s="185"/>
      <c r="IG567" s="184">
        <v>7.2610551270418631</v>
      </c>
    </row>
    <row r="568" spans="1:241" ht="15" customHeight="1" x14ac:dyDescent="0.25">
      <c r="A568" s="156">
        <v>565</v>
      </c>
      <c r="B568" s="155"/>
      <c r="C568" s="244"/>
      <c r="D568" s="244"/>
      <c r="E568" s="245">
        <v>153760</v>
      </c>
      <c r="F568" s="244"/>
      <c r="G568" s="244"/>
      <c r="H568" s="244"/>
      <c r="I568" s="244"/>
      <c r="J568" s="244"/>
      <c r="K568" s="244"/>
      <c r="L568" s="244"/>
      <c r="M568" s="244"/>
      <c r="N568" s="244"/>
      <c r="O568" s="244"/>
      <c r="P568" s="244"/>
      <c r="Q568" s="244"/>
      <c r="R568" s="244"/>
      <c r="S568" s="244"/>
      <c r="U568" s="244"/>
      <c r="V568" s="244"/>
      <c r="W568" s="244"/>
      <c r="X568" s="244"/>
      <c r="Y568" s="244"/>
      <c r="Z568" s="244"/>
      <c r="AA568" s="244"/>
      <c r="AB568" s="244"/>
      <c r="AC568" s="244"/>
      <c r="AD568" s="244"/>
      <c r="AE568" s="244"/>
      <c r="AF568" s="244"/>
      <c r="AG568" s="244"/>
      <c r="AH568" s="244"/>
      <c r="AI568" s="244"/>
      <c r="AJ568" s="244"/>
      <c r="AK568" s="244"/>
      <c r="AL568" s="244"/>
      <c r="AM568" s="244"/>
      <c r="AN568" s="244"/>
      <c r="AO568" s="244"/>
      <c r="AP568" s="244"/>
      <c r="AQ568" s="244"/>
      <c r="AR568" s="244"/>
      <c r="AS568" s="244"/>
      <c r="AT568" s="244"/>
      <c r="AU568" s="244"/>
      <c r="AV568" s="244"/>
      <c r="AW568" s="244"/>
      <c r="AX568" s="244"/>
      <c r="AY568" s="244"/>
      <c r="AZ568" s="244"/>
      <c r="BA568" s="244"/>
      <c r="BB568" s="244"/>
      <c r="BC568" s="244">
        <f>SUM(BE568,BG568,BI568)</f>
        <v>314</v>
      </c>
      <c r="BD568" s="244"/>
      <c r="BE568" s="244">
        <v>191</v>
      </c>
      <c r="BF568" s="244"/>
      <c r="BG568" s="244">
        <v>2</v>
      </c>
      <c r="BH568" s="244"/>
      <c r="BI568" s="244">
        <v>121</v>
      </c>
      <c r="BJ568" s="244"/>
      <c r="BK568" s="244"/>
      <c r="BL568" s="244"/>
      <c r="BM568" s="244"/>
      <c r="BN568" s="244"/>
      <c r="BO568" s="244"/>
      <c r="BP568" s="244"/>
      <c r="BQ568" s="244"/>
      <c r="BR568" s="244"/>
      <c r="BS568" s="244"/>
      <c r="BT568" s="244"/>
      <c r="BU568" s="244"/>
      <c r="BW568" s="244"/>
      <c r="BX568" s="244"/>
      <c r="BY568" s="244"/>
      <c r="BZ568" s="244"/>
      <c r="CA568" s="244"/>
      <c r="CB568" s="244"/>
      <c r="CC568" s="244"/>
      <c r="CE568" s="244"/>
      <c r="CF568" s="244"/>
      <c r="CG568" s="244"/>
      <c r="CH568" s="244"/>
      <c r="CI568" s="244"/>
      <c r="CJ568" s="244"/>
      <c r="CK568" s="244"/>
      <c r="CL568" s="244"/>
      <c r="CM568" s="244"/>
      <c r="CN568" s="244"/>
      <c r="CO568" s="257">
        <v>4.5999999999999996</v>
      </c>
      <c r="CP568" s="244"/>
      <c r="CQ568" s="244"/>
      <c r="CR568" s="244"/>
      <c r="CS568" s="244"/>
      <c r="CT568" s="244"/>
      <c r="CU568" s="244"/>
      <c r="CV568" s="244"/>
      <c r="CW568" s="244"/>
      <c r="CX568" s="244"/>
      <c r="CY568" s="244"/>
      <c r="CZ568" s="244"/>
      <c r="DA568" s="244"/>
      <c r="DE568" s="244"/>
      <c r="DF568" s="244"/>
      <c r="DG568" s="244"/>
      <c r="DH568" s="244"/>
      <c r="DI568" s="244"/>
      <c r="DJ568" s="244"/>
      <c r="DK568" s="244"/>
      <c r="DL568" s="244"/>
      <c r="DM568" s="244"/>
      <c r="DN568" s="244"/>
      <c r="DO568" s="244"/>
      <c r="DP568" s="244"/>
      <c r="DQ568" s="244"/>
      <c r="DR568" s="244"/>
      <c r="DS568" s="244"/>
      <c r="DT568" s="244"/>
      <c r="DU568" s="244"/>
      <c r="DV568" s="244"/>
      <c r="DW568" s="244"/>
      <c r="DX568" s="244"/>
      <c r="DY568" s="244"/>
      <c r="DZ568" s="244"/>
      <c r="EA568" s="244"/>
      <c r="EB568" s="244"/>
      <c r="EC568" s="245">
        <v>790000</v>
      </c>
      <c r="ED568" s="244"/>
      <c r="EE568" s="245">
        <v>550000</v>
      </c>
      <c r="EK568" s="242">
        <v>17.299999999999997</v>
      </c>
      <c r="EO568" s="244"/>
      <c r="EP568" s="244"/>
      <c r="GA568" s="254">
        <v>9.3157617324404853</v>
      </c>
      <c r="GB568" s="254"/>
      <c r="GC568" s="254">
        <v>44.887215790978225</v>
      </c>
      <c r="GD568" s="254"/>
      <c r="GE568" s="254">
        <v>110.42186474602356</v>
      </c>
      <c r="GF568" s="254"/>
      <c r="GG568" s="254">
        <v>134.02669978434812</v>
      </c>
      <c r="GH568" s="254"/>
      <c r="GI568" s="254">
        <v>75.84151974680502</v>
      </c>
      <c r="GJ568" s="254"/>
      <c r="GK568" s="254">
        <v>15.061063562979534</v>
      </c>
      <c r="GL568" s="254"/>
      <c r="GM568" s="254">
        <v>0.76026393955442517</v>
      </c>
      <c r="GN568" s="254"/>
      <c r="GO568" s="254">
        <v>59.185052295477604</v>
      </c>
      <c r="GP568" s="254"/>
      <c r="GQ568" s="254">
        <v>1504</v>
      </c>
      <c r="GR568" s="254"/>
      <c r="GS568" s="254">
        <v>79.5</v>
      </c>
      <c r="GT568" s="254"/>
      <c r="GU568" s="184">
        <v>61.3</v>
      </c>
      <c r="GV568" s="184"/>
      <c r="GW568" s="184">
        <v>58.6</v>
      </c>
      <c r="GX568" s="184"/>
      <c r="GY568" s="184">
        <v>45</v>
      </c>
      <c r="GZ568" s="184"/>
      <c r="HC568" s="184"/>
      <c r="HG568" s="184">
        <v>907.6260116947642</v>
      </c>
      <c r="HH568" s="184"/>
      <c r="HI568" s="184">
        <v>3601.8164727712197</v>
      </c>
      <c r="HJ568" s="184"/>
      <c r="HK568" s="184">
        <v>420.54762747659214</v>
      </c>
      <c r="HL568" s="184"/>
      <c r="HM568" s="184">
        <v>6642.0889436869029</v>
      </c>
      <c r="HO568" s="183">
        <v>1100.9369252119868</v>
      </c>
      <c r="HQ568" s="154"/>
      <c r="HS568" s="238">
        <v>17</v>
      </c>
      <c r="HT568" s="154"/>
      <c r="HU568" s="239"/>
      <c r="HW568" s="239">
        <v>79.046839169999998</v>
      </c>
      <c r="HX568" s="239"/>
      <c r="HY568" s="154"/>
      <c r="HZ568" s="154"/>
      <c r="IA568" s="184"/>
      <c r="IB568" s="184"/>
      <c r="ID568" s="184"/>
      <c r="IE568" s="185"/>
      <c r="IF568" s="185"/>
      <c r="IG568" s="184"/>
    </row>
    <row r="569" spans="1:241" ht="15" customHeight="1" x14ac:dyDescent="0.25">
      <c r="A569" s="156">
        <v>566</v>
      </c>
      <c r="B569" s="155"/>
      <c r="C569" s="244"/>
      <c r="D569" s="244"/>
      <c r="E569" s="245">
        <v>156194</v>
      </c>
      <c r="F569" s="244"/>
      <c r="G569" s="244"/>
      <c r="H569" s="244"/>
      <c r="I569" s="244"/>
      <c r="J569" s="244"/>
      <c r="K569" s="244"/>
      <c r="L569" s="244"/>
      <c r="M569" s="244"/>
      <c r="N569" s="244"/>
      <c r="O569" s="244"/>
      <c r="P569" s="244"/>
      <c r="Q569" s="244"/>
      <c r="R569" s="244"/>
      <c r="S569" s="244"/>
      <c r="U569" s="244"/>
      <c r="V569" s="244"/>
      <c r="W569" s="244"/>
      <c r="X569" s="244"/>
      <c r="Y569" s="244"/>
      <c r="Z569" s="244"/>
      <c r="AA569" s="244"/>
      <c r="AB569" s="244"/>
      <c r="AC569" s="244"/>
      <c r="AD569" s="244"/>
      <c r="AE569" s="244"/>
      <c r="AF569" s="244"/>
      <c r="AG569" s="244"/>
      <c r="AH569" s="244"/>
      <c r="AI569" s="244"/>
      <c r="AJ569" s="244"/>
      <c r="AK569" s="244"/>
      <c r="AL569" s="244"/>
      <c r="AM569" s="244"/>
      <c r="AN569" s="244"/>
      <c r="AO569" s="244"/>
      <c r="AP569" s="244"/>
      <c r="AQ569" s="244"/>
      <c r="AR569" s="244"/>
      <c r="AS569" s="244"/>
      <c r="AT569" s="244"/>
      <c r="AU569" s="244"/>
      <c r="AV569" s="244"/>
      <c r="AW569" s="244"/>
      <c r="AX569" s="244"/>
      <c r="AY569" s="244"/>
      <c r="AZ569" s="244"/>
      <c r="BA569" s="244"/>
      <c r="BB569" s="244"/>
      <c r="BC569" s="244">
        <v>354</v>
      </c>
      <c r="BD569" s="244"/>
      <c r="BE569" s="244">
        <v>194</v>
      </c>
      <c r="BF569" s="244"/>
      <c r="BG569" s="244">
        <v>0</v>
      </c>
      <c r="BH569" s="244"/>
      <c r="BI569" s="244">
        <v>160</v>
      </c>
      <c r="BJ569" s="244"/>
      <c r="BK569" s="244"/>
      <c r="BL569" s="244"/>
      <c r="BM569" s="244"/>
      <c r="BN569" s="244"/>
      <c r="BO569" s="244"/>
      <c r="BP569" s="244"/>
      <c r="BQ569" s="244"/>
      <c r="BR569" s="244"/>
      <c r="BS569" s="244"/>
      <c r="BT569" s="244"/>
      <c r="BU569" s="244"/>
      <c r="BW569" s="244"/>
      <c r="BX569" s="244"/>
      <c r="BY569" s="244"/>
      <c r="BZ569" s="244"/>
      <c r="CA569" s="244"/>
      <c r="CB569" s="244"/>
      <c r="CC569" s="244"/>
      <c r="CE569" s="244"/>
      <c r="CF569" s="244"/>
      <c r="CG569" s="244"/>
      <c r="CH569" s="244"/>
      <c r="CI569" s="244"/>
      <c r="CJ569" s="244"/>
      <c r="CK569" s="244"/>
      <c r="CL569" s="244"/>
      <c r="CM569" s="244"/>
      <c r="CN569" s="244"/>
      <c r="CO569" s="257">
        <v>3</v>
      </c>
      <c r="CP569" s="244"/>
      <c r="CQ569" s="244"/>
      <c r="CR569" s="244"/>
      <c r="CS569" s="244"/>
      <c r="CT569" s="244"/>
      <c r="CU569" s="244"/>
      <c r="CV569" s="244"/>
      <c r="CW569" s="244"/>
      <c r="CX569" s="244"/>
      <c r="CY569" s="244"/>
      <c r="CZ569" s="244"/>
      <c r="DA569" s="244"/>
      <c r="DE569" s="244"/>
      <c r="DF569" s="244"/>
      <c r="DG569" s="244"/>
      <c r="DH569" s="244"/>
      <c r="DI569" s="244"/>
      <c r="DJ569" s="244"/>
      <c r="DK569" s="244"/>
      <c r="DL569" s="244"/>
      <c r="DM569" s="244"/>
      <c r="DN569" s="244"/>
      <c r="DO569" s="244"/>
      <c r="DP569" s="244"/>
      <c r="DQ569" s="244"/>
      <c r="DR569" s="244"/>
      <c r="DS569" s="244"/>
      <c r="DT569" s="244"/>
      <c r="DU569" s="244"/>
      <c r="DV569" s="244"/>
      <c r="DW569" s="244"/>
      <c r="DX569" s="244"/>
      <c r="DY569" s="244"/>
      <c r="DZ569" s="244"/>
      <c r="EA569" s="244"/>
      <c r="EB569" s="244"/>
      <c r="EC569" s="245">
        <v>772000</v>
      </c>
      <c r="ED569" s="244"/>
      <c r="EE569" s="245">
        <v>550000</v>
      </c>
      <c r="EK569" s="242">
        <v>20</v>
      </c>
      <c r="EO569" s="244"/>
      <c r="EP569" s="244"/>
      <c r="GA569" s="254">
        <v>7.8372568548641937</v>
      </c>
      <c r="GB569" s="254"/>
      <c r="GC569" s="254">
        <v>42.778199466634341</v>
      </c>
      <c r="GD569" s="254"/>
      <c r="GE569" s="254">
        <v>108.61252626843053</v>
      </c>
      <c r="GF569" s="254"/>
      <c r="GG569" s="254">
        <v>143.856954396552</v>
      </c>
      <c r="GH569" s="254"/>
      <c r="GI569" s="254">
        <v>80.171770129908452</v>
      </c>
      <c r="GJ569" s="254"/>
      <c r="GK569" s="254">
        <v>14.973054232484294</v>
      </c>
      <c r="GL569" s="254"/>
      <c r="GM569" s="254">
        <v>0.65629828828618997</v>
      </c>
      <c r="GN569" s="254"/>
      <c r="GO569" s="254">
        <v>50.094291221221056</v>
      </c>
      <c r="GP569" s="254"/>
      <c r="GQ569" s="254">
        <v>1523</v>
      </c>
      <c r="GR569" s="254"/>
      <c r="GS569" s="254">
        <v>79.45</v>
      </c>
      <c r="GT569" s="254"/>
      <c r="GU569" s="184">
        <v>62.349999999999994</v>
      </c>
      <c r="GV569" s="184"/>
      <c r="GW569" s="184">
        <v>58.6</v>
      </c>
      <c r="GX569" s="184"/>
      <c r="GY569" s="184">
        <v>45</v>
      </c>
      <c r="GZ569" s="184"/>
      <c r="HC569" s="184"/>
      <c r="HG569" s="184">
        <v>938.3499273321554</v>
      </c>
      <c r="HH569" s="184"/>
      <c r="HI569" s="184">
        <v>3431.3695928791544</v>
      </c>
      <c r="HJ569" s="184"/>
      <c r="HK569" s="184">
        <v>408.26664576084136</v>
      </c>
      <c r="HL569" s="184"/>
      <c r="HM569" s="184">
        <v>6424.9229600236395</v>
      </c>
      <c r="HO569" s="183">
        <v>1157.8878234598712</v>
      </c>
      <c r="HQ569" s="154"/>
      <c r="HS569" s="238">
        <v>17</v>
      </c>
      <c r="HT569" s="154"/>
      <c r="HU569" s="239"/>
      <c r="HW569" s="239">
        <v>79.400000000000006</v>
      </c>
      <c r="HX569" s="239"/>
      <c r="HY569" s="154"/>
      <c r="HZ569" s="154"/>
      <c r="IA569" s="184"/>
      <c r="IB569" s="184"/>
      <c r="ID569" s="184"/>
      <c r="IE569" s="185"/>
      <c r="IF569" s="185"/>
      <c r="IG569" s="184"/>
    </row>
    <row r="570" spans="1:241" ht="15" customHeight="1" x14ac:dyDescent="0.25">
      <c r="A570" s="156">
        <v>567</v>
      </c>
      <c r="B570" s="155"/>
      <c r="C570" s="244"/>
      <c r="D570" s="244"/>
      <c r="E570" s="245">
        <v>158454</v>
      </c>
      <c r="F570" s="244"/>
      <c r="G570" s="244"/>
      <c r="H570" s="244"/>
      <c r="I570" s="244"/>
      <c r="J570" s="244"/>
      <c r="K570" s="244"/>
      <c r="L570" s="244"/>
      <c r="M570" s="244"/>
      <c r="N570" s="244"/>
      <c r="O570" s="244"/>
      <c r="P570" s="244"/>
      <c r="Q570" s="244"/>
      <c r="R570" s="244"/>
      <c r="S570" s="244"/>
      <c r="U570" s="244"/>
      <c r="V570" s="244"/>
      <c r="W570" s="244"/>
      <c r="X570" s="244"/>
      <c r="Y570" s="244"/>
      <c r="Z570" s="244"/>
      <c r="AA570" s="244"/>
      <c r="AB570" s="244"/>
      <c r="AC570" s="244"/>
      <c r="AD570" s="244"/>
      <c r="AE570" s="244"/>
      <c r="AF570" s="244"/>
      <c r="AG570" s="244"/>
      <c r="AH570" s="244"/>
      <c r="AI570" s="244"/>
      <c r="AJ570" s="244"/>
      <c r="AK570" s="244"/>
      <c r="AL570" s="244"/>
      <c r="AM570" s="244"/>
      <c r="AN570" s="244"/>
      <c r="AO570" s="244"/>
      <c r="AP570" s="244"/>
      <c r="AQ570" s="244"/>
      <c r="AR570" s="244"/>
      <c r="AS570" s="244"/>
      <c r="AT570" s="244"/>
      <c r="AU570" s="244"/>
      <c r="AV570" s="244"/>
      <c r="AW570" s="244"/>
      <c r="AX570" s="244"/>
      <c r="AY570" s="244"/>
      <c r="AZ570" s="244"/>
      <c r="BA570" s="244"/>
      <c r="BB570" s="244"/>
      <c r="BC570" s="244">
        <v>349</v>
      </c>
      <c r="BD570" s="244"/>
      <c r="BE570" s="244">
        <v>225</v>
      </c>
      <c r="BF570" s="244"/>
      <c r="BG570" s="244">
        <v>0</v>
      </c>
      <c r="BH570" s="244"/>
      <c r="BI570" s="244">
        <v>124</v>
      </c>
      <c r="BJ570" s="244"/>
      <c r="BK570" s="244"/>
      <c r="BL570" s="244"/>
      <c r="BM570" s="244"/>
      <c r="BN570" s="244"/>
      <c r="BO570" s="244"/>
      <c r="BP570" s="244"/>
      <c r="BQ570" s="244"/>
      <c r="BR570" s="244"/>
      <c r="BS570" s="244"/>
      <c r="BT570" s="244"/>
      <c r="BU570" s="244"/>
      <c r="BW570" s="244"/>
      <c r="BX570" s="244"/>
      <c r="BY570" s="244"/>
      <c r="BZ570" s="244"/>
      <c r="CA570" s="244"/>
      <c r="CB570" s="244"/>
      <c r="CC570" s="244"/>
      <c r="CE570" s="244"/>
      <c r="CF570" s="244"/>
      <c r="CG570" s="244"/>
      <c r="CH570" s="244"/>
      <c r="CI570" s="244"/>
      <c r="CJ570" s="244"/>
      <c r="CK570" s="244"/>
      <c r="CL570" s="244"/>
      <c r="CM570" s="244"/>
      <c r="CN570" s="244"/>
      <c r="CO570" s="257">
        <v>2.2999999999999998</v>
      </c>
      <c r="CP570" s="244"/>
      <c r="CQ570" s="244"/>
      <c r="CR570" s="244"/>
      <c r="CS570" s="244"/>
      <c r="CT570" s="244"/>
      <c r="CU570" s="244"/>
      <c r="CV570" s="244"/>
      <c r="CW570" s="244"/>
      <c r="CX570" s="244"/>
      <c r="CY570" s="244"/>
      <c r="CZ570" s="244"/>
      <c r="DA570" s="244"/>
      <c r="DE570" s="244"/>
      <c r="DF570" s="244"/>
      <c r="DG570" s="244"/>
      <c r="DH570" s="244"/>
      <c r="DI570" s="244"/>
      <c r="DJ570" s="244"/>
      <c r="DK570" s="244"/>
      <c r="DL570" s="244"/>
      <c r="DM570" s="244"/>
      <c r="DN570" s="244"/>
      <c r="DO570" s="244"/>
      <c r="DP570" s="244"/>
      <c r="DQ570" s="244"/>
      <c r="DR570" s="244"/>
      <c r="DS570" s="244"/>
      <c r="DT570" s="244"/>
      <c r="DU570" s="244"/>
      <c r="DV570" s="244"/>
      <c r="DW570" s="244"/>
      <c r="DX570" s="244"/>
      <c r="DY570" s="244"/>
      <c r="DZ570" s="244"/>
      <c r="EA570" s="244"/>
      <c r="EB570" s="244"/>
      <c r="EC570" s="245">
        <v>866000</v>
      </c>
      <c r="ED570" s="244"/>
      <c r="EE570" s="245">
        <v>585000</v>
      </c>
      <c r="EK570" s="242">
        <v>11.600000000000001</v>
      </c>
      <c r="EO570" s="244"/>
      <c r="EP570" s="244"/>
      <c r="GA570" s="254">
        <v>6.3442685511535428</v>
      </c>
      <c r="GB570" s="254"/>
      <c r="GC570" s="254">
        <v>40.679279165347452</v>
      </c>
      <c r="GD570" s="254"/>
      <c r="GE570" s="254">
        <v>106.90049773476194</v>
      </c>
      <c r="GF570" s="254"/>
      <c r="GG570" s="254">
        <v>153.47322226670332</v>
      </c>
      <c r="GH570" s="254"/>
      <c r="GI570" s="254">
        <v>84.718643161138544</v>
      </c>
      <c r="GJ570" s="254"/>
      <c r="GK570" s="254">
        <v>14.884958838441804</v>
      </c>
      <c r="GL570" s="254"/>
      <c r="GM570" s="254">
        <v>0.55508772401467965</v>
      </c>
      <c r="GN570" s="254"/>
      <c r="GO570" s="254">
        <v>51.216254024630167</v>
      </c>
      <c r="GP570" s="254"/>
      <c r="GQ570" s="254">
        <v>1542</v>
      </c>
      <c r="GR570" s="254"/>
      <c r="GS570" s="254">
        <v>79.400000000000006</v>
      </c>
      <c r="GT570" s="254"/>
      <c r="GU570" s="184">
        <v>63.4</v>
      </c>
      <c r="GV570" s="184"/>
      <c r="GW570" s="184"/>
      <c r="GX570" s="184"/>
      <c r="GY570" s="184"/>
      <c r="GZ570" s="184"/>
      <c r="HC570" s="184"/>
      <c r="HG570" s="184">
        <v>905.6252572799026</v>
      </c>
      <c r="HH570" s="184"/>
      <c r="HI570" s="184">
        <v>3770.4556166067091</v>
      </c>
      <c r="HJ570" s="184"/>
      <c r="HK570" s="184">
        <v>580.48311945543162</v>
      </c>
      <c r="HL570" s="184"/>
      <c r="HM570" s="184">
        <v>7043.9508647587681</v>
      </c>
      <c r="HO570" s="183">
        <v>1264.6293888166449</v>
      </c>
      <c r="HQ570" s="154"/>
      <c r="HS570" s="238">
        <v>17</v>
      </c>
      <c r="HT570" s="154"/>
      <c r="HU570" s="239"/>
      <c r="HW570" s="239">
        <v>82.4</v>
      </c>
      <c r="HX570" s="239"/>
      <c r="HY570" s="154"/>
      <c r="HZ570" s="154"/>
      <c r="IA570" s="184"/>
      <c r="IB570" s="184"/>
      <c r="ID570" s="184"/>
      <c r="IE570" s="185"/>
      <c r="IF570" s="185"/>
      <c r="IG570" s="184"/>
    </row>
    <row r="571" spans="1:241" ht="15" customHeight="1" x14ac:dyDescent="0.25">
      <c r="A571" s="156">
        <v>568</v>
      </c>
      <c r="B571" s="155"/>
      <c r="C571" s="244"/>
      <c r="D571" s="244"/>
      <c r="E571" s="245">
        <v>160862</v>
      </c>
      <c r="F571" s="244"/>
      <c r="G571" s="244"/>
      <c r="H571" s="244"/>
      <c r="I571" s="244"/>
      <c r="J571" s="244"/>
      <c r="K571" s="244"/>
      <c r="L571" s="244"/>
      <c r="M571" s="244"/>
      <c r="N571" s="244"/>
      <c r="O571" s="244"/>
      <c r="P571" s="244"/>
      <c r="Q571" s="244"/>
      <c r="R571" s="244"/>
      <c r="S571" s="244"/>
      <c r="U571" s="244"/>
      <c r="V571" s="244"/>
      <c r="W571" s="244"/>
      <c r="X571" s="244"/>
      <c r="Y571" s="244"/>
      <c r="Z571" s="244"/>
      <c r="AA571" s="244"/>
      <c r="AB571" s="244"/>
      <c r="AC571" s="244"/>
      <c r="AD571" s="244"/>
      <c r="AE571" s="244"/>
      <c r="AF571" s="244"/>
      <c r="AG571" s="244"/>
      <c r="AH571" s="244"/>
      <c r="AI571" s="244"/>
      <c r="AJ571" s="244"/>
      <c r="AK571" s="244"/>
      <c r="AL571" s="244"/>
      <c r="AM571" s="244"/>
      <c r="AN571" s="244"/>
      <c r="AO571" s="244"/>
      <c r="AP571" s="244"/>
      <c r="AQ571" s="244"/>
      <c r="AR571" s="244"/>
      <c r="AS571" s="244"/>
      <c r="AT571" s="244"/>
      <c r="AU571" s="244"/>
      <c r="AV571" s="244"/>
      <c r="AW571" s="244"/>
      <c r="AX571" s="244"/>
      <c r="AY571" s="244"/>
      <c r="AZ571" s="244"/>
      <c r="BA571" s="244"/>
      <c r="BB571" s="244"/>
      <c r="BC571" s="244">
        <v>259</v>
      </c>
      <c r="BD571" s="244"/>
      <c r="BE571" s="244">
        <v>186</v>
      </c>
      <c r="BF571" s="244"/>
      <c r="BG571" s="244">
        <v>0</v>
      </c>
      <c r="BH571" s="244"/>
      <c r="BI571" s="244">
        <v>73</v>
      </c>
      <c r="BJ571" s="244"/>
      <c r="BK571" s="244"/>
      <c r="BL571" s="244"/>
      <c r="BM571" s="244"/>
      <c r="BN571" s="244"/>
      <c r="BO571" s="244"/>
      <c r="BP571" s="244"/>
      <c r="BQ571" s="244"/>
      <c r="BR571" s="244"/>
      <c r="BS571" s="244"/>
      <c r="BT571" s="244"/>
      <c r="BU571" s="244"/>
      <c r="BW571" s="244"/>
      <c r="BX571" s="244"/>
      <c r="BY571" s="244"/>
      <c r="BZ571" s="244"/>
      <c r="CA571" s="244"/>
      <c r="CB571" s="244"/>
      <c r="CC571" s="244"/>
      <c r="CE571" s="244"/>
      <c r="CF571" s="244"/>
      <c r="CG571" s="244"/>
      <c r="CH571" s="244"/>
      <c r="CI571" s="244"/>
      <c r="CJ571" s="244"/>
      <c r="CK571" s="244"/>
      <c r="CL571" s="244"/>
      <c r="CM571" s="244"/>
      <c r="CN571" s="244"/>
      <c r="CO571" s="257">
        <v>2.6</v>
      </c>
      <c r="CP571" s="244"/>
      <c r="CQ571" s="244"/>
      <c r="CR571" s="244"/>
      <c r="CS571" s="244"/>
      <c r="CT571" s="244"/>
      <c r="CU571" s="244"/>
      <c r="CV571" s="244"/>
      <c r="CW571" s="244"/>
      <c r="CX571" s="244"/>
      <c r="CY571" s="244"/>
      <c r="CZ571" s="244"/>
      <c r="DA571" s="244"/>
      <c r="DE571" s="244"/>
      <c r="DF571" s="244"/>
      <c r="DG571" s="244"/>
      <c r="DH571" s="244"/>
      <c r="DI571" s="244"/>
      <c r="DJ571" s="244"/>
      <c r="DK571" s="244"/>
      <c r="DL571" s="244"/>
      <c r="DM571" s="244"/>
      <c r="DN571" s="244"/>
      <c r="DO571" s="244"/>
      <c r="DP571" s="244"/>
      <c r="DQ571" s="244"/>
      <c r="DR571" s="244"/>
      <c r="DS571" s="244"/>
      <c r="DT571" s="244"/>
      <c r="DU571" s="244"/>
      <c r="DV571" s="244"/>
      <c r="DW571" s="244"/>
      <c r="DX571" s="244"/>
      <c r="DY571" s="244"/>
      <c r="DZ571" s="244"/>
      <c r="EA571" s="244"/>
      <c r="EB571" s="244"/>
      <c r="EC571" s="245">
        <v>1125000</v>
      </c>
      <c r="ED571" s="244"/>
      <c r="EE571" s="245">
        <v>700000</v>
      </c>
      <c r="EK571" s="242">
        <v>8.3000000000000007</v>
      </c>
      <c r="EO571" s="244"/>
      <c r="EP571" s="244"/>
      <c r="GA571" s="254">
        <v>3.8799777587910946</v>
      </c>
      <c r="GB571" s="254"/>
      <c r="GC571" s="254">
        <v>40.577808451867064</v>
      </c>
      <c r="GD571" s="254"/>
      <c r="GE571" s="254">
        <v>112.83374256086579</v>
      </c>
      <c r="GF571" s="254"/>
      <c r="GG571" s="254">
        <v>173.24057892279305</v>
      </c>
      <c r="GH571" s="254"/>
      <c r="GI571" s="254">
        <v>82.905539843119399</v>
      </c>
      <c r="GJ571" s="254"/>
      <c r="GK571" s="254">
        <v>17.093025693512338</v>
      </c>
      <c r="GL571" s="254"/>
      <c r="GM571" s="254">
        <v>0.55541999012773502</v>
      </c>
      <c r="GN571" s="254"/>
      <c r="GO571" s="254">
        <v>54.504775983582341</v>
      </c>
      <c r="GP571" s="254"/>
      <c r="GQ571" s="254"/>
      <c r="GR571" s="254"/>
      <c r="GS571" s="254"/>
      <c r="GT571" s="254"/>
      <c r="GU571" s="184"/>
      <c r="GV571" s="184"/>
      <c r="GW571" s="184"/>
      <c r="GX571" s="184"/>
      <c r="GY571" s="184"/>
      <c r="GZ571" s="184"/>
      <c r="HC571" s="184"/>
      <c r="HG571" s="184">
        <v>969.43065935497623</v>
      </c>
      <c r="HH571" s="184"/>
      <c r="HI571" s="184">
        <v>2427.4259454465778</v>
      </c>
      <c r="HJ571" s="184"/>
      <c r="HK571" s="184">
        <v>460.73124800132655</v>
      </c>
      <c r="HL571" s="184"/>
      <c r="HM571" s="184">
        <v>5978.8466321611731</v>
      </c>
      <c r="HO571" s="183">
        <v>1329</v>
      </c>
      <c r="HQ571" s="154"/>
      <c r="HS571" s="238">
        <v>17</v>
      </c>
      <c r="HT571" s="154"/>
      <c r="HU571" s="239"/>
      <c r="HW571" s="239">
        <v>83</v>
      </c>
      <c r="HX571" s="239"/>
      <c r="HY571" s="154"/>
      <c r="HZ571" s="154"/>
      <c r="IA571" s="184"/>
      <c r="IB571" s="184"/>
      <c r="ID571" s="184"/>
      <c r="IE571" s="185"/>
      <c r="IF571" s="185"/>
      <c r="IG571" s="184"/>
    </row>
    <row r="572" spans="1:241" ht="15" customHeight="1" x14ac:dyDescent="0.3">
      <c r="A572" s="198">
        <v>569</v>
      </c>
      <c r="B572" s="155"/>
      <c r="C572" s="244"/>
      <c r="D572" s="244"/>
      <c r="E572" s="245">
        <v>163834</v>
      </c>
      <c r="F572" s="244"/>
      <c r="G572" s="244"/>
      <c r="H572" s="244"/>
      <c r="I572" s="244"/>
      <c r="J572" s="244"/>
      <c r="K572" s="244"/>
      <c r="L572" s="244"/>
      <c r="M572" s="244"/>
      <c r="N572" s="244"/>
      <c r="O572" s="244"/>
      <c r="P572" s="244"/>
      <c r="Q572" s="244"/>
      <c r="R572" s="244"/>
      <c r="S572" s="244"/>
      <c r="U572" s="244"/>
      <c r="V572" s="244"/>
      <c r="W572" s="244"/>
      <c r="X572" s="244"/>
      <c r="Y572" s="244"/>
      <c r="Z572" s="244"/>
      <c r="AA572" s="244"/>
      <c r="AB572" s="244"/>
      <c r="AC572" s="244"/>
      <c r="AD572" s="244"/>
      <c r="AE572" s="244"/>
      <c r="AF572" s="244"/>
      <c r="AG572" s="244"/>
      <c r="AH572" s="244"/>
      <c r="AI572" s="244"/>
      <c r="AJ572" s="244"/>
      <c r="AK572" s="244"/>
      <c r="AL572" s="244"/>
      <c r="AM572" s="244"/>
      <c r="AN572" s="244"/>
      <c r="AO572" s="244"/>
      <c r="AP572" s="244"/>
      <c r="AQ572" s="244"/>
      <c r="AR572" s="244"/>
      <c r="AS572" s="244"/>
      <c r="AT572" s="244"/>
      <c r="AU572" s="244"/>
      <c r="AV572" s="244"/>
      <c r="AW572" s="244"/>
      <c r="AX572" s="244"/>
      <c r="AY572" s="244"/>
      <c r="AZ572" s="244"/>
      <c r="BA572" s="244"/>
      <c r="BB572" s="244"/>
      <c r="BC572" s="278">
        <f t="shared" ref="BC572" si="207">SUM(BE572,BG572,BI572)</f>
        <v>353</v>
      </c>
      <c r="BD572" s="279"/>
      <c r="BE572" s="280">
        <v>264</v>
      </c>
      <c r="BF572" s="279"/>
      <c r="BG572" s="280">
        <v>0</v>
      </c>
      <c r="BH572" s="279"/>
      <c r="BI572" s="280">
        <v>89</v>
      </c>
      <c r="BJ572" s="244"/>
      <c r="BK572" s="244"/>
      <c r="BL572" s="244"/>
      <c r="BM572" s="244"/>
      <c r="BN572" s="244"/>
      <c r="BO572" s="244"/>
      <c r="BP572" s="244"/>
      <c r="BQ572" s="244"/>
      <c r="BR572" s="244"/>
      <c r="BS572" s="244"/>
      <c r="BT572" s="244"/>
      <c r="BU572" s="244"/>
      <c r="BW572" s="244"/>
      <c r="BX572" s="244"/>
      <c r="BY572" s="244"/>
      <c r="BZ572" s="244"/>
      <c r="CA572" s="244"/>
      <c r="CB572" s="244"/>
      <c r="CC572" s="244"/>
      <c r="CE572" s="244"/>
      <c r="CF572" s="244"/>
      <c r="CG572" s="244"/>
      <c r="CH572" s="244"/>
      <c r="CI572" s="244"/>
      <c r="CJ572" s="244"/>
      <c r="CK572" s="244"/>
      <c r="CL572" s="244"/>
      <c r="CM572" s="244"/>
      <c r="CN572" s="244"/>
      <c r="CO572" s="257"/>
      <c r="CP572" s="244"/>
      <c r="CQ572" s="244"/>
      <c r="CR572" s="244"/>
      <c r="CS572" s="244"/>
      <c r="CT572" s="244"/>
      <c r="CU572" s="244"/>
      <c r="CV572" s="244"/>
      <c r="CW572" s="244"/>
      <c r="CX572" s="244"/>
      <c r="CY572" s="244"/>
      <c r="CZ572" s="244"/>
      <c r="DA572" s="244"/>
      <c r="DE572" s="244"/>
      <c r="DF572" s="244"/>
      <c r="DG572" s="244"/>
      <c r="DH572" s="244"/>
      <c r="DI572" s="244"/>
      <c r="DJ572" s="244"/>
      <c r="DK572" s="244"/>
      <c r="DL572" s="244"/>
      <c r="DM572" s="244"/>
      <c r="DN572" s="244"/>
      <c r="DO572" s="244"/>
      <c r="DP572" s="244"/>
      <c r="DQ572" s="244"/>
      <c r="DR572" s="244"/>
      <c r="DS572" s="244"/>
      <c r="DT572" s="244"/>
      <c r="DU572" s="244"/>
      <c r="DV572" s="244"/>
      <c r="DW572" s="244"/>
      <c r="DX572" s="244"/>
      <c r="DY572" s="244"/>
      <c r="DZ572" s="244"/>
      <c r="EA572" s="244"/>
      <c r="EB572" s="244"/>
      <c r="EC572" s="245">
        <v>1188500</v>
      </c>
      <c r="ED572" s="244"/>
      <c r="EE572" s="245">
        <v>740500</v>
      </c>
      <c r="EK572" s="242">
        <v>7.8</v>
      </c>
      <c r="EO572" s="244"/>
      <c r="EP572" s="244"/>
      <c r="GA572" s="254">
        <v>5.0757693821052259</v>
      </c>
      <c r="GB572" s="254"/>
      <c r="GC572" s="254">
        <v>31.63150810448208</v>
      </c>
      <c r="GD572" s="254"/>
      <c r="GE572" s="254">
        <v>97.013143724110719</v>
      </c>
      <c r="GF572" s="254"/>
      <c r="GG572" s="254">
        <v>139.13870230745474</v>
      </c>
      <c r="GH572" s="254"/>
      <c r="GI572" s="254">
        <v>75.478999518065152</v>
      </c>
      <c r="GJ572" s="254"/>
      <c r="GK572" s="254">
        <v>16.74496369701918</v>
      </c>
      <c r="GL572" s="254"/>
      <c r="GM572" s="254">
        <v>1.2607054358676697</v>
      </c>
      <c r="GN572" s="254"/>
      <c r="GO572" s="254">
        <v>47.478891203995957</v>
      </c>
      <c r="GP572" s="254"/>
      <c r="GQ572" s="254"/>
      <c r="GR572" s="254"/>
      <c r="GS572" s="254"/>
      <c r="GT572" s="254"/>
      <c r="GU572" s="184"/>
      <c r="GV572" s="184"/>
      <c r="GW572" s="184"/>
      <c r="GX572" s="184"/>
      <c r="GY572" s="184"/>
      <c r="GZ572" s="184"/>
      <c r="HC572" s="184"/>
      <c r="HG572" s="184">
        <v>850.98890779975352</v>
      </c>
      <c r="HH572" s="184"/>
      <c r="HI572" s="184">
        <v>2489.5827219907274</v>
      </c>
      <c r="HJ572" s="184"/>
      <c r="HK572" s="184">
        <v>419.62556488056811</v>
      </c>
      <c r="HL572" s="184"/>
      <c r="HM572" s="184">
        <v>5345.3841187863136</v>
      </c>
      <c r="HO572" s="183">
        <v>1194.1912944014125</v>
      </c>
      <c r="HQ572" s="154"/>
      <c r="HS572" s="238">
        <v>17</v>
      </c>
      <c r="HT572" s="154"/>
      <c r="HU572" s="239"/>
      <c r="HW572" s="239">
        <v>83.996241790000013</v>
      </c>
      <c r="HX572" s="239"/>
      <c r="HY572" s="154"/>
      <c r="HZ572" s="154"/>
      <c r="IA572" s="184"/>
      <c r="IB572" s="184"/>
      <c r="ID572" s="184"/>
      <c r="IE572" s="185"/>
      <c r="IF572" s="185"/>
      <c r="IG572" s="184"/>
    </row>
    <row r="573" spans="1:241" ht="15" customHeight="1" x14ac:dyDescent="0.35">
      <c r="A573" s="156">
        <v>570</v>
      </c>
      <c r="B573" s="155"/>
      <c r="C573" s="244"/>
      <c r="D573" s="244"/>
      <c r="E573" s="245">
        <v>165823</v>
      </c>
      <c r="F573" s="244"/>
      <c r="G573" s="244"/>
      <c r="H573" s="244"/>
      <c r="I573" s="244"/>
      <c r="J573" s="244"/>
      <c r="K573" s="244"/>
      <c r="L573" s="244"/>
      <c r="M573" s="244"/>
      <c r="N573" s="244"/>
      <c r="O573" s="244"/>
      <c r="P573" s="244"/>
      <c r="Q573" s="244"/>
      <c r="R573" s="244"/>
      <c r="S573" s="244"/>
      <c r="U573" s="244"/>
      <c r="V573" s="244"/>
      <c r="W573" s="244"/>
      <c r="X573" s="244"/>
      <c r="Y573" s="244"/>
      <c r="Z573" s="244"/>
      <c r="AA573" s="244"/>
      <c r="AB573" s="244"/>
      <c r="AC573" s="244"/>
      <c r="AD573" s="244"/>
      <c r="AE573" s="244"/>
      <c r="AF573" s="244"/>
      <c r="AG573" s="244"/>
      <c r="AH573" s="244"/>
      <c r="AI573" s="244"/>
      <c r="AJ573" s="244"/>
      <c r="AK573" s="244"/>
      <c r="AL573" s="244"/>
      <c r="AM573" s="244"/>
      <c r="AN573" s="244"/>
      <c r="AO573" s="244"/>
      <c r="AP573" s="244"/>
      <c r="AQ573" s="244"/>
      <c r="AR573" s="244"/>
      <c r="AS573" s="244"/>
      <c r="AT573" s="244"/>
      <c r="AU573" s="244"/>
      <c r="AV573" s="244"/>
      <c r="AW573" s="244"/>
      <c r="AX573" s="244"/>
      <c r="AY573" s="244"/>
      <c r="AZ573" s="244"/>
      <c r="BA573" s="244"/>
      <c r="BB573" s="244"/>
      <c r="BC573" s="281">
        <v>402</v>
      </c>
      <c r="BD573" s="27"/>
      <c r="BE573" s="281">
        <v>118</v>
      </c>
      <c r="BF573" s="282" t="s">
        <v>74</v>
      </c>
      <c r="BG573" s="281">
        <v>3</v>
      </c>
      <c r="BH573" s="229" t="e">
        <f>#REF!+0.0001*#REF!</f>
        <v>#REF!</v>
      </c>
      <c r="BI573" s="281">
        <v>281</v>
      </c>
      <c r="BJ573" s="244"/>
      <c r="BK573" s="244"/>
      <c r="BL573" s="244"/>
      <c r="BM573" s="244"/>
      <c r="BN573" s="244"/>
      <c r="BO573" s="244"/>
      <c r="BP573" s="244"/>
      <c r="BQ573" s="244"/>
      <c r="BR573" s="244"/>
      <c r="BS573" s="244"/>
      <c r="BT573" s="244"/>
      <c r="BU573" s="244"/>
      <c r="BW573" s="244"/>
      <c r="BX573" s="244"/>
      <c r="BY573" s="244"/>
      <c r="BZ573" s="244"/>
      <c r="CA573" s="244"/>
      <c r="CB573" s="244"/>
      <c r="CC573" s="244"/>
      <c r="CE573" s="244"/>
      <c r="CF573" s="244"/>
      <c r="CG573" s="244"/>
      <c r="CH573" s="244"/>
      <c r="CI573" s="244"/>
      <c r="CJ573" s="244"/>
      <c r="CK573" s="244"/>
      <c r="CL573" s="244"/>
      <c r="CM573" s="244"/>
      <c r="CN573" s="244"/>
      <c r="CO573" s="257"/>
      <c r="CP573" s="244"/>
      <c r="CQ573" s="244"/>
      <c r="CR573" s="244"/>
      <c r="CS573" s="244"/>
      <c r="CT573" s="244"/>
      <c r="CU573" s="244"/>
      <c r="CV573" s="244"/>
      <c r="CW573" s="244"/>
      <c r="CX573" s="244"/>
      <c r="CY573" s="244"/>
      <c r="CZ573" s="244"/>
      <c r="DA573" s="244"/>
      <c r="DE573" s="244"/>
      <c r="DF573" s="244"/>
      <c r="DG573" s="244"/>
      <c r="DH573" s="244"/>
      <c r="DI573" s="244"/>
      <c r="DJ573" s="244"/>
      <c r="DK573" s="244"/>
      <c r="DL573" s="244"/>
      <c r="DM573" s="244"/>
      <c r="DN573" s="244"/>
      <c r="DO573" s="244"/>
      <c r="DP573" s="244"/>
      <c r="DQ573" s="244"/>
      <c r="DR573" s="244"/>
      <c r="DS573" s="244"/>
      <c r="DT573" s="244"/>
      <c r="DU573" s="244"/>
      <c r="DV573" s="244"/>
      <c r="DW573" s="244"/>
      <c r="DX573" s="244"/>
      <c r="DY573" s="244"/>
      <c r="DZ573" s="244"/>
      <c r="EA573" s="244"/>
      <c r="EB573" s="244"/>
      <c r="EC573" s="245">
        <v>1120000</v>
      </c>
      <c r="ED573" s="244"/>
      <c r="EE573" s="245">
        <v>715000</v>
      </c>
      <c r="EK573" s="242">
        <v>5.8000000000000007</v>
      </c>
      <c r="EO573" s="244"/>
      <c r="EP573" s="244"/>
      <c r="GA573" s="254">
        <v>5.4635957487937246</v>
      </c>
      <c r="GB573" s="254"/>
      <c r="GC573" s="254">
        <v>25.412593013223884</v>
      </c>
      <c r="GD573" s="254"/>
      <c r="GE573" s="254">
        <v>93.411252400556236</v>
      </c>
      <c r="GF573" s="254"/>
      <c r="GG573" s="254">
        <v>139.06511163601422</v>
      </c>
      <c r="GH573" s="254"/>
      <c r="GI573" s="254">
        <v>65.285622265445582</v>
      </c>
      <c r="GJ573" s="254"/>
      <c r="GK573" s="254">
        <v>13.086862635128066</v>
      </c>
      <c r="GL573" s="254"/>
      <c r="GM573" s="254">
        <v>1.26549774575228</v>
      </c>
      <c r="GN573" s="254"/>
      <c r="GO573" s="254">
        <v>44.817114048172108</v>
      </c>
      <c r="GP573" s="254"/>
      <c r="GQ573" s="254"/>
      <c r="GR573" s="254"/>
      <c r="GS573" s="254"/>
      <c r="GT573" s="254"/>
      <c r="GU573" s="184"/>
      <c r="GV573" s="184"/>
      <c r="GW573" s="184"/>
      <c r="GX573" s="184"/>
      <c r="GY573" s="184"/>
      <c r="GZ573" s="184"/>
      <c r="HC573" s="184"/>
      <c r="HG573" s="184">
        <v>831.95754716981128</v>
      </c>
      <c r="HH573" s="184"/>
      <c r="HI573" s="184">
        <v>2984.0801886792451</v>
      </c>
      <c r="HJ573" s="184"/>
      <c r="HK573" s="184">
        <v>327.24056603773585</v>
      </c>
      <c r="HL573" s="184"/>
      <c r="HM573" s="184">
        <v>5608.4905660377362</v>
      </c>
      <c r="HO573" s="183">
        <v>1139.5680994177033</v>
      </c>
      <c r="HQ573" s="154"/>
      <c r="HS573" s="238">
        <v>17</v>
      </c>
      <c r="HT573" s="154"/>
      <c r="HU573" s="239"/>
      <c r="HW573" s="239">
        <v>83.35756714999998</v>
      </c>
      <c r="HX573" s="239"/>
      <c r="HY573" s="154"/>
      <c r="HZ573" s="154"/>
      <c r="IA573" s="184"/>
      <c r="IB573" s="184"/>
      <c r="ID573" s="184"/>
      <c r="IE573" s="185"/>
      <c r="IF573" s="185"/>
      <c r="IG573" s="184"/>
    </row>
    <row r="574" spans="1:241" ht="15" customHeight="1" x14ac:dyDescent="0.25">
      <c r="A574" s="156">
        <v>571</v>
      </c>
      <c r="B574" s="155"/>
      <c r="E574" s="245">
        <v>167619</v>
      </c>
      <c r="F574" s="244"/>
      <c r="G574" s="244"/>
      <c r="H574" s="244"/>
      <c r="I574" s="244"/>
      <c r="J574" s="244"/>
      <c r="K574" s="244"/>
      <c r="L574" s="244"/>
      <c r="M574" s="244"/>
      <c r="N574" s="244"/>
      <c r="O574" s="244"/>
      <c r="P574" s="244"/>
      <c r="Q574" s="244"/>
      <c r="R574" s="244"/>
      <c r="S574" s="244"/>
      <c r="U574" s="244"/>
      <c r="V574" s="244"/>
      <c r="W574" s="244"/>
      <c r="X574" s="244"/>
      <c r="Y574" s="244"/>
      <c r="Z574" s="244"/>
      <c r="AA574" s="244"/>
      <c r="AB574" s="244"/>
      <c r="AC574" s="244"/>
      <c r="AD574" s="244"/>
      <c r="AE574" s="244"/>
      <c r="AF574" s="244"/>
      <c r="AG574" s="244"/>
      <c r="AH574" s="242"/>
      <c r="AI574" s="244"/>
      <c r="AJ574" s="244"/>
      <c r="AK574" s="244"/>
      <c r="AL574" s="244"/>
      <c r="AM574" s="244"/>
      <c r="AN574" s="244"/>
      <c r="AO574" s="244"/>
      <c r="AP574" s="244"/>
      <c r="AQ574" s="244"/>
      <c r="AR574" s="244"/>
      <c r="AS574" s="244"/>
      <c r="AT574" s="244"/>
      <c r="AU574" s="244"/>
      <c r="AV574" s="244"/>
      <c r="AW574" s="244"/>
      <c r="AX574" s="244"/>
      <c r="AY574" s="244"/>
      <c r="AZ574" s="244"/>
      <c r="BA574" s="244"/>
      <c r="BB574" s="244"/>
      <c r="BC574" s="244"/>
      <c r="BD574" s="244"/>
      <c r="BE574" s="244"/>
      <c r="BF574" s="244"/>
      <c r="BG574" s="244"/>
      <c r="BH574" s="244"/>
      <c r="BI574" s="244"/>
      <c r="BJ574" s="244"/>
      <c r="BK574" s="244"/>
      <c r="BL574" s="244"/>
      <c r="BM574" s="244"/>
      <c r="BN574" s="244"/>
      <c r="BO574" s="244"/>
      <c r="BP574" s="244"/>
      <c r="BQ574" s="244"/>
      <c r="BR574" s="244"/>
      <c r="BS574" s="244"/>
      <c r="BT574" s="244"/>
      <c r="BU574" s="244"/>
      <c r="BW574" s="244"/>
      <c r="BX574" s="244"/>
      <c r="BY574" s="244"/>
      <c r="BZ574" s="244"/>
      <c r="CA574" s="244"/>
      <c r="CB574" s="244"/>
      <c r="CC574" s="244"/>
      <c r="CE574" s="244"/>
      <c r="CF574" s="244"/>
      <c r="CG574" s="244"/>
      <c r="CH574" s="244"/>
      <c r="CI574" s="244"/>
      <c r="CJ574" s="244"/>
      <c r="CK574" s="244"/>
      <c r="CL574" s="244"/>
      <c r="CM574" s="244"/>
      <c r="CN574" s="244"/>
      <c r="CO574" s="257"/>
      <c r="CP574" s="244"/>
      <c r="CQ574" s="244"/>
      <c r="CR574" s="244"/>
      <c r="CS574" s="244"/>
      <c r="CT574" s="244"/>
      <c r="CU574" s="244"/>
      <c r="CV574" s="244"/>
      <c r="CW574" s="244"/>
      <c r="CX574" s="244"/>
      <c r="CY574" s="244"/>
      <c r="CZ574" s="244"/>
      <c r="DA574" s="244"/>
      <c r="DE574" s="244"/>
      <c r="DF574" s="244"/>
      <c r="DG574" s="244"/>
      <c r="DH574" s="244"/>
      <c r="DI574" s="244"/>
      <c r="DJ574" s="244"/>
      <c r="DK574" s="244"/>
      <c r="DL574" s="244"/>
      <c r="DM574" s="244"/>
      <c r="DN574" s="244"/>
      <c r="DO574" s="244"/>
      <c r="DP574" s="244"/>
      <c r="DQ574" s="244"/>
      <c r="DR574" s="244"/>
      <c r="DS574" s="244"/>
      <c r="DT574" s="244"/>
      <c r="DU574" s="244"/>
      <c r="DV574" s="244"/>
      <c r="DW574" s="244"/>
      <c r="DX574" s="244"/>
      <c r="DY574" s="244"/>
      <c r="DZ574" s="244"/>
      <c r="EA574" s="244"/>
      <c r="EB574" s="244"/>
      <c r="EC574" s="245">
        <v>950000</v>
      </c>
      <c r="ED574" s="244"/>
      <c r="EE574" s="245">
        <v>684000</v>
      </c>
      <c r="EK574" s="242">
        <v>6</v>
      </c>
      <c r="EO574" s="244"/>
      <c r="EP574" s="244"/>
      <c r="GA574" s="267">
        <v>4.0716659805917308</v>
      </c>
      <c r="GB574" s="267"/>
      <c r="GC574" s="267">
        <v>23.804533657268131</v>
      </c>
      <c r="GD574" s="267"/>
      <c r="GE574" s="267">
        <v>91.176550915074614</v>
      </c>
      <c r="GF574" s="267"/>
      <c r="GG574" s="267">
        <v>142.33265987774215</v>
      </c>
      <c r="GH574" s="267"/>
      <c r="GI574" s="267">
        <v>68.67658837627225</v>
      </c>
      <c r="GJ574" s="267"/>
      <c r="GK574" s="267">
        <v>13.328107381144696</v>
      </c>
      <c r="GL574" s="267"/>
      <c r="GM574" s="267">
        <v>0.72590093063022498</v>
      </c>
      <c r="GN574" s="267"/>
      <c r="GO574" s="267">
        <v>45.491161178988179</v>
      </c>
      <c r="GP574" s="254"/>
      <c r="GQ574" s="254"/>
      <c r="GR574" s="254"/>
      <c r="GS574" s="254"/>
      <c r="GT574" s="254"/>
      <c r="GU574" s="184"/>
      <c r="GV574" s="184"/>
      <c r="GW574" s="184"/>
      <c r="GX574" s="184"/>
      <c r="GY574" s="184"/>
      <c r="GZ574" s="184"/>
      <c r="HC574" s="184"/>
      <c r="HG574" s="285">
        <v>986.23731959610677</v>
      </c>
      <c r="HH574" s="285"/>
      <c r="HI574" s="285">
        <v>3866.8256550930141</v>
      </c>
      <c r="HJ574" s="285"/>
      <c r="HK574" s="285">
        <v>402.3660297339685</v>
      </c>
      <c r="HL574" s="285"/>
      <c r="HM574" s="285">
        <v>6839.6351098136192</v>
      </c>
      <c r="HO574" s="183">
        <v>1139.7695132762042</v>
      </c>
      <c r="HQ574" s="154"/>
      <c r="HS574" s="238">
        <v>17</v>
      </c>
      <c r="HT574" s="154"/>
      <c r="HU574" s="239"/>
      <c r="HW574" s="239">
        <v>63.053341439999997</v>
      </c>
      <c r="HX574" s="239"/>
      <c r="HY574" s="154"/>
      <c r="HZ574" s="154"/>
      <c r="IA574" s="184"/>
      <c r="IB574" s="184"/>
      <c r="ID574" s="184"/>
      <c r="IE574" s="185"/>
      <c r="IF574" s="185"/>
      <c r="IG574" s="184"/>
    </row>
    <row r="575" spans="1:241" ht="15" customHeight="1" x14ac:dyDescent="0.25">
      <c r="A575" s="156">
        <v>572</v>
      </c>
      <c r="E575" s="245">
        <v>168832</v>
      </c>
      <c r="F575" s="244"/>
      <c r="G575" s="244"/>
      <c r="H575" s="244"/>
      <c r="I575" s="244"/>
      <c r="J575" s="244"/>
      <c r="K575" s="244"/>
      <c r="L575" s="244"/>
      <c r="M575" s="244"/>
      <c r="N575" s="244"/>
      <c r="O575" s="244"/>
      <c r="P575" s="244"/>
      <c r="Q575" s="244"/>
      <c r="R575" s="244"/>
      <c r="S575" s="244"/>
      <c r="U575" s="244"/>
      <c r="V575" s="244"/>
      <c r="W575" s="244"/>
      <c r="X575" s="244"/>
      <c r="Y575" s="244"/>
      <c r="Z575" s="244"/>
      <c r="AA575" s="244"/>
      <c r="AB575" s="244"/>
      <c r="AC575" s="244"/>
      <c r="AD575" s="244"/>
      <c r="AE575" s="244"/>
      <c r="AF575" s="244"/>
      <c r="AG575" s="244"/>
      <c r="AH575" s="242"/>
      <c r="AI575" s="244"/>
      <c r="AJ575" s="244"/>
      <c r="AK575" s="244"/>
      <c r="AL575" s="244"/>
      <c r="AM575" s="244"/>
      <c r="AN575" s="244"/>
      <c r="AO575" s="244"/>
      <c r="AP575" s="244"/>
      <c r="AQ575" s="244"/>
      <c r="AR575" s="244"/>
      <c r="AS575" s="244"/>
      <c r="AT575" s="244"/>
      <c r="AU575" s="244"/>
      <c r="AV575" s="244"/>
      <c r="AW575" s="244"/>
      <c r="AX575" s="244"/>
      <c r="AY575" s="244"/>
      <c r="AZ575" s="244"/>
      <c r="BA575" s="244"/>
      <c r="BB575" s="244"/>
      <c r="BC575" s="244"/>
      <c r="BD575" s="244"/>
      <c r="BE575" s="244"/>
      <c r="BF575" s="244"/>
      <c r="BG575" s="244"/>
      <c r="BH575" s="244"/>
      <c r="BI575" s="244"/>
      <c r="BJ575" s="244"/>
      <c r="BK575" s="244"/>
      <c r="BL575" s="244"/>
      <c r="BM575" s="244"/>
      <c r="BN575" s="244"/>
      <c r="BO575" s="244"/>
      <c r="BP575" s="244"/>
      <c r="BQ575" s="244"/>
      <c r="BR575" s="244"/>
      <c r="BS575" s="244"/>
      <c r="BT575" s="244"/>
      <c r="BU575" s="244"/>
      <c r="BW575" s="244"/>
      <c r="BX575" s="244"/>
      <c r="BY575" s="244"/>
      <c r="BZ575" s="244"/>
      <c r="CA575" s="244"/>
      <c r="CB575" s="244"/>
      <c r="CC575" s="244"/>
      <c r="CE575" s="244"/>
      <c r="CF575" s="244"/>
      <c r="CG575" s="244"/>
      <c r="CH575" s="244"/>
      <c r="CI575" s="244"/>
      <c r="CJ575" s="244"/>
      <c r="CK575" s="244"/>
      <c r="CL575" s="244"/>
      <c r="CM575" s="244"/>
      <c r="CN575" s="244"/>
      <c r="CO575" s="257"/>
      <c r="CP575" s="244"/>
      <c r="CQ575" s="244"/>
      <c r="CR575" s="244"/>
      <c r="CS575" s="244"/>
      <c r="CT575" s="244"/>
      <c r="CU575" s="244"/>
      <c r="CV575" s="244"/>
      <c r="CW575" s="244"/>
      <c r="CX575" s="244"/>
      <c r="CY575" s="244"/>
      <c r="CZ575" s="244"/>
      <c r="DA575" s="244"/>
      <c r="DE575" s="244"/>
      <c r="DF575" s="244"/>
      <c r="DG575" s="244"/>
      <c r="DH575" s="244"/>
      <c r="DI575" s="244"/>
      <c r="DJ575" s="244"/>
      <c r="DK575" s="244"/>
      <c r="DL575" s="244"/>
      <c r="DM575" s="244"/>
      <c r="DN575" s="244"/>
      <c r="DO575" s="244"/>
      <c r="DP575" s="244"/>
      <c r="DQ575" s="244"/>
      <c r="DR575" s="244"/>
      <c r="DS575" s="244"/>
      <c r="DT575" s="244"/>
      <c r="DU575" s="244"/>
      <c r="DV575" s="244"/>
      <c r="DW575" s="244"/>
      <c r="DX575" s="244"/>
      <c r="DY575" s="244"/>
      <c r="DZ575" s="244"/>
      <c r="EA575" s="244"/>
      <c r="EB575" s="244"/>
      <c r="EC575" s="245">
        <v>960000</v>
      </c>
      <c r="ED575" s="244"/>
      <c r="EE575" s="245">
        <v>660000</v>
      </c>
      <c r="EK575" s="242">
        <v>3</v>
      </c>
      <c r="EO575" s="244"/>
      <c r="EP575" s="244"/>
      <c r="GA575" s="267">
        <v>2.6683087027914616</v>
      </c>
      <c r="GB575" s="267"/>
      <c r="GC575" s="267">
        <v>24.167630800874147</v>
      </c>
      <c r="GD575" s="267"/>
      <c r="GE575" s="267">
        <v>102.04669933698472</v>
      </c>
      <c r="GF575" s="267"/>
      <c r="GG575" s="267">
        <v>155.30114484818316</v>
      </c>
      <c r="GH575" s="267"/>
      <c r="GI575" s="267">
        <v>73.772346684770312</v>
      </c>
      <c r="GJ575" s="267"/>
      <c r="GK575" s="267">
        <v>13.69267550532493</v>
      </c>
      <c r="GL575" s="267"/>
      <c r="GM575" s="267">
        <v>0.18176860856130145</v>
      </c>
      <c r="GN575" s="267"/>
      <c r="GO575" s="267">
        <v>47.968800779980505</v>
      </c>
      <c r="GP575" s="254"/>
      <c r="GQ575" s="254"/>
      <c r="GR575" s="254"/>
      <c r="GS575" s="254"/>
      <c r="GT575" s="254"/>
      <c r="GU575" s="184"/>
      <c r="GV575" s="184"/>
      <c r="GW575" s="184"/>
      <c r="GX575" s="184"/>
      <c r="GY575" s="184"/>
      <c r="GZ575" s="184"/>
      <c r="HC575" s="184"/>
      <c r="HG575" s="285">
        <v>1031.787693205016</v>
      </c>
      <c r="HH575" s="285"/>
      <c r="HI575" s="285">
        <v>4312.0443277923596</v>
      </c>
      <c r="HJ575" s="285"/>
      <c r="HK575" s="285">
        <v>354.62233887430739</v>
      </c>
      <c r="HL575" s="285"/>
      <c r="HM575" s="285">
        <v>7275.5905511811025</v>
      </c>
      <c r="HO575" s="183">
        <v>1319.0628747337712</v>
      </c>
      <c r="HQ575" s="154"/>
      <c r="HS575" s="238">
        <v>17</v>
      </c>
      <c r="HT575" s="154"/>
      <c r="HU575" s="239"/>
      <c r="HW575" s="239">
        <v>49.34251479000001</v>
      </c>
      <c r="HX575" s="239"/>
      <c r="HY575" s="154"/>
      <c r="HZ575" s="154"/>
      <c r="IA575" s="184"/>
      <c r="IB575" s="184"/>
      <c r="ID575" s="184"/>
      <c r="IE575" s="185"/>
      <c r="IF575" s="185"/>
      <c r="IG575" s="184"/>
    </row>
    <row r="576" spans="1:241" ht="15" customHeight="1" x14ac:dyDescent="0.35">
      <c r="A576" s="156">
        <v>573</v>
      </c>
      <c r="E576" s="245">
        <v>170390</v>
      </c>
      <c r="F576" s="244"/>
      <c r="G576" s="244"/>
      <c r="H576" s="244"/>
      <c r="I576" s="244"/>
      <c r="J576" s="244"/>
      <c r="K576" s="244"/>
      <c r="L576" s="244"/>
      <c r="M576" s="244"/>
      <c r="N576" s="244"/>
      <c r="O576" s="244"/>
      <c r="P576" s="244"/>
      <c r="Q576" s="244"/>
      <c r="R576" s="244"/>
      <c r="S576" s="244"/>
      <c r="U576" s="244"/>
      <c r="V576" s="244"/>
      <c r="W576" s="244"/>
      <c r="X576" s="244"/>
      <c r="Y576" s="244"/>
      <c r="Z576" s="244"/>
      <c r="AA576" s="244"/>
      <c r="AB576" s="244"/>
      <c r="AC576" s="244"/>
      <c r="AD576" s="244"/>
      <c r="AE576" s="244"/>
      <c r="AF576" s="244"/>
      <c r="AG576" s="244"/>
      <c r="AH576" s="242"/>
      <c r="AI576" s="244"/>
      <c r="AJ576" s="244"/>
      <c r="AK576" s="244"/>
      <c r="AL576" s="244"/>
      <c r="AM576" s="244"/>
      <c r="AN576" s="244"/>
      <c r="AO576" s="244"/>
      <c r="AP576" s="244"/>
      <c r="AQ576" s="244"/>
      <c r="AR576" s="244"/>
      <c r="AS576" s="244"/>
      <c r="AT576" s="244"/>
      <c r="AU576" s="244"/>
      <c r="AV576" s="244"/>
      <c r="AW576" s="244"/>
      <c r="AX576" s="244"/>
      <c r="AY576" s="244"/>
      <c r="AZ576" s="244"/>
      <c r="BA576" s="244"/>
      <c r="BB576" s="244"/>
      <c r="BC576" s="244"/>
      <c r="BD576" s="244"/>
      <c r="BE576" s="244"/>
      <c r="BF576" s="244"/>
      <c r="BG576" s="244"/>
      <c r="BH576" s="244"/>
      <c r="BI576" s="244"/>
      <c r="BJ576" s="244"/>
      <c r="BK576" s="244"/>
      <c r="BL576" s="244"/>
      <c r="BM576" s="244"/>
      <c r="BN576" s="244"/>
      <c r="BO576" s="244"/>
      <c r="BP576" s="244"/>
      <c r="BQ576" s="244"/>
      <c r="BR576" s="244"/>
      <c r="BS576" s="244"/>
      <c r="BT576" s="244"/>
      <c r="BU576" s="244"/>
      <c r="BW576" s="244"/>
      <c r="BX576" s="244"/>
      <c r="BY576" s="244"/>
      <c r="BZ576" s="244"/>
      <c r="CA576" s="244"/>
      <c r="CB576" s="244"/>
      <c r="CC576" s="244"/>
      <c r="CE576" s="244"/>
      <c r="CF576" s="244"/>
      <c r="CG576" s="244"/>
      <c r="CH576" s="244"/>
      <c r="CI576" s="244"/>
      <c r="CJ576" s="244"/>
      <c r="CK576" s="244"/>
      <c r="CL576" s="244"/>
      <c r="CM576" s="244"/>
      <c r="CN576" s="244"/>
      <c r="CO576" s="257"/>
      <c r="CP576" s="244"/>
      <c r="CQ576" s="244"/>
      <c r="CR576" s="244"/>
      <c r="CS576" s="244"/>
      <c r="CT576" s="244"/>
      <c r="CU576" s="244"/>
      <c r="CV576" s="244"/>
      <c r="CW576" s="244"/>
      <c r="CX576" s="244"/>
      <c r="CY576" s="244"/>
      <c r="CZ576" s="244"/>
      <c r="DA576" s="244"/>
      <c r="DE576" s="244"/>
      <c r="DF576" s="244"/>
      <c r="DG576" s="244"/>
      <c r="DH576" s="244"/>
      <c r="DI576" s="244"/>
      <c r="DJ576" s="244"/>
      <c r="DK576" s="244"/>
      <c r="DL576" s="244"/>
      <c r="DM576" s="244"/>
      <c r="DN576" s="244"/>
      <c r="DO576" s="244"/>
      <c r="DP576" s="244"/>
      <c r="DQ576" s="244"/>
      <c r="DR576" s="244"/>
      <c r="DS576" s="244"/>
      <c r="DT576" s="244"/>
      <c r="DU576" s="244"/>
      <c r="DV576" s="244"/>
      <c r="DW576" s="244"/>
      <c r="DX576" s="244"/>
      <c r="DY576" s="244"/>
      <c r="DZ576" s="244"/>
      <c r="EA576" s="244"/>
      <c r="EB576" s="244"/>
      <c r="ED576" s="244"/>
      <c r="EK576" s="242">
        <v>0.89999999999999991</v>
      </c>
      <c r="EO576" s="244"/>
      <c r="EP576" s="244"/>
      <c r="GA576" s="267">
        <v>2.8247824762885823</v>
      </c>
      <c r="GB576" s="267"/>
      <c r="GC576" s="267">
        <v>17.862057362000737</v>
      </c>
      <c r="GD576" s="267"/>
      <c r="GE576" s="267">
        <v>83.847657782509017</v>
      </c>
      <c r="GF576" s="267"/>
      <c r="GG576" s="267">
        <v>145.25387914289584</v>
      </c>
      <c r="GH576" s="267"/>
      <c r="GI576" s="267">
        <v>76.737536177668403</v>
      </c>
      <c r="GJ576" s="267"/>
      <c r="GK576" s="267">
        <v>14.829373052254432</v>
      </c>
      <c r="GL576" s="267"/>
      <c r="GM576" s="267">
        <v>0.1864892651815328</v>
      </c>
      <c r="GN576" s="267"/>
      <c r="GO576" s="267">
        <v>44.573842362176151</v>
      </c>
      <c r="GP576" s="254"/>
      <c r="GQ576" s="254"/>
      <c r="GR576" s="254"/>
      <c r="GS576" s="254"/>
      <c r="GT576" s="254"/>
      <c r="GU576" s="184"/>
      <c r="GV576" s="184"/>
      <c r="GW576" s="184"/>
      <c r="GX576" s="184"/>
      <c r="GY576" s="184"/>
      <c r="GZ576" s="184"/>
      <c r="HC576" s="184"/>
      <c r="HG576" s="184"/>
      <c r="HH576" s="184"/>
      <c r="HI576" s="184"/>
      <c r="HJ576" s="184"/>
      <c r="HK576" s="184"/>
      <c r="HL576" s="184"/>
      <c r="HM576" s="184"/>
      <c r="HO576" s="183">
        <v>1277.9666236334995</v>
      </c>
      <c r="HQ576" s="154"/>
      <c r="HS576" s="238">
        <v>17</v>
      </c>
      <c r="HT576" s="154"/>
      <c r="HU576" s="239"/>
      <c r="HW576">
        <v>67.412974000000006</v>
      </c>
      <c r="HX576" s="239"/>
      <c r="HY576" s="154"/>
      <c r="HZ576" s="154"/>
      <c r="IA576" s="184"/>
      <c r="IB576" s="184"/>
      <c r="ID576" s="184"/>
      <c r="IE576" s="185"/>
      <c r="IF576" s="185"/>
      <c r="IG576" s="184"/>
    </row>
    <row r="577" spans="1:241" ht="15" customHeight="1" x14ac:dyDescent="0.35">
      <c r="A577" s="156">
        <v>574</v>
      </c>
      <c r="E577" s="245">
        <v>169733</v>
      </c>
      <c r="F577" s="244"/>
      <c r="G577" s="244"/>
      <c r="H577" s="244"/>
      <c r="I577" s="244"/>
      <c r="J577" s="244"/>
      <c r="K577" s="244"/>
      <c r="L577" s="244"/>
      <c r="M577" s="244"/>
      <c r="N577" s="244"/>
      <c r="O577" s="244"/>
      <c r="P577" s="244"/>
      <c r="Q577" s="244"/>
      <c r="R577" s="244"/>
      <c r="S577" s="244"/>
      <c r="U577" s="244"/>
      <c r="V577" s="244"/>
      <c r="W577" s="244"/>
      <c r="X577" s="244"/>
      <c r="Y577" s="244"/>
      <c r="Z577" s="244"/>
      <c r="AA577" s="244"/>
      <c r="AB577" s="244"/>
      <c r="AC577" s="244"/>
      <c r="AD577" s="244"/>
      <c r="AE577" s="244"/>
      <c r="AF577" s="244"/>
      <c r="AG577" s="244"/>
      <c r="AH577" s="242"/>
      <c r="AI577" s="244"/>
      <c r="AJ577" s="244"/>
      <c r="AK577" s="244"/>
      <c r="AL577" s="244"/>
      <c r="AM577" s="244"/>
      <c r="AN577" s="244"/>
      <c r="AO577" s="244"/>
      <c r="AP577" s="244"/>
      <c r="AQ577" s="244"/>
      <c r="AR577" s="244"/>
      <c r="AS577" s="244"/>
      <c r="AT577" s="244"/>
      <c r="AU577" s="244"/>
      <c r="AV577" s="244"/>
      <c r="AW577" s="244"/>
      <c r="AX577" s="244"/>
      <c r="AY577" s="244"/>
      <c r="AZ577" s="244"/>
      <c r="BA577" s="244"/>
      <c r="BB577" s="244"/>
      <c r="BC577" s="244"/>
      <c r="BD577" s="244"/>
      <c r="BE577" s="244"/>
      <c r="BF577" s="244"/>
      <c r="BG577" s="244"/>
      <c r="BH577" s="244"/>
      <c r="BI577" s="244"/>
      <c r="BJ577" s="244"/>
      <c r="BK577" s="244"/>
      <c r="BL577" s="244"/>
      <c r="BM577" s="244"/>
      <c r="BN577" s="244"/>
      <c r="BO577" s="244"/>
      <c r="BP577" s="244"/>
      <c r="BQ577" s="244"/>
      <c r="BR577" s="244"/>
      <c r="BS577" s="244"/>
      <c r="BT577" s="244"/>
      <c r="BU577" s="244"/>
      <c r="BW577" s="244"/>
      <c r="BX577" s="244"/>
      <c r="BY577" s="244"/>
      <c r="BZ577" s="244"/>
      <c r="CA577" s="244"/>
      <c r="CB577" s="244"/>
      <c r="CC577" s="244"/>
      <c r="CE577" s="244"/>
      <c r="CF577" s="244"/>
      <c r="CG577" s="244"/>
      <c r="CH577" s="244"/>
      <c r="CI577" s="244"/>
      <c r="CJ577" s="244"/>
      <c r="CK577" s="244"/>
      <c r="CL577" s="244"/>
      <c r="CM577" s="244"/>
      <c r="CN577" s="244"/>
      <c r="CO577" s="257"/>
      <c r="CP577" s="244"/>
      <c r="CQ577" s="244"/>
      <c r="CR577" s="244"/>
      <c r="CS577" s="244"/>
      <c r="CT577" s="244"/>
      <c r="CU577" s="244"/>
      <c r="CV577" s="244"/>
      <c r="CW577" s="244"/>
      <c r="CX577" s="244"/>
      <c r="CY577" s="244"/>
      <c r="CZ577" s="244"/>
      <c r="DA577" s="244"/>
      <c r="DE577" s="244"/>
      <c r="DF577" s="244"/>
      <c r="DG577" s="244"/>
      <c r="DH577" s="244"/>
      <c r="DI577" s="244"/>
      <c r="DJ577" s="244"/>
      <c r="DK577" s="244"/>
      <c r="DL577" s="244"/>
      <c r="DM577" s="244"/>
      <c r="DN577" s="244"/>
      <c r="DO577" s="244"/>
      <c r="DP577" s="244"/>
      <c r="DQ577" s="244"/>
      <c r="DR577" s="244"/>
      <c r="DS577" s="244"/>
      <c r="DT577" s="244"/>
      <c r="DU577" s="244"/>
      <c r="DV577" s="244"/>
      <c r="DW577" s="244"/>
      <c r="DX577" s="244"/>
      <c r="DY577" s="244"/>
      <c r="DZ577" s="244"/>
      <c r="EA577" s="244"/>
      <c r="EB577" s="244"/>
      <c r="ED577" s="244"/>
      <c r="EK577" s="242">
        <v>1.7999999999999998</v>
      </c>
      <c r="EO577" s="244"/>
      <c r="EP577" s="244"/>
      <c r="GA577" s="267">
        <v>0.99201080824570109</v>
      </c>
      <c r="GB577" s="267"/>
      <c r="GC577" s="267">
        <v>13.053183723328244</v>
      </c>
      <c r="GD577" s="267"/>
      <c r="GE577" s="267">
        <v>59.307954409870177</v>
      </c>
      <c r="GF577" s="267"/>
      <c r="GG577" s="267">
        <v>95.527317624400467</v>
      </c>
      <c r="GH577" s="267"/>
      <c r="GI577" s="267">
        <v>59.063446326003216</v>
      </c>
      <c r="GJ577" s="267"/>
      <c r="GK577" s="267">
        <v>11.052412145676936</v>
      </c>
      <c r="GL577" s="267"/>
      <c r="GM577" s="267">
        <v>1.9146165698064443</v>
      </c>
      <c r="GN577" s="267"/>
      <c r="GO577" s="267">
        <v>31.557262331214275</v>
      </c>
      <c r="GP577" s="254"/>
      <c r="GQ577" s="254"/>
      <c r="GR577" s="254"/>
      <c r="GS577" s="254"/>
      <c r="GT577" s="254"/>
      <c r="GU577" s="184"/>
      <c r="GV577" s="184"/>
      <c r="GW577" s="184"/>
      <c r="GX577" s="184"/>
      <c r="GY577" s="184"/>
      <c r="GZ577" s="184"/>
      <c r="HC577" s="184"/>
      <c r="HG577" s="184"/>
      <c r="HH577" s="184"/>
      <c r="HI577" s="184"/>
      <c r="HJ577" s="184"/>
      <c r="HK577" s="184"/>
      <c r="HL577" s="184"/>
      <c r="HM577" s="184"/>
      <c r="HO577" s="284">
        <v>1209.2499925976372</v>
      </c>
      <c r="HQ577" s="154"/>
      <c r="HS577" s="238">
        <v>17</v>
      </c>
      <c r="HT577" s="154"/>
      <c r="HU577" s="239"/>
      <c r="HW577">
        <v>90.34406826</v>
      </c>
      <c r="HX577" s="239"/>
      <c r="HY577" s="154"/>
      <c r="HZ577" s="154"/>
      <c r="IA577" s="184"/>
      <c r="IB577" s="184"/>
      <c r="ID577" s="184"/>
      <c r="IE577" s="185"/>
      <c r="IF577" s="185"/>
      <c r="IG577" s="184"/>
    </row>
    <row r="578" spans="1:241" ht="15" customHeight="1" x14ac:dyDescent="0.35">
      <c r="A578" s="156">
        <v>575</v>
      </c>
      <c r="E578" s="245">
        <v>170243</v>
      </c>
      <c r="F578" s="244"/>
      <c r="G578" s="244"/>
      <c r="H578" s="244"/>
      <c r="I578" s="244"/>
      <c r="J578" s="244"/>
      <c r="K578" s="244"/>
      <c r="L578" s="244"/>
      <c r="M578" s="244"/>
      <c r="N578" s="244"/>
      <c r="O578" s="244"/>
      <c r="P578" s="244"/>
      <c r="Q578" s="244"/>
      <c r="R578" s="244"/>
      <c r="S578" s="244"/>
      <c r="U578" s="244"/>
      <c r="V578" s="244"/>
      <c r="W578" s="244"/>
      <c r="X578" s="244"/>
      <c r="Y578" s="244"/>
      <c r="Z578" s="244"/>
      <c r="AA578" s="244"/>
      <c r="AB578" s="244"/>
      <c r="AC578" s="244"/>
      <c r="AD578" s="244"/>
      <c r="AE578" s="244"/>
      <c r="AF578" s="244"/>
      <c r="AG578" s="244"/>
      <c r="AH578" s="242"/>
      <c r="AI578" s="244"/>
      <c r="AJ578" s="244"/>
      <c r="AK578" s="244"/>
      <c r="AL578" s="244"/>
      <c r="AM578" s="244"/>
      <c r="AN578" s="244"/>
      <c r="AO578" s="244"/>
      <c r="AP578" s="244"/>
      <c r="AQ578" s="244"/>
      <c r="AR578" s="244"/>
      <c r="AS578" s="244"/>
      <c r="AT578" s="244"/>
      <c r="AU578" s="244"/>
      <c r="AV578" s="244"/>
      <c r="AW578" s="244"/>
      <c r="AX578" s="244"/>
      <c r="AY578" s="244"/>
      <c r="AZ578" s="244"/>
      <c r="BA578" s="244"/>
      <c r="BB578" s="244"/>
      <c r="BC578" s="244"/>
      <c r="BD578" s="244"/>
      <c r="BE578" s="244"/>
      <c r="BF578" s="244"/>
      <c r="BG578" s="244"/>
      <c r="BH578" s="244"/>
      <c r="BI578" s="244"/>
      <c r="BJ578" s="244"/>
      <c r="BK578" s="244"/>
      <c r="BL578" s="244"/>
      <c r="BM578" s="244"/>
      <c r="BN578" s="244"/>
      <c r="BO578" s="244"/>
      <c r="BP578" s="244"/>
      <c r="BQ578" s="244"/>
      <c r="BR578" s="244"/>
      <c r="BS578" s="244"/>
      <c r="BT578" s="244"/>
      <c r="BU578" s="244"/>
      <c r="BW578" s="244"/>
      <c r="BX578" s="244"/>
      <c r="BY578" s="244"/>
      <c r="BZ578" s="244"/>
      <c r="CA578" s="244"/>
      <c r="CB578" s="244"/>
      <c r="CC578" s="244"/>
      <c r="CE578" s="244"/>
      <c r="CF578" s="244"/>
      <c r="CG578" s="244"/>
      <c r="CH578" s="244"/>
      <c r="CI578" s="244"/>
      <c r="CJ578" s="244"/>
      <c r="CK578" s="244"/>
      <c r="CL578" s="244"/>
      <c r="CM578" s="244"/>
      <c r="CN578" s="244"/>
      <c r="CO578" s="257"/>
      <c r="CP578" s="244"/>
      <c r="CQ578" s="244"/>
      <c r="CR578" s="244"/>
      <c r="CS578" s="244"/>
      <c r="CT578" s="244"/>
      <c r="CU578" s="244"/>
      <c r="CV578" s="244"/>
      <c r="CW578" s="244"/>
      <c r="CX578" s="244"/>
      <c r="CY578" s="244"/>
      <c r="CZ578" s="244"/>
      <c r="DA578" s="244"/>
      <c r="DE578" s="244"/>
      <c r="DF578" s="244"/>
      <c r="DG578" s="244"/>
      <c r="DH578" s="244"/>
      <c r="DI578" s="244"/>
      <c r="DJ578" s="244"/>
      <c r="DK578" s="244"/>
      <c r="DL578" s="244"/>
      <c r="DM578" s="244"/>
      <c r="DN578" s="244"/>
      <c r="DO578" s="244"/>
      <c r="DP578" s="244"/>
      <c r="DQ578" s="244"/>
      <c r="DR578" s="244"/>
      <c r="DS578" s="244"/>
      <c r="DT578" s="244"/>
      <c r="DU578" s="244"/>
      <c r="DV578" s="244"/>
      <c r="DW578" s="244"/>
      <c r="DX578" s="244"/>
      <c r="DY578" s="244"/>
      <c r="DZ578" s="244"/>
      <c r="EA578" s="244"/>
      <c r="EB578" s="244"/>
      <c r="EC578"/>
      <c r="EE578"/>
      <c r="EK578" s="242">
        <v>2.2999999999999998</v>
      </c>
      <c r="EO578" s="244"/>
      <c r="EP578" s="244"/>
      <c r="GA578" s="267"/>
      <c r="GB578" s="267"/>
      <c r="GC578" s="267"/>
      <c r="GD578" s="267"/>
      <c r="GE578" s="267"/>
      <c r="GF578" s="267"/>
      <c r="GG578" s="267"/>
      <c r="GH578" s="267"/>
      <c r="GI578" s="267"/>
      <c r="GJ578" s="267"/>
      <c r="GK578" s="267"/>
      <c r="GL578" s="267"/>
      <c r="GM578" s="267"/>
      <c r="GN578" s="267"/>
      <c r="GO578" s="267"/>
      <c r="GP578" s="254"/>
      <c r="GQ578" s="254"/>
      <c r="GR578" s="254"/>
      <c r="GS578" s="254"/>
      <c r="GT578" s="254"/>
      <c r="GU578" s="184"/>
      <c r="GV578" s="184"/>
      <c r="GW578" s="184"/>
      <c r="GX578" s="184"/>
      <c r="GY578" s="184"/>
      <c r="GZ578" s="184"/>
      <c r="HC578" s="184"/>
      <c r="HG578" s="184"/>
      <c r="HH578" s="184"/>
      <c r="HI578" s="184"/>
      <c r="HJ578" s="184"/>
      <c r="HK578" s="184"/>
      <c r="HL578" s="184"/>
      <c r="HM578" s="184"/>
      <c r="HO578" s="284">
        <v>1149.7641509433961</v>
      </c>
      <c r="HQ578" s="154"/>
      <c r="HS578" s="238"/>
      <c r="HT578" s="154"/>
      <c r="HU578" s="239"/>
      <c r="HW578" s="239">
        <v>88.2</v>
      </c>
      <c r="HX578" s="239"/>
      <c r="HY578" s="154"/>
      <c r="HZ578" s="154"/>
      <c r="IA578" s="184"/>
      <c r="IB578" s="184"/>
      <c r="ID578" s="184"/>
      <c r="IE578" s="185"/>
      <c r="IF578" s="185"/>
      <c r="IG578" s="184"/>
    </row>
    <row r="579" spans="1:241" ht="15" customHeight="1" x14ac:dyDescent="0.35">
      <c r="A579" s="156">
        <v>576</v>
      </c>
      <c r="B579" s="197" t="s">
        <v>75</v>
      </c>
      <c r="F579" s="244"/>
      <c r="G579" s="244"/>
      <c r="H579" s="244"/>
      <c r="I579" s="244"/>
      <c r="J579" s="244"/>
      <c r="K579" s="244"/>
      <c r="L579" s="244"/>
      <c r="M579" s="244"/>
      <c r="N579" s="244"/>
      <c r="O579" s="244"/>
      <c r="P579" s="244"/>
      <c r="Q579" s="244"/>
      <c r="R579" s="244"/>
      <c r="S579" s="244"/>
      <c r="U579" s="244"/>
      <c r="V579" s="244"/>
      <c r="W579" s="244"/>
      <c r="X579" s="244"/>
      <c r="Y579" s="244"/>
      <c r="Z579" s="244"/>
      <c r="AA579" s="244"/>
      <c r="AB579" s="244"/>
      <c r="AC579" s="244"/>
      <c r="AD579" s="244"/>
      <c r="AE579" s="244"/>
      <c r="AF579" s="244"/>
      <c r="AG579" s="244"/>
      <c r="AH579" s="242"/>
      <c r="AI579" s="244"/>
      <c r="AJ579" s="244"/>
      <c r="AK579" s="244"/>
      <c r="AL579" s="244"/>
      <c r="AM579" s="244"/>
      <c r="AN579" s="244"/>
      <c r="AO579" s="244"/>
      <c r="AP579" s="244"/>
      <c r="AQ579" s="244"/>
      <c r="AR579" s="244"/>
      <c r="AS579" s="244"/>
      <c r="AT579" s="244"/>
      <c r="AU579" s="244"/>
      <c r="AV579" s="244"/>
      <c r="AW579" s="244"/>
      <c r="AX579" s="244"/>
      <c r="AY579" s="244"/>
      <c r="AZ579" s="244"/>
      <c r="BA579" s="244"/>
      <c r="BB579" s="244"/>
      <c r="BC579" s="244"/>
      <c r="BD579" s="244"/>
      <c r="BE579" s="244"/>
      <c r="BF579" s="244"/>
      <c r="BG579" s="244"/>
      <c r="BH579" s="244"/>
      <c r="BI579" s="244"/>
      <c r="BJ579" s="244"/>
      <c r="BK579" s="244"/>
      <c r="BL579" s="244"/>
      <c r="BM579" s="244"/>
      <c r="BN579" s="244"/>
      <c r="BO579" s="244"/>
      <c r="BP579" s="244"/>
      <c r="BQ579" s="244"/>
      <c r="BR579" s="244"/>
      <c r="BS579" s="244"/>
      <c r="BT579" s="244"/>
      <c r="BU579" s="244"/>
      <c r="BW579" s="244"/>
      <c r="BX579" s="244"/>
      <c r="BY579" s="244"/>
      <c r="BZ579" s="244"/>
      <c r="CA579" s="244"/>
      <c r="CB579" s="244"/>
      <c r="CC579" s="244"/>
      <c r="CE579" s="244"/>
      <c r="CF579" s="244"/>
      <c r="CG579" s="244"/>
      <c r="CH579" s="244"/>
      <c r="CI579" s="244"/>
      <c r="CJ579" s="244"/>
      <c r="CK579" s="244"/>
      <c r="CL579" s="244"/>
      <c r="CM579" s="244"/>
      <c r="CN579" s="244"/>
      <c r="CO579" s="257"/>
      <c r="CP579" s="244"/>
      <c r="CQ579" s="244"/>
      <c r="CR579" s="244"/>
      <c r="CS579" s="244"/>
      <c r="CT579" s="244"/>
      <c r="CU579" s="244"/>
      <c r="CV579" s="244"/>
      <c r="CW579" s="244"/>
      <c r="CX579" s="244"/>
      <c r="CY579" s="244"/>
      <c r="CZ579" s="244"/>
      <c r="DA579" s="244"/>
      <c r="DE579" s="244"/>
      <c r="DF579" s="244"/>
      <c r="DG579" s="244"/>
      <c r="DH579" s="244"/>
      <c r="DI579" s="244"/>
      <c r="DJ579" s="244"/>
      <c r="DK579" s="244"/>
      <c r="DL579" s="244"/>
      <c r="DM579" s="244"/>
      <c r="DN579" s="244"/>
      <c r="DO579" s="244"/>
      <c r="DP579" s="244"/>
      <c r="DQ579" s="244"/>
      <c r="DR579" s="244"/>
      <c r="DS579" s="244"/>
      <c r="DT579" s="244"/>
      <c r="DU579" s="244"/>
      <c r="DV579" s="244"/>
      <c r="DW579" s="244"/>
      <c r="DX579" s="244"/>
      <c r="DY579" s="244"/>
      <c r="DZ579" s="244"/>
      <c r="EA579" s="244"/>
      <c r="EB579" s="244"/>
      <c r="EC579"/>
      <c r="ED579" s="244"/>
      <c r="EE579"/>
      <c r="EK579" s="242"/>
      <c r="EO579" s="244"/>
      <c r="EP579" s="244"/>
      <c r="GA579" s="254"/>
      <c r="GB579" s="254"/>
      <c r="GC579" s="254"/>
      <c r="GD579" s="254"/>
      <c r="GE579" s="254"/>
      <c r="GF579" s="254"/>
      <c r="GG579" s="254"/>
      <c r="GH579" s="254"/>
      <c r="GI579" s="254"/>
      <c r="GJ579" s="254"/>
      <c r="GK579" s="254"/>
      <c r="GL579" s="254"/>
      <c r="GM579" s="254"/>
      <c r="GN579" s="254"/>
      <c r="GO579" s="254"/>
      <c r="GP579" s="254"/>
      <c r="GQ579" s="254"/>
      <c r="GR579" s="254"/>
      <c r="GS579" s="254"/>
      <c r="GT579" s="254"/>
      <c r="GU579" s="184"/>
      <c r="GV579" s="184"/>
      <c r="GW579" s="184"/>
      <c r="GX579" s="184"/>
      <c r="GY579" s="184"/>
      <c r="GZ579" s="184"/>
      <c r="HC579" s="184"/>
      <c r="HG579" s="184"/>
      <c r="HH579" s="184"/>
      <c r="HI579" s="184"/>
      <c r="HJ579" s="184"/>
      <c r="HK579" s="184"/>
      <c r="HL579" s="184"/>
      <c r="HM579" s="184"/>
      <c r="HO579" s="183"/>
      <c r="HQ579" s="154"/>
      <c r="HS579" s="238"/>
      <c r="HT579" s="154"/>
      <c r="HU579" s="239"/>
      <c r="HW579" s="239"/>
      <c r="HX579" s="239"/>
      <c r="HY579" s="154"/>
      <c r="HZ579" s="154"/>
      <c r="IA579" s="184"/>
      <c r="IB579" s="184"/>
      <c r="ID579" s="184"/>
      <c r="IE579" s="185"/>
      <c r="IF579" s="185"/>
      <c r="IG579" s="184"/>
    </row>
    <row r="580" spans="1:241" ht="15" customHeight="1" x14ac:dyDescent="0.25">
      <c r="A580" s="198">
        <v>577</v>
      </c>
      <c r="B580" s="197">
        <v>1991</v>
      </c>
      <c r="E580" s="245">
        <v>60149</v>
      </c>
      <c r="G580" s="245">
        <v>14923</v>
      </c>
      <c r="I580" s="245">
        <v>7800</v>
      </c>
      <c r="K580" s="245">
        <v>2346</v>
      </c>
      <c r="M580" s="242">
        <f>G580/E580*100</f>
        <v>24.810055030008812</v>
      </c>
      <c r="N580" s="242"/>
      <c r="O580" s="242">
        <f>I580/E580*100</f>
        <v>12.967796638348103</v>
      </c>
      <c r="P580" s="242"/>
      <c r="Q580" s="242">
        <f>K580/E580*100</f>
        <v>3.9003142196877754</v>
      </c>
      <c r="R580" s="242"/>
      <c r="S580" s="242">
        <v>29</v>
      </c>
      <c r="U580" s="242"/>
      <c r="V580" s="242"/>
      <c r="W580" s="245">
        <v>82</v>
      </c>
      <c r="Y580" s="258">
        <v>0.15813325619515958</v>
      </c>
      <c r="Z580" s="258"/>
      <c r="AA580" s="245">
        <v>7947</v>
      </c>
      <c r="AC580" s="242">
        <v>15.325426670523576</v>
      </c>
      <c r="AD580" s="242"/>
      <c r="AE580" s="245">
        <v>4283</v>
      </c>
      <c r="AG580" s="242">
        <v>8.2595699546813233</v>
      </c>
      <c r="AH580" s="242"/>
      <c r="AI580" s="245">
        <v>0.36355316011593025</v>
      </c>
      <c r="AK580" s="245">
        <v>0</v>
      </c>
      <c r="AM580" s="245">
        <v>33</v>
      </c>
      <c r="AO580" s="245">
        <v>98</v>
      </c>
      <c r="AQ580" s="245">
        <v>0</v>
      </c>
      <c r="AS580" s="245">
        <v>70</v>
      </c>
      <c r="AU580" s="245">
        <v>100</v>
      </c>
      <c r="AW580" s="245">
        <v>18</v>
      </c>
      <c r="AY580" s="245">
        <v>9</v>
      </c>
      <c r="BC580" s="245">
        <v>171</v>
      </c>
      <c r="BE580" s="245">
        <v>55</v>
      </c>
      <c r="BG580" s="245">
        <v>1</v>
      </c>
      <c r="BI580" s="245">
        <v>115</v>
      </c>
      <c r="BK580" s="242"/>
      <c r="BL580" s="242"/>
      <c r="BM580" s="245">
        <v>66</v>
      </c>
      <c r="BO580" s="245">
        <v>108</v>
      </c>
      <c r="BQ580" s="245">
        <v>71</v>
      </c>
      <c r="BS580" s="245">
        <v>69</v>
      </c>
      <c r="BU580" s="245">
        <v>11047</v>
      </c>
      <c r="BW580" s="242"/>
      <c r="BX580" s="242"/>
      <c r="BY580" s="245">
        <v>9.4436906377204881</v>
      </c>
      <c r="CA580" s="245">
        <v>3954</v>
      </c>
      <c r="CC580" s="259">
        <v>7.625108475556841</v>
      </c>
      <c r="CE580" s="242"/>
      <c r="CF580" s="242"/>
      <c r="CG580" s="245">
        <v>24401</v>
      </c>
      <c r="CI580" s="245">
        <v>1877</v>
      </c>
      <c r="CK580" s="245">
        <v>9548</v>
      </c>
      <c r="CM580" s="250">
        <f>CI580/SUM(CG580,CI580)*100</f>
        <v>7.1428571428571423</v>
      </c>
      <c r="CN580" s="242"/>
      <c r="CO580" s="253">
        <v>1.7179987004548407</v>
      </c>
      <c r="CP580" s="242"/>
      <c r="CQ580" s="250">
        <f>SUM(CG580,CI580)/SUM(CG580,CI580,CK580)*100</f>
        <v>73.348964439234081</v>
      </c>
      <c r="CR580" s="242"/>
      <c r="CS580" s="245">
        <v>14.094401756311745</v>
      </c>
      <c r="CU580" s="245">
        <v>5152</v>
      </c>
      <c r="CW580" s="245">
        <v>1192</v>
      </c>
      <c r="CY580" s="259">
        <f t="shared" ref="CY580:CY585" si="208">CU580/CG580*100</f>
        <v>21.113888775050203</v>
      </c>
      <c r="CZ580" s="259"/>
      <c r="DA580" s="259">
        <f t="shared" ref="DA580:DA585" si="209">CW580/CG580*100</f>
        <v>4.8850456948485723</v>
      </c>
      <c r="DE580" s="245">
        <v>110</v>
      </c>
      <c r="DG580" s="245">
        <v>15620</v>
      </c>
      <c r="DI580" s="245">
        <v>280</v>
      </c>
      <c r="DK580" s="245">
        <v>16233</v>
      </c>
      <c r="DM580" s="242">
        <v>0.67763198422965565</v>
      </c>
      <c r="DN580" s="242"/>
      <c r="DO580" s="242">
        <v>96.223741760611105</v>
      </c>
      <c r="DP580" s="242"/>
      <c r="DQ580" s="242">
        <v>1.7248814144027595</v>
      </c>
      <c r="DR580" s="242"/>
      <c r="DS580" s="245">
        <v>1485</v>
      </c>
      <c r="DU580" s="245">
        <v>84</v>
      </c>
      <c r="DW580" s="245">
        <v>15411</v>
      </c>
      <c r="DY580" s="242">
        <v>9.6359743040685224</v>
      </c>
      <c r="DZ580" s="242"/>
      <c r="EA580" s="242">
        <v>0.54506521315943157</v>
      </c>
      <c r="EB580" s="242"/>
      <c r="EC580" s="242">
        <v>367000</v>
      </c>
      <c r="ED580" s="242"/>
      <c r="EE580" s="242">
        <v>289500</v>
      </c>
      <c r="EF580" s="242"/>
      <c r="EG580" s="260">
        <v>3.3204205866076371</v>
      </c>
      <c r="EH580" s="242"/>
      <c r="EI580" s="260">
        <v>2.3717289904340264</v>
      </c>
      <c r="EJ580" s="242"/>
      <c r="EK580" s="242">
        <v>3</v>
      </c>
      <c r="EO580" s="259">
        <v>6.3717948717948723</v>
      </c>
      <c r="EP580" s="259"/>
      <c r="EQ580" s="244">
        <v>3727</v>
      </c>
      <c r="ES580" s="244">
        <v>10242</v>
      </c>
      <c r="EU580" s="244">
        <v>1581</v>
      </c>
      <c r="EW580" s="244">
        <v>102</v>
      </c>
      <c r="EY580" s="244">
        <v>15652</v>
      </c>
      <c r="FA580" s="244">
        <v>2225</v>
      </c>
      <c r="FC580" s="244">
        <v>264</v>
      </c>
      <c r="FE580" s="244">
        <v>356</v>
      </c>
      <c r="FG580" s="244">
        <v>18497</v>
      </c>
      <c r="FI580" s="242">
        <v>20.149213385954479</v>
      </c>
      <c r="FJ580" s="242"/>
      <c r="FK580" s="242">
        <v>55.37114126615127</v>
      </c>
      <c r="FL580" s="242"/>
      <c r="FM580" s="242">
        <v>8.5473319997837489</v>
      </c>
      <c r="FN580" s="242"/>
      <c r="FO580" s="242">
        <v>0.55144077417959669</v>
      </c>
      <c r="FP580" s="242"/>
      <c r="FQ580" s="242">
        <v>84.619127426069099</v>
      </c>
      <c r="FR580" s="242"/>
      <c r="FS580" s="242">
        <v>12.028977672054927</v>
      </c>
      <c r="FT580" s="242"/>
      <c r="FU580" s="242">
        <v>1.4272584743471914</v>
      </c>
      <c r="FV580" s="242"/>
      <c r="FW580" s="242">
        <v>1.9246364275287884</v>
      </c>
      <c r="GA580" s="254">
        <v>3.4542314335060449</v>
      </c>
      <c r="GB580" s="254"/>
      <c r="GC580" s="254">
        <v>17.196456487754038</v>
      </c>
      <c r="GD580" s="254"/>
      <c r="GE580" s="254">
        <v>116.27906976744185</v>
      </c>
      <c r="GF580" s="254"/>
      <c r="GG580" s="254">
        <v>157.46907706945765</v>
      </c>
      <c r="GH580" s="254"/>
      <c r="GI580" s="254">
        <v>65.522005131241357</v>
      </c>
      <c r="GJ580" s="254"/>
      <c r="GK580" s="254">
        <v>8.3347803438096886</v>
      </c>
      <c r="GL580" s="254"/>
      <c r="GM580" s="254">
        <v>1.1227544910179641</v>
      </c>
      <c r="GN580" s="254"/>
      <c r="GO580" s="254">
        <v>55.480625524003933</v>
      </c>
      <c r="GP580" s="254"/>
      <c r="GQ580" s="254">
        <v>753</v>
      </c>
      <c r="GR580" s="254"/>
      <c r="GS580" s="254">
        <v>89.66</v>
      </c>
      <c r="GT580" s="254"/>
      <c r="GU580" s="184">
        <v>67.39</v>
      </c>
      <c r="GV580" s="184"/>
      <c r="GW580" s="184">
        <v>74.39</v>
      </c>
      <c r="GX580" s="184"/>
      <c r="GY580" s="184">
        <v>61.9</v>
      </c>
      <c r="GZ580" s="184"/>
      <c r="HA580" s="154">
        <v>99.2</v>
      </c>
      <c r="HC580" s="184">
        <v>11</v>
      </c>
      <c r="HG580" s="184">
        <v>311</v>
      </c>
      <c r="HH580" s="184"/>
      <c r="HI580" s="184">
        <v>2156</v>
      </c>
      <c r="HJ580" s="184"/>
      <c r="HK580" s="184">
        <v>50</v>
      </c>
      <c r="HL580" s="184"/>
      <c r="HM580" s="184">
        <v>2979</v>
      </c>
      <c r="HO580" s="183">
        <v>370.90112113293435</v>
      </c>
      <c r="HQ580" s="154"/>
      <c r="HS580" s="238">
        <v>4</v>
      </c>
      <c r="HT580" s="154"/>
      <c r="HU580" s="239"/>
      <c r="HW580" s="239">
        <v>11.5</v>
      </c>
      <c r="HX580" s="239"/>
      <c r="HY580" s="154"/>
      <c r="HZ580" s="154"/>
      <c r="IA580" s="184">
        <v>4</v>
      </c>
      <c r="IB580" s="184"/>
      <c r="IC580" s="184">
        <v>41</v>
      </c>
      <c r="ID580" s="184"/>
      <c r="IE580" s="185">
        <v>0.65723533954420721</v>
      </c>
      <c r="IF580" s="185"/>
      <c r="IG580" s="184">
        <v>6.7366622303281245</v>
      </c>
    </row>
    <row r="581" spans="1:241" ht="15" customHeight="1" x14ac:dyDescent="0.25">
      <c r="A581" s="156">
        <v>578</v>
      </c>
      <c r="B581" s="197">
        <v>1996</v>
      </c>
      <c r="E581" s="245">
        <v>60818</v>
      </c>
      <c r="G581" s="245">
        <v>14468</v>
      </c>
      <c r="I581" s="245">
        <v>8146</v>
      </c>
      <c r="K581" s="245">
        <v>2739</v>
      </c>
      <c r="M581" s="242">
        <f t="shared" ref="M581:M585" si="210">G581/E581*100</f>
        <v>23.789009832615342</v>
      </c>
      <c r="N581" s="242"/>
      <c r="O581" s="242">
        <f t="shared" ref="O581:O584" si="211">I581/E581*100</f>
        <v>13.394060968792134</v>
      </c>
      <c r="P581" s="242"/>
      <c r="Q581" s="242">
        <f t="shared" ref="Q581:Q584" si="212">K581/E581*100</f>
        <v>4.5036009076260317</v>
      </c>
      <c r="R581" s="242"/>
      <c r="S581" s="242">
        <v>31</v>
      </c>
      <c r="U581" s="242"/>
      <c r="V581" s="242"/>
      <c r="W581" s="245">
        <v>114</v>
      </c>
      <c r="Y581" s="258">
        <v>0.20949335685539447</v>
      </c>
      <c r="Z581" s="258"/>
      <c r="AA581" s="245">
        <v>7971</v>
      </c>
      <c r="AC581" s="242">
        <v>14.647996030652186</v>
      </c>
      <c r="AD581" s="242"/>
      <c r="AE581" s="245">
        <v>4220</v>
      </c>
      <c r="AG581" s="242">
        <v>7.7549295256996897</v>
      </c>
      <c r="AH581" s="242"/>
      <c r="AI581" s="245">
        <v>0.27990902956539127</v>
      </c>
      <c r="AK581" s="245">
        <v>0</v>
      </c>
      <c r="AM581" s="245">
        <v>40</v>
      </c>
      <c r="AO581" s="245">
        <v>107</v>
      </c>
      <c r="AQ581" s="245">
        <v>0</v>
      </c>
      <c r="AS581" s="245">
        <v>76</v>
      </c>
      <c r="AU581" s="245">
        <v>87</v>
      </c>
      <c r="AW581" s="245">
        <v>14</v>
      </c>
      <c r="AY581" s="245">
        <v>7</v>
      </c>
      <c r="BC581" s="245">
        <v>149</v>
      </c>
      <c r="BE581" s="245">
        <v>42</v>
      </c>
      <c r="BG581" s="245">
        <v>0</v>
      </c>
      <c r="BI581" s="245">
        <v>107</v>
      </c>
      <c r="BK581" s="242"/>
      <c r="BL581" s="242"/>
      <c r="BM581" s="245">
        <v>71</v>
      </c>
      <c r="BO581" s="245">
        <v>139</v>
      </c>
      <c r="BQ581" s="245">
        <v>115</v>
      </c>
      <c r="BS581" s="245">
        <v>56</v>
      </c>
      <c r="BU581" s="245">
        <v>13631</v>
      </c>
      <c r="BW581" s="242"/>
      <c r="BX581" s="242"/>
      <c r="BY581" s="245">
        <v>9.5157384987893465</v>
      </c>
      <c r="CA581" s="245">
        <v>5333</v>
      </c>
      <c r="CC581" s="259">
        <v>9.8002462465773554</v>
      </c>
      <c r="CE581" s="242"/>
      <c r="CF581" s="242"/>
      <c r="CG581" s="245">
        <v>27405</v>
      </c>
      <c r="CI581" s="245">
        <v>1465</v>
      </c>
      <c r="CK581" s="245">
        <v>10223</v>
      </c>
      <c r="CM581" s="250">
        <f t="shared" ref="CM581:CM585" si="213">CI581/SUM(CG581,CI581)*100</f>
        <v>5.0744717700034636</v>
      </c>
      <c r="CN581" s="242"/>
      <c r="CO581" s="253">
        <v>1.7229111608050418</v>
      </c>
      <c r="CP581" s="242"/>
      <c r="CQ581" s="250">
        <f t="shared" ref="CQ581:CQ585" si="214">SUM(CG581,CI581)/SUM(CG581,CI581,CK581)*100</f>
        <v>73.849538280510572</v>
      </c>
      <c r="CR581" s="242"/>
      <c r="CS581" s="245">
        <v>10.678579025739204</v>
      </c>
      <c r="CU581" s="245">
        <v>6124</v>
      </c>
      <c r="CW581" s="245">
        <v>1249</v>
      </c>
      <c r="CY581" s="259">
        <f t="shared" si="208"/>
        <v>22.346287173873382</v>
      </c>
      <c r="CZ581" s="259"/>
      <c r="DA581" s="259">
        <f t="shared" si="209"/>
        <v>4.5575624885969717</v>
      </c>
      <c r="DE581" s="245">
        <v>453</v>
      </c>
      <c r="DG581" s="245">
        <v>16502</v>
      </c>
      <c r="DI581" s="245">
        <v>284</v>
      </c>
      <c r="DK581" s="245">
        <v>17696</v>
      </c>
      <c r="DM581" s="242">
        <v>2.559900542495479</v>
      </c>
      <c r="DN581" s="242"/>
      <c r="DO581" s="242">
        <v>93.252712477396031</v>
      </c>
      <c r="DP581" s="242"/>
      <c r="DQ581" s="242">
        <v>1.604882459312839</v>
      </c>
      <c r="DR581" s="242"/>
      <c r="DS581" s="245">
        <v>1680</v>
      </c>
      <c r="DU581" s="245">
        <v>71</v>
      </c>
      <c r="DW581" s="245">
        <v>16898</v>
      </c>
      <c r="DY581" s="242">
        <v>9.9420049710024863</v>
      </c>
      <c r="DZ581" s="242"/>
      <c r="EA581" s="242">
        <v>0.42016806722689076</v>
      </c>
      <c r="EB581" s="242"/>
      <c r="EC581" s="242">
        <v>390050</v>
      </c>
      <c r="ED581" s="242"/>
      <c r="EE581" s="242">
        <v>295000</v>
      </c>
      <c r="EF581" s="242"/>
      <c r="EG581" s="260">
        <v>4.3319512346061018</v>
      </c>
      <c r="EH581" s="242"/>
      <c r="EI581" s="260">
        <v>3.4500897332755738</v>
      </c>
      <c r="EJ581" s="242"/>
      <c r="EK581" s="242">
        <v>14.899999999999999</v>
      </c>
      <c r="EO581" s="259">
        <v>2.6761600785661677</v>
      </c>
      <c r="EP581" s="259"/>
      <c r="EQ581" s="244">
        <v>4143</v>
      </c>
      <c r="ES581" s="244">
        <v>10023</v>
      </c>
      <c r="EU581" s="244">
        <v>1752</v>
      </c>
      <c r="EW581" s="244">
        <v>127</v>
      </c>
      <c r="EY581" s="244">
        <v>16045</v>
      </c>
      <c r="FA581" s="244">
        <v>2330</v>
      </c>
      <c r="FC581" s="244">
        <v>239</v>
      </c>
      <c r="FE581" s="244">
        <v>509</v>
      </c>
      <c r="FG581" s="244">
        <v>19123</v>
      </c>
      <c r="FI581" s="242">
        <v>21.665010720075305</v>
      </c>
      <c r="FJ581" s="242"/>
      <c r="FK581" s="242">
        <v>52.413324269204622</v>
      </c>
      <c r="FL581" s="242"/>
      <c r="FM581" s="242">
        <v>9.1617424044344506</v>
      </c>
      <c r="FN581" s="242"/>
      <c r="FO581" s="242">
        <v>0.66412173822099041</v>
      </c>
      <c r="FP581" s="242"/>
      <c r="FQ581" s="242">
        <v>83.904199131935371</v>
      </c>
      <c r="FR581" s="242"/>
      <c r="FS581" s="242">
        <v>12.184280709093761</v>
      </c>
      <c r="FT581" s="242"/>
      <c r="FU581" s="242">
        <v>1.2498039010615489</v>
      </c>
      <c r="FV581" s="242"/>
      <c r="FW581" s="242">
        <v>2.6617162579093239</v>
      </c>
      <c r="GA581" s="254">
        <v>1.1502080912639201</v>
      </c>
      <c r="GB581" s="254"/>
      <c r="GC581" s="254">
        <v>19.221592202550099</v>
      </c>
      <c r="GD581" s="254"/>
      <c r="GE581" s="254">
        <v>108.67680725447353</v>
      </c>
      <c r="GF581" s="254"/>
      <c r="GG581" s="254">
        <v>177.54075250240743</v>
      </c>
      <c r="GH581" s="254"/>
      <c r="GI581" s="254">
        <v>66.729962003112576</v>
      </c>
      <c r="GJ581" s="254"/>
      <c r="GK581" s="254">
        <v>6.3875635053436355</v>
      </c>
      <c r="GL581" s="254"/>
      <c r="GM581" s="254">
        <v>0</v>
      </c>
      <c r="GN581" s="254"/>
      <c r="GO581" s="254">
        <v>56.699862284070711</v>
      </c>
      <c r="GP581" s="254"/>
      <c r="GQ581" s="254">
        <v>775</v>
      </c>
      <c r="GR581" s="254"/>
      <c r="GS581" s="254">
        <v>83.86</v>
      </c>
      <c r="GT581" s="254"/>
      <c r="GU581" s="184">
        <v>66.67</v>
      </c>
      <c r="GV581" s="184"/>
      <c r="GW581" s="184">
        <v>69.900000000000006</v>
      </c>
      <c r="GX581" s="184"/>
      <c r="GY581" s="184">
        <v>58.800000000000004</v>
      </c>
      <c r="GZ581" s="184"/>
      <c r="HA581" s="154">
        <v>98.5</v>
      </c>
      <c r="HC581" s="184">
        <v>10.7</v>
      </c>
      <c r="HG581" s="184">
        <v>259</v>
      </c>
      <c r="HH581" s="184"/>
      <c r="HI581" s="184">
        <v>1958</v>
      </c>
      <c r="HJ581" s="184"/>
      <c r="HK581" s="184">
        <v>76</v>
      </c>
      <c r="HL581" s="184"/>
      <c r="HM581" s="184">
        <v>2526</v>
      </c>
      <c r="HO581" s="183">
        <v>300.9193835308983</v>
      </c>
      <c r="HQ581" s="154"/>
      <c r="HS581" s="238">
        <v>4</v>
      </c>
      <c r="HT581" s="154"/>
      <c r="HU581" s="239"/>
      <c r="HW581" s="239">
        <v>11.8</v>
      </c>
      <c r="HX581" s="239"/>
      <c r="HY581" s="154"/>
      <c r="HZ581" s="154"/>
      <c r="IA581" s="184">
        <v>1</v>
      </c>
      <c r="IB581" s="184"/>
      <c r="IC581" s="184">
        <v>44</v>
      </c>
      <c r="ID581" s="184"/>
      <c r="IE581" s="185">
        <v>0.16381626367865804</v>
      </c>
      <c r="IF581" s="185"/>
      <c r="IG581" s="184">
        <v>7.207915601860952</v>
      </c>
    </row>
    <row r="582" spans="1:241" ht="15" customHeight="1" x14ac:dyDescent="0.25">
      <c r="A582" s="156">
        <v>579</v>
      </c>
      <c r="B582" s="197">
        <v>2001</v>
      </c>
      <c r="E582" s="245">
        <v>60983</v>
      </c>
      <c r="G582" s="245">
        <v>14485</v>
      </c>
      <c r="I582" s="245">
        <v>8669</v>
      </c>
      <c r="K582" s="245">
        <v>3273</v>
      </c>
      <c r="M582" s="242">
        <f t="shared" si="210"/>
        <v>23.752521194431235</v>
      </c>
      <c r="N582" s="242"/>
      <c r="O582" s="242">
        <f t="shared" si="211"/>
        <v>14.21543708902481</v>
      </c>
      <c r="P582" s="242"/>
      <c r="Q582" s="242">
        <f t="shared" si="212"/>
        <v>5.367069511175246</v>
      </c>
      <c r="R582" s="242"/>
      <c r="S582" s="242">
        <v>33</v>
      </c>
      <c r="U582" s="242"/>
      <c r="V582" s="242"/>
      <c r="W582" s="245">
        <v>133</v>
      </c>
      <c r="Y582" s="258">
        <v>0.22867557297845637</v>
      </c>
      <c r="Z582" s="258"/>
      <c r="AA582" s="245">
        <v>8162</v>
      </c>
      <c r="AC582" s="242">
        <v>14.033458846993691</v>
      </c>
      <c r="AD582" s="242"/>
      <c r="AE582" s="245">
        <v>4344</v>
      </c>
      <c r="AG582" s="242">
        <v>7.4689224738226647</v>
      </c>
      <c r="AH582" s="242"/>
      <c r="AI582" s="245">
        <v>0.32937097573055968</v>
      </c>
      <c r="AK582" s="245">
        <v>0</v>
      </c>
      <c r="AM582" s="245">
        <v>54</v>
      </c>
      <c r="AO582" s="245">
        <v>143</v>
      </c>
      <c r="AQ582" s="245">
        <v>0</v>
      </c>
      <c r="AS582" s="245">
        <v>69</v>
      </c>
      <c r="AU582" s="245">
        <v>100</v>
      </c>
      <c r="AW582" s="245">
        <v>21</v>
      </c>
      <c r="AY582" s="245">
        <v>8</v>
      </c>
      <c r="BC582" s="245">
        <v>126</v>
      </c>
      <c r="BE582" s="245">
        <v>55</v>
      </c>
      <c r="BG582" s="245">
        <v>1</v>
      </c>
      <c r="BI582" s="245">
        <v>70</v>
      </c>
      <c r="BK582" s="242"/>
      <c r="BL582" s="242"/>
      <c r="BM582" s="245">
        <v>94</v>
      </c>
      <c r="BO582" s="245">
        <v>297</v>
      </c>
      <c r="BQ582" s="245">
        <v>151</v>
      </c>
      <c r="BS582" s="245">
        <v>61</v>
      </c>
      <c r="BU582" s="245">
        <v>13729</v>
      </c>
      <c r="BW582" s="242"/>
      <c r="BX582" s="242"/>
      <c r="BY582" s="245">
        <v>7.733271590645983</v>
      </c>
      <c r="CA582" s="245">
        <v>6964</v>
      </c>
      <c r="CC582" s="259">
        <v>11.973659324977218</v>
      </c>
      <c r="CE582" s="242"/>
      <c r="CF582" s="242"/>
      <c r="CG582" s="245">
        <v>30778</v>
      </c>
      <c r="CI582" s="245">
        <v>1214</v>
      </c>
      <c r="CK582" s="245">
        <v>10585</v>
      </c>
      <c r="CM582" s="250">
        <f t="shared" si="213"/>
        <v>3.7946986746686671</v>
      </c>
      <c r="CN582" s="242"/>
      <c r="CO582" s="253">
        <v>1.7798013245033113</v>
      </c>
      <c r="CP582" s="242"/>
      <c r="CQ582" s="250">
        <f t="shared" si="214"/>
        <v>75.139159640181319</v>
      </c>
      <c r="CR582" s="242"/>
      <c r="CS582" s="245">
        <v>9.9527930763178603</v>
      </c>
      <c r="CU582" s="245">
        <v>6983</v>
      </c>
      <c r="CW582" s="245">
        <v>1388</v>
      </c>
      <c r="CY582" s="259">
        <f t="shared" si="208"/>
        <v>22.688283839105853</v>
      </c>
      <c r="CZ582" s="259"/>
      <c r="DA582" s="259">
        <f t="shared" si="209"/>
        <v>4.5097147313015791</v>
      </c>
      <c r="DE582" s="245">
        <v>907</v>
      </c>
      <c r="DG582" s="245">
        <v>17901</v>
      </c>
      <c r="DI582" s="245">
        <v>278</v>
      </c>
      <c r="DK582" s="245">
        <v>19254</v>
      </c>
      <c r="DM582" s="242">
        <v>4.7107094629687341</v>
      </c>
      <c r="DN582" s="242"/>
      <c r="DO582" s="242">
        <v>92.972888750389529</v>
      </c>
      <c r="DP582" s="242"/>
      <c r="DQ582" s="242">
        <v>1.4438558221668225</v>
      </c>
      <c r="DR582" s="242"/>
      <c r="DS582" s="245">
        <v>1689</v>
      </c>
      <c r="DU582" s="245">
        <v>103</v>
      </c>
      <c r="DW582" s="245">
        <v>18499</v>
      </c>
      <c r="DY582" s="242">
        <v>9.1302232553110976</v>
      </c>
      <c r="DZ582" s="242"/>
      <c r="EA582" s="242">
        <v>0.55678685334342393</v>
      </c>
      <c r="EB582" s="242"/>
      <c r="EC582" s="242">
        <v>430500</v>
      </c>
      <c r="ED582" s="242"/>
      <c r="EE582" s="242">
        <v>326731</v>
      </c>
      <c r="EF582" s="242"/>
      <c r="EG582" s="260">
        <v>5.1877470355731221</v>
      </c>
      <c r="EH582" s="242"/>
      <c r="EI582" s="260">
        <v>3.7688760514847472</v>
      </c>
      <c r="EJ582" s="242"/>
      <c r="EK582" s="242">
        <v>9.1999999999999993</v>
      </c>
      <c r="EO582" s="259">
        <v>1.4765255508132427</v>
      </c>
      <c r="EP582" s="259"/>
      <c r="EQ582" s="244">
        <v>4652</v>
      </c>
      <c r="ES582" s="244">
        <v>9777</v>
      </c>
      <c r="EU582" s="244">
        <v>1893</v>
      </c>
      <c r="EW582" s="244">
        <v>126</v>
      </c>
      <c r="EY582" s="244">
        <v>16448</v>
      </c>
      <c r="FA582" s="244">
        <v>2652</v>
      </c>
      <c r="FC582" s="244">
        <v>262</v>
      </c>
      <c r="FE582" s="244">
        <v>444</v>
      </c>
      <c r="FG582" s="244">
        <v>19806</v>
      </c>
      <c r="FI582" s="242">
        <v>23.487831970110069</v>
      </c>
      <c r="FJ582" s="242"/>
      <c r="FK582" s="242">
        <v>49.363829142684033</v>
      </c>
      <c r="FL582" s="242"/>
      <c r="FM582" s="242">
        <v>9.5577097849136621</v>
      </c>
      <c r="FN582" s="242"/>
      <c r="FO582" s="242">
        <v>0.6361708573159649</v>
      </c>
      <c r="FP582" s="242"/>
      <c r="FQ582" s="242">
        <v>83.045541755023734</v>
      </c>
      <c r="FR582" s="242"/>
      <c r="FS582" s="242">
        <v>13.38988185398364</v>
      </c>
      <c r="FT582" s="242"/>
      <c r="FU582" s="242">
        <v>1.3228314652125619</v>
      </c>
      <c r="FV582" s="242"/>
      <c r="FW582" s="242">
        <v>2.2417449257800666</v>
      </c>
      <c r="GA582" s="254">
        <v>2.2980164266236827</v>
      </c>
      <c r="GB582" s="254"/>
      <c r="GC582" s="254">
        <v>16.217118187575792</v>
      </c>
      <c r="GD582" s="254"/>
      <c r="GE582" s="254">
        <v>96.404987990826882</v>
      </c>
      <c r="GF582" s="254"/>
      <c r="GG582" s="254">
        <v>189.5775122845302</v>
      </c>
      <c r="GH582" s="254"/>
      <c r="GI582" s="254">
        <v>67.169615636812651</v>
      </c>
      <c r="GJ582" s="254"/>
      <c r="GK582" s="254">
        <v>9.4324159967189196</v>
      </c>
      <c r="GL582" s="254"/>
      <c r="GM582" s="254">
        <v>0</v>
      </c>
      <c r="GN582" s="254"/>
      <c r="GO582" s="254">
        <v>57.049384924474957</v>
      </c>
      <c r="GP582" s="254"/>
      <c r="GQ582" s="254">
        <v>728</v>
      </c>
      <c r="GR582" s="254"/>
      <c r="GS582" s="254">
        <v>94.8</v>
      </c>
      <c r="GT582" s="254"/>
      <c r="GU582" s="184">
        <v>68.400000000000006</v>
      </c>
      <c r="GV582" s="184"/>
      <c r="GW582" s="184">
        <v>74.2</v>
      </c>
      <c r="GX582" s="184"/>
      <c r="GY582" s="184">
        <v>62.8</v>
      </c>
      <c r="GZ582" s="184"/>
      <c r="HA582" s="154">
        <v>98.1</v>
      </c>
      <c r="HC582" s="184">
        <v>11.1</v>
      </c>
      <c r="HG582" s="184">
        <v>337</v>
      </c>
      <c r="HH582" s="184"/>
      <c r="HI582" s="184">
        <v>2069</v>
      </c>
      <c r="HJ582" s="184"/>
      <c r="HK582" s="184">
        <v>81</v>
      </c>
      <c r="HL582" s="184"/>
      <c r="HM582" s="184">
        <v>2822</v>
      </c>
      <c r="HO582" s="183">
        <v>272.94550955309285</v>
      </c>
      <c r="HQ582" s="154"/>
      <c r="HS582" s="238">
        <v>4</v>
      </c>
      <c r="HT582" s="154"/>
      <c r="HU582" s="239"/>
      <c r="HW582" s="239">
        <v>10.371760709999998</v>
      </c>
      <c r="HX582" s="239"/>
      <c r="HY582" s="154"/>
      <c r="HZ582" s="154"/>
      <c r="IA582" s="184">
        <v>0</v>
      </c>
      <c r="IB582" s="184"/>
      <c r="IC582" s="184">
        <v>41</v>
      </c>
      <c r="ID582" s="184"/>
      <c r="IE582" s="185">
        <v>0</v>
      </c>
      <c r="IF582" s="185"/>
      <c r="IG582" s="184">
        <v>6.6621169282766246</v>
      </c>
    </row>
    <row r="583" spans="1:241" ht="15" customHeight="1" x14ac:dyDescent="0.25">
      <c r="A583" s="156">
        <v>580</v>
      </c>
      <c r="B583" s="197">
        <v>2006</v>
      </c>
      <c r="E583" s="245">
        <v>60861</v>
      </c>
      <c r="G583" s="245">
        <v>13332</v>
      </c>
      <c r="I583" s="245">
        <v>9179</v>
      </c>
      <c r="K583" s="245">
        <v>4035</v>
      </c>
      <c r="M583" s="242">
        <f t="shared" si="210"/>
        <v>21.905653867008429</v>
      </c>
      <c r="N583" s="242"/>
      <c r="O583" s="242">
        <f t="shared" si="211"/>
        <v>15.081907954190696</v>
      </c>
      <c r="P583" s="242"/>
      <c r="Q583" s="242">
        <f t="shared" si="212"/>
        <v>6.6298614876521915</v>
      </c>
      <c r="R583" s="242"/>
      <c r="S583" s="242">
        <v>36</v>
      </c>
      <c r="U583" s="242"/>
      <c r="V583" s="242"/>
      <c r="W583" s="245">
        <v>155</v>
      </c>
      <c r="Y583" s="258">
        <v>0.26450511945392491</v>
      </c>
      <c r="Z583" s="258"/>
      <c r="AA583" s="245">
        <v>8330</v>
      </c>
      <c r="AC583" s="242">
        <v>14.215017064846416</v>
      </c>
      <c r="AD583" s="242"/>
      <c r="AE583" s="245">
        <v>4383</v>
      </c>
      <c r="AG583" s="242">
        <v>7.4795221843003414</v>
      </c>
      <c r="AH583" s="242"/>
      <c r="AI583" s="245">
        <v>0.78308136572108034</v>
      </c>
      <c r="AK583" s="245">
        <v>6</v>
      </c>
      <c r="AM583" s="245">
        <v>81</v>
      </c>
      <c r="AO583" s="245">
        <v>157</v>
      </c>
      <c r="AQ583" s="245">
        <v>3</v>
      </c>
      <c r="AS583" s="245">
        <v>65</v>
      </c>
      <c r="AU583" s="245">
        <v>102</v>
      </c>
      <c r="AW583" s="245">
        <v>38</v>
      </c>
      <c r="AY583" s="245">
        <v>22</v>
      </c>
      <c r="BC583" s="245">
        <v>103</v>
      </c>
      <c r="BE583" s="245">
        <v>44</v>
      </c>
      <c r="BG583" s="245">
        <v>0</v>
      </c>
      <c r="BI583" s="245">
        <v>59</v>
      </c>
      <c r="BK583" s="242"/>
      <c r="BL583" s="242"/>
      <c r="BM583" s="245">
        <v>100</v>
      </c>
      <c r="BO583" s="245">
        <v>392</v>
      </c>
      <c r="BQ583" s="245">
        <v>182</v>
      </c>
      <c r="BS583" s="245">
        <v>64</v>
      </c>
      <c r="BU583" s="245">
        <v>15870</v>
      </c>
      <c r="BW583" s="242"/>
      <c r="BX583" s="242"/>
      <c r="BY583" s="245">
        <v>6.2</v>
      </c>
      <c r="CA583" s="245">
        <v>8429</v>
      </c>
      <c r="CC583" s="259">
        <v>14.383959044368599</v>
      </c>
      <c r="CE583" s="242"/>
      <c r="CF583" s="242"/>
      <c r="CG583" s="245">
        <v>31729</v>
      </c>
      <c r="CI583" s="245">
        <v>1000</v>
      </c>
      <c r="CK583" s="245">
        <v>10883</v>
      </c>
      <c r="CM583" s="250">
        <f t="shared" si="213"/>
        <v>3.0553942986342388</v>
      </c>
      <c r="CN583" s="242"/>
      <c r="CO583" s="253">
        <v>1.6559855192994473</v>
      </c>
      <c r="CP583" s="242"/>
      <c r="CQ583" s="250">
        <f t="shared" si="214"/>
        <v>75.045858937906999</v>
      </c>
      <c r="CR583" s="242"/>
      <c r="CS583" s="245">
        <v>9.2818301143821493</v>
      </c>
      <c r="CU583" s="245">
        <v>7615</v>
      </c>
      <c r="CW583" s="245">
        <v>1867</v>
      </c>
      <c r="CY583" s="259">
        <f t="shared" si="208"/>
        <v>24.000126067635286</v>
      </c>
      <c r="CZ583" s="259"/>
      <c r="DA583" s="259">
        <f t="shared" si="209"/>
        <v>5.8842068769895048</v>
      </c>
      <c r="DE583" s="245">
        <v>395</v>
      </c>
      <c r="DG583" s="245">
        <v>18011</v>
      </c>
      <c r="DI583" s="245">
        <v>662</v>
      </c>
      <c r="DK583" s="245">
        <v>19123</v>
      </c>
      <c r="DM583" s="242">
        <v>2.0655754850180412</v>
      </c>
      <c r="DN583" s="242"/>
      <c r="DO583" s="242">
        <v>94.185012811797307</v>
      </c>
      <c r="DP583" s="242"/>
      <c r="DQ583" s="242">
        <v>3.4617999267897299</v>
      </c>
      <c r="DR583" s="242"/>
      <c r="DS583" s="245">
        <v>1785</v>
      </c>
      <c r="DU583" s="245">
        <v>180</v>
      </c>
      <c r="DW583" s="245">
        <v>19124</v>
      </c>
      <c r="DY583" s="242">
        <v>9.3338213762811115</v>
      </c>
      <c r="DZ583" s="242"/>
      <c r="EA583" s="242">
        <v>0.94122568500313741</v>
      </c>
      <c r="EB583" s="242"/>
      <c r="EC583" s="242">
        <v>460000</v>
      </c>
      <c r="ED583" s="242"/>
      <c r="EE583" s="242">
        <v>355075</v>
      </c>
      <c r="EF583" s="242"/>
      <c r="EG583" s="260">
        <v>5.9973837089530715</v>
      </c>
      <c r="EH583" s="242"/>
      <c r="EI583" s="260">
        <v>4.60941040748218</v>
      </c>
      <c r="EJ583" s="242"/>
      <c r="EK583" s="242">
        <v>15.4</v>
      </c>
      <c r="EO583" s="259">
        <v>0.74082144024403529</v>
      </c>
      <c r="EP583" s="259"/>
      <c r="EQ583" s="244">
        <v>5273</v>
      </c>
      <c r="ES583" s="244">
        <v>9653</v>
      </c>
      <c r="EU583" s="244">
        <v>1948</v>
      </c>
      <c r="EW583" s="244">
        <v>133</v>
      </c>
      <c r="EY583" s="244">
        <v>17003</v>
      </c>
      <c r="FA583" s="261">
        <v>3034</v>
      </c>
      <c r="FB583" s="261"/>
      <c r="FC583" s="261">
        <v>534</v>
      </c>
      <c r="FD583" s="261"/>
      <c r="FE583" s="261">
        <v>1632</v>
      </c>
      <c r="FF583" s="261"/>
      <c r="FG583" s="261">
        <v>21788</v>
      </c>
      <c r="FI583" s="263">
        <v>24.201395263447768</v>
      </c>
      <c r="FJ583" s="263"/>
      <c r="FK583" s="263">
        <v>44.304204149072888</v>
      </c>
      <c r="FL583" s="263"/>
      <c r="FM583" s="263">
        <v>8.9407013034698011</v>
      </c>
      <c r="FN583" s="263"/>
      <c r="FO583" s="263">
        <v>0.61042775839911878</v>
      </c>
      <c r="FP583" s="263"/>
      <c r="FQ583" s="263">
        <v>78.038369744813664</v>
      </c>
      <c r="FR583" s="263"/>
      <c r="FS583" s="263">
        <v>12.993390857352672</v>
      </c>
      <c r="FT583" s="263"/>
      <c r="FU583" s="263">
        <v>1.1474205984945842</v>
      </c>
      <c r="FV583" s="263"/>
      <c r="FW583" s="263">
        <v>2.6390673765375436</v>
      </c>
      <c r="GA583" s="254">
        <v>1.1478108361364436</v>
      </c>
      <c r="GB583" s="254"/>
      <c r="GC583" s="254">
        <v>14.334655361544904</v>
      </c>
      <c r="GD583" s="254"/>
      <c r="GE583" s="254">
        <v>81.876644475998063</v>
      </c>
      <c r="GF583" s="254"/>
      <c r="GG583" s="254">
        <v>167.54956493750353</v>
      </c>
      <c r="GH583" s="254"/>
      <c r="GI583" s="254">
        <v>72.736331518685617</v>
      </c>
      <c r="GJ583" s="254"/>
      <c r="GK583" s="254">
        <v>7.0502819273656581</v>
      </c>
      <c r="GL583" s="254"/>
      <c r="GM583" s="254">
        <v>0</v>
      </c>
      <c r="GN583" s="254"/>
      <c r="GO583" s="254">
        <v>51.514649771961466</v>
      </c>
      <c r="GP583" s="254"/>
      <c r="GQ583" s="254">
        <v>692</v>
      </c>
      <c r="GR583" s="254"/>
      <c r="GS583" s="254">
        <v>92.8</v>
      </c>
      <c r="GT583" s="254"/>
      <c r="GU583" s="184">
        <v>78.3</v>
      </c>
      <c r="GV583" s="184"/>
      <c r="GW583" s="184">
        <v>74.2</v>
      </c>
      <c r="GX583" s="184"/>
      <c r="GY583" s="184">
        <v>91.1</v>
      </c>
      <c r="GZ583" s="184"/>
      <c r="HC583" s="184">
        <v>10.9375</v>
      </c>
      <c r="HG583" s="184">
        <v>331</v>
      </c>
      <c r="HH583" s="184"/>
      <c r="HI583" s="184">
        <v>1759</v>
      </c>
      <c r="HJ583" s="184"/>
      <c r="HK583" s="184">
        <v>114</v>
      </c>
      <c r="HL583" s="184"/>
      <c r="HM583" s="184">
        <v>2535</v>
      </c>
      <c r="HO583" s="183">
        <v>314.84184116885029</v>
      </c>
      <c r="HQ583" s="154"/>
      <c r="HS583" s="238">
        <v>4</v>
      </c>
      <c r="HT583" s="154"/>
      <c r="HU583" s="239"/>
      <c r="HW583" s="239">
        <v>9.6270000000000007</v>
      </c>
      <c r="HX583" s="239"/>
      <c r="HY583" s="154"/>
      <c r="HZ583" s="154"/>
      <c r="IA583" s="184">
        <v>3</v>
      </c>
      <c r="IB583" s="184"/>
      <c r="IC583" s="184">
        <v>49</v>
      </c>
      <c r="ID583" s="184"/>
      <c r="IE583" s="185">
        <v>0.48369933249492114</v>
      </c>
      <c r="IF583" s="185"/>
      <c r="IG583" s="184">
        <v>7.9004224307503792</v>
      </c>
    </row>
    <row r="584" spans="1:241" ht="15" customHeight="1" x14ac:dyDescent="0.25">
      <c r="A584" s="156">
        <v>581</v>
      </c>
      <c r="B584" s="197">
        <v>2011</v>
      </c>
      <c r="E584" s="245">
        <v>61044</v>
      </c>
      <c r="G584" s="245">
        <v>12428</v>
      </c>
      <c r="I584" s="245">
        <v>9188</v>
      </c>
      <c r="K584" s="245">
        <v>5534</v>
      </c>
      <c r="M584" s="242">
        <f t="shared" si="210"/>
        <v>20.359085249983618</v>
      </c>
      <c r="N584" s="242"/>
      <c r="O584" s="242">
        <f t="shared" si="211"/>
        <v>15.051438306795099</v>
      </c>
      <c r="P584" s="242"/>
      <c r="Q584" s="242">
        <f t="shared" si="212"/>
        <v>9.0655920319769354</v>
      </c>
      <c r="R584" s="242"/>
      <c r="S584" s="242">
        <v>38</v>
      </c>
      <c r="U584" s="242"/>
      <c r="V584" s="242"/>
      <c r="W584" s="245">
        <v>180</v>
      </c>
      <c r="Y584" s="258">
        <v>0.30347478630317126</v>
      </c>
      <c r="Z584" s="258"/>
      <c r="AA584" s="245">
        <v>8838</v>
      </c>
      <c r="AC584" s="242">
        <v>14.90061200748571</v>
      </c>
      <c r="AD584" s="242"/>
      <c r="AE584" s="245">
        <v>4843</v>
      </c>
      <c r="AG584" s="242">
        <v>8.165157722590326</v>
      </c>
      <c r="AH584" s="244"/>
      <c r="AI584" s="245">
        <v>0.54535336672231505</v>
      </c>
      <c r="AK584" s="245">
        <v>10</v>
      </c>
      <c r="AM584" s="245">
        <v>140</v>
      </c>
      <c r="AO584" s="245">
        <v>172</v>
      </c>
      <c r="AQ584" s="245">
        <v>10</v>
      </c>
      <c r="AS584" s="245">
        <v>71</v>
      </c>
      <c r="AU584" s="245">
        <v>127</v>
      </c>
      <c r="AW584" s="245">
        <v>33</v>
      </c>
      <c r="AY584" s="245">
        <v>41</v>
      </c>
      <c r="BC584" s="245">
        <v>69</v>
      </c>
      <c r="BE584" s="245">
        <v>32</v>
      </c>
      <c r="BG584" s="245">
        <v>0</v>
      </c>
      <c r="BI584" s="245">
        <v>37</v>
      </c>
      <c r="BK584" s="242"/>
      <c r="BL584" s="242"/>
      <c r="BM584" s="245">
        <v>136</v>
      </c>
      <c r="BO584" s="245">
        <v>587</v>
      </c>
      <c r="BQ584" s="245">
        <v>262</v>
      </c>
      <c r="BS584" s="245">
        <v>75</v>
      </c>
      <c r="BU584" s="245">
        <v>18740</v>
      </c>
      <c r="BW584" s="242"/>
      <c r="BX584" s="242"/>
      <c r="BY584" s="245">
        <v>6.3</v>
      </c>
      <c r="CA584" s="245">
        <v>9968</v>
      </c>
      <c r="CC584" s="259">
        <v>16.805759277055621</v>
      </c>
      <c r="CE584" s="242"/>
      <c r="CF584" s="242"/>
      <c r="CG584" s="245">
        <v>32500</v>
      </c>
      <c r="CI584" s="245">
        <v>1201</v>
      </c>
      <c r="CK584" s="245">
        <v>11833</v>
      </c>
      <c r="CM584" s="250">
        <f t="shared" si="213"/>
        <v>3.5636924720334711</v>
      </c>
      <c r="CN584" s="242"/>
      <c r="CO584" s="253">
        <v>2.1857794371322572</v>
      </c>
      <c r="CP584" s="242"/>
      <c r="CQ584" s="250">
        <f t="shared" si="214"/>
        <v>74.012825580884609</v>
      </c>
      <c r="CR584" s="242"/>
      <c r="CS584" s="245">
        <v>8.6869495596477186</v>
      </c>
      <c r="CU584" s="245">
        <v>8098</v>
      </c>
      <c r="CW584" s="245">
        <v>1709</v>
      </c>
      <c r="CY584" s="259">
        <f t="shared" si="208"/>
        <v>24.916923076923077</v>
      </c>
      <c r="CZ584" s="259"/>
      <c r="DA584" s="259">
        <f t="shared" si="209"/>
        <v>5.2584615384615381</v>
      </c>
      <c r="DE584" s="245">
        <v>376</v>
      </c>
      <c r="DG584" s="245">
        <v>18798</v>
      </c>
      <c r="DI584" s="245">
        <v>590</v>
      </c>
      <c r="DK584" s="245">
        <v>19806</v>
      </c>
      <c r="DM584" s="242">
        <v>1.8984146218317681</v>
      </c>
      <c r="DN584" s="242"/>
      <c r="DO584" s="242">
        <v>94.910633141472275</v>
      </c>
      <c r="DP584" s="242"/>
      <c r="DQ584" s="242">
        <v>2.9788952842572956</v>
      </c>
      <c r="DR584" s="242"/>
      <c r="DS584" s="245">
        <v>1911</v>
      </c>
      <c r="DU584" s="245">
        <v>173</v>
      </c>
      <c r="DW584" s="245">
        <v>19804</v>
      </c>
      <c r="DY584" s="242">
        <v>9.6495657442940814</v>
      </c>
      <c r="DZ584" s="242"/>
      <c r="EA584" s="242">
        <v>0.87356089678852755</v>
      </c>
      <c r="EB584" s="242"/>
      <c r="EC584" s="242">
        <v>480000</v>
      </c>
      <c r="ED584" s="242"/>
      <c r="EE584" s="242">
        <v>385000</v>
      </c>
      <c r="EF584" s="242"/>
      <c r="EG584" s="242">
        <v>5.7826788596019369</v>
      </c>
      <c r="EH584" s="242"/>
      <c r="EI584" s="242">
        <v>4.2661772616523752</v>
      </c>
      <c r="EJ584" s="242"/>
      <c r="EK584" s="242">
        <v>14.299999999999999</v>
      </c>
      <c r="EO584" s="259">
        <v>0.64214192424902039</v>
      </c>
      <c r="EP584" s="259"/>
      <c r="EQ584" s="266">
        <v>6103</v>
      </c>
      <c r="ER584" s="266"/>
      <c r="ES584" s="266">
        <v>9717</v>
      </c>
      <c r="ET584" s="266"/>
      <c r="EU584" s="266">
        <v>2078</v>
      </c>
      <c r="EV584" s="266"/>
      <c r="EW584" s="266">
        <v>133</v>
      </c>
      <c r="EX584" s="266"/>
      <c r="EY584" s="244">
        <v>18031</v>
      </c>
      <c r="FA584" s="244">
        <v>3078</v>
      </c>
      <c r="FC584" s="244">
        <v>232</v>
      </c>
      <c r="FE584" s="244">
        <v>399</v>
      </c>
      <c r="FG584" s="244">
        <f t="shared" ref="FG584" si="215">SUM(EY584,FA584,FC584,FE584)</f>
        <v>21740</v>
      </c>
      <c r="FI584" s="257">
        <f>EQ584/FG584*100</f>
        <v>28.072677092916283</v>
      </c>
      <c r="FJ584" s="257"/>
      <c r="FK584" s="257">
        <f>ES584/FG584*100</f>
        <v>44.696412143514259</v>
      </c>
      <c r="FL584" s="257"/>
      <c r="FM584" s="257">
        <f>EU584/FG584*100</f>
        <v>9.5584176632934685</v>
      </c>
      <c r="FN584" s="257"/>
      <c r="FO584" s="257">
        <f>EW584/FG584*100</f>
        <v>0.6117755289788408</v>
      </c>
      <c r="FP584" s="257"/>
      <c r="FQ584" s="257">
        <f>EY584/FG584*100</f>
        <v>82.939282428702853</v>
      </c>
      <c r="FS584" s="242">
        <f>FA584/FG584*100</f>
        <v>14.158233670653173</v>
      </c>
      <c r="FT584" s="242"/>
      <c r="FU584" s="242">
        <f>FC584/FG584*100</f>
        <v>1.0671573137074517</v>
      </c>
      <c r="FV584" s="242"/>
      <c r="FW584" s="242">
        <f>FE584/FG584*100</f>
        <v>1.8353265869365227</v>
      </c>
      <c r="GA584" s="254">
        <v>1.9110265865461926</v>
      </c>
      <c r="GB584" s="254"/>
      <c r="GC584" s="254">
        <v>11.158775444264649</v>
      </c>
      <c r="GD584" s="254"/>
      <c r="GE584" s="254">
        <v>75.092350361756161</v>
      </c>
      <c r="GF584" s="254"/>
      <c r="GG584" s="254">
        <v>166.36556804786025</v>
      </c>
      <c r="GH584" s="254"/>
      <c r="GI584" s="254">
        <v>78.598859763245557</v>
      </c>
      <c r="GJ584" s="254"/>
      <c r="GK584" s="254">
        <v>12.911047947126782</v>
      </c>
      <c r="GL584" s="254"/>
      <c r="GM584" s="254">
        <v>0</v>
      </c>
      <c r="GN584" s="254"/>
      <c r="GO584" s="254">
        <v>51.830155038984131</v>
      </c>
      <c r="GP584" s="254"/>
      <c r="GQ584" s="254">
        <v>761</v>
      </c>
      <c r="GR584" s="254"/>
      <c r="GS584" s="254">
        <v>83.7</v>
      </c>
      <c r="GT584" s="254"/>
      <c r="GU584" s="184">
        <v>72.7</v>
      </c>
      <c r="GV584" s="184"/>
      <c r="GW584" s="184">
        <v>65</v>
      </c>
      <c r="GX584" s="184"/>
      <c r="GY584" s="184">
        <v>49.900000000000006</v>
      </c>
      <c r="GZ584" s="184"/>
      <c r="HC584" s="184">
        <v>12.3</v>
      </c>
      <c r="HG584" s="184">
        <v>418</v>
      </c>
      <c r="HH584" s="184"/>
      <c r="HI584" s="184">
        <v>2159</v>
      </c>
      <c r="HJ584" s="184"/>
      <c r="HK584" s="184">
        <v>92</v>
      </c>
      <c r="HL584" s="184"/>
      <c r="HM584" s="184">
        <v>2906</v>
      </c>
      <c r="HO584" s="183">
        <v>266.18031251540395</v>
      </c>
      <c r="HQ584" s="154"/>
      <c r="HS584" s="238">
        <v>4</v>
      </c>
      <c r="HT584" s="154"/>
      <c r="HU584" s="239"/>
      <c r="HW584" s="239">
        <v>10.133385539999999</v>
      </c>
      <c r="HX584" s="239"/>
      <c r="HY584" s="154"/>
      <c r="HZ584" s="154"/>
      <c r="IA584" s="184">
        <v>2</v>
      </c>
      <c r="IB584" s="184"/>
      <c r="IC584" s="184">
        <v>44</v>
      </c>
      <c r="ID584" s="184"/>
      <c r="IE584" s="185">
        <v>0.32097576632964209</v>
      </c>
      <c r="IF584" s="185"/>
      <c r="IG584" s="184">
        <v>7.0614668592521266</v>
      </c>
    </row>
    <row r="585" spans="1:241" ht="15" customHeight="1" x14ac:dyDescent="0.25">
      <c r="A585" s="156">
        <v>582</v>
      </c>
      <c r="B585" s="155"/>
      <c r="C585" s="244"/>
      <c r="D585" s="244"/>
      <c r="E585" s="245">
        <v>61542</v>
      </c>
      <c r="F585" s="244"/>
      <c r="G585" s="244">
        <v>12061</v>
      </c>
      <c r="H585" s="244"/>
      <c r="I585" s="244">
        <v>8557</v>
      </c>
      <c r="J585" s="244"/>
      <c r="K585" s="244">
        <v>8035</v>
      </c>
      <c r="L585" s="244"/>
      <c r="M585" s="242">
        <f t="shared" si="210"/>
        <v>19.597998115108382</v>
      </c>
      <c r="N585" s="242"/>
      <c r="O585" s="242">
        <f>I585/E585*100</f>
        <v>13.904325501283676</v>
      </c>
      <c r="P585" s="242"/>
      <c r="Q585" s="242">
        <f>K585/E585*100</f>
        <v>13.05612427285431</v>
      </c>
      <c r="R585" s="242"/>
      <c r="S585" s="244">
        <v>41</v>
      </c>
      <c r="U585" s="244"/>
      <c r="V585" s="244"/>
      <c r="W585" s="244">
        <v>232</v>
      </c>
      <c r="X585" s="244"/>
      <c r="Y585" s="244">
        <v>0.3786271501778895</v>
      </c>
      <c r="Z585" s="244"/>
      <c r="AA585" s="244">
        <v>12316</v>
      </c>
      <c r="AB585" s="244"/>
      <c r="AC585" s="244">
        <v>20.099879230995199</v>
      </c>
      <c r="AD585" s="244"/>
      <c r="AE585" s="244">
        <v>8112</v>
      </c>
      <c r="AF585" s="244"/>
      <c r="AG585" s="245">
        <v>13.238894147599311</v>
      </c>
      <c r="AH585" s="244"/>
      <c r="AI585" s="244"/>
      <c r="AJ585" s="244"/>
      <c r="AK585" s="244">
        <v>12</v>
      </c>
      <c r="AL585" s="244"/>
      <c r="AM585" s="244">
        <v>415</v>
      </c>
      <c r="AN585" s="244"/>
      <c r="AO585" s="244">
        <v>254</v>
      </c>
      <c r="AP585" s="244"/>
      <c r="AQ585" s="244">
        <v>17</v>
      </c>
      <c r="AR585" s="244"/>
      <c r="AS585" s="244">
        <v>105</v>
      </c>
      <c r="AT585" s="244"/>
      <c r="AU585" s="244">
        <v>155</v>
      </c>
      <c r="AV585" s="244"/>
      <c r="AW585" s="244">
        <v>31</v>
      </c>
      <c r="AX585" s="244"/>
      <c r="AY585" s="244">
        <v>73</v>
      </c>
      <c r="AZ585" s="244"/>
      <c r="BA585" s="244"/>
      <c r="BB585" s="244"/>
      <c r="BC585" s="244">
        <v>56</v>
      </c>
      <c r="BD585" s="244"/>
      <c r="BE585" s="244">
        <v>28</v>
      </c>
      <c r="BF585" s="244"/>
      <c r="BG585" s="244">
        <v>0</v>
      </c>
      <c r="BH585" s="244"/>
      <c r="BI585" s="244">
        <v>28</v>
      </c>
      <c r="BJ585" s="244"/>
      <c r="BK585" s="244"/>
      <c r="BL585" s="244"/>
      <c r="BM585" s="244">
        <v>216</v>
      </c>
      <c r="BN585" s="244"/>
      <c r="BO585" s="244">
        <v>548</v>
      </c>
      <c r="BP585" s="244"/>
      <c r="BQ585" s="244">
        <v>273</v>
      </c>
      <c r="BR585" s="244"/>
      <c r="BS585" s="244">
        <v>60</v>
      </c>
      <c r="BT585" s="244"/>
      <c r="BU585" s="244">
        <v>25344</v>
      </c>
      <c r="BW585" s="244"/>
      <c r="BX585" s="244"/>
      <c r="BY585" s="244"/>
      <c r="BZ585" s="244"/>
      <c r="CA585" s="244">
        <v>12066</v>
      </c>
      <c r="CB585" s="244"/>
      <c r="CC585" s="244">
        <v>19.691875836406957</v>
      </c>
      <c r="CE585" s="244"/>
      <c r="CF585" s="244"/>
      <c r="CG585" s="256">
        <v>32576</v>
      </c>
      <c r="CH585" s="256"/>
      <c r="CI585" s="256">
        <v>1451</v>
      </c>
      <c r="CJ585" s="256"/>
      <c r="CK585" s="256">
        <v>13145</v>
      </c>
      <c r="CL585" s="244"/>
      <c r="CM585" s="250">
        <f t="shared" si="213"/>
        <v>4.2642607341229022</v>
      </c>
      <c r="CN585" s="244"/>
      <c r="CO585" s="257">
        <v>2.3226761671216396</v>
      </c>
      <c r="CP585" s="244"/>
      <c r="CQ585" s="250">
        <f t="shared" si="214"/>
        <v>72.133892987365385</v>
      </c>
      <c r="CR585" s="244"/>
      <c r="CS585" s="245">
        <v>6.594885598923284</v>
      </c>
      <c r="CT585" s="244"/>
      <c r="CU585" s="245">
        <v>8457</v>
      </c>
      <c r="CW585" s="245">
        <v>1810</v>
      </c>
      <c r="CX585" s="244"/>
      <c r="CY585" s="252">
        <f t="shared" si="208"/>
        <v>25.960830058939095</v>
      </c>
      <c r="CZ585" s="244"/>
      <c r="DA585" s="252">
        <f t="shared" si="209"/>
        <v>5.5562377210216107</v>
      </c>
      <c r="DE585" s="244">
        <v>601</v>
      </c>
      <c r="DF585" s="244"/>
      <c r="DG585" s="244">
        <v>20231</v>
      </c>
      <c r="DH585" s="244"/>
      <c r="DI585" s="244">
        <v>815</v>
      </c>
      <c r="DJ585" s="244"/>
      <c r="DK585" s="244">
        <v>21743</v>
      </c>
      <c r="DL585" s="244"/>
      <c r="DM585" s="244">
        <v>2.7641079887779973</v>
      </c>
      <c r="DN585" s="244"/>
      <c r="DO585" s="244">
        <v>93.046037805270672</v>
      </c>
      <c r="DP585" s="244"/>
      <c r="DQ585" s="244">
        <v>3.7483327967621762</v>
      </c>
      <c r="DR585" s="244"/>
      <c r="DS585" s="244">
        <v>1908</v>
      </c>
      <c r="DT585" s="244"/>
      <c r="DU585" s="244">
        <v>122</v>
      </c>
      <c r="DV585" s="244"/>
      <c r="DW585" s="244">
        <v>21750</v>
      </c>
      <c r="DX585" s="244"/>
      <c r="DY585" s="244">
        <v>8.7724137931034498</v>
      </c>
      <c r="DZ585" s="244"/>
      <c r="EA585" s="244">
        <v>0.56091954022988499</v>
      </c>
      <c r="EB585" s="244"/>
      <c r="EC585" s="245">
        <v>574500</v>
      </c>
      <c r="ED585" s="244"/>
      <c r="EE585" s="245">
        <v>438500</v>
      </c>
      <c r="EG585" s="245">
        <v>8.6999999999999993</v>
      </c>
      <c r="EI585" s="245">
        <v>6</v>
      </c>
      <c r="EK585" s="242">
        <v>15</v>
      </c>
      <c r="EO585" s="244">
        <v>0.7</v>
      </c>
      <c r="EP585" s="244"/>
      <c r="GA585" s="254">
        <v>2.2908471058162667</v>
      </c>
      <c r="GB585" s="254"/>
      <c r="GC585" s="254">
        <v>7.6967758587052693</v>
      </c>
      <c r="GD585" s="254"/>
      <c r="GE585" s="254">
        <v>77.12714432769782</v>
      </c>
      <c r="GF585" s="254"/>
      <c r="GG585" s="254">
        <v>177.94829526727725</v>
      </c>
      <c r="GH585" s="254"/>
      <c r="GI585" s="254">
        <v>80.744212312606663</v>
      </c>
      <c r="GJ585" s="254"/>
      <c r="GK585" s="254">
        <v>15.164007571514361</v>
      </c>
      <c r="GL585" s="254"/>
      <c r="GM585" s="254">
        <v>0</v>
      </c>
      <c r="GN585" s="254"/>
      <c r="GO585" s="254">
        <v>53.512903516074374</v>
      </c>
      <c r="GP585" s="254"/>
      <c r="GQ585" s="254">
        <v>717</v>
      </c>
      <c r="GR585" s="254"/>
      <c r="GS585" s="254">
        <v>88.5</v>
      </c>
      <c r="GT585" s="254"/>
      <c r="GU585" s="184">
        <v>79.400000000000006</v>
      </c>
      <c r="GV585" s="184"/>
      <c r="GW585" s="184">
        <v>71.300000000000011</v>
      </c>
      <c r="GX585" s="184"/>
      <c r="GY585" s="184">
        <v>59.9</v>
      </c>
      <c r="GZ585" s="184"/>
      <c r="HC585" s="184"/>
      <c r="HG585" s="184">
        <v>376</v>
      </c>
      <c r="HH585" s="184"/>
      <c r="HI585" s="184">
        <v>1762</v>
      </c>
      <c r="HJ585" s="184"/>
      <c r="HK585" s="184">
        <v>72</v>
      </c>
      <c r="HL585" s="184"/>
      <c r="HM585" s="184">
        <v>2471</v>
      </c>
      <c r="HO585" s="183">
        <v>283.40213616407834</v>
      </c>
      <c r="HQ585" s="154"/>
      <c r="HS585" s="238">
        <v>4</v>
      </c>
      <c r="HT585" s="154"/>
      <c r="HU585" s="239"/>
      <c r="HW585" s="239">
        <v>10.31241108</v>
      </c>
      <c r="HX585" s="239"/>
      <c r="HY585" s="154"/>
      <c r="HZ585" s="154"/>
      <c r="IA585" s="184">
        <v>2</v>
      </c>
      <c r="IB585" s="184"/>
      <c r="IC585" s="184">
        <v>47</v>
      </c>
      <c r="ID585" s="184"/>
      <c r="IE585" s="185">
        <v>0.31655086180972131</v>
      </c>
      <c r="IF585" s="185"/>
      <c r="IG585" s="184">
        <v>7.4389452525284492</v>
      </c>
    </row>
    <row r="586" spans="1:241" ht="15" customHeight="1" x14ac:dyDescent="0.25">
      <c r="A586" s="156">
        <v>583</v>
      </c>
      <c r="B586" s="155"/>
      <c r="C586" s="244"/>
      <c r="D586" s="244"/>
      <c r="E586" s="245">
        <v>62142</v>
      </c>
      <c r="F586" s="244"/>
      <c r="G586" s="244">
        <v>11667</v>
      </c>
      <c r="H586" s="244"/>
      <c r="I586" s="244">
        <v>8395</v>
      </c>
      <c r="J586" s="244"/>
      <c r="K586" s="244">
        <v>10428</v>
      </c>
      <c r="L586" s="244"/>
      <c r="M586" s="244">
        <v>18.549964226091102</v>
      </c>
      <c r="N586" s="244"/>
      <c r="O586" s="244">
        <v>13.347642896891646</v>
      </c>
      <c r="P586" s="244"/>
      <c r="Q586" s="244">
        <v>16.580014309563559</v>
      </c>
      <c r="R586" s="244"/>
      <c r="S586" s="244">
        <v>42</v>
      </c>
      <c r="U586" s="244"/>
      <c r="V586" s="244"/>
      <c r="W586" s="245">
        <v>380</v>
      </c>
      <c r="Y586" s="245">
        <v>0.61968982893299196</v>
      </c>
      <c r="AA586" s="245">
        <v>10308</v>
      </c>
      <c r="AC586" s="245">
        <v>16.835709735900824</v>
      </c>
      <c r="AE586" s="245">
        <v>6020</v>
      </c>
      <c r="AG586" s="245">
        <v>9.8419082184838249</v>
      </c>
      <c r="AK586" s="245">
        <v>18</v>
      </c>
      <c r="AM586" s="245">
        <v>529</v>
      </c>
      <c r="AO586" s="245">
        <v>380</v>
      </c>
      <c r="AQ586" s="245">
        <v>28</v>
      </c>
      <c r="AS586" s="245">
        <v>140</v>
      </c>
      <c r="AU586" s="245">
        <v>190</v>
      </c>
      <c r="AW586" s="245">
        <v>66</v>
      </c>
      <c r="AY586" s="245">
        <v>77</v>
      </c>
      <c r="AZ586" s="244"/>
      <c r="BA586" s="244"/>
      <c r="BB586" s="244"/>
      <c r="BC586" s="244">
        <v>85</v>
      </c>
      <c r="BD586" s="244"/>
      <c r="BE586" s="244">
        <v>32</v>
      </c>
      <c r="BF586" s="244"/>
      <c r="BG586" s="244">
        <v>1</v>
      </c>
      <c r="BH586" s="244"/>
      <c r="BI586" s="244">
        <v>52</v>
      </c>
      <c r="BJ586" s="244"/>
      <c r="BK586" s="244"/>
      <c r="BL586" s="244"/>
      <c r="BM586" s="245">
        <v>352</v>
      </c>
      <c r="BO586" s="245">
        <v>609</v>
      </c>
      <c r="BQ586" s="245">
        <v>479</v>
      </c>
      <c r="BS586" s="245">
        <v>78</v>
      </c>
      <c r="BU586" s="245">
        <v>31528</v>
      </c>
      <c r="BW586" s="244"/>
      <c r="BX586" s="244"/>
      <c r="BY586" s="244"/>
      <c r="BZ586" s="244"/>
      <c r="CA586" s="244">
        <v>14333</v>
      </c>
      <c r="CB586" s="244"/>
      <c r="CC586" s="244">
        <v>23.664701900374791</v>
      </c>
      <c r="CE586" s="244"/>
      <c r="CF586" s="244"/>
      <c r="CG586" s="244">
        <v>33770</v>
      </c>
      <c r="CH586" s="244"/>
      <c r="CI586" s="244">
        <v>1221</v>
      </c>
      <c r="CJ586" s="244"/>
      <c r="CK586" s="244">
        <v>14767</v>
      </c>
      <c r="CL586" s="244"/>
      <c r="CM586" s="244">
        <v>3.4894687205281354</v>
      </c>
      <c r="CN586" s="244"/>
      <c r="CO586" s="257">
        <v>2.9</v>
      </c>
      <c r="CP586" s="244"/>
      <c r="CQ586" s="244">
        <v>70.322360223481652</v>
      </c>
      <c r="CR586" s="244"/>
      <c r="CS586" s="244">
        <v>7.2719161275931299</v>
      </c>
      <c r="CT586" s="244"/>
      <c r="CU586" s="244">
        <v>9097</v>
      </c>
      <c r="CV586" s="244"/>
      <c r="CW586" s="244">
        <v>1864</v>
      </c>
      <c r="CX586" s="244"/>
      <c r="CY586" s="244">
        <v>27.308477425552351</v>
      </c>
      <c r="CZ586" s="244"/>
      <c r="DA586" s="244">
        <v>5.5955811719500481</v>
      </c>
      <c r="DE586" s="245">
        <v>609</v>
      </c>
      <c r="DG586" s="245">
        <v>19557</v>
      </c>
      <c r="DI586" s="245">
        <v>726</v>
      </c>
      <c r="DK586" s="245">
        <v>20910</v>
      </c>
      <c r="DM586" s="245">
        <v>2.9124820659971307</v>
      </c>
      <c r="DO586" s="245">
        <v>93.529411764705884</v>
      </c>
      <c r="DQ586" s="245">
        <v>3.472022955523673</v>
      </c>
      <c r="DS586" s="245">
        <v>1858</v>
      </c>
      <c r="DU586" s="245">
        <v>114</v>
      </c>
      <c r="DW586" s="245">
        <v>20907</v>
      </c>
      <c r="DY586" s="245">
        <v>8.9654506851959077</v>
      </c>
      <c r="EA586" s="245">
        <v>0.5500868558193398</v>
      </c>
      <c r="EB586" s="244"/>
      <c r="EC586" s="245">
        <v>581000</v>
      </c>
      <c r="ED586" s="244"/>
      <c r="EE586" s="245">
        <v>447500</v>
      </c>
      <c r="EK586" s="242">
        <v>12.9</v>
      </c>
      <c r="EO586" s="244">
        <v>0.29779630732578916</v>
      </c>
      <c r="EP586" s="244"/>
      <c r="GA586" s="254">
        <v>2.3255385686475467</v>
      </c>
      <c r="GB586" s="254"/>
      <c r="GC586" s="254">
        <v>15.74707664133836</v>
      </c>
      <c r="GD586" s="254"/>
      <c r="GE586" s="254">
        <v>75.895763250882951</v>
      </c>
      <c r="GF586" s="254"/>
      <c r="GG586" s="254">
        <v>161.89277904854978</v>
      </c>
      <c r="GH586" s="254"/>
      <c r="GI586" s="254">
        <v>94.408373643448257</v>
      </c>
      <c r="GJ586" s="254"/>
      <c r="GK586" s="254">
        <v>11.136172926992423</v>
      </c>
      <c r="GL586" s="254"/>
      <c r="GM586" s="254">
        <v>0</v>
      </c>
      <c r="GN586" s="254"/>
      <c r="GO586" s="254">
        <v>54.406763952745038</v>
      </c>
      <c r="GP586" s="254"/>
      <c r="GQ586" s="254">
        <v>714</v>
      </c>
      <c r="GR586" s="254"/>
      <c r="GS586" s="254">
        <v>92.5</v>
      </c>
      <c r="GT586" s="254"/>
      <c r="GU586" s="184">
        <v>82.3</v>
      </c>
      <c r="GV586" s="184"/>
      <c r="GW586" s="184">
        <v>71.7</v>
      </c>
      <c r="GX586" s="184"/>
      <c r="GY586" s="184">
        <v>60.2</v>
      </c>
      <c r="GZ586" s="184"/>
      <c r="HC586" s="184"/>
      <c r="HG586" s="184">
        <v>395</v>
      </c>
      <c r="HH586" s="184"/>
      <c r="HI586" s="184">
        <v>1861</v>
      </c>
      <c r="HJ586" s="184"/>
      <c r="HK586" s="184">
        <v>77</v>
      </c>
      <c r="HL586" s="184"/>
      <c r="HM586" s="184">
        <v>2677</v>
      </c>
      <c r="HO586" s="183">
        <v>216.11257352702222</v>
      </c>
      <c r="HQ586" s="154"/>
      <c r="HS586" s="238">
        <v>4</v>
      </c>
      <c r="HT586" s="154"/>
      <c r="HU586" s="239"/>
      <c r="HW586" s="239">
        <v>10.78437797</v>
      </c>
      <c r="HX586" s="239"/>
      <c r="HY586" s="154"/>
      <c r="HZ586" s="154"/>
      <c r="IA586" s="184">
        <v>2</v>
      </c>
      <c r="IB586" s="184"/>
      <c r="IC586" s="184">
        <v>55</v>
      </c>
      <c r="ID586" s="184"/>
      <c r="IE586" s="185">
        <v>0.31334701615303867</v>
      </c>
      <c r="IF586" s="185"/>
      <c r="IG586" s="184">
        <v>8.6170429442085634</v>
      </c>
    </row>
    <row r="587" spans="1:241" ht="15" customHeight="1" x14ac:dyDescent="0.25">
      <c r="A587" s="156">
        <v>584</v>
      </c>
      <c r="B587" s="155"/>
      <c r="C587" s="244"/>
      <c r="D587" s="244"/>
      <c r="E587" s="245">
        <v>62300</v>
      </c>
      <c r="F587" s="244"/>
      <c r="G587" s="244"/>
      <c r="H587" s="244"/>
      <c r="I587" s="244"/>
      <c r="J587" s="244"/>
      <c r="K587" s="244"/>
      <c r="L587" s="244"/>
      <c r="M587" s="244"/>
      <c r="N587" s="244"/>
      <c r="O587" s="244"/>
      <c r="P587" s="244"/>
      <c r="Q587" s="244"/>
      <c r="R587" s="244"/>
      <c r="S587" s="244"/>
      <c r="U587" s="244"/>
      <c r="V587" s="244"/>
      <c r="W587" s="244"/>
      <c r="X587" s="244"/>
      <c r="Y587" s="244"/>
      <c r="Z587" s="244"/>
      <c r="AA587" s="244"/>
      <c r="AB587" s="244"/>
      <c r="AC587" s="244"/>
      <c r="AD587" s="244"/>
      <c r="AE587" s="244"/>
      <c r="AF587" s="244"/>
      <c r="AG587" s="244"/>
      <c r="AH587" s="244"/>
      <c r="AI587" s="244"/>
      <c r="AJ587" s="244"/>
      <c r="AK587" s="244"/>
      <c r="AL587" s="244"/>
      <c r="AM587" s="244"/>
      <c r="AN587" s="244"/>
      <c r="AO587" s="244"/>
      <c r="AP587" s="244"/>
      <c r="AQ587" s="244"/>
      <c r="AR587" s="244"/>
      <c r="AS587" s="244"/>
      <c r="AT587" s="244"/>
      <c r="AU587" s="244"/>
      <c r="AV587" s="244"/>
      <c r="AW587" s="244"/>
      <c r="AX587" s="244"/>
      <c r="AY587" s="244"/>
      <c r="AZ587" s="244"/>
      <c r="BA587" s="244"/>
      <c r="BB587" s="244"/>
      <c r="BC587" s="244">
        <v>87</v>
      </c>
      <c r="BD587" s="244"/>
      <c r="BE587" s="244">
        <v>43</v>
      </c>
      <c r="BF587" s="244"/>
      <c r="BG587" s="244">
        <v>1</v>
      </c>
      <c r="BH587" s="244"/>
      <c r="BI587" s="244">
        <v>42</v>
      </c>
      <c r="BJ587" s="244"/>
      <c r="BK587" s="244"/>
      <c r="BL587" s="244"/>
      <c r="BM587" s="244"/>
      <c r="BN587" s="244"/>
      <c r="BO587" s="244"/>
      <c r="BP587" s="244"/>
      <c r="BQ587" s="244"/>
      <c r="BR587" s="244"/>
      <c r="BS587" s="244"/>
      <c r="BT587" s="244"/>
      <c r="BU587" s="244"/>
      <c r="BW587" s="244"/>
      <c r="BX587" s="244"/>
      <c r="BY587" s="244"/>
      <c r="BZ587" s="244"/>
      <c r="CA587" s="244"/>
      <c r="CB587" s="244"/>
      <c r="CC587" s="244"/>
      <c r="CE587" s="244"/>
      <c r="CF587" s="244"/>
      <c r="CG587" s="244"/>
      <c r="CH587" s="244"/>
      <c r="CI587" s="244"/>
      <c r="CJ587" s="244"/>
      <c r="CK587" s="244"/>
      <c r="CL587" s="244"/>
      <c r="CM587" s="244"/>
      <c r="CN587" s="244"/>
      <c r="CO587" s="257">
        <v>2.7</v>
      </c>
      <c r="CP587" s="244"/>
      <c r="CQ587" s="244"/>
      <c r="CR587" s="244"/>
      <c r="CS587" s="244"/>
      <c r="CT587" s="244"/>
      <c r="CU587" s="244"/>
      <c r="CV587" s="244"/>
      <c r="CW587" s="244"/>
      <c r="CX587" s="244"/>
      <c r="CY587" s="244"/>
      <c r="CZ587" s="244"/>
      <c r="DA587" s="244"/>
      <c r="DE587" s="244"/>
      <c r="DF587" s="244"/>
      <c r="DG587" s="244"/>
      <c r="DH587" s="244"/>
      <c r="DI587" s="244"/>
      <c r="DJ587" s="244"/>
      <c r="DK587" s="244"/>
      <c r="DL587" s="244"/>
      <c r="DM587" s="244"/>
      <c r="DN587" s="244"/>
      <c r="DO587" s="244"/>
      <c r="DP587" s="244"/>
      <c r="DQ587" s="244"/>
      <c r="DR587" s="244"/>
      <c r="DS587" s="244"/>
      <c r="DT587" s="244"/>
      <c r="DU587" s="244"/>
      <c r="DV587" s="244"/>
      <c r="DW587" s="244"/>
      <c r="DX587" s="244"/>
      <c r="DY587" s="244"/>
      <c r="DZ587" s="244"/>
      <c r="EA587" s="244"/>
      <c r="EB587" s="244"/>
      <c r="EC587" s="245">
        <v>552000</v>
      </c>
      <c r="ED587" s="244"/>
      <c r="EE587" s="245">
        <v>440000</v>
      </c>
      <c r="EK587" s="242">
        <v>6.1</v>
      </c>
      <c r="EO587" s="244"/>
      <c r="EP587" s="244"/>
      <c r="GA587" s="254">
        <v>2.36129688836622</v>
      </c>
      <c r="GB587" s="254"/>
      <c r="GC587" s="254">
        <v>11.625034562580458</v>
      </c>
      <c r="GD587" s="254"/>
      <c r="GE587" s="254">
        <v>60.128345592644187</v>
      </c>
      <c r="GF587" s="254"/>
      <c r="GG587" s="254">
        <v>163.96450956723709</v>
      </c>
      <c r="GH587" s="254"/>
      <c r="GI587" s="254">
        <v>93.230695969634994</v>
      </c>
      <c r="GJ587" s="254"/>
      <c r="GK587" s="254">
        <v>15.874449820652597</v>
      </c>
      <c r="GL587" s="254"/>
      <c r="GM587" s="254">
        <v>0</v>
      </c>
      <c r="GN587" s="254"/>
      <c r="GO587" s="254">
        <v>52.946881173017083</v>
      </c>
      <c r="GP587" s="254"/>
      <c r="GQ587" s="254">
        <v>666</v>
      </c>
      <c r="GR587" s="254"/>
      <c r="GS587" s="254">
        <v>94.8</v>
      </c>
      <c r="GT587" s="254"/>
      <c r="GU587" s="184">
        <v>80.2</v>
      </c>
      <c r="GV587" s="184"/>
      <c r="GW587" s="184">
        <v>72.900000000000006</v>
      </c>
      <c r="GX587" s="184"/>
      <c r="GY587" s="184">
        <v>59.1</v>
      </c>
      <c r="GZ587" s="184"/>
      <c r="HC587" s="184"/>
      <c r="HG587" s="184">
        <v>510</v>
      </c>
      <c r="HH587" s="184"/>
      <c r="HI587" s="184">
        <v>1858</v>
      </c>
      <c r="HJ587" s="184"/>
      <c r="HK587" s="184">
        <v>138</v>
      </c>
      <c r="HL587" s="184"/>
      <c r="HM587" s="184">
        <v>2911</v>
      </c>
      <c r="HO587" s="183">
        <v>262.80997065557386</v>
      </c>
      <c r="HQ587" s="154"/>
      <c r="HS587" s="238">
        <v>4</v>
      </c>
      <c r="HT587" s="154"/>
      <c r="HU587" s="239"/>
      <c r="HW587" s="239">
        <v>10.670820519999999</v>
      </c>
      <c r="HX587" s="239"/>
      <c r="HY587" s="154"/>
      <c r="HZ587" s="154"/>
      <c r="IA587" s="184">
        <v>1</v>
      </c>
      <c r="IB587" s="184"/>
      <c r="IC587" s="184">
        <v>30</v>
      </c>
      <c r="ID587" s="184"/>
      <c r="IE587" s="185">
        <v>0.155802069051477</v>
      </c>
      <c r="IF587" s="185"/>
      <c r="IG587" s="184">
        <v>4.6740620715443102</v>
      </c>
    </row>
    <row r="588" spans="1:241" ht="15" customHeight="1" x14ac:dyDescent="0.25">
      <c r="A588" s="198">
        <v>585</v>
      </c>
      <c r="B588" s="155"/>
      <c r="C588" s="244"/>
      <c r="D588" s="244"/>
      <c r="E588" s="245">
        <v>62634</v>
      </c>
      <c r="F588" s="244"/>
      <c r="G588" s="244"/>
      <c r="H588" s="244"/>
      <c r="I588" s="244"/>
      <c r="J588" s="244"/>
      <c r="K588" s="244"/>
      <c r="L588" s="244"/>
      <c r="M588" s="244"/>
      <c r="N588" s="244"/>
      <c r="O588" s="244"/>
      <c r="P588" s="244"/>
      <c r="Q588" s="244"/>
      <c r="R588" s="244"/>
      <c r="S588" s="244"/>
      <c r="U588" s="244"/>
      <c r="V588" s="244"/>
      <c r="W588" s="244"/>
      <c r="X588" s="244"/>
      <c r="Y588" s="244"/>
      <c r="Z588" s="244"/>
      <c r="AA588" s="244"/>
      <c r="AB588" s="244"/>
      <c r="AC588" s="244"/>
      <c r="AD588" s="244"/>
      <c r="AE588" s="244"/>
      <c r="AF588" s="244"/>
      <c r="AG588" s="244"/>
      <c r="AH588" s="244"/>
      <c r="AI588" s="244"/>
      <c r="AJ588" s="244"/>
      <c r="AK588" s="244"/>
      <c r="AL588" s="244"/>
      <c r="AM588" s="244"/>
      <c r="AN588" s="244"/>
      <c r="AO588" s="244"/>
      <c r="AP588" s="244"/>
      <c r="AQ588" s="244"/>
      <c r="AR588" s="244"/>
      <c r="AS588" s="244"/>
      <c r="AT588" s="244"/>
      <c r="AU588" s="244"/>
      <c r="AV588" s="244"/>
      <c r="AW588" s="244"/>
      <c r="AX588" s="244"/>
      <c r="AY588" s="244"/>
      <c r="AZ588" s="244"/>
      <c r="BA588" s="244"/>
      <c r="BB588" s="244"/>
      <c r="BC588" s="244">
        <v>74</v>
      </c>
      <c r="BD588" s="244"/>
      <c r="BE588" s="244">
        <v>36</v>
      </c>
      <c r="BF588" s="244"/>
      <c r="BG588" s="244">
        <v>4</v>
      </c>
      <c r="BH588" s="244"/>
      <c r="BI588" s="244">
        <v>22</v>
      </c>
      <c r="BJ588" s="244"/>
      <c r="BK588" s="244"/>
      <c r="BL588" s="244"/>
      <c r="BM588" s="244"/>
      <c r="BN588" s="244"/>
      <c r="BO588" s="244"/>
      <c r="BP588" s="244"/>
      <c r="BQ588" s="244"/>
      <c r="BR588" s="244"/>
      <c r="BS588" s="244"/>
      <c r="BT588" s="244"/>
      <c r="BU588" s="244"/>
      <c r="BW588" s="244"/>
      <c r="BX588" s="244"/>
      <c r="BY588" s="244"/>
      <c r="BZ588" s="244"/>
      <c r="CA588" s="244"/>
      <c r="CB588" s="244"/>
      <c r="CC588" s="244"/>
      <c r="CE588" s="244"/>
      <c r="CF588" s="244"/>
      <c r="CG588" s="244"/>
      <c r="CH588" s="244"/>
      <c r="CI588" s="244"/>
      <c r="CJ588" s="244"/>
      <c r="CK588" s="244"/>
      <c r="CL588" s="244"/>
      <c r="CM588" s="244"/>
      <c r="CN588" s="244"/>
      <c r="CO588" s="257">
        <v>2.1</v>
      </c>
      <c r="CP588" s="244"/>
      <c r="CQ588" s="244"/>
      <c r="CR588" s="244"/>
      <c r="CS588" s="244"/>
      <c r="CT588" s="244"/>
      <c r="CU588" s="244"/>
      <c r="CV588" s="244"/>
      <c r="CW588" s="244"/>
      <c r="CX588" s="244"/>
      <c r="CY588" s="244"/>
      <c r="CZ588" s="244"/>
      <c r="DA588" s="244"/>
      <c r="DE588" s="244"/>
      <c r="DF588" s="244"/>
      <c r="DG588" s="244"/>
      <c r="DH588" s="244"/>
      <c r="DI588" s="244"/>
      <c r="DJ588" s="244"/>
      <c r="DK588" s="244"/>
      <c r="DL588" s="244"/>
      <c r="DM588" s="244"/>
      <c r="DN588" s="244"/>
      <c r="DO588" s="244"/>
      <c r="DP588" s="244"/>
      <c r="DQ588" s="244"/>
      <c r="DR588" s="244"/>
      <c r="DS588" s="244"/>
      <c r="DT588" s="244"/>
      <c r="DU588" s="244"/>
      <c r="DV588" s="244"/>
      <c r="DW588" s="244"/>
      <c r="DX588" s="244"/>
      <c r="DY588" s="244"/>
      <c r="DZ588" s="244"/>
      <c r="EA588" s="244"/>
      <c r="EB588" s="244"/>
      <c r="EC588" s="245">
        <v>582950</v>
      </c>
      <c r="ED588" s="244"/>
      <c r="EE588" s="245">
        <v>460000</v>
      </c>
      <c r="EK588" s="242">
        <v>1.5</v>
      </c>
      <c r="EO588" s="244"/>
      <c r="EP588" s="244"/>
      <c r="GA588" s="254">
        <v>2.6406035052515326</v>
      </c>
      <c r="GB588" s="254"/>
      <c r="GC588" s="254">
        <v>16.714420458202124</v>
      </c>
      <c r="GD588" s="254"/>
      <c r="GE588" s="254">
        <v>64.384862409835648</v>
      </c>
      <c r="GF588" s="254"/>
      <c r="GG588" s="254">
        <v>115.9907369360712</v>
      </c>
      <c r="GH588" s="254"/>
      <c r="GI588" s="254">
        <v>83.584650163142641</v>
      </c>
      <c r="GJ588" s="254"/>
      <c r="GK588" s="254">
        <v>11.704723020961811</v>
      </c>
      <c r="GL588" s="254"/>
      <c r="GM588" s="254">
        <v>1.0827559284500656</v>
      </c>
      <c r="GN588" s="254"/>
      <c r="GO588" s="254">
        <v>45.355226408211522</v>
      </c>
      <c r="GP588" s="254"/>
      <c r="GQ588" s="254">
        <v>673</v>
      </c>
      <c r="GR588" s="254"/>
      <c r="GS588" s="254">
        <v>88.9</v>
      </c>
      <c r="GT588" s="254"/>
      <c r="GU588" s="184">
        <v>78.8</v>
      </c>
      <c r="GV588" s="184"/>
      <c r="GW588" s="184">
        <v>77.099999999999994</v>
      </c>
      <c r="GX588" s="184"/>
      <c r="GY588" s="184">
        <v>61.699999999999996</v>
      </c>
      <c r="GZ588" s="184"/>
      <c r="HC588" s="184"/>
      <c r="HG588" s="184">
        <v>500</v>
      </c>
      <c r="HH588" s="184"/>
      <c r="HI588" s="184">
        <v>1896</v>
      </c>
      <c r="HJ588" s="184"/>
      <c r="HK588" s="184">
        <v>154</v>
      </c>
      <c r="HL588" s="184"/>
      <c r="HM588" s="184">
        <v>3083</v>
      </c>
      <c r="HO588" s="183">
        <v>245.54646124217624</v>
      </c>
      <c r="HQ588" s="154"/>
      <c r="HS588" s="238">
        <v>3</v>
      </c>
      <c r="HT588" s="154"/>
      <c r="HU588" s="239"/>
      <c r="HW588" s="239">
        <v>10.88419161</v>
      </c>
      <c r="HX588" s="239"/>
      <c r="HY588" s="154"/>
      <c r="HZ588" s="154"/>
      <c r="IA588" s="184">
        <v>3</v>
      </c>
      <c r="IB588" s="184"/>
      <c r="IC588" s="184">
        <v>46</v>
      </c>
      <c r="ID588" s="184"/>
      <c r="IE588" s="185">
        <v>0.47926385072528593</v>
      </c>
      <c r="IF588" s="185"/>
      <c r="IG588" s="184">
        <v>7.3487123777877184</v>
      </c>
    </row>
    <row r="589" spans="1:241" ht="15" customHeight="1" x14ac:dyDescent="0.25">
      <c r="A589" s="156">
        <v>586</v>
      </c>
      <c r="B589" s="155"/>
      <c r="C589" s="244"/>
      <c r="D589" s="244"/>
      <c r="E589" s="245">
        <v>62905</v>
      </c>
      <c r="F589" s="244"/>
      <c r="G589" s="244"/>
      <c r="H589" s="244"/>
      <c r="I589" s="244"/>
      <c r="J589" s="244"/>
      <c r="K589" s="244"/>
      <c r="L589" s="244"/>
      <c r="M589" s="244"/>
      <c r="N589" s="244"/>
      <c r="O589" s="244"/>
      <c r="P589" s="244"/>
      <c r="Q589" s="244"/>
      <c r="R589" s="244"/>
      <c r="S589" s="244"/>
      <c r="U589" s="244"/>
      <c r="V589" s="244"/>
      <c r="W589" s="244"/>
      <c r="X589" s="244"/>
      <c r="Y589" s="244"/>
      <c r="Z589" s="244"/>
      <c r="AA589" s="244"/>
      <c r="AB589" s="244"/>
      <c r="AC589" s="244"/>
      <c r="AD589" s="244"/>
      <c r="AE589" s="244"/>
      <c r="AF589" s="244"/>
      <c r="AG589" s="244"/>
      <c r="AH589" s="244"/>
      <c r="AI589" s="244"/>
      <c r="AJ589" s="244"/>
      <c r="AK589" s="244"/>
      <c r="AL589" s="244"/>
      <c r="AM589" s="244"/>
      <c r="AN589" s="244"/>
      <c r="AO589" s="244"/>
      <c r="AP589" s="244"/>
      <c r="AQ589" s="244"/>
      <c r="AR589" s="244"/>
      <c r="AS589" s="244"/>
      <c r="AT589" s="244"/>
      <c r="AU589" s="244"/>
      <c r="AV589" s="244"/>
      <c r="AW589" s="244"/>
      <c r="AX589" s="244"/>
      <c r="AY589" s="244"/>
      <c r="AZ589" s="244"/>
      <c r="BA589" s="244"/>
      <c r="BB589" s="244"/>
      <c r="BC589" s="244">
        <v>44</v>
      </c>
      <c r="BD589" s="244"/>
      <c r="BE589" s="244">
        <v>35</v>
      </c>
      <c r="BF589" s="244"/>
      <c r="BG589" s="244">
        <v>0</v>
      </c>
      <c r="BH589" s="244"/>
      <c r="BI589" s="244">
        <v>9</v>
      </c>
      <c r="BJ589" s="244"/>
      <c r="BK589" s="244"/>
      <c r="BL589" s="244"/>
      <c r="BM589" s="244"/>
      <c r="BN589" s="244"/>
      <c r="BO589" s="244"/>
      <c r="BP589" s="244"/>
      <c r="BQ589" s="244"/>
      <c r="BR589" s="244"/>
      <c r="BS589" s="244"/>
      <c r="BT589" s="244"/>
      <c r="BU589" s="244"/>
      <c r="BW589" s="244"/>
      <c r="BX589" s="244"/>
      <c r="BY589" s="244"/>
      <c r="BZ589" s="244"/>
      <c r="CA589" s="244"/>
      <c r="CB589" s="244"/>
      <c r="CC589" s="244"/>
      <c r="CE589" s="244"/>
      <c r="CF589" s="244"/>
      <c r="CG589" s="244"/>
      <c r="CH589" s="244"/>
      <c r="CI589" s="244"/>
      <c r="CJ589" s="244"/>
      <c r="CK589" s="244"/>
      <c r="CL589" s="244"/>
      <c r="CM589" s="244"/>
      <c r="CN589" s="244"/>
      <c r="CO589" s="257">
        <v>2.6</v>
      </c>
      <c r="CP589" s="244"/>
      <c r="CQ589" s="244"/>
      <c r="CR589" s="244"/>
      <c r="CS589" s="244"/>
      <c r="CT589" s="244"/>
      <c r="CU589" s="244"/>
      <c r="CV589" s="244"/>
      <c r="CW589" s="244"/>
      <c r="CX589" s="244"/>
      <c r="CY589" s="244"/>
      <c r="CZ589" s="244"/>
      <c r="DA589" s="244"/>
      <c r="DE589" s="244"/>
      <c r="DF589" s="244"/>
      <c r="DG589" s="244"/>
      <c r="DH589" s="244"/>
      <c r="DI589" s="244"/>
      <c r="DJ589" s="244"/>
      <c r="DK589" s="244"/>
      <c r="DL589" s="244"/>
      <c r="DM589" s="244"/>
      <c r="DN589" s="244"/>
      <c r="DO589" s="244"/>
      <c r="DP589" s="244"/>
      <c r="DQ589" s="244"/>
      <c r="DR589" s="244"/>
      <c r="DS589" s="244"/>
      <c r="DT589" s="244"/>
      <c r="DU589" s="244"/>
      <c r="DV589" s="244"/>
      <c r="DW589" s="244"/>
      <c r="DX589" s="244"/>
      <c r="DY589" s="244"/>
      <c r="DZ589" s="244"/>
      <c r="EA589" s="244"/>
      <c r="EB589" s="244"/>
      <c r="EC589" s="245">
        <v>620000</v>
      </c>
      <c r="ED589" s="244"/>
      <c r="EE589" s="245">
        <v>478000</v>
      </c>
      <c r="EK589" s="242">
        <v>2.6</v>
      </c>
      <c r="EO589" s="244"/>
      <c r="EP589" s="244"/>
      <c r="GA589" s="254">
        <v>1.0729613733905579</v>
      </c>
      <c r="GB589" s="254"/>
      <c r="GC589" s="254">
        <v>11.79245283018868</v>
      </c>
      <c r="GD589" s="254"/>
      <c r="GE589" s="254">
        <v>76.865671641791053</v>
      </c>
      <c r="GF589" s="254"/>
      <c r="GG589" s="254">
        <v>159.74985787379191</v>
      </c>
      <c r="GH589" s="254"/>
      <c r="GI589" s="254">
        <v>88.738643566448332</v>
      </c>
      <c r="GJ589" s="254"/>
      <c r="GK589" s="254">
        <v>15.352930162890845</v>
      </c>
      <c r="GL589" s="254"/>
      <c r="GM589" s="254">
        <v>1.0405827263267431</v>
      </c>
      <c r="GN589" s="254"/>
      <c r="GO589" s="254">
        <v>51.026662580447443</v>
      </c>
      <c r="GP589" s="254"/>
      <c r="GQ589" s="254">
        <v>625</v>
      </c>
      <c r="GR589" s="254"/>
      <c r="GS589" s="254">
        <v>92.9</v>
      </c>
      <c r="GT589" s="254"/>
      <c r="GU589" s="184">
        <v>80.5</v>
      </c>
      <c r="GV589" s="184"/>
      <c r="GW589" s="184">
        <v>72.600000000000009</v>
      </c>
      <c r="GX589" s="184"/>
      <c r="GY589" s="184">
        <v>59.7</v>
      </c>
      <c r="GZ589" s="184"/>
      <c r="HC589" s="184"/>
      <c r="HG589" s="184">
        <v>420</v>
      </c>
      <c r="HH589" s="184"/>
      <c r="HI589" s="184">
        <v>2365</v>
      </c>
      <c r="HJ589" s="184"/>
      <c r="HK589" s="184">
        <v>88</v>
      </c>
      <c r="HL589" s="184"/>
      <c r="HM589" s="184">
        <v>3261</v>
      </c>
      <c r="HO589" s="183">
        <v>293.77015678385538</v>
      </c>
      <c r="HQ589" s="154"/>
      <c r="HS589" s="238">
        <v>4</v>
      </c>
      <c r="HT589" s="154"/>
      <c r="HU589" s="239"/>
      <c r="HW589" s="239">
        <v>9.9532086700000004</v>
      </c>
      <c r="HX589" s="239"/>
      <c r="HY589" s="154"/>
      <c r="HZ589" s="154"/>
      <c r="IA589" s="184">
        <v>3</v>
      </c>
      <c r="IB589" s="184"/>
      <c r="IC589" s="184">
        <v>35</v>
      </c>
      <c r="ID589" s="184"/>
      <c r="IE589" s="185">
        <v>0.47777714588296388</v>
      </c>
      <c r="IF589" s="185"/>
      <c r="IG589" s="184">
        <v>5.5740667019679115</v>
      </c>
    </row>
    <row r="590" spans="1:241" ht="15" customHeight="1" x14ac:dyDescent="0.25">
      <c r="A590" s="156">
        <v>587</v>
      </c>
      <c r="B590" s="155"/>
      <c r="C590" s="244"/>
      <c r="D590" s="244"/>
      <c r="E590" s="245">
        <v>62838</v>
      </c>
      <c r="F590" s="244"/>
      <c r="G590" s="244"/>
      <c r="H590" s="244"/>
      <c r="I590" s="244"/>
      <c r="J590" s="244"/>
      <c r="K590" s="244"/>
      <c r="L590" s="244"/>
      <c r="M590" s="244"/>
      <c r="N590" s="244"/>
      <c r="O590" s="244"/>
      <c r="P590" s="244"/>
      <c r="Q590" s="244"/>
      <c r="R590" s="244"/>
      <c r="S590" s="244"/>
      <c r="U590" s="244"/>
      <c r="V590" s="244"/>
      <c r="W590" s="244"/>
      <c r="X590" s="244"/>
      <c r="Y590" s="244"/>
      <c r="Z590" s="244"/>
      <c r="AA590" s="244"/>
      <c r="AB590" s="244"/>
      <c r="AC590" s="244"/>
      <c r="AD590" s="244"/>
      <c r="AE590" s="244"/>
      <c r="AF590" s="244"/>
      <c r="AG590" s="244"/>
      <c r="AH590" s="244"/>
      <c r="AI590" s="244"/>
      <c r="AJ590" s="244"/>
      <c r="AK590" s="244"/>
      <c r="AL590" s="244"/>
      <c r="AM590" s="244"/>
      <c r="AN590" s="244"/>
      <c r="AO590" s="244"/>
      <c r="AP590" s="244"/>
      <c r="AQ590" s="244"/>
      <c r="AR590" s="244"/>
      <c r="AS590" s="244"/>
      <c r="AT590" s="244"/>
      <c r="AU590" s="244"/>
      <c r="AV590" s="244"/>
      <c r="AW590" s="244"/>
      <c r="AX590" s="244"/>
      <c r="AY590" s="244"/>
      <c r="AZ590" s="244"/>
      <c r="BA590" s="244"/>
      <c r="BB590" s="244"/>
      <c r="BC590" s="244">
        <v>68</v>
      </c>
      <c r="BD590" s="244"/>
      <c r="BE590" s="244">
        <v>32</v>
      </c>
      <c r="BF590" s="244"/>
      <c r="BG590" s="244">
        <v>0</v>
      </c>
      <c r="BH590" s="244"/>
      <c r="BI590" s="244">
        <v>3</v>
      </c>
      <c r="BJ590" s="244"/>
      <c r="BK590" s="244"/>
      <c r="BL590" s="244"/>
      <c r="BM590" s="244"/>
      <c r="BN590" s="244"/>
      <c r="BO590" s="244"/>
      <c r="BP590" s="244"/>
      <c r="BQ590" s="244"/>
      <c r="BR590" s="244"/>
      <c r="BS590" s="244"/>
      <c r="BT590" s="244"/>
      <c r="BU590" s="244"/>
      <c r="BW590" s="244"/>
      <c r="BX590" s="244"/>
      <c r="BY590" s="244"/>
      <c r="BZ590" s="244"/>
      <c r="CA590" s="244"/>
      <c r="CB590" s="244"/>
      <c r="CC590" s="244"/>
      <c r="CE590" s="244"/>
      <c r="CF590" s="244"/>
      <c r="CG590" s="244"/>
      <c r="CH590" s="244"/>
      <c r="CI590" s="244"/>
      <c r="CJ590" s="244"/>
      <c r="CK590" s="244"/>
      <c r="CL590" s="244"/>
      <c r="CM590" s="244"/>
      <c r="CN590" s="244"/>
      <c r="CO590" s="257">
        <v>2</v>
      </c>
      <c r="CP590" s="244"/>
      <c r="CQ590" s="244"/>
      <c r="CR590" s="244"/>
      <c r="CS590" s="244"/>
      <c r="CT590" s="244"/>
      <c r="CU590" s="244"/>
      <c r="CV590" s="244"/>
      <c r="CW590" s="244"/>
      <c r="CX590" s="244"/>
      <c r="CY590" s="244"/>
      <c r="CZ590" s="244"/>
      <c r="DA590" s="244"/>
      <c r="DE590" s="244"/>
      <c r="DF590" s="244"/>
      <c r="DG590" s="244"/>
      <c r="DH590" s="244"/>
      <c r="DI590" s="244"/>
      <c r="DJ590" s="244"/>
      <c r="DK590" s="244"/>
      <c r="DL590" s="244"/>
      <c r="DM590" s="244"/>
      <c r="DN590" s="244"/>
      <c r="DO590" s="244"/>
      <c r="DP590" s="244"/>
      <c r="DQ590" s="244"/>
      <c r="DR590" s="244"/>
      <c r="DS590" s="244"/>
      <c r="DT590" s="244"/>
      <c r="DU590" s="244"/>
      <c r="DV590" s="244"/>
      <c r="DW590" s="244"/>
      <c r="DX590" s="244"/>
      <c r="DY590" s="244"/>
      <c r="DZ590" s="244"/>
      <c r="EA590" s="244"/>
      <c r="EB590" s="244"/>
      <c r="EC590" s="245">
        <v>665000</v>
      </c>
      <c r="ED590" s="244"/>
      <c r="EE590" s="245">
        <v>530000</v>
      </c>
      <c r="EK590" s="242">
        <v>2.9000000000000004</v>
      </c>
      <c r="EO590" s="244"/>
      <c r="EP590" s="244"/>
      <c r="GA590" s="254">
        <v>2.6778575717945086</v>
      </c>
      <c r="GB590" s="254"/>
      <c r="GC590" s="254">
        <v>8.7595497820149202</v>
      </c>
      <c r="GD590" s="254"/>
      <c r="GE590" s="254">
        <v>79.999570608384857</v>
      </c>
      <c r="GF590" s="254"/>
      <c r="GG590" s="254">
        <v>161.11297777885972</v>
      </c>
      <c r="GH590" s="254"/>
      <c r="GI590" s="254">
        <v>84.229771093730193</v>
      </c>
      <c r="GJ590" s="254"/>
      <c r="GK590" s="254">
        <v>17.540837751488624</v>
      </c>
      <c r="GL590" s="254"/>
      <c r="GM590" s="254">
        <v>0</v>
      </c>
      <c r="GN590" s="254"/>
      <c r="GO590" s="254">
        <v>49.780614286722646</v>
      </c>
      <c r="GP590" s="254"/>
      <c r="GQ590" s="254">
        <v>631</v>
      </c>
      <c r="GR590" s="254"/>
      <c r="GS590" s="254">
        <v>89.4</v>
      </c>
      <c r="GT590" s="254"/>
      <c r="GU590" s="184">
        <v>78.8</v>
      </c>
      <c r="GV590" s="184"/>
      <c r="GW590" s="184">
        <v>74.400000000000006</v>
      </c>
      <c r="GX590" s="184"/>
      <c r="GY590" s="184">
        <v>63.300000000000004</v>
      </c>
      <c r="GZ590" s="184"/>
      <c r="HC590" s="184"/>
      <c r="HG590" s="223">
        <v>561.45820078890449</v>
      </c>
      <c r="HH590" s="223"/>
      <c r="HI590" s="223">
        <v>2365.122789158926</v>
      </c>
      <c r="HJ590" s="223"/>
      <c r="HK590" s="223">
        <v>152.69118208423464</v>
      </c>
      <c r="HL590" s="223"/>
      <c r="HM590" s="223">
        <v>3647.0925054078125</v>
      </c>
      <c r="HO590" s="183">
        <v>348.14402670693903</v>
      </c>
      <c r="HQ590" s="154"/>
      <c r="HS590" s="238">
        <v>2</v>
      </c>
      <c r="HT590" s="154"/>
      <c r="HU590" s="239"/>
      <c r="HW590" s="239">
        <v>9.7497128900000014</v>
      </c>
      <c r="HX590" s="239"/>
      <c r="HY590" s="154"/>
      <c r="HZ590" s="154"/>
      <c r="IA590" s="184">
        <v>1</v>
      </c>
      <c r="IB590" s="184"/>
      <c r="IC590" s="184">
        <v>45</v>
      </c>
      <c r="ID590" s="184"/>
      <c r="IE590" s="185">
        <v>0.15906960458237221</v>
      </c>
      <c r="IF590" s="185"/>
      <c r="IG590" s="184">
        <v>7.1581322062067487</v>
      </c>
    </row>
    <row r="591" spans="1:241" ht="15" customHeight="1" x14ac:dyDescent="0.25">
      <c r="A591" s="156">
        <v>588</v>
      </c>
      <c r="B591" s="155"/>
      <c r="C591" s="244"/>
      <c r="D591" s="244"/>
      <c r="E591" s="245">
        <v>62716</v>
      </c>
      <c r="F591" s="244"/>
      <c r="G591" s="244"/>
      <c r="H591" s="244"/>
      <c r="I591" s="244"/>
      <c r="J591" s="244"/>
      <c r="K591" s="244"/>
      <c r="L591" s="244"/>
      <c r="M591" s="244"/>
      <c r="N591" s="244"/>
      <c r="O591" s="244"/>
      <c r="P591" s="244"/>
      <c r="Q591" s="244"/>
      <c r="R591" s="244"/>
      <c r="S591" s="244"/>
      <c r="U591" s="244"/>
      <c r="V591" s="244"/>
      <c r="W591" s="244"/>
      <c r="X591" s="244"/>
      <c r="Y591" s="244"/>
      <c r="Z591" s="244"/>
      <c r="AA591" s="244"/>
      <c r="AB591" s="244"/>
      <c r="AC591" s="244"/>
      <c r="AD591" s="244"/>
      <c r="AE591" s="244"/>
      <c r="AF591" s="244"/>
      <c r="AG591" s="244"/>
      <c r="AH591" s="244"/>
      <c r="AI591" s="244"/>
      <c r="AJ591" s="244"/>
      <c r="AK591" s="244"/>
      <c r="AL591" s="244"/>
      <c r="AM591" s="244"/>
      <c r="AN591" s="244"/>
      <c r="AO591" s="244"/>
      <c r="AP591" s="244"/>
      <c r="AQ591" s="244"/>
      <c r="AR591" s="244"/>
      <c r="AS591" s="244"/>
      <c r="AT591" s="244"/>
      <c r="AU591" s="244"/>
      <c r="AV591" s="244"/>
      <c r="AW591" s="244"/>
      <c r="AX591" s="244"/>
      <c r="AY591" s="244"/>
      <c r="AZ591" s="244"/>
      <c r="BA591" s="244"/>
      <c r="BB591" s="244"/>
      <c r="BC591" s="268">
        <v>32</v>
      </c>
      <c r="BD591" s="240"/>
      <c r="BE591" s="268">
        <v>20</v>
      </c>
      <c r="BF591" s="240"/>
      <c r="BG591" s="268">
        <v>0</v>
      </c>
      <c r="BH591" s="240"/>
      <c r="BI591" s="268">
        <v>1</v>
      </c>
      <c r="BJ591" s="244"/>
      <c r="BK591" s="244"/>
      <c r="BL591" s="244"/>
      <c r="BM591" s="244"/>
      <c r="BN591" s="244"/>
      <c r="BO591" s="244"/>
      <c r="BP591" s="244"/>
      <c r="BQ591" s="244"/>
      <c r="BR591" s="244"/>
      <c r="BS591" s="244"/>
      <c r="BT591" s="244"/>
      <c r="BU591" s="244"/>
      <c r="BW591" s="244"/>
      <c r="BX591" s="244"/>
      <c r="BY591" s="244"/>
      <c r="BZ591" s="244"/>
      <c r="CA591" s="244"/>
      <c r="CB591" s="244"/>
      <c r="CC591" s="244"/>
      <c r="CE591" s="244"/>
      <c r="CF591" s="244"/>
      <c r="CG591" s="244"/>
      <c r="CH591" s="244"/>
      <c r="CI591" s="244"/>
      <c r="CJ591" s="244"/>
      <c r="CK591" s="244"/>
      <c r="CL591" s="244"/>
      <c r="CM591" s="244"/>
      <c r="CN591" s="244"/>
      <c r="CO591" s="257">
        <v>1.9</v>
      </c>
      <c r="CP591" s="244"/>
      <c r="CQ591" s="244"/>
      <c r="CR591" s="244"/>
      <c r="CS591" s="244"/>
      <c r="CT591" s="244"/>
      <c r="CU591" s="244"/>
      <c r="CV591" s="244"/>
      <c r="CW591" s="244"/>
      <c r="CX591" s="244"/>
      <c r="CY591" s="244"/>
      <c r="CZ591" s="244"/>
      <c r="DA591" s="244"/>
      <c r="DE591" s="244"/>
      <c r="DF591" s="244"/>
      <c r="DG591" s="244"/>
      <c r="DH591" s="244"/>
      <c r="DI591" s="244"/>
      <c r="DJ591" s="244"/>
      <c r="DK591" s="244"/>
      <c r="DL591" s="244"/>
      <c r="DM591" s="244"/>
      <c r="DN591" s="244"/>
      <c r="DO591" s="244"/>
      <c r="DP591" s="244"/>
      <c r="DQ591" s="244"/>
      <c r="DR591" s="244"/>
      <c r="DS591" s="244"/>
      <c r="DT591" s="244"/>
      <c r="DU591" s="244"/>
      <c r="DV591" s="244"/>
      <c r="DW591" s="244"/>
      <c r="DX591" s="244"/>
      <c r="DY591" s="244"/>
      <c r="DZ591" s="244"/>
      <c r="EA591" s="244"/>
      <c r="EB591" s="244"/>
      <c r="EC591" s="245">
        <v>731000</v>
      </c>
      <c r="ED591" s="244"/>
      <c r="EE591" s="245">
        <v>555000</v>
      </c>
      <c r="EK591" s="242">
        <v>24.3</v>
      </c>
      <c r="EO591" s="244"/>
      <c r="EP591" s="244"/>
      <c r="GA591" s="254">
        <v>1.9983888658824653</v>
      </c>
      <c r="GC591" s="254">
        <v>11.84972302424902</v>
      </c>
      <c r="GE591" s="254">
        <v>71.896623263359672</v>
      </c>
      <c r="GG591" s="254">
        <v>166.08259132327822</v>
      </c>
      <c r="GI591" s="254">
        <v>86.858805178415238</v>
      </c>
      <c r="GK591" s="254">
        <v>14.112702820710497</v>
      </c>
      <c r="GM591" s="254">
        <v>0</v>
      </c>
      <c r="GO591" s="254">
        <v>48.200485458035075</v>
      </c>
      <c r="GP591" s="254"/>
      <c r="GQ591" s="254">
        <v>602</v>
      </c>
      <c r="GR591" s="254"/>
      <c r="GS591" s="254">
        <v>97.5</v>
      </c>
      <c r="GT591" s="254"/>
      <c r="GU591" s="184">
        <v>79.900000000000006</v>
      </c>
      <c r="GV591" s="184"/>
      <c r="GW591" s="184">
        <v>77.7</v>
      </c>
      <c r="GX591" s="184"/>
      <c r="GY591" s="184">
        <v>61.8</v>
      </c>
      <c r="GZ591" s="184"/>
      <c r="HC591" s="184"/>
      <c r="HG591" s="184">
        <v>570.61340941512128</v>
      </c>
      <c r="HH591" s="184"/>
      <c r="HI591" s="184">
        <v>4057.6953558408622</v>
      </c>
      <c r="HJ591" s="184"/>
      <c r="HK591" s="184">
        <v>148.99350134728166</v>
      </c>
      <c r="HL591" s="184"/>
      <c r="HM591" s="184">
        <v>5462.0383579014106</v>
      </c>
      <c r="HO591" s="183">
        <v>337.61187374589929</v>
      </c>
      <c r="HQ591" s="154"/>
      <c r="HS591" s="238">
        <v>3</v>
      </c>
      <c r="HT591" s="154"/>
      <c r="HU591" s="239"/>
      <c r="HW591" s="239">
        <v>9.3032117100000011</v>
      </c>
      <c r="HX591" s="239"/>
      <c r="HY591" s="154"/>
      <c r="HZ591" s="154"/>
      <c r="IA591" s="184">
        <v>2</v>
      </c>
      <c r="IB591" s="184"/>
      <c r="IC591" s="184">
        <v>45</v>
      </c>
      <c r="ID591" s="184"/>
      <c r="IE591" s="185">
        <v>0.31776122140370144</v>
      </c>
      <c r="IF591" s="185"/>
      <c r="IG591" s="184">
        <v>7.1496274815832832</v>
      </c>
    </row>
    <row r="592" spans="1:241" ht="15" customHeight="1" x14ac:dyDescent="0.25">
      <c r="A592" s="156">
        <v>589</v>
      </c>
      <c r="B592" s="155"/>
      <c r="C592" s="244"/>
      <c r="D592" s="244"/>
      <c r="E592" s="245">
        <v>62971</v>
      </c>
      <c r="F592" s="244"/>
      <c r="G592" s="244"/>
      <c r="H592" s="244"/>
      <c r="I592" s="244"/>
      <c r="J592" s="244"/>
      <c r="K592" s="244"/>
      <c r="L592" s="244"/>
      <c r="M592" s="244"/>
      <c r="N592" s="244"/>
      <c r="O592" s="244"/>
      <c r="P592" s="244"/>
      <c r="Q592" s="244"/>
      <c r="R592" s="244"/>
      <c r="S592" s="244"/>
      <c r="U592" s="244"/>
      <c r="V592" s="244"/>
      <c r="W592" s="244"/>
      <c r="X592" s="244"/>
      <c r="Y592" s="244"/>
      <c r="Z592" s="244"/>
      <c r="AA592" s="244"/>
      <c r="AB592" s="244"/>
      <c r="AC592" s="244"/>
      <c r="AD592" s="244"/>
      <c r="AE592" s="244"/>
      <c r="AF592" s="244"/>
      <c r="AG592" s="244"/>
      <c r="AH592" s="244"/>
      <c r="AI592" s="244"/>
      <c r="AJ592" s="244"/>
      <c r="AK592" s="244"/>
      <c r="AL592" s="244"/>
      <c r="AM592" s="244"/>
      <c r="AN592" s="244"/>
      <c r="AO592" s="244"/>
      <c r="AP592" s="244"/>
      <c r="AQ592" s="244"/>
      <c r="AR592" s="244"/>
      <c r="AS592" s="244"/>
      <c r="AT592" s="244"/>
      <c r="AU592" s="244"/>
      <c r="AV592" s="244"/>
      <c r="AW592" s="244"/>
      <c r="AX592" s="244"/>
      <c r="AY592" s="244"/>
      <c r="AZ592" s="244"/>
      <c r="BA592" s="244"/>
      <c r="BB592" s="244"/>
      <c r="BC592" s="244">
        <v>56</v>
      </c>
      <c r="BD592" s="244"/>
      <c r="BE592" s="244">
        <v>15</v>
      </c>
      <c r="BF592" s="244"/>
      <c r="BG592" s="244">
        <v>19</v>
      </c>
      <c r="BH592" s="244"/>
      <c r="BI592" s="244">
        <v>3</v>
      </c>
      <c r="BJ592" s="244"/>
      <c r="BK592" s="244"/>
      <c r="BL592" s="244"/>
      <c r="BM592" s="244"/>
      <c r="BN592" s="244"/>
      <c r="BO592" s="244"/>
      <c r="BP592" s="244"/>
      <c r="BQ592" s="244"/>
      <c r="BR592" s="244"/>
      <c r="BS592" s="244"/>
      <c r="BT592" s="244"/>
      <c r="BU592" s="244"/>
      <c r="BW592" s="244"/>
      <c r="BX592" s="244"/>
      <c r="BY592" s="244"/>
      <c r="BZ592" s="244"/>
      <c r="CA592" s="244"/>
      <c r="CB592" s="244"/>
      <c r="CC592" s="244"/>
      <c r="CE592" s="244"/>
      <c r="CF592" s="244"/>
      <c r="CG592" s="244"/>
      <c r="CH592" s="244"/>
      <c r="CI592" s="244"/>
      <c r="CJ592" s="244"/>
      <c r="CK592" s="244"/>
      <c r="CL592" s="244"/>
      <c r="CM592" s="244"/>
      <c r="CN592" s="244"/>
      <c r="CO592" s="257">
        <v>2.2000000000000002</v>
      </c>
      <c r="CP592" s="244"/>
      <c r="CQ592" s="244"/>
      <c r="CR592" s="244"/>
      <c r="CS592" s="244"/>
      <c r="CT592" s="244"/>
      <c r="CU592" s="244"/>
      <c r="CV592" s="244"/>
      <c r="CW592" s="244"/>
      <c r="CX592" s="244"/>
      <c r="CY592" s="244"/>
      <c r="CZ592" s="244"/>
      <c r="DA592" s="244"/>
      <c r="DE592" s="244"/>
      <c r="DF592" s="244"/>
      <c r="DG592" s="244"/>
      <c r="DH592" s="244"/>
      <c r="DI592" s="244"/>
      <c r="DJ592" s="244"/>
      <c r="DK592" s="244"/>
      <c r="DL592" s="244"/>
      <c r="DM592" s="244"/>
      <c r="DN592" s="244"/>
      <c r="DO592" s="244"/>
      <c r="DP592" s="244"/>
      <c r="DQ592" s="244"/>
      <c r="DR592" s="244"/>
      <c r="DS592" s="244"/>
      <c r="DT592" s="244"/>
      <c r="DU592" s="244"/>
      <c r="DV592" s="244"/>
      <c r="DW592" s="244"/>
      <c r="DX592" s="244"/>
      <c r="DY592" s="244"/>
      <c r="DZ592" s="244"/>
      <c r="EA592" s="244"/>
      <c r="EB592" s="244"/>
      <c r="EC592" s="245">
        <v>855000</v>
      </c>
      <c r="ED592" s="244"/>
      <c r="EE592" s="245">
        <v>634000</v>
      </c>
      <c r="EK592" s="242">
        <v>30.4</v>
      </c>
      <c r="EO592" s="244"/>
      <c r="EP592" s="244"/>
      <c r="GA592" s="254">
        <v>1.1788941307499645</v>
      </c>
      <c r="GC592" s="254">
        <v>9.9115837816546044</v>
      </c>
      <c r="GE592" s="254">
        <v>68.532266761879882</v>
      </c>
      <c r="GG592" s="254">
        <v>171.39573977915691</v>
      </c>
      <c r="GI592" s="254">
        <v>94.231796757778767</v>
      </c>
      <c r="GK592" s="254">
        <v>18.20323155223797</v>
      </c>
      <c r="GM592" s="254">
        <v>0</v>
      </c>
      <c r="GO592" s="254">
        <v>49.375030725852994</v>
      </c>
      <c r="GP592" s="254"/>
      <c r="GQ592" s="254">
        <v>615</v>
      </c>
      <c r="GR592" s="254"/>
      <c r="GS592" s="254">
        <v>92.921074043938162</v>
      </c>
      <c r="GT592" s="254"/>
      <c r="GU592" s="184">
        <v>83.971631205673759</v>
      </c>
      <c r="GV592" s="184"/>
      <c r="GW592" s="184">
        <v>76.366559485530544</v>
      </c>
      <c r="GX592" s="184"/>
      <c r="GY592" s="184">
        <v>61.254019292604504</v>
      </c>
      <c r="GZ592" s="184"/>
      <c r="HC592" s="184"/>
      <c r="HG592" s="184">
        <v>620.72184194150589</v>
      </c>
      <c r="HH592" s="184"/>
      <c r="HI592" s="184">
        <v>2804.9159925326694</v>
      </c>
      <c r="HJ592" s="184"/>
      <c r="HK592" s="184">
        <v>132.23397635345364</v>
      </c>
      <c r="HL592" s="184"/>
      <c r="HM592" s="184">
        <v>4267.2682016179215</v>
      </c>
      <c r="HO592" s="183">
        <v>399.38654227107162</v>
      </c>
      <c r="HQ592" s="154"/>
      <c r="HS592" s="238">
        <v>3</v>
      </c>
      <c r="HT592" s="154"/>
      <c r="HU592" s="239"/>
      <c r="HW592" s="239">
        <v>7.7611785499999995</v>
      </c>
      <c r="HX592" s="239"/>
      <c r="HY592" s="154"/>
      <c r="HZ592" s="154"/>
      <c r="IA592" s="184">
        <v>2.6666666666666665</v>
      </c>
      <c r="IB592" s="184"/>
      <c r="IC592" s="184">
        <v>74.666666666666671</v>
      </c>
      <c r="ID592" s="184"/>
      <c r="IE592" s="185">
        <v>0.42317884102251785</v>
      </c>
      <c r="IF592" s="185"/>
      <c r="IG592" s="184">
        <v>11.849007548630501</v>
      </c>
    </row>
    <row r="593" spans="1:241" ht="15" customHeight="1" x14ac:dyDescent="0.25">
      <c r="A593" s="156">
        <v>590</v>
      </c>
      <c r="B593" s="155"/>
      <c r="C593" s="244"/>
      <c r="D593" s="244"/>
      <c r="E593" s="245">
        <v>63228</v>
      </c>
      <c r="F593" s="244"/>
      <c r="G593" s="244"/>
      <c r="H593" s="244"/>
      <c r="I593" s="244"/>
      <c r="J593" s="244"/>
      <c r="K593" s="244"/>
      <c r="L593" s="244"/>
      <c r="M593" s="244"/>
      <c r="N593" s="244"/>
      <c r="O593" s="244"/>
      <c r="P593" s="244"/>
      <c r="Q593" s="244"/>
      <c r="R593" s="244"/>
      <c r="S593" s="244"/>
      <c r="U593" s="244"/>
      <c r="V593" s="244"/>
      <c r="W593" s="244"/>
      <c r="X593" s="244"/>
      <c r="Y593" s="244"/>
      <c r="Z593" s="244"/>
      <c r="AA593" s="244"/>
      <c r="AB593" s="244"/>
      <c r="AC593" s="244"/>
      <c r="AD593" s="244"/>
      <c r="AE593" s="244"/>
      <c r="AF593" s="244"/>
      <c r="AG593" s="244"/>
      <c r="AH593" s="244"/>
      <c r="AI593" s="244"/>
      <c r="AJ593" s="244"/>
      <c r="AK593" s="244"/>
      <c r="AL593" s="244"/>
      <c r="AM593" s="244"/>
      <c r="AN593" s="244"/>
      <c r="AO593" s="244"/>
      <c r="AP593" s="244"/>
      <c r="AQ593" s="244"/>
      <c r="AR593" s="244"/>
      <c r="AS593" s="244"/>
      <c r="AT593" s="244"/>
      <c r="AU593" s="244"/>
      <c r="AV593" s="244"/>
      <c r="AW593" s="244"/>
      <c r="AX593" s="244"/>
      <c r="AY593" s="244"/>
      <c r="AZ593" s="244"/>
      <c r="BA593" s="244"/>
      <c r="BB593" s="244"/>
      <c r="BC593" s="244">
        <f>SUM(BE593,BG593,BI593)</f>
        <v>130</v>
      </c>
      <c r="BD593" s="244"/>
      <c r="BE593" s="244">
        <v>90</v>
      </c>
      <c r="BF593" s="244"/>
      <c r="BG593" s="244">
        <v>2</v>
      </c>
      <c r="BH593" s="244"/>
      <c r="BI593" s="244">
        <v>38</v>
      </c>
      <c r="BJ593" s="244"/>
      <c r="BK593" s="244"/>
      <c r="BL593" s="244"/>
      <c r="BM593" s="244"/>
      <c r="BN593" s="244"/>
      <c r="BO593" s="244"/>
      <c r="BP593" s="244"/>
      <c r="BQ593" s="244"/>
      <c r="BR593" s="244"/>
      <c r="BS593" s="244"/>
      <c r="BT593" s="244"/>
      <c r="BU593" s="244"/>
      <c r="BW593" s="244"/>
      <c r="BX593" s="244"/>
      <c r="BY593" s="244"/>
      <c r="BZ593" s="244"/>
      <c r="CA593" s="244"/>
      <c r="CB593" s="244"/>
      <c r="CC593" s="244"/>
      <c r="CE593" s="244"/>
      <c r="CF593" s="244"/>
      <c r="CG593" s="244"/>
      <c r="CH593" s="244"/>
      <c r="CI593" s="244"/>
      <c r="CJ593" s="244"/>
      <c r="CK593" s="244"/>
      <c r="CL593" s="244"/>
      <c r="CM593" s="244"/>
      <c r="CN593" s="244"/>
      <c r="CO593" s="257">
        <v>3.5</v>
      </c>
      <c r="CP593" s="244"/>
      <c r="CQ593" s="244"/>
      <c r="CR593" s="244"/>
      <c r="CS593" s="244"/>
      <c r="CT593" s="244"/>
      <c r="CU593" s="244"/>
      <c r="CV593" s="244"/>
      <c r="CW593" s="244"/>
      <c r="CX593" s="244"/>
      <c r="CY593" s="244"/>
      <c r="CZ593" s="244"/>
      <c r="DA593" s="244"/>
      <c r="DE593" s="244"/>
      <c r="DF593" s="244"/>
      <c r="DG593" s="244"/>
      <c r="DH593" s="244"/>
      <c r="DI593" s="244"/>
      <c r="DJ593" s="244"/>
      <c r="DK593" s="244"/>
      <c r="DL593" s="244"/>
      <c r="DM593" s="244"/>
      <c r="DN593" s="244"/>
      <c r="DO593" s="244"/>
      <c r="DP593" s="244"/>
      <c r="DQ593" s="244"/>
      <c r="DR593" s="244"/>
      <c r="DS593" s="244"/>
      <c r="DT593" s="244"/>
      <c r="DU593" s="244"/>
      <c r="DV593" s="244"/>
      <c r="DW593" s="244"/>
      <c r="DX593" s="244"/>
      <c r="DY593" s="244"/>
      <c r="DZ593" s="244"/>
      <c r="EA593" s="244"/>
      <c r="EB593" s="244"/>
      <c r="EC593" s="245">
        <v>876800</v>
      </c>
      <c r="ED593" s="244"/>
      <c r="EE593" s="245">
        <v>635000</v>
      </c>
      <c r="EK593" s="242">
        <v>23</v>
      </c>
      <c r="EO593" s="244"/>
      <c r="EP593" s="244"/>
      <c r="GA593" s="254">
        <v>1.6259108457995151</v>
      </c>
      <c r="GB593" s="254"/>
      <c r="GC593" s="254">
        <v>11.36780098391586</v>
      </c>
      <c r="GD593" s="254"/>
      <c r="GE593" s="254">
        <v>62.180104494555835</v>
      </c>
      <c r="GF593" s="254"/>
      <c r="GG593" s="254">
        <v>154.77034536479582</v>
      </c>
      <c r="GH593" s="254"/>
      <c r="GI593" s="254">
        <v>86.496100127928699</v>
      </c>
      <c r="GJ593" s="254"/>
      <c r="GK593" s="254">
        <v>16.162978489331024</v>
      </c>
      <c r="GL593" s="254"/>
      <c r="GM593" s="254">
        <v>2.7296026919088132</v>
      </c>
      <c r="GN593" s="254"/>
      <c r="GO593" s="254">
        <v>46.650210584437808</v>
      </c>
      <c r="GP593" s="254"/>
      <c r="GQ593" s="254">
        <v>581</v>
      </c>
      <c r="GR593" s="254"/>
      <c r="GS593" s="254">
        <v>96.8</v>
      </c>
      <c r="GT593" s="254"/>
      <c r="GU593" s="184">
        <v>88.8</v>
      </c>
      <c r="GV593" s="184"/>
      <c r="GW593" s="184">
        <v>74.2</v>
      </c>
      <c r="GX593" s="184"/>
      <c r="GY593" s="184">
        <v>63.2</v>
      </c>
      <c r="GZ593" s="184"/>
      <c r="HC593" s="184"/>
      <c r="HG593" s="184">
        <v>535.45451731715616</v>
      </c>
      <c r="HH593" s="184"/>
      <c r="HI593" s="184">
        <v>2138.7229564517625</v>
      </c>
      <c r="HJ593" s="184"/>
      <c r="HK593" s="184">
        <v>227.49079203936984</v>
      </c>
      <c r="HL593" s="184"/>
      <c r="HM593" s="184">
        <v>3396.8863165062367</v>
      </c>
      <c r="HO593" s="183">
        <v>547.16498144118782</v>
      </c>
      <c r="HQ593" s="154"/>
      <c r="HS593" s="238">
        <v>2</v>
      </c>
      <c r="HT593" s="154"/>
      <c r="HU593" s="239"/>
      <c r="HW593" s="239">
        <v>7.2815304699999999</v>
      </c>
      <c r="HX593" s="239"/>
      <c r="HY593" s="154"/>
      <c r="HZ593" s="154"/>
      <c r="IA593" s="184"/>
      <c r="IB593" s="184"/>
      <c r="ID593" s="184"/>
      <c r="IE593" s="185"/>
      <c r="IF593" s="185"/>
      <c r="IG593" s="184"/>
    </row>
    <row r="594" spans="1:241" ht="15" customHeight="1" x14ac:dyDescent="0.25">
      <c r="A594" s="156">
        <v>591</v>
      </c>
      <c r="B594" s="155"/>
      <c r="C594" s="244"/>
      <c r="D594" s="244"/>
      <c r="E594" s="245">
        <v>63533</v>
      </c>
      <c r="F594" s="244"/>
      <c r="G594" s="244"/>
      <c r="H594" s="244"/>
      <c r="I594" s="244"/>
      <c r="J594" s="244"/>
      <c r="K594" s="244"/>
      <c r="L594" s="244"/>
      <c r="M594" s="244"/>
      <c r="N594" s="244"/>
      <c r="O594" s="244"/>
      <c r="P594" s="244"/>
      <c r="Q594" s="244"/>
      <c r="R594" s="244"/>
      <c r="S594" s="244"/>
      <c r="U594" s="244"/>
      <c r="V594" s="244"/>
      <c r="W594" s="244"/>
      <c r="X594" s="244"/>
      <c r="Y594" s="244"/>
      <c r="Z594" s="244"/>
      <c r="AA594" s="244"/>
      <c r="AB594" s="244"/>
      <c r="AC594" s="244"/>
      <c r="AD594" s="244"/>
      <c r="AE594" s="244"/>
      <c r="AF594" s="244"/>
      <c r="AG594" s="244"/>
      <c r="AH594" s="244"/>
      <c r="AI594" s="244"/>
      <c r="AJ594" s="244"/>
      <c r="AK594" s="244"/>
      <c r="AL594" s="244"/>
      <c r="AM594" s="244"/>
      <c r="AN594" s="244"/>
      <c r="AO594" s="244"/>
      <c r="AP594" s="244"/>
      <c r="AQ594" s="244"/>
      <c r="AR594" s="244"/>
      <c r="AS594" s="244"/>
      <c r="AT594" s="244"/>
      <c r="AU594" s="244"/>
      <c r="AV594" s="244"/>
      <c r="AW594" s="244"/>
      <c r="AX594" s="244"/>
      <c r="AY594" s="244"/>
      <c r="AZ594" s="244"/>
      <c r="BA594" s="244"/>
      <c r="BB594" s="244"/>
      <c r="BC594" s="244">
        <v>113</v>
      </c>
      <c r="BD594" s="244"/>
      <c r="BE594" s="244">
        <v>62</v>
      </c>
      <c r="BF594" s="244"/>
      <c r="BG594" s="244">
        <v>2</v>
      </c>
      <c r="BH594" s="244"/>
      <c r="BI594" s="244">
        <v>49</v>
      </c>
      <c r="BJ594" s="244"/>
      <c r="BK594" s="244"/>
      <c r="BL594" s="244"/>
      <c r="BM594" s="244"/>
      <c r="BN594" s="244"/>
      <c r="BO594" s="244"/>
      <c r="BP594" s="244"/>
      <c r="BQ594" s="244"/>
      <c r="BR594" s="244"/>
      <c r="BS594" s="244"/>
      <c r="BT594" s="244"/>
      <c r="BU594" s="244"/>
      <c r="BW594" s="244"/>
      <c r="BX594" s="244"/>
      <c r="BY594" s="244"/>
      <c r="BZ594" s="244"/>
      <c r="CA594" s="244"/>
      <c r="CB594" s="244"/>
      <c r="CC594" s="244"/>
      <c r="CE594" s="244"/>
      <c r="CF594" s="244"/>
      <c r="CG594" s="244"/>
      <c r="CH594" s="244"/>
      <c r="CI594" s="244"/>
      <c r="CJ594" s="244"/>
      <c r="CK594" s="244"/>
      <c r="CL594" s="244"/>
      <c r="CM594" s="244"/>
      <c r="CN594" s="244"/>
      <c r="CO594" s="257">
        <v>1.7</v>
      </c>
      <c r="CP594" s="244"/>
      <c r="CQ594" s="244"/>
      <c r="CR594" s="244"/>
      <c r="CS594" s="244"/>
      <c r="CT594" s="244"/>
      <c r="CU594" s="244"/>
      <c r="CV594" s="244"/>
      <c r="CW594" s="244"/>
      <c r="CX594" s="244"/>
      <c r="CY594" s="244"/>
      <c r="CZ594" s="244"/>
      <c r="DA594" s="244"/>
      <c r="DE594" s="244"/>
      <c r="DF594" s="244"/>
      <c r="DG594" s="244"/>
      <c r="DH594" s="244"/>
      <c r="DI594" s="244"/>
      <c r="DJ594" s="244"/>
      <c r="DK594" s="244"/>
      <c r="DL594" s="244"/>
      <c r="DM594" s="244"/>
      <c r="DN594" s="244"/>
      <c r="DO594" s="244"/>
      <c r="DP594" s="244"/>
      <c r="DQ594" s="244"/>
      <c r="DR594" s="244"/>
      <c r="DS594" s="244"/>
      <c r="DT594" s="244"/>
      <c r="DU594" s="244"/>
      <c r="DV594" s="244"/>
      <c r="DW594" s="244"/>
      <c r="DX594" s="244"/>
      <c r="DY594" s="244"/>
      <c r="DZ594" s="244"/>
      <c r="EA594" s="244"/>
      <c r="EB594" s="244"/>
      <c r="EC594" s="245">
        <v>836125</v>
      </c>
      <c r="ED594" s="244"/>
      <c r="EE594" s="245">
        <v>650000</v>
      </c>
      <c r="EK594" s="242">
        <v>31.2</v>
      </c>
      <c r="EO594" s="244"/>
      <c r="EP594" s="244"/>
      <c r="GA594" s="254">
        <v>1.4476492861282613</v>
      </c>
      <c r="GB594" s="254"/>
      <c r="GC594" s="254">
        <v>11.715042176105348</v>
      </c>
      <c r="GD594" s="254"/>
      <c r="GE594" s="254">
        <v>63.828731560635887</v>
      </c>
      <c r="GF594" s="254"/>
      <c r="GG594" s="254">
        <v>160.31366271192309</v>
      </c>
      <c r="GH594" s="254"/>
      <c r="GI594" s="254">
        <v>101.06528333970166</v>
      </c>
      <c r="GJ594" s="254"/>
      <c r="GK594" s="254">
        <v>18.342727892263195</v>
      </c>
      <c r="GL594" s="254"/>
      <c r="GM594" s="254">
        <v>1.7717923264738455</v>
      </c>
      <c r="GN594" s="254"/>
      <c r="GO594" s="254">
        <v>41.490537871343584</v>
      </c>
      <c r="GP594" s="254"/>
      <c r="GQ594" s="254">
        <v>599</v>
      </c>
      <c r="GR594" s="254"/>
      <c r="GS594" s="254">
        <v>93</v>
      </c>
      <c r="GT594" s="254"/>
      <c r="GU594" s="184">
        <v>86.05</v>
      </c>
      <c r="GV594" s="184"/>
      <c r="GW594" s="184">
        <v>74.2</v>
      </c>
      <c r="GX594" s="184"/>
      <c r="GY594" s="184">
        <v>63.2</v>
      </c>
      <c r="GZ594" s="184"/>
      <c r="HC594" s="184"/>
      <c r="HG594" s="184">
        <v>511.23327327882231</v>
      </c>
      <c r="HH594" s="184"/>
      <c r="HI594" s="184">
        <v>1991.038019125052</v>
      </c>
      <c r="HJ594" s="184"/>
      <c r="HK594" s="184">
        <v>194.02226636485426</v>
      </c>
      <c r="HL594" s="184"/>
      <c r="HM594" s="184">
        <v>3310.6974022574336</v>
      </c>
      <c r="HO594" s="183">
        <v>540.46298067725274</v>
      </c>
      <c r="HQ594" s="154"/>
      <c r="HS594" s="238">
        <v>2</v>
      </c>
      <c r="HT594" s="154"/>
      <c r="HU594" s="239"/>
      <c r="HW594" s="239">
        <v>7.5</v>
      </c>
      <c r="HX594" s="239"/>
      <c r="HY594" s="154"/>
      <c r="HZ594" s="154"/>
      <c r="IA594" s="184"/>
      <c r="IB594" s="184"/>
      <c r="ID594" s="184"/>
      <c r="IE594" s="185"/>
      <c r="IF594" s="185"/>
      <c r="IG594" s="184"/>
    </row>
    <row r="595" spans="1:241" ht="15" customHeight="1" x14ac:dyDescent="0.25">
      <c r="A595" s="156">
        <v>592</v>
      </c>
      <c r="B595" s="155"/>
      <c r="C595" s="244"/>
      <c r="D595" s="244"/>
      <c r="E595" s="245">
        <v>63822</v>
      </c>
      <c r="F595" s="244"/>
      <c r="G595" s="244"/>
      <c r="H595" s="244"/>
      <c r="I595" s="244"/>
      <c r="J595" s="244"/>
      <c r="K595" s="244"/>
      <c r="L595" s="244"/>
      <c r="M595" s="244"/>
      <c r="N595" s="244"/>
      <c r="O595" s="244"/>
      <c r="P595" s="244"/>
      <c r="Q595" s="244"/>
      <c r="R595" s="244"/>
      <c r="S595" s="244"/>
      <c r="U595" s="244"/>
      <c r="V595" s="244"/>
      <c r="W595" s="244"/>
      <c r="X595" s="244"/>
      <c r="Y595" s="244"/>
      <c r="Z595" s="244"/>
      <c r="AA595" s="244"/>
      <c r="AB595" s="244"/>
      <c r="AC595" s="244"/>
      <c r="AD595" s="244"/>
      <c r="AE595" s="244"/>
      <c r="AF595" s="244"/>
      <c r="AG595" s="244"/>
      <c r="AH595" s="244"/>
      <c r="AI595" s="244"/>
      <c r="AJ595" s="244"/>
      <c r="AK595" s="244"/>
      <c r="AL595" s="244"/>
      <c r="AM595" s="244"/>
      <c r="AN595" s="244"/>
      <c r="AO595" s="244"/>
      <c r="AP595" s="244"/>
      <c r="AQ595" s="244"/>
      <c r="AR595" s="244"/>
      <c r="AS595" s="244"/>
      <c r="AT595" s="244"/>
      <c r="AU595" s="244"/>
      <c r="AV595" s="244"/>
      <c r="AW595" s="244"/>
      <c r="AX595" s="244"/>
      <c r="AY595" s="244"/>
      <c r="AZ595" s="244"/>
      <c r="BA595" s="244"/>
      <c r="BB595" s="244"/>
      <c r="BC595" s="244">
        <v>117</v>
      </c>
      <c r="BD595" s="244"/>
      <c r="BE595" s="244">
        <v>72</v>
      </c>
      <c r="BF595" s="244"/>
      <c r="BG595" s="244">
        <v>3</v>
      </c>
      <c r="BH595" s="244"/>
      <c r="BI595" s="244">
        <v>42</v>
      </c>
      <c r="BJ595" s="244"/>
      <c r="BK595" s="244"/>
      <c r="BL595" s="244"/>
      <c r="BM595" s="244"/>
      <c r="BN595" s="244"/>
      <c r="BO595" s="244"/>
      <c r="BP595" s="244"/>
      <c r="BQ595" s="244"/>
      <c r="BR595" s="244"/>
      <c r="BS595" s="244"/>
      <c r="BT595" s="244"/>
      <c r="BU595" s="244"/>
      <c r="BW595" s="244"/>
      <c r="BX595" s="244"/>
      <c r="BY595" s="244"/>
      <c r="BZ595" s="244"/>
      <c r="CA595" s="244"/>
      <c r="CB595" s="244"/>
      <c r="CC595" s="244"/>
      <c r="CE595" s="244"/>
      <c r="CF595" s="244"/>
      <c r="CG595" s="244"/>
      <c r="CH595" s="244"/>
      <c r="CI595" s="244"/>
      <c r="CJ595" s="244"/>
      <c r="CK595" s="244"/>
      <c r="CL595" s="244"/>
      <c r="CM595" s="244"/>
      <c r="CN595" s="244"/>
      <c r="CO595" s="257">
        <v>1.2</v>
      </c>
      <c r="CP595" s="244"/>
      <c r="CQ595" s="244"/>
      <c r="CR595" s="244"/>
      <c r="CS595" s="244"/>
      <c r="CT595" s="244"/>
      <c r="CU595" s="244"/>
      <c r="CV595" s="244"/>
      <c r="CW595" s="244"/>
      <c r="CX595" s="244"/>
      <c r="CY595" s="244"/>
      <c r="CZ595" s="244"/>
      <c r="DA595" s="244"/>
      <c r="DE595" s="244"/>
      <c r="DF595" s="244"/>
      <c r="DG595" s="244"/>
      <c r="DH595" s="244"/>
      <c r="DI595" s="244"/>
      <c r="DJ595" s="244"/>
      <c r="DK595" s="244"/>
      <c r="DL595" s="244"/>
      <c r="DM595" s="244"/>
      <c r="DN595" s="244"/>
      <c r="DO595" s="244"/>
      <c r="DP595" s="244"/>
      <c r="DQ595" s="244"/>
      <c r="DR595" s="244"/>
      <c r="DS595" s="244"/>
      <c r="DT595" s="244"/>
      <c r="DU595" s="244"/>
      <c r="DV595" s="244"/>
      <c r="DW595" s="244"/>
      <c r="DX595" s="244"/>
      <c r="DY595" s="244"/>
      <c r="DZ595" s="244"/>
      <c r="EA595" s="244"/>
      <c r="EB595" s="244"/>
      <c r="EC595" s="245">
        <v>913500</v>
      </c>
      <c r="ED595" s="244"/>
      <c r="EE595" s="245">
        <v>702500</v>
      </c>
      <c r="EK595" s="242">
        <v>21.5</v>
      </c>
      <c r="EO595" s="244"/>
      <c r="EP595" s="244"/>
      <c r="GA595" s="254">
        <v>1.2630165328480634</v>
      </c>
      <c r="GB595" s="254"/>
      <c r="GC595" s="254">
        <v>12.070079904170166</v>
      </c>
      <c r="GD595" s="254"/>
      <c r="GE595" s="254">
        <v>65.365911220313805</v>
      </c>
      <c r="GF595" s="254"/>
      <c r="GG595" s="254">
        <v>165.7002569766</v>
      </c>
      <c r="GH595" s="254"/>
      <c r="GI595" s="254">
        <v>117.0383942938068</v>
      </c>
      <c r="GJ595" s="254"/>
      <c r="GK595" s="254">
        <v>20.642431040772472</v>
      </c>
      <c r="GL595" s="254"/>
      <c r="GM595" s="254">
        <v>0.7951886934350324</v>
      </c>
      <c r="GN595" s="254"/>
      <c r="GO595" s="254">
        <v>44.595637788273002</v>
      </c>
      <c r="GP595" s="254"/>
      <c r="GQ595" s="254">
        <v>617</v>
      </c>
      <c r="GR595" s="254"/>
      <c r="GS595" s="254">
        <v>89.2</v>
      </c>
      <c r="GT595" s="254"/>
      <c r="GU595" s="184">
        <v>83.3</v>
      </c>
      <c r="GV595" s="184"/>
      <c r="GW595" s="184"/>
      <c r="GX595" s="184"/>
      <c r="GY595" s="184"/>
      <c r="GZ595" s="184"/>
      <c r="HC595" s="184"/>
      <c r="HG595" s="184">
        <v>551.46776448178923</v>
      </c>
      <c r="HH595" s="184"/>
      <c r="HI595" s="184">
        <v>1872.5326041874682</v>
      </c>
      <c r="HJ595" s="184"/>
      <c r="HK595" s="184">
        <v>244.24338315488717</v>
      </c>
      <c r="HL595" s="184"/>
      <c r="HM595" s="184">
        <v>3482.3883623404354</v>
      </c>
      <c r="HO595" s="183">
        <v>677.56712049879116</v>
      </c>
      <c r="HQ595" s="154"/>
      <c r="HS595" s="238">
        <v>2</v>
      </c>
      <c r="HT595" s="154"/>
      <c r="HU595" s="239"/>
      <c r="HW595" s="239">
        <v>8.3000000000000007</v>
      </c>
      <c r="HX595" s="239"/>
      <c r="HY595" s="154"/>
      <c r="HZ595" s="154"/>
      <c r="IA595" s="184"/>
      <c r="IB595" s="184"/>
      <c r="ID595" s="184"/>
      <c r="IE595" s="185"/>
      <c r="IF595" s="185"/>
      <c r="IG595" s="184"/>
    </row>
    <row r="596" spans="1:241" ht="15" customHeight="1" x14ac:dyDescent="0.25">
      <c r="A596" s="198">
        <v>593</v>
      </c>
      <c r="B596" s="155"/>
      <c r="C596" s="244"/>
      <c r="D596" s="244"/>
      <c r="E596" s="245">
        <v>64280</v>
      </c>
      <c r="F596" s="244"/>
      <c r="G596" s="244"/>
      <c r="H596" s="244"/>
      <c r="I596" s="244"/>
      <c r="J596" s="244"/>
      <c r="K596" s="244"/>
      <c r="L596" s="244"/>
      <c r="M596" s="244"/>
      <c r="N596" s="244"/>
      <c r="O596" s="244"/>
      <c r="P596" s="244"/>
      <c r="Q596" s="244"/>
      <c r="R596" s="244"/>
      <c r="S596" s="244"/>
      <c r="U596" s="244"/>
      <c r="V596" s="244"/>
      <c r="W596" s="244"/>
      <c r="X596" s="244"/>
      <c r="Y596" s="244"/>
      <c r="Z596" s="244"/>
      <c r="AA596" s="244"/>
      <c r="AB596" s="244"/>
      <c r="AC596" s="244"/>
      <c r="AD596" s="244"/>
      <c r="AE596" s="244"/>
      <c r="AF596" s="244"/>
      <c r="AG596" s="244"/>
      <c r="AH596" s="244"/>
      <c r="AI596" s="244"/>
      <c r="AJ596" s="244"/>
      <c r="AK596" s="244"/>
      <c r="AL596" s="244"/>
      <c r="AM596" s="244"/>
      <c r="AN596" s="244"/>
      <c r="AO596" s="244"/>
      <c r="AP596" s="244"/>
      <c r="AQ596" s="244"/>
      <c r="AR596" s="244"/>
      <c r="AS596" s="244"/>
      <c r="AT596" s="244"/>
      <c r="AU596" s="244"/>
      <c r="AV596" s="244"/>
      <c r="AW596" s="244"/>
      <c r="AX596" s="244"/>
      <c r="AY596" s="244"/>
      <c r="AZ596" s="244"/>
      <c r="BA596" s="244"/>
      <c r="BB596" s="244"/>
      <c r="BC596" s="244">
        <v>83</v>
      </c>
      <c r="BD596" s="244"/>
      <c r="BE596" s="244">
        <v>58</v>
      </c>
      <c r="BF596" s="244"/>
      <c r="BG596" s="244">
        <v>3</v>
      </c>
      <c r="BH596" s="244"/>
      <c r="BI596" s="244">
        <v>22</v>
      </c>
      <c r="BJ596" s="244"/>
      <c r="BK596" s="244"/>
      <c r="BL596" s="244"/>
      <c r="BM596" s="244"/>
      <c r="BN596" s="244"/>
      <c r="BO596" s="244"/>
      <c r="BP596" s="244"/>
      <c r="BQ596" s="244"/>
      <c r="BR596" s="244"/>
      <c r="BS596" s="244"/>
      <c r="BT596" s="244"/>
      <c r="BU596" s="244"/>
      <c r="BW596" s="244"/>
      <c r="BX596" s="244"/>
      <c r="BY596" s="244"/>
      <c r="BZ596" s="244"/>
      <c r="CA596" s="244"/>
      <c r="CB596" s="244"/>
      <c r="CC596" s="244"/>
      <c r="CE596" s="244"/>
      <c r="CF596" s="244"/>
      <c r="CG596" s="244"/>
      <c r="CH596" s="244"/>
      <c r="CI596" s="244"/>
      <c r="CJ596" s="244"/>
      <c r="CK596" s="244"/>
      <c r="CL596" s="244"/>
      <c r="CM596" s="244"/>
      <c r="CN596" s="244"/>
      <c r="CO596" s="257">
        <v>1.8</v>
      </c>
      <c r="CP596" s="244"/>
      <c r="CQ596" s="244"/>
      <c r="CR596" s="244"/>
      <c r="CS596" s="244"/>
      <c r="CT596" s="244"/>
      <c r="CU596" s="244"/>
      <c r="CV596" s="244"/>
      <c r="CW596" s="244"/>
      <c r="CX596" s="244"/>
      <c r="CY596" s="244"/>
      <c r="CZ596" s="244"/>
      <c r="DA596" s="244"/>
      <c r="DE596" s="244"/>
      <c r="DF596" s="244"/>
      <c r="DG596" s="244"/>
      <c r="DH596" s="244"/>
      <c r="DI596" s="244"/>
      <c r="DJ596" s="244"/>
      <c r="DK596" s="244"/>
      <c r="DL596" s="244"/>
      <c r="DM596" s="244"/>
      <c r="DN596" s="244"/>
      <c r="DO596" s="244"/>
      <c r="DP596" s="244"/>
      <c r="DQ596" s="244"/>
      <c r="DR596" s="244"/>
      <c r="DS596" s="244"/>
      <c r="DT596" s="244"/>
      <c r="DU596" s="244"/>
      <c r="DV596" s="244"/>
      <c r="DW596" s="244"/>
      <c r="DX596" s="244"/>
      <c r="DY596" s="244"/>
      <c r="DZ596" s="244"/>
      <c r="EA596" s="244"/>
      <c r="EB596" s="244"/>
      <c r="EC596" s="245">
        <v>1125000</v>
      </c>
      <c r="ED596" s="244"/>
      <c r="EE596" s="245">
        <v>780000</v>
      </c>
      <c r="EK596" s="242">
        <v>19.400000000000002</v>
      </c>
      <c r="EO596" s="244"/>
      <c r="EP596" s="244"/>
      <c r="GA596" s="254">
        <v>0</v>
      </c>
      <c r="GB596" s="254"/>
      <c r="GC596" s="254">
        <v>12.746109593561405</v>
      </c>
      <c r="GD596" s="254"/>
      <c r="GE596" s="254">
        <v>74.545182909850084</v>
      </c>
      <c r="GF596" s="254"/>
      <c r="GG596" s="254">
        <v>165.94042405791382</v>
      </c>
      <c r="GH596" s="254"/>
      <c r="GI596" s="254">
        <v>108.63449504287333</v>
      </c>
      <c r="GJ596" s="254"/>
      <c r="GK596" s="254">
        <v>17.132353645558247</v>
      </c>
      <c r="GL596" s="254"/>
      <c r="GM596" s="254">
        <v>1.2186114626062798</v>
      </c>
      <c r="GN596" s="254"/>
      <c r="GO596" s="254">
        <v>45.32233844477053</v>
      </c>
      <c r="GP596" s="254"/>
      <c r="GQ596" s="254"/>
      <c r="GR596" s="254"/>
      <c r="GS596" s="254"/>
      <c r="GT596" s="254"/>
      <c r="GU596" s="184"/>
      <c r="GV596" s="184"/>
      <c r="GW596" s="184"/>
      <c r="GX596" s="184"/>
      <c r="GY596" s="184"/>
      <c r="GZ596" s="184"/>
      <c r="HC596" s="184"/>
      <c r="HG596" s="184">
        <v>561.18615740811731</v>
      </c>
      <c r="HH596" s="184"/>
      <c r="HI596" s="184">
        <v>1956.4850733681903</v>
      </c>
      <c r="HJ596" s="184"/>
      <c r="HK596" s="184">
        <v>187.06205246937242</v>
      </c>
      <c r="HL596" s="184"/>
      <c r="HM596" s="184">
        <v>3615.5108173998374</v>
      </c>
      <c r="HO596" s="183">
        <v>623</v>
      </c>
      <c r="HQ596" s="154"/>
      <c r="HS596" s="238">
        <v>2</v>
      </c>
      <c r="HT596" s="154"/>
      <c r="HU596" s="239"/>
      <c r="HW596" s="239">
        <v>8</v>
      </c>
      <c r="HX596" s="239"/>
      <c r="HY596" s="154"/>
      <c r="HZ596" s="154"/>
      <c r="IA596" s="184"/>
      <c r="IB596" s="184"/>
      <c r="ID596" s="184"/>
      <c r="IE596" s="185"/>
      <c r="IF596" s="185"/>
      <c r="IG596" s="184"/>
    </row>
    <row r="597" spans="1:241" ht="15" customHeight="1" x14ac:dyDescent="0.3">
      <c r="A597" s="156">
        <v>594</v>
      </c>
      <c r="B597" s="155"/>
      <c r="C597" s="244"/>
      <c r="D597" s="244"/>
      <c r="E597" s="245">
        <v>64618</v>
      </c>
      <c r="F597" s="244"/>
      <c r="G597" s="244"/>
      <c r="H597" s="244"/>
      <c r="I597" s="244"/>
      <c r="J597" s="244"/>
      <c r="K597" s="244"/>
      <c r="L597" s="244"/>
      <c r="M597" s="244"/>
      <c r="N597" s="244"/>
      <c r="O597" s="244"/>
      <c r="P597" s="244"/>
      <c r="Q597" s="244"/>
      <c r="R597" s="244"/>
      <c r="S597" s="244"/>
      <c r="U597" s="244"/>
      <c r="V597" s="244"/>
      <c r="W597" s="244"/>
      <c r="X597" s="244"/>
      <c r="Y597" s="244"/>
      <c r="Z597" s="244"/>
      <c r="AA597" s="244"/>
      <c r="AB597" s="244"/>
      <c r="AC597" s="244"/>
      <c r="AD597" s="244"/>
      <c r="AE597" s="244"/>
      <c r="AF597" s="244"/>
      <c r="AG597" s="244"/>
      <c r="AH597" s="244"/>
      <c r="AI597" s="244"/>
      <c r="AJ597" s="244"/>
      <c r="AK597" s="244"/>
      <c r="AL597" s="244"/>
      <c r="AM597" s="244"/>
      <c r="AN597" s="244"/>
      <c r="AO597" s="244"/>
      <c r="AP597" s="244"/>
      <c r="AQ597" s="244"/>
      <c r="AR597" s="244"/>
      <c r="AS597" s="244"/>
      <c r="AT597" s="244"/>
      <c r="AU597" s="244"/>
      <c r="AV597" s="244"/>
      <c r="AW597" s="244"/>
      <c r="AX597" s="244"/>
      <c r="AY597" s="244"/>
      <c r="AZ597" s="244"/>
      <c r="BA597" s="244"/>
      <c r="BB597" s="244"/>
      <c r="BC597" s="278">
        <f t="shared" ref="BC597" si="216">SUM(BE597,BG597,BI597)</f>
        <v>115</v>
      </c>
      <c r="BD597" s="279"/>
      <c r="BE597" s="280">
        <v>77</v>
      </c>
      <c r="BF597" s="279"/>
      <c r="BG597" s="280">
        <v>6</v>
      </c>
      <c r="BH597" s="279"/>
      <c r="BI597" s="280">
        <v>32</v>
      </c>
      <c r="BJ597" s="244"/>
      <c r="BK597" s="244"/>
      <c r="BL597" s="244"/>
      <c r="BM597" s="244"/>
      <c r="BN597" s="244"/>
      <c r="BO597" s="244"/>
      <c r="BP597" s="244"/>
      <c r="BQ597" s="244"/>
      <c r="BR597" s="244"/>
      <c r="BS597" s="244"/>
      <c r="BT597" s="244"/>
      <c r="BU597" s="244"/>
      <c r="BW597" s="244"/>
      <c r="BX597" s="244"/>
      <c r="BY597" s="244"/>
      <c r="BZ597" s="244"/>
      <c r="CA597" s="244"/>
      <c r="CB597" s="244"/>
      <c r="CC597" s="244"/>
      <c r="CE597" s="244"/>
      <c r="CF597" s="244"/>
      <c r="CG597" s="244"/>
      <c r="CH597" s="244"/>
      <c r="CI597" s="244"/>
      <c r="CJ597" s="244"/>
      <c r="CK597" s="244"/>
      <c r="CL597" s="244"/>
      <c r="CM597" s="244"/>
      <c r="CN597" s="244"/>
      <c r="CO597" s="257"/>
      <c r="CP597" s="244"/>
      <c r="CQ597" s="244"/>
      <c r="CR597" s="244"/>
      <c r="CS597" s="244"/>
      <c r="CT597" s="244"/>
      <c r="CU597" s="244"/>
      <c r="CV597" s="244"/>
      <c r="CW597" s="244"/>
      <c r="CX597" s="244"/>
      <c r="CY597" s="244"/>
      <c r="CZ597" s="244"/>
      <c r="DA597" s="244"/>
      <c r="DE597" s="244"/>
      <c r="DF597" s="244"/>
      <c r="DG597" s="244"/>
      <c r="DH597" s="244"/>
      <c r="DI597" s="244"/>
      <c r="DJ597" s="244"/>
      <c r="DK597" s="244"/>
      <c r="DL597" s="244"/>
      <c r="DM597" s="244"/>
      <c r="DN597" s="244"/>
      <c r="DO597" s="244"/>
      <c r="DP597" s="244"/>
      <c r="DQ597" s="244"/>
      <c r="DR597" s="244"/>
      <c r="DS597" s="244"/>
      <c r="DT597" s="244"/>
      <c r="DU597" s="244"/>
      <c r="DV597" s="244"/>
      <c r="DW597" s="244"/>
      <c r="DX597" s="244"/>
      <c r="DY597" s="244"/>
      <c r="DZ597" s="244"/>
      <c r="EA597" s="244"/>
      <c r="EB597" s="244"/>
      <c r="EC597" s="245">
        <v>1130000</v>
      </c>
      <c r="ED597" s="244"/>
      <c r="EE597" s="245">
        <v>781000</v>
      </c>
      <c r="EK597" s="242">
        <v>12.9</v>
      </c>
      <c r="EO597" s="244"/>
      <c r="EP597" s="244"/>
      <c r="GA597" s="254">
        <v>1.2507331576095064</v>
      </c>
      <c r="GB597" s="254"/>
      <c r="GC597" s="254">
        <v>6.1287013721046995</v>
      </c>
      <c r="GD597" s="254"/>
      <c r="GE597" s="254">
        <v>68.668326561861292</v>
      </c>
      <c r="GF597" s="254"/>
      <c r="GG597" s="254">
        <v>177.05201414969673</v>
      </c>
      <c r="GH597" s="254"/>
      <c r="GI597" s="254">
        <v>86.645907277624744</v>
      </c>
      <c r="GJ597" s="254"/>
      <c r="GK597" s="254">
        <v>17.650686205640895</v>
      </c>
      <c r="GL597" s="254"/>
      <c r="GM597" s="254">
        <v>1.1707920748891034</v>
      </c>
      <c r="GN597" s="254"/>
      <c r="GO597" s="254">
        <v>42.461495818635377</v>
      </c>
      <c r="GP597" s="254"/>
      <c r="GQ597" s="254"/>
      <c r="GR597" s="254"/>
      <c r="GS597" s="254"/>
      <c r="GT597" s="254"/>
      <c r="GU597" s="184"/>
      <c r="GV597" s="184"/>
      <c r="GW597" s="184"/>
      <c r="GX597" s="184"/>
      <c r="GY597" s="184"/>
      <c r="GZ597" s="184"/>
      <c r="HC597" s="184"/>
      <c r="HG597" s="184">
        <v>527.94150092980738</v>
      </c>
      <c r="HH597" s="184"/>
      <c r="HI597" s="184">
        <v>1479.8121473823558</v>
      </c>
      <c r="HJ597" s="184"/>
      <c r="HK597" s="184">
        <v>138.68314054275538</v>
      </c>
      <c r="HL597" s="184"/>
      <c r="HM597" s="184">
        <v>2887.130834935544</v>
      </c>
      <c r="HO597" s="183">
        <v>728.06471686372117</v>
      </c>
      <c r="HQ597" s="154"/>
      <c r="HS597" s="238">
        <v>2</v>
      </c>
      <c r="HT597" s="154"/>
      <c r="HU597" s="239"/>
      <c r="HW597" s="239">
        <v>8.997960410000001</v>
      </c>
      <c r="HX597" s="239"/>
      <c r="HY597" s="154"/>
      <c r="HZ597" s="154"/>
      <c r="IA597" s="184"/>
      <c r="IB597" s="184"/>
      <c r="ID597" s="184"/>
      <c r="IE597" s="185"/>
      <c r="IF597" s="185"/>
      <c r="IG597" s="184"/>
    </row>
    <row r="598" spans="1:241" ht="15" customHeight="1" x14ac:dyDescent="0.35">
      <c r="A598" s="156">
        <v>595</v>
      </c>
      <c r="B598" s="155"/>
      <c r="C598" s="244"/>
      <c r="D598" s="244"/>
      <c r="E598" s="245">
        <v>64941</v>
      </c>
      <c r="F598" s="244"/>
      <c r="G598" s="244"/>
      <c r="H598" s="244"/>
      <c r="I598" s="244"/>
      <c r="J598" s="244"/>
      <c r="K598" s="244"/>
      <c r="L598" s="244"/>
      <c r="M598" s="244"/>
      <c r="N598" s="244"/>
      <c r="O598" s="244"/>
      <c r="P598" s="244"/>
      <c r="Q598" s="244"/>
      <c r="R598" s="244"/>
      <c r="S598" s="244"/>
      <c r="U598" s="244"/>
      <c r="V598" s="244"/>
      <c r="W598" s="244"/>
      <c r="X598" s="244"/>
      <c r="Y598" s="244"/>
      <c r="Z598" s="244"/>
      <c r="AA598" s="244"/>
      <c r="AB598" s="244"/>
      <c r="AC598" s="244"/>
      <c r="AD598" s="244"/>
      <c r="AE598" s="244"/>
      <c r="AF598" s="244"/>
      <c r="AG598" s="244"/>
      <c r="AH598" s="244"/>
      <c r="AI598" s="244"/>
      <c r="AJ598" s="244"/>
      <c r="AK598" s="244"/>
      <c r="AL598" s="244"/>
      <c r="AM598" s="244"/>
      <c r="AN598" s="244"/>
      <c r="AO598" s="244"/>
      <c r="AP598" s="244"/>
      <c r="AQ598" s="244"/>
      <c r="AR598" s="244"/>
      <c r="AS598" s="244"/>
      <c r="AT598" s="244"/>
      <c r="AU598" s="244"/>
      <c r="AV598" s="244"/>
      <c r="AW598" s="244"/>
      <c r="AX598" s="244"/>
      <c r="AY598" s="244"/>
      <c r="AZ598" s="244"/>
      <c r="BA598" s="244"/>
      <c r="BB598" s="244"/>
      <c r="BC598" s="281">
        <v>105</v>
      </c>
      <c r="BD598" s="27"/>
      <c r="BE598" s="281">
        <v>46</v>
      </c>
      <c r="BF598" s="282" t="s">
        <v>75</v>
      </c>
      <c r="BG598" s="281">
        <v>3</v>
      </c>
      <c r="BH598" s="229" t="e">
        <f>#REF!+0.0001*#REF!</f>
        <v>#REF!</v>
      </c>
      <c r="BI598" s="281">
        <v>56</v>
      </c>
      <c r="BJ598" s="244"/>
      <c r="BK598" s="244"/>
      <c r="BL598" s="244"/>
      <c r="BM598" s="244"/>
      <c r="BN598" s="244"/>
      <c r="BO598" s="244"/>
      <c r="BP598" s="244"/>
      <c r="BQ598" s="244"/>
      <c r="BR598" s="244"/>
      <c r="BS598" s="244"/>
      <c r="BT598" s="244"/>
      <c r="BU598" s="244"/>
      <c r="BW598" s="244"/>
      <c r="BX598" s="244"/>
      <c r="BY598" s="244"/>
      <c r="BZ598" s="244"/>
      <c r="CA598" s="244"/>
      <c r="CB598" s="244"/>
      <c r="CC598" s="244"/>
      <c r="CE598" s="244"/>
      <c r="CF598" s="244"/>
      <c r="CG598" s="244"/>
      <c r="CH598" s="244"/>
      <c r="CI598" s="244"/>
      <c r="CJ598" s="244"/>
      <c r="CK598" s="244"/>
      <c r="CL598" s="244"/>
      <c r="CM598" s="244"/>
      <c r="CN598" s="244"/>
      <c r="CO598" s="257"/>
      <c r="CP598" s="244"/>
      <c r="CQ598" s="244"/>
      <c r="CR598" s="244"/>
      <c r="CS598" s="244"/>
      <c r="CT598" s="244"/>
      <c r="CU598" s="244"/>
      <c r="CV598" s="244"/>
      <c r="CW598" s="244"/>
      <c r="CX598" s="244"/>
      <c r="CY598" s="244"/>
      <c r="CZ598" s="244"/>
      <c r="DA598" s="244"/>
      <c r="DE598" s="244"/>
      <c r="DF598" s="244"/>
      <c r="DG598" s="244"/>
      <c r="DH598" s="244"/>
      <c r="DI598" s="244"/>
      <c r="DJ598" s="244"/>
      <c r="DK598" s="244"/>
      <c r="DL598" s="244"/>
      <c r="DM598" s="244"/>
      <c r="DN598" s="244"/>
      <c r="DO598" s="244"/>
      <c r="DP598" s="244"/>
      <c r="DQ598" s="244"/>
      <c r="DR598" s="244"/>
      <c r="DS598" s="244"/>
      <c r="DT598" s="244"/>
      <c r="DU598" s="244"/>
      <c r="DV598" s="244"/>
      <c r="DW598" s="244"/>
      <c r="DX598" s="244"/>
      <c r="DY598" s="244"/>
      <c r="DZ598" s="244"/>
      <c r="EA598" s="244"/>
      <c r="EB598" s="244"/>
      <c r="EC598" s="245">
        <v>1100000</v>
      </c>
      <c r="ED598" s="244"/>
      <c r="EE598" s="245">
        <v>750000</v>
      </c>
      <c r="EK598" s="242">
        <v>11</v>
      </c>
      <c r="EO598" s="244"/>
      <c r="EP598" s="244"/>
      <c r="GA598" s="254">
        <v>1.2511000590209165</v>
      </c>
      <c r="GB598" s="254"/>
      <c r="GC598" s="254">
        <v>6.6619058801233058</v>
      </c>
      <c r="GD598" s="254"/>
      <c r="GE598" s="254">
        <v>55.673060350398536</v>
      </c>
      <c r="GF598" s="254"/>
      <c r="GG598" s="254">
        <v>144.98061621259774</v>
      </c>
      <c r="GH598" s="254"/>
      <c r="GI598" s="254">
        <v>86.320401412917434</v>
      </c>
      <c r="GJ598" s="254"/>
      <c r="GK598" s="254">
        <v>14.997946181213328</v>
      </c>
      <c r="GL598" s="254"/>
      <c r="GM598" s="254">
        <v>2.3724306371998596</v>
      </c>
      <c r="GN598" s="254"/>
      <c r="GO598" s="254">
        <v>37.841469795753376</v>
      </c>
      <c r="GP598" s="254"/>
      <c r="GQ598" s="254"/>
      <c r="GR598" s="254"/>
      <c r="GS598" s="254"/>
      <c r="GT598" s="254"/>
      <c r="GU598" s="184"/>
      <c r="GV598" s="184"/>
      <c r="GW598" s="184"/>
      <c r="GX598" s="184"/>
      <c r="GY598" s="184"/>
      <c r="GZ598" s="184"/>
      <c r="HC598" s="184"/>
      <c r="HG598" s="184">
        <v>525.14675551324763</v>
      </c>
      <c r="HH598" s="184"/>
      <c r="HI598" s="184">
        <v>1312.0736157385372</v>
      </c>
      <c r="HJ598" s="184"/>
      <c r="HK598" s="184">
        <v>161.82770109471682</v>
      </c>
      <c r="HL598" s="184"/>
      <c r="HM598" s="184">
        <v>2590.8297636046327</v>
      </c>
      <c r="HO598" s="183">
        <v>580.33365316165771</v>
      </c>
      <c r="HQ598" s="154"/>
      <c r="HS598" s="238">
        <v>2</v>
      </c>
      <c r="HT598" s="154"/>
      <c r="HU598" s="239"/>
      <c r="HW598" s="239">
        <v>9.8500882300000008</v>
      </c>
      <c r="HX598" s="239"/>
      <c r="HY598" s="154"/>
      <c r="HZ598" s="154"/>
      <c r="IA598" s="184"/>
      <c r="IB598" s="184"/>
      <c r="ID598" s="184"/>
      <c r="IE598" s="185"/>
      <c r="IF598" s="185"/>
      <c r="IG598" s="184"/>
    </row>
    <row r="599" spans="1:241" ht="15" customHeight="1" x14ac:dyDescent="0.25">
      <c r="A599" s="156">
        <v>596</v>
      </c>
      <c r="B599" s="155"/>
      <c r="E599" s="245">
        <v>65099</v>
      </c>
      <c r="F599" s="244"/>
      <c r="G599" s="244"/>
      <c r="H599" s="244"/>
      <c r="I599" s="244"/>
      <c r="J599" s="244"/>
      <c r="K599" s="244"/>
      <c r="L599" s="244"/>
      <c r="M599" s="244"/>
      <c r="N599" s="244"/>
      <c r="O599" s="244"/>
      <c r="P599" s="244"/>
      <c r="Q599" s="244"/>
      <c r="R599" s="244"/>
      <c r="S599" s="244"/>
      <c r="U599" s="244"/>
      <c r="V599" s="244"/>
      <c r="W599" s="244"/>
      <c r="X599" s="244"/>
      <c r="Y599" s="244"/>
      <c r="Z599" s="244"/>
      <c r="AA599" s="244"/>
      <c r="AB599" s="244"/>
      <c r="AC599" s="244"/>
      <c r="AD599" s="244"/>
      <c r="AE599" s="244"/>
      <c r="AF599" s="244"/>
      <c r="AG599" s="244"/>
      <c r="AH599" s="242"/>
      <c r="AI599" s="244"/>
      <c r="AJ599" s="244"/>
      <c r="AK599" s="244"/>
      <c r="AL599" s="244"/>
      <c r="AM599" s="244"/>
      <c r="AN599" s="244"/>
      <c r="AO599" s="244"/>
      <c r="AP599" s="244"/>
      <c r="AQ599" s="244"/>
      <c r="AR599" s="244"/>
      <c r="AS599" s="244"/>
      <c r="AT599" s="244"/>
      <c r="AU599" s="244"/>
      <c r="AV599" s="244"/>
      <c r="AW599" s="244"/>
      <c r="AX599" s="244"/>
      <c r="AY599" s="244"/>
      <c r="AZ599" s="244"/>
      <c r="BA599" s="244"/>
      <c r="BB599" s="244"/>
      <c r="BC599" s="244"/>
      <c r="BD599" s="244"/>
      <c r="BE599" s="244"/>
      <c r="BF599" s="244"/>
      <c r="BG599" s="244"/>
      <c r="BH599" s="244"/>
      <c r="BI599" s="244"/>
      <c r="BJ599" s="244"/>
      <c r="BK599" s="244"/>
      <c r="BL599" s="244"/>
      <c r="BM599" s="244"/>
      <c r="BN599" s="244"/>
      <c r="BO599" s="244"/>
      <c r="BP599" s="244"/>
      <c r="BQ599" s="244"/>
      <c r="BR599" s="244"/>
      <c r="BS599" s="244"/>
      <c r="BT599" s="244"/>
      <c r="BU599" s="244"/>
      <c r="BW599" s="244"/>
      <c r="BX599" s="244"/>
      <c r="BY599" s="244"/>
      <c r="BZ599" s="244"/>
      <c r="CA599" s="244"/>
      <c r="CB599" s="244"/>
      <c r="CC599" s="244"/>
      <c r="CE599" s="244"/>
      <c r="CF599" s="244"/>
      <c r="CG599" s="244"/>
      <c r="CH599" s="244"/>
      <c r="CI599" s="244"/>
      <c r="CJ599" s="244"/>
      <c r="CK599" s="244"/>
      <c r="CL599" s="244"/>
      <c r="CM599" s="244"/>
      <c r="CN599" s="244"/>
      <c r="CO599" s="257"/>
      <c r="CP599" s="244"/>
      <c r="CQ599" s="244"/>
      <c r="CR599" s="244"/>
      <c r="CS599" s="244"/>
      <c r="CT599" s="244"/>
      <c r="CU599" s="244"/>
      <c r="CV599" s="244"/>
      <c r="CW599" s="244"/>
      <c r="CX599" s="244"/>
      <c r="CY599" s="244"/>
      <c r="CZ599" s="244"/>
      <c r="DA599" s="244"/>
      <c r="DE599" s="244"/>
      <c r="DF599" s="244"/>
      <c r="DG599" s="244"/>
      <c r="DH599" s="244"/>
      <c r="DI599" s="244"/>
      <c r="DJ599" s="244"/>
      <c r="DK599" s="244"/>
      <c r="DL599" s="244"/>
      <c r="DM599" s="244"/>
      <c r="DN599" s="244"/>
      <c r="DO599" s="244"/>
      <c r="DP599" s="244"/>
      <c r="DQ599" s="244"/>
      <c r="DR599" s="244"/>
      <c r="DS599" s="244"/>
      <c r="DT599" s="244"/>
      <c r="DU599" s="244"/>
      <c r="DV599" s="244"/>
      <c r="DW599" s="244"/>
      <c r="DX599" s="244"/>
      <c r="DY599" s="244"/>
      <c r="DZ599" s="244"/>
      <c r="EA599" s="244"/>
      <c r="EB599" s="244"/>
      <c r="EC599" s="245">
        <v>1062500</v>
      </c>
      <c r="ED599" s="244"/>
      <c r="EE599" s="245">
        <v>751157</v>
      </c>
      <c r="EK599" s="242">
        <v>15.8</v>
      </c>
      <c r="EO599" s="244"/>
      <c r="EP599" s="244"/>
      <c r="GA599" s="267">
        <v>0.62573358787793432</v>
      </c>
      <c r="GB599" s="267"/>
      <c r="GC599" s="267">
        <v>8.1658756705116957</v>
      </c>
      <c r="GD599" s="267"/>
      <c r="GE599" s="267">
        <v>57.079818422637487</v>
      </c>
      <c r="GF599" s="267"/>
      <c r="GG599" s="267">
        <v>143.22764805935807</v>
      </c>
      <c r="GH599" s="267"/>
      <c r="GI599" s="267">
        <v>96.353314877162674</v>
      </c>
      <c r="GJ599" s="267"/>
      <c r="GK599" s="267">
        <v>18.740614840579539</v>
      </c>
      <c r="GL599" s="267"/>
      <c r="GM599" s="267">
        <v>1.8030755071250746</v>
      </c>
      <c r="GN599" s="267"/>
      <c r="GO599" s="267">
        <v>40.215276946392692</v>
      </c>
      <c r="GP599" s="254"/>
      <c r="GQ599" s="254"/>
      <c r="GR599" s="254"/>
      <c r="GS599" s="254"/>
      <c r="GT599" s="254"/>
      <c r="GU599" s="184"/>
      <c r="GV599" s="184"/>
      <c r="GW599" s="184"/>
      <c r="GX599" s="184"/>
      <c r="GY599" s="184"/>
      <c r="GZ599" s="184"/>
      <c r="HC599" s="184"/>
      <c r="HG599" s="285">
        <v>505.8168942842691</v>
      </c>
      <c r="HH599" s="285"/>
      <c r="HI599" s="285">
        <v>1836.7475973697522</v>
      </c>
      <c r="HJ599" s="285"/>
      <c r="HK599" s="285">
        <v>213.39150227617603</v>
      </c>
      <c r="HL599" s="285"/>
      <c r="HM599" s="285">
        <v>3140.8067779463836</v>
      </c>
      <c r="HO599" s="183">
        <v>700.63596187308485</v>
      </c>
      <c r="HQ599" s="154"/>
      <c r="HS599" s="238">
        <v>2</v>
      </c>
      <c r="HT599" s="154"/>
      <c r="HU599" s="239"/>
      <c r="HW599" s="239">
        <v>7.3364146099999994</v>
      </c>
      <c r="HX599" s="239"/>
      <c r="HY599" s="154"/>
      <c r="HZ599" s="154"/>
      <c r="IA599" s="184"/>
      <c r="IB599" s="184"/>
      <c r="ID599" s="184"/>
      <c r="IE599" s="185"/>
      <c r="IF599" s="185"/>
      <c r="IG599" s="184"/>
    </row>
    <row r="600" spans="1:241" ht="15" customHeight="1" x14ac:dyDescent="0.25">
      <c r="A600" s="156">
        <v>597</v>
      </c>
      <c r="E600" s="245">
        <v>65200</v>
      </c>
      <c r="F600" s="244"/>
      <c r="G600" s="244"/>
      <c r="H600" s="244"/>
      <c r="I600" s="244"/>
      <c r="J600" s="244"/>
      <c r="K600" s="244"/>
      <c r="L600" s="244"/>
      <c r="M600" s="244"/>
      <c r="N600" s="244"/>
      <c r="O600" s="244"/>
      <c r="P600" s="244"/>
      <c r="Q600" s="244"/>
      <c r="R600" s="244"/>
      <c r="S600" s="244"/>
      <c r="U600" s="244"/>
      <c r="V600" s="244"/>
      <c r="W600" s="244"/>
      <c r="X600" s="244"/>
      <c r="Y600" s="244"/>
      <c r="Z600" s="244"/>
      <c r="AA600" s="244"/>
      <c r="AB600" s="244"/>
      <c r="AC600" s="244"/>
      <c r="AD600" s="244"/>
      <c r="AE600" s="244"/>
      <c r="AF600" s="244"/>
      <c r="AG600" s="244"/>
      <c r="AH600" s="242"/>
      <c r="AI600" s="244"/>
      <c r="AJ600" s="244"/>
      <c r="AK600" s="244"/>
      <c r="AL600" s="244"/>
      <c r="AM600" s="244"/>
      <c r="AN600" s="244"/>
      <c r="AO600" s="244"/>
      <c r="AP600" s="244"/>
      <c r="AQ600" s="244"/>
      <c r="AR600" s="244"/>
      <c r="AS600" s="244"/>
      <c r="AT600" s="244"/>
      <c r="AU600" s="244"/>
      <c r="AV600" s="244"/>
      <c r="AW600" s="244"/>
      <c r="AX600" s="244"/>
      <c r="AY600" s="244"/>
      <c r="AZ600" s="244"/>
      <c r="BA600" s="244"/>
      <c r="BB600" s="244"/>
      <c r="BC600" s="244"/>
      <c r="BD600" s="244"/>
      <c r="BE600" s="244"/>
      <c r="BF600" s="244"/>
      <c r="BG600" s="244"/>
      <c r="BH600" s="244"/>
      <c r="BI600" s="244"/>
      <c r="BJ600" s="244"/>
      <c r="BK600" s="244"/>
      <c r="BL600" s="244"/>
      <c r="BM600" s="244"/>
      <c r="BN600" s="244"/>
      <c r="BO600" s="244"/>
      <c r="BP600" s="244"/>
      <c r="BQ600" s="244"/>
      <c r="BR600" s="244"/>
      <c r="BS600" s="244"/>
      <c r="BT600" s="244"/>
      <c r="BU600" s="244"/>
      <c r="BW600" s="244"/>
      <c r="BX600" s="244"/>
      <c r="BY600" s="244"/>
      <c r="BZ600" s="244"/>
      <c r="CA600" s="244"/>
      <c r="CB600" s="244"/>
      <c r="CC600" s="244"/>
      <c r="CE600" s="244"/>
      <c r="CF600" s="244"/>
      <c r="CG600" s="244"/>
      <c r="CH600" s="244"/>
      <c r="CI600" s="244"/>
      <c r="CJ600" s="244"/>
      <c r="CK600" s="244"/>
      <c r="CL600" s="244"/>
      <c r="CM600" s="244"/>
      <c r="CN600" s="244"/>
      <c r="CO600" s="257"/>
      <c r="CP600" s="244"/>
      <c r="CQ600" s="244"/>
      <c r="CR600" s="244"/>
      <c r="CS600" s="244"/>
      <c r="CT600" s="244"/>
      <c r="CU600" s="244"/>
      <c r="CV600" s="244"/>
      <c r="CW600" s="244"/>
      <c r="CX600" s="244"/>
      <c r="CY600" s="244"/>
      <c r="CZ600" s="244"/>
      <c r="DA600" s="244"/>
      <c r="DE600" s="244"/>
      <c r="DF600" s="244"/>
      <c r="DG600" s="244"/>
      <c r="DH600" s="244"/>
      <c r="DI600" s="244"/>
      <c r="DJ600" s="244"/>
      <c r="DK600" s="244"/>
      <c r="DL600" s="244"/>
      <c r="DM600" s="244"/>
      <c r="DN600" s="244"/>
      <c r="DO600" s="244"/>
      <c r="DP600" s="244"/>
      <c r="DQ600" s="244"/>
      <c r="DR600" s="244"/>
      <c r="DS600" s="244"/>
      <c r="DT600" s="244"/>
      <c r="DU600" s="244"/>
      <c r="DV600" s="244"/>
      <c r="DW600" s="244"/>
      <c r="DX600" s="244"/>
      <c r="DY600" s="244"/>
      <c r="DZ600" s="244"/>
      <c r="EA600" s="244"/>
      <c r="EB600" s="244"/>
      <c r="EC600" s="245">
        <v>1022500</v>
      </c>
      <c r="ED600" s="244"/>
      <c r="EE600" s="245">
        <v>846000</v>
      </c>
      <c r="EK600" s="242">
        <v>21</v>
      </c>
      <c r="EO600" s="244"/>
      <c r="EP600" s="244"/>
      <c r="GA600" s="267">
        <v>0</v>
      </c>
      <c r="GB600" s="267"/>
      <c r="GC600" s="267">
        <v>10.325245224574083</v>
      </c>
      <c r="GD600" s="267"/>
      <c r="GE600" s="267">
        <v>71.829405162738496</v>
      </c>
      <c r="GF600" s="267"/>
      <c r="GG600" s="267">
        <v>157.28858177031918</v>
      </c>
      <c r="GH600" s="267"/>
      <c r="GI600" s="267">
        <v>109.21870775885374</v>
      </c>
      <c r="GJ600" s="267"/>
      <c r="GK600" s="267">
        <v>23.152709359605911</v>
      </c>
      <c r="GL600" s="267"/>
      <c r="GM600" s="267">
        <v>1.2272448353446512</v>
      </c>
      <c r="GN600" s="267"/>
      <c r="GO600" s="267">
        <v>45.092640821489695</v>
      </c>
      <c r="GP600" s="254"/>
      <c r="GQ600" s="254"/>
      <c r="GR600" s="254"/>
      <c r="GS600" s="254"/>
      <c r="GT600" s="254"/>
      <c r="GU600" s="184"/>
      <c r="GV600" s="184"/>
      <c r="GW600" s="184"/>
      <c r="GX600" s="184"/>
      <c r="GY600" s="184"/>
      <c r="GZ600" s="184"/>
      <c r="HC600" s="184"/>
      <c r="HG600" s="285">
        <v>601.32196630712951</v>
      </c>
      <c r="HH600" s="285"/>
      <c r="HI600" s="285">
        <v>2209.0339597757998</v>
      </c>
      <c r="HJ600" s="285"/>
      <c r="HK600" s="285">
        <v>128.74256197698335</v>
      </c>
      <c r="HL600" s="285"/>
      <c r="HM600" s="285">
        <v>3719.4040161399212</v>
      </c>
      <c r="HO600" s="183">
        <v>786.49441619686945</v>
      </c>
      <c r="HQ600" s="154"/>
      <c r="HS600" s="238">
        <v>2</v>
      </c>
      <c r="HT600" s="154"/>
      <c r="HU600" s="239"/>
      <c r="HW600" s="239">
        <v>4.8861303499999993</v>
      </c>
      <c r="HX600" s="239"/>
      <c r="HY600" s="154"/>
      <c r="HZ600" s="154"/>
      <c r="IA600" s="184"/>
      <c r="IB600" s="184"/>
      <c r="ID600" s="184"/>
      <c r="IE600" s="185"/>
      <c r="IF600" s="185"/>
      <c r="IG600" s="184"/>
    </row>
    <row r="601" spans="1:241" ht="15" customHeight="1" x14ac:dyDescent="0.35">
      <c r="A601" s="156">
        <v>598</v>
      </c>
      <c r="E601" s="245">
        <v>63454</v>
      </c>
      <c r="F601" s="244"/>
      <c r="G601" s="244"/>
      <c r="H601" s="244"/>
      <c r="I601" s="244"/>
      <c r="J601" s="244"/>
      <c r="K601" s="244"/>
      <c r="L601" s="244"/>
      <c r="M601" s="244"/>
      <c r="N601" s="244"/>
      <c r="O601" s="244"/>
      <c r="P601" s="244"/>
      <c r="Q601" s="244"/>
      <c r="R601" s="244"/>
      <c r="S601" s="244"/>
      <c r="U601" s="244"/>
      <c r="V601" s="244"/>
      <c r="W601" s="244"/>
      <c r="X601" s="244"/>
      <c r="Y601" s="244"/>
      <c r="Z601" s="244"/>
      <c r="AA601" s="244"/>
      <c r="AB601" s="244"/>
      <c r="AC601" s="244"/>
      <c r="AD601" s="244"/>
      <c r="AE601" s="244"/>
      <c r="AF601" s="244"/>
      <c r="AG601" s="244"/>
      <c r="AH601" s="242"/>
      <c r="AI601" s="244"/>
      <c r="AJ601" s="244"/>
      <c r="AK601" s="244"/>
      <c r="AL601" s="244"/>
      <c r="AM601" s="244"/>
      <c r="AN601" s="244"/>
      <c r="AO601" s="244"/>
      <c r="AP601" s="244"/>
      <c r="AQ601" s="244"/>
      <c r="AR601" s="244"/>
      <c r="AS601" s="244"/>
      <c r="AT601" s="244"/>
      <c r="AU601" s="244"/>
      <c r="AV601" s="244"/>
      <c r="AW601" s="244"/>
      <c r="AX601" s="244"/>
      <c r="AY601" s="244"/>
      <c r="AZ601" s="244"/>
      <c r="BA601" s="244"/>
      <c r="BB601" s="244"/>
      <c r="BC601" s="244"/>
      <c r="BD601" s="244"/>
      <c r="BE601" s="244"/>
      <c r="BF601" s="244"/>
      <c r="BG601" s="244"/>
      <c r="BH601" s="244"/>
      <c r="BI601" s="244"/>
      <c r="BJ601" s="244"/>
      <c r="BK601" s="244"/>
      <c r="BL601" s="244"/>
      <c r="BM601" s="244"/>
      <c r="BN601" s="244"/>
      <c r="BO601" s="244"/>
      <c r="BP601" s="244"/>
      <c r="BQ601" s="244"/>
      <c r="BR601" s="244"/>
      <c r="BS601" s="244"/>
      <c r="BT601" s="244"/>
      <c r="BU601" s="244"/>
      <c r="BW601" s="244"/>
      <c r="BX601" s="244"/>
      <c r="BY601" s="244"/>
      <c r="BZ601" s="244"/>
      <c r="CA601" s="244"/>
      <c r="CB601" s="244"/>
      <c r="CC601" s="244"/>
      <c r="CE601" s="244"/>
      <c r="CF601" s="244"/>
      <c r="CG601" s="244"/>
      <c r="CH601" s="244"/>
      <c r="CI601" s="244"/>
      <c r="CJ601" s="244"/>
      <c r="CK601" s="244"/>
      <c r="CL601" s="244"/>
      <c r="CM601" s="244"/>
      <c r="CN601" s="244"/>
      <c r="CO601" s="257"/>
      <c r="CP601" s="244"/>
      <c r="CQ601" s="244"/>
      <c r="CR601" s="244"/>
      <c r="CS601" s="244"/>
      <c r="CT601" s="244"/>
      <c r="CU601" s="244"/>
      <c r="CV601" s="244"/>
      <c r="CW601" s="244"/>
      <c r="CX601" s="244"/>
      <c r="CY601" s="244"/>
      <c r="CZ601" s="244"/>
      <c r="DA601" s="244"/>
      <c r="DE601" s="244"/>
      <c r="DF601" s="244"/>
      <c r="DG601" s="244"/>
      <c r="DH601" s="244"/>
      <c r="DI601" s="244"/>
      <c r="DJ601" s="244"/>
      <c r="DK601" s="244"/>
      <c r="DL601" s="244"/>
      <c r="DM601" s="244"/>
      <c r="DN601" s="244"/>
      <c r="DO601" s="244"/>
      <c r="DP601" s="244"/>
      <c r="DQ601" s="244"/>
      <c r="DR601" s="244"/>
      <c r="DS601" s="244"/>
      <c r="DT601" s="244"/>
      <c r="DU601" s="244"/>
      <c r="DV601" s="244"/>
      <c r="DW601" s="244"/>
      <c r="DX601" s="244"/>
      <c r="DY601" s="244"/>
      <c r="DZ601" s="244"/>
      <c r="EA601" s="244"/>
      <c r="EB601" s="244"/>
      <c r="ED601" s="244"/>
      <c r="EK601" s="242">
        <v>14.6</v>
      </c>
      <c r="EO601" s="244"/>
      <c r="EP601" s="244"/>
      <c r="GA601" s="267">
        <v>0</v>
      </c>
      <c r="GB601" s="267"/>
      <c r="GC601" s="267">
        <v>3.593156670199336</v>
      </c>
      <c r="GD601" s="267"/>
      <c r="GE601" s="267">
        <v>59.251567991927182</v>
      </c>
      <c r="GF601" s="267"/>
      <c r="GG601" s="267">
        <v>162.95626258027275</v>
      </c>
      <c r="GH601" s="267"/>
      <c r="GI601" s="267">
        <v>98.847519614944957</v>
      </c>
      <c r="GJ601" s="267"/>
      <c r="GK601" s="267">
        <v>14.079248956457914</v>
      </c>
      <c r="GL601" s="267"/>
      <c r="GM601" s="267">
        <v>1.6784447319743896</v>
      </c>
      <c r="GN601" s="267"/>
      <c r="GO601" s="267">
        <v>40.7638564066756</v>
      </c>
      <c r="GP601" s="254"/>
      <c r="GQ601" s="254"/>
      <c r="GR601" s="254"/>
      <c r="GS601" s="254"/>
      <c r="GT601" s="254"/>
      <c r="GU601" s="184"/>
      <c r="GV601" s="184"/>
      <c r="GW601" s="184"/>
      <c r="GX601" s="184"/>
      <c r="GY601" s="184"/>
      <c r="GZ601" s="184"/>
      <c r="HC601" s="184"/>
      <c r="HG601" s="184"/>
      <c r="HH601" s="184"/>
      <c r="HI601" s="184"/>
      <c r="HJ601" s="184"/>
      <c r="HK601" s="184"/>
      <c r="HL601" s="184"/>
      <c r="HM601" s="184"/>
      <c r="HO601" s="183">
        <v>775.84752909428232</v>
      </c>
      <c r="HQ601" s="154"/>
      <c r="HS601" s="238">
        <v>2</v>
      </c>
      <c r="HT601" s="154"/>
      <c r="HU601" s="239"/>
      <c r="HW601">
        <v>7.1804379999999997</v>
      </c>
      <c r="HX601" s="239"/>
      <c r="HY601" s="154"/>
      <c r="HZ601" s="154"/>
      <c r="IA601" s="184"/>
      <c r="IB601" s="184"/>
      <c r="ID601" s="184"/>
      <c r="IE601" s="185"/>
      <c r="IF601" s="185"/>
      <c r="IG601" s="184"/>
    </row>
    <row r="602" spans="1:241" ht="15" customHeight="1" x14ac:dyDescent="0.35">
      <c r="A602" s="156">
        <v>599</v>
      </c>
      <c r="E602" s="245">
        <v>63066</v>
      </c>
      <c r="F602" s="244"/>
      <c r="G602" s="244"/>
      <c r="H602" s="244"/>
      <c r="I602" s="244"/>
      <c r="J602" s="244"/>
      <c r="K602" s="244"/>
      <c r="L602" s="244"/>
      <c r="M602" s="244"/>
      <c r="N602" s="244"/>
      <c r="O602" s="244"/>
      <c r="P602" s="244"/>
      <c r="Q602" s="244"/>
      <c r="R602" s="244"/>
      <c r="S602" s="244"/>
      <c r="U602" s="244"/>
      <c r="V602" s="244"/>
      <c r="W602" s="244"/>
      <c r="X602" s="244"/>
      <c r="Y602" s="244"/>
      <c r="Z602" s="244"/>
      <c r="AA602" s="244"/>
      <c r="AB602" s="244"/>
      <c r="AC602" s="244"/>
      <c r="AD602" s="244"/>
      <c r="AE602" s="244"/>
      <c r="AF602" s="244"/>
      <c r="AG602" s="244"/>
      <c r="AH602" s="242"/>
      <c r="AI602" s="244"/>
      <c r="AJ602" s="244"/>
      <c r="AK602" s="244"/>
      <c r="AL602" s="244"/>
      <c r="AM602" s="244"/>
      <c r="AN602" s="244"/>
      <c r="AO602" s="244"/>
      <c r="AP602" s="244"/>
      <c r="AQ602" s="244"/>
      <c r="AR602" s="244"/>
      <c r="AS602" s="244"/>
      <c r="AT602" s="244"/>
      <c r="AU602" s="244"/>
      <c r="AV602" s="244"/>
      <c r="AW602" s="244"/>
      <c r="AX602" s="244"/>
      <c r="AY602" s="244"/>
      <c r="AZ602" s="244"/>
      <c r="BA602" s="244"/>
      <c r="BB602" s="244"/>
      <c r="BC602" s="244"/>
      <c r="BD602" s="244"/>
      <c r="BE602" s="244"/>
      <c r="BF602" s="244"/>
      <c r="BG602" s="244"/>
      <c r="BH602" s="244"/>
      <c r="BI602" s="244"/>
      <c r="BJ602" s="244"/>
      <c r="BK602" s="244"/>
      <c r="BL602" s="244"/>
      <c r="BM602" s="244"/>
      <c r="BN602" s="244"/>
      <c r="BO602" s="244"/>
      <c r="BP602" s="244"/>
      <c r="BQ602" s="244"/>
      <c r="BR602" s="244"/>
      <c r="BS602" s="244"/>
      <c r="BT602" s="244"/>
      <c r="BU602" s="244"/>
      <c r="BW602" s="244"/>
      <c r="BX602" s="244"/>
      <c r="BY602" s="244"/>
      <c r="BZ602" s="244"/>
      <c r="CA602" s="244"/>
      <c r="CB602" s="244"/>
      <c r="CC602" s="244"/>
      <c r="CE602" s="244"/>
      <c r="CF602" s="244"/>
      <c r="CG602" s="244"/>
      <c r="CH602" s="244"/>
      <c r="CI602" s="244"/>
      <c r="CJ602" s="244"/>
      <c r="CK602" s="244"/>
      <c r="CL602" s="244"/>
      <c r="CM602" s="244"/>
      <c r="CN602" s="244"/>
      <c r="CO602" s="257"/>
      <c r="CP602" s="244"/>
      <c r="CQ602" s="244"/>
      <c r="CR602" s="244"/>
      <c r="CS602" s="244"/>
      <c r="CT602" s="244"/>
      <c r="CU602" s="244"/>
      <c r="CV602" s="244"/>
      <c r="CW602" s="244"/>
      <c r="CX602" s="244"/>
      <c r="CY602" s="244"/>
      <c r="CZ602" s="244"/>
      <c r="DA602" s="244"/>
      <c r="DE602" s="244"/>
      <c r="DF602" s="244"/>
      <c r="DG602" s="244"/>
      <c r="DH602" s="244"/>
      <c r="DI602" s="244"/>
      <c r="DJ602" s="244"/>
      <c r="DK602" s="244"/>
      <c r="DL602" s="244"/>
      <c r="DM602" s="244"/>
      <c r="DN602" s="244"/>
      <c r="DO602" s="244"/>
      <c r="DP602" s="244"/>
      <c r="DQ602" s="244"/>
      <c r="DR602" s="244"/>
      <c r="DS602" s="244"/>
      <c r="DT602" s="244"/>
      <c r="DU602" s="244"/>
      <c r="DV602" s="244"/>
      <c r="DW602" s="244"/>
      <c r="DX602" s="244"/>
      <c r="DY602" s="244"/>
      <c r="DZ602" s="244"/>
      <c r="EA602" s="244"/>
      <c r="EB602" s="244"/>
      <c r="ED602" s="244"/>
      <c r="EK602" s="242">
        <v>7.1999999999999993</v>
      </c>
      <c r="EO602" s="244"/>
      <c r="EP602" s="244"/>
      <c r="GA602" s="267">
        <v>0.84540296582565511</v>
      </c>
      <c r="GB602" s="267"/>
      <c r="GC602" s="267">
        <v>5.1038754665749373</v>
      </c>
      <c r="GD602" s="267"/>
      <c r="GE602" s="267">
        <v>41.350395725574145</v>
      </c>
      <c r="GF602" s="267"/>
      <c r="GG602" s="267">
        <v>117.65166086676957</v>
      </c>
      <c r="GH602" s="267"/>
      <c r="GI602" s="267">
        <v>77.628314845239501</v>
      </c>
      <c r="GJ602" s="267"/>
      <c r="GK602" s="267">
        <v>14.35724122225246</v>
      </c>
      <c r="GL602" s="267"/>
      <c r="GM602" s="267">
        <v>2.1534856378517149</v>
      </c>
      <c r="GN602" s="267"/>
      <c r="GO602" s="267">
        <v>31.529876074635872</v>
      </c>
      <c r="GP602" s="254"/>
      <c r="GQ602" s="254"/>
      <c r="GR602" s="254"/>
      <c r="GS602" s="254"/>
      <c r="GT602" s="254"/>
      <c r="GU602" s="184"/>
      <c r="GV602" s="184"/>
      <c r="GW602" s="184"/>
      <c r="GX602" s="184"/>
      <c r="GY602" s="184"/>
      <c r="GZ602" s="184"/>
      <c r="HC602" s="184"/>
      <c r="HG602" s="184"/>
      <c r="HH602" s="184"/>
      <c r="HI602" s="184"/>
      <c r="HJ602" s="184"/>
      <c r="HK602" s="184"/>
      <c r="HL602" s="184"/>
      <c r="HM602" s="184"/>
      <c r="HO602" s="284">
        <v>702.14509967676588</v>
      </c>
      <c r="HQ602" s="154"/>
      <c r="HS602" s="238">
        <v>2</v>
      </c>
      <c r="HT602" s="154"/>
      <c r="HU602" s="239"/>
      <c r="HW602">
        <v>9.6008423300000008</v>
      </c>
      <c r="HX602" s="239"/>
      <c r="HY602" s="154"/>
      <c r="HZ602" s="154"/>
      <c r="IA602" s="184"/>
      <c r="IB602" s="184"/>
      <c r="ID602" s="184"/>
      <c r="IE602" s="185"/>
      <c r="IF602" s="185"/>
      <c r="IG602" s="184"/>
    </row>
    <row r="603" spans="1:241" ht="15" customHeight="1" x14ac:dyDescent="0.35">
      <c r="A603" s="156">
        <v>600</v>
      </c>
      <c r="E603" s="245">
        <v>63264</v>
      </c>
      <c r="F603" s="244"/>
      <c r="G603" s="244"/>
      <c r="H603" s="244"/>
      <c r="I603" s="244"/>
      <c r="J603" s="244"/>
      <c r="K603" s="244"/>
      <c r="L603" s="244"/>
      <c r="M603" s="244"/>
      <c r="N603" s="244"/>
      <c r="O603" s="244"/>
      <c r="P603" s="244"/>
      <c r="Q603" s="244"/>
      <c r="R603" s="244"/>
      <c r="S603" s="244"/>
      <c r="U603" s="244"/>
      <c r="V603" s="244"/>
      <c r="W603" s="244"/>
      <c r="X603" s="244"/>
      <c r="Y603" s="244"/>
      <c r="Z603" s="244"/>
      <c r="AA603" s="244"/>
      <c r="AB603" s="244"/>
      <c r="AC603" s="244"/>
      <c r="AD603" s="244"/>
      <c r="AE603" s="244"/>
      <c r="AF603" s="244"/>
      <c r="AG603" s="244"/>
      <c r="AH603" s="242"/>
      <c r="AI603" s="244"/>
      <c r="AJ603" s="244"/>
      <c r="AK603" s="244"/>
      <c r="AL603" s="244"/>
      <c r="AM603" s="244"/>
      <c r="AN603" s="244"/>
      <c r="AO603" s="244"/>
      <c r="AP603" s="244"/>
      <c r="AQ603" s="244"/>
      <c r="AR603" s="244"/>
      <c r="AS603" s="244"/>
      <c r="AT603" s="244"/>
      <c r="AU603" s="244"/>
      <c r="AV603" s="244"/>
      <c r="AW603" s="244"/>
      <c r="AX603" s="244"/>
      <c r="AY603" s="244"/>
      <c r="AZ603" s="244"/>
      <c r="BA603" s="244"/>
      <c r="BB603" s="244"/>
      <c r="BC603" s="244"/>
      <c r="BD603" s="244"/>
      <c r="BE603" s="244"/>
      <c r="BF603" s="244"/>
      <c r="BG603" s="244"/>
      <c r="BH603" s="244"/>
      <c r="BI603" s="244"/>
      <c r="BJ603" s="244"/>
      <c r="BK603" s="244"/>
      <c r="BL603" s="244"/>
      <c r="BM603" s="244"/>
      <c r="BN603" s="244"/>
      <c r="BO603" s="244"/>
      <c r="BP603" s="244"/>
      <c r="BQ603" s="244"/>
      <c r="BR603" s="244"/>
      <c r="BS603" s="244"/>
      <c r="BT603" s="244"/>
      <c r="BU603" s="244"/>
      <c r="BW603" s="244"/>
      <c r="BX603" s="244"/>
      <c r="BY603" s="244"/>
      <c r="BZ603" s="244"/>
      <c r="CA603" s="244"/>
      <c r="CB603" s="244"/>
      <c r="CC603" s="244"/>
      <c r="CE603" s="244"/>
      <c r="CF603" s="244"/>
      <c r="CG603" s="244"/>
      <c r="CH603" s="244"/>
      <c r="CI603" s="244"/>
      <c r="CJ603" s="244"/>
      <c r="CK603" s="244"/>
      <c r="CL603" s="244"/>
      <c r="CM603" s="244"/>
      <c r="CN603" s="244"/>
      <c r="CO603" s="257"/>
      <c r="CP603" s="244"/>
      <c r="CQ603" s="244"/>
      <c r="CR603" s="244"/>
      <c r="CS603" s="244"/>
      <c r="CT603" s="244"/>
      <c r="CU603" s="244"/>
      <c r="CV603" s="244"/>
      <c r="CW603" s="244"/>
      <c r="CX603" s="244"/>
      <c r="CY603" s="244"/>
      <c r="CZ603" s="244"/>
      <c r="DA603" s="244"/>
      <c r="DE603" s="244"/>
      <c r="DF603" s="244"/>
      <c r="DG603" s="244"/>
      <c r="DH603" s="244"/>
      <c r="DI603" s="244"/>
      <c r="DJ603" s="244"/>
      <c r="DK603" s="244"/>
      <c r="DL603" s="244"/>
      <c r="DM603" s="244"/>
      <c r="DN603" s="244"/>
      <c r="DO603" s="244"/>
      <c r="DP603" s="244"/>
      <c r="DQ603" s="244"/>
      <c r="DR603" s="244"/>
      <c r="DS603" s="244"/>
      <c r="DT603" s="244"/>
      <c r="DU603" s="244"/>
      <c r="DV603" s="244"/>
      <c r="DW603" s="244"/>
      <c r="DX603" s="244"/>
      <c r="DY603" s="244"/>
      <c r="DZ603" s="244"/>
      <c r="EA603" s="244"/>
      <c r="EB603" s="244"/>
      <c r="EC603"/>
      <c r="EE603"/>
      <c r="EK603" s="242">
        <v>4.2</v>
      </c>
      <c r="EO603" s="244"/>
      <c r="EP603" s="244"/>
      <c r="GA603" s="267"/>
      <c r="GB603" s="267"/>
      <c r="GC603" s="267"/>
      <c r="GD603" s="267"/>
      <c r="GE603" s="267"/>
      <c r="GF603" s="267"/>
      <c r="GG603" s="267"/>
      <c r="GH603" s="267"/>
      <c r="GI603" s="267"/>
      <c r="GJ603" s="267"/>
      <c r="GK603" s="267"/>
      <c r="GL603" s="267"/>
      <c r="GM603" s="267"/>
      <c r="GN603" s="267"/>
      <c r="GO603" s="267"/>
      <c r="GP603" s="254"/>
      <c r="GQ603" s="254"/>
      <c r="GR603" s="254"/>
      <c r="GS603" s="254"/>
      <c r="GT603" s="254"/>
      <c r="GU603" s="184"/>
      <c r="GV603" s="184"/>
      <c r="GW603" s="184"/>
      <c r="GX603" s="184"/>
      <c r="GY603" s="184"/>
      <c r="GZ603" s="184"/>
      <c r="HC603" s="184"/>
      <c r="HG603" s="184"/>
      <c r="HH603" s="184"/>
      <c r="HI603" s="184"/>
      <c r="HJ603" s="184"/>
      <c r="HK603" s="184"/>
      <c r="HL603" s="184"/>
      <c r="HM603" s="184"/>
      <c r="HO603" s="284">
        <v>664.76281135966997</v>
      </c>
      <c r="HQ603" s="154"/>
      <c r="HS603" s="238"/>
      <c r="HT603" s="154"/>
      <c r="HU603" s="239"/>
      <c r="HW603" s="239">
        <v>10</v>
      </c>
      <c r="HX603" s="239"/>
      <c r="HY603" s="154"/>
      <c r="HZ603" s="154"/>
      <c r="IA603" s="184"/>
      <c r="IB603" s="184"/>
      <c r="ID603" s="184"/>
      <c r="IE603" s="185"/>
      <c r="IF603" s="185"/>
      <c r="IG603" s="184"/>
    </row>
    <row r="604" spans="1:241" ht="15" customHeight="1" x14ac:dyDescent="0.35">
      <c r="A604" s="198">
        <v>601</v>
      </c>
      <c r="B604" s="197" t="s">
        <v>76</v>
      </c>
      <c r="F604" s="244"/>
      <c r="G604" s="244"/>
      <c r="H604" s="244"/>
      <c r="I604" s="244"/>
      <c r="J604" s="244"/>
      <c r="K604" s="244"/>
      <c r="L604" s="244"/>
      <c r="M604" s="244"/>
      <c r="N604" s="244"/>
      <c r="O604" s="244"/>
      <c r="P604" s="244"/>
      <c r="Q604" s="244"/>
      <c r="R604" s="244"/>
      <c r="S604" s="244"/>
      <c r="U604" s="244"/>
      <c r="V604" s="244"/>
      <c r="W604" s="244"/>
      <c r="X604" s="244"/>
      <c r="Y604" s="244"/>
      <c r="Z604" s="244"/>
      <c r="AA604" s="244"/>
      <c r="AB604" s="244"/>
      <c r="AC604" s="244"/>
      <c r="AD604" s="244"/>
      <c r="AE604" s="244"/>
      <c r="AF604" s="244"/>
      <c r="AG604" s="244"/>
      <c r="AH604" s="242"/>
      <c r="AI604" s="244"/>
      <c r="AJ604" s="244"/>
      <c r="AK604" s="244"/>
      <c r="AL604" s="244"/>
      <c r="AM604" s="244"/>
      <c r="AN604" s="244"/>
      <c r="AO604" s="244"/>
      <c r="AP604" s="244"/>
      <c r="AQ604" s="244"/>
      <c r="AR604" s="244"/>
      <c r="AS604" s="244"/>
      <c r="AT604" s="244"/>
      <c r="AU604" s="244"/>
      <c r="AV604" s="244"/>
      <c r="AW604" s="244"/>
      <c r="AX604" s="244"/>
      <c r="AY604" s="244"/>
      <c r="AZ604" s="244"/>
      <c r="BA604" s="244"/>
      <c r="BB604" s="244"/>
      <c r="BC604" s="244"/>
      <c r="BD604" s="244"/>
      <c r="BE604" s="244"/>
      <c r="BF604" s="244"/>
      <c r="BG604" s="244"/>
      <c r="BH604" s="244"/>
      <c r="BI604" s="244"/>
      <c r="BJ604" s="244"/>
      <c r="BK604" s="244"/>
      <c r="BL604" s="244"/>
      <c r="BM604" s="244"/>
      <c r="BN604" s="244"/>
      <c r="BO604" s="244"/>
      <c r="BP604" s="244"/>
      <c r="BQ604" s="244"/>
      <c r="BR604" s="244"/>
      <c r="BS604" s="244"/>
      <c r="BT604" s="244"/>
      <c r="BU604" s="244"/>
      <c r="BW604" s="244"/>
      <c r="BX604" s="244"/>
      <c r="BY604" s="244"/>
      <c r="BZ604" s="244"/>
      <c r="CA604" s="244"/>
      <c r="CB604" s="244"/>
      <c r="CC604" s="244"/>
      <c r="CE604" s="244"/>
      <c r="CF604" s="244"/>
      <c r="CG604" s="244"/>
      <c r="CH604" s="244"/>
      <c r="CI604" s="244"/>
      <c r="CJ604" s="244"/>
      <c r="CK604" s="244"/>
      <c r="CL604" s="244"/>
      <c r="CM604" s="244"/>
      <c r="CN604" s="244"/>
      <c r="CO604" s="257"/>
      <c r="CP604" s="244"/>
      <c r="CQ604" s="244"/>
      <c r="CR604" s="244"/>
      <c r="CS604" s="244"/>
      <c r="CT604" s="244"/>
      <c r="CU604" s="244"/>
      <c r="CV604" s="244"/>
      <c r="CW604" s="244"/>
      <c r="CX604" s="244"/>
      <c r="CY604" s="244"/>
      <c r="CZ604" s="244"/>
      <c r="DA604" s="244"/>
      <c r="DE604" s="244"/>
      <c r="DF604" s="244"/>
      <c r="DG604" s="244"/>
      <c r="DH604" s="244"/>
      <c r="DI604" s="244"/>
      <c r="DJ604" s="244"/>
      <c r="DK604" s="244"/>
      <c r="DL604" s="244"/>
      <c r="DM604" s="244"/>
      <c r="DN604" s="244"/>
      <c r="DO604" s="244"/>
      <c r="DP604" s="244"/>
      <c r="DQ604" s="244"/>
      <c r="DR604" s="244"/>
      <c r="DS604" s="244"/>
      <c r="DT604" s="244"/>
      <c r="DU604" s="244"/>
      <c r="DV604" s="244"/>
      <c r="DW604" s="244"/>
      <c r="DX604" s="244"/>
      <c r="DY604" s="244"/>
      <c r="DZ604" s="244"/>
      <c r="EA604" s="244"/>
      <c r="EB604" s="244"/>
      <c r="EC604"/>
      <c r="ED604" s="244"/>
      <c r="EE604"/>
      <c r="EK604" s="242"/>
      <c r="EO604" s="244"/>
      <c r="EP604" s="244"/>
      <c r="GA604" s="254"/>
      <c r="GB604" s="254"/>
      <c r="GC604" s="254"/>
      <c r="GD604" s="254"/>
      <c r="GE604" s="254"/>
      <c r="GF604" s="254"/>
      <c r="GG604" s="254"/>
      <c r="GH604" s="254"/>
      <c r="GI604" s="254"/>
      <c r="GJ604" s="254"/>
      <c r="GK604" s="254"/>
      <c r="GL604" s="254"/>
      <c r="GM604" s="254"/>
      <c r="GN604" s="254"/>
      <c r="GO604" s="254"/>
      <c r="GP604" s="254"/>
      <c r="GQ604" s="254"/>
      <c r="GR604" s="254"/>
      <c r="GS604" s="254"/>
      <c r="GT604" s="254"/>
      <c r="GU604" s="184"/>
      <c r="GV604" s="184"/>
      <c r="GW604" s="184"/>
      <c r="GX604" s="184"/>
      <c r="GY604" s="184"/>
      <c r="GZ604" s="184"/>
      <c r="HC604" s="184"/>
      <c r="HG604" s="184"/>
      <c r="HH604" s="184"/>
      <c r="HI604" s="184"/>
      <c r="HJ604" s="184"/>
      <c r="HK604" s="184"/>
      <c r="HL604" s="184"/>
      <c r="HM604" s="184"/>
      <c r="HO604" s="183"/>
      <c r="HQ604" s="154"/>
      <c r="HS604" s="238"/>
      <c r="HT604" s="154"/>
      <c r="HU604" s="239"/>
      <c r="HW604" s="239"/>
      <c r="HX604" s="239"/>
      <c r="HY604" s="154"/>
      <c r="HZ604" s="154"/>
      <c r="IA604" s="184"/>
      <c r="IB604" s="184"/>
      <c r="ID604" s="184"/>
      <c r="IE604" s="185"/>
      <c r="IF604" s="185"/>
      <c r="IG604" s="184"/>
    </row>
    <row r="605" spans="1:241" ht="15" customHeight="1" x14ac:dyDescent="0.25">
      <c r="A605" s="156">
        <v>602</v>
      </c>
      <c r="B605" s="197">
        <v>1991</v>
      </c>
      <c r="E605" s="245">
        <v>78206</v>
      </c>
      <c r="G605" s="245">
        <v>7972</v>
      </c>
      <c r="I605" s="245">
        <v>10793</v>
      </c>
      <c r="K605" s="245">
        <v>9742</v>
      </c>
      <c r="M605" s="242">
        <f>G605/E605*100</f>
        <v>10.193591284556172</v>
      </c>
      <c r="N605" s="242"/>
      <c r="O605" s="242">
        <f>I605/E605*100</f>
        <v>13.800731401682736</v>
      </c>
      <c r="P605" s="242"/>
      <c r="Q605" s="242">
        <f>K605/E605*100</f>
        <v>12.456844743370073</v>
      </c>
      <c r="R605" s="242"/>
      <c r="S605" s="242">
        <v>34</v>
      </c>
      <c r="U605" s="242"/>
      <c r="V605" s="242"/>
      <c r="W605" s="245">
        <v>190</v>
      </c>
      <c r="Y605" s="258">
        <v>0.26928582564451436</v>
      </c>
      <c r="Z605" s="258"/>
      <c r="AA605" s="245">
        <v>23696</v>
      </c>
      <c r="AC605" s="242">
        <v>33.584194339328491</v>
      </c>
      <c r="AD605" s="242"/>
      <c r="AE605" s="245">
        <v>17725</v>
      </c>
      <c r="AG605" s="242">
        <v>25.121532944994829</v>
      </c>
      <c r="AH605" s="242"/>
      <c r="AI605" s="245">
        <v>2.453151014913741</v>
      </c>
      <c r="AK605" s="245">
        <v>35</v>
      </c>
      <c r="AM605" s="245">
        <v>897</v>
      </c>
      <c r="AO605" s="245">
        <v>567</v>
      </c>
      <c r="AQ605" s="245">
        <v>18</v>
      </c>
      <c r="AS605" s="245">
        <v>359</v>
      </c>
      <c r="AU605" s="245">
        <v>190</v>
      </c>
      <c r="AW605" s="245">
        <v>234</v>
      </c>
      <c r="AY605" s="245">
        <v>234</v>
      </c>
      <c r="BC605" s="245">
        <v>977</v>
      </c>
      <c r="BE605" s="245">
        <v>330</v>
      </c>
      <c r="BG605" s="245">
        <v>17</v>
      </c>
      <c r="BI605" s="245">
        <v>630</v>
      </c>
      <c r="BK605" s="242"/>
      <c r="BL605" s="242"/>
      <c r="BM605" s="245">
        <v>351</v>
      </c>
      <c r="BO605" s="245">
        <v>741</v>
      </c>
      <c r="BQ605" s="245">
        <v>764</v>
      </c>
      <c r="BS605" s="245">
        <v>3896</v>
      </c>
      <c r="BU605" s="245">
        <v>15068</v>
      </c>
      <c r="BW605" s="242"/>
      <c r="BX605" s="242"/>
      <c r="BY605" s="245">
        <v>7.1825478493517183</v>
      </c>
      <c r="CA605" s="245">
        <v>8903</v>
      </c>
      <c r="CC605" s="259">
        <f>CA605/E605*100</f>
        <v>11.384037030406875</v>
      </c>
      <c r="CE605" s="242"/>
      <c r="CF605" s="242"/>
      <c r="CG605" s="245">
        <v>33474</v>
      </c>
      <c r="CI605" s="245">
        <v>5980</v>
      </c>
      <c r="CK605" s="245">
        <v>19714</v>
      </c>
      <c r="CM605" s="250">
        <f>CI605/SUM(CG605,CI605)*100</f>
        <v>15.156891569929536</v>
      </c>
      <c r="CN605" s="242"/>
      <c r="CO605" s="253">
        <v>2.6556430525536192</v>
      </c>
      <c r="CP605" s="242"/>
      <c r="CQ605" s="250">
        <f>SUM(CG605,CI605)/SUM(CG605,CI605,CK605)*100</f>
        <v>66.681314223904806</v>
      </c>
      <c r="CR605" s="242"/>
      <c r="CS605" s="245">
        <v>11.878535278356654</v>
      </c>
      <c r="CU605" s="245">
        <v>8666</v>
      </c>
      <c r="CW605" s="245">
        <v>2148</v>
      </c>
      <c r="CY605" s="259">
        <f t="shared" ref="CY605:CY610" si="217">CU605/CG605*100</f>
        <v>25.88874947720619</v>
      </c>
      <c r="CZ605" s="259"/>
      <c r="DA605" s="259">
        <f t="shared" ref="DA605:DA610" si="218">CW605/CG605*100</f>
        <v>6.4169205950887251</v>
      </c>
      <c r="DE605" s="245">
        <v>21960</v>
      </c>
      <c r="DG605" s="245">
        <v>6434</v>
      </c>
      <c r="DI605" s="245">
        <v>8785</v>
      </c>
      <c r="DK605" s="245">
        <v>37920</v>
      </c>
      <c r="DM605" s="242">
        <f>DE605/$DK605*100</f>
        <v>57.911392405063289</v>
      </c>
      <c r="DN605" s="242"/>
      <c r="DO605" s="242">
        <f>DG605/$DK605*100</f>
        <v>16.967299578059073</v>
      </c>
      <c r="DP605" s="242"/>
      <c r="DQ605" s="242">
        <f>DI605/$DK605*100</f>
        <v>23.167194092827003</v>
      </c>
      <c r="DR605" s="242"/>
      <c r="DS605" s="245">
        <v>17905</v>
      </c>
      <c r="DU605" s="245">
        <v>2016</v>
      </c>
      <c r="DW605" s="245">
        <v>33610</v>
      </c>
      <c r="DY605" s="242">
        <f>DS605/$DW605*100</f>
        <v>53.272835465635225</v>
      </c>
      <c r="DZ605" s="242"/>
      <c r="EA605" s="242">
        <f>DU605/$DW605*100</f>
        <v>5.998214817018745</v>
      </c>
      <c r="EB605" s="242"/>
      <c r="EC605" s="242">
        <v>636000</v>
      </c>
      <c r="ED605" s="242"/>
      <c r="EE605" s="242">
        <v>340000</v>
      </c>
      <c r="EF605" s="242"/>
      <c r="EG605" s="260">
        <v>7.508116883116883</v>
      </c>
      <c r="EH605" s="242"/>
      <c r="EI605" s="260">
        <v>3.9023476523476521</v>
      </c>
      <c r="EJ605" s="242"/>
      <c r="EK605" s="242">
        <v>1</v>
      </c>
      <c r="EO605" s="259">
        <v>10.247382562772167</v>
      </c>
      <c r="EP605" s="259"/>
      <c r="EQ605" s="244">
        <v>8745</v>
      </c>
      <c r="ES605" s="244">
        <v>4779</v>
      </c>
      <c r="EU605" s="244">
        <v>2328</v>
      </c>
      <c r="EW605" s="244">
        <v>803</v>
      </c>
      <c r="EY605" s="244">
        <v>16655</v>
      </c>
      <c r="FA605" s="244">
        <v>15001</v>
      </c>
      <c r="FC605" s="244">
        <v>4000</v>
      </c>
      <c r="FE605" s="244">
        <v>4095</v>
      </c>
      <c r="FG605" s="244">
        <v>39751</v>
      </c>
      <c r="FI605" s="242">
        <f>EQ605/$FG605*100</f>
        <v>21.999446554803654</v>
      </c>
      <c r="FJ605" s="242"/>
      <c r="FK605" s="242">
        <f>ES605/$FG605*100</f>
        <v>12.022339060652563</v>
      </c>
      <c r="FL605" s="242"/>
      <c r="FM605" s="242">
        <f>EU605/$FG605*100</f>
        <v>5.8564564413473876</v>
      </c>
      <c r="FN605" s="242"/>
      <c r="FO605" s="242">
        <f>EW605/$FG605*100</f>
        <v>2.0200749666675053</v>
      </c>
      <c r="FP605" s="242"/>
      <c r="FQ605" s="242">
        <f>EY605/$FG605*100</f>
        <v>41.898317023471108</v>
      </c>
      <c r="FR605" s="242"/>
      <c r="FS605" s="242">
        <f>FA605/$FG605*100</f>
        <v>37.737415410933053</v>
      </c>
      <c r="FT605" s="242"/>
      <c r="FU605" s="242">
        <f>FC605/$FG605*100</f>
        <v>10.062639933586578</v>
      </c>
      <c r="FV605" s="242"/>
      <c r="FW605" s="242">
        <f>FE605/$FG605*100</f>
        <v>10.301627632009257</v>
      </c>
      <c r="GA605" s="254">
        <v>4.0526849037487338</v>
      </c>
      <c r="GB605" s="254"/>
      <c r="GC605" s="254">
        <v>13.404825737265416</v>
      </c>
      <c r="GD605" s="254"/>
      <c r="GE605" s="254">
        <v>30.25899649542696</v>
      </c>
      <c r="GF605" s="254"/>
      <c r="GG605" s="254">
        <v>68.898848756481243</v>
      </c>
      <c r="GH605" s="254"/>
      <c r="GI605" s="254">
        <v>66.641231082284122</v>
      </c>
      <c r="GJ605" s="254"/>
      <c r="GK605" s="254">
        <v>16.198347107438014</v>
      </c>
      <c r="GL605" s="254"/>
      <c r="GM605" s="254">
        <v>1.2007204322593557</v>
      </c>
      <c r="GN605" s="254"/>
      <c r="GO605" s="254">
        <v>40.029143273475334</v>
      </c>
      <c r="GP605" s="254"/>
      <c r="GQ605" s="254">
        <v>923</v>
      </c>
      <c r="GR605" s="254"/>
      <c r="GS605" s="254">
        <v>75.8</v>
      </c>
      <c r="GT605" s="254"/>
      <c r="GU605" s="184">
        <v>47.5</v>
      </c>
      <c r="GV605" s="184"/>
      <c r="GW605" s="184">
        <v>72.070000000000007</v>
      </c>
      <c r="GX605" s="184"/>
      <c r="GY605" s="184">
        <v>52.91</v>
      </c>
      <c r="GZ605" s="184"/>
      <c r="HA605" s="154">
        <v>98.3</v>
      </c>
      <c r="HC605" s="184">
        <v>12</v>
      </c>
      <c r="HG605" s="184">
        <v>1112</v>
      </c>
      <c r="HH605" s="184"/>
      <c r="HI605" s="184">
        <v>10238</v>
      </c>
      <c r="HJ605" s="184"/>
      <c r="HK605" s="184">
        <v>687</v>
      </c>
      <c r="HL605" s="184"/>
      <c r="HM605" s="184">
        <v>13684</v>
      </c>
      <c r="HO605" s="183">
        <v>604.53400503778334</v>
      </c>
      <c r="HQ605" s="154"/>
      <c r="HS605" s="238">
        <v>10</v>
      </c>
      <c r="HT605" s="154"/>
      <c r="HU605" s="239"/>
      <c r="HW605" s="239">
        <v>34.6</v>
      </c>
      <c r="HX605" s="239"/>
      <c r="HY605" s="154"/>
      <c r="HZ605" s="154"/>
      <c r="IA605" s="184">
        <v>1</v>
      </c>
      <c r="IB605" s="184"/>
      <c r="IC605" s="184">
        <v>177</v>
      </c>
      <c r="ID605" s="184"/>
      <c r="IE605" s="185">
        <v>0.11802613098540017</v>
      </c>
      <c r="IF605" s="185"/>
      <c r="IG605" s="184">
        <v>20.890625184415832</v>
      </c>
    </row>
    <row r="606" spans="1:241" ht="15" customHeight="1" x14ac:dyDescent="0.25">
      <c r="A606" s="156">
        <v>603</v>
      </c>
      <c r="B606" s="197">
        <v>1996</v>
      </c>
      <c r="E606" s="245">
        <v>80552</v>
      </c>
      <c r="G606" s="245">
        <v>7509</v>
      </c>
      <c r="I606" s="245">
        <v>9672</v>
      </c>
      <c r="K606" s="245">
        <v>9382</v>
      </c>
      <c r="M606" s="242">
        <f t="shared" ref="M606:M610" si="219">G606/E606*100</f>
        <v>9.3219286920250273</v>
      </c>
      <c r="N606" s="242"/>
      <c r="O606" s="242">
        <f t="shared" ref="O606:O609" si="220">I606/E606*100</f>
        <v>12.007150660442942</v>
      </c>
      <c r="P606" s="242"/>
      <c r="Q606" s="242">
        <f t="shared" ref="Q606:Q609" si="221">K606/E606*100</f>
        <v>11.647134770086403</v>
      </c>
      <c r="R606" s="242"/>
      <c r="S606" s="242">
        <v>34</v>
      </c>
      <c r="U606" s="242"/>
      <c r="V606" s="242"/>
      <c r="W606" s="245">
        <v>235</v>
      </c>
      <c r="Y606" s="258">
        <v>0.32151261423958843</v>
      </c>
      <c r="Z606" s="258"/>
      <c r="AA606" s="245">
        <v>22458</v>
      </c>
      <c r="AC606" s="242">
        <v>30.725660811032675</v>
      </c>
      <c r="AD606" s="242"/>
      <c r="AE606" s="245">
        <v>16312</v>
      </c>
      <c r="AG606" s="242">
        <v>22.317079844579435</v>
      </c>
      <c r="AH606" s="242"/>
      <c r="AI606" s="245">
        <v>1.4850983307427181</v>
      </c>
      <c r="AK606" s="245">
        <v>28</v>
      </c>
      <c r="AM606" s="245">
        <v>788</v>
      </c>
      <c r="AO606" s="245">
        <v>547</v>
      </c>
      <c r="AQ606" s="245">
        <v>11</v>
      </c>
      <c r="AS606" s="245">
        <v>293</v>
      </c>
      <c r="AU606" s="245">
        <v>180</v>
      </c>
      <c r="AW606" s="245">
        <v>131</v>
      </c>
      <c r="AY606" s="245">
        <v>179</v>
      </c>
      <c r="BC606" s="245">
        <v>1012</v>
      </c>
      <c r="BE606" s="245">
        <v>373</v>
      </c>
      <c r="BG606" s="245">
        <v>5</v>
      </c>
      <c r="BI606" s="245">
        <v>634</v>
      </c>
      <c r="BK606" s="242"/>
      <c r="BL606" s="242"/>
      <c r="BM606" s="245">
        <v>373</v>
      </c>
      <c r="BO606" s="245">
        <v>810</v>
      </c>
      <c r="BQ606" s="245">
        <v>800</v>
      </c>
      <c r="BS606" s="245">
        <v>4196</v>
      </c>
      <c r="BU606" s="245">
        <v>19682</v>
      </c>
      <c r="BW606" s="242"/>
      <c r="BX606" s="242"/>
      <c r="BY606" s="245">
        <v>6.3033076763053879</v>
      </c>
      <c r="CA606" s="245">
        <v>13844</v>
      </c>
      <c r="CC606" s="259">
        <f>CA606/E606*100</f>
        <v>17.186413745158408</v>
      </c>
      <c r="CE606" s="242"/>
      <c r="CF606" s="242"/>
      <c r="CG606" s="245">
        <v>37517</v>
      </c>
      <c r="CI606" s="245">
        <v>4561</v>
      </c>
      <c r="CK606" s="245">
        <v>19491</v>
      </c>
      <c r="CM606" s="250">
        <f t="shared" ref="CM606:CM610" si="222">CI606/SUM(CG606,CI606)*100</f>
        <v>10.839393507295975</v>
      </c>
      <c r="CN606" s="242"/>
      <c r="CO606" s="253">
        <v>3.9747199424908648</v>
      </c>
      <c r="CP606" s="242"/>
      <c r="CQ606" s="250">
        <f t="shared" ref="CQ606:CQ610" si="223">SUM(CG606,CI606)/SUM(CG606,CI606,CK606)*100</f>
        <v>68.342834868196661</v>
      </c>
      <c r="CR606" s="242"/>
      <c r="CS606" s="245">
        <v>7.8829604130808946</v>
      </c>
      <c r="CU606" s="245">
        <v>11972</v>
      </c>
      <c r="CW606" s="245">
        <v>1604</v>
      </c>
      <c r="CY606" s="259">
        <f t="shared" si="217"/>
        <v>31.910867073593302</v>
      </c>
      <c r="CZ606" s="259"/>
      <c r="DA606" s="259">
        <f t="shared" si="218"/>
        <v>4.2753951541967643</v>
      </c>
      <c r="DE606" s="245">
        <v>22261</v>
      </c>
      <c r="DG606" s="245">
        <v>6707</v>
      </c>
      <c r="DI606" s="245">
        <v>8748</v>
      </c>
      <c r="DK606" s="245">
        <v>39653</v>
      </c>
      <c r="DM606" s="242">
        <f>DE606/$DK606*100</f>
        <v>56.139510251431169</v>
      </c>
      <c r="DN606" s="242"/>
      <c r="DO606" s="242">
        <f>DG606/$DK606*100</f>
        <v>16.914230953521802</v>
      </c>
      <c r="DP606" s="242"/>
      <c r="DQ606" s="242">
        <f>DI606/$DK606*100</f>
        <v>22.061382493127883</v>
      </c>
      <c r="DR606" s="242"/>
      <c r="DS606" s="245">
        <v>18065</v>
      </c>
      <c r="DU606" s="245">
        <v>1892</v>
      </c>
      <c r="DW606" s="245">
        <v>35799</v>
      </c>
      <c r="DY606" s="242">
        <f>DS606/$DW606*100</f>
        <v>50.46230341629655</v>
      </c>
      <c r="DZ606" s="242"/>
      <c r="EA606" s="242">
        <f>DU606/$DW606*100</f>
        <v>5.2850638285985641</v>
      </c>
      <c r="EB606" s="242"/>
      <c r="EC606" s="242">
        <v>683000</v>
      </c>
      <c r="ED606" s="242"/>
      <c r="EE606" s="242">
        <v>362500</v>
      </c>
      <c r="EF606" s="242"/>
      <c r="EG606" s="260">
        <v>9.9229975390966096</v>
      </c>
      <c r="EH606" s="242"/>
      <c r="EI606" s="260">
        <v>5.8545685480670002</v>
      </c>
      <c r="EJ606" s="242"/>
      <c r="EK606" s="242">
        <v>1.0999999999999999</v>
      </c>
      <c r="EO606" s="259">
        <v>4.0839536807278742</v>
      </c>
      <c r="EP606" s="259"/>
      <c r="EQ606" s="244">
        <v>9897</v>
      </c>
      <c r="ES606" s="244">
        <v>5288</v>
      </c>
      <c r="EU606" s="244">
        <v>2248</v>
      </c>
      <c r="EW606" s="244">
        <v>744</v>
      </c>
      <c r="EY606" s="244">
        <v>18177</v>
      </c>
      <c r="FA606" s="244">
        <v>15469</v>
      </c>
      <c r="FC606" s="244">
        <v>4188</v>
      </c>
      <c r="FE606" s="244">
        <v>5898</v>
      </c>
      <c r="FG606" s="244">
        <v>43732</v>
      </c>
      <c r="FI606" s="242">
        <f>EQ606/$FG606*100</f>
        <v>22.631025336138297</v>
      </c>
      <c r="FJ606" s="242"/>
      <c r="FK606" s="242">
        <f>ES606/$FG606*100</f>
        <v>12.091832068050854</v>
      </c>
      <c r="FL606" s="242"/>
      <c r="FM606" s="242">
        <f>EU606/$FG606*100</f>
        <v>5.1404006219701825</v>
      </c>
      <c r="FN606" s="242"/>
      <c r="FO606" s="242">
        <f>EW606/$FG606*100</f>
        <v>1.7012713802250068</v>
      </c>
      <c r="FP606" s="242"/>
      <c r="FQ606" s="242">
        <f>EY606/$FG606*100</f>
        <v>41.564529406384345</v>
      </c>
      <c r="FR606" s="242"/>
      <c r="FS606" s="242">
        <f>FA606/$FG606*100</f>
        <v>35.372267447178267</v>
      </c>
      <c r="FT606" s="242"/>
      <c r="FU606" s="242">
        <f>FC606/$FG606*100</f>
        <v>9.5765114790085057</v>
      </c>
      <c r="FV606" s="242"/>
      <c r="FW606" s="242">
        <f>FE606/$FG606*100</f>
        <v>13.486691667428886</v>
      </c>
      <c r="GA606" s="254">
        <v>5.4705485863968812</v>
      </c>
      <c r="GB606" s="254"/>
      <c r="GC606" s="254">
        <v>12.019896917516919</v>
      </c>
      <c r="GD606" s="254"/>
      <c r="GE606" s="254">
        <v>23.853827011322561</v>
      </c>
      <c r="GF606" s="254"/>
      <c r="GG606" s="254">
        <v>71.830446834238344</v>
      </c>
      <c r="GH606" s="254"/>
      <c r="GI606" s="254">
        <v>80.826721208112403</v>
      </c>
      <c r="GJ606" s="254"/>
      <c r="GK606" s="254">
        <v>18.811389382180295</v>
      </c>
      <c r="GL606" s="254"/>
      <c r="GM606" s="254">
        <v>0</v>
      </c>
      <c r="GN606" s="254"/>
      <c r="GO606" s="254">
        <v>41.69982089681659</v>
      </c>
      <c r="GP606" s="254"/>
      <c r="GQ606" s="254">
        <v>1047</v>
      </c>
      <c r="GR606" s="254"/>
      <c r="GS606" s="254">
        <v>68.81</v>
      </c>
      <c r="GT606" s="254"/>
      <c r="GU606" s="184">
        <v>47.83</v>
      </c>
      <c r="GV606" s="184"/>
      <c r="GW606" s="184">
        <v>67.320000000000007</v>
      </c>
      <c r="GX606" s="184"/>
      <c r="GY606" s="184">
        <v>49.24</v>
      </c>
      <c r="GZ606" s="184"/>
      <c r="HA606" s="154">
        <v>97.8</v>
      </c>
      <c r="HC606" s="184">
        <v>11.7</v>
      </c>
      <c r="HG606" s="184">
        <v>1188</v>
      </c>
      <c r="HH606" s="184"/>
      <c r="HI606" s="184">
        <v>10241</v>
      </c>
      <c r="HJ606" s="184"/>
      <c r="HK606" s="184">
        <v>735</v>
      </c>
      <c r="HL606" s="184"/>
      <c r="HM606" s="184">
        <v>13430</v>
      </c>
      <c r="HO606" s="183">
        <v>630.38641536454998</v>
      </c>
      <c r="HQ606" s="154"/>
      <c r="HS606" s="238">
        <v>10</v>
      </c>
      <c r="HT606" s="154"/>
      <c r="HU606" s="239"/>
      <c r="HW606" s="239">
        <v>35.9</v>
      </c>
      <c r="HX606" s="239"/>
      <c r="HY606" s="154"/>
      <c r="HZ606" s="154"/>
      <c r="IA606" s="184">
        <v>2</v>
      </c>
      <c r="IB606" s="184"/>
      <c r="IC606" s="184">
        <v>155</v>
      </c>
      <c r="ID606" s="184"/>
      <c r="IE606" s="185">
        <v>0.23131014063656549</v>
      </c>
      <c r="IF606" s="185"/>
      <c r="IG606" s="184">
        <v>17.926535899333828</v>
      </c>
    </row>
    <row r="607" spans="1:241" ht="15" customHeight="1" x14ac:dyDescent="0.25">
      <c r="A607" s="156">
        <v>604</v>
      </c>
      <c r="B607" s="197">
        <v>2001</v>
      </c>
      <c r="E607" s="245">
        <v>82839</v>
      </c>
      <c r="G607" s="245">
        <v>8201</v>
      </c>
      <c r="I607" s="245">
        <v>9630</v>
      </c>
      <c r="K607" s="245">
        <v>8757</v>
      </c>
      <c r="M607" s="242">
        <f t="shared" si="219"/>
        <v>9.8999263631864221</v>
      </c>
      <c r="N607" s="242"/>
      <c r="O607" s="242">
        <f t="shared" si="220"/>
        <v>11.624959258320358</v>
      </c>
      <c r="P607" s="242"/>
      <c r="Q607" s="242">
        <f t="shared" si="221"/>
        <v>10.571107811538043</v>
      </c>
      <c r="R607" s="242"/>
      <c r="S607" s="242">
        <v>34</v>
      </c>
      <c r="U607" s="242"/>
      <c r="V607" s="242"/>
      <c r="W607" s="245">
        <v>259</v>
      </c>
      <c r="Y607" s="258">
        <v>0.32311588507553923</v>
      </c>
      <c r="Z607" s="258"/>
      <c r="AA607" s="245">
        <v>22331</v>
      </c>
      <c r="AC607" s="242">
        <v>27.859076562246592</v>
      </c>
      <c r="AD607" s="242"/>
      <c r="AE607" s="245">
        <v>15252</v>
      </c>
      <c r="AG607" s="242">
        <v>19.027658220741795</v>
      </c>
      <c r="AH607" s="242"/>
      <c r="AI607" s="245">
        <v>1.2513691539004006</v>
      </c>
      <c r="AK607" s="245">
        <v>18</v>
      </c>
      <c r="AM607" s="245">
        <v>719</v>
      </c>
      <c r="AO607" s="245">
        <v>557</v>
      </c>
      <c r="AQ607" s="245">
        <v>24</v>
      </c>
      <c r="AS607" s="245">
        <v>237</v>
      </c>
      <c r="AU607" s="245">
        <v>151</v>
      </c>
      <c r="AW607" s="245">
        <v>137</v>
      </c>
      <c r="AY607" s="245">
        <v>194</v>
      </c>
      <c r="BC607" s="245">
        <v>1018</v>
      </c>
      <c r="BE607" s="245">
        <v>392</v>
      </c>
      <c r="BG607" s="245">
        <v>14</v>
      </c>
      <c r="BI607" s="245">
        <v>612</v>
      </c>
      <c r="BK607" s="242"/>
      <c r="BL607" s="242"/>
      <c r="BM607" s="245">
        <v>470</v>
      </c>
      <c r="BO607" s="245">
        <v>1643</v>
      </c>
      <c r="BQ607" s="245">
        <v>892</v>
      </c>
      <c r="BS607" s="245">
        <v>3926</v>
      </c>
      <c r="BU607" s="245">
        <v>18464</v>
      </c>
      <c r="BW607" s="242"/>
      <c r="BX607" s="242"/>
      <c r="BY607" s="245">
        <v>5.4485187487052</v>
      </c>
      <c r="CA607" s="245">
        <v>18960</v>
      </c>
      <c r="CC607" s="259">
        <f>CA607/E607*100</f>
        <v>22.887770253141639</v>
      </c>
      <c r="CE607" s="242"/>
      <c r="CF607" s="242"/>
      <c r="CG607" s="245">
        <v>43991</v>
      </c>
      <c r="CI607" s="245">
        <v>2895</v>
      </c>
      <c r="CK607" s="245">
        <v>17116</v>
      </c>
      <c r="CM607" s="250">
        <f t="shared" si="222"/>
        <v>6.1745510386895877</v>
      </c>
      <c r="CN607" s="242"/>
      <c r="CO607" s="253">
        <v>3.6525001803881953</v>
      </c>
      <c r="CP607" s="242"/>
      <c r="CQ607" s="250">
        <f t="shared" si="223"/>
        <v>73.257085716071373</v>
      </c>
      <c r="CR607" s="242"/>
      <c r="CS607" s="245">
        <v>6.854838709677419</v>
      </c>
      <c r="CU607" s="245">
        <v>15059</v>
      </c>
      <c r="CW607" s="245">
        <v>1337</v>
      </c>
      <c r="CY607" s="259">
        <f t="shared" si="217"/>
        <v>34.232002000409175</v>
      </c>
      <c r="CZ607" s="259"/>
      <c r="DA607" s="259">
        <f t="shared" si="218"/>
        <v>3.0392580300516014</v>
      </c>
      <c r="DE607" s="245">
        <v>26584</v>
      </c>
      <c r="DG607" s="245">
        <v>6772</v>
      </c>
      <c r="DI607" s="245">
        <v>10191</v>
      </c>
      <c r="DK607" s="245">
        <v>44470</v>
      </c>
      <c r="DM607" s="242">
        <f>DE607/$DK607*100</f>
        <v>59.779626714639079</v>
      </c>
      <c r="DN607" s="242"/>
      <c r="DO607" s="242">
        <f>DG607/$DK607*100</f>
        <v>15.228243759838092</v>
      </c>
      <c r="DP607" s="242"/>
      <c r="DQ607" s="242">
        <f>DI607/$DK607*100</f>
        <v>22.916572970541939</v>
      </c>
      <c r="DR607" s="242"/>
      <c r="DS607" s="245">
        <v>19045</v>
      </c>
      <c r="DU607" s="245">
        <v>1899</v>
      </c>
      <c r="DW607" s="245">
        <v>39755</v>
      </c>
      <c r="DY607" s="242">
        <f>DS607/$DW607*100</f>
        <v>47.905923783171929</v>
      </c>
      <c r="DZ607" s="242"/>
      <c r="EA607" s="242">
        <f>DU607/$DW607*100</f>
        <v>4.7767576405483592</v>
      </c>
      <c r="EB607" s="242"/>
      <c r="EC607" s="242">
        <v>860000</v>
      </c>
      <c r="ED607" s="242"/>
      <c r="EE607" s="242">
        <v>400000</v>
      </c>
      <c r="EF607" s="242"/>
      <c r="EG607" s="260">
        <v>11.002839442436757</v>
      </c>
      <c r="EH607" s="242"/>
      <c r="EI607" s="260">
        <v>5.8523167268972642</v>
      </c>
      <c r="EJ607" s="242"/>
      <c r="EK607" s="242">
        <v>1.4000000000000001</v>
      </c>
      <c r="EO607" s="259">
        <v>3.2502596053997928</v>
      </c>
      <c r="EP607" s="259"/>
      <c r="EQ607" s="244">
        <v>11604</v>
      </c>
      <c r="ES607" s="244">
        <v>6306</v>
      </c>
      <c r="EU607" s="244">
        <v>2455</v>
      </c>
      <c r="EW607" s="244">
        <v>707</v>
      </c>
      <c r="EY607" s="244">
        <v>21072</v>
      </c>
      <c r="FA607" s="244">
        <v>16597</v>
      </c>
      <c r="FC607" s="244">
        <v>4401</v>
      </c>
      <c r="FE607" s="244">
        <v>3940</v>
      </c>
      <c r="FG607" s="244">
        <v>46010</v>
      </c>
      <c r="FI607" s="242">
        <f>EQ607/$FG607*100</f>
        <v>25.22060421647468</v>
      </c>
      <c r="FJ607" s="242"/>
      <c r="FK607" s="242">
        <f>ES607/$FG607*100</f>
        <v>13.705716148663333</v>
      </c>
      <c r="FL607" s="242"/>
      <c r="FM607" s="242">
        <f>EU607/$FG607*100</f>
        <v>5.3357965659639213</v>
      </c>
      <c r="FN607" s="242"/>
      <c r="FO607" s="242">
        <f>EW607/$FG607*100</f>
        <v>1.5366224733753531</v>
      </c>
      <c r="FP607" s="242"/>
      <c r="FQ607" s="242">
        <f>EY607/$FG607*100</f>
        <v>45.798739404477288</v>
      </c>
      <c r="FR607" s="242"/>
      <c r="FS607" s="242">
        <f>FA607/$FG607*100</f>
        <v>36.072592914583787</v>
      </c>
      <c r="FT607" s="242"/>
      <c r="FU607" s="242">
        <f>FC607/$FG607*100</f>
        <v>9.5653118887198438</v>
      </c>
      <c r="FV607" s="242"/>
      <c r="FW607" s="242">
        <f>FE607/$FG607*100</f>
        <v>8.5633557922190828</v>
      </c>
      <c r="GA607" s="254">
        <v>2.0771992767837184</v>
      </c>
      <c r="GB607" s="254"/>
      <c r="GC607" s="254">
        <v>14.718521694949212</v>
      </c>
      <c r="GD607" s="254"/>
      <c r="GE607" s="254">
        <v>23.775628817907169</v>
      </c>
      <c r="GF607" s="254"/>
      <c r="GG607" s="254">
        <v>75.267120370052552</v>
      </c>
      <c r="GH607" s="254"/>
      <c r="GI607" s="254">
        <v>72.598186586516192</v>
      </c>
      <c r="GJ607" s="254"/>
      <c r="GK607" s="254">
        <v>17.189366647098488</v>
      </c>
      <c r="GL607" s="254"/>
      <c r="GM607" s="254">
        <v>0</v>
      </c>
      <c r="GN607" s="254"/>
      <c r="GO607" s="254">
        <v>41.113521213261109</v>
      </c>
      <c r="GP607" s="254"/>
      <c r="GQ607" s="254">
        <v>1067</v>
      </c>
      <c r="GR607" s="254"/>
      <c r="GS607" s="254">
        <v>77.5</v>
      </c>
      <c r="GT607" s="254"/>
      <c r="GU607" s="184">
        <v>55.4</v>
      </c>
      <c r="GV607" s="184"/>
      <c r="GW607" s="184">
        <v>71.3</v>
      </c>
      <c r="GX607" s="184"/>
      <c r="GY607" s="184">
        <v>55.7</v>
      </c>
      <c r="GZ607" s="184"/>
      <c r="HA607" s="154">
        <v>95.3</v>
      </c>
      <c r="HC607" s="184">
        <v>13.9</v>
      </c>
      <c r="HG607" s="184">
        <v>1079</v>
      </c>
      <c r="HH607" s="184"/>
      <c r="HI607" s="184">
        <v>9878</v>
      </c>
      <c r="HJ607" s="184"/>
      <c r="HK607" s="184">
        <v>731</v>
      </c>
      <c r="HL607" s="184"/>
      <c r="HM607" s="184">
        <v>12576</v>
      </c>
      <c r="HO607" s="183">
        <v>551.19674247690932</v>
      </c>
      <c r="HQ607" s="154"/>
      <c r="HS607" s="238">
        <v>10</v>
      </c>
      <c r="HT607" s="154"/>
      <c r="HU607" s="239"/>
      <c r="HW607" s="239">
        <v>31.145528669999997</v>
      </c>
      <c r="HX607" s="239"/>
      <c r="HY607" s="154"/>
      <c r="HZ607" s="154"/>
      <c r="IA607" s="184">
        <v>1</v>
      </c>
      <c r="IB607" s="184"/>
      <c r="IC607" s="184">
        <v>152</v>
      </c>
      <c r="ID607" s="184"/>
      <c r="IE607" s="185">
        <v>0.11299562706923243</v>
      </c>
      <c r="IF607" s="185"/>
      <c r="IG607" s="184">
        <v>17.175335314523327</v>
      </c>
    </row>
    <row r="608" spans="1:241" ht="15" customHeight="1" x14ac:dyDescent="0.25">
      <c r="A608" s="156">
        <v>605</v>
      </c>
      <c r="B608" s="197">
        <v>2006</v>
      </c>
      <c r="E608" s="245">
        <v>84727</v>
      </c>
      <c r="G608" s="245">
        <v>8419</v>
      </c>
      <c r="I608" s="245">
        <v>10130</v>
      </c>
      <c r="K608" s="245">
        <v>8807</v>
      </c>
      <c r="M608" s="242">
        <f t="shared" si="219"/>
        <v>9.9366199676608389</v>
      </c>
      <c r="N608" s="242"/>
      <c r="O608" s="242">
        <f t="shared" si="220"/>
        <v>11.956047068821036</v>
      </c>
      <c r="P608" s="242"/>
      <c r="Q608" s="242">
        <f t="shared" si="221"/>
        <v>10.394561355884193</v>
      </c>
      <c r="R608" s="242"/>
      <c r="S608" s="242">
        <v>35</v>
      </c>
      <c r="U608" s="242"/>
      <c r="V608" s="242"/>
      <c r="W608" s="245">
        <v>235</v>
      </c>
      <c r="Y608" s="258">
        <v>0.27047868973216854</v>
      </c>
      <c r="Z608" s="258"/>
      <c r="AA608" s="245">
        <v>23059</v>
      </c>
      <c r="AC608" s="242">
        <v>26.540289815038616</v>
      </c>
      <c r="AD608" s="242"/>
      <c r="AE608" s="245">
        <v>14956</v>
      </c>
      <c r="AG608" s="242">
        <v>17.213954398443885</v>
      </c>
      <c r="AH608" s="242"/>
      <c r="AI608" s="245">
        <v>2.8277663290832349</v>
      </c>
      <c r="AK608" s="245">
        <v>19</v>
      </c>
      <c r="AM608" s="245">
        <v>817</v>
      </c>
      <c r="AO608" s="245">
        <v>969</v>
      </c>
      <c r="AQ608" s="245">
        <v>14</v>
      </c>
      <c r="AS608" s="245">
        <v>221</v>
      </c>
      <c r="AU608" s="245">
        <v>174</v>
      </c>
      <c r="AW608" s="245">
        <v>116</v>
      </c>
      <c r="AY608" s="245">
        <v>168</v>
      </c>
      <c r="BC608" s="245">
        <v>944</v>
      </c>
      <c r="BE608" s="245">
        <v>420</v>
      </c>
      <c r="BG608" s="245">
        <v>6</v>
      </c>
      <c r="BI608" s="245">
        <v>518</v>
      </c>
      <c r="BK608" s="242"/>
      <c r="BL608" s="242"/>
      <c r="BM608" s="245">
        <v>782</v>
      </c>
      <c r="BO608" s="245">
        <v>1634</v>
      </c>
      <c r="BQ608" s="245">
        <v>854</v>
      </c>
      <c r="BS608" s="245">
        <v>3875</v>
      </c>
      <c r="BU608" s="245">
        <v>22204</v>
      </c>
      <c r="BW608" s="242"/>
      <c r="BX608" s="242"/>
      <c r="BY608" s="245">
        <v>4.9000000000000004</v>
      </c>
      <c r="CA608" s="245">
        <v>24269</v>
      </c>
      <c r="CC608" s="259">
        <f>CA608/E608*100</f>
        <v>28.643761728846766</v>
      </c>
      <c r="CE608" s="242"/>
      <c r="CF608" s="242"/>
      <c r="CG608" s="245">
        <v>47841</v>
      </c>
      <c r="CI608" s="245">
        <v>2208</v>
      </c>
      <c r="CK608" s="245">
        <v>16058</v>
      </c>
      <c r="CM608" s="250">
        <f t="shared" si="222"/>
        <v>4.4116765569741654</v>
      </c>
      <c r="CN608" s="242"/>
      <c r="CO608" s="253">
        <v>2.9596625509805015</v>
      </c>
      <c r="CP608" s="242"/>
      <c r="CQ608" s="250">
        <f t="shared" si="223"/>
        <v>75.709077707353231</v>
      </c>
      <c r="CR608" s="242"/>
      <c r="CS608" s="245">
        <v>6.0158910329171391</v>
      </c>
      <c r="CU608" s="245">
        <v>17826</v>
      </c>
      <c r="CW608" s="245">
        <v>1606</v>
      </c>
      <c r="CY608" s="259">
        <f t="shared" si="217"/>
        <v>37.260926820091555</v>
      </c>
      <c r="CZ608" s="259"/>
      <c r="DA608" s="259">
        <f t="shared" si="218"/>
        <v>3.3569532409439597</v>
      </c>
      <c r="DE608" s="245">
        <v>27421</v>
      </c>
      <c r="DG608" s="245">
        <v>6067</v>
      </c>
      <c r="DI608" s="245">
        <v>10042</v>
      </c>
      <c r="DK608" s="245">
        <v>43732</v>
      </c>
      <c r="DM608" s="242">
        <f>DE608/$DK608*100</f>
        <v>62.702368974663855</v>
      </c>
      <c r="DN608" s="242"/>
      <c r="DO608" s="242">
        <f>DG608/$DK608*100</f>
        <v>13.873136376109027</v>
      </c>
      <c r="DP608" s="242"/>
      <c r="DQ608" s="242">
        <f>DI608/$DK608*100</f>
        <v>22.962590322875698</v>
      </c>
      <c r="DR608" s="242"/>
      <c r="DS608" s="245">
        <v>20544</v>
      </c>
      <c r="DU608" s="245">
        <v>2178</v>
      </c>
      <c r="DW608" s="245">
        <v>43733</v>
      </c>
      <c r="DY608" s="242">
        <f>DS608/$DW608*100</f>
        <v>46.97596780463266</v>
      </c>
      <c r="DZ608" s="242"/>
      <c r="EA608" s="242">
        <f>DU608/$DW608*100</f>
        <v>4.9802208858299224</v>
      </c>
      <c r="EB608" s="242"/>
      <c r="EC608" s="242">
        <v>900000</v>
      </c>
      <c r="ED608" s="242"/>
      <c r="EE608" s="242">
        <v>426000</v>
      </c>
      <c r="EF608" s="242"/>
      <c r="EG608" s="260">
        <v>11.434511434511435</v>
      </c>
      <c r="EH608" s="242"/>
      <c r="EI608" s="260">
        <v>5.8443058443058442</v>
      </c>
      <c r="EJ608" s="242"/>
      <c r="EK608" s="242">
        <v>0.70000000000000007</v>
      </c>
      <c r="EO608" s="259">
        <v>2.63573543928924</v>
      </c>
      <c r="EP608" s="259"/>
      <c r="EQ608" s="244">
        <v>12631</v>
      </c>
      <c r="ES608" s="244">
        <v>7374</v>
      </c>
      <c r="EU608" s="244">
        <v>2667</v>
      </c>
      <c r="EW608" s="244">
        <v>675</v>
      </c>
      <c r="EY608" s="244">
        <v>23349</v>
      </c>
      <c r="FA608" s="261">
        <v>18993</v>
      </c>
      <c r="FB608" s="261"/>
      <c r="FC608" s="261">
        <v>8892</v>
      </c>
      <c r="FD608" s="261"/>
      <c r="FE608" s="261">
        <v>8260</v>
      </c>
      <c r="FF608" s="261"/>
      <c r="FG608" s="261">
        <v>52432</v>
      </c>
      <c r="FI608" s="263">
        <v>24.09025022886787</v>
      </c>
      <c r="FJ608" s="263"/>
      <c r="FK608" s="263">
        <v>14.063930424168447</v>
      </c>
      <c r="FL608" s="263"/>
      <c r="FM608" s="263">
        <v>5.0865883429966434</v>
      </c>
      <c r="FN608" s="263"/>
      <c r="FO608" s="263">
        <v>1.2873817516020751</v>
      </c>
      <c r="FP608" s="263"/>
      <c r="FQ608" s="263">
        <v>44.531965212084224</v>
      </c>
      <c r="FR608" s="263"/>
      <c r="FS608" s="263">
        <v>33.958269758925844</v>
      </c>
      <c r="FT608" s="263"/>
      <c r="FU608" s="263">
        <v>7.8063014952700644</v>
      </c>
      <c r="FV608" s="263"/>
      <c r="FW608" s="263">
        <v>8.7065151052792196</v>
      </c>
      <c r="GA608" s="254">
        <v>5.6095924064388338</v>
      </c>
      <c r="GB608" s="254"/>
      <c r="GC608" s="254">
        <v>13.355942389608161</v>
      </c>
      <c r="GD608" s="254"/>
      <c r="GE608" s="254">
        <v>23.201842348635946</v>
      </c>
      <c r="GF608" s="254"/>
      <c r="GG608" s="254">
        <v>82.511440438389457</v>
      </c>
      <c r="GH608" s="254"/>
      <c r="GI608" s="254">
        <v>79.783339693358769</v>
      </c>
      <c r="GJ608" s="254"/>
      <c r="GK608" s="254">
        <v>20.314306050173972</v>
      </c>
      <c r="GL608" s="254"/>
      <c r="GM608" s="254">
        <v>0</v>
      </c>
      <c r="GN608" s="254"/>
      <c r="GO608" s="254">
        <v>44.425868297558601</v>
      </c>
      <c r="GP608" s="254"/>
      <c r="GQ608" s="254">
        <v>1139</v>
      </c>
      <c r="GR608" s="254"/>
      <c r="GS608" s="254">
        <v>78.2</v>
      </c>
      <c r="GT608" s="254"/>
      <c r="GU608" s="184">
        <v>59.2</v>
      </c>
      <c r="GV608" s="184"/>
      <c r="GW608" s="184">
        <v>76.8</v>
      </c>
      <c r="GX608" s="184"/>
      <c r="GY608" s="184">
        <v>56.599999999999994</v>
      </c>
      <c r="GZ608" s="184"/>
      <c r="HC608" s="184">
        <v>13.3774834437086</v>
      </c>
      <c r="HG608" s="184">
        <v>1148</v>
      </c>
      <c r="HH608" s="184"/>
      <c r="HI608" s="184">
        <v>9118</v>
      </c>
      <c r="HJ608" s="184"/>
      <c r="HK608" s="184">
        <v>574</v>
      </c>
      <c r="HL608" s="184"/>
      <c r="HM608" s="184">
        <v>11731</v>
      </c>
      <c r="HO608" s="183">
        <v>613.23772619176953</v>
      </c>
      <c r="HQ608" s="154"/>
      <c r="HS608" s="238">
        <v>10</v>
      </c>
      <c r="HT608" s="154"/>
      <c r="HU608" s="239"/>
      <c r="HW608" s="239">
        <v>29.821000000000002</v>
      </c>
      <c r="HX608" s="239"/>
      <c r="HY608" s="154"/>
      <c r="HZ608" s="154"/>
      <c r="IA608" s="184">
        <v>1</v>
      </c>
      <c r="IB608" s="184"/>
      <c r="IC608" s="184">
        <v>152</v>
      </c>
      <c r="ID608" s="184"/>
      <c r="IE608" s="185">
        <v>0.11054854186473281</v>
      </c>
      <c r="IF608" s="185"/>
      <c r="IG608" s="184">
        <v>16.803378363439386</v>
      </c>
    </row>
    <row r="609" spans="1:241" ht="15" customHeight="1" x14ac:dyDescent="0.25">
      <c r="A609" s="156">
        <v>606</v>
      </c>
      <c r="B609" s="197">
        <v>2011</v>
      </c>
      <c r="E609" s="245">
        <v>86464</v>
      </c>
      <c r="G609" s="245">
        <v>10016</v>
      </c>
      <c r="I609" s="245">
        <v>9795</v>
      </c>
      <c r="K609" s="245">
        <v>9195</v>
      </c>
      <c r="M609" s="242">
        <f t="shared" si="219"/>
        <v>11.5840118430792</v>
      </c>
      <c r="N609" s="242"/>
      <c r="O609" s="242">
        <f t="shared" si="220"/>
        <v>11.328414137675797</v>
      </c>
      <c r="P609" s="242"/>
      <c r="Q609" s="242">
        <f t="shared" si="221"/>
        <v>10.6344837157661</v>
      </c>
      <c r="R609" s="242"/>
      <c r="S609" s="242">
        <v>35</v>
      </c>
      <c r="U609" s="242"/>
      <c r="V609" s="242"/>
      <c r="W609" s="245">
        <v>323</v>
      </c>
      <c r="Y609" s="258">
        <v>0.34471350359121034</v>
      </c>
      <c r="Z609" s="258"/>
      <c r="AA609" s="245">
        <v>28472</v>
      </c>
      <c r="AC609" s="242">
        <v>30.386015090553997</v>
      </c>
      <c r="AD609" s="242"/>
      <c r="AE609" s="245">
        <v>17974</v>
      </c>
      <c r="AG609" s="242">
        <v>19.182292611604996</v>
      </c>
      <c r="AH609" s="244"/>
      <c r="AI609" s="245">
        <v>1.7088148162680741</v>
      </c>
      <c r="AK609" s="245">
        <v>16</v>
      </c>
      <c r="AM609" s="245">
        <v>1170</v>
      </c>
      <c r="AO609" s="245">
        <v>1897</v>
      </c>
      <c r="AQ609" s="245">
        <v>32</v>
      </c>
      <c r="AS609" s="245">
        <v>315</v>
      </c>
      <c r="AU609" s="245">
        <v>219</v>
      </c>
      <c r="AW609" s="245">
        <v>164</v>
      </c>
      <c r="AY609" s="245">
        <v>271</v>
      </c>
      <c r="BC609" s="245">
        <v>552</v>
      </c>
      <c r="BE609" s="245">
        <v>250</v>
      </c>
      <c r="BG609" s="245">
        <v>4</v>
      </c>
      <c r="BI609" s="245">
        <v>298</v>
      </c>
      <c r="BK609" s="242"/>
      <c r="BL609" s="242"/>
      <c r="BM609" s="245">
        <v>1693</v>
      </c>
      <c r="BO609" s="245">
        <v>2034</v>
      </c>
      <c r="BQ609" s="245">
        <v>1020</v>
      </c>
      <c r="BS609" s="245">
        <v>3792</v>
      </c>
      <c r="BU609" s="245">
        <v>30437</v>
      </c>
      <c r="BW609" s="242"/>
      <c r="BX609" s="242"/>
      <c r="BY609" s="245">
        <v>4.2</v>
      </c>
      <c r="CA609" s="245">
        <v>31052</v>
      </c>
      <c r="CC609" s="259">
        <f>CA609/E609*100</f>
        <v>35.913212435233163</v>
      </c>
      <c r="CE609" s="242"/>
      <c r="CF609" s="242"/>
      <c r="CG609" s="245">
        <v>55015</v>
      </c>
      <c r="CI609" s="245">
        <v>2486</v>
      </c>
      <c r="CK609" s="245">
        <v>16989</v>
      </c>
      <c r="CM609" s="250">
        <f t="shared" si="222"/>
        <v>4.3234030712509348</v>
      </c>
      <c r="CN609" s="242"/>
      <c r="CO609" s="253">
        <v>4.0161739795639582</v>
      </c>
      <c r="CP609" s="242"/>
      <c r="CQ609" s="250">
        <f t="shared" si="223"/>
        <v>77.192911800241646</v>
      </c>
      <c r="CR609" s="242"/>
      <c r="CS609" s="245">
        <v>5.7337610264635126</v>
      </c>
      <c r="CU609" s="245">
        <v>21071</v>
      </c>
      <c r="CW609" s="245">
        <v>1616</v>
      </c>
      <c r="CY609" s="259">
        <f t="shared" si="217"/>
        <v>38.300463509951832</v>
      </c>
      <c r="CZ609" s="259"/>
      <c r="DA609" s="259">
        <f t="shared" si="218"/>
        <v>2.9373807143506316</v>
      </c>
      <c r="DE609" s="245">
        <v>29615</v>
      </c>
      <c r="DG609" s="245">
        <v>6860</v>
      </c>
      <c r="DI609" s="245">
        <v>9128</v>
      </c>
      <c r="DK609" s="245">
        <v>46010</v>
      </c>
      <c r="DM609" s="242">
        <f>DE609/$DK609*100</f>
        <v>64.366442077809168</v>
      </c>
      <c r="DN609" s="242"/>
      <c r="DO609" s="242">
        <f>DG609/$DK609*100</f>
        <v>14.909802216909368</v>
      </c>
      <c r="DP609" s="242"/>
      <c r="DQ609" s="242">
        <f>DI609/$DK609*100</f>
        <v>19.839165398826342</v>
      </c>
      <c r="DR609" s="242"/>
      <c r="DS609" s="245">
        <v>23027</v>
      </c>
      <c r="DU609" s="245">
        <v>2210</v>
      </c>
      <c r="DW609" s="245">
        <v>46008</v>
      </c>
      <c r="DY609" s="242">
        <f>DS609/$DW609*100</f>
        <v>50.049991305859855</v>
      </c>
      <c r="DZ609" s="242"/>
      <c r="EA609" s="242">
        <f>DU609/$DW609*100</f>
        <v>4.8035124326204137</v>
      </c>
      <c r="EB609" s="242"/>
      <c r="EC609" s="242">
        <v>918500</v>
      </c>
      <c r="ED609" s="242"/>
      <c r="EE609" s="242">
        <v>455000</v>
      </c>
      <c r="EF609" s="242"/>
      <c r="EG609" s="242">
        <v>13.336775081741525</v>
      </c>
      <c r="EH609" s="242"/>
      <c r="EI609" s="242">
        <v>4.8356565135088623</v>
      </c>
      <c r="EJ609" s="242"/>
      <c r="EK609" s="242">
        <v>1.0999999999999999</v>
      </c>
      <c r="EO609" s="259">
        <v>2.8688106176620725</v>
      </c>
      <c r="EP609" s="259"/>
      <c r="EQ609" s="266">
        <v>12949</v>
      </c>
      <c r="ER609" s="266"/>
      <c r="ES609" s="266">
        <v>7752</v>
      </c>
      <c r="ET609" s="266"/>
      <c r="EU609" s="266">
        <v>3005</v>
      </c>
      <c r="EV609" s="266"/>
      <c r="EW609" s="266">
        <v>545</v>
      </c>
      <c r="EX609" s="266"/>
      <c r="EY609" s="244">
        <v>24251</v>
      </c>
      <c r="FA609" s="140">
        <v>21347</v>
      </c>
      <c r="FB609" s="140"/>
      <c r="FC609" s="140">
        <v>3263</v>
      </c>
      <c r="FD609" s="140"/>
      <c r="FE609" s="140">
        <v>2673</v>
      </c>
      <c r="FG609" s="244">
        <f t="shared" ref="FG609" si="224">SUM(EY609,FA609,FC609,FE609)</f>
        <v>51534</v>
      </c>
      <c r="FI609" s="257">
        <f>EQ609/FG609*100</f>
        <v>25.127100554973413</v>
      </c>
      <c r="FJ609" s="257"/>
      <c r="FK609" s="257">
        <f>ES609/FG609*100</f>
        <v>15.042496216090347</v>
      </c>
      <c r="FL609" s="257"/>
      <c r="FM609" s="257">
        <f>EU609/FG609*100</f>
        <v>5.8311017968719678</v>
      </c>
      <c r="FN609" s="257"/>
      <c r="FO609" s="257">
        <f>EW609/FG609*100</f>
        <v>1.0575542360383436</v>
      </c>
      <c r="FP609" s="257"/>
      <c r="FQ609" s="257">
        <f>EY609/FG609*100</f>
        <v>47.058252803974078</v>
      </c>
      <c r="FS609" s="242">
        <f>FA609/FG609*100</f>
        <v>41.423138122404623</v>
      </c>
      <c r="FT609" s="242"/>
      <c r="FU609" s="242">
        <f>FC609/FG609*100</f>
        <v>6.3317421508130547</v>
      </c>
      <c r="FV609" s="242"/>
      <c r="FW609" s="242">
        <f>FE609/FG609*100</f>
        <v>5.1868669228082434</v>
      </c>
      <c r="GA609" s="254">
        <v>4.9715740991601187</v>
      </c>
      <c r="GB609" s="254"/>
      <c r="GC609" s="254">
        <v>13.154050900639644</v>
      </c>
      <c r="GD609" s="254"/>
      <c r="GE609" s="254">
        <v>23.459911039399568</v>
      </c>
      <c r="GF609" s="254"/>
      <c r="GG609" s="254">
        <v>84.330435223037981</v>
      </c>
      <c r="GH609" s="254"/>
      <c r="GI609" s="254">
        <v>76.339930288852088</v>
      </c>
      <c r="GJ609" s="254"/>
      <c r="GK609" s="254">
        <v>27.624699394801468</v>
      </c>
      <c r="GL609" s="254"/>
      <c r="GM609" s="254">
        <v>0</v>
      </c>
      <c r="GN609" s="254"/>
      <c r="GO609" s="254">
        <v>45.25068294848451</v>
      </c>
      <c r="GP609" s="254"/>
      <c r="GQ609" s="254">
        <v>1158</v>
      </c>
      <c r="GR609" s="254"/>
      <c r="GS609" s="254">
        <v>83.7</v>
      </c>
      <c r="GT609" s="254"/>
      <c r="GU609" s="184">
        <v>72.7</v>
      </c>
      <c r="GV609" s="184"/>
      <c r="GW609" s="184">
        <v>65</v>
      </c>
      <c r="GX609" s="184"/>
      <c r="GY609" s="184">
        <v>49.900000000000006</v>
      </c>
      <c r="GZ609" s="184"/>
      <c r="HC609" s="184">
        <v>14.6</v>
      </c>
      <c r="HG609" s="184">
        <v>1270</v>
      </c>
      <c r="HH609" s="184"/>
      <c r="HI609" s="184">
        <v>8190</v>
      </c>
      <c r="HJ609" s="184"/>
      <c r="HK609" s="184">
        <v>516</v>
      </c>
      <c r="HL609" s="184"/>
      <c r="HM609" s="184">
        <v>10940</v>
      </c>
      <c r="HO609" s="183">
        <v>513.4136697864908</v>
      </c>
      <c r="HQ609" s="154"/>
      <c r="HS609" s="238">
        <v>10</v>
      </c>
      <c r="HT609" s="154"/>
      <c r="HU609" s="239"/>
      <c r="HW609" s="239">
        <v>30.918183819999999</v>
      </c>
      <c r="HX609" s="239"/>
      <c r="HY609" s="154"/>
      <c r="HZ609" s="154"/>
      <c r="IA609" s="184">
        <v>3</v>
      </c>
      <c r="IB609" s="184"/>
      <c r="IC609" s="184">
        <v>182</v>
      </c>
      <c r="ID609" s="184"/>
      <c r="IE609" s="185">
        <v>0.32633170530071465</v>
      </c>
      <c r="IF609" s="185"/>
      <c r="IG609" s="184">
        <v>19.797456788243355</v>
      </c>
    </row>
    <row r="610" spans="1:241" ht="15" customHeight="1" x14ac:dyDescent="0.25">
      <c r="A610" s="156">
        <v>607</v>
      </c>
      <c r="B610" s="155"/>
      <c r="C610" s="244"/>
      <c r="D610" s="244"/>
      <c r="E610" s="245">
        <v>88499</v>
      </c>
      <c r="F610" s="244"/>
      <c r="G610" s="244">
        <v>11787</v>
      </c>
      <c r="H610" s="244"/>
      <c r="I610" s="244">
        <v>9448</v>
      </c>
      <c r="J610" s="244"/>
      <c r="K610" s="244">
        <v>11581</v>
      </c>
      <c r="L610" s="244"/>
      <c r="M610" s="242">
        <f t="shared" si="219"/>
        <v>13.318794562650426</v>
      </c>
      <c r="N610" s="242"/>
      <c r="O610" s="242">
        <f>I610/E610*100</f>
        <v>10.67582684550108</v>
      </c>
      <c r="P610" s="242"/>
      <c r="Q610" s="242">
        <f>K610/E610*100</f>
        <v>13.086023570887805</v>
      </c>
      <c r="R610" s="244"/>
      <c r="S610" s="244">
        <v>36</v>
      </c>
      <c r="U610" s="244"/>
      <c r="V610" s="244"/>
      <c r="W610" s="244">
        <v>392</v>
      </c>
      <c r="X610" s="244"/>
      <c r="Y610" s="244">
        <v>0.38864598514817128</v>
      </c>
      <c r="Z610" s="244"/>
      <c r="AA610" s="244">
        <v>42440</v>
      </c>
      <c r="AB610" s="244"/>
      <c r="AC610" s="244">
        <v>42.076876555327523</v>
      </c>
      <c r="AD610" s="244"/>
      <c r="AE610" s="244">
        <v>30904</v>
      </c>
      <c r="AF610" s="244"/>
      <c r="AG610" s="245">
        <v>30.63958042096705</v>
      </c>
      <c r="AH610" s="244"/>
      <c r="AI610" s="244"/>
      <c r="AJ610" s="244"/>
      <c r="AK610" s="244">
        <v>24</v>
      </c>
      <c r="AL610" s="244"/>
      <c r="AM610" s="244">
        <v>1825</v>
      </c>
      <c r="AN610" s="244"/>
      <c r="AO610" s="244">
        <v>2020</v>
      </c>
      <c r="AP610" s="244"/>
      <c r="AQ610" s="244">
        <v>43</v>
      </c>
      <c r="AR610" s="244"/>
      <c r="AS610" s="244">
        <v>455</v>
      </c>
      <c r="AT610" s="244"/>
      <c r="AU610" s="244">
        <v>253</v>
      </c>
      <c r="AV610" s="244"/>
      <c r="AW610" s="244">
        <v>175</v>
      </c>
      <c r="AX610" s="244"/>
      <c r="AY610" s="244">
        <v>336</v>
      </c>
      <c r="AZ610" s="244"/>
      <c r="BA610" s="244"/>
      <c r="BB610" s="244"/>
      <c r="BC610" s="244">
        <v>749</v>
      </c>
      <c r="BD610" s="244"/>
      <c r="BE610" s="244">
        <v>297</v>
      </c>
      <c r="BF610" s="244"/>
      <c r="BG610" s="244">
        <v>3</v>
      </c>
      <c r="BH610" s="244"/>
      <c r="BI610" s="244">
        <v>449</v>
      </c>
      <c r="BJ610" s="244"/>
      <c r="BK610" s="244"/>
      <c r="BL610" s="244"/>
      <c r="BM610" s="244">
        <v>1977</v>
      </c>
      <c r="BN610" s="244"/>
      <c r="BO610" s="244">
        <v>1833</v>
      </c>
      <c r="BP610" s="244"/>
      <c r="BQ610" s="244">
        <v>1068</v>
      </c>
      <c r="BR610" s="244"/>
      <c r="BS610" s="244">
        <v>3532</v>
      </c>
      <c r="BT610" s="244"/>
      <c r="BU610" s="244">
        <v>43442</v>
      </c>
      <c r="BW610" s="244"/>
      <c r="BX610" s="244"/>
      <c r="BY610" s="244"/>
      <c r="BZ610" s="244"/>
      <c r="CA610" s="244">
        <v>35348</v>
      </c>
      <c r="CB610" s="244"/>
      <c r="CC610" s="244">
        <v>35.045556844432546</v>
      </c>
      <c r="CE610" s="244"/>
      <c r="CF610" s="244"/>
      <c r="CG610" s="256">
        <v>57701</v>
      </c>
      <c r="CH610" s="256"/>
      <c r="CI610" s="256">
        <v>3074</v>
      </c>
      <c r="CJ610" s="256"/>
      <c r="CK610" s="256">
        <v>19033</v>
      </c>
      <c r="CL610" s="244"/>
      <c r="CM610" s="250">
        <f t="shared" si="222"/>
        <v>5.0580008227067053</v>
      </c>
      <c r="CN610" s="244"/>
      <c r="CO610" s="257">
        <v>3.7778299217380504</v>
      </c>
      <c r="CP610" s="244"/>
      <c r="CQ610" s="250">
        <f t="shared" si="223"/>
        <v>76.151513632718519</v>
      </c>
      <c r="CR610" s="244"/>
      <c r="CS610" s="245">
        <v>3.8936727817296894</v>
      </c>
      <c r="CT610" s="244"/>
      <c r="CU610" s="245">
        <v>21833</v>
      </c>
      <c r="CW610" s="245">
        <v>1936</v>
      </c>
      <c r="CX610" s="244"/>
      <c r="CY610" s="252">
        <f t="shared" si="217"/>
        <v>37.838165716365403</v>
      </c>
      <c r="CZ610" s="244"/>
      <c r="DA610" s="252">
        <f t="shared" si="218"/>
        <v>3.3552278123429402</v>
      </c>
      <c r="DE610" s="244">
        <v>39027</v>
      </c>
      <c r="DF610" s="244"/>
      <c r="DG610" s="244">
        <v>4840</v>
      </c>
      <c r="DH610" s="244"/>
      <c r="DI610" s="244">
        <v>12869</v>
      </c>
      <c r="DJ610" s="244"/>
      <c r="DK610" s="244">
        <v>57737</v>
      </c>
      <c r="DL610" s="244"/>
      <c r="DM610" s="244">
        <v>67.594436842925674</v>
      </c>
      <c r="DN610" s="244"/>
      <c r="DO610" s="244">
        <v>8.3828394270571724</v>
      </c>
      <c r="DP610" s="244"/>
      <c r="DQ610" s="244">
        <v>22.289000121239415</v>
      </c>
      <c r="DR610" s="244"/>
      <c r="DS610" s="244">
        <v>24892</v>
      </c>
      <c r="DT610" s="244"/>
      <c r="DU610" s="244">
        <v>2398</v>
      </c>
      <c r="DV610" s="244"/>
      <c r="DW610" s="244">
        <v>57871</v>
      </c>
      <c r="DX610" s="244"/>
      <c r="DY610" s="244">
        <v>43.012908019560754</v>
      </c>
      <c r="DZ610" s="244"/>
      <c r="EA610" s="244">
        <v>4.1436989165557883</v>
      </c>
      <c r="EB610" s="244"/>
      <c r="EC610" s="245">
        <v>950000</v>
      </c>
      <c r="ED610" s="244"/>
      <c r="EE610" s="245">
        <v>510000</v>
      </c>
      <c r="EG610" s="245">
        <v>18.3</v>
      </c>
      <c r="EI610" s="245">
        <v>5.9</v>
      </c>
      <c r="EK610" s="242">
        <v>0.89999999999999991</v>
      </c>
      <c r="EO610" s="244">
        <v>2.5</v>
      </c>
      <c r="EP610" s="244"/>
      <c r="GA610" s="254">
        <v>6.475374739104506</v>
      </c>
      <c r="GB610" s="254"/>
      <c r="GC610" s="254">
        <v>10.752525865718122</v>
      </c>
      <c r="GD610" s="254"/>
      <c r="GE610" s="254">
        <v>24.037657336376029</v>
      </c>
      <c r="GF610" s="254"/>
      <c r="GG610" s="254">
        <v>82.851476316504389</v>
      </c>
      <c r="GH610" s="254"/>
      <c r="GI610" s="254">
        <v>93.726565555916068</v>
      </c>
      <c r="GJ610" s="254"/>
      <c r="GK610" s="254">
        <v>25.631805112292092</v>
      </c>
      <c r="GL610" s="254"/>
      <c r="GM610" s="254">
        <v>0</v>
      </c>
      <c r="GN610" s="254"/>
      <c r="GO610" s="254">
        <v>47.711266223936853</v>
      </c>
      <c r="GP610" s="254"/>
      <c r="GQ610" s="254">
        <v>1287</v>
      </c>
      <c r="GR610" s="254"/>
      <c r="GS610" s="254">
        <v>76.900000000000006</v>
      </c>
      <c r="GT610" s="254"/>
      <c r="GU610" s="184">
        <v>63.3</v>
      </c>
      <c r="GV610" s="184"/>
      <c r="GW610" s="184">
        <v>75.3</v>
      </c>
      <c r="GX610" s="184"/>
      <c r="GY610" s="184">
        <v>60.7</v>
      </c>
      <c r="GZ610" s="184"/>
      <c r="HC610" s="184"/>
      <c r="HG610" s="184">
        <v>1160</v>
      </c>
      <c r="HH610" s="184"/>
      <c r="HI610" s="184">
        <v>6851</v>
      </c>
      <c r="HJ610" s="184"/>
      <c r="HK610" s="184">
        <v>511</v>
      </c>
      <c r="HL610" s="184"/>
      <c r="HM610" s="184">
        <v>9933</v>
      </c>
      <c r="HO610" s="183">
        <v>607.18911917098444</v>
      </c>
      <c r="HQ610" s="154"/>
      <c r="HS610" s="238">
        <v>10</v>
      </c>
      <c r="HT610" s="154"/>
      <c r="HU610" s="239"/>
      <c r="HW610" s="239">
        <v>30.995436000000002</v>
      </c>
      <c r="HX610" s="239"/>
      <c r="HY610" s="154"/>
      <c r="HZ610" s="154"/>
      <c r="IA610" s="184">
        <v>2</v>
      </c>
      <c r="IB610" s="184"/>
      <c r="IC610" s="184">
        <v>152</v>
      </c>
      <c r="ID610" s="184"/>
      <c r="IE610" s="185">
        <v>0.21332878231931052</v>
      </c>
      <c r="IF610" s="185"/>
      <c r="IG610" s="184">
        <v>16.212987456267598</v>
      </c>
    </row>
    <row r="611" spans="1:241" ht="15" customHeight="1" x14ac:dyDescent="0.25">
      <c r="A611" s="156">
        <v>608</v>
      </c>
      <c r="B611" s="155"/>
      <c r="C611" s="244"/>
      <c r="D611" s="244"/>
      <c r="E611" s="245">
        <v>90553</v>
      </c>
      <c r="F611" s="244"/>
      <c r="G611" s="244">
        <v>11626</v>
      </c>
      <c r="H611" s="244"/>
      <c r="I611" s="244">
        <v>8840</v>
      </c>
      <c r="J611" s="244"/>
      <c r="K611" s="244">
        <v>13801</v>
      </c>
      <c r="L611" s="244"/>
      <c r="M611" s="244">
        <v>11.404524141178317</v>
      </c>
      <c r="N611" s="244"/>
      <c r="O611" s="244">
        <v>8.6715975750917185</v>
      </c>
      <c r="P611" s="244"/>
      <c r="Q611" s="244">
        <v>13.538090286633576</v>
      </c>
      <c r="R611" s="244"/>
      <c r="S611" s="244">
        <v>38</v>
      </c>
      <c r="U611" s="244"/>
      <c r="V611" s="244"/>
      <c r="W611" s="245">
        <v>514</v>
      </c>
      <c r="Y611" s="257">
        <v>0.53625456442357855</v>
      </c>
      <c r="Z611" s="257"/>
      <c r="AA611" s="245">
        <v>33739</v>
      </c>
      <c r="AC611" s="245">
        <v>35.296640756588246</v>
      </c>
      <c r="AE611" s="245">
        <v>21461</v>
      </c>
      <c r="AG611" s="245">
        <v>22.506187340072994</v>
      </c>
      <c r="AK611" s="245">
        <v>39</v>
      </c>
      <c r="AM611" s="245">
        <v>1658</v>
      </c>
      <c r="AO611" s="245">
        <v>2131</v>
      </c>
      <c r="AQ611" s="245">
        <v>35</v>
      </c>
      <c r="AS611" s="245">
        <v>643</v>
      </c>
      <c r="AU611" s="245">
        <v>275</v>
      </c>
      <c r="AW611" s="245">
        <v>197</v>
      </c>
      <c r="AY611" s="245">
        <v>461</v>
      </c>
      <c r="AZ611" s="244"/>
      <c r="BA611" s="244"/>
      <c r="BB611" s="244"/>
      <c r="BC611" s="244">
        <v>788</v>
      </c>
      <c r="BD611" s="244"/>
      <c r="BE611" s="244">
        <v>275</v>
      </c>
      <c r="BF611" s="244"/>
      <c r="BG611" s="244">
        <v>6</v>
      </c>
      <c r="BH611" s="244"/>
      <c r="BI611" s="244">
        <v>507</v>
      </c>
      <c r="BJ611" s="244"/>
      <c r="BK611" s="244"/>
      <c r="BL611" s="244"/>
      <c r="BM611" s="245">
        <v>2103</v>
      </c>
      <c r="BO611" s="245">
        <v>1750</v>
      </c>
      <c r="BQ611" s="245">
        <v>1365</v>
      </c>
      <c r="BS611" s="245">
        <v>3408</v>
      </c>
      <c r="BU611" s="245">
        <v>51957</v>
      </c>
      <c r="BW611" s="244"/>
      <c r="BX611" s="244"/>
      <c r="BY611" s="244"/>
      <c r="BZ611" s="244"/>
      <c r="CA611" s="244">
        <v>40389</v>
      </c>
      <c r="CB611" s="244"/>
      <c r="CC611" s="244">
        <v>42.866240010188811</v>
      </c>
      <c r="CE611" s="244"/>
      <c r="CF611" s="244"/>
      <c r="CG611" s="244">
        <v>61013</v>
      </c>
      <c r="CH611" s="244"/>
      <c r="CI611" s="244">
        <v>2840</v>
      </c>
      <c r="CJ611" s="244"/>
      <c r="CK611" s="244">
        <v>20189</v>
      </c>
      <c r="CL611" s="244"/>
      <c r="CM611" s="244">
        <v>4.4477158473368519</v>
      </c>
      <c r="CN611" s="244"/>
      <c r="CO611" s="257">
        <v>5.4</v>
      </c>
      <c r="CP611" s="244"/>
      <c r="CQ611" s="244">
        <v>75.977487446752818</v>
      </c>
      <c r="CR611" s="244"/>
      <c r="CS611" s="244">
        <v>2.8362014021669855</v>
      </c>
      <c r="CT611" s="244"/>
      <c r="CU611" s="244">
        <v>23230</v>
      </c>
      <c r="CV611" s="244"/>
      <c r="CW611" s="244">
        <v>2256</v>
      </c>
      <c r="CX611" s="244"/>
      <c r="CY611" s="244">
        <v>38.762535667206194</v>
      </c>
      <c r="CZ611" s="244"/>
      <c r="DA611" s="244">
        <v>3.7644546046154614</v>
      </c>
      <c r="DE611" s="245">
        <v>32443</v>
      </c>
      <c r="DG611" s="245">
        <v>4239</v>
      </c>
      <c r="DI611" s="245">
        <v>11406</v>
      </c>
      <c r="DK611" s="245">
        <v>48733</v>
      </c>
      <c r="DM611" s="245">
        <v>66.572958775367823</v>
      </c>
      <c r="DO611" s="245">
        <v>8.698417909835225</v>
      </c>
      <c r="DQ611" s="245">
        <v>23.405084850101574</v>
      </c>
      <c r="DS611" s="245">
        <v>25066</v>
      </c>
      <c r="DU611" s="245">
        <v>2401</v>
      </c>
      <c r="DW611" s="245">
        <v>48720</v>
      </c>
      <c r="DY611" s="245">
        <v>52.011702944411006</v>
      </c>
      <c r="EA611" s="245">
        <v>4.9820513352561573</v>
      </c>
      <c r="EB611" s="244"/>
      <c r="EC611" s="245">
        <v>910000</v>
      </c>
      <c r="ED611" s="244"/>
      <c r="EE611" s="245">
        <v>517250</v>
      </c>
      <c r="EK611" s="242">
        <v>0.8</v>
      </c>
      <c r="EO611" s="244">
        <v>0.53468208092485547</v>
      </c>
      <c r="EP611" s="244"/>
      <c r="GA611" s="254">
        <v>2.8442254736482138</v>
      </c>
      <c r="GB611" s="254"/>
      <c r="GC611" s="254">
        <v>15.882436770643844</v>
      </c>
      <c r="GD611" s="254"/>
      <c r="GE611" s="254">
        <v>26.306122700089094</v>
      </c>
      <c r="GF611" s="254"/>
      <c r="GG611" s="254">
        <v>84.74896840760546</v>
      </c>
      <c r="GH611" s="254"/>
      <c r="GI611" s="254">
        <v>96.137532796711099</v>
      </c>
      <c r="GJ611" s="254"/>
      <c r="GK611" s="254">
        <v>26.704638458333239</v>
      </c>
      <c r="GL611" s="254"/>
      <c r="GM611" s="254">
        <v>0</v>
      </c>
      <c r="GN611" s="254"/>
      <c r="GO611" s="254">
        <v>49.874090331739495</v>
      </c>
      <c r="GP611" s="254"/>
      <c r="GQ611" s="254">
        <v>1211</v>
      </c>
      <c r="GR611" s="254"/>
      <c r="GS611" s="254">
        <v>82.7</v>
      </c>
      <c r="GT611" s="254"/>
      <c r="GU611" s="184">
        <v>63.7</v>
      </c>
      <c r="GV611" s="184"/>
      <c r="GW611" s="184">
        <v>75.900000000000006</v>
      </c>
      <c r="GX611" s="184"/>
      <c r="GY611" s="184">
        <v>60.1</v>
      </c>
      <c r="GZ611" s="184"/>
      <c r="HC611" s="184"/>
      <c r="HG611" s="184">
        <v>1158</v>
      </c>
      <c r="HH611" s="184"/>
      <c r="HI611" s="184">
        <v>6588</v>
      </c>
      <c r="HJ611" s="184"/>
      <c r="HK611" s="184">
        <v>437</v>
      </c>
      <c r="HL611" s="184"/>
      <c r="HM611" s="184">
        <v>9199</v>
      </c>
      <c r="HO611" s="183">
        <v>481.36137131493012</v>
      </c>
      <c r="HQ611" s="154"/>
      <c r="HS611" s="238">
        <v>10</v>
      </c>
      <c r="HT611" s="154"/>
      <c r="HU611" s="239"/>
      <c r="HW611" s="239">
        <v>31.125947699999998</v>
      </c>
      <c r="HX611" s="239"/>
      <c r="HY611" s="154"/>
      <c r="HZ611" s="154"/>
      <c r="IA611" s="184">
        <v>1</v>
      </c>
      <c r="IB611" s="184"/>
      <c r="IC611" s="184">
        <v>113</v>
      </c>
      <c r="ID611" s="184"/>
      <c r="IE611" s="185">
        <v>0.10404744563520965</v>
      </c>
      <c r="IF611" s="185"/>
      <c r="IG611" s="184">
        <v>11.75736135677869</v>
      </c>
    </row>
    <row r="612" spans="1:241" ht="15" customHeight="1" x14ac:dyDescent="0.25">
      <c r="A612" s="198">
        <v>609</v>
      </c>
      <c r="B612" s="155"/>
      <c r="C612" s="244"/>
      <c r="D612" s="244"/>
      <c r="E612" s="245">
        <v>92232</v>
      </c>
      <c r="F612" s="244"/>
      <c r="G612" s="244"/>
      <c r="H612" s="244"/>
      <c r="I612" s="244"/>
      <c r="J612" s="244"/>
      <c r="K612" s="244"/>
      <c r="L612" s="244"/>
      <c r="M612" s="244"/>
      <c r="N612" s="244"/>
      <c r="O612" s="244"/>
      <c r="P612" s="244"/>
      <c r="Q612" s="244"/>
      <c r="R612" s="244"/>
      <c r="S612" s="244"/>
      <c r="U612" s="244"/>
      <c r="V612" s="244"/>
      <c r="W612" s="244"/>
      <c r="X612" s="244"/>
      <c r="Y612" s="244"/>
      <c r="Z612" s="244"/>
      <c r="AA612" s="244"/>
      <c r="AB612" s="244"/>
      <c r="AC612" s="244"/>
      <c r="AD612" s="244"/>
      <c r="AE612" s="244"/>
      <c r="AF612" s="244"/>
      <c r="AG612" s="244"/>
      <c r="AH612" s="244"/>
      <c r="AI612" s="244"/>
      <c r="AJ612" s="244"/>
      <c r="AK612" s="244"/>
      <c r="AL612" s="244"/>
      <c r="AM612" s="244"/>
      <c r="AN612" s="244"/>
      <c r="AO612" s="244"/>
      <c r="AP612" s="244"/>
      <c r="AQ612" s="244"/>
      <c r="AR612" s="244"/>
      <c r="AS612" s="244"/>
      <c r="AT612" s="244"/>
      <c r="AU612" s="244"/>
      <c r="AV612" s="244"/>
      <c r="AW612" s="244"/>
      <c r="AX612" s="244"/>
      <c r="AY612" s="244"/>
      <c r="AZ612" s="244"/>
      <c r="BA612" s="244"/>
      <c r="BB612" s="244"/>
      <c r="BC612" s="244">
        <v>1017</v>
      </c>
      <c r="BD612" s="244"/>
      <c r="BE612" s="244">
        <v>312</v>
      </c>
      <c r="BF612" s="244"/>
      <c r="BG612" s="244">
        <v>8</v>
      </c>
      <c r="BH612" s="244"/>
      <c r="BI612" s="244">
        <v>676</v>
      </c>
      <c r="BJ612" s="244"/>
      <c r="BK612" s="244"/>
      <c r="BL612" s="244"/>
      <c r="BM612" s="244"/>
      <c r="BN612" s="244"/>
      <c r="BO612" s="244"/>
      <c r="BP612" s="244"/>
      <c r="BQ612" s="244"/>
      <c r="BR612" s="244"/>
      <c r="BS612" s="244"/>
      <c r="BT612" s="244"/>
      <c r="BU612" s="244"/>
      <c r="BW612" s="244"/>
      <c r="BX612" s="244"/>
      <c r="BY612" s="244"/>
      <c r="BZ612" s="244"/>
      <c r="CA612" s="244"/>
      <c r="CB612" s="244"/>
      <c r="CC612" s="244"/>
      <c r="CE612" s="244"/>
      <c r="CF612" s="244"/>
      <c r="CG612" s="244"/>
      <c r="CH612" s="244"/>
      <c r="CI612" s="244"/>
      <c r="CJ612" s="244"/>
      <c r="CK612" s="244"/>
      <c r="CL612" s="244"/>
      <c r="CM612" s="244"/>
      <c r="CN612" s="244"/>
      <c r="CO612" s="257">
        <v>5</v>
      </c>
      <c r="CP612" s="244"/>
      <c r="CQ612" s="244"/>
      <c r="CR612" s="244"/>
      <c r="CS612" s="244"/>
      <c r="CT612" s="244"/>
      <c r="CU612" s="244"/>
      <c r="CV612" s="244"/>
      <c r="CW612" s="244"/>
      <c r="CX612" s="244"/>
      <c r="CY612" s="244"/>
      <c r="CZ612" s="244"/>
      <c r="DA612" s="244"/>
      <c r="DE612" s="244"/>
      <c r="DF612" s="244"/>
      <c r="DG612" s="244"/>
      <c r="DH612" s="244"/>
      <c r="DI612" s="244"/>
      <c r="DJ612" s="244"/>
      <c r="DK612" s="244"/>
      <c r="DL612" s="244"/>
      <c r="DM612" s="244"/>
      <c r="DN612" s="244"/>
      <c r="DO612" s="244"/>
      <c r="DP612" s="244"/>
      <c r="DQ612" s="244"/>
      <c r="DR612" s="244"/>
      <c r="DS612" s="244"/>
      <c r="DT612" s="244"/>
      <c r="DU612" s="244"/>
      <c r="DV612" s="244"/>
      <c r="DW612" s="244"/>
      <c r="DX612" s="244"/>
      <c r="DY612" s="244"/>
      <c r="DZ612" s="244"/>
      <c r="EA612" s="244"/>
      <c r="EB612" s="244"/>
      <c r="EC612" s="245">
        <v>1036250</v>
      </c>
      <c r="ED612" s="244"/>
      <c r="EE612" s="245">
        <v>515000</v>
      </c>
      <c r="EK612" s="242">
        <v>0.6</v>
      </c>
      <c r="EO612" s="244"/>
      <c r="EP612" s="244"/>
      <c r="GA612" s="254">
        <v>4.9197532808589681</v>
      </c>
      <c r="GB612" s="254"/>
      <c r="GC612" s="254">
        <v>12.955246138107967</v>
      </c>
      <c r="GD612" s="254"/>
      <c r="GE612" s="254">
        <v>28.202155994575612</v>
      </c>
      <c r="GF612" s="254"/>
      <c r="GG612" s="254">
        <v>75.121620773531745</v>
      </c>
      <c r="GH612" s="254"/>
      <c r="GI612" s="254">
        <v>105.43472346945163</v>
      </c>
      <c r="GJ612" s="254"/>
      <c r="GK612" s="254">
        <v>23.503102348167342</v>
      </c>
      <c r="GL612" s="254"/>
      <c r="GM612" s="254">
        <v>2.1122795899076561</v>
      </c>
      <c r="GN612" s="254"/>
      <c r="GO612" s="254">
        <v>49.306274777279711</v>
      </c>
      <c r="GP612" s="254"/>
      <c r="GQ612" s="254">
        <v>1303</v>
      </c>
      <c r="GR612" s="254"/>
      <c r="GS612" s="254">
        <v>78.7</v>
      </c>
      <c r="GT612" s="254"/>
      <c r="GU612" s="184">
        <v>65.400000000000006</v>
      </c>
      <c r="GV612" s="184"/>
      <c r="GW612" s="184">
        <v>74.8</v>
      </c>
      <c r="GX612" s="184"/>
      <c r="GY612" s="184">
        <v>59.4</v>
      </c>
      <c r="GZ612" s="184"/>
      <c r="HC612" s="184"/>
      <c r="HG612" s="184">
        <v>1337</v>
      </c>
      <c r="HH612" s="184"/>
      <c r="HI612" s="184">
        <v>7541</v>
      </c>
      <c r="HJ612" s="184"/>
      <c r="HK612" s="184">
        <v>507</v>
      </c>
      <c r="HL612" s="184"/>
      <c r="HM612" s="184">
        <v>10822</v>
      </c>
      <c r="HO612" s="183">
        <v>481.99164253023503</v>
      </c>
      <c r="HQ612" s="154"/>
      <c r="HS612" s="238">
        <v>10</v>
      </c>
      <c r="HT612" s="154"/>
      <c r="HU612" s="239"/>
      <c r="HW612" s="239">
        <v>30.013661620000001</v>
      </c>
      <c r="HX612" s="239"/>
      <c r="HY612" s="154"/>
      <c r="HZ612" s="154"/>
      <c r="IA612" s="184">
        <v>3</v>
      </c>
      <c r="IB612" s="184"/>
      <c r="IC612" s="184">
        <v>88</v>
      </c>
      <c r="ID612" s="184"/>
      <c r="IE612" s="185">
        <v>0.30791653409149228</v>
      </c>
      <c r="IF612" s="185"/>
      <c r="IG612" s="184">
        <v>9.0322183333504391</v>
      </c>
    </row>
    <row r="613" spans="1:241" ht="15" customHeight="1" x14ac:dyDescent="0.25">
      <c r="A613" s="156">
        <v>610</v>
      </c>
      <c r="B613" s="155"/>
      <c r="C613" s="244"/>
      <c r="D613" s="244"/>
      <c r="E613" s="245">
        <v>93760</v>
      </c>
      <c r="F613" s="244"/>
      <c r="G613" s="244"/>
      <c r="H613" s="244"/>
      <c r="I613" s="244"/>
      <c r="J613" s="244"/>
      <c r="K613" s="244"/>
      <c r="L613" s="244"/>
      <c r="M613" s="244"/>
      <c r="N613" s="244"/>
      <c r="O613" s="244"/>
      <c r="P613" s="244"/>
      <c r="Q613" s="244"/>
      <c r="R613" s="244"/>
      <c r="S613" s="244"/>
      <c r="U613" s="244"/>
      <c r="V613" s="244"/>
      <c r="W613" s="244"/>
      <c r="X613" s="244"/>
      <c r="Y613" s="244"/>
      <c r="Z613" s="244"/>
      <c r="AA613" s="244"/>
      <c r="AB613" s="244"/>
      <c r="AC613" s="244"/>
      <c r="AD613" s="244"/>
      <c r="AE613" s="244"/>
      <c r="AF613" s="244"/>
      <c r="AG613" s="244"/>
      <c r="AH613" s="244"/>
      <c r="AI613" s="244"/>
      <c r="AJ613" s="244"/>
      <c r="AK613" s="244"/>
      <c r="AL613" s="244"/>
      <c r="AM613" s="244"/>
      <c r="AN613" s="244"/>
      <c r="AO613" s="244"/>
      <c r="AP613" s="244"/>
      <c r="AQ613" s="244"/>
      <c r="AR613" s="244"/>
      <c r="AS613" s="244"/>
      <c r="AT613" s="244"/>
      <c r="AU613" s="244"/>
      <c r="AV613" s="244"/>
      <c r="AW613" s="244"/>
      <c r="AX613" s="244"/>
      <c r="AY613" s="244"/>
      <c r="AZ613" s="244"/>
      <c r="BA613" s="244"/>
      <c r="BB613" s="244"/>
      <c r="BC613" s="244">
        <v>792</v>
      </c>
      <c r="BD613" s="244"/>
      <c r="BE613" s="244">
        <v>229</v>
      </c>
      <c r="BF613" s="244"/>
      <c r="BG613" s="244">
        <v>6</v>
      </c>
      <c r="BH613" s="244"/>
      <c r="BI613" s="244">
        <v>279</v>
      </c>
      <c r="BJ613" s="244"/>
      <c r="BK613" s="244"/>
      <c r="BL613" s="244"/>
      <c r="BM613" s="244"/>
      <c r="BN613" s="244"/>
      <c r="BO613" s="244"/>
      <c r="BP613" s="244"/>
      <c r="BQ613" s="244"/>
      <c r="BR613" s="244"/>
      <c r="BS613" s="244"/>
      <c r="BT613" s="244"/>
      <c r="BU613" s="244"/>
      <c r="BW613" s="244"/>
      <c r="BX613" s="244"/>
      <c r="BY613" s="244"/>
      <c r="BZ613" s="244"/>
      <c r="CA613" s="244"/>
      <c r="CB613" s="244"/>
      <c r="CC613" s="244"/>
      <c r="CE613" s="244"/>
      <c r="CF613" s="244"/>
      <c r="CG613" s="244"/>
      <c r="CH613" s="244"/>
      <c r="CI613" s="244"/>
      <c r="CJ613" s="244"/>
      <c r="CK613" s="244"/>
      <c r="CL613" s="244"/>
      <c r="CM613" s="244"/>
      <c r="CN613" s="244"/>
      <c r="CO613" s="257">
        <v>4.2</v>
      </c>
      <c r="CP613" s="244"/>
      <c r="CQ613" s="244"/>
      <c r="CR613" s="244"/>
      <c r="CS613" s="244"/>
      <c r="CT613" s="244"/>
      <c r="CU613" s="244"/>
      <c r="CV613" s="244"/>
      <c r="CW613" s="244"/>
      <c r="CX613" s="244"/>
      <c r="CY613" s="244"/>
      <c r="CZ613" s="244"/>
      <c r="DA613" s="244"/>
      <c r="DE613" s="244"/>
      <c r="DF613" s="244"/>
      <c r="DG613" s="244"/>
      <c r="DH613" s="244"/>
      <c r="DI613" s="244"/>
      <c r="DJ613" s="244"/>
      <c r="DK613" s="244"/>
      <c r="DL613" s="244"/>
      <c r="DM613" s="244"/>
      <c r="DN613" s="244"/>
      <c r="DO613" s="244"/>
      <c r="DP613" s="244"/>
      <c r="DQ613" s="244"/>
      <c r="DR613" s="244"/>
      <c r="DS613" s="244"/>
      <c r="DT613" s="244"/>
      <c r="DU613" s="244"/>
      <c r="DV613" s="244"/>
      <c r="DW613" s="244"/>
      <c r="DX613" s="244"/>
      <c r="DY613" s="244"/>
      <c r="DZ613" s="244"/>
      <c r="EA613" s="244"/>
      <c r="EB613" s="244"/>
      <c r="EC613" s="245">
        <v>1050750</v>
      </c>
      <c r="ED613" s="244"/>
      <c r="EE613" s="245">
        <v>517000</v>
      </c>
      <c r="EK613" s="242">
        <v>0.4</v>
      </c>
      <c r="EO613" s="244"/>
      <c r="EP613" s="244"/>
      <c r="GA613" s="254">
        <v>1.9307591661472479</v>
      </c>
      <c r="GB613" s="254"/>
      <c r="GC613" s="254">
        <v>11.089650497073112</v>
      </c>
      <c r="GD613" s="254"/>
      <c r="GE613" s="254">
        <v>26.985894548630988</v>
      </c>
      <c r="GF613" s="254"/>
      <c r="GG613" s="254">
        <v>68.790191108463588</v>
      </c>
      <c r="GH613" s="254"/>
      <c r="GI613" s="254">
        <v>84.628873450028237</v>
      </c>
      <c r="GJ613" s="254"/>
      <c r="GK613" s="254">
        <v>26.90275591640766</v>
      </c>
      <c r="GL613" s="254"/>
      <c r="GM613" s="254">
        <v>0</v>
      </c>
      <c r="GN613" s="254"/>
      <c r="GO613" s="254">
        <v>43.56386099698873</v>
      </c>
      <c r="GP613" s="254"/>
      <c r="GQ613" s="254">
        <v>1304</v>
      </c>
      <c r="GR613" s="254"/>
      <c r="GS613" s="254">
        <v>82</v>
      </c>
      <c r="GT613" s="254"/>
      <c r="GU613" s="184">
        <v>74.2</v>
      </c>
      <c r="GV613" s="184"/>
      <c r="GW613" s="184">
        <v>77.7</v>
      </c>
      <c r="GX613" s="184"/>
      <c r="GY613" s="184">
        <v>63.9</v>
      </c>
      <c r="GZ613" s="184"/>
      <c r="HC613" s="184"/>
      <c r="HG613" s="184">
        <v>1268</v>
      </c>
      <c r="HH613" s="184"/>
      <c r="HI613" s="184">
        <v>7038</v>
      </c>
      <c r="HJ613" s="184"/>
      <c r="HK613" s="184">
        <v>586</v>
      </c>
      <c r="HL613" s="184"/>
      <c r="HM613" s="184">
        <v>10291</v>
      </c>
      <c r="HO613" s="183">
        <v>551.5005819582077</v>
      </c>
      <c r="HQ613" s="154"/>
      <c r="HS613" s="238">
        <v>9</v>
      </c>
      <c r="HT613" s="154"/>
      <c r="HU613" s="239"/>
      <c r="HW613" s="239">
        <v>29.94730264</v>
      </c>
      <c r="HX613" s="239"/>
      <c r="HY613" s="154"/>
      <c r="HZ613" s="154"/>
      <c r="IA613" s="184">
        <v>1</v>
      </c>
      <c r="IB613" s="184"/>
      <c r="IC613" s="184">
        <v>108</v>
      </c>
      <c r="ID613" s="184"/>
      <c r="IE613" s="185">
        <v>0.10219306313487442</v>
      </c>
      <c r="IF613" s="185"/>
      <c r="IG613" s="184">
        <v>11.036850818566435</v>
      </c>
    </row>
    <row r="614" spans="1:241" ht="15" customHeight="1" x14ac:dyDescent="0.25">
      <c r="A614" s="156">
        <v>611</v>
      </c>
      <c r="B614" s="155"/>
      <c r="C614" s="244"/>
      <c r="D614" s="244"/>
      <c r="E614" s="245">
        <v>95856</v>
      </c>
      <c r="F614" s="244"/>
      <c r="G614" s="244"/>
      <c r="H614" s="244"/>
      <c r="I614" s="244"/>
      <c r="J614" s="244"/>
      <c r="K614" s="244"/>
      <c r="L614" s="244"/>
      <c r="M614" s="244"/>
      <c r="N614" s="244"/>
      <c r="O614" s="244"/>
      <c r="P614" s="244"/>
      <c r="Q614" s="244"/>
      <c r="R614" s="244"/>
      <c r="S614" s="244"/>
      <c r="U614" s="244"/>
      <c r="V614" s="244"/>
      <c r="W614" s="244"/>
      <c r="X614" s="244"/>
      <c r="Y614" s="244"/>
      <c r="Z614" s="244"/>
      <c r="AA614" s="244"/>
      <c r="AB614" s="244"/>
      <c r="AC614" s="244"/>
      <c r="AD614" s="244"/>
      <c r="AE614" s="244"/>
      <c r="AF614" s="244"/>
      <c r="AG614" s="244"/>
      <c r="AH614" s="244"/>
      <c r="AI614" s="244"/>
      <c r="AJ614" s="244"/>
      <c r="AK614" s="244"/>
      <c r="AL614" s="244"/>
      <c r="AM614" s="244"/>
      <c r="AN614" s="244"/>
      <c r="AO614" s="244"/>
      <c r="AP614" s="244"/>
      <c r="AQ614" s="244"/>
      <c r="AR614" s="244"/>
      <c r="AS614" s="244"/>
      <c r="AT614" s="244"/>
      <c r="AU614" s="244"/>
      <c r="AV614" s="244"/>
      <c r="AW614" s="244"/>
      <c r="AX614" s="244"/>
      <c r="AY614" s="244"/>
      <c r="AZ614" s="244"/>
      <c r="BA614" s="244"/>
      <c r="BB614" s="244"/>
      <c r="BC614" s="244">
        <v>678</v>
      </c>
      <c r="BD614" s="244"/>
      <c r="BE614" s="244">
        <v>198</v>
      </c>
      <c r="BF614" s="244"/>
      <c r="BG614" s="244">
        <v>3</v>
      </c>
      <c r="BH614" s="244"/>
      <c r="BI614" s="244">
        <v>108</v>
      </c>
      <c r="BJ614" s="244"/>
      <c r="BK614" s="244"/>
      <c r="BL614" s="244"/>
      <c r="BM614" s="244"/>
      <c r="BN614" s="244"/>
      <c r="BO614" s="244"/>
      <c r="BP614" s="244"/>
      <c r="BQ614" s="244"/>
      <c r="BR614" s="244"/>
      <c r="BS614" s="244"/>
      <c r="BT614" s="244"/>
      <c r="BU614" s="244"/>
      <c r="BW614" s="244"/>
      <c r="BX614" s="244"/>
      <c r="BY614" s="244"/>
      <c r="BZ614" s="244"/>
      <c r="CA614" s="244"/>
      <c r="CB614" s="244"/>
      <c r="CC614" s="244"/>
      <c r="CE614" s="244"/>
      <c r="CF614" s="244"/>
      <c r="CG614" s="244"/>
      <c r="CH614" s="244"/>
      <c r="CI614" s="244"/>
      <c r="CJ614" s="244"/>
      <c r="CK614" s="244"/>
      <c r="CL614" s="244"/>
      <c r="CM614" s="244"/>
      <c r="CN614" s="244"/>
      <c r="CO614" s="257">
        <v>4.4000000000000004</v>
      </c>
      <c r="CP614" s="244"/>
      <c r="CQ614" s="244"/>
      <c r="CR614" s="244"/>
      <c r="CS614" s="244"/>
      <c r="CT614" s="244"/>
      <c r="CU614" s="244"/>
      <c r="CV614" s="244"/>
      <c r="CW614" s="244"/>
      <c r="CX614" s="244"/>
      <c r="CY614" s="244"/>
      <c r="CZ614" s="244"/>
      <c r="DA614" s="244"/>
      <c r="DE614" s="244"/>
      <c r="DF614" s="244"/>
      <c r="DG614" s="244"/>
      <c r="DH614" s="244"/>
      <c r="DI614" s="244"/>
      <c r="DJ614" s="244"/>
      <c r="DK614" s="244"/>
      <c r="DL614" s="244"/>
      <c r="DM614" s="244"/>
      <c r="DN614" s="244"/>
      <c r="DO614" s="244"/>
      <c r="DP614" s="244"/>
      <c r="DQ614" s="244"/>
      <c r="DR614" s="244"/>
      <c r="DS614" s="244"/>
      <c r="DT614" s="244"/>
      <c r="DU614" s="244"/>
      <c r="DV614" s="244"/>
      <c r="DW614" s="244"/>
      <c r="DX614" s="244"/>
      <c r="DY614" s="244"/>
      <c r="DZ614" s="244"/>
      <c r="EA614" s="244"/>
      <c r="EB614" s="244"/>
      <c r="EC614" s="245">
        <v>1253000</v>
      </c>
      <c r="ED614" s="244"/>
      <c r="EE614" s="245">
        <v>535000</v>
      </c>
      <c r="EK614" s="242">
        <v>0.70000000000000007</v>
      </c>
      <c r="EO614" s="244"/>
      <c r="EP614" s="244"/>
      <c r="GA614" s="254">
        <v>4.329004329004329</v>
      </c>
      <c r="GB614" s="254"/>
      <c r="GC614" s="254">
        <v>12.392880685563613</v>
      </c>
      <c r="GD614" s="254"/>
      <c r="GE614" s="254">
        <v>29.327776491471791</v>
      </c>
      <c r="GF614" s="254"/>
      <c r="GG614" s="254">
        <v>74.550325296593954</v>
      </c>
      <c r="GH614" s="254"/>
      <c r="GI614" s="254">
        <v>97.660223804679546</v>
      </c>
      <c r="GJ614" s="254"/>
      <c r="GK614" s="254">
        <v>26.224783861671469</v>
      </c>
      <c r="GL614" s="254"/>
      <c r="GM614" s="254">
        <v>1.3677551718242433</v>
      </c>
      <c r="GN614" s="254"/>
      <c r="GO614" s="254">
        <v>49.10722685281003</v>
      </c>
      <c r="GP614" s="254"/>
      <c r="GQ614" s="254">
        <v>1334</v>
      </c>
      <c r="GR614" s="254"/>
      <c r="GS614" s="254">
        <v>87.2</v>
      </c>
      <c r="GT614" s="254"/>
      <c r="GU614" s="184">
        <v>71.099999999999994</v>
      </c>
      <c r="GV614" s="184"/>
      <c r="GW614" s="184">
        <v>77.599999999999994</v>
      </c>
      <c r="GX614" s="184"/>
      <c r="GY614" s="184">
        <v>62.9</v>
      </c>
      <c r="GZ614" s="184"/>
      <c r="HC614" s="184"/>
      <c r="HG614" s="184">
        <v>1159</v>
      </c>
      <c r="HH614" s="184"/>
      <c r="HI614" s="184">
        <v>7114</v>
      </c>
      <c r="HJ614" s="184"/>
      <c r="HK614" s="184">
        <v>566</v>
      </c>
      <c r="HL614" s="184"/>
      <c r="HM614" s="184">
        <v>10460</v>
      </c>
      <c r="HO614" s="183">
        <v>565.27303754266211</v>
      </c>
      <c r="HQ614" s="154"/>
      <c r="HS614" s="238">
        <v>11</v>
      </c>
      <c r="HT614" s="154"/>
      <c r="HU614" s="239"/>
      <c r="HW614" s="239">
        <v>28.196036070000002</v>
      </c>
      <c r="HX614" s="239"/>
      <c r="HY614" s="154"/>
      <c r="HZ614" s="154"/>
      <c r="IA614" s="184">
        <v>1</v>
      </c>
      <c r="IB614" s="184"/>
      <c r="IC614" s="184">
        <v>94</v>
      </c>
      <c r="ID614" s="184"/>
      <c r="IE614" s="185">
        <v>0.10058554679415879</v>
      </c>
      <c r="IF614" s="185"/>
      <c r="IG614" s="184">
        <v>9.4550413986509252</v>
      </c>
    </row>
    <row r="615" spans="1:241" ht="15" customHeight="1" x14ac:dyDescent="0.25">
      <c r="A615" s="156">
        <v>612</v>
      </c>
      <c r="B615" s="155"/>
      <c r="C615" s="244"/>
      <c r="D615" s="244"/>
      <c r="E615" s="245">
        <v>96375</v>
      </c>
      <c r="F615" s="244"/>
      <c r="G615" s="244"/>
      <c r="H615" s="244"/>
      <c r="I615" s="244"/>
      <c r="J615" s="244"/>
      <c r="K615" s="244"/>
      <c r="L615" s="244"/>
      <c r="M615" s="244"/>
      <c r="N615" s="244"/>
      <c r="O615" s="244"/>
      <c r="P615" s="244"/>
      <c r="Q615" s="244"/>
      <c r="R615" s="244"/>
      <c r="S615" s="244"/>
      <c r="U615" s="244"/>
      <c r="V615" s="244"/>
      <c r="W615" s="244"/>
      <c r="X615" s="244"/>
      <c r="Y615" s="244"/>
      <c r="Z615" s="244"/>
      <c r="AA615" s="244"/>
      <c r="AB615" s="244"/>
      <c r="AC615" s="244"/>
      <c r="AD615" s="244"/>
      <c r="AE615" s="244"/>
      <c r="AF615" s="244"/>
      <c r="AG615" s="244"/>
      <c r="AH615" s="244"/>
      <c r="AI615" s="244"/>
      <c r="AJ615" s="244"/>
      <c r="AK615" s="244"/>
      <c r="AL615" s="244"/>
      <c r="AM615" s="244"/>
      <c r="AN615" s="244"/>
      <c r="AO615" s="244"/>
      <c r="AP615" s="244"/>
      <c r="AQ615" s="244"/>
      <c r="AR615" s="244"/>
      <c r="AS615" s="244"/>
      <c r="AT615" s="244"/>
      <c r="AU615" s="244"/>
      <c r="AV615" s="244"/>
      <c r="AW615" s="244"/>
      <c r="AX615" s="244"/>
      <c r="AY615" s="244"/>
      <c r="AZ615" s="244"/>
      <c r="BA615" s="244"/>
      <c r="BB615" s="244"/>
      <c r="BC615" s="244">
        <v>858</v>
      </c>
      <c r="BD615" s="244"/>
      <c r="BE615" s="244">
        <v>165</v>
      </c>
      <c r="BF615" s="244"/>
      <c r="BG615" s="244">
        <v>0</v>
      </c>
      <c r="BH615" s="244"/>
      <c r="BI615" s="244">
        <v>122</v>
      </c>
      <c r="BJ615" s="244"/>
      <c r="BK615" s="244"/>
      <c r="BL615" s="244"/>
      <c r="BM615" s="244"/>
      <c r="BN615" s="244"/>
      <c r="BO615" s="244"/>
      <c r="BP615" s="244"/>
      <c r="BQ615" s="244"/>
      <c r="BR615" s="244"/>
      <c r="BS615" s="244"/>
      <c r="BT615" s="244"/>
      <c r="BU615" s="244"/>
      <c r="BW615" s="244"/>
      <c r="BX615" s="244"/>
      <c r="BY615" s="244"/>
      <c r="BZ615" s="244"/>
      <c r="CA615" s="244"/>
      <c r="CB615" s="244"/>
      <c r="CC615" s="244"/>
      <c r="CE615" s="244"/>
      <c r="CF615" s="244"/>
      <c r="CG615" s="244"/>
      <c r="CH615" s="244"/>
      <c r="CI615" s="244"/>
      <c r="CJ615" s="244"/>
      <c r="CK615" s="244"/>
      <c r="CL615" s="244"/>
      <c r="CM615" s="244"/>
      <c r="CN615" s="244"/>
      <c r="CO615" s="257">
        <v>4.2</v>
      </c>
      <c r="CP615" s="244"/>
      <c r="CQ615" s="244"/>
      <c r="CR615" s="244"/>
      <c r="CS615" s="244"/>
      <c r="CT615" s="244"/>
      <c r="CU615" s="244"/>
      <c r="CV615" s="244"/>
      <c r="CW615" s="244"/>
      <c r="CX615" s="244"/>
      <c r="CY615" s="244"/>
      <c r="CZ615" s="244"/>
      <c r="DA615" s="244"/>
      <c r="DE615" s="244"/>
      <c r="DF615" s="244"/>
      <c r="DG615" s="244"/>
      <c r="DH615" s="244"/>
      <c r="DI615" s="244"/>
      <c r="DJ615" s="244"/>
      <c r="DK615" s="244"/>
      <c r="DL615" s="244"/>
      <c r="DM615" s="244"/>
      <c r="DN615" s="244"/>
      <c r="DO615" s="244"/>
      <c r="DP615" s="244"/>
      <c r="DQ615" s="244"/>
      <c r="DR615" s="244"/>
      <c r="DS615" s="244"/>
      <c r="DT615" s="244"/>
      <c r="DU615" s="244"/>
      <c r="DV615" s="244"/>
      <c r="DW615" s="244"/>
      <c r="DX615" s="244"/>
      <c r="DY615" s="244"/>
      <c r="DZ615" s="244"/>
      <c r="EA615" s="244"/>
      <c r="EB615" s="244"/>
      <c r="EC615" s="245">
        <v>1415000</v>
      </c>
      <c r="ED615" s="244"/>
      <c r="EE615" s="245">
        <v>580000</v>
      </c>
      <c r="EK615" s="242">
        <v>1.2</v>
      </c>
      <c r="EO615" s="244"/>
      <c r="EP615" s="244"/>
      <c r="GA615" s="254">
        <v>2.3460807226826952</v>
      </c>
      <c r="GB615" s="254"/>
      <c r="GC615" s="254">
        <v>11.60850623467225</v>
      </c>
      <c r="GD615" s="254"/>
      <c r="GE615" s="254">
        <v>26.019518355845388</v>
      </c>
      <c r="GF615" s="254"/>
      <c r="GG615" s="254">
        <v>68.846482412115947</v>
      </c>
      <c r="GH615" s="254"/>
      <c r="GI615" s="254">
        <v>85.725648690034973</v>
      </c>
      <c r="GJ615" s="254"/>
      <c r="GK615" s="254">
        <v>28.661509516995309</v>
      </c>
      <c r="GL615" s="254"/>
      <c r="GM615" s="254">
        <v>1.2710482035709814</v>
      </c>
      <c r="GN615" s="254"/>
      <c r="GO615" s="254">
        <v>44.477023161483153</v>
      </c>
      <c r="GP615" s="254"/>
      <c r="GQ615" s="254">
        <v>1323</v>
      </c>
      <c r="GR615" s="254"/>
      <c r="GS615" s="254">
        <v>81.7</v>
      </c>
      <c r="GT615" s="254"/>
      <c r="GU615" s="184">
        <v>77.599999999999994</v>
      </c>
      <c r="GV615" s="184"/>
      <c r="GW615" s="184">
        <v>78</v>
      </c>
      <c r="GX615" s="184"/>
      <c r="GY615" s="184">
        <v>62.6</v>
      </c>
      <c r="GZ615" s="184"/>
      <c r="HC615" s="184"/>
      <c r="HG615" s="223">
        <v>1536.5393052667723</v>
      </c>
      <c r="HH615" s="223"/>
      <c r="HI615" s="223">
        <v>7167.6554184232109</v>
      </c>
      <c r="HJ615" s="223"/>
      <c r="HK615" s="223">
        <v>781.14568033115233</v>
      </c>
      <c r="HL615" s="223"/>
      <c r="HM615" s="223">
        <v>11484.46292657803</v>
      </c>
      <c r="HO615" s="183">
        <v>631.15506593223176</v>
      </c>
      <c r="HQ615" s="154"/>
      <c r="HS615" s="238">
        <v>10</v>
      </c>
      <c r="HT615" s="154"/>
      <c r="HU615" s="239"/>
      <c r="HW615" s="239">
        <v>28.5539646</v>
      </c>
      <c r="HX615" s="239"/>
      <c r="HY615" s="154"/>
      <c r="HZ615" s="154"/>
      <c r="IA615" s="184">
        <v>4</v>
      </c>
      <c r="IB615" s="184"/>
      <c r="IC615" s="184">
        <v>103</v>
      </c>
      <c r="ID615" s="184"/>
      <c r="IE615" s="185">
        <v>0.3937947532888208</v>
      </c>
      <c r="IF615" s="185"/>
      <c r="IG615" s="184">
        <v>10.140214897187134</v>
      </c>
    </row>
    <row r="616" spans="1:241" ht="15" customHeight="1" x14ac:dyDescent="0.25">
      <c r="A616" s="156">
        <v>613</v>
      </c>
      <c r="B616" s="155"/>
      <c r="C616" s="244"/>
      <c r="D616" s="244"/>
      <c r="E616" s="245">
        <v>97276</v>
      </c>
      <c r="F616" s="244"/>
      <c r="G616" s="244"/>
      <c r="H616" s="244"/>
      <c r="I616" s="244"/>
      <c r="J616" s="244"/>
      <c r="K616" s="244"/>
      <c r="L616" s="244"/>
      <c r="M616" s="244"/>
      <c r="N616" s="244"/>
      <c r="O616" s="244"/>
      <c r="P616" s="244"/>
      <c r="Q616" s="244"/>
      <c r="R616" s="244"/>
      <c r="S616" s="244"/>
      <c r="U616" s="244"/>
      <c r="V616" s="244"/>
      <c r="W616" s="244"/>
      <c r="X616" s="244"/>
      <c r="Y616" s="244"/>
      <c r="Z616" s="244"/>
      <c r="AA616" s="244"/>
      <c r="AB616" s="244"/>
      <c r="AC616" s="244"/>
      <c r="AD616" s="244"/>
      <c r="AE616" s="244"/>
      <c r="AF616" s="244"/>
      <c r="AG616" s="244"/>
      <c r="AH616" s="244"/>
      <c r="AI616" s="244"/>
      <c r="AJ616" s="244"/>
      <c r="AK616" s="244"/>
      <c r="AL616" s="244"/>
      <c r="AM616" s="244"/>
      <c r="AN616" s="244"/>
      <c r="AO616" s="244"/>
      <c r="AP616" s="244"/>
      <c r="AQ616" s="244"/>
      <c r="AR616" s="244"/>
      <c r="AS616" s="244"/>
      <c r="AT616" s="244"/>
      <c r="AU616" s="244"/>
      <c r="AV616" s="244"/>
      <c r="AW616" s="244"/>
      <c r="AX616" s="244"/>
      <c r="AY616" s="244"/>
      <c r="AZ616" s="244"/>
      <c r="BA616" s="244"/>
      <c r="BB616" s="244"/>
      <c r="BC616" s="268">
        <v>536</v>
      </c>
      <c r="BD616" s="240"/>
      <c r="BE616" s="268">
        <v>126</v>
      </c>
      <c r="BF616" s="240"/>
      <c r="BG616" s="268">
        <v>3</v>
      </c>
      <c r="BH616" s="240"/>
      <c r="BI616" s="268">
        <v>67</v>
      </c>
      <c r="BJ616" s="244"/>
      <c r="BK616" s="244"/>
      <c r="BL616" s="244"/>
      <c r="BM616" s="244"/>
      <c r="BN616" s="244"/>
      <c r="BO616" s="244"/>
      <c r="BP616" s="244"/>
      <c r="BQ616" s="244"/>
      <c r="BR616" s="244"/>
      <c r="BS616" s="244"/>
      <c r="BT616" s="244"/>
      <c r="BU616" s="244"/>
      <c r="BW616" s="244"/>
      <c r="BX616" s="244"/>
      <c r="BY616" s="244"/>
      <c r="BZ616" s="244"/>
      <c r="CA616" s="244"/>
      <c r="CB616" s="244"/>
      <c r="CC616" s="244"/>
      <c r="CE616" s="244"/>
      <c r="CF616" s="244"/>
      <c r="CG616" s="244"/>
      <c r="CH616" s="244"/>
      <c r="CI616" s="244"/>
      <c r="CJ616" s="244"/>
      <c r="CK616" s="244"/>
      <c r="CL616" s="244"/>
      <c r="CM616" s="244"/>
      <c r="CN616" s="244"/>
      <c r="CO616" s="257">
        <v>4.5</v>
      </c>
      <c r="CP616" s="244"/>
      <c r="CQ616" s="244"/>
      <c r="CR616" s="244"/>
      <c r="CS616" s="244"/>
      <c r="CT616" s="244"/>
      <c r="CU616" s="244"/>
      <c r="CV616" s="244"/>
      <c r="CW616" s="244"/>
      <c r="CX616" s="244"/>
      <c r="CY616" s="244"/>
      <c r="CZ616" s="244"/>
      <c r="DA616" s="244"/>
      <c r="DE616" s="244"/>
      <c r="DF616" s="244"/>
      <c r="DG616" s="244"/>
      <c r="DH616" s="244"/>
      <c r="DI616" s="244"/>
      <c r="DJ616" s="244"/>
      <c r="DK616" s="244"/>
      <c r="DL616" s="244"/>
      <c r="DM616" s="244"/>
      <c r="DN616" s="244"/>
      <c r="DO616" s="244"/>
      <c r="DP616" s="244"/>
      <c r="DQ616" s="244"/>
      <c r="DR616" s="244"/>
      <c r="DS616" s="244"/>
      <c r="DT616" s="244"/>
      <c r="DU616" s="244"/>
      <c r="DV616" s="244"/>
      <c r="DW616" s="244"/>
      <c r="DX616" s="244"/>
      <c r="DY616" s="244"/>
      <c r="DZ616" s="244"/>
      <c r="EA616" s="244"/>
      <c r="EB616" s="244"/>
      <c r="EC616" s="245">
        <v>1575000</v>
      </c>
      <c r="ED616" s="244"/>
      <c r="EE616" s="245">
        <v>580000</v>
      </c>
      <c r="EK616" s="242">
        <v>0.4</v>
      </c>
      <c r="EO616" s="244"/>
      <c r="EP616" s="244"/>
      <c r="GA616" s="254">
        <v>5.0208656568730605</v>
      </c>
      <c r="GC616" s="254">
        <v>11.370590866805273</v>
      </c>
      <c r="GE616" s="254">
        <v>22.933353186565956</v>
      </c>
      <c r="GG616" s="254">
        <v>72.710447971081692</v>
      </c>
      <c r="GI616" s="254">
        <v>80.494529297337465</v>
      </c>
      <c r="GK616" s="254">
        <v>33.678972959834212</v>
      </c>
      <c r="GM616" s="254">
        <v>0</v>
      </c>
      <c r="GO616" s="254">
        <v>45.120948849126933</v>
      </c>
      <c r="GP616" s="254"/>
      <c r="GQ616" s="254">
        <v>1385</v>
      </c>
      <c r="GR616" s="254"/>
      <c r="GS616" s="254">
        <v>87.1</v>
      </c>
      <c r="GT616" s="254"/>
      <c r="GU616" s="184">
        <v>75.3</v>
      </c>
      <c r="GV616" s="184"/>
      <c r="GW616" s="184">
        <v>77.5</v>
      </c>
      <c r="GX616" s="184"/>
      <c r="GY616" s="184">
        <v>62.599999999999994</v>
      </c>
      <c r="GZ616" s="184"/>
      <c r="HC616" s="184"/>
      <c r="HG616" s="184">
        <v>1410.4711751149941</v>
      </c>
      <c r="HH616" s="184"/>
      <c r="HI616" s="184">
        <v>8151.8570278299658</v>
      </c>
      <c r="HJ616" s="184"/>
      <c r="HK616" s="184">
        <v>793.15865949708007</v>
      </c>
      <c r="HL616" s="184"/>
      <c r="HM616" s="184">
        <v>12229.636553785782</v>
      </c>
      <c r="HO616" s="183">
        <v>673.50138207021746</v>
      </c>
      <c r="HQ616" s="154"/>
      <c r="HS616" s="238">
        <v>10</v>
      </c>
      <c r="HT616" s="154"/>
      <c r="HU616" s="239"/>
      <c r="HW616" s="239">
        <v>27.583253600000003</v>
      </c>
      <c r="HX616" s="239"/>
      <c r="HY616" s="154"/>
      <c r="HZ616" s="154"/>
      <c r="IA616" s="184">
        <v>2</v>
      </c>
      <c r="IB616" s="184"/>
      <c r="IC616" s="184">
        <v>109</v>
      </c>
      <c r="ID616" s="184"/>
      <c r="IE616" s="185">
        <v>0.19280146566668288</v>
      </c>
      <c r="IF616" s="185"/>
      <c r="IG616" s="184">
        <v>10.507679878834217</v>
      </c>
    </row>
    <row r="617" spans="1:241" ht="15" customHeight="1" x14ac:dyDescent="0.25">
      <c r="A617" s="156">
        <v>614</v>
      </c>
      <c r="B617" s="155"/>
      <c r="C617" s="244"/>
      <c r="D617" s="244"/>
      <c r="E617" s="245">
        <v>99902</v>
      </c>
      <c r="F617" s="244"/>
      <c r="G617" s="244"/>
      <c r="H617" s="244"/>
      <c r="I617" s="244"/>
      <c r="J617" s="244"/>
      <c r="K617" s="244"/>
      <c r="L617" s="244"/>
      <c r="M617" s="244"/>
      <c r="N617" s="244"/>
      <c r="O617" s="244"/>
      <c r="P617" s="244"/>
      <c r="Q617" s="244"/>
      <c r="R617" s="244"/>
      <c r="S617" s="244"/>
      <c r="U617" s="244"/>
      <c r="V617" s="244"/>
      <c r="W617" s="244"/>
      <c r="X617" s="244"/>
      <c r="Y617" s="244"/>
      <c r="Z617" s="244"/>
      <c r="AA617" s="244"/>
      <c r="AB617" s="244"/>
      <c r="AC617" s="244"/>
      <c r="AD617" s="244"/>
      <c r="AE617" s="244"/>
      <c r="AF617" s="244"/>
      <c r="AG617" s="244"/>
      <c r="AH617" s="244"/>
      <c r="AI617" s="244"/>
      <c r="AJ617" s="244"/>
      <c r="AK617" s="244"/>
      <c r="AL617" s="244"/>
      <c r="AM617" s="244"/>
      <c r="AN617" s="244"/>
      <c r="AO617" s="244"/>
      <c r="AP617" s="244"/>
      <c r="AQ617" s="244"/>
      <c r="AR617" s="244"/>
      <c r="AS617" s="244"/>
      <c r="AT617" s="244"/>
      <c r="AU617" s="244"/>
      <c r="AV617" s="244"/>
      <c r="AW617" s="244"/>
      <c r="AX617" s="244"/>
      <c r="AY617" s="244"/>
      <c r="AZ617" s="244"/>
      <c r="BA617" s="244"/>
      <c r="BB617" s="244"/>
      <c r="BC617" s="244">
        <v>585</v>
      </c>
      <c r="BD617" s="244"/>
      <c r="BE617" s="244">
        <v>88</v>
      </c>
      <c r="BF617" s="244"/>
      <c r="BG617" s="244">
        <v>0</v>
      </c>
      <c r="BH617" s="244"/>
      <c r="BI617" s="244">
        <v>104</v>
      </c>
      <c r="BJ617" s="244"/>
      <c r="BK617" s="244"/>
      <c r="BL617" s="244"/>
      <c r="BM617" s="244"/>
      <c r="BN617" s="244"/>
      <c r="BO617" s="244"/>
      <c r="BP617" s="244"/>
      <c r="BQ617" s="244"/>
      <c r="BR617" s="244"/>
      <c r="BS617" s="244"/>
      <c r="BT617" s="244"/>
      <c r="BU617" s="244"/>
      <c r="BW617" s="244"/>
      <c r="BX617" s="244"/>
      <c r="BY617" s="244"/>
      <c r="BZ617" s="244"/>
      <c r="CA617" s="244"/>
      <c r="CB617" s="244"/>
      <c r="CC617" s="244"/>
      <c r="CE617" s="244"/>
      <c r="CF617" s="244"/>
      <c r="CG617" s="244"/>
      <c r="CH617" s="244"/>
      <c r="CI617" s="244"/>
      <c r="CJ617" s="244"/>
      <c r="CK617" s="244"/>
      <c r="CL617" s="244"/>
      <c r="CM617" s="244"/>
      <c r="CN617" s="244"/>
      <c r="CO617" s="257">
        <v>4.9000000000000004</v>
      </c>
      <c r="CP617" s="244"/>
      <c r="CQ617" s="244"/>
      <c r="CR617" s="244"/>
      <c r="CS617" s="244"/>
      <c r="CT617" s="244"/>
      <c r="CU617" s="244"/>
      <c r="CV617" s="244"/>
      <c r="CW617" s="244"/>
      <c r="CX617" s="244"/>
      <c r="CY617" s="244"/>
      <c r="CZ617" s="244"/>
      <c r="DA617" s="244"/>
      <c r="DE617" s="244"/>
      <c r="DF617" s="244"/>
      <c r="DG617" s="244"/>
      <c r="DH617" s="244"/>
      <c r="DI617" s="244"/>
      <c r="DJ617" s="244"/>
      <c r="DK617" s="244"/>
      <c r="DL617" s="244"/>
      <c r="DM617" s="244"/>
      <c r="DN617" s="244"/>
      <c r="DO617" s="244"/>
      <c r="DP617" s="244"/>
      <c r="DQ617" s="244"/>
      <c r="DR617" s="244"/>
      <c r="DS617" s="244"/>
      <c r="DT617" s="244"/>
      <c r="DU617" s="244"/>
      <c r="DV617" s="244"/>
      <c r="DW617" s="244"/>
      <c r="DX617" s="244"/>
      <c r="DY617" s="244"/>
      <c r="DZ617" s="244"/>
      <c r="EA617" s="244"/>
      <c r="EB617" s="244"/>
      <c r="EC617" s="245">
        <v>1710000</v>
      </c>
      <c r="ED617" s="244"/>
      <c r="EE617" s="245">
        <v>619925</v>
      </c>
      <c r="EK617" s="242">
        <v>0.5</v>
      </c>
      <c r="EO617" s="244"/>
      <c r="EP617" s="244"/>
      <c r="GA617" s="254">
        <v>8.916358221062028</v>
      </c>
      <c r="GC617" s="254">
        <v>13.911403934540239</v>
      </c>
      <c r="GE617" s="254">
        <v>25.040871567350585</v>
      </c>
      <c r="GG617" s="254">
        <v>75.427030863718073</v>
      </c>
      <c r="GI617" s="254">
        <v>81.434195162890774</v>
      </c>
      <c r="GK617" s="254">
        <v>31.394895821992787</v>
      </c>
      <c r="GM617" s="254">
        <v>0</v>
      </c>
      <c r="GO617" s="254">
        <v>46.407654158173948</v>
      </c>
      <c r="GP617" s="254"/>
      <c r="GQ617" s="254">
        <v>1396</v>
      </c>
      <c r="GR617" s="254"/>
      <c r="GS617" s="254">
        <v>86.18249534450652</v>
      </c>
      <c r="GT617" s="254"/>
      <c r="GU617" s="184">
        <v>77.921031426269138</v>
      </c>
      <c r="GV617" s="184"/>
      <c r="GW617" s="184">
        <v>77.663482733284354</v>
      </c>
      <c r="GX617" s="184"/>
      <c r="GY617" s="184">
        <v>62.601028655400434</v>
      </c>
      <c r="GZ617" s="184"/>
      <c r="HC617" s="184"/>
      <c r="HG617" s="184">
        <v>1413.9906777943588</v>
      </c>
      <c r="HH617" s="184"/>
      <c r="HI617" s="184">
        <v>8635.015383481641</v>
      </c>
      <c r="HJ617" s="184"/>
      <c r="HK617" s="184">
        <v>736.0120857053372</v>
      </c>
      <c r="HL617" s="184"/>
      <c r="HM617" s="184">
        <v>12552.73678586562</v>
      </c>
      <c r="HO617" s="183">
        <v>723.5268869949108</v>
      </c>
      <c r="HQ617" s="154"/>
      <c r="HS617" s="238">
        <v>14</v>
      </c>
      <c r="HT617" s="154"/>
      <c r="HU617" s="239"/>
      <c r="HW617" s="239">
        <v>24.52729596</v>
      </c>
      <c r="HX617" s="239"/>
      <c r="HY617" s="154"/>
      <c r="HZ617" s="154"/>
      <c r="IA617" s="184">
        <v>2.6666666666666665</v>
      </c>
      <c r="IB617" s="184"/>
      <c r="IC617" s="184">
        <v>108</v>
      </c>
      <c r="ID617" s="184"/>
      <c r="IE617" s="185">
        <v>0.25182998730674011</v>
      </c>
      <c r="IF617" s="185"/>
      <c r="IG617" s="184">
        <v>10.199114485922975</v>
      </c>
    </row>
    <row r="618" spans="1:241" ht="15" customHeight="1" x14ac:dyDescent="0.25">
      <c r="A618" s="156">
        <v>615</v>
      </c>
      <c r="B618" s="155"/>
      <c r="C618" s="244"/>
      <c r="D618" s="244"/>
      <c r="E618" s="245">
        <v>102144</v>
      </c>
      <c r="F618" s="244"/>
      <c r="G618" s="244"/>
      <c r="H618" s="244"/>
      <c r="I618" s="244"/>
      <c r="J618" s="244"/>
      <c r="K618" s="244"/>
      <c r="L618" s="244"/>
      <c r="M618" s="244"/>
      <c r="N618" s="244"/>
      <c r="O618" s="244"/>
      <c r="P618" s="244"/>
      <c r="Q618" s="244"/>
      <c r="R618" s="244"/>
      <c r="S618" s="244"/>
      <c r="U618" s="244"/>
      <c r="V618" s="244"/>
      <c r="W618" s="244"/>
      <c r="X618" s="244"/>
      <c r="Y618" s="244"/>
      <c r="Z618" s="244"/>
      <c r="AA618" s="244"/>
      <c r="AB618" s="244"/>
      <c r="AC618" s="244"/>
      <c r="AD618" s="244"/>
      <c r="AE618" s="244"/>
      <c r="AF618" s="244"/>
      <c r="AG618" s="244"/>
      <c r="AH618" s="244"/>
      <c r="AI618" s="244"/>
      <c r="AJ618" s="244"/>
      <c r="AK618" s="244"/>
      <c r="AL618" s="244"/>
      <c r="AM618" s="244"/>
      <c r="AN618" s="244"/>
      <c r="AO618" s="244"/>
      <c r="AP618" s="244"/>
      <c r="AQ618" s="244"/>
      <c r="AR618" s="244"/>
      <c r="AS618" s="244"/>
      <c r="AT618" s="244"/>
      <c r="AU618" s="244"/>
      <c r="AV618" s="244"/>
      <c r="AW618" s="244"/>
      <c r="AX618" s="244"/>
      <c r="AY618" s="244"/>
      <c r="AZ618" s="244"/>
      <c r="BA618" s="244"/>
      <c r="BB618" s="244"/>
      <c r="BC618" s="244">
        <f>SUM(BE618,BG618,BI618)</f>
        <v>1849</v>
      </c>
      <c r="BD618" s="244"/>
      <c r="BE618" s="244">
        <v>589</v>
      </c>
      <c r="BF618" s="244"/>
      <c r="BG618" s="244">
        <v>10</v>
      </c>
      <c r="BH618" s="244"/>
      <c r="BI618" s="244">
        <v>1250</v>
      </c>
      <c r="BJ618" s="244"/>
      <c r="BK618" s="244"/>
      <c r="BL618" s="244"/>
      <c r="BM618" s="244"/>
      <c r="BN618" s="244"/>
      <c r="BO618" s="244"/>
      <c r="BP618" s="244"/>
      <c r="BQ618" s="244"/>
      <c r="BR618" s="244"/>
      <c r="BS618" s="244"/>
      <c r="BT618" s="244"/>
      <c r="BU618" s="244"/>
      <c r="BW618" s="244"/>
      <c r="BX618" s="244"/>
      <c r="BY618" s="244"/>
      <c r="BZ618" s="244"/>
      <c r="CA618" s="244"/>
      <c r="CB618" s="244"/>
      <c r="CC618" s="244"/>
      <c r="CE618" s="244"/>
      <c r="CF618" s="244"/>
      <c r="CG618" s="244"/>
      <c r="CH618" s="244"/>
      <c r="CI618" s="244"/>
      <c r="CJ618" s="244"/>
      <c r="CK618" s="244"/>
      <c r="CL618" s="244"/>
      <c r="CM618" s="244"/>
      <c r="CN618" s="244"/>
      <c r="CO618" s="257">
        <v>5.6</v>
      </c>
      <c r="CP618" s="244"/>
      <c r="CQ618" s="244"/>
      <c r="CR618" s="244"/>
      <c r="CS618" s="244"/>
      <c r="CT618" s="244"/>
      <c r="CU618" s="244"/>
      <c r="CV618" s="244"/>
      <c r="CW618" s="244"/>
      <c r="CX618" s="244"/>
      <c r="CY618" s="244"/>
      <c r="CZ618" s="244"/>
      <c r="DA618" s="244"/>
      <c r="DE618" s="244"/>
      <c r="DF618" s="244"/>
      <c r="DG618" s="244"/>
      <c r="DH618" s="244"/>
      <c r="DI618" s="244"/>
      <c r="DJ618" s="244"/>
      <c r="DK618" s="244"/>
      <c r="DL618" s="244"/>
      <c r="DM618" s="244"/>
      <c r="DN618" s="244"/>
      <c r="DO618" s="244"/>
      <c r="DP618" s="244"/>
      <c r="DQ618" s="244"/>
      <c r="DR618" s="244"/>
      <c r="DS618" s="244"/>
      <c r="DT618" s="244"/>
      <c r="DU618" s="244"/>
      <c r="DV618" s="244"/>
      <c r="DW618" s="244"/>
      <c r="DX618" s="244"/>
      <c r="DY618" s="244"/>
      <c r="DZ618" s="244"/>
      <c r="EA618" s="244"/>
      <c r="EB618" s="244"/>
      <c r="EC618" s="245">
        <v>1720000</v>
      </c>
      <c r="ED618" s="244"/>
      <c r="EE618" s="245">
        <v>607729</v>
      </c>
      <c r="EK618" s="242">
        <v>0.8</v>
      </c>
      <c r="EO618" s="244"/>
      <c r="EP618" s="244"/>
      <c r="GA618" s="254">
        <v>4.0779052539181695</v>
      </c>
      <c r="GB618" s="254"/>
      <c r="GC618" s="254">
        <v>9.4059021621144652</v>
      </c>
      <c r="GD618" s="254"/>
      <c r="GE618" s="254">
        <v>27.329619122635002</v>
      </c>
      <c r="GF618" s="254"/>
      <c r="GG618" s="254">
        <v>72.959861888431249</v>
      </c>
      <c r="GH618" s="254"/>
      <c r="GI618" s="254">
        <v>72.56877630573581</v>
      </c>
      <c r="GJ618" s="254"/>
      <c r="GK618" s="254">
        <v>25.763524221980084</v>
      </c>
      <c r="GL618" s="254"/>
      <c r="GM618" s="254">
        <v>1.6871292354796936</v>
      </c>
      <c r="GN618" s="254"/>
      <c r="GO618" s="254">
        <v>43.488250886295361</v>
      </c>
      <c r="GP618" s="254"/>
      <c r="GQ618" s="254">
        <v>1353</v>
      </c>
      <c r="GR618" s="254"/>
      <c r="GS618" s="254">
        <v>87.9</v>
      </c>
      <c r="GT618" s="254"/>
      <c r="GU618" s="184">
        <v>79.7</v>
      </c>
      <c r="GV618" s="184"/>
      <c r="GW618" s="184">
        <v>79.8</v>
      </c>
      <c r="GX618" s="184"/>
      <c r="GY618" s="184">
        <v>63.8</v>
      </c>
      <c r="GZ618" s="184"/>
      <c r="HC618" s="184"/>
      <c r="HG618" s="184">
        <v>1400.7374204742625</v>
      </c>
      <c r="HH618" s="184"/>
      <c r="HI618" s="184">
        <v>7692.3076923076924</v>
      </c>
      <c r="HJ618" s="184"/>
      <c r="HK618" s="184">
        <v>838.63504916136492</v>
      </c>
      <c r="HL618" s="184"/>
      <c r="HM618" s="184">
        <v>11626.120589936379</v>
      </c>
      <c r="HO618" s="183">
        <v>831.3172645181844</v>
      </c>
      <c r="HQ618" s="154"/>
      <c r="HS618" s="238">
        <v>10</v>
      </c>
      <c r="HT618" s="154"/>
      <c r="HU618" s="239"/>
      <c r="HW618" s="239">
        <v>26.153986769999999</v>
      </c>
      <c r="HX618" s="239"/>
      <c r="HY618" s="154"/>
      <c r="HZ618" s="154"/>
      <c r="IA618" s="184"/>
      <c r="IB618" s="184"/>
      <c r="ID618" s="184"/>
      <c r="IE618" s="185"/>
      <c r="IF618" s="185"/>
      <c r="IG618" s="184"/>
    </row>
    <row r="619" spans="1:241" ht="15" customHeight="1" x14ac:dyDescent="0.25">
      <c r="A619" s="156">
        <v>616</v>
      </c>
      <c r="B619" s="155"/>
      <c r="C619" s="244"/>
      <c r="D619" s="244"/>
      <c r="E619" s="245">
        <v>104471</v>
      </c>
      <c r="F619" s="244"/>
      <c r="G619" s="244"/>
      <c r="H619" s="244"/>
      <c r="I619" s="244"/>
      <c r="J619" s="244"/>
      <c r="K619" s="244"/>
      <c r="L619" s="244"/>
      <c r="M619" s="244"/>
      <c r="N619" s="244"/>
      <c r="O619" s="244"/>
      <c r="P619" s="244"/>
      <c r="Q619" s="244"/>
      <c r="R619" s="244"/>
      <c r="S619" s="244"/>
      <c r="U619" s="244"/>
      <c r="V619" s="244"/>
      <c r="W619" s="244"/>
      <c r="X619" s="244"/>
      <c r="Y619" s="244"/>
      <c r="Z619" s="244"/>
      <c r="AA619" s="244"/>
      <c r="AB619" s="244"/>
      <c r="AC619" s="244"/>
      <c r="AD619" s="244"/>
      <c r="AE619" s="244"/>
      <c r="AF619" s="244"/>
      <c r="AG619" s="244"/>
      <c r="AH619" s="244"/>
      <c r="AI619" s="244"/>
      <c r="AJ619" s="244"/>
      <c r="AK619" s="244"/>
      <c r="AL619" s="244"/>
      <c r="AM619" s="244"/>
      <c r="AN619" s="244"/>
      <c r="AO619" s="244"/>
      <c r="AP619" s="244"/>
      <c r="AQ619" s="244"/>
      <c r="AR619" s="244"/>
      <c r="AS619" s="244"/>
      <c r="AT619" s="244"/>
      <c r="AU619" s="244"/>
      <c r="AV619" s="244"/>
      <c r="AW619" s="244"/>
      <c r="AX619" s="244"/>
      <c r="AY619" s="244"/>
      <c r="AZ619" s="244"/>
      <c r="BA619" s="244"/>
      <c r="BB619" s="244"/>
      <c r="BC619" s="244">
        <v>2299</v>
      </c>
      <c r="BD619" s="244"/>
      <c r="BE619" s="244">
        <v>606</v>
      </c>
      <c r="BF619" s="244"/>
      <c r="BG619" s="244">
        <v>13</v>
      </c>
      <c r="BH619" s="244"/>
      <c r="BI619" s="244">
        <v>1680</v>
      </c>
      <c r="BJ619" s="244"/>
      <c r="BK619" s="244"/>
      <c r="BL619" s="244"/>
      <c r="BM619" s="244"/>
      <c r="BN619" s="244"/>
      <c r="BO619" s="244"/>
      <c r="BP619" s="244"/>
      <c r="BQ619" s="244"/>
      <c r="BR619" s="244"/>
      <c r="BS619" s="244"/>
      <c r="BT619" s="244"/>
      <c r="BU619" s="244"/>
      <c r="BW619" s="244"/>
      <c r="BX619" s="244"/>
      <c r="BY619" s="244"/>
      <c r="BZ619" s="244"/>
      <c r="CA619" s="244"/>
      <c r="CB619" s="244"/>
      <c r="CC619" s="244"/>
      <c r="CE619" s="244"/>
      <c r="CF619" s="244"/>
      <c r="CG619" s="244"/>
      <c r="CH619" s="244"/>
      <c r="CI619" s="244"/>
      <c r="CJ619" s="244"/>
      <c r="CK619" s="244"/>
      <c r="CL619" s="244"/>
      <c r="CM619" s="244"/>
      <c r="CN619" s="244"/>
      <c r="CO619" s="257">
        <v>3.9</v>
      </c>
      <c r="CP619" s="244"/>
      <c r="CQ619" s="244"/>
      <c r="CR619" s="244"/>
      <c r="CS619" s="244"/>
      <c r="CT619" s="244"/>
      <c r="CU619" s="244"/>
      <c r="CV619" s="244"/>
      <c r="CW619" s="244"/>
      <c r="CX619" s="244"/>
      <c r="CY619" s="244"/>
      <c r="CZ619" s="244"/>
      <c r="DA619" s="244"/>
      <c r="DE619" s="244"/>
      <c r="DF619" s="244"/>
      <c r="DG619" s="244"/>
      <c r="DH619" s="244"/>
      <c r="DI619" s="244"/>
      <c r="DJ619" s="244"/>
      <c r="DK619" s="244"/>
      <c r="DL619" s="244"/>
      <c r="DM619" s="244"/>
      <c r="DN619" s="244"/>
      <c r="DO619" s="244"/>
      <c r="DP619" s="244"/>
      <c r="DQ619" s="244"/>
      <c r="DR619" s="244"/>
      <c r="DS619" s="244"/>
      <c r="DT619" s="244"/>
      <c r="DU619" s="244"/>
      <c r="DV619" s="244"/>
      <c r="DW619" s="244"/>
      <c r="DX619" s="244"/>
      <c r="DY619" s="244"/>
      <c r="DZ619" s="244"/>
      <c r="EA619" s="244"/>
      <c r="EB619" s="244"/>
      <c r="EC619" s="245">
        <v>1625000</v>
      </c>
      <c r="ED619" s="244"/>
      <c r="EE619" s="245">
        <v>615000</v>
      </c>
      <c r="EK619" s="242">
        <v>0.8</v>
      </c>
      <c r="EO619" s="244"/>
      <c r="EP619" s="244"/>
      <c r="GA619" s="254">
        <v>4.2503341313485734</v>
      </c>
      <c r="GB619" s="254"/>
      <c r="GC619" s="254">
        <v>11.503712360661337</v>
      </c>
      <c r="GD619" s="254"/>
      <c r="GE619" s="254">
        <v>25.99117562486142</v>
      </c>
      <c r="GF619" s="254"/>
      <c r="GG619" s="254">
        <v>77.794594707849342</v>
      </c>
      <c r="GH619" s="254"/>
      <c r="GI619" s="254">
        <v>78.253050977981061</v>
      </c>
      <c r="GJ619" s="254"/>
      <c r="GK619" s="254">
        <v>28.346655186132566</v>
      </c>
      <c r="GL619" s="254"/>
      <c r="GM619" s="254">
        <v>2.9750239420951714</v>
      </c>
      <c r="GN619" s="254"/>
      <c r="GO619" s="254">
        <v>41.22569988245403</v>
      </c>
      <c r="GP619" s="254"/>
      <c r="GQ619" s="254">
        <v>1348.5</v>
      </c>
      <c r="GR619" s="254"/>
      <c r="GS619" s="254">
        <v>88.25</v>
      </c>
      <c r="GT619" s="254"/>
      <c r="GU619" s="184">
        <v>77.7</v>
      </c>
      <c r="GV619" s="184"/>
      <c r="GW619" s="184">
        <v>79.400000000000006</v>
      </c>
      <c r="GX619" s="184"/>
      <c r="GY619" s="184">
        <v>64.2</v>
      </c>
      <c r="GZ619" s="184"/>
      <c r="HC619" s="184"/>
      <c r="HG619" s="184">
        <v>1531.8059418178607</v>
      </c>
      <c r="HH619" s="184"/>
      <c r="HI619" s="184">
        <v>6628.7026000971173</v>
      </c>
      <c r="HJ619" s="184"/>
      <c r="HK619" s="184">
        <v>784.00211892464574</v>
      </c>
      <c r="HL619" s="184"/>
      <c r="HM619" s="184">
        <v>10893.921334922527</v>
      </c>
      <c r="HO619" s="183">
        <v>836.08940400581446</v>
      </c>
      <c r="HQ619" s="154"/>
      <c r="HS619" s="238">
        <v>10</v>
      </c>
      <c r="HT619" s="154"/>
      <c r="HU619" s="239"/>
      <c r="HW619" s="239">
        <v>28.8</v>
      </c>
      <c r="HX619" s="239"/>
      <c r="HY619" s="154"/>
      <c r="HZ619" s="154"/>
      <c r="IA619" s="184"/>
      <c r="IB619" s="184"/>
      <c r="ID619" s="184"/>
      <c r="IE619" s="185"/>
      <c r="IF619" s="185"/>
      <c r="IG619" s="184"/>
    </row>
    <row r="620" spans="1:241" ht="15" customHeight="1" x14ac:dyDescent="0.25">
      <c r="A620" s="198">
        <v>617</v>
      </c>
      <c r="B620" s="155"/>
      <c r="C620" s="244"/>
      <c r="D620" s="244"/>
      <c r="E620" s="245">
        <v>106432</v>
      </c>
      <c r="F620" s="244"/>
      <c r="G620" s="244"/>
      <c r="H620" s="244"/>
      <c r="I620" s="244"/>
      <c r="J620" s="244"/>
      <c r="K620" s="244"/>
      <c r="L620" s="244"/>
      <c r="M620" s="244"/>
      <c r="N620" s="244"/>
      <c r="O620" s="244"/>
      <c r="P620" s="244"/>
      <c r="Q620" s="244"/>
      <c r="R620" s="244"/>
      <c r="S620" s="244"/>
      <c r="U620" s="244"/>
      <c r="V620" s="244"/>
      <c r="W620" s="244"/>
      <c r="X620" s="244"/>
      <c r="Y620" s="244"/>
      <c r="Z620" s="244"/>
      <c r="AA620" s="244"/>
      <c r="AB620" s="244"/>
      <c r="AC620" s="244"/>
      <c r="AD620" s="244"/>
      <c r="AE620" s="244"/>
      <c r="AF620" s="244"/>
      <c r="AG620" s="244"/>
      <c r="AH620" s="244"/>
      <c r="AI620" s="244"/>
      <c r="AJ620" s="244"/>
      <c r="AK620" s="244"/>
      <c r="AL620" s="244"/>
      <c r="AM620" s="244"/>
      <c r="AN620" s="244"/>
      <c r="AO620" s="244"/>
      <c r="AP620" s="244"/>
      <c r="AQ620" s="244"/>
      <c r="AR620" s="244"/>
      <c r="AS620" s="244"/>
      <c r="AT620" s="244"/>
      <c r="AU620" s="244"/>
      <c r="AV620" s="244"/>
      <c r="AW620" s="244"/>
      <c r="AX620" s="244"/>
      <c r="AY620" s="244"/>
      <c r="AZ620" s="244"/>
      <c r="BA620" s="244"/>
      <c r="BB620" s="244"/>
      <c r="BC620" s="244">
        <v>1958</v>
      </c>
      <c r="BD620" s="244"/>
      <c r="BE620" s="244">
        <v>732</v>
      </c>
      <c r="BF620" s="244"/>
      <c r="BG620" s="244">
        <v>16</v>
      </c>
      <c r="BH620" s="244"/>
      <c r="BI620" s="244">
        <v>1210</v>
      </c>
      <c r="BJ620" s="244"/>
      <c r="BK620" s="244"/>
      <c r="BL620" s="244"/>
      <c r="BM620" s="244"/>
      <c r="BN620" s="244"/>
      <c r="BO620" s="244"/>
      <c r="BP620" s="244"/>
      <c r="BQ620" s="244"/>
      <c r="BR620" s="244"/>
      <c r="BS620" s="244"/>
      <c r="BT620" s="244"/>
      <c r="BU620" s="244"/>
      <c r="BW620" s="244"/>
      <c r="BX620" s="244"/>
      <c r="BY620" s="244"/>
      <c r="BZ620" s="244"/>
      <c r="CA620" s="244"/>
      <c r="CB620" s="244"/>
      <c r="CC620" s="244"/>
      <c r="CE620" s="244"/>
      <c r="CF620" s="244"/>
      <c r="CG620" s="244"/>
      <c r="CH620" s="244"/>
      <c r="CI620" s="244"/>
      <c r="CJ620" s="244"/>
      <c r="CK620" s="244"/>
      <c r="CL620" s="244"/>
      <c r="CM620" s="244"/>
      <c r="CN620" s="244"/>
      <c r="CO620" s="257">
        <v>3.1</v>
      </c>
      <c r="CP620" s="244"/>
      <c r="CQ620" s="244"/>
      <c r="CR620" s="244"/>
      <c r="CS620" s="244"/>
      <c r="CT620" s="244"/>
      <c r="CU620" s="244"/>
      <c r="CV620" s="244"/>
      <c r="CW620" s="244"/>
      <c r="CX620" s="244"/>
      <c r="CY620" s="244"/>
      <c r="CZ620" s="244"/>
      <c r="DA620" s="244"/>
      <c r="DE620" s="244"/>
      <c r="DF620" s="244"/>
      <c r="DG620" s="244"/>
      <c r="DH620" s="244"/>
      <c r="DI620" s="244"/>
      <c r="DJ620" s="244"/>
      <c r="DK620" s="244"/>
      <c r="DL620" s="244"/>
      <c r="DM620" s="244"/>
      <c r="DN620" s="244"/>
      <c r="DO620" s="244"/>
      <c r="DP620" s="244"/>
      <c r="DQ620" s="244"/>
      <c r="DR620" s="244"/>
      <c r="DS620" s="244"/>
      <c r="DT620" s="244"/>
      <c r="DU620" s="244"/>
      <c r="DV620" s="244"/>
      <c r="DW620" s="244"/>
      <c r="DX620" s="244"/>
      <c r="DY620" s="244"/>
      <c r="DZ620" s="244"/>
      <c r="EA620" s="244"/>
      <c r="EB620" s="244"/>
      <c r="EC620" s="245">
        <v>1750000</v>
      </c>
      <c r="ED620" s="244"/>
      <c r="EE620" s="245">
        <v>616000</v>
      </c>
      <c r="EK620" s="242">
        <v>0.4</v>
      </c>
      <c r="EO620" s="244"/>
      <c r="EP620" s="244"/>
      <c r="GA620" s="254">
        <v>4.4101727361834513</v>
      </c>
      <c r="GB620" s="254"/>
      <c r="GC620" s="254">
        <v>13.582687593479555</v>
      </c>
      <c r="GD620" s="254"/>
      <c r="GE620" s="254">
        <v>24.646947415522906</v>
      </c>
      <c r="GF620" s="254"/>
      <c r="GG620" s="254">
        <v>82.3937578439985</v>
      </c>
      <c r="GH620" s="254"/>
      <c r="GI620" s="254">
        <v>83.796046819538816</v>
      </c>
      <c r="GJ620" s="254"/>
      <c r="GK620" s="254">
        <v>30.848303255720793</v>
      </c>
      <c r="GL620" s="254"/>
      <c r="GM620" s="254">
        <v>4.1682280759471348</v>
      </c>
      <c r="GN620" s="254"/>
      <c r="GO620" s="254">
        <v>43.598449274484032</v>
      </c>
      <c r="GP620" s="254"/>
      <c r="GQ620" s="254">
        <v>1344</v>
      </c>
      <c r="GR620" s="254"/>
      <c r="GS620" s="254">
        <v>88.6</v>
      </c>
      <c r="GT620" s="254"/>
      <c r="GU620" s="184">
        <v>75.7</v>
      </c>
      <c r="GV620" s="184"/>
      <c r="GW620" s="184"/>
      <c r="GX620" s="184"/>
      <c r="GY620" s="184"/>
      <c r="GZ620" s="184"/>
      <c r="HC620" s="184"/>
      <c r="HG620" s="184">
        <v>1395.0873551288705</v>
      </c>
      <c r="HH620" s="184"/>
      <c r="HI620" s="184">
        <v>7080.0899498356684</v>
      </c>
      <c r="HJ620" s="184"/>
      <c r="HK620" s="184">
        <v>919.39110880470503</v>
      </c>
      <c r="HL620" s="184"/>
      <c r="HM620" s="184">
        <v>11318.975955717004</v>
      </c>
      <c r="HO620" s="183">
        <v>919.44375560345657</v>
      </c>
      <c r="HQ620" s="154"/>
      <c r="HS620" s="238">
        <v>10</v>
      </c>
      <c r="HT620" s="154"/>
      <c r="HU620" s="239"/>
      <c r="HW620" s="239">
        <v>28.1</v>
      </c>
      <c r="HX620" s="239"/>
      <c r="HY620" s="154"/>
      <c r="HZ620" s="154"/>
      <c r="IA620" s="184"/>
      <c r="IB620" s="184"/>
      <c r="ID620" s="184"/>
      <c r="IE620" s="185"/>
      <c r="IF620" s="185"/>
      <c r="IG620" s="184"/>
    </row>
    <row r="621" spans="1:241" ht="15" customHeight="1" x14ac:dyDescent="0.25">
      <c r="A621" s="156">
        <v>618</v>
      </c>
      <c r="B621" s="155"/>
      <c r="C621" s="244"/>
      <c r="D621" s="244"/>
      <c r="E621" s="245">
        <v>108558</v>
      </c>
      <c r="F621" s="244"/>
      <c r="G621" s="244"/>
      <c r="H621" s="244"/>
      <c r="I621" s="244"/>
      <c r="J621" s="244"/>
      <c r="K621" s="244"/>
      <c r="L621" s="244"/>
      <c r="M621" s="244"/>
      <c r="N621" s="244"/>
      <c r="O621" s="244"/>
      <c r="P621" s="244"/>
      <c r="Q621" s="244"/>
      <c r="R621" s="244"/>
      <c r="S621" s="244"/>
      <c r="U621" s="244"/>
      <c r="V621" s="244"/>
      <c r="W621" s="244"/>
      <c r="X621" s="244"/>
      <c r="Y621" s="244"/>
      <c r="Z621" s="244"/>
      <c r="AA621" s="244"/>
      <c r="AB621" s="244"/>
      <c r="AC621" s="244"/>
      <c r="AD621" s="244"/>
      <c r="AE621" s="244"/>
      <c r="AF621" s="244"/>
      <c r="AG621" s="244"/>
      <c r="AH621" s="244"/>
      <c r="AI621" s="244"/>
      <c r="AJ621" s="244"/>
      <c r="AK621" s="244"/>
      <c r="AL621" s="244"/>
      <c r="AM621" s="244"/>
      <c r="AN621" s="244"/>
      <c r="AO621" s="244"/>
      <c r="AP621" s="244"/>
      <c r="AQ621" s="244"/>
      <c r="AR621" s="244"/>
      <c r="AS621" s="244"/>
      <c r="AT621" s="244"/>
      <c r="AU621" s="244"/>
      <c r="AV621" s="244"/>
      <c r="AW621" s="244"/>
      <c r="AX621" s="244"/>
      <c r="AY621" s="244"/>
      <c r="AZ621" s="244"/>
      <c r="BA621" s="244"/>
      <c r="BB621" s="244"/>
      <c r="BC621" s="244">
        <v>1727</v>
      </c>
      <c r="BD621" s="244"/>
      <c r="BE621" s="244">
        <v>741</v>
      </c>
      <c r="BF621" s="244"/>
      <c r="BG621" s="244">
        <v>7</v>
      </c>
      <c r="BH621" s="244"/>
      <c r="BI621" s="244">
        <v>979</v>
      </c>
      <c r="BJ621" s="244"/>
      <c r="BK621" s="244"/>
      <c r="BL621" s="244"/>
      <c r="BM621" s="244"/>
      <c r="BN621" s="244"/>
      <c r="BO621" s="244"/>
      <c r="BP621" s="244"/>
      <c r="BQ621" s="244"/>
      <c r="BR621" s="244"/>
      <c r="BS621" s="244"/>
      <c r="BT621" s="244"/>
      <c r="BU621" s="244"/>
      <c r="BW621" s="244"/>
      <c r="BX621" s="244"/>
      <c r="BY621" s="244"/>
      <c r="BZ621" s="244"/>
      <c r="CA621" s="244"/>
      <c r="CB621" s="244"/>
      <c r="CC621" s="244"/>
      <c r="CE621" s="244"/>
      <c r="CF621" s="244"/>
      <c r="CG621" s="244"/>
      <c r="CH621" s="244"/>
      <c r="CI621" s="244"/>
      <c r="CJ621" s="244"/>
      <c r="CK621" s="244"/>
      <c r="CL621" s="244"/>
      <c r="CM621" s="244"/>
      <c r="CN621" s="244"/>
      <c r="CO621" s="257">
        <v>4.3</v>
      </c>
      <c r="CP621" s="244"/>
      <c r="CQ621" s="244"/>
      <c r="CR621" s="244"/>
      <c r="CS621" s="244"/>
      <c r="CT621" s="244"/>
      <c r="CU621" s="244"/>
      <c r="CV621" s="244"/>
      <c r="CW621" s="244"/>
      <c r="CX621" s="244"/>
      <c r="CY621" s="244"/>
      <c r="CZ621" s="244"/>
      <c r="DA621" s="244"/>
      <c r="DE621" s="244"/>
      <c r="DF621" s="244"/>
      <c r="DG621" s="244"/>
      <c r="DH621" s="244"/>
      <c r="DI621" s="244"/>
      <c r="DJ621" s="244"/>
      <c r="DK621" s="244"/>
      <c r="DL621" s="244"/>
      <c r="DM621" s="244"/>
      <c r="DN621" s="244"/>
      <c r="DO621" s="244"/>
      <c r="DP621" s="244"/>
      <c r="DQ621" s="244"/>
      <c r="DR621" s="244"/>
      <c r="DS621" s="244"/>
      <c r="DT621" s="244"/>
      <c r="DU621" s="244"/>
      <c r="DV621" s="244"/>
      <c r="DW621" s="244"/>
      <c r="DX621" s="244"/>
      <c r="DY621" s="244"/>
      <c r="DZ621" s="244"/>
      <c r="EA621" s="244"/>
      <c r="EB621" s="244"/>
      <c r="EC621" s="245">
        <v>1970000</v>
      </c>
      <c r="ED621" s="244"/>
      <c r="EE621" s="245">
        <v>641750</v>
      </c>
      <c r="EK621" s="242">
        <v>0.5</v>
      </c>
      <c r="EO621" s="244"/>
      <c r="EP621" s="244"/>
      <c r="GA621" s="254">
        <v>2.9733262947774719</v>
      </c>
      <c r="GB621" s="254"/>
      <c r="GC621" s="254">
        <v>11.541025576254841</v>
      </c>
      <c r="GD621" s="254"/>
      <c r="GE621" s="254">
        <v>28.228374365867456</v>
      </c>
      <c r="GF621" s="254"/>
      <c r="GG621" s="254">
        <v>70.211381885602805</v>
      </c>
      <c r="GH621" s="254"/>
      <c r="GI621" s="254">
        <v>75.768858593416525</v>
      </c>
      <c r="GJ621" s="254"/>
      <c r="GK621" s="254">
        <v>26.32087339737561</v>
      </c>
      <c r="GL621" s="254"/>
      <c r="GM621" s="254">
        <v>4.0950627876037604</v>
      </c>
      <c r="GN621" s="254"/>
      <c r="GO621" s="254">
        <v>39.431616866467287</v>
      </c>
      <c r="GP621" s="254"/>
      <c r="GQ621" s="254"/>
      <c r="GR621" s="254"/>
      <c r="GS621" s="254"/>
      <c r="GT621" s="254"/>
      <c r="GU621" s="184"/>
      <c r="GV621" s="184"/>
      <c r="GW621" s="184"/>
      <c r="GX621" s="184"/>
      <c r="GY621" s="184"/>
      <c r="GZ621" s="184"/>
      <c r="HC621" s="184"/>
      <c r="HG621" s="184">
        <v>1566.8463889556647</v>
      </c>
      <c r="HH621" s="184"/>
      <c r="HI621" s="184">
        <v>6394.4503588722137</v>
      </c>
      <c r="HJ621" s="184"/>
      <c r="HK621" s="184">
        <v>822.48703595590507</v>
      </c>
      <c r="HL621" s="184"/>
      <c r="HM621" s="184">
        <v>11591.229094405715</v>
      </c>
      <c r="HO621" s="183">
        <v>1031</v>
      </c>
      <c r="HQ621" s="154"/>
      <c r="HS621" s="238">
        <v>10</v>
      </c>
      <c r="HT621" s="154"/>
      <c r="HU621" s="239"/>
      <c r="HW621" s="239">
        <v>27</v>
      </c>
      <c r="HX621" s="239"/>
      <c r="HY621" s="154"/>
      <c r="HZ621" s="154"/>
      <c r="IA621" s="184"/>
      <c r="IB621" s="184"/>
      <c r="ID621" s="184"/>
      <c r="IE621" s="185"/>
      <c r="IF621" s="185"/>
      <c r="IG621" s="184"/>
    </row>
    <row r="622" spans="1:241" ht="15" customHeight="1" x14ac:dyDescent="0.3">
      <c r="A622" s="156">
        <v>619</v>
      </c>
      <c r="B622" s="155"/>
      <c r="C622" s="244"/>
      <c r="D622" s="244"/>
      <c r="E622" s="245">
        <v>110656</v>
      </c>
      <c r="F622" s="244"/>
      <c r="G622" s="244"/>
      <c r="H622" s="244"/>
      <c r="I622" s="244"/>
      <c r="J622" s="244"/>
      <c r="K622" s="244"/>
      <c r="L622" s="244"/>
      <c r="M622" s="244"/>
      <c r="N622" s="244"/>
      <c r="O622" s="244"/>
      <c r="P622" s="244"/>
      <c r="Q622" s="244"/>
      <c r="R622" s="244"/>
      <c r="S622" s="244"/>
      <c r="U622" s="244"/>
      <c r="V622" s="244"/>
      <c r="W622" s="244"/>
      <c r="X622" s="244"/>
      <c r="Y622" s="244"/>
      <c r="Z622" s="244"/>
      <c r="AA622" s="244"/>
      <c r="AB622" s="244"/>
      <c r="AC622" s="244"/>
      <c r="AD622" s="244"/>
      <c r="AE622" s="244"/>
      <c r="AF622" s="244"/>
      <c r="AG622" s="244"/>
      <c r="AH622" s="244"/>
      <c r="AI622" s="244"/>
      <c r="AJ622" s="244"/>
      <c r="AK622" s="244"/>
      <c r="AL622" s="244"/>
      <c r="AM622" s="244"/>
      <c r="AN622" s="244"/>
      <c r="AO622" s="244"/>
      <c r="AP622" s="244"/>
      <c r="AQ622" s="244"/>
      <c r="AR622" s="244"/>
      <c r="AS622" s="244"/>
      <c r="AT622" s="244"/>
      <c r="AU622" s="244"/>
      <c r="AV622" s="244"/>
      <c r="AW622" s="244"/>
      <c r="AX622" s="244"/>
      <c r="AY622" s="244"/>
      <c r="AZ622" s="244"/>
      <c r="BA622" s="244"/>
      <c r="BB622" s="244"/>
      <c r="BC622" s="278">
        <f t="shared" ref="BC622" si="225">SUM(BE622,BG622,BI622)</f>
        <v>2157</v>
      </c>
      <c r="BD622" s="279"/>
      <c r="BE622" s="280">
        <v>960</v>
      </c>
      <c r="BF622" s="279"/>
      <c r="BG622" s="280">
        <v>13</v>
      </c>
      <c r="BH622" s="279"/>
      <c r="BI622" s="280">
        <v>1184</v>
      </c>
      <c r="BJ622" s="244"/>
      <c r="BK622" s="244"/>
      <c r="BL622" s="244"/>
      <c r="BM622" s="244"/>
      <c r="BN622" s="244"/>
      <c r="BO622" s="244"/>
      <c r="BP622" s="244"/>
      <c r="BQ622" s="244"/>
      <c r="BR622" s="244"/>
      <c r="BS622" s="244"/>
      <c r="BT622" s="244"/>
      <c r="BU622" s="244"/>
      <c r="BW622" s="244"/>
      <c r="BX622" s="244"/>
      <c r="BY622" s="244"/>
      <c r="BZ622" s="244"/>
      <c r="CA622" s="244"/>
      <c r="CB622" s="244"/>
      <c r="CC622" s="244"/>
      <c r="CE622" s="244"/>
      <c r="CF622" s="244"/>
      <c r="CG622" s="244"/>
      <c r="CH622" s="244"/>
      <c r="CI622" s="244"/>
      <c r="CJ622" s="244"/>
      <c r="CK622" s="244"/>
      <c r="CL622" s="244"/>
      <c r="CM622" s="244"/>
      <c r="CN622" s="244"/>
      <c r="CO622" s="257"/>
      <c r="CP622" s="244"/>
      <c r="CQ622" s="244"/>
      <c r="CR622" s="244"/>
      <c r="CS622" s="244"/>
      <c r="CT622" s="244"/>
      <c r="CU622" s="244"/>
      <c r="CV622" s="244"/>
      <c r="CW622" s="244"/>
      <c r="CX622" s="244"/>
      <c r="CY622" s="244"/>
      <c r="CZ622" s="244"/>
      <c r="DA622" s="244"/>
      <c r="DE622" s="244"/>
      <c r="DF622" s="244"/>
      <c r="DG622" s="244"/>
      <c r="DH622" s="244"/>
      <c r="DI622" s="244"/>
      <c r="DJ622" s="244"/>
      <c r="DK622" s="244"/>
      <c r="DL622" s="244"/>
      <c r="DM622" s="244"/>
      <c r="DN622" s="244"/>
      <c r="DO622" s="244"/>
      <c r="DP622" s="244"/>
      <c r="DQ622" s="244"/>
      <c r="DR622" s="244"/>
      <c r="DS622" s="244"/>
      <c r="DT622" s="244"/>
      <c r="DU622" s="244"/>
      <c r="DV622" s="244"/>
      <c r="DW622" s="244"/>
      <c r="DX622" s="244"/>
      <c r="DY622" s="244"/>
      <c r="DZ622" s="244"/>
      <c r="EA622" s="244"/>
      <c r="EB622" s="244"/>
      <c r="EC622" s="245">
        <v>1965000</v>
      </c>
      <c r="ED622" s="244"/>
      <c r="EE622" s="245">
        <v>630000</v>
      </c>
      <c r="EK622" s="242">
        <v>1.2</v>
      </c>
      <c r="EO622" s="244"/>
      <c r="EP622" s="244"/>
      <c r="GA622" s="254">
        <v>2.2913980433338388</v>
      </c>
      <c r="GB622" s="254"/>
      <c r="GC622" s="254">
        <v>7.8956990990244993</v>
      </c>
      <c r="GD622" s="254"/>
      <c r="GE622" s="254">
        <v>21.012453963513824</v>
      </c>
      <c r="GF622" s="254"/>
      <c r="GG622" s="254">
        <v>69.812456761254651</v>
      </c>
      <c r="GH622" s="254"/>
      <c r="GI622" s="254">
        <v>86.071136075247935</v>
      </c>
      <c r="GJ622" s="254"/>
      <c r="GK622" s="254">
        <v>29.53666203640865</v>
      </c>
      <c r="GL622" s="254"/>
      <c r="GM622" s="254">
        <v>5.0858265671492333</v>
      </c>
      <c r="GN622" s="254"/>
      <c r="GO622" s="254">
        <v>38.796083496132155</v>
      </c>
      <c r="GP622" s="254"/>
      <c r="GQ622" s="254"/>
      <c r="GR622" s="254"/>
      <c r="GS622" s="254"/>
      <c r="GT622" s="254"/>
      <c r="GU622" s="184"/>
      <c r="GV622" s="184"/>
      <c r="GW622" s="184"/>
      <c r="GX622" s="184"/>
      <c r="GY622" s="184"/>
      <c r="GZ622" s="184"/>
      <c r="HC622" s="184"/>
      <c r="HG622" s="184">
        <v>1732.2332573327665</v>
      </c>
      <c r="HH622" s="184"/>
      <c r="HI622" s="184">
        <v>6969.5096031224639</v>
      </c>
      <c r="HJ622" s="184"/>
      <c r="HK622" s="184">
        <v>778.68377323491904</v>
      </c>
      <c r="HL622" s="184"/>
      <c r="HM622" s="184">
        <v>11663.832747227267</v>
      </c>
      <c r="HO622" s="183">
        <v>1048.2875513550359</v>
      </c>
      <c r="HQ622" s="154"/>
      <c r="HS622" s="238">
        <v>10</v>
      </c>
      <c r="HT622" s="154"/>
      <c r="HU622" s="239"/>
      <c r="HW622" s="239">
        <v>27.496648160000003</v>
      </c>
      <c r="HX622" s="239"/>
      <c r="HY622" s="154"/>
      <c r="HZ622" s="154"/>
      <c r="IA622" s="184"/>
      <c r="IB622" s="184"/>
      <c r="ID622" s="184"/>
      <c r="IE622" s="185"/>
      <c r="IF622" s="185"/>
      <c r="IG622" s="184"/>
    </row>
    <row r="623" spans="1:241" ht="15" customHeight="1" x14ac:dyDescent="0.35">
      <c r="A623" s="156">
        <v>620</v>
      </c>
      <c r="B623" s="155"/>
      <c r="C623" s="244"/>
      <c r="D623" s="244"/>
      <c r="E623" s="245">
        <v>113265</v>
      </c>
      <c r="F623" s="244"/>
      <c r="G623" s="244"/>
      <c r="H623" s="244"/>
      <c r="I623" s="244"/>
      <c r="J623" s="244"/>
      <c r="K623" s="244"/>
      <c r="L623" s="244"/>
      <c r="M623" s="244"/>
      <c r="N623" s="244"/>
      <c r="O623" s="244"/>
      <c r="P623" s="244"/>
      <c r="Q623" s="244"/>
      <c r="R623" s="244"/>
      <c r="S623" s="244"/>
      <c r="U623" s="244"/>
      <c r="V623" s="244"/>
      <c r="W623" s="244"/>
      <c r="X623" s="244"/>
      <c r="Y623" s="244"/>
      <c r="Z623" s="244"/>
      <c r="AA623" s="244"/>
      <c r="AB623" s="244"/>
      <c r="AC623" s="244"/>
      <c r="AD623" s="244"/>
      <c r="AE623" s="244"/>
      <c r="AF623" s="244"/>
      <c r="AG623" s="244"/>
      <c r="AH623" s="244"/>
      <c r="AI623" s="244"/>
      <c r="AJ623" s="244"/>
      <c r="AK623" s="244"/>
      <c r="AL623" s="244"/>
      <c r="AM623" s="244"/>
      <c r="AN623" s="244"/>
      <c r="AO623" s="244"/>
      <c r="AP623" s="244"/>
      <c r="AQ623" s="244"/>
      <c r="AR623" s="244"/>
      <c r="AS623" s="244"/>
      <c r="AT623" s="244"/>
      <c r="AU623" s="244"/>
      <c r="AV623" s="244"/>
      <c r="AW623" s="244"/>
      <c r="AX623" s="244"/>
      <c r="AY623" s="244"/>
      <c r="AZ623" s="244"/>
      <c r="BA623" s="244"/>
      <c r="BB623" s="244"/>
      <c r="BC623" s="281">
        <v>2076</v>
      </c>
      <c r="BD623" s="27"/>
      <c r="BE623" s="281">
        <v>429</v>
      </c>
      <c r="BF623" s="282" t="s">
        <v>76</v>
      </c>
      <c r="BG623" s="281">
        <v>17</v>
      </c>
      <c r="BH623" s="229" t="e">
        <f>#REF!+0.0001*#REF!</f>
        <v>#REF!</v>
      </c>
      <c r="BI623" s="281">
        <v>1630</v>
      </c>
      <c r="BJ623" s="244"/>
      <c r="BK623" s="244"/>
      <c r="BL623" s="244"/>
      <c r="BM623" s="244"/>
      <c r="BN623" s="244"/>
      <c r="BO623" s="244"/>
      <c r="BP623" s="244"/>
      <c r="BQ623" s="244"/>
      <c r="BR623" s="244"/>
      <c r="BS623" s="244"/>
      <c r="BT623" s="244"/>
      <c r="BU623" s="244"/>
      <c r="BW623" s="244"/>
      <c r="BX623" s="244"/>
      <c r="BY623" s="244"/>
      <c r="BZ623" s="244"/>
      <c r="CA623" s="244"/>
      <c r="CB623" s="244"/>
      <c r="CC623" s="244"/>
      <c r="CE623" s="244"/>
      <c r="CF623" s="244"/>
      <c r="CG623" s="244"/>
      <c r="CH623" s="244"/>
      <c r="CI623" s="244"/>
      <c r="CJ623" s="244"/>
      <c r="CK623" s="244"/>
      <c r="CL623" s="244"/>
      <c r="CM623" s="244"/>
      <c r="CN623" s="244"/>
      <c r="CO623" s="257"/>
      <c r="CP623" s="244"/>
      <c r="CQ623" s="244"/>
      <c r="CR623" s="244"/>
      <c r="CS623" s="244"/>
      <c r="CT623" s="244"/>
      <c r="CU623" s="244"/>
      <c r="CV623" s="244"/>
      <c r="CW623" s="244"/>
      <c r="CX623" s="244"/>
      <c r="CY623" s="244"/>
      <c r="CZ623" s="244"/>
      <c r="DA623" s="244"/>
      <c r="DE623" s="244"/>
      <c r="DF623" s="244"/>
      <c r="DG623" s="244"/>
      <c r="DH623" s="244"/>
      <c r="DI623" s="244"/>
      <c r="DJ623" s="244"/>
      <c r="DK623" s="244"/>
      <c r="DL623" s="244"/>
      <c r="DM623" s="244"/>
      <c r="DN623" s="244"/>
      <c r="DO623" s="244"/>
      <c r="DP623" s="244"/>
      <c r="DQ623" s="244"/>
      <c r="DR623" s="244"/>
      <c r="DS623" s="244"/>
      <c r="DT623" s="244"/>
      <c r="DU623" s="244"/>
      <c r="DV623" s="244"/>
      <c r="DW623" s="244"/>
      <c r="DX623" s="244"/>
      <c r="DY623" s="244"/>
      <c r="DZ623" s="244"/>
      <c r="EA623" s="244"/>
      <c r="EB623" s="244"/>
      <c r="EC623" s="245">
        <v>1800000</v>
      </c>
      <c r="ED623" s="244"/>
      <c r="EE623" s="245">
        <v>606000</v>
      </c>
      <c r="EK623" s="242">
        <v>0.3</v>
      </c>
      <c r="EO623" s="244"/>
      <c r="EP623" s="244"/>
      <c r="GA623" s="254">
        <v>0</v>
      </c>
      <c r="GB623" s="254"/>
      <c r="GC623" s="254">
        <v>8.1055174479750303</v>
      </c>
      <c r="GD623" s="254"/>
      <c r="GE623" s="254">
        <v>21.616598350191943</v>
      </c>
      <c r="GF623" s="254"/>
      <c r="GG623" s="254">
        <v>66.167083447313743</v>
      </c>
      <c r="GH623" s="254"/>
      <c r="GI623" s="254">
        <v>75.442540366736623</v>
      </c>
      <c r="GJ623" s="254"/>
      <c r="GK623" s="254">
        <v>25.750701887399778</v>
      </c>
      <c r="GL623" s="254"/>
      <c r="GM623" s="254">
        <v>3.263464915016419</v>
      </c>
      <c r="GN623" s="254"/>
      <c r="GO623" s="254">
        <v>35.597921129495617</v>
      </c>
      <c r="GP623" s="254"/>
      <c r="GQ623" s="254"/>
      <c r="GR623" s="254"/>
      <c r="GS623" s="254"/>
      <c r="GT623" s="254"/>
      <c r="GU623" s="184"/>
      <c r="GV623" s="184"/>
      <c r="GW623" s="184"/>
      <c r="GX623" s="184"/>
      <c r="GY623" s="184"/>
      <c r="GZ623" s="184"/>
      <c r="HC623" s="184"/>
      <c r="HG623" s="184">
        <v>1690.165260603259</v>
      </c>
      <c r="HH623" s="184"/>
      <c r="HI623" s="184">
        <v>7760.314341846758</v>
      </c>
      <c r="HJ623" s="184"/>
      <c r="HK623" s="184">
        <v>911.05204360722678</v>
      </c>
      <c r="HL623" s="184"/>
      <c r="HM623" s="184">
        <v>12482.183443121847</v>
      </c>
      <c r="HO623" s="183">
        <v>1013.0494505494506</v>
      </c>
      <c r="HQ623" s="154"/>
      <c r="HS623" s="238">
        <v>10</v>
      </c>
      <c r="HT623" s="154"/>
      <c r="HU623" s="239"/>
      <c r="HW623" s="239">
        <v>28.426650629999997</v>
      </c>
      <c r="HX623" s="239"/>
      <c r="HY623" s="154"/>
      <c r="HZ623" s="154"/>
      <c r="IA623" s="184"/>
      <c r="IB623" s="184"/>
      <c r="ID623" s="184"/>
      <c r="IE623" s="185"/>
      <c r="IF623" s="185"/>
      <c r="IG623" s="184"/>
    </row>
    <row r="624" spans="1:241" ht="15" customHeight="1" x14ac:dyDescent="0.25">
      <c r="A624" s="156">
        <v>621</v>
      </c>
      <c r="B624" s="155"/>
      <c r="E624" s="245">
        <v>115620</v>
      </c>
      <c r="F624" s="244"/>
      <c r="G624" s="244"/>
      <c r="H624" s="244"/>
      <c r="I624" s="244"/>
      <c r="J624" s="244"/>
      <c r="K624" s="244"/>
      <c r="L624" s="244"/>
      <c r="M624" s="244"/>
      <c r="N624" s="244"/>
      <c r="O624" s="244"/>
      <c r="P624" s="244"/>
      <c r="Q624" s="244"/>
      <c r="R624" s="244"/>
      <c r="S624" s="244"/>
      <c r="U624" s="244"/>
      <c r="V624" s="244"/>
      <c r="W624" s="244"/>
      <c r="X624" s="244"/>
      <c r="Y624" s="244"/>
      <c r="Z624" s="244"/>
      <c r="AA624" s="244"/>
      <c r="AB624" s="244"/>
      <c r="AC624" s="244"/>
      <c r="AD624" s="244"/>
      <c r="AE624" s="244"/>
      <c r="AF624" s="244"/>
      <c r="AG624" s="244"/>
      <c r="AH624" s="242"/>
      <c r="AI624" s="244"/>
      <c r="AJ624" s="244"/>
      <c r="AK624" s="244"/>
      <c r="AL624" s="244"/>
      <c r="AM624" s="244"/>
      <c r="AN624" s="244"/>
      <c r="AO624" s="244"/>
      <c r="AP624" s="244"/>
      <c r="AQ624" s="244"/>
      <c r="AR624" s="244"/>
      <c r="AS624" s="244"/>
      <c r="AT624" s="244"/>
      <c r="AU624" s="244"/>
      <c r="AV624" s="244"/>
      <c r="AW624" s="244"/>
      <c r="AX624" s="244"/>
      <c r="AY624" s="244"/>
      <c r="AZ624" s="244"/>
      <c r="BA624" s="244"/>
      <c r="BB624" s="244"/>
      <c r="BC624" s="244"/>
      <c r="BD624" s="244"/>
      <c r="BE624" s="244"/>
      <c r="BF624" s="244"/>
      <c r="BG624" s="244"/>
      <c r="BH624" s="244"/>
      <c r="BI624" s="244"/>
      <c r="BJ624" s="244"/>
      <c r="BK624" s="244"/>
      <c r="BL624" s="244"/>
      <c r="BM624" s="244"/>
      <c r="BN624" s="244"/>
      <c r="BO624" s="244"/>
      <c r="BP624" s="244"/>
      <c r="BQ624" s="244"/>
      <c r="BR624" s="244"/>
      <c r="BS624" s="244"/>
      <c r="BT624" s="244"/>
      <c r="BU624" s="244"/>
      <c r="BW624" s="244"/>
      <c r="BX624" s="244"/>
      <c r="BY624" s="244"/>
      <c r="BZ624" s="244"/>
      <c r="CA624" s="244"/>
      <c r="CB624" s="244"/>
      <c r="CC624" s="244"/>
      <c r="CE624" s="244"/>
      <c r="CF624" s="244"/>
      <c r="CG624" s="244"/>
      <c r="CH624" s="244"/>
      <c r="CI624" s="244"/>
      <c r="CJ624" s="244"/>
      <c r="CK624" s="244"/>
      <c r="CL624" s="244"/>
      <c r="CM624" s="244"/>
      <c r="CN624" s="244"/>
      <c r="CO624" s="257"/>
      <c r="CP624" s="244"/>
      <c r="CQ624" s="244"/>
      <c r="CR624" s="244"/>
      <c r="CS624" s="244"/>
      <c r="CT624" s="244"/>
      <c r="CU624" s="244"/>
      <c r="CV624" s="244"/>
      <c r="CW624" s="244"/>
      <c r="CX624" s="244"/>
      <c r="CY624" s="244"/>
      <c r="CZ624" s="244"/>
      <c r="DA624" s="244"/>
      <c r="DE624" s="244"/>
      <c r="DF624" s="244"/>
      <c r="DG624" s="244"/>
      <c r="DH624" s="244"/>
      <c r="DI624" s="244"/>
      <c r="DJ624" s="244"/>
      <c r="DK624" s="244"/>
      <c r="DL624" s="244"/>
      <c r="DM624" s="244"/>
      <c r="DN624" s="244"/>
      <c r="DO624" s="244"/>
      <c r="DP624" s="244"/>
      <c r="DQ624" s="244"/>
      <c r="DR624" s="244"/>
      <c r="DS624" s="244"/>
      <c r="DT624" s="244"/>
      <c r="DU624" s="244"/>
      <c r="DV624" s="244"/>
      <c r="DW624" s="244"/>
      <c r="DX624" s="244"/>
      <c r="DY624" s="244"/>
      <c r="DZ624" s="244"/>
      <c r="EA624" s="244"/>
      <c r="EB624" s="244"/>
      <c r="EC624" s="245">
        <v>1550000</v>
      </c>
      <c r="ED624" s="244"/>
      <c r="EE624" s="245">
        <v>548888</v>
      </c>
      <c r="EK624" s="242">
        <v>0.8</v>
      </c>
      <c r="EO624" s="244"/>
      <c r="EP624" s="244"/>
      <c r="GA624" s="267">
        <v>0.77828346945126703</v>
      </c>
      <c r="GB624" s="267"/>
      <c r="GC624" s="267">
        <v>7.4034170084878852</v>
      </c>
      <c r="GD624" s="267"/>
      <c r="GE624" s="267">
        <v>17.312072592196515</v>
      </c>
      <c r="GF624" s="267"/>
      <c r="GG624" s="267">
        <v>63.976637492996645</v>
      </c>
      <c r="GH624" s="267"/>
      <c r="GI624" s="267">
        <v>70.197724676193701</v>
      </c>
      <c r="GJ624" s="267"/>
      <c r="GK624" s="267">
        <v>26.001131307827219</v>
      </c>
      <c r="GL624" s="267"/>
      <c r="GM624" s="267">
        <v>2.3546937699633022</v>
      </c>
      <c r="GN624" s="267"/>
      <c r="GO624" s="267">
        <v>33.188356346794265</v>
      </c>
      <c r="GP624" s="254"/>
      <c r="GQ624" s="254"/>
      <c r="GR624" s="254"/>
      <c r="GS624" s="254"/>
      <c r="GT624" s="254"/>
      <c r="GU624" s="184"/>
      <c r="GV624" s="184"/>
      <c r="GW624" s="184"/>
      <c r="GX624" s="184"/>
      <c r="GY624" s="184"/>
      <c r="GZ624" s="184"/>
      <c r="HC624" s="184"/>
      <c r="HG624" s="285">
        <v>1639.9579966214674</v>
      </c>
      <c r="HH624" s="285"/>
      <c r="HI624" s="285">
        <v>8064.6486782632519</v>
      </c>
      <c r="HJ624" s="285"/>
      <c r="HK624" s="285">
        <v>646.48678263251611</v>
      </c>
      <c r="HL624" s="285"/>
      <c r="HM624" s="285">
        <v>12031.228598822079</v>
      </c>
      <c r="HO624" s="183">
        <v>1117.7327506290558</v>
      </c>
      <c r="HQ624" s="154"/>
      <c r="HS624" s="238">
        <v>10</v>
      </c>
      <c r="HT624" s="154"/>
      <c r="HU624" s="239"/>
      <c r="HW624" s="239">
        <v>21.47812717</v>
      </c>
      <c r="HX624" s="239"/>
      <c r="HY624" s="154"/>
      <c r="HZ624" s="154"/>
      <c r="IA624" s="184"/>
      <c r="IB624" s="184"/>
      <c r="ID624" s="184"/>
      <c r="IE624" s="185"/>
      <c r="IF624" s="185"/>
      <c r="IG624" s="184"/>
    </row>
    <row r="625" spans="1:241" ht="15" customHeight="1" x14ac:dyDescent="0.25">
      <c r="A625" s="156">
        <v>622</v>
      </c>
      <c r="E625" s="245">
        <v>116417</v>
      </c>
      <c r="F625" s="244"/>
      <c r="G625" s="244"/>
      <c r="H625" s="244"/>
      <c r="I625" s="244"/>
      <c r="J625" s="244"/>
      <c r="K625" s="244"/>
      <c r="L625" s="244"/>
      <c r="M625" s="244"/>
      <c r="N625" s="244"/>
      <c r="O625" s="244"/>
      <c r="P625" s="244"/>
      <c r="Q625" s="244"/>
      <c r="R625" s="244"/>
      <c r="S625" s="244"/>
      <c r="U625" s="244"/>
      <c r="V625" s="244"/>
      <c r="W625" s="244"/>
      <c r="X625" s="244"/>
      <c r="Y625" s="244"/>
      <c r="Z625" s="244"/>
      <c r="AA625" s="244"/>
      <c r="AB625" s="244"/>
      <c r="AC625" s="244"/>
      <c r="AD625" s="244"/>
      <c r="AE625" s="244"/>
      <c r="AF625" s="244"/>
      <c r="AG625" s="244"/>
      <c r="AH625" s="242"/>
      <c r="AI625" s="244"/>
      <c r="AJ625" s="244"/>
      <c r="AK625" s="244"/>
      <c r="AL625" s="244"/>
      <c r="AM625" s="244"/>
      <c r="AN625" s="244"/>
      <c r="AO625" s="244"/>
      <c r="AP625" s="244"/>
      <c r="AQ625" s="244"/>
      <c r="AR625" s="244"/>
      <c r="AS625" s="244"/>
      <c r="AT625" s="244"/>
      <c r="AU625" s="244"/>
      <c r="AV625" s="244"/>
      <c r="AW625" s="244"/>
      <c r="AX625" s="244"/>
      <c r="AY625" s="244"/>
      <c r="AZ625" s="244"/>
      <c r="BA625" s="244"/>
      <c r="BB625" s="244"/>
      <c r="BC625" s="244"/>
      <c r="BD625" s="244"/>
      <c r="BE625" s="244"/>
      <c r="BF625" s="244"/>
      <c r="BG625" s="244"/>
      <c r="BH625" s="244"/>
      <c r="BI625" s="244"/>
      <c r="BJ625" s="244"/>
      <c r="BK625" s="244"/>
      <c r="BL625" s="244"/>
      <c r="BM625" s="244"/>
      <c r="BN625" s="244"/>
      <c r="BO625" s="244"/>
      <c r="BP625" s="244"/>
      <c r="BQ625" s="244"/>
      <c r="BR625" s="244"/>
      <c r="BS625" s="244"/>
      <c r="BT625" s="244"/>
      <c r="BU625" s="244"/>
      <c r="BW625" s="244"/>
      <c r="BX625" s="244"/>
      <c r="BY625" s="244"/>
      <c r="BZ625" s="244"/>
      <c r="CA625" s="244"/>
      <c r="CB625" s="244"/>
      <c r="CC625" s="244"/>
      <c r="CE625" s="244"/>
      <c r="CF625" s="244"/>
      <c r="CG625" s="244"/>
      <c r="CH625" s="244"/>
      <c r="CI625" s="244"/>
      <c r="CJ625" s="244"/>
      <c r="CK625" s="244"/>
      <c r="CL625" s="244"/>
      <c r="CM625" s="244"/>
      <c r="CN625" s="244"/>
      <c r="CO625" s="257"/>
      <c r="CP625" s="244"/>
      <c r="CQ625" s="244"/>
      <c r="CR625" s="244"/>
      <c r="CS625" s="244"/>
      <c r="CT625" s="244"/>
      <c r="CU625" s="244"/>
      <c r="CV625" s="244"/>
      <c r="CW625" s="244"/>
      <c r="CX625" s="244"/>
      <c r="CY625" s="244"/>
      <c r="CZ625" s="244"/>
      <c r="DA625" s="244"/>
      <c r="DE625" s="244"/>
      <c r="DF625" s="244"/>
      <c r="DG625" s="244"/>
      <c r="DH625" s="244"/>
      <c r="DI625" s="244"/>
      <c r="DJ625" s="244"/>
      <c r="DK625" s="244"/>
      <c r="DL625" s="244"/>
      <c r="DM625" s="244"/>
      <c r="DN625" s="244"/>
      <c r="DO625" s="244"/>
      <c r="DP625" s="244"/>
      <c r="DQ625" s="244"/>
      <c r="DR625" s="244"/>
      <c r="DS625" s="244"/>
      <c r="DT625" s="244"/>
      <c r="DU625" s="244"/>
      <c r="DV625" s="244"/>
      <c r="DW625" s="244"/>
      <c r="DX625" s="244"/>
      <c r="DY625" s="244"/>
      <c r="DZ625" s="244"/>
      <c r="EA625" s="244"/>
      <c r="EB625" s="244"/>
      <c r="EC625" s="245">
        <v>1686250</v>
      </c>
      <c r="ED625" s="244"/>
      <c r="EE625" s="245">
        <v>575000</v>
      </c>
      <c r="EK625" s="242">
        <v>0.70000000000000007</v>
      </c>
      <c r="EO625" s="244"/>
      <c r="EP625" s="244"/>
      <c r="GA625" s="267">
        <v>1.7915795759928337</v>
      </c>
      <c r="GB625" s="267"/>
      <c r="GC625" s="267">
        <v>8.9331729943308709</v>
      </c>
      <c r="GD625" s="267"/>
      <c r="GE625" s="267">
        <v>17.474048442906575</v>
      </c>
      <c r="GF625" s="267"/>
      <c r="GG625" s="267">
        <v>73.196634261906695</v>
      </c>
      <c r="GH625" s="267"/>
      <c r="GI625" s="267">
        <v>74.372244585010549</v>
      </c>
      <c r="GJ625" s="267"/>
      <c r="GK625" s="267">
        <v>28.571428571428569</v>
      </c>
      <c r="GL625" s="267"/>
      <c r="GM625" s="267">
        <v>1.5702695629416383</v>
      </c>
      <c r="GN625" s="267"/>
      <c r="GO625" s="267">
        <v>36.786977342335483</v>
      </c>
      <c r="GP625" s="254"/>
      <c r="GQ625" s="254"/>
      <c r="GR625" s="254"/>
      <c r="GS625" s="254"/>
      <c r="GT625" s="254"/>
      <c r="GU625" s="184"/>
      <c r="GV625" s="184"/>
      <c r="GW625" s="184"/>
      <c r="GX625" s="184"/>
      <c r="GY625" s="184"/>
      <c r="GZ625" s="184"/>
      <c r="HC625" s="184"/>
      <c r="HG625" s="285">
        <v>1808.8382784971909</v>
      </c>
      <c r="HH625" s="285"/>
      <c r="HI625" s="285">
        <v>9590.925631717686</v>
      </c>
      <c r="HJ625" s="285"/>
      <c r="HK625" s="285">
        <v>660.34135387728656</v>
      </c>
      <c r="HL625" s="285"/>
      <c r="HM625" s="285">
        <v>13859.180431174502</v>
      </c>
      <c r="HO625" s="183">
        <v>1171.0776682234909</v>
      </c>
      <c r="HQ625" s="154"/>
      <c r="HS625" s="238">
        <v>10</v>
      </c>
      <c r="HT625" s="154"/>
      <c r="HU625" s="239"/>
      <c r="HW625" s="239">
        <v>16.253249020000002</v>
      </c>
      <c r="HX625" s="239"/>
      <c r="HY625" s="154"/>
      <c r="HZ625" s="154"/>
      <c r="IA625" s="184"/>
      <c r="IB625" s="184"/>
      <c r="ID625" s="184"/>
      <c r="IE625" s="185"/>
      <c r="IF625" s="185"/>
      <c r="IG625" s="184"/>
    </row>
    <row r="626" spans="1:241" ht="15" customHeight="1" x14ac:dyDescent="0.35">
      <c r="A626" s="156">
        <v>623</v>
      </c>
      <c r="E626" s="245">
        <v>103508</v>
      </c>
      <c r="F626" s="244"/>
      <c r="G626" s="244"/>
      <c r="H626" s="244"/>
      <c r="I626" s="244"/>
      <c r="J626" s="244"/>
      <c r="K626" s="244"/>
      <c r="L626" s="244"/>
      <c r="M626" s="244"/>
      <c r="N626" s="244"/>
      <c r="O626" s="244"/>
      <c r="P626" s="244"/>
      <c r="Q626" s="244"/>
      <c r="R626" s="244"/>
      <c r="S626" s="244"/>
      <c r="U626" s="244"/>
      <c r="V626" s="244"/>
      <c r="W626" s="244"/>
      <c r="X626" s="244"/>
      <c r="Y626" s="244"/>
      <c r="Z626" s="244"/>
      <c r="AA626" s="244"/>
      <c r="AB626" s="244"/>
      <c r="AC626" s="244"/>
      <c r="AD626" s="244"/>
      <c r="AE626" s="244"/>
      <c r="AF626" s="244"/>
      <c r="AG626" s="244"/>
      <c r="AH626" s="242"/>
      <c r="AI626" s="244"/>
      <c r="AJ626" s="244"/>
      <c r="AK626" s="244"/>
      <c r="AL626" s="244"/>
      <c r="AM626" s="244"/>
      <c r="AN626" s="244"/>
      <c r="AO626" s="244"/>
      <c r="AP626" s="244"/>
      <c r="AQ626" s="244"/>
      <c r="AR626" s="244"/>
      <c r="AS626" s="244"/>
      <c r="AT626" s="244"/>
      <c r="AU626" s="244"/>
      <c r="AV626" s="244"/>
      <c r="AW626" s="244"/>
      <c r="AX626" s="244"/>
      <c r="AY626" s="244"/>
      <c r="AZ626" s="244"/>
      <c r="BA626" s="244"/>
      <c r="BB626" s="244"/>
      <c r="BC626" s="244"/>
      <c r="BD626" s="244"/>
      <c r="BE626" s="244"/>
      <c r="BF626" s="244"/>
      <c r="BG626" s="244"/>
      <c r="BH626" s="244"/>
      <c r="BI626" s="244"/>
      <c r="BJ626" s="244"/>
      <c r="BK626" s="244"/>
      <c r="BL626" s="244"/>
      <c r="BM626" s="244"/>
      <c r="BN626" s="244"/>
      <c r="BO626" s="244"/>
      <c r="BP626" s="244"/>
      <c r="BQ626" s="244"/>
      <c r="BR626" s="244"/>
      <c r="BS626" s="244"/>
      <c r="BT626" s="244"/>
      <c r="BU626" s="244"/>
      <c r="BW626" s="244"/>
      <c r="BX626" s="244"/>
      <c r="BY626" s="244"/>
      <c r="BZ626" s="244"/>
      <c r="CA626" s="244"/>
      <c r="CB626" s="244"/>
      <c r="CC626" s="244"/>
      <c r="CE626" s="244"/>
      <c r="CF626" s="244"/>
      <c r="CG626" s="244"/>
      <c r="CH626" s="244"/>
      <c r="CI626" s="244"/>
      <c r="CJ626" s="244"/>
      <c r="CK626" s="244"/>
      <c r="CL626" s="244"/>
      <c r="CM626" s="244"/>
      <c r="CN626" s="244"/>
      <c r="CO626" s="257"/>
      <c r="CP626" s="244"/>
      <c r="CQ626" s="244"/>
      <c r="CR626" s="244"/>
      <c r="CS626" s="244"/>
      <c r="CT626" s="244"/>
      <c r="CU626" s="244"/>
      <c r="CV626" s="244"/>
      <c r="CW626" s="244"/>
      <c r="CX626" s="244"/>
      <c r="CY626" s="244"/>
      <c r="CZ626" s="244"/>
      <c r="DA626" s="244"/>
      <c r="DE626" s="244"/>
      <c r="DF626" s="244"/>
      <c r="DG626" s="244"/>
      <c r="DH626" s="244"/>
      <c r="DI626" s="244"/>
      <c r="DJ626" s="244"/>
      <c r="DK626" s="244"/>
      <c r="DL626" s="244"/>
      <c r="DM626" s="244"/>
      <c r="DN626" s="244"/>
      <c r="DO626" s="244"/>
      <c r="DP626" s="244"/>
      <c r="DQ626" s="244"/>
      <c r="DR626" s="244"/>
      <c r="DS626" s="244"/>
      <c r="DT626" s="244"/>
      <c r="DU626" s="244"/>
      <c r="DV626" s="244"/>
      <c r="DW626" s="244"/>
      <c r="DX626" s="244"/>
      <c r="DY626" s="244"/>
      <c r="DZ626" s="244"/>
      <c r="EA626" s="244"/>
      <c r="EB626" s="244"/>
      <c r="ED626" s="244"/>
      <c r="EK626" s="242">
        <v>1.2</v>
      </c>
      <c r="EO626" s="244"/>
      <c r="EP626" s="244"/>
      <c r="GA626" s="267">
        <v>1.614371010695018</v>
      </c>
      <c r="GB626" s="267"/>
      <c r="GC626" s="267">
        <v>7.4670987470081185</v>
      </c>
      <c r="GD626" s="267"/>
      <c r="GE626" s="267">
        <v>17.15250823359154</v>
      </c>
      <c r="GF626" s="267"/>
      <c r="GG626" s="267">
        <v>68.400545488929524</v>
      </c>
      <c r="GH626" s="267"/>
      <c r="GI626" s="267">
        <v>67.748941183403645</v>
      </c>
      <c r="GJ626" s="267"/>
      <c r="GK626" s="267">
        <v>27.183817759831044</v>
      </c>
      <c r="GL626" s="267"/>
      <c r="GM626" s="267">
        <v>2.6338338328659154</v>
      </c>
      <c r="GN626" s="267"/>
      <c r="GO626" s="267">
        <v>34.248319636782654</v>
      </c>
      <c r="GP626" s="254"/>
      <c r="GQ626" s="254"/>
      <c r="GR626" s="254"/>
      <c r="GS626" s="254"/>
      <c r="GT626" s="254"/>
      <c r="GU626" s="184"/>
      <c r="GV626" s="184"/>
      <c r="GW626" s="184"/>
      <c r="GX626" s="184"/>
      <c r="GY626" s="184"/>
      <c r="GZ626" s="184"/>
      <c r="HC626" s="184"/>
      <c r="HG626" s="184"/>
      <c r="HH626" s="184"/>
      <c r="HI626" s="184"/>
      <c r="HJ626" s="184"/>
      <c r="HK626" s="184"/>
      <c r="HL626" s="184"/>
      <c r="HM626" s="184"/>
      <c r="HO626" s="183">
        <v>1198.5301693052647</v>
      </c>
      <c r="HQ626" s="154"/>
      <c r="HS626" s="238">
        <v>10</v>
      </c>
      <c r="HT626" s="154"/>
      <c r="HU626" s="239"/>
      <c r="HW626">
        <v>20.898871</v>
      </c>
      <c r="HX626" s="239"/>
      <c r="HY626" s="154"/>
      <c r="HZ626" s="154"/>
      <c r="IA626" s="184"/>
      <c r="IB626" s="184"/>
      <c r="ID626" s="184"/>
      <c r="IE626" s="185"/>
      <c r="IF626" s="185"/>
      <c r="IG626" s="184"/>
    </row>
    <row r="627" spans="1:241" ht="15" customHeight="1" x14ac:dyDescent="0.35">
      <c r="A627" s="156">
        <v>624</v>
      </c>
      <c r="E627" s="245">
        <v>104096</v>
      </c>
      <c r="F627" s="244"/>
      <c r="G627" s="244"/>
      <c r="H627" s="244"/>
      <c r="I627" s="244"/>
      <c r="J627" s="244"/>
      <c r="K627" s="244"/>
      <c r="L627" s="244"/>
      <c r="M627" s="244"/>
      <c r="N627" s="244"/>
      <c r="O627" s="244"/>
      <c r="P627" s="244"/>
      <c r="Q627" s="244"/>
      <c r="R627" s="244"/>
      <c r="S627" s="244"/>
      <c r="U627" s="244"/>
      <c r="V627" s="244"/>
      <c r="W627" s="244"/>
      <c r="X627" s="244"/>
      <c r="Y627" s="244"/>
      <c r="Z627" s="244"/>
      <c r="AA627" s="244"/>
      <c r="AB627" s="244"/>
      <c r="AC627" s="244"/>
      <c r="AD627" s="244"/>
      <c r="AE627" s="244"/>
      <c r="AF627" s="244"/>
      <c r="AG627" s="244"/>
      <c r="AH627" s="242"/>
      <c r="AI627" s="244"/>
      <c r="AJ627" s="244"/>
      <c r="AK627" s="244"/>
      <c r="AL627" s="244"/>
      <c r="AM627" s="244"/>
      <c r="AN627" s="244"/>
      <c r="AO627" s="244"/>
      <c r="AP627" s="244"/>
      <c r="AQ627" s="244"/>
      <c r="AR627" s="244"/>
      <c r="AS627" s="244"/>
      <c r="AT627" s="244"/>
      <c r="AU627" s="244"/>
      <c r="AV627" s="244"/>
      <c r="AW627" s="244"/>
      <c r="AX627" s="244"/>
      <c r="AY627" s="244"/>
      <c r="AZ627" s="244"/>
      <c r="BA627" s="244"/>
      <c r="BB627" s="244"/>
      <c r="BC627" s="244"/>
      <c r="BD627" s="244"/>
      <c r="BE627" s="244"/>
      <c r="BF627" s="244"/>
      <c r="BG627" s="244"/>
      <c r="BH627" s="244"/>
      <c r="BI627" s="244"/>
      <c r="BJ627" s="244"/>
      <c r="BK627" s="244"/>
      <c r="BL627" s="244"/>
      <c r="BM627" s="244"/>
      <c r="BN627" s="244"/>
      <c r="BO627" s="244"/>
      <c r="BP627" s="244"/>
      <c r="BQ627" s="244"/>
      <c r="BR627" s="244"/>
      <c r="BS627" s="244"/>
      <c r="BT627" s="244"/>
      <c r="BU627" s="244"/>
      <c r="BW627" s="244"/>
      <c r="BX627" s="244"/>
      <c r="BY627" s="244"/>
      <c r="BZ627" s="244"/>
      <c r="CA627" s="244"/>
      <c r="CB627" s="244"/>
      <c r="CC627" s="244"/>
      <c r="CE627" s="244"/>
      <c r="CF627" s="244"/>
      <c r="CG627" s="244"/>
      <c r="CH627" s="244"/>
      <c r="CI627" s="244"/>
      <c r="CJ627" s="244"/>
      <c r="CK627" s="244"/>
      <c r="CL627" s="244"/>
      <c r="CM627" s="244"/>
      <c r="CN627" s="244"/>
      <c r="CO627" s="257"/>
      <c r="CP627" s="244"/>
      <c r="CQ627" s="244"/>
      <c r="CR627" s="244"/>
      <c r="CS627" s="244"/>
      <c r="CT627" s="244"/>
      <c r="CU627" s="244"/>
      <c r="CV627" s="244"/>
      <c r="CW627" s="244"/>
      <c r="CX627" s="244"/>
      <c r="CY627" s="244"/>
      <c r="CZ627" s="244"/>
      <c r="DA627" s="244"/>
      <c r="DE627" s="244"/>
      <c r="DF627" s="244"/>
      <c r="DG627" s="244"/>
      <c r="DH627" s="244"/>
      <c r="DI627" s="244"/>
      <c r="DJ627" s="244"/>
      <c r="DK627" s="244"/>
      <c r="DL627" s="244"/>
      <c r="DM627" s="244"/>
      <c r="DN627" s="244"/>
      <c r="DO627" s="244"/>
      <c r="DP627" s="244"/>
      <c r="DQ627" s="244"/>
      <c r="DR627" s="244"/>
      <c r="DS627" s="244"/>
      <c r="DT627" s="244"/>
      <c r="DU627" s="244"/>
      <c r="DV627" s="244"/>
      <c r="DW627" s="244"/>
      <c r="DX627" s="244"/>
      <c r="DY627" s="244"/>
      <c r="DZ627" s="244"/>
      <c r="EA627" s="244"/>
      <c r="EB627" s="244"/>
      <c r="ED627" s="244"/>
      <c r="EK627" s="242">
        <v>0.8</v>
      </c>
      <c r="EO627" s="244"/>
      <c r="EP627" s="244"/>
      <c r="GA627" s="267">
        <v>1.4690631613313441</v>
      </c>
      <c r="GB627" s="267"/>
      <c r="GC627" s="267">
        <v>6.4618211935988397</v>
      </c>
      <c r="GD627" s="267"/>
      <c r="GE627" s="267">
        <v>11.450436051990811</v>
      </c>
      <c r="GF627" s="267"/>
      <c r="GG627" s="267">
        <v>41.288578499821092</v>
      </c>
      <c r="GH627" s="267"/>
      <c r="GI627" s="267">
        <v>49.463227312506206</v>
      </c>
      <c r="GJ627" s="267"/>
      <c r="GK627" s="267">
        <v>15.389028755473007</v>
      </c>
      <c r="GL627" s="267"/>
      <c r="GM627" s="267">
        <v>3.711073359499748</v>
      </c>
      <c r="GN627" s="267"/>
      <c r="GO627" s="267">
        <v>22.640596534408385</v>
      </c>
      <c r="GP627" s="254"/>
      <c r="GQ627" s="254"/>
      <c r="GR627" s="254"/>
      <c r="GS627" s="254"/>
      <c r="GT627" s="254"/>
      <c r="GU627" s="184"/>
      <c r="GV627" s="184"/>
      <c r="GW627" s="184"/>
      <c r="GX627" s="184"/>
      <c r="GY627" s="184"/>
      <c r="GZ627" s="184"/>
      <c r="HC627" s="184"/>
      <c r="HG627" s="184"/>
      <c r="HH627" s="184"/>
      <c r="HI627" s="184"/>
      <c r="HJ627" s="184"/>
      <c r="HK627" s="184"/>
      <c r="HL627" s="184"/>
      <c r="HM627" s="184"/>
      <c r="HO627" s="284">
        <v>1249.8661813510332</v>
      </c>
      <c r="HQ627" s="154"/>
      <c r="HS627" s="238">
        <v>10</v>
      </c>
      <c r="HT627" s="154"/>
      <c r="HU627" s="239"/>
      <c r="HW627">
        <v>28.49463609</v>
      </c>
      <c r="HX627" s="239"/>
      <c r="HY627" s="154"/>
      <c r="HZ627" s="154"/>
      <c r="IA627" s="184"/>
      <c r="IB627" s="184"/>
      <c r="ID627" s="184"/>
      <c r="IE627" s="185"/>
      <c r="IF627" s="185"/>
      <c r="IG627" s="184"/>
    </row>
    <row r="628" spans="1:241" ht="15" customHeight="1" x14ac:dyDescent="0.35">
      <c r="A628" s="198">
        <v>625</v>
      </c>
      <c r="E628" s="245">
        <v>109515</v>
      </c>
      <c r="F628" s="244"/>
      <c r="G628" s="244"/>
      <c r="H628" s="244"/>
      <c r="I628" s="244"/>
      <c r="J628" s="244"/>
      <c r="K628" s="244"/>
      <c r="L628" s="244"/>
      <c r="M628" s="244"/>
      <c r="N628" s="244"/>
      <c r="O628" s="244"/>
      <c r="P628" s="244"/>
      <c r="Q628" s="244"/>
      <c r="R628" s="244"/>
      <c r="S628" s="244"/>
      <c r="U628" s="244"/>
      <c r="V628" s="244"/>
      <c r="W628" s="244"/>
      <c r="X628" s="244"/>
      <c r="Y628" s="244"/>
      <c r="Z628" s="244"/>
      <c r="AA628" s="244"/>
      <c r="AB628" s="244"/>
      <c r="AC628" s="244"/>
      <c r="AD628" s="244"/>
      <c r="AE628" s="244"/>
      <c r="AF628" s="244"/>
      <c r="AG628" s="244"/>
      <c r="AH628" s="242"/>
      <c r="AI628" s="244"/>
      <c r="AJ628" s="244"/>
      <c r="AK628" s="244"/>
      <c r="AL628" s="244"/>
      <c r="AM628" s="244"/>
      <c r="AN628" s="244"/>
      <c r="AO628" s="244"/>
      <c r="AP628" s="244"/>
      <c r="AQ628" s="244"/>
      <c r="AR628" s="244"/>
      <c r="AS628" s="244"/>
      <c r="AT628" s="244"/>
      <c r="AU628" s="244"/>
      <c r="AV628" s="244"/>
      <c r="AW628" s="244"/>
      <c r="AX628" s="244"/>
      <c r="AY628" s="244"/>
      <c r="AZ628" s="244"/>
      <c r="BA628" s="244"/>
      <c r="BB628" s="244"/>
      <c r="BC628" s="244"/>
      <c r="BD628" s="244"/>
      <c r="BE628" s="244"/>
      <c r="BF628" s="244"/>
      <c r="BG628" s="244"/>
      <c r="BH628" s="244"/>
      <c r="BI628" s="244"/>
      <c r="BJ628" s="244"/>
      <c r="BK628" s="244"/>
      <c r="BL628" s="244"/>
      <c r="BM628" s="244"/>
      <c r="BN628" s="244"/>
      <c r="BO628" s="244"/>
      <c r="BP628" s="244"/>
      <c r="BQ628" s="244"/>
      <c r="BR628" s="244"/>
      <c r="BS628" s="244"/>
      <c r="BT628" s="244"/>
      <c r="BU628" s="244"/>
      <c r="BW628" s="244"/>
      <c r="BX628" s="244"/>
      <c r="BY628" s="244"/>
      <c r="BZ628" s="244"/>
      <c r="CA628" s="244"/>
      <c r="CB628" s="244"/>
      <c r="CC628" s="244"/>
      <c r="CE628" s="244"/>
      <c r="CF628" s="244"/>
      <c r="CG628" s="244"/>
      <c r="CH628" s="244"/>
      <c r="CI628" s="244"/>
      <c r="CJ628" s="244"/>
      <c r="CK628" s="244"/>
      <c r="CL628" s="244"/>
      <c r="CM628" s="244"/>
      <c r="CN628" s="244"/>
      <c r="CO628" s="257"/>
      <c r="CP628" s="244"/>
      <c r="CQ628" s="244"/>
      <c r="CR628" s="244"/>
      <c r="CS628" s="244"/>
      <c r="CT628" s="244"/>
      <c r="CU628" s="244"/>
      <c r="CV628" s="244"/>
      <c r="CW628" s="244"/>
      <c r="CX628" s="244"/>
      <c r="CY628" s="244"/>
      <c r="CZ628" s="244"/>
      <c r="DA628" s="244"/>
      <c r="DE628" s="244"/>
      <c r="DF628" s="244"/>
      <c r="DG628" s="244"/>
      <c r="DH628" s="244"/>
      <c r="DI628" s="244"/>
      <c r="DJ628" s="244"/>
      <c r="DK628" s="244"/>
      <c r="DL628" s="244"/>
      <c r="DM628" s="244"/>
      <c r="DN628" s="244"/>
      <c r="DO628" s="244"/>
      <c r="DP628" s="244"/>
      <c r="DQ628" s="244"/>
      <c r="DR628" s="244"/>
      <c r="DS628" s="244"/>
      <c r="DT628" s="244"/>
      <c r="DU628" s="244"/>
      <c r="DV628" s="244"/>
      <c r="DW628" s="244"/>
      <c r="DX628" s="244"/>
      <c r="DY628" s="244"/>
      <c r="DZ628" s="244"/>
      <c r="EA628" s="244"/>
      <c r="EB628" s="244"/>
      <c r="EC628"/>
      <c r="EE628"/>
      <c r="EK628" s="242">
        <v>0.8</v>
      </c>
      <c r="EO628" s="244"/>
      <c r="EP628" s="244"/>
      <c r="GA628" s="267"/>
      <c r="GB628" s="267"/>
      <c r="GC628" s="267"/>
      <c r="GD628" s="267"/>
      <c r="GE628" s="267"/>
      <c r="GF628" s="267"/>
      <c r="GG628" s="267"/>
      <c r="GH628" s="267"/>
      <c r="GI628" s="267"/>
      <c r="GJ628" s="267"/>
      <c r="GK628" s="267"/>
      <c r="GL628" s="267"/>
      <c r="GM628" s="267"/>
      <c r="GN628" s="267"/>
      <c r="GO628" s="267"/>
      <c r="GP628" s="254"/>
      <c r="GQ628" s="254"/>
      <c r="GR628" s="254"/>
      <c r="GS628" s="254"/>
      <c r="GT628" s="254"/>
      <c r="GU628" s="184"/>
      <c r="GV628" s="184"/>
      <c r="GW628" s="184"/>
      <c r="GX628" s="184"/>
      <c r="GY628" s="184"/>
      <c r="GZ628" s="184"/>
      <c r="HC628" s="184"/>
      <c r="HG628" s="184"/>
      <c r="HH628" s="184"/>
      <c r="HI628" s="184"/>
      <c r="HJ628" s="184"/>
      <c r="HK628" s="184"/>
      <c r="HL628" s="184"/>
      <c r="HM628" s="184"/>
      <c r="HO628" s="284">
        <v>1387.7653222389151</v>
      </c>
      <c r="HQ628" s="154"/>
      <c r="HS628" s="238"/>
      <c r="HT628" s="154"/>
      <c r="HU628" s="239"/>
      <c r="HW628" s="239">
        <v>30.5</v>
      </c>
      <c r="HX628" s="239"/>
      <c r="HY628" s="154"/>
      <c r="HZ628" s="154"/>
      <c r="IA628" s="184"/>
      <c r="IB628" s="184"/>
      <c r="ID628" s="184"/>
      <c r="IE628" s="185"/>
      <c r="IF628" s="185"/>
      <c r="IG628" s="184"/>
    </row>
    <row r="629" spans="1:241" ht="15" customHeight="1" x14ac:dyDescent="0.35">
      <c r="A629" s="156">
        <v>626</v>
      </c>
      <c r="B629" s="197" t="s">
        <v>77</v>
      </c>
      <c r="F629" s="244"/>
      <c r="G629" s="244"/>
      <c r="H629" s="244"/>
      <c r="I629" s="244"/>
      <c r="J629" s="244"/>
      <c r="K629" s="244"/>
      <c r="L629" s="244"/>
      <c r="M629" s="244"/>
      <c r="N629" s="244"/>
      <c r="O629" s="244"/>
      <c r="P629" s="244"/>
      <c r="Q629" s="244"/>
      <c r="R629" s="244"/>
      <c r="S629" s="244"/>
      <c r="U629" s="244"/>
      <c r="V629" s="244"/>
      <c r="W629" s="244"/>
      <c r="X629" s="244"/>
      <c r="Y629" s="244"/>
      <c r="Z629" s="244"/>
      <c r="AA629" s="244"/>
      <c r="AB629" s="244"/>
      <c r="AC629" s="244"/>
      <c r="AD629" s="244"/>
      <c r="AE629" s="244"/>
      <c r="AF629" s="244"/>
      <c r="AG629" s="244"/>
      <c r="AH629" s="242"/>
      <c r="AI629" s="244"/>
      <c r="AJ629" s="244"/>
      <c r="AK629" s="244"/>
      <c r="AL629" s="244"/>
      <c r="AM629" s="244"/>
      <c r="AN629" s="244"/>
      <c r="AO629" s="244"/>
      <c r="AP629" s="244"/>
      <c r="AQ629" s="244"/>
      <c r="AR629" s="244"/>
      <c r="AS629" s="244"/>
      <c r="AT629" s="244"/>
      <c r="AU629" s="244"/>
      <c r="AV629" s="244"/>
      <c r="AW629" s="244"/>
      <c r="AX629" s="244"/>
      <c r="AY629" s="244"/>
      <c r="AZ629" s="244"/>
      <c r="BA629" s="244"/>
      <c r="BB629" s="244"/>
      <c r="BC629" s="244"/>
      <c r="BD629" s="244"/>
      <c r="BE629" s="244"/>
      <c r="BF629" s="244"/>
      <c r="BG629" s="244"/>
      <c r="BH629" s="244"/>
      <c r="BI629" s="244"/>
      <c r="BJ629" s="244"/>
      <c r="BK629" s="244"/>
      <c r="BL629" s="244"/>
      <c r="BM629" s="244"/>
      <c r="BN629" s="244"/>
      <c r="BO629" s="244"/>
      <c r="BP629" s="244"/>
      <c r="BQ629" s="244"/>
      <c r="BR629" s="244"/>
      <c r="BS629" s="244"/>
      <c r="BT629" s="244"/>
      <c r="BU629" s="244"/>
      <c r="BW629" s="244"/>
      <c r="BX629" s="244"/>
      <c r="BY629" s="244"/>
      <c r="BZ629" s="244"/>
      <c r="CA629" s="244"/>
      <c r="CB629" s="244"/>
      <c r="CC629" s="244"/>
      <c r="CE629" s="244"/>
      <c r="CF629" s="244"/>
      <c r="CG629" s="244"/>
      <c r="CH629" s="244"/>
      <c r="CI629" s="244"/>
      <c r="CJ629" s="244"/>
      <c r="CK629" s="244"/>
      <c r="CL629" s="244"/>
      <c r="CM629" s="244"/>
      <c r="CN629" s="244"/>
      <c r="CO629" s="257"/>
      <c r="CP629" s="244"/>
      <c r="CQ629" s="244"/>
      <c r="CR629" s="244"/>
      <c r="CS629" s="244"/>
      <c r="CT629" s="244"/>
      <c r="CU629" s="244"/>
      <c r="CV629" s="244"/>
      <c r="CW629" s="244"/>
      <c r="CX629" s="244"/>
      <c r="CY629" s="244"/>
      <c r="CZ629" s="244"/>
      <c r="DA629" s="244"/>
      <c r="DE629" s="244"/>
      <c r="DF629" s="244"/>
      <c r="DG629" s="244"/>
      <c r="DH629" s="244"/>
      <c r="DI629" s="244"/>
      <c r="DJ629" s="244"/>
      <c r="DK629" s="244"/>
      <c r="DL629" s="244"/>
      <c r="DM629" s="244"/>
      <c r="DN629" s="244"/>
      <c r="DO629" s="244"/>
      <c r="DP629" s="244"/>
      <c r="DQ629" s="244"/>
      <c r="DR629" s="244"/>
      <c r="DS629" s="244"/>
      <c r="DT629" s="244"/>
      <c r="DU629" s="244"/>
      <c r="DV629" s="244"/>
      <c r="DW629" s="244"/>
      <c r="DX629" s="244"/>
      <c r="DY629" s="244"/>
      <c r="DZ629" s="244"/>
      <c r="EA629" s="244"/>
      <c r="EB629" s="244"/>
      <c r="EC629"/>
      <c r="ED629" s="244"/>
      <c r="EE629"/>
      <c r="EK629" s="242"/>
      <c r="EO629" s="244"/>
      <c r="EP629" s="244"/>
      <c r="GA629" s="254"/>
      <c r="GB629" s="254"/>
      <c r="GC629" s="254"/>
      <c r="GD629" s="254"/>
      <c r="GE629" s="254"/>
      <c r="GF629" s="254"/>
      <c r="GG629" s="254"/>
      <c r="GH629" s="254"/>
      <c r="GI629" s="254"/>
      <c r="GJ629" s="254"/>
      <c r="GK629" s="254"/>
      <c r="GL629" s="254"/>
      <c r="GM629" s="254"/>
      <c r="GN629" s="254"/>
      <c r="GO629" s="254"/>
      <c r="GP629" s="254"/>
      <c r="GQ629" s="254"/>
      <c r="GR629" s="254"/>
      <c r="GS629" s="254"/>
      <c r="GT629" s="254"/>
      <c r="GU629" s="184"/>
      <c r="GV629" s="184"/>
      <c r="GW629" s="184"/>
      <c r="GX629" s="184"/>
      <c r="GY629" s="184"/>
      <c r="GZ629" s="184"/>
      <c r="HC629" s="184"/>
      <c r="HG629" s="184"/>
      <c r="HH629" s="184"/>
      <c r="HI629" s="184"/>
      <c r="HJ629" s="184"/>
      <c r="HK629" s="184"/>
      <c r="HL629" s="184"/>
      <c r="HM629" s="184"/>
      <c r="HO629" s="183"/>
      <c r="HQ629" s="154"/>
      <c r="HS629" s="238"/>
      <c r="HT629" s="154"/>
      <c r="HU629" s="239"/>
      <c r="HW629" s="239"/>
      <c r="HX629" s="239"/>
      <c r="HY629" s="154"/>
      <c r="HZ629" s="154"/>
      <c r="IA629" s="184"/>
      <c r="IB629" s="184"/>
      <c r="ID629" s="184"/>
      <c r="IE629" s="185"/>
      <c r="IF629" s="185"/>
      <c r="IG629" s="184"/>
    </row>
    <row r="630" spans="1:241" ht="15" customHeight="1" x14ac:dyDescent="0.25">
      <c r="A630" s="156">
        <v>627</v>
      </c>
      <c r="B630" s="197">
        <v>1991</v>
      </c>
      <c r="E630" s="245">
        <v>89457</v>
      </c>
      <c r="G630" s="245">
        <v>11421</v>
      </c>
      <c r="I630" s="245">
        <v>15278</v>
      </c>
      <c r="K630" s="245">
        <v>11839</v>
      </c>
      <c r="M630" s="242">
        <f>G630/E630*100</f>
        <v>12.767027733995103</v>
      </c>
      <c r="N630" s="242"/>
      <c r="O630" s="242">
        <f>I630/E630*100</f>
        <v>17.07859642062667</v>
      </c>
      <c r="P630" s="242"/>
      <c r="Q630" s="242">
        <f>K630/E630*100</f>
        <v>13.234291335501974</v>
      </c>
      <c r="R630" s="242"/>
      <c r="S630" s="242">
        <v>33</v>
      </c>
      <c r="U630" s="242"/>
      <c r="V630" s="242"/>
      <c r="W630" s="245">
        <v>131</v>
      </c>
      <c r="Y630" s="258">
        <v>0.15682424909915843</v>
      </c>
      <c r="Z630" s="258"/>
      <c r="AA630" s="245">
        <v>23277</v>
      </c>
      <c r="AC630" s="242">
        <v>27.865633941077178</v>
      </c>
      <c r="AD630" s="242"/>
      <c r="AE630" s="245">
        <v>16965</v>
      </c>
      <c r="AG630" s="242">
        <v>20.309338824177271</v>
      </c>
      <c r="AH630" s="242"/>
      <c r="AI630" s="245">
        <v>2.4766013826841737</v>
      </c>
      <c r="AK630" s="245">
        <v>75</v>
      </c>
      <c r="AM630" s="245">
        <v>981</v>
      </c>
      <c r="AO630" s="245">
        <v>604</v>
      </c>
      <c r="AQ630" s="245">
        <v>7</v>
      </c>
      <c r="AS630" s="245">
        <v>309</v>
      </c>
      <c r="AU630" s="245">
        <v>373</v>
      </c>
      <c r="AW630" s="245">
        <v>119</v>
      </c>
      <c r="AY630" s="245">
        <v>626</v>
      </c>
      <c r="BC630" s="245">
        <v>983</v>
      </c>
      <c r="BE630" s="245">
        <v>220</v>
      </c>
      <c r="BG630" s="245">
        <v>9</v>
      </c>
      <c r="BI630" s="245">
        <v>754</v>
      </c>
      <c r="BK630" s="242"/>
      <c r="BL630" s="242"/>
      <c r="BM630" s="245">
        <v>363</v>
      </c>
      <c r="BO630" s="245">
        <v>1094</v>
      </c>
      <c r="BQ630" s="245">
        <v>608</v>
      </c>
      <c r="BS630" s="245">
        <v>3555</v>
      </c>
      <c r="BU630" s="245">
        <v>13572</v>
      </c>
      <c r="BW630" s="242"/>
      <c r="BX630" s="242"/>
      <c r="BY630" s="245">
        <v>4.0928709629409132</v>
      </c>
      <c r="CA630" s="245">
        <v>13256</v>
      </c>
      <c r="CC630" s="259">
        <v>15.869177450827818</v>
      </c>
      <c r="CE630" s="242"/>
      <c r="CF630" s="242"/>
      <c r="CG630" s="245">
        <v>40688</v>
      </c>
      <c r="CI630" s="245">
        <v>4629</v>
      </c>
      <c r="CK630" s="245">
        <v>23645</v>
      </c>
      <c r="CM630" s="250">
        <f>CI630/SUM(CG630,CI630)*100</f>
        <v>10.214709711587263</v>
      </c>
      <c r="CN630" s="242"/>
      <c r="CO630" s="253">
        <v>2.0692677226694363</v>
      </c>
      <c r="CP630" s="242"/>
      <c r="CQ630" s="250">
        <f>SUM(CG630,CI630)/SUM(CG630,CI630,CK630)*100</f>
        <v>65.713001363069509</v>
      </c>
      <c r="CR630" s="242"/>
      <c r="CS630" s="245">
        <v>9.7207303974221269</v>
      </c>
      <c r="CU630" s="245">
        <v>11470</v>
      </c>
      <c r="CW630" s="245">
        <v>1844</v>
      </c>
      <c r="CY630" s="259">
        <f t="shared" ref="CY630:CY635" si="226">CU630/CG630*100</f>
        <v>28.190129767990562</v>
      </c>
      <c r="CZ630" s="259"/>
      <c r="DA630" s="259">
        <f t="shared" ref="DA630:DA635" si="227">CW630/CG630*100</f>
        <v>4.5320487613055445</v>
      </c>
      <c r="DE630" s="245">
        <v>17497</v>
      </c>
      <c r="DG630" s="245">
        <v>16436</v>
      </c>
      <c r="DI630" s="245">
        <v>6119</v>
      </c>
      <c r="DK630" s="245">
        <v>40972</v>
      </c>
      <c r="DM630" s="242">
        <v>42.704773991994536</v>
      </c>
      <c r="DN630" s="242"/>
      <c r="DO630" s="242">
        <v>40.11520062481695</v>
      </c>
      <c r="DP630" s="242"/>
      <c r="DQ630" s="242">
        <v>14.934589475739529</v>
      </c>
      <c r="DR630" s="242"/>
      <c r="DS630" s="245">
        <v>15255</v>
      </c>
      <c r="DU630" s="245">
        <v>1495</v>
      </c>
      <c r="DW630" s="245">
        <v>36461</v>
      </c>
      <c r="DY630" s="242">
        <v>41.839225473793917</v>
      </c>
      <c r="DZ630" s="242"/>
      <c r="EA630" s="242">
        <v>4.1002715229971756</v>
      </c>
      <c r="EB630" s="242"/>
      <c r="EC630" s="242">
        <v>760000</v>
      </c>
      <c r="ED630" s="242"/>
      <c r="EE630" s="242">
        <v>349000</v>
      </c>
      <c r="EF630" s="242"/>
      <c r="EG630" s="260">
        <v>6.8349568186382808</v>
      </c>
      <c r="EH630" s="242"/>
      <c r="EI630" s="260">
        <v>3.4833801968266722</v>
      </c>
      <c r="EJ630" s="242"/>
      <c r="EK630" s="242">
        <v>0.4</v>
      </c>
      <c r="EO630" s="259">
        <v>7.1998952742505562</v>
      </c>
      <c r="EP630" s="259"/>
      <c r="EQ630" s="244">
        <v>8763</v>
      </c>
      <c r="ES630" s="244">
        <v>8052</v>
      </c>
      <c r="EU630" s="244">
        <v>2383</v>
      </c>
      <c r="EW630" s="244">
        <v>923</v>
      </c>
      <c r="EY630" s="244">
        <v>20121</v>
      </c>
      <c r="FA630" s="244">
        <v>13152</v>
      </c>
      <c r="FC630" s="244">
        <v>3259</v>
      </c>
      <c r="FE630" s="244">
        <v>3261</v>
      </c>
      <c r="FG630" s="244">
        <v>39793</v>
      </c>
      <c r="FI630" s="242">
        <v>22.021461060990628</v>
      </c>
      <c r="FJ630" s="242"/>
      <c r="FK630" s="242">
        <v>20.234714648304976</v>
      </c>
      <c r="FL630" s="242"/>
      <c r="FM630" s="242">
        <v>5.9884904380167363</v>
      </c>
      <c r="FN630" s="242"/>
      <c r="FO630" s="242">
        <v>2.3195034302515518</v>
      </c>
      <c r="FP630" s="242"/>
      <c r="FQ630" s="242">
        <v>50.564169577563888</v>
      </c>
      <c r="FR630" s="242"/>
      <c r="FS630" s="242">
        <v>33.051039127484735</v>
      </c>
      <c r="FT630" s="242"/>
      <c r="FU630" s="242">
        <v>8.1898826426758475</v>
      </c>
      <c r="FV630" s="242"/>
      <c r="FW630" s="242">
        <v>8.1949086522755259</v>
      </c>
      <c r="GA630" s="254">
        <v>2.9282576866764276</v>
      </c>
      <c r="GB630" s="254"/>
      <c r="GC630" s="254">
        <v>6.9278547539417099</v>
      </c>
      <c r="GD630" s="254"/>
      <c r="GE630" s="254">
        <v>32.209961228750373</v>
      </c>
      <c r="GF630" s="254"/>
      <c r="GG630" s="254">
        <v>93.862815884476532</v>
      </c>
      <c r="GH630" s="254"/>
      <c r="GI630" s="254">
        <v>71.818442976156277</v>
      </c>
      <c r="GJ630" s="254"/>
      <c r="GK630" s="254">
        <v>15.446500402252616</v>
      </c>
      <c r="GL630" s="254"/>
      <c r="GM630" s="254">
        <v>0</v>
      </c>
      <c r="GN630" s="254"/>
      <c r="GO630" s="254">
        <v>40.306719996464324</v>
      </c>
      <c r="GP630" s="254"/>
      <c r="GQ630" s="254">
        <v>928</v>
      </c>
      <c r="GR630" s="254"/>
      <c r="GS630" s="254">
        <v>71.5</v>
      </c>
      <c r="GT630" s="254"/>
      <c r="GU630" s="184">
        <v>55.9</v>
      </c>
      <c r="GV630" s="184"/>
      <c r="GW630" s="184">
        <v>78.42</v>
      </c>
      <c r="GX630" s="184"/>
      <c r="GY630" s="184">
        <v>61.35</v>
      </c>
      <c r="GZ630" s="184"/>
      <c r="HA630" s="184">
        <v>98.4</v>
      </c>
      <c r="HC630" s="184">
        <v>14</v>
      </c>
      <c r="HG630" s="184">
        <v>779</v>
      </c>
      <c r="HH630" s="184"/>
      <c r="HI630" s="184">
        <v>10773</v>
      </c>
      <c r="HJ630" s="184"/>
      <c r="HK630" s="184">
        <v>394</v>
      </c>
      <c r="HL630" s="184"/>
      <c r="HM630" s="184">
        <v>13883</v>
      </c>
      <c r="HO630" s="183">
        <v>415.9105510533019</v>
      </c>
      <c r="HQ630" s="154"/>
      <c r="HS630" s="238">
        <v>7</v>
      </c>
      <c r="HT630" s="154"/>
      <c r="HU630" s="239"/>
      <c r="HW630" s="239">
        <v>24.5</v>
      </c>
      <c r="HX630" s="239"/>
      <c r="HY630" s="154"/>
      <c r="HZ630" s="154"/>
      <c r="IA630" s="184">
        <v>1</v>
      </c>
      <c r="IB630" s="184"/>
      <c r="IC630" s="184">
        <v>115</v>
      </c>
      <c r="ID630" s="184"/>
      <c r="IE630" s="185">
        <v>0.10880208900010881</v>
      </c>
      <c r="IF630" s="185"/>
      <c r="IG630" s="184">
        <v>12.512240235012513</v>
      </c>
    </row>
    <row r="631" spans="1:241" ht="15" customHeight="1" x14ac:dyDescent="0.25">
      <c r="A631" s="156">
        <v>628</v>
      </c>
      <c r="B631" s="197">
        <v>1996</v>
      </c>
      <c r="E631" s="245">
        <v>89978</v>
      </c>
      <c r="G631" s="245">
        <v>10934</v>
      </c>
      <c r="I631" s="245">
        <v>13911</v>
      </c>
      <c r="K631" s="245">
        <v>11940</v>
      </c>
      <c r="M631" s="242">
        <f t="shared" ref="M631:M635" si="228">G631/E631*100</f>
        <v>12.151859343395053</v>
      </c>
      <c r="N631" s="242"/>
      <c r="O631" s="242">
        <f t="shared" ref="O631:O634" si="229">I631/E631*100</f>
        <v>15.460445886772323</v>
      </c>
      <c r="P631" s="242"/>
      <c r="Q631" s="242">
        <f t="shared" ref="Q631:Q634" si="230">K631/E631*100</f>
        <v>13.269910422547735</v>
      </c>
      <c r="R631" s="242"/>
      <c r="S631" s="242">
        <v>34</v>
      </c>
      <c r="U631" s="242"/>
      <c r="V631" s="242"/>
      <c r="W631" s="245">
        <v>138</v>
      </c>
      <c r="Y631" s="258">
        <v>0.16370106761565836</v>
      </c>
      <c r="Z631" s="258"/>
      <c r="AA631" s="245">
        <v>23093</v>
      </c>
      <c r="AC631" s="242">
        <v>27.393831553973904</v>
      </c>
      <c r="AD631" s="242"/>
      <c r="AE631" s="245">
        <v>16692</v>
      </c>
      <c r="AG631" s="242">
        <v>19.800711743772244</v>
      </c>
      <c r="AH631" s="242"/>
      <c r="AI631" s="245">
        <v>1.7605574252904665</v>
      </c>
      <c r="AK631" s="245">
        <v>75</v>
      </c>
      <c r="AM631" s="245">
        <v>931</v>
      </c>
      <c r="AO631" s="245">
        <v>609</v>
      </c>
      <c r="AQ631" s="245">
        <v>10</v>
      </c>
      <c r="AS631" s="245">
        <v>260</v>
      </c>
      <c r="AU631" s="245">
        <v>386</v>
      </c>
      <c r="AW631" s="245">
        <v>133</v>
      </c>
      <c r="AY631" s="245">
        <v>538</v>
      </c>
      <c r="BC631" s="245">
        <v>1012</v>
      </c>
      <c r="BE631" s="245">
        <v>262</v>
      </c>
      <c r="BG631" s="245">
        <v>9</v>
      </c>
      <c r="BI631" s="245">
        <v>741</v>
      </c>
      <c r="BK631" s="242"/>
      <c r="BL631" s="242"/>
      <c r="BM631" s="245">
        <v>421</v>
      </c>
      <c r="BO631" s="245">
        <v>1451</v>
      </c>
      <c r="BQ631" s="245">
        <v>905</v>
      </c>
      <c r="BS631" s="245">
        <v>4040</v>
      </c>
      <c r="BU631" s="245">
        <v>16956</v>
      </c>
      <c r="BW631" s="242"/>
      <c r="BX631" s="242"/>
      <c r="BY631" s="245">
        <v>2.9677993767621311</v>
      </c>
      <c r="CA631" s="245">
        <v>17799</v>
      </c>
      <c r="CC631" s="259">
        <v>21.113879003558718</v>
      </c>
      <c r="CE631" s="242"/>
      <c r="CF631" s="242"/>
      <c r="CG631" s="245">
        <v>43296</v>
      </c>
      <c r="CI631" s="245">
        <v>3275</v>
      </c>
      <c r="CK631" s="245">
        <v>23675</v>
      </c>
      <c r="CM631" s="250">
        <f t="shared" ref="CM631:CM635" si="231">CI631/SUM(CG631,CI631)*100</f>
        <v>7.0322733031285569</v>
      </c>
      <c r="CN631" s="242"/>
      <c r="CO631" s="253">
        <v>3.0459531195036935</v>
      </c>
      <c r="CP631" s="242"/>
      <c r="CQ631" s="250">
        <f t="shared" ref="CQ631:CQ635" si="232">SUM(CG631,CI631)/SUM(CG631,CI631,CK631)*100</f>
        <v>66.297013353073481</v>
      </c>
      <c r="CR631" s="242"/>
      <c r="CS631" s="245">
        <v>6.0915867944621933</v>
      </c>
      <c r="CU631" s="245">
        <v>13915</v>
      </c>
      <c r="CW631" s="245">
        <v>1416</v>
      </c>
      <c r="CY631" s="259">
        <f t="shared" si="226"/>
        <v>32.139227642276424</v>
      </c>
      <c r="CZ631" s="259"/>
      <c r="DA631" s="259">
        <f t="shared" si="227"/>
        <v>3.270509977827051</v>
      </c>
      <c r="DE631" s="245">
        <v>18156</v>
      </c>
      <c r="DG631" s="245">
        <v>15924</v>
      </c>
      <c r="DI631" s="245">
        <v>6073</v>
      </c>
      <c r="DK631" s="245">
        <v>41960</v>
      </c>
      <c r="DM631" s="242">
        <v>43.269780743565299</v>
      </c>
      <c r="DN631" s="242"/>
      <c r="DO631" s="242">
        <v>37.950428979980934</v>
      </c>
      <c r="DP631" s="242"/>
      <c r="DQ631" s="242">
        <v>14.473307912297425</v>
      </c>
      <c r="DR631" s="242"/>
      <c r="DS631" s="245">
        <v>15772</v>
      </c>
      <c r="DU631" s="245">
        <v>1163</v>
      </c>
      <c r="DW631" s="245">
        <v>37821</v>
      </c>
      <c r="DY631" s="242">
        <v>41.701700113693448</v>
      </c>
      <c r="DZ631" s="242"/>
      <c r="EA631" s="242">
        <v>3.0750112371433858</v>
      </c>
      <c r="EB631" s="242"/>
      <c r="EC631" s="242">
        <v>835000</v>
      </c>
      <c r="ED631" s="242"/>
      <c r="EE631" s="242">
        <v>364000</v>
      </c>
      <c r="EF631" s="242"/>
      <c r="EG631" s="260">
        <v>9.606489717498043</v>
      </c>
      <c r="EH631" s="242"/>
      <c r="EI631" s="260">
        <v>5.2479897530776345</v>
      </c>
      <c r="EJ631" s="242"/>
      <c r="EK631" s="242">
        <v>0.70000000000000007</v>
      </c>
      <c r="EO631" s="259">
        <v>2.4728632017827619</v>
      </c>
      <c r="EP631" s="259"/>
      <c r="EQ631" s="244">
        <v>9271</v>
      </c>
      <c r="ES631" s="244">
        <v>8321</v>
      </c>
      <c r="EU631" s="244">
        <v>2318</v>
      </c>
      <c r="EW631" s="244">
        <v>798</v>
      </c>
      <c r="EY631" s="244">
        <v>20708</v>
      </c>
      <c r="FA631" s="244">
        <v>12821</v>
      </c>
      <c r="FC631" s="244">
        <v>3462</v>
      </c>
      <c r="FE631" s="244">
        <v>3670</v>
      </c>
      <c r="FG631" s="244">
        <v>40661</v>
      </c>
      <c r="FI631" s="242">
        <v>22.800718132854577</v>
      </c>
      <c r="FJ631" s="242"/>
      <c r="FK631" s="242">
        <v>20.464326996384745</v>
      </c>
      <c r="FL631" s="242"/>
      <c r="FM631" s="242">
        <v>5.7007943729863992</v>
      </c>
      <c r="FN631" s="242"/>
      <c r="FO631" s="242">
        <v>1.9625685546346621</v>
      </c>
      <c r="FP631" s="242"/>
      <c r="FQ631" s="242">
        <v>50.928408056860384</v>
      </c>
      <c r="FR631" s="242"/>
      <c r="FS631" s="242">
        <v>31.5314429059787</v>
      </c>
      <c r="FT631" s="242"/>
      <c r="FU631" s="242">
        <v>8.5143011731142852</v>
      </c>
      <c r="FV631" s="242"/>
      <c r="FW631" s="242">
        <v>9.0258478640466286</v>
      </c>
      <c r="GA631" s="254">
        <v>2.5073392291275529</v>
      </c>
      <c r="GB631" s="254"/>
      <c r="GC631" s="254">
        <v>4.6618625922260764</v>
      </c>
      <c r="GD631" s="254"/>
      <c r="GE631" s="254">
        <v>32.561880786748318</v>
      </c>
      <c r="GF631" s="254"/>
      <c r="GG631" s="254">
        <v>98.605163688723991</v>
      </c>
      <c r="GH631" s="254"/>
      <c r="GI631" s="254">
        <v>78.7896487062511</v>
      </c>
      <c r="GJ631" s="254"/>
      <c r="GK631" s="254">
        <v>16.617062676480764</v>
      </c>
      <c r="GL631" s="254"/>
      <c r="GM631" s="254">
        <v>2.0582710038647729</v>
      </c>
      <c r="GN631" s="254"/>
      <c r="GO631" s="254">
        <v>42.148729365899328</v>
      </c>
      <c r="GP631" s="254"/>
      <c r="GQ631" s="254">
        <v>956</v>
      </c>
      <c r="GR631" s="254"/>
      <c r="GS631" s="254">
        <v>76.510000000000005</v>
      </c>
      <c r="GT631" s="254"/>
      <c r="GU631" s="184">
        <v>56.92</v>
      </c>
      <c r="GV631" s="184"/>
      <c r="GW631" s="184">
        <v>75.98</v>
      </c>
      <c r="GX631" s="184"/>
      <c r="GY631" s="184">
        <v>57.77</v>
      </c>
      <c r="GZ631" s="184"/>
      <c r="HA631" s="184">
        <v>97.8</v>
      </c>
      <c r="HC631" s="184">
        <v>10.4</v>
      </c>
      <c r="HG631" s="184">
        <v>889</v>
      </c>
      <c r="HH631" s="184"/>
      <c r="HI631" s="184">
        <v>9839</v>
      </c>
      <c r="HJ631" s="184"/>
      <c r="HK631" s="184">
        <v>478</v>
      </c>
      <c r="HL631" s="184"/>
      <c r="HM631" s="184">
        <v>11813</v>
      </c>
      <c r="HO631" s="183">
        <v>415.84224823099368</v>
      </c>
      <c r="HQ631" s="154"/>
      <c r="HS631" s="238">
        <v>7</v>
      </c>
      <c r="HT631" s="154"/>
      <c r="HU631" s="239"/>
      <c r="HW631" s="239">
        <v>26.4</v>
      </c>
      <c r="HX631" s="239"/>
      <c r="HY631" s="154"/>
      <c r="HZ631" s="154"/>
      <c r="IA631" s="184">
        <v>3</v>
      </c>
      <c r="IB631" s="184"/>
      <c r="IC631" s="184">
        <v>130</v>
      </c>
      <c r="ID631" s="184"/>
      <c r="IE631" s="185">
        <v>0.32090709739530404</v>
      </c>
      <c r="IF631" s="185"/>
      <c r="IG631" s="184">
        <v>13.905974220463175</v>
      </c>
    </row>
    <row r="632" spans="1:241" ht="15" customHeight="1" x14ac:dyDescent="0.25">
      <c r="A632" s="156">
        <v>629</v>
      </c>
      <c r="B632" s="197">
        <v>2001</v>
      </c>
      <c r="E632" s="245">
        <v>91096</v>
      </c>
      <c r="G632" s="245">
        <v>11792</v>
      </c>
      <c r="I632" s="245">
        <v>12893</v>
      </c>
      <c r="K632" s="245">
        <v>11931</v>
      </c>
      <c r="M632" s="242">
        <f t="shared" si="228"/>
        <v>12.944585931325195</v>
      </c>
      <c r="N632" s="242"/>
      <c r="O632" s="242">
        <f t="shared" si="229"/>
        <v>14.153201018705541</v>
      </c>
      <c r="P632" s="242"/>
      <c r="Q632" s="242">
        <f t="shared" si="230"/>
        <v>13.097172213928163</v>
      </c>
      <c r="R632" s="242"/>
      <c r="S632" s="242">
        <v>35</v>
      </c>
      <c r="U632" s="242"/>
      <c r="V632" s="242"/>
      <c r="W632" s="245">
        <v>145</v>
      </c>
      <c r="Y632" s="258">
        <v>0.16588111472109093</v>
      </c>
      <c r="Z632" s="258"/>
      <c r="AA632" s="245">
        <v>22992</v>
      </c>
      <c r="AC632" s="242">
        <v>26.303024756326366</v>
      </c>
      <c r="AD632" s="242"/>
      <c r="AE632" s="245">
        <v>16454</v>
      </c>
      <c r="AG632" s="242">
        <v>18.823502493936758</v>
      </c>
      <c r="AH632" s="242"/>
      <c r="AI632" s="245">
        <v>1.452888310203563</v>
      </c>
      <c r="AK632" s="245">
        <v>53</v>
      </c>
      <c r="AM632" s="245">
        <v>885</v>
      </c>
      <c r="AO632" s="245">
        <v>750</v>
      </c>
      <c r="AQ632" s="245">
        <v>10</v>
      </c>
      <c r="AS632" s="245">
        <v>225</v>
      </c>
      <c r="AU632" s="245">
        <v>371</v>
      </c>
      <c r="AW632" s="245">
        <v>119</v>
      </c>
      <c r="AY632" s="245">
        <v>437</v>
      </c>
      <c r="BC632" s="245">
        <v>1039</v>
      </c>
      <c r="BE632" s="245">
        <v>285</v>
      </c>
      <c r="BG632" s="245">
        <v>8</v>
      </c>
      <c r="BI632" s="245">
        <v>746</v>
      </c>
      <c r="BK632" s="242"/>
      <c r="BL632" s="242"/>
      <c r="BM632" s="245">
        <v>562</v>
      </c>
      <c r="BO632" s="245">
        <v>2123</v>
      </c>
      <c r="BQ632" s="245">
        <v>996</v>
      </c>
      <c r="BS632" s="245">
        <v>4548</v>
      </c>
      <c r="BU632" s="245">
        <v>15539</v>
      </c>
      <c r="BW632" s="242"/>
      <c r="BX632" s="242"/>
      <c r="BY632" s="245">
        <v>3.1496062992125982</v>
      </c>
      <c r="CA632" s="245">
        <v>21724</v>
      </c>
      <c r="CC632" s="259">
        <v>24.852423008282614</v>
      </c>
      <c r="CE632" s="242"/>
      <c r="CF632" s="242"/>
      <c r="CG632" s="245">
        <v>45446</v>
      </c>
      <c r="CI632" s="245">
        <v>2422</v>
      </c>
      <c r="CK632" s="245">
        <v>21802</v>
      </c>
      <c r="CM632" s="250">
        <f t="shared" si="231"/>
        <v>5.0597476393415226</v>
      </c>
      <c r="CN632" s="242"/>
      <c r="CO632" s="253">
        <v>2.7416017053322754</v>
      </c>
      <c r="CP632" s="242"/>
      <c r="CQ632" s="250">
        <f t="shared" si="232"/>
        <v>68.706760442084118</v>
      </c>
      <c r="CR632" s="242"/>
      <c r="CS632" s="245">
        <v>4.1953663118346904</v>
      </c>
      <c r="CU632" s="245">
        <v>15593</v>
      </c>
      <c r="CW632" s="245">
        <v>1220</v>
      </c>
      <c r="CY632" s="259">
        <f t="shared" si="226"/>
        <v>34.311050477489772</v>
      </c>
      <c r="CZ632" s="259"/>
      <c r="DA632" s="259">
        <f t="shared" si="227"/>
        <v>2.6845046868811338</v>
      </c>
      <c r="DE632" s="245">
        <v>19219</v>
      </c>
      <c r="DG632" s="245">
        <v>16015</v>
      </c>
      <c r="DI632" s="245">
        <v>7977</v>
      </c>
      <c r="DK632" s="245">
        <v>43969</v>
      </c>
      <c r="DM632" s="242">
        <v>43.710341376879164</v>
      </c>
      <c r="DN632" s="242"/>
      <c r="DO632" s="242">
        <v>36.423389206031523</v>
      </c>
      <c r="DP632" s="242"/>
      <c r="DQ632" s="242">
        <v>18.142327548954945</v>
      </c>
      <c r="DR632" s="242"/>
      <c r="DS632" s="245">
        <v>15210</v>
      </c>
      <c r="DU632" s="245">
        <v>1264</v>
      </c>
      <c r="DW632" s="245">
        <v>39790</v>
      </c>
      <c r="DY632" s="242">
        <v>38.22568484543855</v>
      </c>
      <c r="DZ632" s="242"/>
      <c r="EA632" s="242">
        <v>3.1766775571751698</v>
      </c>
      <c r="EB632" s="242"/>
      <c r="EC632" s="242">
        <v>1020500</v>
      </c>
      <c r="ED632" s="242"/>
      <c r="EE632" s="242">
        <v>420000</v>
      </c>
      <c r="EF632" s="242"/>
      <c r="EG632" s="260">
        <v>11.992342109791775</v>
      </c>
      <c r="EH632" s="242"/>
      <c r="EI632" s="260">
        <v>5.2199850857568979</v>
      </c>
      <c r="EJ632" s="242"/>
      <c r="EK632" s="242">
        <v>1.6</v>
      </c>
      <c r="EO632" s="259">
        <v>1.7218645776778099</v>
      </c>
      <c r="EP632" s="259"/>
      <c r="EQ632" s="244">
        <v>10210</v>
      </c>
      <c r="ES632" s="244">
        <v>8682</v>
      </c>
      <c r="EU632" s="244">
        <v>2381</v>
      </c>
      <c r="EW632" s="244">
        <v>770</v>
      </c>
      <c r="EY632" s="244">
        <v>22043</v>
      </c>
      <c r="FA632" s="244">
        <v>13198</v>
      </c>
      <c r="FC632" s="244">
        <v>3866</v>
      </c>
      <c r="FE632" s="244">
        <v>3041</v>
      </c>
      <c r="FG632" s="244">
        <v>42148</v>
      </c>
      <c r="FI632" s="242">
        <v>24.224162475087784</v>
      </c>
      <c r="FJ632" s="242"/>
      <c r="FK632" s="242">
        <v>20.598842175192182</v>
      </c>
      <c r="FL632" s="242"/>
      <c r="FM632" s="242">
        <v>5.6491411217614118</v>
      </c>
      <c r="FN632" s="242"/>
      <c r="FO632" s="242">
        <v>1.8268957008636233</v>
      </c>
      <c r="FP632" s="242"/>
      <c r="FQ632" s="242">
        <v>52.299041472905003</v>
      </c>
      <c r="FR632" s="242"/>
      <c r="FS632" s="242">
        <v>31.313466831166366</v>
      </c>
      <c r="FT632" s="242"/>
      <c r="FU632" s="242">
        <v>9.1724399734269717</v>
      </c>
      <c r="FV632" s="242"/>
      <c r="FW632" s="242">
        <v>7.215051722501661</v>
      </c>
      <c r="GA632" s="254">
        <v>0</v>
      </c>
      <c r="GB632" s="254"/>
      <c r="GC632" s="254">
        <v>5.689238144897228</v>
      </c>
      <c r="GD632" s="254"/>
      <c r="GE632" s="254">
        <v>27.781415246064476</v>
      </c>
      <c r="GF632" s="254"/>
      <c r="GG632" s="254">
        <v>107.65821882561214</v>
      </c>
      <c r="GH632" s="254"/>
      <c r="GI632" s="254">
        <v>82.447899839653601</v>
      </c>
      <c r="GJ632" s="254"/>
      <c r="GK632" s="254">
        <v>18.406112104804016</v>
      </c>
      <c r="GL632" s="254"/>
      <c r="GM632" s="254">
        <v>0</v>
      </c>
      <c r="GN632" s="254"/>
      <c r="GO632" s="254">
        <v>43.14615882315757</v>
      </c>
      <c r="GP632" s="254"/>
      <c r="GQ632" s="254">
        <v>1024</v>
      </c>
      <c r="GR632" s="254"/>
      <c r="GS632" s="254">
        <v>74.3</v>
      </c>
      <c r="GT632" s="254"/>
      <c r="GU632" s="184">
        <v>56.7</v>
      </c>
      <c r="GV632" s="184"/>
      <c r="GW632" s="184">
        <v>65.5</v>
      </c>
      <c r="GX632" s="184"/>
      <c r="GY632" s="184">
        <v>52.4</v>
      </c>
      <c r="GZ632" s="184"/>
      <c r="HA632" s="184">
        <v>95.7</v>
      </c>
      <c r="HC632" s="184">
        <v>12.3</v>
      </c>
      <c r="HG632" s="184">
        <v>1006</v>
      </c>
      <c r="HH632" s="184"/>
      <c r="HI632" s="184">
        <v>9674</v>
      </c>
      <c r="HJ632" s="184"/>
      <c r="HK632" s="184">
        <v>525</v>
      </c>
      <c r="HL632" s="184"/>
      <c r="HM632" s="184">
        <v>11792</v>
      </c>
      <c r="HO632" s="183">
        <v>467.89215141479031</v>
      </c>
      <c r="HQ632" s="154"/>
      <c r="HS632" s="238">
        <v>7</v>
      </c>
      <c r="HT632" s="154"/>
      <c r="HU632" s="239"/>
      <c r="HW632" s="239">
        <v>22.529561469999997</v>
      </c>
      <c r="HX632" s="239"/>
      <c r="HY632" s="154"/>
      <c r="HZ632" s="154"/>
      <c r="IA632" s="184">
        <v>2</v>
      </c>
      <c r="IB632" s="184"/>
      <c r="IC632" s="184">
        <v>88</v>
      </c>
      <c r="ID632" s="184"/>
      <c r="IE632" s="185">
        <v>0.21284520832224765</v>
      </c>
      <c r="IF632" s="185"/>
      <c r="IG632" s="184">
        <v>9.3651891661788973</v>
      </c>
    </row>
    <row r="633" spans="1:241" ht="15" customHeight="1" x14ac:dyDescent="0.25">
      <c r="A633" s="156">
        <v>630</v>
      </c>
      <c r="B633" s="197">
        <v>2006</v>
      </c>
      <c r="E633" s="245">
        <v>91910</v>
      </c>
      <c r="G633" s="245">
        <v>11884</v>
      </c>
      <c r="I633" s="245">
        <v>13334</v>
      </c>
      <c r="K633" s="245">
        <v>12579</v>
      </c>
      <c r="M633" s="242">
        <f t="shared" si="228"/>
        <v>12.930040256772928</v>
      </c>
      <c r="N633" s="242"/>
      <c r="O633" s="242">
        <f t="shared" si="229"/>
        <v>14.507670547274506</v>
      </c>
      <c r="P633" s="242"/>
      <c r="Q633" s="242">
        <f t="shared" si="230"/>
        <v>13.686214775323686</v>
      </c>
      <c r="R633" s="242"/>
      <c r="S633" s="242">
        <v>36</v>
      </c>
      <c r="U633" s="242"/>
      <c r="V633" s="242"/>
      <c r="W633" s="245">
        <v>167</v>
      </c>
      <c r="Y633" s="258">
        <v>0.18524064645657937</v>
      </c>
      <c r="Z633" s="258"/>
      <c r="AA633" s="245">
        <v>24257</v>
      </c>
      <c r="AC633" s="242">
        <v>26.906481204175126</v>
      </c>
      <c r="AD633" s="242"/>
      <c r="AE633" s="245">
        <v>17506</v>
      </c>
      <c r="AG633" s="242">
        <v>19.418100340532206</v>
      </c>
      <c r="AH633" s="242"/>
      <c r="AI633" s="245">
        <v>3.4202410989627139</v>
      </c>
      <c r="AK633" s="245">
        <v>49</v>
      </c>
      <c r="AM633" s="245">
        <v>1725</v>
      </c>
      <c r="AO633" s="245">
        <v>1539</v>
      </c>
      <c r="AQ633" s="245">
        <v>10</v>
      </c>
      <c r="AS633" s="245">
        <v>252</v>
      </c>
      <c r="AU633" s="245">
        <v>439</v>
      </c>
      <c r="AW633" s="245">
        <v>104</v>
      </c>
      <c r="AY633" s="245">
        <v>477</v>
      </c>
      <c r="BC633" s="245">
        <v>796</v>
      </c>
      <c r="BE633" s="245">
        <v>284</v>
      </c>
      <c r="BG633" s="245">
        <v>7</v>
      </c>
      <c r="BI633" s="245">
        <v>505</v>
      </c>
      <c r="BK633" s="242"/>
      <c r="BL633" s="242"/>
      <c r="BM633" s="245">
        <v>1329</v>
      </c>
      <c r="BO633" s="245">
        <v>2275</v>
      </c>
      <c r="BQ633" s="245">
        <v>955</v>
      </c>
      <c r="BS633" s="245">
        <v>4449</v>
      </c>
      <c r="BU633" s="245">
        <v>18669</v>
      </c>
      <c r="BW633" s="242"/>
      <c r="BX633" s="242"/>
      <c r="BY633" s="245">
        <v>2.6</v>
      </c>
      <c r="CA633" s="245">
        <v>26316</v>
      </c>
      <c r="CC633" s="259">
        <v>29.190376360187681</v>
      </c>
      <c r="CE633" s="242"/>
      <c r="CF633" s="242"/>
      <c r="CG633" s="245">
        <v>46796</v>
      </c>
      <c r="CI633" s="245">
        <v>2025</v>
      </c>
      <c r="CK633" s="245">
        <v>21142</v>
      </c>
      <c r="CM633" s="250">
        <f t="shared" si="231"/>
        <v>4.1478052477417506</v>
      </c>
      <c r="CN633" s="242"/>
      <c r="CO633" s="253">
        <v>2.2941256479620362</v>
      </c>
      <c r="CP633" s="242"/>
      <c r="CQ633" s="250">
        <f t="shared" si="232"/>
        <v>69.781170047024858</v>
      </c>
      <c r="CR633" s="242"/>
      <c r="CS633" s="245">
        <v>3.9401276689412281</v>
      </c>
      <c r="CU633" s="245">
        <v>17483</v>
      </c>
      <c r="CW633" s="245">
        <v>1533</v>
      </c>
      <c r="CY633" s="259">
        <f t="shared" si="226"/>
        <v>37.360030771860842</v>
      </c>
      <c r="CZ633" s="259"/>
      <c r="DA633" s="259">
        <f t="shared" si="227"/>
        <v>3.2759210188905032</v>
      </c>
      <c r="DE633" s="245">
        <v>18397</v>
      </c>
      <c r="DG633" s="245">
        <v>15361</v>
      </c>
      <c r="DI633" s="245">
        <v>6717</v>
      </c>
      <c r="DK633" s="245">
        <v>40661</v>
      </c>
      <c r="DM633" s="242">
        <v>45.24482919751113</v>
      </c>
      <c r="DN633" s="242"/>
      <c r="DO633" s="242">
        <v>37.778214997171737</v>
      </c>
      <c r="DP633" s="242"/>
      <c r="DQ633" s="242">
        <v>16.519515014387252</v>
      </c>
      <c r="DR633" s="242"/>
      <c r="DS633" s="245">
        <v>15635</v>
      </c>
      <c r="DU633" s="245">
        <v>1442</v>
      </c>
      <c r="DW633" s="245">
        <v>40661</v>
      </c>
      <c r="DY633" s="242">
        <v>38.452079388111457</v>
      </c>
      <c r="DZ633" s="242"/>
      <c r="EA633" s="242">
        <v>3.5463958092521093</v>
      </c>
      <c r="EB633" s="242"/>
      <c r="EC633" s="242">
        <v>1050000</v>
      </c>
      <c r="ED633" s="242"/>
      <c r="EE633" s="242">
        <v>422750</v>
      </c>
      <c r="EF633" s="242"/>
      <c r="EG633" s="260">
        <v>14.053684964627921</v>
      </c>
      <c r="EH633" s="242"/>
      <c r="EI633" s="260">
        <v>5.8313557804244649</v>
      </c>
      <c r="EJ633" s="242"/>
      <c r="EK633" s="242">
        <v>1.0999999999999999</v>
      </c>
      <c r="EO633" s="259">
        <v>2.0323983800809962</v>
      </c>
      <c r="EP633" s="259"/>
      <c r="EQ633" s="244">
        <v>12001</v>
      </c>
      <c r="ES633" s="244">
        <v>9278</v>
      </c>
      <c r="EU633" s="244">
        <v>2664</v>
      </c>
      <c r="EW633" s="244">
        <v>768</v>
      </c>
      <c r="EY633" s="244">
        <v>24709</v>
      </c>
      <c r="FA633" s="261">
        <v>16133</v>
      </c>
      <c r="FB633" s="261"/>
      <c r="FC633" s="261">
        <v>9644</v>
      </c>
      <c r="FD633" s="261"/>
      <c r="FE633" s="261">
        <v>5848</v>
      </c>
      <c r="FF633" s="261"/>
      <c r="FG633" s="261">
        <v>49572</v>
      </c>
      <c r="FI633" s="263">
        <v>24.209231017509886</v>
      </c>
      <c r="FJ633" s="263"/>
      <c r="FK633" s="263">
        <v>18.716210764141046</v>
      </c>
      <c r="FL633" s="263"/>
      <c r="FM633" s="263">
        <v>5.3740014524328252</v>
      </c>
      <c r="FN633" s="263"/>
      <c r="FO633" s="263">
        <v>1.5492616799806342</v>
      </c>
      <c r="FP633" s="263"/>
      <c r="FQ633" s="263">
        <v>49.844670378439446</v>
      </c>
      <c r="FR633" s="263"/>
      <c r="FS633" s="263">
        <v>30.287258936496407</v>
      </c>
      <c r="FT633" s="263"/>
      <c r="FU633" s="263">
        <v>8.5108529008311145</v>
      </c>
      <c r="FV633" s="263"/>
      <c r="FW633" s="263">
        <v>6.0578552408617767</v>
      </c>
      <c r="GA633" s="254">
        <v>2.0851362027919578</v>
      </c>
      <c r="GB633" s="254"/>
      <c r="GC633" s="254">
        <v>5.3352395410154818</v>
      </c>
      <c r="GD633" s="254"/>
      <c r="GE633" s="254">
        <v>34.141162760719808</v>
      </c>
      <c r="GF633" s="254"/>
      <c r="GG633" s="254">
        <v>105.67432180300148</v>
      </c>
      <c r="GH633" s="254"/>
      <c r="GI633" s="254">
        <v>74.608730682519408</v>
      </c>
      <c r="GJ633" s="254"/>
      <c r="GK633" s="254">
        <v>23.637377968910364</v>
      </c>
      <c r="GL633" s="254"/>
      <c r="GM633" s="254">
        <v>1.0100316038050425</v>
      </c>
      <c r="GN633" s="254"/>
      <c r="GO633" s="254">
        <v>43.656136262876466</v>
      </c>
      <c r="GP633" s="254"/>
      <c r="GQ633" s="254">
        <v>977</v>
      </c>
      <c r="GR633" s="254"/>
      <c r="GS633" s="254">
        <v>89.2</v>
      </c>
      <c r="GT633" s="254"/>
      <c r="GU633" s="184">
        <v>70.900000000000006</v>
      </c>
      <c r="GV633" s="184"/>
      <c r="GW633" s="184">
        <v>76.099999999999994</v>
      </c>
      <c r="GX633" s="184"/>
      <c r="GY633" s="184">
        <v>60</v>
      </c>
      <c r="GZ633" s="184"/>
      <c r="HA633" s="184"/>
      <c r="HC633" s="184">
        <v>16.8345323741007</v>
      </c>
      <c r="HG633" s="184">
        <v>921</v>
      </c>
      <c r="HH633" s="184"/>
      <c r="HI633" s="184">
        <v>8129</v>
      </c>
      <c r="HJ633" s="184"/>
      <c r="HK633" s="184">
        <v>410</v>
      </c>
      <c r="HL633" s="184"/>
      <c r="HM633" s="184">
        <v>9944</v>
      </c>
      <c r="HO633" s="183">
        <v>566.4354087995082</v>
      </c>
      <c r="HQ633" s="154"/>
      <c r="HS633" s="238">
        <v>6</v>
      </c>
      <c r="HT633" s="154"/>
      <c r="HU633" s="239"/>
      <c r="HW633" s="239">
        <v>21.079000000000001</v>
      </c>
      <c r="HX633" s="239"/>
      <c r="HY633" s="154"/>
      <c r="HZ633" s="154"/>
      <c r="IA633" s="184">
        <v>0</v>
      </c>
      <c r="IB633" s="184"/>
      <c r="IC633" s="184">
        <v>105</v>
      </c>
      <c r="ID633" s="184"/>
      <c r="IE633" s="185">
        <v>0</v>
      </c>
      <c r="IF633" s="185"/>
      <c r="IG633" s="184">
        <v>11.025358324145534</v>
      </c>
    </row>
    <row r="634" spans="1:241" ht="15" customHeight="1" x14ac:dyDescent="0.25">
      <c r="A634" s="156">
        <v>631</v>
      </c>
      <c r="B634" s="197">
        <v>2011</v>
      </c>
      <c r="E634" s="245">
        <v>93485</v>
      </c>
      <c r="G634" s="245">
        <v>12104</v>
      </c>
      <c r="I634" s="245">
        <v>13208</v>
      </c>
      <c r="K634" s="245">
        <v>13419</v>
      </c>
      <c r="M634" s="242">
        <f t="shared" si="228"/>
        <v>12.947531689575866</v>
      </c>
      <c r="N634" s="242"/>
      <c r="O634" s="242">
        <f t="shared" si="229"/>
        <v>14.128469807990587</v>
      </c>
      <c r="P634" s="242"/>
      <c r="Q634" s="242">
        <f t="shared" si="230"/>
        <v>14.354174466491951</v>
      </c>
      <c r="R634" s="242"/>
      <c r="S634" s="242">
        <v>35</v>
      </c>
      <c r="U634" s="242"/>
      <c r="V634" s="242"/>
      <c r="W634" s="245">
        <v>184</v>
      </c>
      <c r="Y634" s="258">
        <v>0.19541206457094309</v>
      </c>
      <c r="Z634" s="258"/>
      <c r="AA634" s="245">
        <v>27323</v>
      </c>
      <c r="AC634" s="242">
        <v>29.017629566694985</v>
      </c>
      <c r="AD634" s="242"/>
      <c r="AE634" s="245">
        <v>19860</v>
      </c>
      <c r="AG634" s="242">
        <v>21.091758708581139</v>
      </c>
      <c r="AH634" s="244"/>
      <c r="AI634" s="245">
        <v>2.2816920241062815</v>
      </c>
      <c r="AK634" s="245">
        <v>53</v>
      </c>
      <c r="AM634" s="245">
        <v>2387</v>
      </c>
      <c r="AO634" s="245">
        <v>2435</v>
      </c>
      <c r="AQ634" s="245">
        <v>21</v>
      </c>
      <c r="AS634" s="245">
        <v>338</v>
      </c>
      <c r="AU634" s="245">
        <v>511</v>
      </c>
      <c r="AW634" s="245">
        <v>104</v>
      </c>
      <c r="AY634" s="245">
        <v>503</v>
      </c>
      <c r="BC634" s="245">
        <v>440</v>
      </c>
      <c r="BE634" s="245">
        <v>190</v>
      </c>
      <c r="BG634" s="245">
        <v>3</v>
      </c>
      <c r="BI634" s="245">
        <v>247</v>
      </c>
      <c r="BK634" s="242"/>
      <c r="BL634" s="242"/>
      <c r="BM634" s="245">
        <v>2138</v>
      </c>
      <c r="BO634" s="245">
        <v>2558</v>
      </c>
      <c r="BQ634" s="245">
        <v>1098</v>
      </c>
      <c r="BS634" s="245">
        <v>4469</v>
      </c>
      <c r="BU634" s="245">
        <v>25119</v>
      </c>
      <c r="BW634" s="242"/>
      <c r="BX634" s="242"/>
      <c r="BY634" s="245">
        <v>2.1</v>
      </c>
      <c r="CA634" s="245">
        <v>31691</v>
      </c>
      <c r="CC634" s="259">
        <v>33.65654205607477</v>
      </c>
      <c r="CE634" s="242"/>
      <c r="CF634" s="242"/>
      <c r="CG634" s="245">
        <v>50694</v>
      </c>
      <c r="CI634" s="245">
        <v>2334</v>
      </c>
      <c r="CK634" s="245">
        <v>21931</v>
      </c>
      <c r="CM634" s="250">
        <f t="shared" si="231"/>
        <v>4.4014482914686583</v>
      </c>
      <c r="CN634" s="242"/>
      <c r="CO634" s="253">
        <v>2.9343855034341662</v>
      </c>
      <c r="CP634" s="242"/>
      <c r="CQ634" s="250">
        <f t="shared" si="232"/>
        <v>70.742672661054712</v>
      </c>
      <c r="CR634" s="242"/>
      <c r="CS634" s="245">
        <v>3.3061811212266408</v>
      </c>
      <c r="CU634" s="245">
        <v>19691</v>
      </c>
      <c r="CW634" s="245">
        <v>1514</v>
      </c>
      <c r="CY634" s="259">
        <f t="shared" si="226"/>
        <v>38.842861088097209</v>
      </c>
      <c r="CZ634" s="259"/>
      <c r="DA634" s="259">
        <f t="shared" si="227"/>
        <v>2.986546731368604</v>
      </c>
      <c r="DE634" s="245">
        <v>19401</v>
      </c>
      <c r="DG634" s="245">
        <v>15183</v>
      </c>
      <c r="DI634" s="245">
        <v>7360</v>
      </c>
      <c r="DK634" s="245">
        <v>42148</v>
      </c>
      <c r="DM634" s="242">
        <v>46.030653886305402</v>
      </c>
      <c r="DN634" s="242"/>
      <c r="DO634" s="242">
        <v>36.023061592483629</v>
      </c>
      <c r="DP634" s="242"/>
      <c r="DQ634" s="242">
        <v>17.462275790073075</v>
      </c>
      <c r="DR634" s="242"/>
      <c r="DS634" s="245">
        <v>17367</v>
      </c>
      <c r="DU634" s="245">
        <v>1305</v>
      </c>
      <c r="DW634" s="245">
        <v>42148</v>
      </c>
      <c r="DY634" s="242">
        <v>41.204802125842271</v>
      </c>
      <c r="DZ634" s="242"/>
      <c r="EA634" s="242">
        <v>3.0962323241909462</v>
      </c>
      <c r="EB634" s="242"/>
      <c r="EC634" s="242">
        <v>1163500</v>
      </c>
      <c r="ED634" s="242"/>
      <c r="EE634" s="242">
        <v>450000</v>
      </c>
      <c r="EF634" s="242"/>
      <c r="EG634" s="242">
        <v>15.932700274042444</v>
      </c>
      <c r="EH634" s="242"/>
      <c r="EI634" s="242">
        <v>4.6204830794723089</v>
      </c>
      <c r="EJ634" s="242"/>
      <c r="EK634" s="242">
        <v>1.3</v>
      </c>
      <c r="EO634" s="259">
        <v>1.7867958812840705</v>
      </c>
      <c r="EP634" s="259"/>
      <c r="EQ634" s="266">
        <v>12710</v>
      </c>
      <c r="ER634" s="266"/>
      <c r="ES634" s="266">
        <v>9180</v>
      </c>
      <c r="ET634" s="266"/>
      <c r="EU634" s="266">
        <v>2941</v>
      </c>
      <c r="EV634" s="266"/>
      <c r="EW634" s="266">
        <v>668</v>
      </c>
      <c r="EX634" s="266"/>
      <c r="EY634" s="244">
        <v>25499</v>
      </c>
      <c r="FA634" s="244">
        <v>18524</v>
      </c>
      <c r="FC634" s="244">
        <v>3411</v>
      </c>
      <c r="FE634" s="244">
        <v>1877</v>
      </c>
      <c r="FG634" s="244">
        <f t="shared" ref="FG634" si="233">SUM(EY634,FA634,FC634,FE634)</f>
        <v>49311</v>
      </c>
      <c r="FI634" s="257">
        <f>EQ634/FG634*100</f>
        <v>25.775182008071223</v>
      </c>
      <c r="FJ634" s="257"/>
      <c r="FK634" s="257">
        <f>ES634/FG634*100</f>
        <v>18.616535864208796</v>
      </c>
      <c r="FL634" s="257"/>
      <c r="FM634" s="257">
        <f>EU634/FG634*100</f>
        <v>5.9641864898298556</v>
      </c>
      <c r="FN634" s="257"/>
      <c r="FO634" s="257">
        <f>EW634/FG634*100</f>
        <v>1.3546673156090931</v>
      </c>
      <c r="FP634" s="257"/>
      <c r="FQ634" s="257">
        <f>EY634/FG634*100</f>
        <v>51.710571677718967</v>
      </c>
      <c r="FS634" s="242">
        <f>FA634/FG634*100</f>
        <v>37.565654722070121</v>
      </c>
      <c r="FT634" s="242"/>
      <c r="FU634" s="242">
        <f>FC634/FG634*100</f>
        <v>6.9173206789560142</v>
      </c>
      <c r="FV634" s="242"/>
      <c r="FW634" s="242">
        <f>FE634/FG634*100</f>
        <v>3.8064529212548921</v>
      </c>
      <c r="GA634" s="254">
        <v>0.62489588882581382</v>
      </c>
      <c r="GB634" s="254"/>
      <c r="GC634" s="254">
        <v>0.32590820655323743</v>
      </c>
      <c r="GD634" s="254"/>
      <c r="GE634" s="254">
        <v>22.178493891667589</v>
      </c>
      <c r="GF634" s="254"/>
      <c r="GG634" s="254">
        <v>103.3938151427475</v>
      </c>
      <c r="GH634" s="254"/>
      <c r="GI634" s="254">
        <v>89.871191124277502</v>
      </c>
      <c r="GJ634" s="254"/>
      <c r="GK634" s="254">
        <v>19.719826059469526</v>
      </c>
      <c r="GL634" s="254"/>
      <c r="GM634" s="254">
        <v>0</v>
      </c>
      <c r="GN634" s="254"/>
      <c r="GO634" s="254">
        <v>41.231082814296073</v>
      </c>
      <c r="GP634" s="254"/>
      <c r="GQ634" s="254">
        <v>1060</v>
      </c>
      <c r="GR634" s="254"/>
      <c r="GS634" s="254">
        <v>83.7</v>
      </c>
      <c r="GT634" s="254"/>
      <c r="GU634" s="184">
        <v>72.7</v>
      </c>
      <c r="GV634" s="184"/>
      <c r="GW634" s="184">
        <v>65</v>
      </c>
      <c r="GX634" s="184"/>
      <c r="GY634" s="184">
        <v>49.900000000000006</v>
      </c>
      <c r="GZ634" s="184"/>
      <c r="HC634" s="184">
        <v>12.7</v>
      </c>
      <c r="HG634" s="184">
        <v>960</v>
      </c>
      <c r="HH634" s="184"/>
      <c r="HI634" s="184">
        <v>7734</v>
      </c>
      <c r="HJ634" s="184"/>
      <c r="HK634" s="184">
        <v>334</v>
      </c>
      <c r="HL634" s="184"/>
      <c r="HM634" s="184">
        <v>9742</v>
      </c>
      <c r="HO634" s="183">
        <v>465.67294092046563</v>
      </c>
      <c r="HQ634" s="154"/>
      <c r="HS634" s="238">
        <v>7</v>
      </c>
      <c r="HT634" s="154"/>
      <c r="HU634" s="239"/>
      <c r="HW634" s="239">
        <v>21.963898539999999</v>
      </c>
      <c r="HX634" s="239"/>
      <c r="HY634" s="154"/>
      <c r="HZ634" s="154"/>
      <c r="IA634" s="184">
        <v>3</v>
      </c>
      <c r="IB634" s="184"/>
      <c r="IC634" s="184">
        <v>106</v>
      </c>
      <c r="ID634" s="184"/>
      <c r="IE634" s="185">
        <v>0.31178225127570902</v>
      </c>
      <c r="IF634" s="185"/>
      <c r="IG634" s="184">
        <v>11.016306211741719</v>
      </c>
    </row>
    <row r="635" spans="1:241" ht="15" customHeight="1" x14ac:dyDescent="0.25">
      <c r="A635" s="156">
        <v>632</v>
      </c>
      <c r="B635" s="155"/>
      <c r="C635" s="244"/>
      <c r="D635" s="244"/>
      <c r="E635" s="245">
        <v>93965</v>
      </c>
      <c r="F635" s="244"/>
      <c r="G635" s="244">
        <v>12864</v>
      </c>
      <c r="H635" s="244"/>
      <c r="I635" s="244">
        <v>14240</v>
      </c>
      <c r="J635" s="244"/>
      <c r="K635" s="244">
        <v>15782</v>
      </c>
      <c r="L635" s="244"/>
      <c r="M635" s="242">
        <f t="shared" si="228"/>
        <v>13.690203799286968</v>
      </c>
      <c r="N635" s="242"/>
      <c r="O635" s="242">
        <f>I635/E635*100</f>
        <v>15.154578832544033</v>
      </c>
      <c r="P635" s="242"/>
      <c r="Q635" s="242">
        <f>K635/E635*100</f>
        <v>16.795615388708562</v>
      </c>
      <c r="R635" s="244"/>
      <c r="S635" s="244">
        <v>35</v>
      </c>
      <c r="U635" s="244"/>
      <c r="V635" s="244"/>
      <c r="W635" s="244">
        <v>303</v>
      </c>
      <c r="X635" s="244"/>
      <c r="Y635" s="244">
        <v>0.29182036193429711</v>
      </c>
      <c r="Z635" s="244"/>
      <c r="AA635" s="244">
        <v>40677</v>
      </c>
      <c r="AB635" s="244"/>
      <c r="AC635" s="244">
        <v>39.176161262050833</v>
      </c>
      <c r="AD635" s="244"/>
      <c r="AE635" s="244">
        <v>31615</v>
      </c>
      <c r="AF635" s="244"/>
      <c r="AG635" s="245">
        <v>30.448517302154471</v>
      </c>
      <c r="AH635" s="244"/>
      <c r="AI635" s="244"/>
      <c r="AJ635" s="244"/>
      <c r="AK635" s="244">
        <v>66</v>
      </c>
      <c r="AL635" s="244"/>
      <c r="AM635" s="244">
        <v>4504</v>
      </c>
      <c r="AN635" s="244"/>
      <c r="AO635" s="244">
        <v>2601</v>
      </c>
      <c r="AP635" s="244"/>
      <c r="AQ635" s="244">
        <v>36</v>
      </c>
      <c r="AR635" s="244"/>
      <c r="AS635" s="244">
        <v>523</v>
      </c>
      <c r="AT635" s="244"/>
      <c r="AU635" s="244">
        <v>600</v>
      </c>
      <c r="AV635" s="244"/>
      <c r="AW635" s="244">
        <v>120</v>
      </c>
      <c r="AX635" s="244"/>
      <c r="AY635" s="244">
        <v>610</v>
      </c>
      <c r="AZ635" s="244"/>
      <c r="BA635" s="244"/>
      <c r="BB635" s="244"/>
      <c r="BC635" s="244">
        <v>585</v>
      </c>
      <c r="BD635" s="244"/>
      <c r="BE635" s="244">
        <v>230</v>
      </c>
      <c r="BF635" s="244"/>
      <c r="BG635" s="244">
        <v>5</v>
      </c>
      <c r="BH635" s="244"/>
      <c r="BI635" s="244">
        <v>350</v>
      </c>
      <c r="BJ635" s="244"/>
      <c r="BK635" s="244"/>
      <c r="BL635" s="244"/>
      <c r="BM635" s="244">
        <v>2439</v>
      </c>
      <c r="BN635" s="244"/>
      <c r="BO635" s="244">
        <v>2475</v>
      </c>
      <c r="BP635" s="244"/>
      <c r="BQ635" s="244">
        <v>1063</v>
      </c>
      <c r="BR635" s="244"/>
      <c r="BS635" s="244">
        <v>4087</v>
      </c>
      <c r="BT635" s="244"/>
      <c r="BU635" s="244">
        <v>38848</v>
      </c>
      <c r="BW635" s="244"/>
      <c r="BX635" s="244"/>
      <c r="BY635" s="244"/>
      <c r="BZ635" s="244"/>
      <c r="CA635" s="244">
        <v>39522</v>
      </c>
      <c r="CB635" s="244"/>
      <c r="CC635" s="244">
        <v>38.063776714083467</v>
      </c>
      <c r="CE635" s="244"/>
      <c r="CF635" s="244"/>
      <c r="CG635" s="256">
        <v>56539</v>
      </c>
      <c r="CH635" s="256"/>
      <c r="CI635" s="256">
        <v>3108</v>
      </c>
      <c r="CJ635" s="256"/>
      <c r="CK635" s="256">
        <v>24383</v>
      </c>
      <c r="CL635" s="244"/>
      <c r="CM635" s="250">
        <f t="shared" si="231"/>
        <v>5.2106560262879942</v>
      </c>
      <c r="CN635" s="244"/>
      <c r="CO635" s="257">
        <v>3.21371104648588</v>
      </c>
      <c r="CP635" s="244"/>
      <c r="CQ635" s="250">
        <f t="shared" si="232"/>
        <v>70.982982268237535</v>
      </c>
      <c r="CR635" s="244"/>
      <c r="CS635" s="245">
        <v>2.5606163607523227</v>
      </c>
      <c r="CT635" s="244"/>
      <c r="CU635" s="245">
        <v>22518</v>
      </c>
      <c r="CW635" s="245">
        <v>1721</v>
      </c>
      <c r="CX635" s="244"/>
      <c r="CY635" s="252">
        <f t="shared" si="226"/>
        <v>39.827375793699929</v>
      </c>
      <c r="CZ635" s="244"/>
      <c r="DA635" s="252">
        <f t="shared" si="227"/>
        <v>3.043916588549497</v>
      </c>
      <c r="DE635" s="244">
        <v>28872</v>
      </c>
      <c r="DF635" s="244"/>
      <c r="DG635" s="244">
        <v>13859</v>
      </c>
      <c r="DH635" s="244"/>
      <c r="DI635" s="244">
        <v>10881</v>
      </c>
      <c r="DJ635" s="244"/>
      <c r="DK635" s="244">
        <v>54096</v>
      </c>
      <c r="DL635" s="244"/>
      <c r="DM635" s="244">
        <v>53.371783496007097</v>
      </c>
      <c r="DN635" s="244"/>
      <c r="DO635" s="244">
        <v>25.6192694469092</v>
      </c>
      <c r="DP635" s="244"/>
      <c r="DQ635" s="244">
        <v>20.114241348713399</v>
      </c>
      <c r="DR635" s="244"/>
      <c r="DS635" s="244">
        <v>20964</v>
      </c>
      <c r="DT635" s="244"/>
      <c r="DU635" s="244">
        <v>1427</v>
      </c>
      <c r="DV635" s="244"/>
      <c r="DW635" s="244">
        <v>54179</v>
      </c>
      <c r="DX635" s="244"/>
      <c r="DY635" s="244">
        <v>38.693958913970363</v>
      </c>
      <c r="DZ635" s="244"/>
      <c r="EA635" s="244">
        <v>2.633861828383691</v>
      </c>
      <c r="EB635" s="244"/>
      <c r="EC635" s="245">
        <v>1115000</v>
      </c>
      <c r="ED635" s="244"/>
      <c r="EE635" s="245">
        <v>525000</v>
      </c>
      <c r="EG635" s="245">
        <v>20.399999999999999</v>
      </c>
      <c r="EI635" s="245">
        <v>8.3000000000000007</v>
      </c>
      <c r="EK635" s="242">
        <v>1.9</v>
      </c>
      <c r="EO635" s="244">
        <v>1.6</v>
      </c>
      <c r="EP635" s="244"/>
      <c r="GA635" s="254">
        <v>1.2485044909152578</v>
      </c>
      <c r="GB635" s="254"/>
      <c r="GC635" s="254">
        <v>3.186977627640101</v>
      </c>
      <c r="GD635" s="254"/>
      <c r="GE635" s="254">
        <v>31.058874035216544</v>
      </c>
      <c r="GF635" s="254"/>
      <c r="GG635" s="254">
        <v>104.68059829029238</v>
      </c>
      <c r="GH635" s="254"/>
      <c r="GI635" s="254">
        <v>89.730847936415756</v>
      </c>
      <c r="GJ635" s="254"/>
      <c r="GK635" s="254">
        <v>18.031641558278025</v>
      </c>
      <c r="GL635" s="254"/>
      <c r="GM635" s="254">
        <v>0</v>
      </c>
      <c r="GN635" s="254"/>
      <c r="GO635" s="254">
        <v>43.489791221704394</v>
      </c>
      <c r="GP635" s="254"/>
      <c r="GQ635" s="254">
        <v>1094</v>
      </c>
      <c r="GR635" s="254"/>
      <c r="GS635" s="254">
        <v>84.5</v>
      </c>
      <c r="GT635" s="254"/>
      <c r="GU635" s="184">
        <v>72.5</v>
      </c>
      <c r="GV635" s="184"/>
      <c r="GW635" s="184">
        <v>76.099999999999994</v>
      </c>
      <c r="GX635" s="184"/>
      <c r="GY635" s="184">
        <v>58.3</v>
      </c>
      <c r="GZ635" s="184"/>
      <c r="HC635" s="184"/>
      <c r="HG635" s="184">
        <v>883</v>
      </c>
      <c r="HH635" s="184"/>
      <c r="HI635" s="184">
        <v>6994</v>
      </c>
      <c r="HJ635" s="184"/>
      <c r="HK635" s="184">
        <v>473</v>
      </c>
      <c r="HL635" s="184"/>
      <c r="HM635" s="184">
        <v>9230</v>
      </c>
      <c r="HO635" s="183">
        <v>477.08188479435205</v>
      </c>
      <c r="HQ635" s="154"/>
      <c r="HS635" s="238">
        <v>7</v>
      </c>
      <c r="HT635" s="154"/>
      <c r="HU635" s="239"/>
      <c r="HW635" s="239">
        <v>22.749351989999997</v>
      </c>
      <c r="HX635" s="239"/>
      <c r="HY635" s="154"/>
      <c r="HZ635" s="154"/>
      <c r="IA635" s="184">
        <v>0</v>
      </c>
      <c r="IB635" s="184"/>
      <c r="IC635" s="184">
        <v>119</v>
      </c>
      <c r="ID635" s="184"/>
      <c r="IE635" s="185">
        <v>0</v>
      </c>
      <c r="IF635" s="185"/>
      <c r="IG635" s="184">
        <v>12.178772093213661</v>
      </c>
    </row>
    <row r="636" spans="1:241" ht="15" customHeight="1" x14ac:dyDescent="0.25">
      <c r="A636" s="198">
        <v>633</v>
      </c>
      <c r="B636" s="155"/>
      <c r="C636" s="244"/>
      <c r="D636" s="244"/>
      <c r="E636" s="245">
        <v>95011</v>
      </c>
      <c r="F636" s="244"/>
      <c r="G636" s="244">
        <v>12015</v>
      </c>
      <c r="H636" s="244"/>
      <c r="I636" s="244">
        <v>12798</v>
      </c>
      <c r="J636" s="244"/>
      <c r="K636" s="244">
        <v>17804</v>
      </c>
      <c r="L636" s="244"/>
      <c r="M636" s="244">
        <v>11.475315893527407</v>
      </c>
      <c r="N636" s="244"/>
      <c r="O636" s="244">
        <v>12.223145468611214</v>
      </c>
      <c r="P636" s="244"/>
      <c r="Q636" s="244">
        <v>17.004288320296457</v>
      </c>
      <c r="R636" s="244"/>
      <c r="S636" s="244">
        <v>37</v>
      </c>
      <c r="U636" s="244"/>
      <c r="V636" s="244"/>
      <c r="W636" s="245">
        <v>363</v>
      </c>
      <c r="Y636" s="257">
        <v>0.36276057801850781</v>
      </c>
      <c r="Z636" s="257"/>
      <c r="AA636" s="245">
        <v>33008</v>
      </c>
      <c r="AC636" s="245">
        <v>33.043025607143569</v>
      </c>
      <c r="AE636" s="245">
        <v>23179</v>
      </c>
      <c r="AG636" s="245">
        <v>23.243384174162426</v>
      </c>
      <c r="AK636" s="245">
        <v>76</v>
      </c>
      <c r="AM636" s="245">
        <v>3962</v>
      </c>
      <c r="AO636" s="245">
        <v>2497</v>
      </c>
      <c r="AQ636" s="245">
        <v>37</v>
      </c>
      <c r="AS636" s="245">
        <v>651</v>
      </c>
      <c r="AU636" s="245">
        <v>636</v>
      </c>
      <c r="AW636" s="245">
        <v>129</v>
      </c>
      <c r="AY636" s="245">
        <v>657</v>
      </c>
      <c r="AZ636" s="244"/>
      <c r="BA636" s="244"/>
      <c r="BB636" s="244"/>
      <c r="BC636" s="244">
        <v>706</v>
      </c>
      <c r="BD636" s="244"/>
      <c r="BE636" s="244">
        <v>244</v>
      </c>
      <c r="BF636" s="244"/>
      <c r="BG636" s="244">
        <v>2</v>
      </c>
      <c r="BH636" s="244"/>
      <c r="BI636" s="244">
        <v>460</v>
      </c>
      <c r="BJ636" s="244"/>
      <c r="BK636" s="244"/>
      <c r="BL636" s="244"/>
      <c r="BM636" s="245">
        <v>2499</v>
      </c>
      <c r="BO636" s="245">
        <v>2327</v>
      </c>
      <c r="BQ636" s="245">
        <v>1248</v>
      </c>
      <c r="BS636" s="245">
        <v>4523</v>
      </c>
      <c r="BU636" s="245">
        <v>47068</v>
      </c>
      <c r="BW636" s="244"/>
      <c r="BX636" s="244"/>
      <c r="BY636" s="244"/>
      <c r="BZ636" s="244"/>
      <c r="CA636" s="244">
        <v>45347</v>
      </c>
      <c r="CB636" s="244"/>
      <c r="CC636" s="244">
        <v>45.999736257493836</v>
      </c>
      <c r="CE636" s="244"/>
      <c r="CF636" s="244"/>
      <c r="CG636" s="244">
        <v>61373</v>
      </c>
      <c r="CH636" s="244"/>
      <c r="CI636" s="244">
        <v>2645</v>
      </c>
      <c r="CJ636" s="244"/>
      <c r="CK636" s="244">
        <v>24055</v>
      </c>
      <c r="CL636" s="244"/>
      <c r="CM636" s="244">
        <v>4.1316504733043828</v>
      </c>
      <c r="CN636" s="244"/>
      <c r="CO636" s="257">
        <v>4.0999999999999996</v>
      </c>
      <c r="CP636" s="244"/>
      <c r="CQ636" s="244">
        <v>72.68742974577907</v>
      </c>
      <c r="CR636" s="244"/>
      <c r="CS636" s="244">
        <v>1.8740121923684805</v>
      </c>
      <c r="CT636" s="244"/>
      <c r="CU636" s="244">
        <v>25201</v>
      </c>
      <c r="CV636" s="244"/>
      <c r="CW636" s="244">
        <v>1923</v>
      </c>
      <c r="CX636" s="244"/>
      <c r="CY636" s="244">
        <v>41.794782493324711</v>
      </c>
      <c r="CZ636" s="244"/>
      <c r="DA636" s="244">
        <v>3.1892133937011788</v>
      </c>
      <c r="DE636" s="245">
        <v>25059</v>
      </c>
      <c r="DG636" s="245">
        <v>12804</v>
      </c>
      <c r="DI636" s="245">
        <v>8964</v>
      </c>
      <c r="DK636" s="245">
        <v>47229</v>
      </c>
      <c r="DM636" s="245">
        <v>53.05850219145016</v>
      </c>
      <c r="DO636" s="245">
        <v>27.110461792542718</v>
      </c>
      <c r="DQ636" s="245">
        <v>18.97986406656927</v>
      </c>
      <c r="DS636" s="245">
        <v>21204</v>
      </c>
      <c r="DU636" s="245">
        <v>1293</v>
      </c>
      <c r="DW636" s="245">
        <v>47231</v>
      </c>
      <c r="DY636" s="245">
        <v>45.395962234258924</v>
      </c>
      <c r="EA636" s="245">
        <v>2.7682031300177696</v>
      </c>
      <c r="EB636" s="244"/>
      <c r="EC636" s="245">
        <v>1172500</v>
      </c>
      <c r="ED636" s="244"/>
      <c r="EE636" s="245">
        <v>516500</v>
      </c>
      <c r="EK636" s="242">
        <v>0.89999999999999991</v>
      </c>
      <c r="EO636" s="244">
        <v>0.64853883419284264</v>
      </c>
      <c r="EP636" s="244"/>
      <c r="GA636" s="254">
        <v>2.4772077995445989</v>
      </c>
      <c r="GB636" s="254"/>
      <c r="GC636" s="254">
        <v>7.0105182877082921</v>
      </c>
      <c r="GD636" s="254"/>
      <c r="GE636" s="254">
        <v>32.6265570110684</v>
      </c>
      <c r="GF636" s="254"/>
      <c r="GG636" s="254">
        <v>110.88764058736541</v>
      </c>
      <c r="GH636" s="254"/>
      <c r="GI636" s="254">
        <v>102.18589952539926</v>
      </c>
      <c r="GJ636" s="254"/>
      <c r="GK636" s="254">
        <v>24.850891101908307</v>
      </c>
      <c r="GL636" s="254"/>
      <c r="GM636" s="254">
        <v>0</v>
      </c>
      <c r="GN636" s="254"/>
      <c r="GO636" s="254">
        <v>48.429781287463989</v>
      </c>
      <c r="GP636" s="254"/>
      <c r="GQ636" s="254">
        <v>1116</v>
      </c>
      <c r="GR636" s="254"/>
      <c r="GS636" s="254">
        <v>86.4</v>
      </c>
      <c r="GT636" s="254"/>
      <c r="GU636" s="184">
        <v>73.599999999999994</v>
      </c>
      <c r="GV636" s="184"/>
      <c r="GW636" s="184">
        <v>74.599999999999994</v>
      </c>
      <c r="GX636" s="184"/>
      <c r="GY636" s="184">
        <v>59</v>
      </c>
      <c r="GZ636" s="184"/>
      <c r="HC636" s="184"/>
      <c r="HG636" s="184">
        <v>913</v>
      </c>
      <c r="HH636" s="184"/>
      <c r="HI636" s="184">
        <v>5989</v>
      </c>
      <c r="HJ636" s="184"/>
      <c r="HK636" s="184">
        <v>375</v>
      </c>
      <c r="HL636" s="184"/>
      <c r="HM636" s="184">
        <v>7969</v>
      </c>
      <c r="HO636" s="183">
        <v>470.38791039216727</v>
      </c>
      <c r="HQ636" s="154"/>
      <c r="HS636" s="238">
        <v>7</v>
      </c>
      <c r="HT636" s="154"/>
      <c r="HU636" s="239"/>
      <c r="HW636" s="239">
        <v>23.082623609999999</v>
      </c>
      <c r="HX636" s="239"/>
      <c r="HY636" s="154"/>
      <c r="HZ636" s="154"/>
      <c r="IA636" s="184">
        <v>0</v>
      </c>
      <c r="IB636" s="184"/>
      <c r="IC636" s="184">
        <v>103</v>
      </c>
      <c r="ID636" s="184"/>
      <c r="IE636" s="185">
        <v>0</v>
      </c>
      <c r="IF636" s="185"/>
      <c r="IG636" s="184">
        <v>10.392493189385531</v>
      </c>
    </row>
    <row r="637" spans="1:241" ht="15" customHeight="1" x14ac:dyDescent="0.25">
      <c r="A637" s="156">
        <v>634</v>
      </c>
      <c r="B637" s="155"/>
      <c r="C637" s="244"/>
      <c r="D637" s="244"/>
      <c r="E637" s="245">
        <v>96039</v>
      </c>
      <c r="F637" s="244"/>
      <c r="G637" s="244"/>
      <c r="H637" s="244"/>
      <c r="I637" s="244"/>
      <c r="J637" s="244"/>
      <c r="K637" s="244"/>
      <c r="L637" s="244"/>
      <c r="M637" s="244"/>
      <c r="N637" s="244"/>
      <c r="O637" s="244"/>
      <c r="P637" s="244"/>
      <c r="Q637" s="244"/>
      <c r="R637" s="244"/>
      <c r="S637" s="244"/>
      <c r="U637" s="244"/>
      <c r="V637" s="244"/>
      <c r="W637" s="244"/>
      <c r="X637" s="244"/>
      <c r="Y637" s="244"/>
      <c r="Z637" s="244"/>
      <c r="AA637" s="244"/>
      <c r="AB637" s="244"/>
      <c r="AC637" s="244"/>
      <c r="AD637" s="244"/>
      <c r="AE637" s="244"/>
      <c r="AF637" s="244"/>
      <c r="AG637" s="244"/>
      <c r="AH637" s="244"/>
      <c r="AI637" s="244"/>
      <c r="AJ637" s="244"/>
      <c r="AK637" s="244"/>
      <c r="AL637" s="244"/>
      <c r="AM637" s="244"/>
      <c r="AN637" s="244"/>
      <c r="AO637" s="244"/>
      <c r="AP637" s="244"/>
      <c r="AQ637" s="244"/>
      <c r="AR637" s="244"/>
      <c r="AS637" s="244"/>
      <c r="AT637" s="244"/>
      <c r="AU637" s="244"/>
      <c r="AV637" s="244"/>
      <c r="AW637" s="244"/>
      <c r="AX637" s="244"/>
      <c r="AY637" s="244"/>
      <c r="AZ637" s="244"/>
      <c r="BA637" s="244"/>
      <c r="BB637" s="244"/>
      <c r="BC637" s="244">
        <v>755</v>
      </c>
      <c r="BD637" s="244"/>
      <c r="BE637" s="244">
        <v>260</v>
      </c>
      <c r="BF637" s="244"/>
      <c r="BG637" s="244">
        <v>5</v>
      </c>
      <c r="BH637" s="244"/>
      <c r="BI637" s="244">
        <v>483</v>
      </c>
      <c r="BJ637" s="244"/>
      <c r="BK637" s="244"/>
      <c r="BL637" s="244"/>
      <c r="BM637" s="244"/>
      <c r="BN637" s="244"/>
      <c r="BO637" s="244"/>
      <c r="BP637" s="244"/>
      <c r="BQ637" s="244"/>
      <c r="BR637" s="244"/>
      <c r="BS637" s="244"/>
      <c r="BT637" s="244"/>
      <c r="BU637" s="244"/>
      <c r="BW637" s="244"/>
      <c r="BX637" s="244"/>
      <c r="BY637" s="244"/>
      <c r="BZ637" s="244"/>
      <c r="CA637" s="244"/>
      <c r="CB637" s="244"/>
      <c r="CC637" s="244"/>
      <c r="CE637" s="244"/>
      <c r="CF637" s="244"/>
      <c r="CG637" s="244"/>
      <c r="CH637" s="244"/>
      <c r="CI637" s="244"/>
      <c r="CJ637" s="244"/>
      <c r="CK637" s="244"/>
      <c r="CL637" s="244"/>
      <c r="CM637" s="244"/>
      <c r="CN637" s="244"/>
      <c r="CO637" s="257">
        <v>4</v>
      </c>
      <c r="CP637" s="244"/>
      <c r="CQ637" s="244"/>
      <c r="CR637" s="244"/>
      <c r="CS637" s="244"/>
      <c r="CT637" s="244"/>
      <c r="CU637" s="244"/>
      <c r="CV637" s="244"/>
      <c r="CW637" s="244"/>
      <c r="CX637" s="244"/>
      <c r="CY637" s="244"/>
      <c r="CZ637" s="244"/>
      <c r="DA637" s="244"/>
      <c r="DE637" s="244"/>
      <c r="DF637" s="244"/>
      <c r="DG637" s="244"/>
      <c r="DH637" s="244"/>
      <c r="DI637" s="244"/>
      <c r="DJ637" s="244"/>
      <c r="DK637" s="244"/>
      <c r="DL637" s="244"/>
      <c r="DM637" s="244"/>
      <c r="DN637" s="244"/>
      <c r="DO637" s="244"/>
      <c r="DP637" s="244"/>
      <c r="DQ637" s="244"/>
      <c r="DR637" s="244"/>
      <c r="DS637" s="244"/>
      <c r="DT637" s="244"/>
      <c r="DU637" s="244"/>
      <c r="DV637" s="244"/>
      <c r="DW637" s="244"/>
      <c r="DX637" s="244"/>
      <c r="DY637" s="244"/>
      <c r="DZ637" s="244"/>
      <c r="EA637" s="244"/>
      <c r="EB637" s="244"/>
      <c r="EC637" s="245">
        <v>1160000</v>
      </c>
      <c r="ED637" s="244"/>
      <c r="EE637" s="245">
        <v>518000</v>
      </c>
      <c r="EK637" s="242">
        <v>1</v>
      </c>
      <c r="EO637" s="244"/>
      <c r="EP637" s="244"/>
      <c r="GA637" s="254">
        <v>2.457718191667837</v>
      </c>
      <c r="GB637" s="254"/>
      <c r="GC637" s="254">
        <v>6.5848565381997162</v>
      </c>
      <c r="GD637" s="254"/>
      <c r="GE637" s="254">
        <v>27.088484296477869</v>
      </c>
      <c r="GF637" s="254"/>
      <c r="GG637" s="254">
        <v>107.29825583373498</v>
      </c>
      <c r="GH637" s="254"/>
      <c r="GI637" s="254">
        <v>105.60549458895797</v>
      </c>
      <c r="GJ637" s="254"/>
      <c r="GK637" s="254">
        <v>28.083302717358688</v>
      </c>
      <c r="GL637" s="254"/>
      <c r="GM637" s="254">
        <v>0.97655747476446697</v>
      </c>
      <c r="GN637" s="254"/>
      <c r="GO637" s="254">
        <v>47.26902383153017</v>
      </c>
      <c r="GP637" s="254"/>
      <c r="GQ637" s="254">
        <v>1078</v>
      </c>
      <c r="GR637" s="254"/>
      <c r="GS637" s="254">
        <v>90.4</v>
      </c>
      <c r="GT637" s="254"/>
      <c r="GU637" s="184">
        <v>77.400000000000006</v>
      </c>
      <c r="GV637" s="184"/>
      <c r="GW637" s="184">
        <v>74.3</v>
      </c>
      <c r="GX637" s="184"/>
      <c r="GY637" s="184">
        <v>59.5</v>
      </c>
      <c r="GZ637" s="184"/>
      <c r="HC637" s="184"/>
      <c r="HG637" s="184">
        <v>992</v>
      </c>
      <c r="HH637" s="184"/>
      <c r="HI637" s="184">
        <v>6226</v>
      </c>
      <c r="HJ637" s="184"/>
      <c r="HK637" s="184">
        <v>443</v>
      </c>
      <c r="HL637" s="184"/>
      <c r="HM637" s="184">
        <v>8424</v>
      </c>
      <c r="HO637" s="183">
        <v>392.71276316480288</v>
      </c>
      <c r="HQ637" s="154"/>
      <c r="HS637" s="238">
        <v>7</v>
      </c>
      <c r="HT637" s="154"/>
      <c r="HU637" s="239"/>
      <c r="HW637" s="239">
        <v>23.733444170000002</v>
      </c>
      <c r="HX637" s="239"/>
      <c r="HY637" s="154"/>
      <c r="HZ637" s="154"/>
      <c r="IA637" s="184">
        <v>0</v>
      </c>
      <c r="IB637" s="184"/>
      <c r="IC637" s="184">
        <v>87</v>
      </c>
      <c r="ID637" s="184"/>
      <c r="IE637" s="185">
        <v>0</v>
      </c>
      <c r="IF637" s="185"/>
      <c r="IG637" s="184">
        <v>8.6695698099670171</v>
      </c>
    </row>
    <row r="638" spans="1:241" ht="15" customHeight="1" x14ac:dyDescent="0.25">
      <c r="A638" s="156">
        <v>635</v>
      </c>
      <c r="B638" s="155"/>
      <c r="C638" s="244"/>
      <c r="D638" s="244"/>
      <c r="E638" s="245">
        <v>97523</v>
      </c>
      <c r="F638" s="244"/>
      <c r="G638" s="244"/>
      <c r="H638" s="244"/>
      <c r="I638" s="244"/>
      <c r="J638" s="244"/>
      <c r="K638" s="244"/>
      <c r="L638" s="244"/>
      <c r="M638" s="244"/>
      <c r="N638" s="244"/>
      <c r="O638" s="244"/>
      <c r="P638" s="244"/>
      <c r="Q638" s="244"/>
      <c r="R638" s="244"/>
      <c r="S638" s="244"/>
      <c r="U638" s="244"/>
      <c r="V638" s="244"/>
      <c r="W638" s="244"/>
      <c r="X638" s="244"/>
      <c r="Y638" s="244"/>
      <c r="Z638" s="244"/>
      <c r="AA638" s="244"/>
      <c r="AB638" s="244"/>
      <c r="AC638" s="244"/>
      <c r="AD638" s="244"/>
      <c r="AE638" s="244"/>
      <c r="AF638" s="244"/>
      <c r="AG638" s="244"/>
      <c r="AH638" s="244"/>
      <c r="AI638" s="244"/>
      <c r="AJ638" s="244"/>
      <c r="AK638" s="244"/>
      <c r="AL638" s="244"/>
      <c r="AM638" s="244"/>
      <c r="AN638" s="244"/>
      <c r="AO638" s="244"/>
      <c r="AP638" s="244"/>
      <c r="AQ638" s="244"/>
      <c r="AR638" s="244"/>
      <c r="AS638" s="244"/>
      <c r="AT638" s="244"/>
      <c r="AU638" s="244"/>
      <c r="AV638" s="244"/>
      <c r="AW638" s="244"/>
      <c r="AX638" s="244"/>
      <c r="AY638" s="244"/>
      <c r="AZ638" s="244"/>
      <c r="BA638" s="244"/>
      <c r="BB638" s="244"/>
      <c r="BC638" s="244">
        <v>619</v>
      </c>
      <c r="BD638" s="244"/>
      <c r="BE638" s="244">
        <v>218</v>
      </c>
      <c r="BF638" s="244"/>
      <c r="BG638" s="244">
        <v>2</v>
      </c>
      <c r="BH638" s="244"/>
      <c r="BI638" s="244">
        <v>229</v>
      </c>
      <c r="BJ638" s="244"/>
      <c r="BK638" s="244"/>
      <c r="BL638" s="244"/>
      <c r="BM638" s="244"/>
      <c r="BN638" s="244"/>
      <c r="BO638" s="244"/>
      <c r="BP638" s="244"/>
      <c r="BQ638" s="244"/>
      <c r="BR638" s="244"/>
      <c r="BS638" s="244"/>
      <c r="BT638" s="244"/>
      <c r="BU638" s="244"/>
      <c r="BW638" s="244"/>
      <c r="BX638" s="244"/>
      <c r="BY638" s="244"/>
      <c r="BZ638" s="244"/>
      <c r="CA638" s="244"/>
      <c r="CB638" s="244"/>
      <c r="CC638" s="244"/>
      <c r="CE638" s="244"/>
      <c r="CF638" s="244"/>
      <c r="CG638" s="244"/>
      <c r="CH638" s="244"/>
      <c r="CI638" s="244"/>
      <c r="CJ638" s="244"/>
      <c r="CK638" s="244"/>
      <c r="CL638" s="244"/>
      <c r="CM638" s="244"/>
      <c r="CN638" s="244"/>
      <c r="CO638" s="257">
        <v>3</v>
      </c>
      <c r="CP638" s="244"/>
      <c r="CQ638" s="244"/>
      <c r="CR638" s="244"/>
      <c r="CS638" s="244"/>
      <c r="CT638" s="244"/>
      <c r="CU638" s="244"/>
      <c r="CV638" s="244"/>
      <c r="CW638" s="244"/>
      <c r="CX638" s="244"/>
      <c r="CY638" s="244"/>
      <c r="CZ638" s="244"/>
      <c r="DA638" s="244"/>
      <c r="DE638" s="244"/>
      <c r="DF638" s="244"/>
      <c r="DG638" s="244"/>
      <c r="DH638" s="244"/>
      <c r="DI638" s="244"/>
      <c r="DJ638" s="244"/>
      <c r="DK638" s="244"/>
      <c r="DL638" s="244"/>
      <c r="DM638" s="244"/>
      <c r="DN638" s="244"/>
      <c r="DO638" s="244"/>
      <c r="DP638" s="244"/>
      <c r="DQ638" s="244"/>
      <c r="DR638" s="244"/>
      <c r="DS638" s="244"/>
      <c r="DT638" s="244"/>
      <c r="DU638" s="244"/>
      <c r="DV638" s="244"/>
      <c r="DW638" s="244"/>
      <c r="DX638" s="244"/>
      <c r="DY638" s="244"/>
      <c r="DZ638" s="244"/>
      <c r="EA638" s="244"/>
      <c r="EB638" s="244"/>
      <c r="EC638" s="245">
        <v>1325000</v>
      </c>
      <c r="ED638" s="244"/>
      <c r="EE638" s="245">
        <v>562000</v>
      </c>
      <c r="EK638" s="242">
        <v>0.3</v>
      </c>
      <c r="EO638" s="244"/>
      <c r="EP638" s="244"/>
      <c r="GA638" s="254">
        <v>1.1619637236417459</v>
      </c>
      <c r="GB638" s="254"/>
      <c r="GC638" s="254">
        <v>7.833208960162227</v>
      </c>
      <c r="GD638" s="254"/>
      <c r="GE638" s="254">
        <v>26.59149774052845</v>
      </c>
      <c r="GF638" s="254"/>
      <c r="GG638" s="254">
        <v>90.839642754304194</v>
      </c>
      <c r="GH638" s="254"/>
      <c r="GI638" s="254">
        <v>88.064533827917472</v>
      </c>
      <c r="GJ638" s="254"/>
      <c r="GK638" s="254">
        <v>27.393096851580573</v>
      </c>
      <c r="GL638" s="254"/>
      <c r="GM638" s="254">
        <v>0.92339663967532648</v>
      </c>
      <c r="GN638" s="254"/>
      <c r="GO638" s="254">
        <v>41.468262128092867</v>
      </c>
      <c r="GP638" s="254"/>
      <c r="GQ638" s="254">
        <v>1007</v>
      </c>
      <c r="GR638" s="254"/>
      <c r="GS638" s="254">
        <v>92.7</v>
      </c>
      <c r="GT638" s="254"/>
      <c r="GU638" s="184">
        <v>79.5</v>
      </c>
      <c r="GV638" s="184"/>
      <c r="GW638" s="184">
        <v>77.7</v>
      </c>
      <c r="GX638" s="184"/>
      <c r="GY638" s="184">
        <v>63.9</v>
      </c>
      <c r="GZ638" s="184"/>
      <c r="HC638" s="184"/>
      <c r="HG638" s="184">
        <v>855</v>
      </c>
      <c r="HH638" s="184"/>
      <c r="HI638" s="184">
        <v>6360</v>
      </c>
      <c r="HJ638" s="184"/>
      <c r="HK638" s="184">
        <v>454</v>
      </c>
      <c r="HL638" s="184"/>
      <c r="HM638" s="184">
        <v>8558</v>
      </c>
      <c r="HO638" s="183">
        <v>416.74894253853108</v>
      </c>
      <c r="HQ638" s="154"/>
      <c r="HS638" s="238">
        <v>7</v>
      </c>
      <c r="HT638" s="154"/>
      <c r="HU638" s="239"/>
      <c r="HW638" s="239">
        <v>23.483897170000002</v>
      </c>
      <c r="HX638" s="239"/>
      <c r="HY638" s="154"/>
      <c r="HZ638" s="154"/>
      <c r="IA638" s="184">
        <v>2</v>
      </c>
      <c r="IB638" s="184"/>
      <c r="IC638" s="184">
        <v>84</v>
      </c>
      <c r="ID638" s="184"/>
      <c r="IE638" s="185">
        <v>0.20177969692689521</v>
      </c>
      <c r="IF638" s="185"/>
      <c r="IG638" s="184">
        <v>8.4747472709295995</v>
      </c>
    </row>
    <row r="639" spans="1:241" ht="15" customHeight="1" x14ac:dyDescent="0.25">
      <c r="A639" s="156">
        <v>636</v>
      </c>
      <c r="B639" s="155"/>
      <c r="C639" s="244"/>
      <c r="D639" s="244"/>
      <c r="E639" s="245">
        <v>98622</v>
      </c>
      <c r="F639" s="244"/>
      <c r="G639" s="244"/>
      <c r="H639" s="244"/>
      <c r="I639" s="244"/>
      <c r="J639" s="244"/>
      <c r="K639" s="244"/>
      <c r="L639" s="244"/>
      <c r="M639" s="244"/>
      <c r="N639" s="244"/>
      <c r="O639" s="244"/>
      <c r="P639" s="244"/>
      <c r="Q639" s="244"/>
      <c r="R639" s="244"/>
      <c r="S639" s="244"/>
      <c r="U639" s="244"/>
      <c r="V639" s="244"/>
      <c r="W639" s="244"/>
      <c r="X639" s="244"/>
      <c r="Y639" s="244"/>
      <c r="Z639" s="244"/>
      <c r="AA639" s="244"/>
      <c r="AB639" s="244"/>
      <c r="AC639" s="244"/>
      <c r="AD639" s="244"/>
      <c r="AE639" s="244"/>
      <c r="AF639" s="244"/>
      <c r="AG639" s="244"/>
      <c r="AH639" s="244"/>
      <c r="AI639" s="244"/>
      <c r="AJ639" s="244"/>
      <c r="AK639" s="244"/>
      <c r="AL639" s="244"/>
      <c r="AM639" s="244"/>
      <c r="AN639" s="244"/>
      <c r="AO639" s="244"/>
      <c r="AP639" s="244"/>
      <c r="AQ639" s="244"/>
      <c r="AR639" s="244"/>
      <c r="AS639" s="244"/>
      <c r="AT639" s="244"/>
      <c r="AU639" s="244"/>
      <c r="AV639" s="244"/>
      <c r="AW639" s="244"/>
      <c r="AX639" s="244"/>
      <c r="AY639" s="244"/>
      <c r="AZ639" s="244"/>
      <c r="BA639" s="244"/>
      <c r="BB639" s="244"/>
      <c r="BC639" s="244">
        <v>558</v>
      </c>
      <c r="BD639" s="244"/>
      <c r="BE639" s="244">
        <v>135</v>
      </c>
      <c r="BF639" s="244"/>
      <c r="BG639" s="244">
        <v>1</v>
      </c>
      <c r="BH639" s="244"/>
      <c r="BI639" s="244">
        <v>151</v>
      </c>
      <c r="BJ639" s="244"/>
      <c r="BK639" s="244"/>
      <c r="BL639" s="244"/>
      <c r="BM639" s="244"/>
      <c r="BN639" s="244"/>
      <c r="BO639" s="244"/>
      <c r="BP639" s="244"/>
      <c r="BQ639" s="244"/>
      <c r="BR639" s="244"/>
      <c r="BS639" s="244"/>
      <c r="BT639" s="244"/>
      <c r="BU639" s="244"/>
      <c r="BW639" s="244"/>
      <c r="BX639" s="244"/>
      <c r="BY639" s="244"/>
      <c r="BZ639" s="244"/>
      <c r="CA639" s="244"/>
      <c r="CB639" s="244"/>
      <c r="CC639" s="244"/>
      <c r="CE639" s="244"/>
      <c r="CF639" s="244"/>
      <c r="CG639" s="244"/>
      <c r="CH639" s="244"/>
      <c r="CI639" s="244"/>
      <c r="CJ639" s="244"/>
      <c r="CK639" s="244"/>
      <c r="CL639" s="244"/>
      <c r="CM639" s="244"/>
      <c r="CN639" s="244"/>
      <c r="CO639" s="257">
        <v>3</v>
      </c>
      <c r="CP639" s="244"/>
      <c r="CQ639" s="244"/>
      <c r="CR639" s="244"/>
      <c r="CS639" s="244"/>
      <c r="CT639" s="244"/>
      <c r="CU639" s="244"/>
      <c r="CV639" s="244"/>
      <c r="CW639" s="244"/>
      <c r="CX639" s="244"/>
      <c r="CY639" s="244"/>
      <c r="CZ639" s="244"/>
      <c r="DA639" s="244"/>
      <c r="DE639" s="244"/>
      <c r="DF639" s="244"/>
      <c r="DG639" s="244"/>
      <c r="DH639" s="244"/>
      <c r="DI639" s="244"/>
      <c r="DJ639" s="244"/>
      <c r="DK639" s="244"/>
      <c r="DL639" s="244"/>
      <c r="DM639" s="244"/>
      <c r="DN639" s="244"/>
      <c r="DO639" s="244"/>
      <c r="DP639" s="244"/>
      <c r="DQ639" s="244"/>
      <c r="DR639" s="244"/>
      <c r="DS639" s="244"/>
      <c r="DT639" s="244"/>
      <c r="DU639" s="244"/>
      <c r="DV639" s="244"/>
      <c r="DW639" s="244"/>
      <c r="DX639" s="244"/>
      <c r="DY639" s="244"/>
      <c r="DZ639" s="244"/>
      <c r="EA639" s="244"/>
      <c r="EB639" s="244"/>
      <c r="EC639" s="245">
        <v>1550001</v>
      </c>
      <c r="ED639" s="244"/>
      <c r="EE639" s="245">
        <v>575000</v>
      </c>
      <c r="EK639" s="242">
        <v>0.5</v>
      </c>
      <c r="EO639" s="244"/>
      <c r="EP639" s="244"/>
      <c r="GA639" s="254">
        <v>1.2583892617449663</v>
      </c>
      <c r="GB639" s="254"/>
      <c r="GC639" s="254">
        <v>3.857280617164899</v>
      </c>
      <c r="GD639" s="254"/>
      <c r="GE639" s="254">
        <v>32.230703986429177</v>
      </c>
      <c r="GF639" s="254"/>
      <c r="GG639" s="254">
        <v>88.668890562789187</v>
      </c>
      <c r="GH639" s="254"/>
      <c r="GI639" s="254">
        <v>88.269756542116909</v>
      </c>
      <c r="GJ639" s="254"/>
      <c r="GK639" s="254">
        <v>20.725388601036268</v>
      </c>
      <c r="GL639" s="254"/>
      <c r="GM639" s="254">
        <v>1.0147133434804667</v>
      </c>
      <c r="GN639" s="254"/>
      <c r="GO639" s="254">
        <v>42.118405993132868</v>
      </c>
      <c r="GP639" s="254"/>
      <c r="GQ639" s="254">
        <v>1014</v>
      </c>
      <c r="GR639" s="254"/>
      <c r="GS639" s="254">
        <v>86.7</v>
      </c>
      <c r="GT639" s="254"/>
      <c r="GU639" s="184">
        <v>80.8</v>
      </c>
      <c r="GV639" s="184"/>
      <c r="GW639" s="184">
        <v>75.100000000000009</v>
      </c>
      <c r="GX639" s="184"/>
      <c r="GY639" s="184">
        <v>58.599999999999994</v>
      </c>
      <c r="GZ639" s="184"/>
      <c r="HC639" s="184"/>
      <c r="HG639" s="184">
        <v>784</v>
      </c>
      <c r="HH639" s="184"/>
      <c r="HI639" s="184">
        <v>6259</v>
      </c>
      <c r="HJ639" s="184"/>
      <c r="HK639" s="184">
        <v>407</v>
      </c>
      <c r="HL639" s="184"/>
      <c r="HM639" s="184">
        <v>8436</v>
      </c>
      <c r="HO639" s="183">
        <v>511.67416917034961</v>
      </c>
      <c r="HQ639" s="154"/>
      <c r="HS639" s="238">
        <v>7</v>
      </c>
      <c r="HT639" s="154"/>
      <c r="HU639" s="239"/>
      <c r="HW639" s="239">
        <v>22.341508770000001</v>
      </c>
      <c r="HX639" s="239"/>
      <c r="HY639" s="154"/>
      <c r="HZ639" s="154"/>
      <c r="IA639" s="184">
        <v>2</v>
      </c>
      <c r="IB639" s="184"/>
      <c r="IC639" s="184">
        <v>92</v>
      </c>
      <c r="ID639" s="184"/>
      <c r="IE639" s="185">
        <v>0.19703237918067548</v>
      </c>
      <c r="IF639" s="185"/>
      <c r="IG639" s="184">
        <v>9.0634894423110737</v>
      </c>
    </row>
    <row r="640" spans="1:241" ht="15" customHeight="1" x14ac:dyDescent="0.25">
      <c r="A640" s="156">
        <v>637</v>
      </c>
      <c r="B640" s="155"/>
      <c r="C640" s="244"/>
      <c r="D640" s="244"/>
      <c r="E640" s="245">
        <v>98728</v>
      </c>
      <c r="F640" s="244"/>
      <c r="G640" s="244"/>
      <c r="H640" s="244"/>
      <c r="I640" s="244"/>
      <c r="J640" s="244"/>
      <c r="K640" s="244"/>
      <c r="L640" s="244"/>
      <c r="M640" s="244"/>
      <c r="N640" s="244"/>
      <c r="O640" s="244"/>
      <c r="P640" s="244"/>
      <c r="Q640" s="244"/>
      <c r="R640" s="244"/>
      <c r="S640" s="244"/>
      <c r="U640" s="244"/>
      <c r="V640" s="244"/>
      <c r="W640" s="244"/>
      <c r="X640" s="244"/>
      <c r="Y640" s="244"/>
      <c r="Z640" s="244"/>
      <c r="AA640" s="244"/>
      <c r="AB640" s="244"/>
      <c r="AC640" s="244"/>
      <c r="AD640" s="244"/>
      <c r="AE640" s="244"/>
      <c r="AF640" s="244"/>
      <c r="AG640" s="244"/>
      <c r="AH640" s="244"/>
      <c r="AI640" s="244"/>
      <c r="AJ640" s="244"/>
      <c r="AK640" s="244"/>
      <c r="AL640" s="244"/>
      <c r="AM640" s="244"/>
      <c r="AN640" s="244"/>
      <c r="AO640" s="244"/>
      <c r="AP640" s="244"/>
      <c r="AQ640" s="244"/>
      <c r="AR640" s="244"/>
      <c r="AS640" s="244"/>
      <c r="AT640" s="244"/>
      <c r="AU640" s="244"/>
      <c r="AV640" s="244"/>
      <c r="AW640" s="244"/>
      <c r="AX640" s="244"/>
      <c r="AY640" s="244"/>
      <c r="AZ640" s="244"/>
      <c r="BA640" s="244"/>
      <c r="BB640" s="244"/>
      <c r="BC640" s="244">
        <v>815</v>
      </c>
      <c r="BD640" s="244"/>
      <c r="BE640" s="244">
        <v>157</v>
      </c>
      <c r="BF640" s="244"/>
      <c r="BG640" s="244">
        <v>3</v>
      </c>
      <c r="BH640" s="244"/>
      <c r="BI640" s="244">
        <v>218</v>
      </c>
      <c r="BJ640" s="244"/>
      <c r="BK640" s="244"/>
      <c r="BL640" s="244"/>
      <c r="BM640" s="244"/>
      <c r="BN640" s="244"/>
      <c r="BO640" s="244"/>
      <c r="BP640" s="244"/>
      <c r="BQ640" s="244"/>
      <c r="BR640" s="244"/>
      <c r="BS640" s="244"/>
      <c r="BT640" s="244"/>
      <c r="BU640" s="244"/>
      <c r="BW640" s="244"/>
      <c r="BX640" s="244"/>
      <c r="BY640" s="244"/>
      <c r="BZ640" s="244"/>
      <c r="CA640" s="244"/>
      <c r="CB640" s="244"/>
      <c r="CC640" s="244"/>
      <c r="CE640" s="244"/>
      <c r="CF640" s="244"/>
      <c r="CG640" s="244"/>
      <c r="CH640" s="244"/>
      <c r="CI640" s="244"/>
      <c r="CJ640" s="244"/>
      <c r="CK640" s="244"/>
      <c r="CL640" s="244"/>
      <c r="CM640" s="244"/>
      <c r="CN640" s="244"/>
      <c r="CO640" s="257">
        <v>2.8</v>
      </c>
      <c r="CP640" s="244"/>
      <c r="CQ640" s="244"/>
      <c r="CR640" s="244"/>
      <c r="CS640" s="244"/>
      <c r="CT640" s="244"/>
      <c r="CU640" s="244"/>
      <c r="CV640" s="244"/>
      <c r="CW640" s="244"/>
      <c r="CX640" s="244"/>
      <c r="CY640" s="244"/>
      <c r="CZ640" s="244"/>
      <c r="DA640" s="244"/>
      <c r="DE640" s="244"/>
      <c r="DF640" s="244"/>
      <c r="DG640" s="244"/>
      <c r="DH640" s="244"/>
      <c r="DI640" s="244"/>
      <c r="DJ640" s="244"/>
      <c r="DK640" s="244"/>
      <c r="DL640" s="244"/>
      <c r="DM640" s="244"/>
      <c r="DN640" s="244"/>
      <c r="DO640" s="244"/>
      <c r="DP640" s="244"/>
      <c r="DQ640" s="244"/>
      <c r="DR640" s="244"/>
      <c r="DS640" s="244"/>
      <c r="DT640" s="244"/>
      <c r="DU640" s="244"/>
      <c r="DV640" s="244"/>
      <c r="DW640" s="244"/>
      <c r="DX640" s="244"/>
      <c r="DY640" s="244"/>
      <c r="DZ640" s="244"/>
      <c r="EA640" s="244"/>
      <c r="EB640" s="244"/>
      <c r="EC640" s="245">
        <v>1850000</v>
      </c>
      <c r="ED640" s="244"/>
      <c r="EE640" s="245">
        <v>808658</v>
      </c>
      <c r="EK640" s="242">
        <v>1.2</v>
      </c>
      <c r="EO640" s="244"/>
      <c r="EP640" s="244"/>
      <c r="GA640" s="254">
        <v>1.3496448286038771</v>
      </c>
      <c r="GB640" s="254"/>
      <c r="GC640" s="254">
        <v>5.9174927023189632</v>
      </c>
      <c r="GD640" s="254"/>
      <c r="GE640" s="254">
        <v>25.137174504044914</v>
      </c>
      <c r="GF640" s="254"/>
      <c r="GG640" s="254">
        <v>84.006716583809833</v>
      </c>
      <c r="GH640" s="254"/>
      <c r="GI640" s="254">
        <v>77.036109694467356</v>
      </c>
      <c r="GJ640" s="254"/>
      <c r="GK640" s="254">
        <v>23.516423179276337</v>
      </c>
      <c r="GL640" s="254"/>
      <c r="GM640" s="254">
        <v>1.3554459613616017</v>
      </c>
      <c r="GN640" s="254"/>
      <c r="GO640" s="254">
        <v>38.1435467233038</v>
      </c>
      <c r="GP640" s="254"/>
      <c r="GQ640" s="254">
        <v>1059</v>
      </c>
      <c r="GR640" s="254"/>
      <c r="GS640" s="254">
        <v>88.5</v>
      </c>
      <c r="GT640" s="254"/>
      <c r="GU640" s="184">
        <v>78.8</v>
      </c>
      <c r="GV640" s="184"/>
      <c r="GW640" s="184">
        <v>77.899999999999991</v>
      </c>
      <c r="GX640" s="184"/>
      <c r="GY640" s="184">
        <v>61.3</v>
      </c>
      <c r="GZ640" s="184"/>
      <c r="HC640" s="184"/>
      <c r="HG640" s="223">
        <v>870.9108236381993</v>
      </c>
      <c r="HH640" s="223"/>
      <c r="HI640" s="223">
        <v>6507.7702607071078</v>
      </c>
      <c r="HJ640" s="223"/>
      <c r="HK640" s="223">
        <v>480.27476623168303</v>
      </c>
      <c r="HL640" s="223"/>
      <c r="HM640" s="223">
        <v>9259.2068389617016</v>
      </c>
      <c r="HO640" s="183">
        <v>486.70681997931496</v>
      </c>
      <c r="HQ640" s="154"/>
      <c r="HS640" s="238">
        <v>7</v>
      </c>
      <c r="HT640" s="154"/>
      <c r="HU640" s="239"/>
      <c r="HW640" s="239">
        <v>22.317740950000001</v>
      </c>
      <c r="HX640" s="239"/>
      <c r="HY640" s="154"/>
      <c r="HZ640" s="154"/>
      <c r="IA640" s="184">
        <v>1</v>
      </c>
      <c r="IB640" s="184"/>
      <c r="IC640" s="184">
        <v>104</v>
      </c>
      <c r="ID640" s="184"/>
      <c r="IE640" s="185">
        <v>9.6006773095672696E-2</v>
      </c>
      <c r="IF640" s="185"/>
      <c r="IG640" s="184">
        <v>9.9847044019499585</v>
      </c>
    </row>
    <row r="641" spans="1:241" ht="15" customHeight="1" x14ac:dyDescent="0.25">
      <c r="A641" s="156">
        <v>638</v>
      </c>
      <c r="B641" s="155"/>
      <c r="C641" s="244"/>
      <c r="D641" s="244"/>
      <c r="E641" s="245">
        <v>98853</v>
      </c>
      <c r="F641" s="244"/>
      <c r="G641" s="244"/>
      <c r="H641" s="244"/>
      <c r="I641" s="244"/>
      <c r="J641" s="244"/>
      <c r="K641" s="244"/>
      <c r="L641" s="244"/>
      <c r="M641" s="244"/>
      <c r="N641" s="244"/>
      <c r="O641" s="244"/>
      <c r="P641" s="244"/>
      <c r="Q641" s="244"/>
      <c r="R641" s="244"/>
      <c r="S641" s="244"/>
      <c r="U641" s="244"/>
      <c r="V641" s="244"/>
      <c r="W641" s="244"/>
      <c r="X641" s="244"/>
      <c r="Y641" s="244"/>
      <c r="Z641" s="244"/>
      <c r="AA641" s="244"/>
      <c r="AB641" s="244"/>
      <c r="AC641" s="244"/>
      <c r="AD641" s="244"/>
      <c r="AE641" s="244"/>
      <c r="AF641" s="244"/>
      <c r="AG641" s="244"/>
      <c r="AH641" s="244"/>
      <c r="AI641" s="244"/>
      <c r="AJ641" s="244"/>
      <c r="AK641" s="244"/>
      <c r="AL641" s="244"/>
      <c r="AM641" s="244"/>
      <c r="AN641" s="244"/>
      <c r="AO641" s="244"/>
      <c r="AP641" s="244"/>
      <c r="AQ641" s="244"/>
      <c r="AR641" s="244"/>
      <c r="AS641" s="244"/>
      <c r="AT641" s="244"/>
      <c r="AU641" s="244"/>
      <c r="AV641" s="244"/>
      <c r="AW641" s="244"/>
      <c r="AX641" s="244"/>
      <c r="AY641" s="244"/>
      <c r="AZ641" s="244"/>
      <c r="BA641" s="244"/>
      <c r="BB641" s="244"/>
      <c r="BC641" s="268">
        <v>576</v>
      </c>
      <c r="BD641" s="240"/>
      <c r="BE641" s="268">
        <v>103</v>
      </c>
      <c r="BF641" s="240"/>
      <c r="BG641" s="268">
        <v>2</v>
      </c>
      <c r="BH641" s="240"/>
      <c r="BI641" s="268">
        <v>178</v>
      </c>
      <c r="BJ641" s="244"/>
      <c r="BK641" s="244"/>
      <c r="BL641" s="244"/>
      <c r="BM641" s="244"/>
      <c r="BN641" s="244"/>
      <c r="BO641" s="244"/>
      <c r="BP641" s="244"/>
      <c r="BQ641" s="244"/>
      <c r="BR641" s="244"/>
      <c r="BS641" s="244"/>
      <c r="BT641" s="244"/>
      <c r="BU641" s="244"/>
      <c r="BW641" s="244"/>
      <c r="BX641" s="244"/>
      <c r="BY641" s="244"/>
      <c r="BZ641" s="244"/>
      <c r="CA641" s="244"/>
      <c r="CB641" s="244"/>
      <c r="CC641" s="244"/>
      <c r="CE641" s="244"/>
      <c r="CF641" s="244"/>
      <c r="CG641" s="244"/>
      <c r="CH641" s="244"/>
      <c r="CI641" s="244"/>
      <c r="CJ641" s="244"/>
      <c r="CK641" s="244"/>
      <c r="CL641" s="244"/>
      <c r="CM641" s="244"/>
      <c r="CN641" s="244"/>
      <c r="CO641" s="257">
        <v>2.6</v>
      </c>
      <c r="CP641" s="244"/>
      <c r="CQ641" s="244"/>
      <c r="CR641" s="244"/>
      <c r="CS641" s="244"/>
      <c r="CT641" s="244"/>
      <c r="CU641" s="244"/>
      <c r="CV641" s="244"/>
      <c r="CW641" s="244"/>
      <c r="CX641" s="244"/>
      <c r="CY641" s="244"/>
      <c r="CZ641" s="244"/>
      <c r="DA641" s="244"/>
      <c r="DE641" s="244"/>
      <c r="DF641" s="244"/>
      <c r="DG641" s="244"/>
      <c r="DH641" s="244"/>
      <c r="DI641" s="244"/>
      <c r="DJ641" s="244"/>
      <c r="DK641" s="244"/>
      <c r="DL641" s="244"/>
      <c r="DM641" s="244"/>
      <c r="DN641" s="244"/>
      <c r="DO641" s="244"/>
      <c r="DP641" s="244"/>
      <c r="DQ641" s="244"/>
      <c r="DR641" s="244"/>
      <c r="DS641" s="244"/>
      <c r="DT641" s="244"/>
      <c r="DU641" s="244"/>
      <c r="DV641" s="244"/>
      <c r="DW641" s="244"/>
      <c r="DX641" s="244"/>
      <c r="DY641" s="244"/>
      <c r="DZ641" s="244"/>
      <c r="EA641" s="244"/>
      <c r="EB641" s="244"/>
      <c r="EC641" s="245">
        <v>2020000</v>
      </c>
      <c r="ED641" s="244"/>
      <c r="EE641" s="245">
        <v>895169</v>
      </c>
      <c r="EK641" s="242">
        <v>0.4</v>
      </c>
      <c r="EO641" s="244"/>
      <c r="EP641" s="244"/>
      <c r="GA641" s="254">
        <v>1.3280143483909632</v>
      </c>
      <c r="GC641" s="254">
        <v>5.8774110689413144</v>
      </c>
      <c r="GE641" s="254">
        <v>19.47146494459032</v>
      </c>
      <c r="GG641" s="254">
        <v>84.949029897977169</v>
      </c>
      <c r="GI641" s="254">
        <v>86.964961527073797</v>
      </c>
      <c r="GK641" s="254">
        <v>24.473721825416327</v>
      </c>
      <c r="GM641" s="254">
        <v>0</v>
      </c>
      <c r="GO641" s="254">
        <v>39.362187464494419</v>
      </c>
      <c r="GP641" s="254"/>
      <c r="GQ641" s="254">
        <v>1108</v>
      </c>
      <c r="GR641" s="254"/>
      <c r="GS641" s="254">
        <v>88.4</v>
      </c>
      <c r="GT641" s="254"/>
      <c r="GU641" s="184">
        <v>81</v>
      </c>
      <c r="GV641" s="184"/>
      <c r="GW641" s="184">
        <v>78.7</v>
      </c>
      <c r="GX641" s="184"/>
      <c r="GY641" s="184">
        <v>63.300000000000004</v>
      </c>
      <c r="GZ641" s="184"/>
      <c r="HC641" s="184"/>
      <c r="HG641" s="184">
        <v>949.88360581168229</v>
      </c>
      <c r="HH641" s="184"/>
      <c r="HI641" s="184">
        <v>6956.8940143954187</v>
      </c>
      <c r="HJ641" s="184"/>
      <c r="HK641" s="184">
        <v>640.39101311998854</v>
      </c>
      <c r="HL641" s="184"/>
      <c r="HM641" s="184">
        <v>9728.0567967962616</v>
      </c>
      <c r="HO641" s="183">
        <v>432.83491736787943</v>
      </c>
      <c r="HQ641" s="154"/>
      <c r="HS641" s="238">
        <v>7</v>
      </c>
      <c r="HT641" s="154"/>
      <c r="HU641" s="239"/>
      <c r="HW641" s="239">
        <v>23.51131573</v>
      </c>
      <c r="HX641" s="239"/>
      <c r="HY641" s="154"/>
      <c r="HZ641" s="154"/>
      <c r="IA641" s="184">
        <v>3</v>
      </c>
      <c r="IB641" s="184"/>
      <c r="IC641" s="184">
        <v>110</v>
      </c>
      <c r="ID641" s="184"/>
      <c r="IE641" s="185">
        <v>0.28086606436070355</v>
      </c>
      <c r="IF641" s="185"/>
      <c r="IG641" s="184">
        <v>10.298422359892463</v>
      </c>
    </row>
    <row r="642" spans="1:241" ht="15" customHeight="1" x14ac:dyDescent="0.25">
      <c r="A642" s="156">
        <v>639</v>
      </c>
      <c r="B642" s="155"/>
      <c r="C642" s="244"/>
      <c r="D642" s="244"/>
      <c r="E642" s="245">
        <v>101555</v>
      </c>
      <c r="F642" s="244"/>
      <c r="G642" s="244"/>
      <c r="H642" s="244"/>
      <c r="I642" s="244"/>
      <c r="J642" s="244"/>
      <c r="K642" s="244"/>
      <c r="L642" s="244"/>
      <c r="M642" s="244"/>
      <c r="N642" s="244"/>
      <c r="O642" s="244"/>
      <c r="P642" s="244"/>
      <c r="Q642" s="244"/>
      <c r="R642" s="244"/>
      <c r="S642" s="244"/>
      <c r="U642" s="244"/>
      <c r="V642" s="244"/>
      <c r="W642" s="244"/>
      <c r="X642" s="244"/>
      <c r="Y642" s="244"/>
      <c r="Z642" s="244"/>
      <c r="AA642" s="244"/>
      <c r="AB642" s="244"/>
      <c r="AC642" s="244"/>
      <c r="AD642" s="244"/>
      <c r="AE642" s="244"/>
      <c r="AF642" s="244"/>
      <c r="AG642" s="244"/>
      <c r="AH642" s="244"/>
      <c r="AI642" s="244"/>
      <c r="AJ642" s="244"/>
      <c r="AK642" s="244"/>
      <c r="AL642" s="244"/>
      <c r="AM642" s="244"/>
      <c r="AN642" s="244"/>
      <c r="AO642" s="244"/>
      <c r="AP642" s="244"/>
      <c r="AQ642" s="244"/>
      <c r="AR642" s="244"/>
      <c r="AS642" s="244"/>
      <c r="AT642" s="244"/>
      <c r="AU642" s="244"/>
      <c r="AV642" s="244"/>
      <c r="AW642" s="244"/>
      <c r="AX642" s="244"/>
      <c r="AY642" s="244"/>
      <c r="AZ642" s="244"/>
      <c r="BA642" s="244"/>
      <c r="BB642" s="244"/>
      <c r="BC642" s="244">
        <v>677</v>
      </c>
      <c r="BD642" s="244"/>
      <c r="BE642" s="244">
        <v>109</v>
      </c>
      <c r="BF642" s="244"/>
      <c r="BG642" s="244">
        <v>4</v>
      </c>
      <c r="BH642" s="244"/>
      <c r="BI642" s="244">
        <v>237</v>
      </c>
      <c r="BJ642" s="244"/>
      <c r="BK642" s="244"/>
      <c r="BL642" s="244"/>
      <c r="BM642" s="244"/>
      <c r="BN642" s="244"/>
      <c r="BO642" s="244"/>
      <c r="BP642" s="244"/>
      <c r="BQ642" s="244"/>
      <c r="BR642" s="244"/>
      <c r="BS642" s="244"/>
      <c r="BT642" s="244"/>
      <c r="BU642" s="244"/>
      <c r="BW642" s="244"/>
      <c r="BX642" s="244"/>
      <c r="BY642" s="244"/>
      <c r="BZ642" s="244"/>
      <c r="CA642" s="244"/>
      <c r="CB642" s="244"/>
      <c r="CC642" s="244"/>
      <c r="CE642" s="244"/>
      <c r="CF642" s="244"/>
      <c r="CG642" s="244"/>
      <c r="CH642" s="244"/>
      <c r="CI642" s="244"/>
      <c r="CJ642" s="244"/>
      <c r="CK642" s="244"/>
      <c r="CL642" s="244"/>
      <c r="CM642" s="244"/>
      <c r="CN642" s="244"/>
      <c r="CO642" s="257">
        <v>3.3</v>
      </c>
      <c r="CP642" s="244"/>
      <c r="CQ642" s="244"/>
      <c r="CR642" s="244"/>
      <c r="CS642" s="244"/>
      <c r="CT642" s="244"/>
      <c r="CU642" s="244"/>
      <c r="CV642" s="244"/>
      <c r="CW642" s="244"/>
      <c r="CX642" s="244"/>
      <c r="CY642" s="244"/>
      <c r="CZ642" s="244"/>
      <c r="DA642" s="244"/>
      <c r="DE642" s="244"/>
      <c r="DF642" s="244"/>
      <c r="DG642" s="244"/>
      <c r="DH642" s="244"/>
      <c r="DI642" s="244"/>
      <c r="DJ642" s="244"/>
      <c r="DK642" s="244"/>
      <c r="DL642" s="244"/>
      <c r="DM642" s="244"/>
      <c r="DN642" s="244"/>
      <c r="DO642" s="244"/>
      <c r="DP642" s="244"/>
      <c r="DQ642" s="244"/>
      <c r="DR642" s="244"/>
      <c r="DS642" s="244"/>
      <c r="DT642" s="244"/>
      <c r="DU642" s="244"/>
      <c r="DV642" s="244"/>
      <c r="DW642" s="244"/>
      <c r="DX642" s="244"/>
      <c r="DY642" s="244"/>
      <c r="DZ642" s="244"/>
      <c r="EA642" s="244"/>
      <c r="EB642" s="244"/>
      <c r="EC642" s="245">
        <v>2038000</v>
      </c>
      <c r="ED642" s="244"/>
      <c r="EE642" s="245">
        <v>920252</v>
      </c>
      <c r="EK642" s="242">
        <v>0.70000000000000007</v>
      </c>
      <c r="EO642" s="244"/>
      <c r="EP642" s="244"/>
      <c r="GA642" s="254">
        <v>1.3460424456350684</v>
      </c>
      <c r="GC642" s="254">
        <v>6.0905162067492729</v>
      </c>
      <c r="GE642" s="254">
        <v>26.391763254593304</v>
      </c>
      <c r="GG642" s="254">
        <v>90.387654005239014</v>
      </c>
      <c r="GI642" s="254">
        <v>84.267260538961622</v>
      </c>
      <c r="GK642" s="254">
        <v>27.426226120550766</v>
      </c>
      <c r="GM642" s="254">
        <v>0</v>
      </c>
      <c r="GO642" s="254">
        <v>41.745248060978859</v>
      </c>
      <c r="GP642" s="254"/>
      <c r="GQ642" s="254">
        <v>1111</v>
      </c>
      <c r="GR642" s="254"/>
      <c r="GS642" s="254">
        <v>89.369369369369366</v>
      </c>
      <c r="GT642" s="254"/>
      <c r="GU642" s="184">
        <v>80.802292263610326</v>
      </c>
      <c r="GV642" s="184"/>
      <c r="GW642" s="184">
        <v>79.129662522202494</v>
      </c>
      <c r="GX642" s="184"/>
      <c r="GY642" s="184">
        <v>63.499111900532853</v>
      </c>
      <c r="GZ642" s="184"/>
      <c r="HC642" s="184"/>
      <c r="HG642" s="184">
        <v>949.76972564199059</v>
      </c>
      <c r="HH642" s="184"/>
      <c r="HI642" s="184">
        <v>6851.7821622493411</v>
      </c>
      <c r="HJ642" s="184"/>
      <c r="HK642" s="184">
        <v>650.50266114725014</v>
      </c>
      <c r="HL642" s="184"/>
      <c r="HM642" s="184">
        <v>9697.507302474778</v>
      </c>
      <c r="HO642" s="183">
        <v>521.6005165560241</v>
      </c>
      <c r="HQ642" s="154"/>
      <c r="HS642" s="238">
        <v>7</v>
      </c>
      <c r="HT642" s="154"/>
      <c r="HU642" s="239"/>
      <c r="HW642" s="239">
        <v>21.423048699999999</v>
      </c>
      <c r="HX642" s="239"/>
      <c r="HY642" s="154"/>
      <c r="HZ642" s="154"/>
      <c r="IA642" s="184">
        <v>5.333333333333333</v>
      </c>
      <c r="IB642" s="184"/>
      <c r="IC642" s="184">
        <v>104</v>
      </c>
      <c r="ID642" s="184"/>
      <c r="IE642" s="185">
        <v>0.4872153067739341</v>
      </c>
      <c r="IF642" s="185"/>
      <c r="IG642" s="184">
        <v>9.5006984820917157</v>
      </c>
    </row>
    <row r="643" spans="1:241" ht="15" customHeight="1" x14ac:dyDescent="0.25">
      <c r="A643" s="156">
        <v>640</v>
      </c>
      <c r="B643" s="155"/>
      <c r="C643" s="244"/>
      <c r="D643" s="244"/>
      <c r="E643" s="245">
        <v>103726</v>
      </c>
      <c r="F643" s="244"/>
      <c r="G643" s="244"/>
      <c r="H643" s="244"/>
      <c r="I643" s="244"/>
      <c r="J643" s="244"/>
      <c r="K643" s="244"/>
      <c r="L643" s="244"/>
      <c r="M643" s="244"/>
      <c r="N643" s="244"/>
      <c r="O643" s="244"/>
      <c r="P643" s="244"/>
      <c r="Q643" s="244"/>
      <c r="R643" s="244"/>
      <c r="S643" s="244"/>
      <c r="U643" s="244"/>
      <c r="V643" s="244"/>
      <c r="W643" s="244"/>
      <c r="X643" s="244"/>
      <c r="Y643" s="244"/>
      <c r="Z643" s="244"/>
      <c r="AA643" s="244"/>
      <c r="AB643" s="244"/>
      <c r="AC643" s="244"/>
      <c r="AD643" s="244"/>
      <c r="AE643" s="244"/>
      <c r="AF643" s="244"/>
      <c r="AG643" s="244"/>
      <c r="AH643" s="244"/>
      <c r="AI643" s="244"/>
      <c r="AJ643" s="244"/>
      <c r="AK643" s="244"/>
      <c r="AL643" s="244"/>
      <c r="AM643" s="244"/>
      <c r="AN643" s="244"/>
      <c r="AO643" s="244"/>
      <c r="AP643" s="244"/>
      <c r="AQ643" s="244"/>
      <c r="AR643" s="244"/>
      <c r="AS643" s="244"/>
      <c r="AT643" s="244"/>
      <c r="AU643" s="244"/>
      <c r="AV643" s="244"/>
      <c r="AW643" s="244"/>
      <c r="AX643" s="244"/>
      <c r="AY643" s="244"/>
      <c r="AZ643" s="244"/>
      <c r="BA643" s="244"/>
      <c r="BB643" s="244"/>
      <c r="BC643" s="244">
        <f>SUM(BE643,BG643,BI643)</f>
        <v>2004</v>
      </c>
      <c r="BD643" s="244"/>
      <c r="BE643" s="244">
        <v>482</v>
      </c>
      <c r="BF643" s="244"/>
      <c r="BG643" s="244">
        <v>7</v>
      </c>
      <c r="BH643" s="244"/>
      <c r="BI643" s="244">
        <v>1515</v>
      </c>
      <c r="BJ643" s="244"/>
      <c r="BK643" s="244"/>
      <c r="BL643" s="244"/>
      <c r="BM643" s="244"/>
      <c r="BN643" s="244"/>
      <c r="BO643" s="244"/>
      <c r="BP643" s="244"/>
      <c r="BQ643" s="244"/>
      <c r="BR643" s="244"/>
      <c r="BS643" s="244"/>
      <c r="BT643" s="244"/>
      <c r="BU643" s="244"/>
      <c r="BW643" s="244"/>
      <c r="BX643" s="244"/>
      <c r="BY643" s="244"/>
      <c r="BZ643" s="244"/>
      <c r="CA643" s="244"/>
      <c r="CB643" s="244"/>
      <c r="CC643" s="244"/>
      <c r="CE643" s="244"/>
      <c r="CF643" s="244"/>
      <c r="CG643" s="244"/>
      <c r="CH643" s="244"/>
      <c r="CI643" s="244"/>
      <c r="CJ643" s="244"/>
      <c r="CK643" s="244"/>
      <c r="CL643" s="244"/>
      <c r="CM643" s="244"/>
      <c r="CN643" s="244"/>
      <c r="CO643" s="257">
        <v>4.3</v>
      </c>
      <c r="CP643" s="244"/>
      <c r="CQ643" s="244"/>
      <c r="CR643" s="244"/>
      <c r="CS643" s="244"/>
      <c r="CT643" s="244"/>
      <c r="CU643" s="244"/>
      <c r="CV643" s="244"/>
      <c r="CW643" s="244"/>
      <c r="CX643" s="244"/>
      <c r="CY643" s="244"/>
      <c r="CZ643" s="244"/>
      <c r="DA643" s="244"/>
      <c r="DE643" s="244"/>
      <c r="DF643" s="244"/>
      <c r="DG643" s="244"/>
      <c r="DH643" s="244"/>
      <c r="DI643" s="244"/>
      <c r="DJ643" s="244"/>
      <c r="DK643" s="244"/>
      <c r="DL643" s="244"/>
      <c r="DM643" s="244"/>
      <c r="DN643" s="244"/>
      <c r="DO643" s="244"/>
      <c r="DP643" s="244"/>
      <c r="DQ643" s="244"/>
      <c r="DR643" s="244"/>
      <c r="DS643" s="244"/>
      <c r="DT643" s="244"/>
      <c r="DU643" s="244"/>
      <c r="DV643" s="244"/>
      <c r="DW643" s="244"/>
      <c r="DX643" s="244"/>
      <c r="DY643" s="244"/>
      <c r="DZ643" s="244"/>
      <c r="EA643" s="244"/>
      <c r="EB643" s="244"/>
      <c r="EC643" s="245">
        <v>2100000</v>
      </c>
      <c r="ED643" s="244"/>
      <c r="EE643" s="245">
        <v>650000</v>
      </c>
      <c r="EK643" s="242">
        <v>1.3</v>
      </c>
      <c r="EO643" s="244"/>
      <c r="EP643" s="244"/>
      <c r="GA643" s="254">
        <v>2.1313628370490587</v>
      </c>
      <c r="GB643" s="254"/>
      <c r="GC643" s="254">
        <v>4.5988402471993766</v>
      </c>
      <c r="GD643" s="254"/>
      <c r="GE643" s="254">
        <v>22.009236683252922</v>
      </c>
      <c r="GF643" s="254"/>
      <c r="GG643" s="254">
        <v>80.473653495523095</v>
      </c>
      <c r="GH643" s="254"/>
      <c r="GI643" s="254">
        <v>83.813806508527364</v>
      </c>
      <c r="GJ643" s="254"/>
      <c r="GK643" s="254">
        <v>22.27381024336157</v>
      </c>
      <c r="GL643" s="254"/>
      <c r="GM643" s="254">
        <v>2.4787235715084357</v>
      </c>
      <c r="GN643" s="254"/>
      <c r="GO643" s="254">
        <v>39.088124463841147</v>
      </c>
      <c r="GP643" s="254"/>
      <c r="GQ643" s="254">
        <v>1100</v>
      </c>
      <c r="GR643" s="254"/>
      <c r="GS643" s="254">
        <v>86.9</v>
      </c>
      <c r="GT643" s="254"/>
      <c r="GU643" s="184">
        <v>78.8</v>
      </c>
      <c r="GV643" s="184"/>
      <c r="GW643" s="184">
        <v>79.900000000000006</v>
      </c>
      <c r="GX643" s="184"/>
      <c r="GY643" s="184">
        <v>63.5</v>
      </c>
      <c r="GZ643" s="184"/>
      <c r="HC643" s="184"/>
      <c r="HG643" s="184">
        <v>1007.2777133213796</v>
      </c>
      <c r="HH643" s="184"/>
      <c r="HI643" s="184">
        <v>6211.545898815174</v>
      </c>
      <c r="HJ643" s="184"/>
      <c r="HK643" s="184">
        <v>709.31336356924373</v>
      </c>
      <c r="HL643" s="184"/>
      <c r="HM643" s="184">
        <v>9267.6581232640729</v>
      </c>
      <c r="HO643" s="183">
        <v>689.71668103576417</v>
      </c>
      <c r="HQ643" s="154"/>
      <c r="HS643" s="238">
        <v>7</v>
      </c>
      <c r="HT643" s="154"/>
      <c r="HU643" s="239"/>
      <c r="HW643" s="239">
        <v>21.575746540000001</v>
      </c>
      <c r="HX643" s="239"/>
      <c r="HY643" s="154"/>
      <c r="HZ643" s="154"/>
      <c r="IA643" s="184"/>
      <c r="IB643" s="184"/>
      <c r="ID643" s="184"/>
      <c r="IE643" s="185"/>
      <c r="IF643" s="185"/>
      <c r="IG643" s="184"/>
    </row>
    <row r="644" spans="1:241" ht="15" customHeight="1" x14ac:dyDescent="0.25">
      <c r="A644" s="198">
        <v>641</v>
      </c>
      <c r="B644" s="155"/>
      <c r="C644" s="244"/>
      <c r="D644" s="244"/>
      <c r="E644" s="245">
        <v>106304</v>
      </c>
      <c r="F644" s="244"/>
      <c r="G644" s="244"/>
      <c r="H644" s="244"/>
      <c r="I644" s="244"/>
      <c r="J644" s="244"/>
      <c r="K644" s="244"/>
      <c r="L644" s="244"/>
      <c r="M644" s="244"/>
      <c r="N644" s="244"/>
      <c r="O644" s="244"/>
      <c r="P644" s="244"/>
      <c r="Q644" s="244"/>
      <c r="R644" s="244"/>
      <c r="S644" s="244"/>
      <c r="U644" s="244"/>
      <c r="V644" s="244"/>
      <c r="W644" s="244"/>
      <c r="X644" s="244"/>
      <c r="Y644" s="244"/>
      <c r="Z644" s="244"/>
      <c r="AA644" s="244"/>
      <c r="AB644" s="244"/>
      <c r="AC644" s="244"/>
      <c r="AD644" s="244"/>
      <c r="AE644" s="244"/>
      <c r="AF644" s="244"/>
      <c r="AG644" s="244"/>
      <c r="AH644" s="244"/>
      <c r="AI644" s="244"/>
      <c r="AJ644" s="244"/>
      <c r="AK644" s="244"/>
      <c r="AL644" s="244"/>
      <c r="AM644" s="244"/>
      <c r="AN644" s="244"/>
      <c r="AO644" s="244"/>
      <c r="AP644" s="244"/>
      <c r="AQ644" s="244"/>
      <c r="AR644" s="244"/>
      <c r="AS644" s="244"/>
      <c r="AT644" s="244"/>
      <c r="AU644" s="244"/>
      <c r="AV644" s="244"/>
      <c r="AW644" s="244"/>
      <c r="AX644" s="244"/>
      <c r="AY644" s="244"/>
      <c r="AZ644" s="244"/>
      <c r="BA644" s="244"/>
      <c r="BB644" s="244"/>
      <c r="BC644" s="244">
        <v>2172</v>
      </c>
      <c r="BD644" s="244"/>
      <c r="BE644" s="244">
        <v>409</v>
      </c>
      <c r="BF644" s="244"/>
      <c r="BG644" s="244">
        <v>14</v>
      </c>
      <c r="BH644" s="244"/>
      <c r="BI644" s="244">
        <v>1749</v>
      </c>
      <c r="BJ644" s="244"/>
      <c r="BK644" s="244"/>
      <c r="BL644" s="244"/>
      <c r="BM644" s="244"/>
      <c r="BN644" s="244"/>
      <c r="BO644" s="244"/>
      <c r="BP644" s="244"/>
      <c r="BQ644" s="244"/>
      <c r="BR644" s="244"/>
      <c r="BS644" s="244"/>
      <c r="BT644" s="244"/>
      <c r="BU644" s="244"/>
      <c r="BW644" s="244"/>
      <c r="BX644" s="244"/>
      <c r="BY644" s="244"/>
      <c r="BZ644" s="244"/>
      <c r="CA644" s="244"/>
      <c r="CB644" s="244"/>
      <c r="CC644" s="244"/>
      <c r="CE644" s="244"/>
      <c r="CF644" s="244"/>
      <c r="CG644" s="244"/>
      <c r="CH644" s="244"/>
      <c r="CI644" s="244"/>
      <c r="CJ644" s="244"/>
      <c r="CK644" s="244"/>
      <c r="CL644" s="244"/>
      <c r="CM644" s="244"/>
      <c r="CN644" s="244"/>
      <c r="CO644" s="257">
        <v>2.5</v>
      </c>
      <c r="CP644" s="244"/>
      <c r="CQ644" s="244"/>
      <c r="CR644" s="244"/>
      <c r="CS644" s="244"/>
      <c r="CT644" s="244"/>
      <c r="CU644" s="244"/>
      <c r="CV644" s="244"/>
      <c r="CW644" s="244"/>
      <c r="CX644" s="244"/>
      <c r="CY644" s="244"/>
      <c r="CZ644" s="244"/>
      <c r="DA644" s="244"/>
      <c r="DE644" s="244"/>
      <c r="DF644" s="244"/>
      <c r="DG644" s="244"/>
      <c r="DH644" s="244"/>
      <c r="DI644" s="244"/>
      <c r="DJ644" s="244"/>
      <c r="DK644" s="244"/>
      <c r="DL644" s="244"/>
      <c r="DM644" s="244"/>
      <c r="DN644" s="244"/>
      <c r="DO644" s="244"/>
      <c r="DP644" s="244"/>
      <c r="DQ644" s="244"/>
      <c r="DR644" s="244"/>
      <c r="DS644" s="244"/>
      <c r="DT644" s="244"/>
      <c r="DU644" s="244"/>
      <c r="DV644" s="244"/>
      <c r="DW644" s="244"/>
      <c r="DX644" s="244"/>
      <c r="DY644" s="244"/>
      <c r="DZ644" s="244"/>
      <c r="EA644" s="244"/>
      <c r="EB644" s="244"/>
      <c r="EC644" s="245">
        <v>2030000</v>
      </c>
      <c r="ED644" s="244"/>
      <c r="EE644" s="245">
        <v>640000</v>
      </c>
      <c r="EK644" s="242">
        <v>0.8</v>
      </c>
      <c r="EO644" s="244"/>
      <c r="EP644" s="244"/>
      <c r="GA644" s="254">
        <v>1.2525804177231843</v>
      </c>
      <c r="GB644" s="254"/>
      <c r="GC644" s="254">
        <v>5.2169343308481979</v>
      </c>
      <c r="GD644" s="254"/>
      <c r="GE644" s="254">
        <v>22.967645098228683</v>
      </c>
      <c r="GF644" s="254"/>
      <c r="GG644" s="254">
        <v>80.446000203951769</v>
      </c>
      <c r="GH644" s="254"/>
      <c r="GI644" s="254">
        <v>84.094837136319043</v>
      </c>
      <c r="GJ644" s="254"/>
      <c r="GK644" s="254">
        <v>22.776637239382371</v>
      </c>
      <c r="GL644" s="254"/>
      <c r="GM644" s="254">
        <v>2.7065307576196975</v>
      </c>
      <c r="GN644" s="254"/>
      <c r="GO644" s="254">
        <v>35.612931526328687</v>
      </c>
      <c r="GP644" s="254"/>
      <c r="GQ644" s="254">
        <v>1134.5</v>
      </c>
      <c r="GR644" s="254"/>
      <c r="GS644" s="254">
        <v>84.75</v>
      </c>
      <c r="GT644" s="254"/>
      <c r="GU644" s="184">
        <v>75.75</v>
      </c>
      <c r="GV644" s="184"/>
      <c r="GW644" s="184">
        <v>79.900000000000006</v>
      </c>
      <c r="GX644" s="184"/>
      <c r="GY644" s="184">
        <v>63.5</v>
      </c>
      <c r="GZ644" s="184"/>
      <c r="HC644" s="184"/>
      <c r="HG644" s="184">
        <v>1071.5422123992741</v>
      </c>
      <c r="HH644" s="184"/>
      <c r="HI644" s="184">
        <v>6156.6377998125236</v>
      </c>
      <c r="HJ644" s="184"/>
      <c r="HK644" s="184">
        <v>588.23023537809274</v>
      </c>
      <c r="HL644" s="184"/>
      <c r="HM644" s="184">
        <v>9056.5096619396118</v>
      </c>
      <c r="HO644" s="183">
        <v>558.20985201624228</v>
      </c>
      <c r="HQ644" s="154"/>
      <c r="HS644" s="238">
        <v>7</v>
      </c>
      <c r="HT644" s="154"/>
      <c r="HU644" s="239"/>
      <c r="HW644" s="239">
        <v>23</v>
      </c>
      <c r="HX644" s="239"/>
      <c r="HY644" s="154"/>
      <c r="HZ644" s="154"/>
      <c r="IA644" s="184"/>
      <c r="IB644" s="184"/>
      <c r="ID644" s="184"/>
      <c r="IE644" s="185"/>
      <c r="IF644" s="185"/>
      <c r="IG644" s="184"/>
    </row>
    <row r="645" spans="1:241" ht="15" customHeight="1" x14ac:dyDescent="0.25">
      <c r="A645" s="156">
        <v>642</v>
      </c>
      <c r="B645" s="155"/>
      <c r="C645" s="244"/>
      <c r="D645" s="244"/>
      <c r="E645" s="245">
        <v>108595</v>
      </c>
      <c r="F645" s="244"/>
      <c r="G645" s="244"/>
      <c r="H645" s="244"/>
      <c r="I645" s="244"/>
      <c r="J645" s="244"/>
      <c r="K645" s="244"/>
      <c r="L645" s="244"/>
      <c r="M645" s="244"/>
      <c r="N645" s="244"/>
      <c r="O645" s="244"/>
      <c r="P645" s="244"/>
      <c r="Q645" s="244"/>
      <c r="R645" s="244"/>
      <c r="S645" s="244"/>
      <c r="U645" s="244"/>
      <c r="V645" s="244"/>
      <c r="W645" s="244"/>
      <c r="X645" s="244"/>
      <c r="Y645" s="244"/>
      <c r="Z645" s="244"/>
      <c r="AA645" s="244"/>
      <c r="AB645" s="244"/>
      <c r="AC645" s="244"/>
      <c r="AD645" s="244"/>
      <c r="AE645" s="244"/>
      <c r="AF645" s="244"/>
      <c r="AG645" s="244"/>
      <c r="AH645" s="244"/>
      <c r="AI645" s="244"/>
      <c r="AJ645" s="244"/>
      <c r="AK645" s="244"/>
      <c r="AL645" s="244"/>
      <c r="AM645" s="244"/>
      <c r="AN645" s="244"/>
      <c r="AO645" s="244"/>
      <c r="AP645" s="244"/>
      <c r="AQ645" s="244"/>
      <c r="AR645" s="244"/>
      <c r="AS645" s="244"/>
      <c r="AT645" s="244"/>
      <c r="AU645" s="244"/>
      <c r="AV645" s="244"/>
      <c r="AW645" s="244"/>
      <c r="AX645" s="244"/>
      <c r="AY645" s="244"/>
      <c r="AZ645" s="244"/>
      <c r="BA645" s="244"/>
      <c r="BB645" s="244"/>
      <c r="BC645" s="244">
        <v>1829</v>
      </c>
      <c r="BD645" s="244"/>
      <c r="BE645" s="244">
        <v>517</v>
      </c>
      <c r="BF645" s="244"/>
      <c r="BG645" s="244">
        <v>14</v>
      </c>
      <c r="BH645" s="244"/>
      <c r="BI645" s="244">
        <v>1298</v>
      </c>
      <c r="BJ645" s="244"/>
      <c r="BK645" s="244"/>
      <c r="BL645" s="244"/>
      <c r="BM645" s="244"/>
      <c r="BN645" s="244"/>
      <c r="BO645" s="244"/>
      <c r="BP645" s="244"/>
      <c r="BQ645" s="244"/>
      <c r="BR645" s="244"/>
      <c r="BS645" s="244"/>
      <c r="BT645" s="244"/>
      <c r="BU645" s="244"/>
      <c r="BW645" s="244"/>
      <c r="BX645" s="244"/>
      <c r="BY645" s="244"/>
      <c r="BZ645" s="244"/>
      <c r="CA645" s="244"/>
      <c r="CB645" s="244"/>
      <c r="CC645" s="244"/>
      <c r="CE645" s="244"/>
      <c r="CF645" s="244"/>
      <c r="CG645" s="244"/>
      <c r="CH645" s="244"/>
      <c r="CI645" s="244"/>
      <c r="CJ645" s="244"/>
      <c r="CK645" s="244"/>
      <c r="CL645" s="244"/>
      <c r="CM645" s="244"/>
      <c r="CN645" s="244"/>
      <c r="CO645" s="257">
        <v>2.1</v>
      </c>
      <c r="CP645" s="244"/>
      <c r="CQ645" s="244"/>
      <c r="CR645" s="244"/>
      <c r="CS645" s="244"/>
      <c r="CT645" s="244"/>
      <c r="CU645" s="244"/>
      <c r="CV645" s="244"/>
      <c r="CW645" s="244"/>
      <c r="CX645" s="244"/>
      <c r="CY645" s="244"/>
      <c r="CZ645" s="244"/>
      <c r="DA645" s="244"/>
      <c r="DE645" s="244"/>
      <c r="DF645" s="244"/>
      <c r="DG645" s="244"/>
      <c r="DH645" s="244"/>
      <c r="DI645" s="244"/>
      <c r="DJ645" s="244"/>
      <c r="DK645" s="244"/>
      <c r="DL645" s="244"/>
      <c r="DM645" s="244"/>
      <c r="DN645" s="244"/>
      <c r="DO645" s="244"/>
      <c r="DP645" s="244"/>
      <c r="DQ645" s="244"/>
      <c r="DR645" s="244"/>
      <c r="DS645" s="244"/>
      <c r="DT645" s="244"/>
      <c r="DU645" s="244"/>
      <c r="DV645" s="244"/>
      <c r="DW645" s="244"/>
      <c r="DX645" s="244"/>
      <c r="DY645" s="244"/>
      <c r="DZ645" s="244"/>
      <c r="EA645" s="244"/>
      <c r="EB645" s="244"/>
      <c r="EC645" s="245">
        <v>2125000</v>
      </c>
      <c r="ED645" s="244"/>
      <c r="EE645" s="245">
        <v>670000</v>
      </c>
      <c r="EK645" s="242">
        <v>0.4</v>
      </c>
      <c r="EO645" s="244"/>
      <c r="EP645" s="244"/>
      <c r="GA645" s="254">
        <v>0.40913270013676101</v>
      </c>
      <c r="GB645" s="254"/>
      <c r="GC645" s="254">
        <v>5.8328983127997187</v>
      </c>
      <c r="GD645" s="254"/>
      <c r="GE645" s="254">
        <v>23.909976666438542</v>
      </c>
      <c r="GF645" s="254"/>
      <c r="GG645" s="254">
        <v>80.42075605524019</v>
      </c>
      <c r="GH645" s="254"/>
      <c r="GI645" s="254">
        <v>84.361063583306802</v>
      </c>
      <c r="GJ645" s="254"/>
      <c r="GK645" s="254">
        <v>23.276143343919141</v>
      </c>
      <c r="GL645" s="254"/>
      <c r="GM645" s="254">
        <v>2.9213178197699086</v>
      </c>
      <c r="GN645" s="254"/>
      <c r="GO645" s="254">
        <v>36.319825932577871</v>
      </c>
      <c r="GP645" s="254"/>
      <c r="GQ645" s="254">
        <v>1169</v>
      </c>
      <c r="GR645" s="254"/>
      <c r="GS645" s="254">
        <v>82.6</v>
      </c>
      <c r="GT645" s="254"/>
      <c r="GU645" s="184">
        <v>72.7</v>
      </c>
      <c r="GV645" s="184"/>
      <c r="GW645" s="184"/>
      <c r="GX645" s="184"/>
      <c r="GY645" s="184"/>
      <c r="GZ645" s="184"/>
      <c r="HC645" s="184"/>
      <c r="HG645" s="184">
        <v>1085.9597880722729</v>
      </c>
      <c r="HH645" s="184"/>
      <c r="HI645" s="184">
        <v>7301.1479418557265</v>
      </c>
      <c r="HJ645" s="184"/>
      <c r="HK645" s="184">
        <v>730.19970112756414</v>
      </c>
      <c r="HL645" s="184"/>
      <c r="HM645" s="184">
        <v>10326.382285015623</v>
      </c>
      <c r="HO645" s="183">
        <v>621.80956963984113</v>
      </c>
      <c r="HQ645" s="154"/>
      <c r="HS645" s="238">
        <v>7</v>
      </c>
      <c r="HT645" s="154"/>
      <c r="HU645" s="239"/>
      <c r="HW645" s="239">
        <v>23.4</v>
      </c>
      <c r="HX645" s="239"/>
      <c r="HY645" s="154"/>
      <c r="HZ645" s="154"/>
      <c r="IA645" s="184"/>
      <c r="IB645" s="184"/>
      <c r="ID645" s="184"/>
      <c r="IE645" s="185"/>
      <c r="IF645" s="185"/>
      <c r="IG645" s="184"/>
    </row>
    <row r="646" spans="1:241" ht="15" customHeight="1" x14ac:dyDescent="0.25">
      <c r="A646" s="156">
        <v>643</v>
      </c>
      <c r="B646" s="155"/>
      <c r="C646" s="244"/>
      <c r="D646" s="244"/>
      <c r="E646" s="245">
        <v>111606</v>
      </c>
      <c r="F646" s="244"/>
      <c r="G646" s="244"/>
      <c r="H646" s="244"/>
      <c r="I646" s="244"/>
      <c r="J646" s="244"/>
      <c r="K646" s="244"/>
      <c r="L646" s="244"/>
      <c r="M646" s="244"/>
      <c r="N646" s="244"/>
      <c r="O646" s="244"/>
      <c r="P646" s="244"/>
      <c r="Q646" s="244"/>
      <c r="R646" s="244"/>
      <c r="S646" s="244"/>
      <c r="U646" s="244"/>
      <c r="V646" s="244"/>
      <c r="W646" s="244"/>
      <c r="X646" s="244"/>
      <c r="Y646" s="244"/>
      <c r="Z646" s="244"/>
      <c r="AA646" s="244"/>
      <c r="AB646" s="244"/>
      <c r="AC646" s="244"/>
      <c r="AD646" s="244"/>
      <c r="AE646" s="244"/>
      <c r="AF646" s="244"/>
      <c r="AG646" s="244"/>
      <c r="AH646" s="244"/>
      <c r="AI646" s="244"/>
      <c r="AJ646" s="244"/>
      <c r="AK646" s="244"/>
      <c r="AL646" s="244"/>
      <c r="AM646" s="244"/>
      <c r="AN646" s="244"/>
      <c r="AO646" s="244"/>
      <c r="AP646" s="244"/>
      <c r="AQ646" s="244"/>
      <c r="AR646" s="244"/>
      <c r="AS646" s="244"/>
      <c r="AT646" s="244"/>
      <c r="AU646" s="244"/>
      <c r="AV646" s="244"/>
      <c r="AW646" s="244"/>
      <c r="AX646" s="244"/>
      <c r="AY646" s="244"/>
      <c r="AZ646" s="244"/>
      <c r="BA646" s="244"/>
      <c r="BB646" s="244"/>
      <c r="BC646" s="244">
        <v>1448</v>
      </c>
      <c r="BD646" s="244"/>
      <c r="BE646" s="244">
        <v>488</v>
      </c>
      <c r="BF646" s="244"/>
      <c r="BG646" s="244">
        <v>9</v>
      </c>
      <c r="BH646" s="244"/>
      <c r="BI646" s="244">
        <v>951</v>
      </c>
      <c r="BJ646" s="244"/>
      <c r="BK646" s="244"/>
      <c r="BL646" s="244"/>
      <c r="BM646" s="244"/>
      <c r="BN646" s="244"/>
      <c r="BO646" s="244"/>
      <c r="BP646" s="244"/>
      <c r="BQ646" s="244"/>
      <c r="BR646" s="244"/>
      <c r="BS646" s="244"/>
      <c r="BT646" s="244"/>
      <c r="BU646" s="244"/>
      <c r="BW646" s="244"/>
      <c r="BX646" s="244"/>
      <c r="BY646" s="244"/>
      <c r="BZ646" s="244"/>
      <c r="CA646" s="244"/>
      <c r="CB646" s="244"/>
      <c r="CC646" s="244"/>
      <c r="CE646" s="244"/>
      <c r="CF646" s="244"/>
      <c r="CG646" s="244"/>
      <c r="CH646" s="244"/>
      <c r="CI646" s="244"/>
      <c r="CJ646" s="244"/>
      <c r="CK646" s="244"/>
      <c r="CL646" s="244"/>
      <c r="CM646" s="244"/>
      <c r="CN646" s="244"/>
      <c r="CO646" s="257">
        <v>2.5</v>
      </c>
      <c r="CP646" s="244"/>
      <c r="CQ646" s="244"/>
      <c r="CR646" s="244"/>
      <c r="CS646" s="244"/>
      <c r="CT646" s="244"/>
      <c r="CU646" s="244"/>
      <c r="CV646" s="244"/>
      <c r="CW646" s="244"/>
      <c r="CX646" s="244"/>
      <c r="CY646" s="244"/>
      <c r="CZ646" s="244"/>
      <c r="DA646" s="244"/>
      <c r="DE646" s="244"/>
      <c r="DF646" s="244"/>
      <c r="DG646" s="244"/>
      <c r="DH646" s="244"/>
      <c r="DI646" s="244"/>
      <c r="DJ646" s="244"/>
      <c r="DK646" s="244"/>
      <c r="DL646" s="244"/>
      <c r="DM646" s="244"/>
      <c r="DN646" s="244"/>
      <c r="DO646" s="244"/>
      <c r="DP646" s="244"/>
      <c r="DQ646" s="244"/>
      <c r="DR646" s="244"/>
      <c r="DS646" s="244"/>
      <c r="DT646" s="244"/>
      <c r="DU646" s="244"/>
      <c r="DV646" s="244"/>
      <c r="DW646" s="244"/>
      <c r="DX646" s="244"/>
      <c r="DY646" s="244"/>
      <c r="DZ646" s="244"/>
      <c r="EA646" s="244"/>
      <c r="EB646" s="244"/>
      <c r="EC646" s="245">
        <v>2410000</v>
      </c>
      <c r="ED646" s="244"/>
      <c r="EE646" s="245">
        <v>690000</v>
      </c>
      <c r="EK646" s="242">
        <v>1</v>
      </c>
      <c r="EO646" s="244"/>
      <c r="EP646" s="244"/>
      <c r="GA646" s="254">
        <v>0</v>
      </c>
      <c r="GB646" s="254"/>
      <c r="GC646" s="254">
        <v>4.4053999242323814</v>
      </c>
      <c r="GD646" s="254"/>
      <c r="GE646" s="254">
        <v>25.373800240577239</v>
      </c>
      <c r="GF646" s="254"/>
      <c r="GG646" s="254">
        <v>80.821522194532321</v>
      </c>
      <c r="GH646" s="254"/>
      <c r="GI646" s="254">
        <v>87.30736481585383</v>
      </c>
      <c r="GJ646" s="254"/>
      <c r="GK646" s="254">
        <v>25.682422124502398</v>
      </c>
      <c r="GL646" s="254"/>
      <c r="GM646" s="254">
        <v>2.6278552042158982</v>
      </c>
      <c r="GN646" s="254"/>
      <c r="GO646" s="254">
        <v>37.480042088250727</v>
      </c>
      <c r="GP646" s="254"/>
      <c r="GQ646" s="254"/>
      <c r="GR646" s="254"/>
      <c r="GS646" s="254"/>
      <c r="GT646" s="254"/>
      <c r="GU646" s="184"/>
      <c r="GV646" s="184"/>
      <c r="GW646" s="184"/>
      <c r="GX646" s="184"/>
      <c r="GY646" s="184"/>
      <c r="GZ646" s="184"/>
      <c r="HC646" s="184"/>
      <c r="HG646" s="184">
        <v>1155.006997487649</v>
      </c>
      <c r="HH646" s="184"/>
      <c r="HI646" s="184">
        <v>5820.5608106968821</v>
      </c>
      <c r="HJ646" s="184"/>
      <c r="HK646" s="184">
        <v>624.71546360463356</v>
      </c>
      <c r="HL646" s="184"/>
      <c r="HM646" s="184">
        <v>9648.1022476267553</v>
      </c>
      <c r="HO646" s="183">
        <v>605</v>
      </c>
      <c r="HQ646" s="154"/>
      <c r="HS646" s="238">
        <v>7</v>
      </c>
      <c r="HT646" s="154"/>
      <c r="HU646" s="239"/>
      <c r="HW646" s="239">
        <v>23</v>
      </c>
      <c r="HX646" s="239"/>
      <c r="HY646" s="154"/>
      <c r="HZ646" s="154"/>
      <c r="IA646" s="184"/>
      <c r="IB646" s="184"/>
      <c r="ID646" s="184"/>
      <c r="IE646" s="185"/>
      <c r="IF646" s="185"/>
      <c r="IG646" s="184"/>
    </row>
    <row r="647" spans="1:241" ht="15" customHeight="1" x14ac:dyDescent="0.3">
      <c r="A647" s="156">
        <v>644</v>
      </c>
      <c r="B647" s="155"/>
      <c r="C647" s="244"/>
      <c r="D647" s="244"/>
      <c r="E647" s="245">
        <v>113772</v>
      </c>
      <c r="F647" s="244"/>
      <c r="G647" s="244"/>
      <c r="H647" s="244"/>
      <c r="I647" s="244"/>
      <c r="J647" s="244"/>
      <c r="K647" s="244"/>
      <c r="L647" s="244"/>
      <c r="M647" s="244"/>
      <c r="N647" s="244"/>
      <c r="O647" s="244"/>
      <c r="P647" s="244"/>
      <c r="Q647" s="244"/>
      <c r="R647" s="244"/>
      <c r="S647" s="244"/>
      <c r="U647" s="244"/>
      <c r="V647" s="244"/>
      <c r="W647" s="244"/>
      <c r="X647" s="244"/>
      <c r="Y647" s="244"/>
      <c r="Z647" s="244"/>
      <c r="AA647" s="244"/>
      <c r="AB647" s="244"/>
      <c r="AC647" s="244"/>
      <c r="AD647" s="244"/>
      <c r="AE647" s="244"/>
      <c r="AF647" s="244"/>
      <c r="AG647" s="244"/>
      <c r="AH647" s="244"/>
      <c r="AI647" s="244"/>
      <c r="AJ647" s="244"/>
      <c r="AK647" s="244"/>
      <c r="AL647" s="244"/>
      <c r="AM647" s="244"/>
      <c r="AN647" s="244"/>
      <c r="AO647" s="244"/>
      <c r="AP647" s="244"/>
      <c r="AQ647" s="244"/>
      <c r="AR647" s="244"/>
      <c r="AS647" s="244"/>
      <c r="AT647" s="244"/>
      <c r="AU647" s="244"/>
      <c r="AV647" s="244"/>
      <c r="AW647" s="244"/>
      <c r="AX647" s="244"/>
      <c r="AY647" s="244"/>
      <c r="AZ647" s="244"/>
      <c r="BA647" s="244"/>
      <c r="BB647" s="244"/>
      <c r="BC647" s="278">
        <f t="shared" ref="BC647" si="234">SUM(BE647,BG647,BI647)</f>
        <v>1845</v>
      </c>
      <c r="BD647" s="279"/>
      <c r="BE647" s="280">
        <v>677</v>
      </c>
      <c r="BF647" s="279"/>
      <c r="BG647" s="280">
        <v>9</v>
      </c>
      <c r="BH647" s="279"/>
      <c r="BI647" s="280">
        <v>1159</v>
      </c>
      <c r="BJ647" s="244"/>
      <c r="BK647" s="244"/>
      <c r="BL647" s="244"/>
      <c r="BM647" s="244"/>
      <c r="BN647" s="244"/>
      <c r="BO647" s="244"/>
      <c r="BP647" s="244"/>
      <c r="BQ647" s="244"/>
      <c r="BR647" s="244"/>
      <c r="BS647" s="244"/>
      <c r="BT647" s="244"/>
      <c r="BU647" s="244"/>
      <c r="BW647" s="244"/>
      <c r="BX647" s="244"/>
      <c r="BY647" s="244"/>
      <c r="BZ647" s="244"/>
      <c r="CA647" s="244"/>
      <c r="CB647" s="244"/>
      <c r="CC647" s="244"/>
      <c r="CE647" s="244"/>
      <c r="CF647" s="244"/>
      <c r="CG647" s="244"/>
      <c r="CH647" s="244"/>
      <c r="CI647" s="244"/>
      <c r="CJ647" s="244"/>
      <c r="CK647" s="244"/>
      <c r="CL647" s="244"/>
      <c r="CM647" s="244"/>
      <c r="CN647" s="244"/>
      <c r="CO647" s="257"/>
      <c r="CP647" s="244"/>
      <c r="CQ647" s="244"/>
      <c r="CR647" s="244"/>
      <c r="CS647" s="244"/>
      <c r="CT647" s="244"/>
      <c r="CU647" s="244"/>
      <c r="CV647" s="244"/>
      <c r="CW647" s="244"/>
      <c r="CX647" s="244"/>
      <c r="CY647" s="244"/>
      <c r="CZ647" s="244"/>
      <c r="DA647" s="244"/>
      <c r="DE647" s="244"/>
      <c r="DF647" s="244"/>
      <c r="DG647" s="244"/>
      <c r="DH647" s="244"/>
      <c r="DI647" s="244"/>
      <c r="DJ647" s="244"/>
      <c r="DK647" s="244"/>
      <c r="DL647" s="244"/>
      <c r="DM647" s="244"/>
      <c r="DN647" s="244"/>
      <c r="DO647" s="244"/>
      <c r="DP647" s="244"/>
      <c r="DQ647" s="244"/>
      <c r="DR647" s="244"/>
      <c r="DS647" s="244"/>
      <c r="DT647" s="244"/>
      <c r="DU647" s="244"/>
      <c r="DV647" s="244"/>
      <c r="DW647" s="244"/>
      <c r="DX647" s="244"/>
      <c r="DY647" s="244"/>
      <c r="DZ647" s="244"/>
      <c r="EA647" s="244"/>
      <c r="EB647" s="244"/>
      <c r="EC647" s="245">
        <v>2500000</v>
      </c>
      <c r="ED647" s="244"/>
      <c r="EE647" s="245">
        <v>650500</v>
      </c>
      <c r="EK647" s="242">
        <v>1.7000000000000002</v>
      </c>
      <c r="EO647" s="244"/>
      <c r="EP647" s="244"/>
      <c r="GA647" s="254">
        <v>0</v>
      </c>
      <c r="GB647" s="254"/>
      <c r="GC647" s="254">
        <v>2.6397225707002057</v>
      </c>
      <c r="GD647" s="254"/>
      <c r="GE647" s="254">
        <v>12.920142644614639</v>
      </c>
      <c r="GF647" s="254"/>
      <c r="GG647" s="254">
        <v>71.452759925233181</v>
      </c>
      <c r="GH647" s="254"/>
      <c r="GI647" s="254">
        <v>77.496491715150142</v>
      </c>
      <c r="GJ647" s="254"/>
      <c r="GK647" s="254">
        <v>26.141789195980937</v>
      </c>
      <c r="GL647" s="254"/>
      <c r="GM647" s="254">
        <v>3.0260366964574166</v>
      </c>
      <c r="GN647" s="254"/>
      <c r="GO647" s="254">
        <v>30.884515951889952</v>
      </c>
      <c r="GP647" s="254"/>
      <c r="GQ647" s="254"/>
      <c r="GR647" s="254"/>
      <c r="GS647" s="254"/>
      <c r="GT647" s="254"/>
      <c r="GU647" s="184"/>
      <c r="GV647" s="184"/>
      <c r="GW647" s="184"/>
      <c r="GX647" s="184"/>
      <c r="GY647" s="184"/>
      <c r="GZ647" s="184"/>
      <c r="HC647" s="184"/>
      <c r="HG647" s="184">
        <v>1298.4813413876814</v>
      </c>
      <c r="HH647" s="184"/>
      <c r="HI647" s="184">
        <v>6424.6598543442669</v>
      </c>
      <c r="HJ647" s="184"/>
      <c r="HK647" s="184">
        <v>575.84824705018912</v>
      </c>
      <c r="HL647" s="184"/>
      <c r="HM647" s="184">
        <v>9854.3442669225988</v>
      </c>
      <c r="HO647" s="183">
        <v>644.23059692131244</v>
      </c>
      <c r="HQ647" s="154"/>
      <c r="HS647" s="238">
        <v>7</v>
      </c>
      <c r="HT647" s="154"/>
      <c r="HU647" s="239"/>
      <c r="HW647" s="239">
        <v>20.852827550000001</v>
      </c>
      <c r="HX647" s="239"/>
      <c r="HY647" s="154"/>
      <c r="HZ647" s="154"/>
      <c r="IA647" s="184"/>
      <c r="IB647" s="184"/>
      <c r="ID647" s="184"/>
      <c r="IE647" s="185"/>
      <c r="IF647" s="185"/>
      <c r="IG647" s="184"/>
    </row>
    <row r="648" spans="1:241" ht="15" customHeight="1" x14ac:dyDescent="0.35">
      <c r="A648" s="156">
        <v>645</v>
      </c>
      <c r="B648" s="155"/>
      <c r="C648" s="244"/>
      <c r="D648" s="244"/>
      <c r="E648" s="245">
        <v>116281</v>
      </c>
      <c r="F648" s="244"/>
      <c r="G648" s="244"/>
      <c r="H648" s="244"/>
      <c r="I648" s="244"/>
      <c r="J648" s="244"/>
      <c r="K648" s="244"/>
      <c r="L648" s="244"/>
      <c r="M648" s="244"/>
      <c r="N648" s="244"/>
      <c r="O648" s="244"/>
      <c r="P648" s="244"/>
      <c r="Q648" s="244"/>
      <c r="R648" s="244"/>
      <c r="S648" s="244"/>
      <c r="U648" s="244"/>
      <c r="V648" s="244"/>
      <c r="W648" s="244"/>
      <c r="X648" s="244"/>
      <c r="Y648" s="244"/>
      <c r="Z648" s="244"/>
      <c r="AA648" s="244"/>
      <c r="AB648" s="244"/>
      <c r="AC648" s="244"/>
      <c r="AD648" s="244"/>
      <c r="AE648" s="244"/>
      <c r="AF648" s="244"/>
      <c r="AG648" s="244"/>
      <c r="AH648" s="244"/>
      <c r="AI648" s="244"/>
      <c r="AJ648" s="244"/>
      <c r="AK648" s="244"/>
      <c r="AL648" s="244"/>
      <c r="AM648" s="244"/>
      <c r="AN648" s="244"/>
      <c r="AO648" s="244"/>
      <c r="AP648" s="244"/>
      <c r="AQ648" s="244"/>
      <c r="AR648" s="244"/>
      <c r="AS648" s="244"/>
      <c r="AT648" s="244"/>
      <c r="AU648" s="244"/>
      <c r="AV648" s="244"/>
      <c r="AW648" s="244"/>
      <c r="AX648" s="244"/>
      <c r="AY648" s="244"/>
      <c r="AZ648" s="244"/>
      <c r="BA648" s="244"/>
      <c r="BB648" s="244"/>
      <c r="BC648" s="281">
        <v>2008</v>
      </c>
      <c r="BD648" s="27"/>
      <c r="BE648" s="281">
        <v>328</v>
      </c>
      <c r="BF648" s="282" t="s">
        <v>77</v>
      </c>
      <c r="BG648" s="281">
        <v>13</v>
      </c>
      <c r="BH648" s="229" t="e">
        <f>#REF!+0.0001*#REF!</f>
        <v>#REF!</v>
      </c>
      <c r="BI648" s="281">
        <v>1667</v>
      </c>
      <c r="BJ648" s="244"/>
      <c r="BK648" s="244"/>
      <c r="BL648" s="244"/>
      <c r="BM648" s="244"/>
      <c r="BN648" s="244"/>
      <c r="BO648" s="244"/>
      <c r="BP648" s="244"/>
      <c r="BQ648" s="244"/>
      <c r="BR648" s="244"/>
      <c r="BS648" s="244"/>
      <c r="BT648" s="244"/>
      <c r="BU648" s="244"/>
      <c r="BW648" s="244"/>
      <c r="BX648" s="244"/>
      <c r="BY648" s="244"/>
      <c r="BZ648" s="244"/>
      <c r="CA648" s="244"/>
      <c r="CB648" s="244"/>
      <c r="CC648" s="244"/>
      <c r="CE648" s="244"/>
      <c r="CF648" s="244"/>
      <c r="CG648" s="244"/>
      <c r="CH648" s="244"/>
      <c r="CI648" s="244"/>
      <c r="CJ648" s="244"/>
      <c r="CK648" s="244"/>
      <c r="CL648" s="244"/>
      <c r="CM648" s="244"/>
      <c r="CN648" s="244"/>
      <c r="CO648" s="257"/>
      <c r="CP648" s="244"/>
      <c r="CQ648" s="244"/>
      <c r="CR648" s="244"/>
      <c r="CS648" s="244"/>
      <c r="CT648" s="244"/>
      <c r="CU648" s="244"/>
      <c r="CV648" s="244"/>
      <c r="CW648" s="244"/>
      <c r="CX648" s="244"/>
      <c r="CY648" s="244"/>
      <c r="CZ648" s="244"/>
      <c r="DA648" s="244"/>
      <c r="DE648" s="244"/>
      <c r="DF648" s="244"/>
      <c r="DG648" s="244"/>
      <c r="DH648" s="244"/>
      <c r="DI648" s="244"/>
      <c r="DJ648" s="244"/>
      <c r="DK648" s="244"/>
      <c r="DL648" s="244"/>
      <c r="DM648" s="244"/>
      <c r="DN648" s="244"/>
      <c r="DO648" s="244"/>
      <c r="DP648" s="244"/>
      <c r="DQ648" s="244"/>
      <c r="DR648" s="244"/>
      <c r="DS648" s="244"/>
      <c r="DT648" s="244"/>
      <c r="DU648" s="244"/>
      <c r="DV648" s="244"/>
      <c r="DW648" s="244"/>
      <c r="DX648" s="244"/>
      <c r="DY648" s="244"/>
      <c r="DZ648" s="244"/>
      <c r="EA648" s="244"/>
      <c r="EB648" s="244"/>
      <c r="EC648" s="245">
        <v>2365000</v>
      </c>
      <c r="ED648" s="244"/>
      <c r="EE648" s="245">
        <v>630000</v>
      </c>
      <c r="EK648" s="242">
        <v>0.6</v>
      </c>
      <c r="EO648" s="244"/>
      <c r="EP648" s="244"/>
      <c r="GA648" s="254">
        <v>1.518666187068072</v>
      </c>
      <c r="GB648" s="254"/>
      <c r="GC648" s="254">
        <v>2.4536952502492704</v>
      </c>
      <c r="GD648" s="254"/>
      <c r="GE648" s="254">
        <v>16.226545776937527</v>
      </c>
      <c r="GF648" s="254"/>
      <c r="GG648" s="254">
        <v>69.081528424472765</v>
      </c>
      <c r="GH648" s="254"/>
      <c r="GI648" s="254">
        <v>72.235445832317438</v>
      </c>
      <c r="GJ648" s="254"/>
      <c r="GK648" s="254">
        <v>17.669631957491937</v>
      </c>
      <c r="GL648" s="254"/>
      <c r="GM648" s="254">
        <v>3.3412014762065274</v>
      </c>
      <c r="GN648" s="254"/>
      <c r="GO648" s="254">
        <v>30.156842086293516</v>
      </c>
      <c r="GP648" s="254"/>
      <c r="GQ648" s="254"/>
      <c r="GR648" s="254"/>
      <c r="GS648" s="254"/>
      <c r="GT648" s="254"/>
      <c r="GU648" s="184"/>
      <c r="GV648" s="184"/>
      <c r="GW648" s="184"/>
      <c r="GX648" s="184"/>
      <c r="GY648" s="184"/>
      <c r="GZ648" s="184"/>
      <c r="HC648" s="184"/>
      <c r="HG648" s="184">
        <v>1465.5253503903677</v>
      </c>
      <c r="HH648" s="184"/>
      <c r="HI648" s="184">
        <v>7099.0499482645091</v>
      </c>
      <c r="HJ648" s="184"/>
      <c r="HK648" s="184">
        <v>600.13169033957297</v>
      </c>
      <c r="HL648" s="184"/>
      <c r="HM648" s="184">
        <v>10736.52525632584</v>
      </c>
      <c r="HO648" s="183">
        <v>663.60791758956509</v>
      </c>
      <c r="HQ648" s="154"/>
      <c r="HS648" s="238">
        <v>7</v>
      </c>
      <c r="HT648" s="154"/>
      <c r="HU648" s="239"/>
      <c r="HW648" s="239">
        <v>19.862345299999998</v>
      </c>
      <c r="HX648" s="239"/>
      <c r="HY648" s="154"/>
      <c r="HZ648" s="154"/>
      <c r="IA648" s="184"/>
      <c r="IB648" s="184"/>
      <c r="ID648" s="184"/>
      <c r="IE648" s="185"/>
      <c r="IF648" s="185"/>
      <c r="IG648" s="184"/>
    </row>
    <row r="649" spans="1:241" ht="15" customHeight="1" x14ac:dyDescent="0.25">
      <c r="A649" s="156">
        <v>646</v>
      </c>
      <c r="B649" s="155"/>
      <c r="E649" s="245">
        <v>117776</v>
      </c>
      <c r="F649" s="244"/>
      <c r="G649" s="244"/>
      <c r="H649" s="244"/>
      <c r="I649" s="244"/>
      <c r="J649" s="244"/>
      <c r="K649" s="244"/>
      <c r="L649" s="244"/>
      <c r="M649" s="244"/>
      <c r="N649" s="244"/>
      <c r="O649" s="244"/>
      <c r="P649" s="244"/>
      <c r="Q649" s="244"/>
      <c r="R649" s="244"/>
      <c r="S649" s="244"/>
      <c r="U649" s="244"/>
      <c r="V649" s="244"/>
      <c r="W649" s="244"/>
      <c r="X649" s="244"/>
      <c r="Y649" s="244"/>
      <c r="Z649" s="244"/>
      <c r="AA649" s="244"/>
      <c r="AB649" s="244"/>
      <c r="AC649" s="244"/>
      <c r="AD649" s="244"/>
      <c r="AE649" s="244"/>
      <c r="AF649" s="244"/>
      <c r="AG649" s="244"/>
      <c r="AH649" s="242"/>
      <c r="AI649" s="244"/>
      <c r="AJ649" s="244"/>
      <c r="AK649" s="244"/>
      <c r="AL649" s="244"/>
      <c r="AM649" s="244"/>
      <c r="AN649" s="244"/>
      <c r="AO649" s="244"/>
      <c r="AP649" s="244"/>
      <c r="AQ649" s="244"/>
      <c r="AR649" s="244"/>
      <c r="AS649" s="244"/>
      <c r="AT649" s="244"/>
      <c r="AU649" s="244"/>
      <c r="AV649" s="244"/>
      <c r="AW649" s="244"/>
      <c r="AX649" s="244"/>
      <c r="AY649" s="244"/>
      <c r="AZ649" s="244"/>
      <c r="BA649" s="244"/>
      <c r="BB649" s="244"/>
      <c r="BC649" s="244"/>
      <c r="BD649" s="244"/>
      <c r="BE649" s="244"/>
      <c r="BF649" s="244"/>
      <c r="BG649" s="244"/>
      <c r="BH649" s="244"/>
      <c r="BI649" s="244"/>
      <c r="BJ649" s="244"/>
      <c r="BK649" s="244"/>
      <c r="BL649" s="244"/>
      <c r="BM649" s="244"/>
      <c r="BN649" s="244"/>
      <c r="BO649" s="244"/>
      <c r="BP649" s="244"/>
      <c r="BQ649" s="244"/>
      <c r="BR649" s="244"/>
      <c r="BS649" s="244"/>
      <c r="BT649" s="244"/>
      <c r="BU649" s="244"/>
      <c r="BW649" s="244"/>
      <c r="BX649" s="244"/>
      <c r="BY649" s="244"/>
      <c r="BZ649" s="244"/>
      <c r="CA649" s="244"/>
      <c r="CB649" s="244"/>
      <c r="CC649" s="244"/>
      <c r="CE649" s="244"/>
      <c r="CF649" s="244"/>
      <c r="CG649" s="244"/>
      <c r="CH649" s="244"/>
      <c r="CI649" s="244"/>
      <c r="CJ649" s="244"/>
      <c r="CK649" s="244"/>
      <c r="CL649" s="244"/>
      <c r="CM649" s="244"/>
      <c r="CN649" s="244"/>
      <c r="CO649" s="257"/>
      <c r="CP649" s="244"/>
      <c r="CQ649" s="244"/>
      <c r="CR649" s="244"/>
      <c r="CS649" s="244"/>
      <c r="CT649" s="244"/>
      <c r="CU649" s="244"/>
      <c r="CV649" s="244"/>
      <c r="CW649" s="244"/>
      <c r="CX649" s="244"/>
      <c r="CY649" s="244"/>
      <c r="CZ649" s="244"/>
      <c r="DA649" s="244"/>
      <c r="DE649" s="244"/>
      <c r="DF649" s="244"/>
      <c r="DG649" s="244"/>
      <c r="DH649" s="244"/>
      <c r="DI649" s="244"/>
      <c r="DJ649" s="244"/>
      <c r="DK649" s="244"/>
      <c r="DL649" s="244"/>
      <c r="DM649" s="244"/>
      <c r="DN649" s="244"/>
      <c r="DO649" s="244"/>
      <c r="DP649" s="244"/>
      <c r="DQ649" s="244"/>
      <c r="DR649" s="244"/>
      <c r="DS649" s="244"/>
      <c r="DT649" s="244"/>
      <c r="DU649" s="244"/>
      <c r="DV649" s="244"/>
      <c r="DW649" s="244"/>
      <c r="DX649" s="244"/>
      <c r="DY649" s="244"/>
      <c r="DZ649" s="244"/>
      <c r="EA649" s="244"/>
      <c r="EB649" s="244"/>
      <c r="EC649" s="245">
        <v>1925000</v>
      </c>
      <c r="ED649" s="244"/>
      <c r="EE649" s="245">
        <v>563500</v>
      </c>
      <c r="EK649" s="242">
        <v>0.89999999999999991</v>
      </c>
      <c r="EO649" s="244"/>
      <c r="EP649" s="244"/>
      <c r="GA649" s="267">
        <v>0.93346732387719245</v>
      </c>
      <c r="GB649" s="267"/>
      <c r="GC649" s="267">
        <v>2.1728141988610581</v>
      </c>
      <c r="GD649" s="267"/>
      <c r="GE649" s="267">
        <v>13.640502084277909</v>
      </c>
      <c r="GF649" s="267"/>
      <c r="GG649" s="267">
        <v>64.77316811391816</v>
      </c>
      <c r="GH649" s="267"/>
      <c r="GI649" s="267">
        <v>70.953341947286333</v>
      </c>
      <c r="GJ649" s="267"/>
      <c r="GK649" s="267">
        <v>19.394854756899317</v>
      </c>
      <c r="GL649" s="267"/>
      <c r="GM649" s="267">
        <v>2.4391692711120867</v>
      </c>
      <c r="GN649" s="267"/>
      <c r="GO649" s="267">
        <v>29.002403400244628</v>
      </c>
      <c r="GP649" s="254"/>
      <c r="GQ649" s="254"/>
      <c r="GR649" s="254"/>
      <c r="GS649" s="254"/>
      <c r="GT649" s="254"/>
      <c r="GU649" s="184"/>
      <c r="GV649" s="184"/>
      <c r="GW649" s="184"/>
      <c r="GX649" s="184"/>
      <c r="GY649" s="184"/>
      <c r="GZ649" s="184"/>
      <c r="HC649" s="184"/>
      <c r="HG649" s="285">
        <v>1350.8779808685499</v>
      </c>
      <c r="HH649" s="285"/>
      <c r="HI649" s="285">
        <v>7197.1976467418153</v>
      </c>
      <c r="HJ649" s="285"/>
      <c r="HK649" s="285">
        <v>559.57246149009745</v>
      </c>
      <c r="HL649" s="285"/>
      <c r="HM649" s="285">
        <v>10332.77944940944</v>
      </c>
      <c r="HO649" s="183">
        <v>715.50812256516542</v>
      </c>
      <c r="HQ649" s="154"/>
      <c r="HS649" s="238">
        <v>5</v>
      </c>
      <c r="HT649" s="154"/>
      <c r="HU649" s="239"/>
      <c r="HW649" s="239">
        <v>14.118284770000001</v>
      </c>
      <c r="HX649" s="239"/>
      <c r="HY649" s="154"/>
      <c r="HZ649" s="154"/>
      <c r="IA649" s="184"/>
      <c r="IB649" s="184"/>
      <c r="ID649" s="184"/>
      <c r="IE649" s="185"/>
      <c r="IF649" s="185"/>
      <c r="IG649" s="184"/>
    </row>
    <row r="650" spans="1:241" ht="15" customHeight="1" x14ac:dyDescent="0.25">
      <c r="A650" s="156">
        <v>647</v>
      </c>
      <c r="E650" s="245">
        <v>118567</v>
      </c>
      <c r="F650" s="244"/>
      <c r="G650" s="244"/>
      <c r="H650" s="244"/>
      <c r="I650" s="244"/>
      <c r="J650" s="244"/>
      <c r="K650" s="244"/>
      <c r="L650" s="244"/>
      <c r="M650" s="244"/>
      <c r="N650" s="244"/>
      <c r="O650" s="244"/>
      <c r="P650" s="244"/>
      <c r="Q650" s="244"/>
      <c r="R650" s="244"/>
      <c r="S650" s="244"/>
      <c r="U650" s="244"/>
      <c r="V650" s="244"/>
      <c r="W650" s="244"/>
      <c r="X650" s="244"/>
      <c r="Y650" s="244"/>
      <c r="Z650" s="244"/>
      <c r="AA650" s="244"/>
      <c r="AB650" s="244"/>
      <c r="AC650" s="244"/>
      <c r="AD650" s="244"/>
      <c r="AE650" s="244"/>
      <c r="AF650" s="244"/>
      <c r="AG650" s="244"/>
      <c r="AH650" s="242"/>
      <c r="AI650" s="244"/>
      <c r="AJ650" s="244"/>
      <c r="AK650" s="244"/>
      <c r="AL650" s="244"/>
      <c r="AM650" s="244"/>
      <c r="AN650" s="244"/>
      <c r="AO650" s="244"/>
      <c r="AP650" s="244"/>
      <c r="AQ650" s="244"/>
      <c r="AR650" s="244"/>
      <c r="AS650" s="244"/>
      <c r="AT650" s="244"/>
      <c r="AU650" s="244"/>
      <c r="AV650" s="244"/>
      <c r="AW650" s="244"/>
      <c r="AX650" s="244"/>
      <c r="AY650" s="244"/>
      <c r="AZ650" s="244"/>
      <c r="BA650" s="244"/>
      <c r="BB650" s="244"/>
      <c r="BC650" s="244"/>
      <c r="BD650" s="244"/>
      <c r="BE650" s="244"/>
      <c r="BF650" s="244"/>
      <c r="BG650" s="244"/>
      <c r="BH650" s="244"/>
      <c r="BI650" s="244"/>
      <c r="BJ650" s="244"/>
      <c r="BK650" s="244"/>
      <c r="BL650" s="244"/>
      <c r="BM650" s="244"/>
      <c r="BN650" s="244"/>
      <c r="BO650" s="244"/>
      <c r="BP650" s="244"/>
      <c r="BQ650" s="244"/>
      <c r="BR650" s="244"/>
      <c r="BS650" s="244"/>
      <c r="BT650" s="244"/>
      <c r="BU650" s="244"/>
      <c r="BW650" s="244"/>
      <c r="BX650" s="244"/>
      <c r="BY650" s="244"/>
      <c r="BZ650" s="244"/>
      <c r="CA650" s="244"/>
      <c r="CB650" s="244"/>
      <c r="CC650" s="244"/>
      <c r="CE650" s="244"/>
      <c r="CF650" s="244"/>
      <c r="CG650" s="244"/>
      <c r="CH650" s="244"/>
      <c r="CI650" s="244"/>
      <c r="CJ650" s="244"/>
      <c r="CK650" s="244"/>
      <c r="CL650" s="244"/>
      <c r="CM650" s="244"/>
      <c r="CN650" s="244"/>
      <c r="CO650" s="257"/>
      <c r="CP650" s="244"/>
      <c r="CQ650" s="244"/>
      <c r="CR650" s="244"/>
      <c r="CS650" s="244"/>
      <c r="CT650" s="244"/>
      <c r="CU650" s="244"/>
      <c r="CV650" s="244"/>
      <c r="CW650" s="244"/>
      <c r="CX650" s="244"/>
      <c r="CY650" s="244"/>
      <c r="CZ650" s="244"/>
      <c r="DA650" s="244"/>
      <c r="DE650" s="244"/>
      <c r="DF650" s="244"/>
      <c r="DG650" s="244"/>
      <c r="DH650" s="244"/>
      <c r="DI650" s="244"/>
      <c r="DJ650" s="244"/>
      <c r="DK650" s="244"/>
      <c r="DL650" s="244"/>
      <c r="DM650" s="244"/>
      <c r="DN650" s="244"/>
      <c r="DO650" s="244"/>
      <c r="DP650" s="244"/>
      <c r="DQ650" s="244"/>
      <c r="DR650" s="244"/>
      <c r="DS650" s="244"/>
      <c r="DT650" s="244"/>
      <c r="DU650" s="244"/>
      <c r="DV650" s="244"/>
      <c r="DW650" s="244"/>
      <c r="DX650" s="244"/>
      <c r="DY650" s="244"/>
      <c r="DZ650" s="244"/>
      <c r="EA650" s="244"/>
      <c r="EB650" s="244"/>
      <c r="EC650" s="245">
        <v>1930000</v>
      </c>
      <c r="ED650" s="244"/>
      <c r="EE650" s="245">
        <v>536500</v>
      </c>
      <c r="EK650" s="242">
        <v>1.3</v>
      </c>
      <c r="EO650" s="244"/>
      <c r="EP650" s="244"/>
      <c r="GA650" s="267">
        <v>0.42149631190727083</v>
      </c>
      <c r="GB650" s="267"/>
      <c r="GC650" s="267">
        <v>2.347417840375587</v>
      </c>
      <c r="GD650" s="267"/>
      <c r="GE650" s="267">
        <v>14.059482425646967</v>
      </c>
      <c r="GF650" s="267"/>
      <c r="GG650" s="267">
        <v>76.4230498945889</v>
      </c>
      <c r="GH650" s="267"/>
      <c r="GI650" s="267">
        <v>85.72083428833372</v>
      </c>
      <c r="GJ650" s="267"/>
      <c r="GK650" s="267">
        <v>24.675933156332967</v>
      </c>
      <c r="GL650" s="267"/>
      <c r="GM650" s="267">
        <v>1.607717041800643</v>
      </c>
      <c r="GN650" s="267"/>
      <c r="GO650" s="267">
        <v>33.795361620548661</v>
      </c>
      <c r="GP650" s="254"/>
      <c r="GQ650" s="254"/>
      <c r="GR650" s="254"/>
      <c r="GS650" s="254"/>
      <c r="GT650" s="254"/>
      <c r="GU650" s="184"/>
      <c r="GV650" s="184"/>
      <c r="GW650" s="184"/>
      <c r="GX650" s="184"/>
      <c r="GY650" s="184"/>
      <c r="GZ650" s="184"/>
      <c r="HC650" s="184"/>
      <c r="HG650" s="285">
        <v>1424.9636086216874</v>
      </c>
      <c r="HH650" s="285"/>
      <c r="HI650" s="285">
        <v>8904.049527350533</v>
      </c>
      <c r="HJ650" s="285"/>
      <c r="HK650" s="285">
        <v>651.53720689594695</v>
      </c>
      <c r="HL650" s="285"/>
      <c r="HM650" s="285">
        <v>12411.652256265455</v>
      </c>
      <c r="HO650" s="183">
        <v>883.03219671240322</v>
      </c>
      <c r="HQ650" s="154"/>
      <c r="HS650" s="238">
        <v>5</v>
      </c>
      <c r="HT650" s="154"/>
      <c r="HU650" s="239"/>
      <c r="HW650" s="239">
        <v>11.185349519999999</v>
      </c>
      <c r="HX650" s="239"/>
      <c r="HY650" s="154"/>
      <c r="HZ650" s="154"/>
      <c r="IA650" s="184"/>
      <c r="IB650" s="184"/>
      <c r="ID650" s="184"/>
      <c r="IE650" s="185"/>
      <c r="IF650" s="185"/>
      <c r="IG650" s="184"/>
    </row>
    <row r="651" spans="1:241" ht="15" customHeight="1" x14ac:dyDescent="0.35">
      <c r="A651" s="156">
        <v>648</v>
      </c>
      <c r="E651" s="245">
        <v>106278</v>
      </c>
      <c r="F651" s="244"/>
      <c r="G651" s="244"/>
      <c r="H651" s="244"/>
      <c r="I651" s="244"/>
      <c r="J651" s="244"/>
      <c r="K651" s="244"/>
      <c r="L651" s="244"/>
      <c r="M651" s="244"/>
      <c r="N651" s="244"/>
      <c r="O651" s="244"/>
      <c r="P651" s="244"/>
      <c r="Q651" s="244"/>
      <c r="R651" s="244"/>
      <c r="S651" s="244"/>
      <c r="U651" s="244"/>
      <c r="V651" s="244"/>
      <c r="W651" s="244"/>
      <c r="X651" s="244"/>
      <c r="Y651" s="244"/>
      <c r="Z651" s="244"/>
      <c r="AA651" s="244"/>
      <c r="AB651" s="244"/>
      <c r="AC651" s="244"/>
      <c r="AD651" s="244"/>
      <c r="AE651" s="244"/>
      <c r="AF651" s="244"/>
      <c r="AG651" s="244"/>
      <c r="AH651" s="242"/>
      <c r="AI651" s="244"/>
      <c r="AJ651" s="244"/>
      <c r="AK651" s="244"/>
      <c r="AL651" s="244"/>
      <c r="AM651" s="244"/>
      <c r="AN651" s="244"/>
      <c r="AO651" s="244"/>
      <c r="AP651" s="244"/>
      <c r="AQ651" s="244"/>
      <c r="AR651" s="244"/>
      <c r="AS651" s="244"/>
      <c r="AT651" s="244"/>
      <c r="AU651" s="244"/>
      <c r="AV651" s="244"/>
      <c r="AW651" s="244"/>
      <c r="AX651" s="244"/>
      <c r="AY651" s="244"/>
      <c r="AZ651" s="244"/>
      <c r="BA651" s="244"/>
      <c r="BB651" s="244"/>
      <c r="BC651" s="244"/>
      <c r="BD651" s="244"/>
      <c r="BE651" s="244"/>
      <c r="BF651" s="244"/>
      <c r="BG651" s="244"/>
      <c r="BH651" s="244"/>
      <c r="BI651" s="244"/>
      <c r="BJ651" s="244"/>
      <c r="BK651" s="244"/>
      <c r="BL651" s="244"/>
      <c r="BM651" s="244"/>
      <c r="BN651" s="244"/>
      <c r="BO651" s="244"/>
      <c r="BP651" s="244"/>
      <c r="BQ651" s="244"/>
      <c r="BR651" s="244"/>
      <c r="BS651" s="244"/>
      <c r="BT651" s="244"/>
      <c r="BU651" s="244"/>
      <c r="BW651" s="244"/>
      <c r="BX651" s="244"/>
      <c r="BY651" s="244"/>
      <c r="BZ651" s="244"/>
      <c r="CA651" s="244"/>
      <c r="CB651" s="244"/>
      <c r="CC651" s="244"/>
      <c r="CE651" s="244"/>
      <c r="CF651" s="244"/>
      <c r="CG651" s="244"/>
      <c r="CH651" s="244"/>
      <c r="CI651" s="244"/>
      <c r="CJ651" s="244"/>
      <c r="CK651" s="244"/>
      <c r="CL651" s="244"/>
      <c r="CM651" s="244"/>
      <c r="CN651" s="244"/>
      <c r="CO651" s="257"/>
      <c r="CP651" s="244"/>
      <c r="CQ651" s="244"/>
      <c r="CR651" s="244"/>
      <c r="CS651" s="244"/>
      <c r="CT651" s="244"/>
      <c r="CU651" s="244"/>
      <c r="CV651" s="244"/>
      <c r="CW651" s="244"/>
      <c r="CX651" s="244"/>
      <c r="CY651" s="244"/>
      <c r="CZ651" s="244"/>
      <c r="DA651" s="244"/>
      <c r="DE651" s="244"/>
      <c r="DF651" s="244"/>
      <c r="DG651" s="244"/>
      <c r="DH651" s="244"/>
      <c r="DI651" s="244"/>
      <c r="DJ651" s="244"/>
      <c r="DK651" s="244"/>
      <c r="DL651" s="244"/>
      <c r="DM651" s="244"/>
      <c r="DN651" s="244"/>
      <c r="DO651" s="244"/>
      <c r="DP651" s="244"/>
      <c r="DQ651" s="244"/>
      <c r="DR651" s="244"/>
      <c r="DS651" s="244"/>
      <c r="DT651" s="244"/>
      <c r="DU651" s="244"/>
      <c r="DV651" s="244"/>
      <c r="DW651" s="244"/>
      <c r="DX651" s="244"/>
      <c r="DY651" s="244"/>
      <c r="DZ651" s="244"/>
      <c r="EA651" s="244"/>
      <c r="EB651" s="244"/>
      <c r="ED651" s="244"/>
      <c r="EK651" s="242">
        <v>1.4000000000000001</v>
      </c>
      <c r="EO651" s="244"/>
      <c r="EP651" s="244"/>
      <c r="GA651" s="267">
        <v>0</v>
      </c>
      <c r="GB651" s="267"/>
      <c r="GC651" s="267">
        <v>1.9820397306795943</v>
      </c>
      <c r="GD651" s="267"/>
      <c r="GE651" s="267">
        <v>13.90932987793253</v>
      </c>
      <c r="GF651" s="267"/>
      <c r="GG651" s="267">
        <v>62.59393627372507</v>
      </c>
      <c r="GH651" s="267"/>
      <c r="GI651" s="267">
        <v>72.835947179260444</v>
      </c>
      <c r="GJ651" s="267"/>
      <c r="GK651" s="267">
        <v>19.595123373985928</v>
      </c>
      <c r="GL651" s="267"/>
      <c r="GM651" s="267">
        <v>2.5786945390044322</v>
      </c>
      <c r="GN651" s="267"/>
      <c r="GO651" s="267">
        <v>28.439779475875831</v>
      </c>
      <c r="GP651" s="254"/>
      <c r="GQ651" s="254"/>
      <c r="GR651" s="254"/>
      <c r="GS651" s="254"/>
      <c r="GT651" s="254"/>
      <c r="GU651" s="184"/>
      <c r="GV651" s="184"/>
      <c r="GW651" s="184"/>
      <c r="GX651" s="184"/>
      <c r="GY651" s="184"/>
      <c r="GZ651" s="184"/>
      <c r="HC651" s="184"/>
      <c r="HG651" s="184"/>
      <c r="HH651" s="184"/>
      <c r="HI651" s="184"/>
      <c r="HJ651" s="184"/>
      <c r="HK651" s="184"/>
      <c r="HL651" s="184"/>
      <c r="HM651" s="184"/>
      <c r="HO651" s="183">
        <v>850.65843829564801</v>
      </c>
      <c r="HQ651" s="154"/>
      <c r="HS651" s="238">
        <v>5</v>
      </c>
      <c r="HT651" s="154"/>
      <c r="HU651" s="239"/>
      <c r="HW651">
        <v>15.247318</v>
      </c>
      <c r="HX651" s="239"/>
      <c r="HY651" s="154"/>
      <c r="HZ651" s="154"/>
      <c r="IA651" s="184"/>
      <c r="IB651" s="184"/>
      <c r="ID651" s="184"/>
      <c r="IE651" s="185"/>
      <c r="IF651" s="185"/>
      <c r="IG651" s="184"/>
    </row>
    <row r="652" spans="1:241" ht="15" customHeight="1" x14ac:dyDescent="0.35">
      <c r="A652" s="198">
        <v>649</v>
      </c>
      <c r="E652" s="245">
        <v>106524</v>
      </c>
      <c r="F652" s="244"/>
      <c r="G652" s="244"/>
      <c r="H652" s="244"/>
      <c r="I652" s="244"/>
      <c r="J652" s="244"/>
      <c r="K652" s="244"/>
      <c r="L652" s="244"/>
      <c r="M652" s="244"/>
      <c r="N652" s="244"/>
      <c r="O652" s="244"/>
      <c r="P652" s="244"/>
      <c r="Q652" s="244"/>
      <c r="R652" s="244"/>
      <c r="S652" s="244"/>
      <c r="U652" s="244"/>
      <c r="V652" s="244"/>
      <c r="W652" s="244"/>
      <c r="X652" s="244"/>
      <c r="Y652" s="244"/>
      <c r="Z652" s="244"/>
      <c r="AA652" s="244"/>
      <c r="AB652" s="244"/>
      <c r="AC652" s="244"/>
      <c r="AD652" s="244"/>
      <c r="AE652" s="244"/>
      <c r="AF652" s="244"/>
      <c r="AG652" s="244"/>
      <c r="AH652" s="242"/>
      <c r="AI652" s="244"/>
      <c r="AJ652" s="244"/>
      <c r="AK652" s="244"/>
      <c r="AL652" s="244"/>
      <c r="AM652" s="244"/>
      <c r="AN652" s="244"/>
      <c r="AO652" s="244"/>
      <c r="AP652" s="244"/>
      <c r="AQ652" s="244"/>
      <c r="AR652" s="244"/>
      <c r="AS652" s="244"/>
      <c r="AT652" s="244"/>
      <c r="AU652" s="244"/>
      <c r="AV652" s="244"/>
      <c r="AW652" s="244"/>
      <c r="AX652" s="244"/>
      <c r="AY652" s="244"/>
      <c r="AZ652" s="244"/>
      <c r="BA652" s="244"/>
      <c r="BB652" s="244"/>
      <c r="BC652" s="244"/>
      <c r="BD652" s="244"/>
      <c r="BE652" s="244"/>
      <c r="BF652" s="244"/>
      <c r="BG652" s="244"/>
      <c r="BH652" s="244"/>
      <c r="BI652" s="244"/>
      <c r="BJ652" s="244"/>
      <c r="BK652" s="244"/>
      <c r="BL652" s="244"/>
      <c r="BM652" s="244"/>
      <c r="BN652" s="244"/>
      <c r="BO652" s="244"/>
      <c r="BP652" s="244"/>
      <c r="BQ652" s="244"/>
      <c r="BR652" s="244"/>
      <c r="BS652" s="244"/>
      <c r="BT652" s="244"/>
      <c r="BU652" s="244"/>
      <c r="BW652" s="244"/>
      <c r="BX652" s="244"/>
      <c r="BY652" s="244"/>
      <c r="BZ652" s="244"/>
      <c r="CA652" s="244"/>
      <c r="CB652" s="244"/>
      <c r="CC652" s="244"/>
      <c r="CE652" s="244"/>
      <c r="CF652" s="244"/>
      <c r="CG652" s="244"/>
      <c r="CH652" s="244"/>
      <c r="CI652" s="244"/>
      <c r="CJ652" s="244"/>
      <c r="CK652" s="244"/>
      <c r="CL652" s="244"/>
      <c r="CM652" s="244"/>
      <c r="CN652" s="244"/>
      <c r="CO652" s="257"/>
      <c r="CP652" s="244"/>
      <c r="CQ652" s="244"/>
      <c r="CR652" s="244"/>
      <c r="CS652" s="244"/>
      <c r="CT652" s="244"/>
      <c r="CU652" s="244"/>
      <c r="CV652" s="244"/>
      <c r="CW652" s="244"/>
      <c r="CX652" s="244"/>
      <c r="CY652" s="244"/>
      <c r="CZ652" s="244"/>
      <c r="DA652" s="244"/>
      <c r="DE652" s="244"/>
      <c r="DF652" s="244"/>
      <c r="DG652" s="244"/>
      <c r="DH652" s="244"/>
      <c r="DI652" s="244"/>
      <c r="DJ652" s="244"/>
      <c r="DK652" s="244"/>
      <c r="DL652" s="244"/>
      <c r="DM652" s="244"/>
      <c r="DN652" s="244"/>
      <c r="DO652" s="244"/>
      <c r="DP652" s="244"/>
      <c r="DQ652" s="244"/>
      <c r="DR652" s="244"/>
      <c r="DS652" s="244"/>
      <c r="DT652" s="244"/>
      <c r="DU652" s="244"/>
      <c r="DV652" s="244"/>
      <c r="DW652" s="244"/>
      <c r="DX652" s="244"/>
      <c r="DY652" s="244"/>
      <c r="DZ652" s="244"/>
      <c r="EA652" s="244"/>
      <c r="EB652" s="244"/>
      <c r="ED652" s="244"/>
      <c r="EK652" s="242">
        <v>0.6</v>
      </c>
      <c r="EO652" s="244"/>
      <c r="EP652" s="244"/>
      <c r="GA652" s="267">
        <v>0.39319551315629753</v>
      </c>
      <c r="GB652" s="267"/>
      <c r="GC652" s="267">
        <v>1.2444121812379425</v>
      </c>
      <c r="GD652" s="267"/>
      <c r="GE652" s="267">
        <v>10.953176675037076</v>
      </c>
      <c r="GF652" s="267"/>
      <c r="GG652" s="267">
        <v>50.960222819421766</v>
      </c>
      <c r="GH652" s="267"/>
      <c r="GI652" s="267">
        <v>55.468286729644817</v>
      </c>
      <c r="GJ652" s="267"/>
      <c r="GK652" s="267">
        <v>14.144792000025797</v>
      </c>
      <c r="GL652" s="267"/>
      <c r="GM652" s="267">
        <v>1.6156707577652489</v>
      </c>
      <c r="GN652" s="267"/>
      <c r="GO652" s="267">
        <v>22.102533429502756</v>
      </c>
      <c r="GP652" s="254"/>
      <c r="GQ652" s="254"/>
      <c r="GR652" s="254"/>
      <c r="GS652" s="254"/>
      <c r="GT652" s="254"/>
      <c r="GU652" s="184"/>
      <c r="GV652" s="184"/>
      <c r="GW652" s="184"/>
      <c r="GX652" s="184"/>
      <c r="GY652" s="184"/>
      <c r="GZ652" s="184"/>
      <c r="HC652" s="184"/>
      <c r="HG652" s="184"/>
      <c r="HH652" s="184"/>
      <c r="HI652" s="184"/>
      <c r="HJ652" s="184"/>
      <c r="HK652" s="184"/>
      <c r="HL652" s="184"/>
      <c r="HM652" s="184"/>
      <c r="HO652" s="284">
        <v>779.25485394437635</v>
      </c>
      <c r="HQ652" s="154"/>
      <c r="HS652" s="238">
        <v>5</v>
      </c>
      <c r="HT652" s="154"/>
      <c r="HU652" s="239"/>
      <c r="HW652">
        <v>20.327117510000001</v>
      </c>
      <c r="HX652" s="239"/>
      <c r="HY652" s="154"/>
      <c r="HZ652" s="154"/>
      <c r="IA652" s="184"/>
      <c r="IB652" s="184"/>
      <c r="ID652" s="184"/>
      <c r="IE652" s="185"/>
      <c r="IF652" s="185"/>
      <c r="IG652" s="184"/>
    </row>
    <row r="653" spans="1:241" ht="15" customHeight="1" x14ac:dyDescent="0.35">
      <c r="A653" s="156">
        <v>650</v>
      </c>
      <c r="E653" s="245">
        <v>111335</v>
      </c>
      <c r="F653" s="244"/>
      <c r="G653" s="244"/>
      <c r="H653" s="244"/>
      <c r="I653" s="244"/>
      <c r="J653" s="244"/>
      <c r="K653" s="244"/>
      <c r="L653" s="244"/>
      <c r="M653" s="244"/>
      <c r="N653" s="244"/>
      <c r="O653" s="244"/>
      <c r="P653" s="244"/>
      <c r="Q653" s="244"/>
      <c r="R653" s="244"/>
      <c r="S653" s="244"/>
      <c r="U653" s="244"/>
      <c r="V653" s="244"/>
      <c r="W653" s="244"/>
      <c r="X653" s="244"/>
      <c r="Y653" s="244"/>
      <c r="Z653" s="244"/>
      <c r="AA653" s="244"/>
      <c r="AB653" s="244"/>
      <c r="AC653" s="244"/>
      <c r="AD653" s="244"/>
      <c r="AE653" s="244"/>
      <c r="AF653" s="244"/>
      <c r="AG653" s="244"/>
      <c r="AH653" s="242"/>
      <c r="AI653" s="244"/>
      <c r="AJ653" s="244"/>
      <c r="AK653" s="244"/>
      <c r="AL653" s="244"/>
      <c r="AM653" s="244"/>
      <c r="AN653" s="244"/>
      <c r="AO653" s="244"/>
      <c r="AP653" s="244"/>
      <c r="AQ653" s="244"/>
      <c r="AR653" s="244"/>
      <c r="AS653" s="244"/>
      <c r="AT653" s="244"/>
      <c r="AU653" s="244"/>
      <c r="AV653" s="244"/>
      <c r="AW653" s="244"/>
      <c r="AX653" s="244"/>
      <c r="AY653" s="244"/>
      <c r="AZ653" s="244"/>
      <c r="BA653" s="244"/>
      <c r="BB653" s="244"/>
      <c r="BC653" s="244"/>
      <c r="BD653" s="244"/>
      <c r="BE653" s="244"/>
      <c r="BF653" s="244"/>
      <c r="BG653" s="244"/>
      <c r="BH653" s="244"/>
      <c r="BI653" s="244"/>
      <c r="BJ653" s="244"/>
      <c r="BK653" s="244"/>
      <c r="BL653" s="244"/>
      <c r="BM653" s="244"/>
      <c r="BN653" s="244"/>
      <c r="BO653" s="244"/>
      <c r="BP653" s="244"/>
      <c r="BQ653" s="244"/>
      <c r="BR653" s="244"/>
      <c r="BS653" s="244"/>
      <c r="BT653" s="244"/>
      <c r="BU653" s="244"/>
      <c r="BW653" s="244"/>
      <c r="BX653" s="244"/>
      <c r="BY653" s="244"/>
      <c r="BZ653" s="244"/>
      <c r="CA653" s="244"/>
      <c r="CB653" s="244"/>
      <c r="CC653" s="244"/>
      <c r="CE653" s="244"/>
      <c r="CF653" s="244"/>
      <c r="CG653" s="244"/>
      <c r="CH653" s="244"/>
      <c r="CI653" s="244"/>
      <c r="CJ653" s="244"/>
      <c r="CK653" s="244"/>
      <c r="CL653" s="244"/>
      <c r="CM653" s="244"/>
      <c r="CN653" s="244"/>
      <c r="CO653" s="257"/>
      <c r="CP653" s="244"/>
      <c r="CQ653" s="244"/>
      <c r="CR653" s="244"/>
      <c r="CS653" s="244"/>
      <c r="CT653" s="244"/>
      <c r="CU653" s="244"/>
      <c r="CV653" s="244"/>
      <c r="CW653" s="244"/>
      <c r="CX653" s="244"/>
      <c r="CY653" s="244"/>
      <c r="CZ653" s="244"/>
      <c r="DA653" s="244"/>
      <c r="DE653" s="244"/>
      <c r="DF653" s="244"/>
      <c r="DG653" s="244"/>
      <c r="DH653" s="244"/>
      <c r="DI653" s="244"/>
      <c r="DJ653" s="244"/>
      <c r="DK653" s="244"/>
      <c r="DL653" s="244"/>
      <c r="DM653" s="244"/>
      <c r="DN653" s="244"/>
      <c r="DO653" s="244"/>
      <c r="DP653" s="244"/>
      <c r="DQ653" s="244"/>
      <c r="DR653" s="244"/>
      <c r="DS653" s="244"/>
      <c r="DT653" s="244"/>
      <c r="DU653" s="244"/>
      <c r="DV653" s="244"/>
      <c r="DW653" s="244"/>
      <c r="DX653" s="244"/>
      <c r="DY653" s="244"/>
      <c r="DZ653" s="244"/>
      <c r="EA653" s="244"/>
      <c r="EB653" s="244"/>
      <c r="EC653"/>
      <c r="EE653"/>
      <c r="EK653" s="242">
        <v>0.9</v>
      </c>
      <c r="EO653" s="244"/>
      <c r="EP653" s="244"/>
      <c r="GA653" s="267"/>
      <c r="GB653" s="267"/>
      <c r="GC653" s="267"/>
      <c r="GD653" s="267"/>
      <c r="GE653" s="267"/>
      <c r="GF653" s="267"/>
      <c r="GG653" s="267"/>
      <c r="GH653" s="267"/>
      <c r="GI653" s="267"/>
      <c r="GJ653" s="267"/>
      <c r="GK653" s="267"/>
      <c r="GL653" s="267"/>
      <c r="GM653" s="267"/>
      <c r="GN653" s="267"/>
      <c r="GO653" s="267"/>
      <c r="GP653" s="254"/>
      <c r="GQ653" s="254"/>
      <c r="GR653" s="254"/>
      <c r="GS653" s="254"/>
      <c r="GT653" s="254"/>
      <c r="GU653" s="184"/>
      <c r="GV653" s="184"/>
      <c r="GW653" s="184"/>
      <c r="GX653" s="184"/>
      <c r="GY653" s="184"/>
      <c r="GZ653" s="184"/>
      <c r="HC653" s="184"/>
      <c r="HG653" s="184"/>
      <c r="HH653" s="184"/>
      <c r="HI653" s="184"/>
      <c r="HJ653" s="184"/>
      <c r="HK653" s="184"/>
      <c r="HL653" s="184"/>
      <c r="HM653" s="184"/>
      <c r="HO653" s="284">
        <v>910.54463361866237</v>
      </c>
      <c r="HQ653" s="154"/>
      <c r="HS653" s="238"/>
      <c r="HT653" s="154"/>
      <c r="HU653" s="239"/>
      <c r="HW653" s="239">
        <v>19.3</v>
      </c>
      <c r="HX653" s="239"/>
      <c r="HY653" s="154"/>
      <c r="HZ653" s="154"/>
      <c r="IA653" s="184"/>
      <c r="IB653" s="184"/>
      <c r="ID653" s="184"/>
      <c r="IE653" s="185"/>
      <c r="IF653" s="185"/>
      <c r="IG653" s="184"/>
    </row>
    <row r="654" spans="1:241" ht="15" customHeight="1" x14ac:dyDescent="0.35">
      <c r="A654" s="156">
        <v>651</v>
      </c>
      <c r="B654" s="197" t="s">
        <v>78</v>
      </c>
      <c r="F654" s="244"/>
      <c r="G654" s="244"/>
      <c r="H654" s="244"/>
      <c r="I654" s="244"/>
      <c r="J654" s="244"/>
      <c r="K654" s="244"/>
      <c r="L654" s="244"/>
      <c r="M654" s="244"/>
      <c r="N654" s="244"/>
      <c r="O654" s="244"/>
      <c r="P654" s="244"/>
      <c r="Q654" s="244"/>
      <c r="R654" s="244"/>
      <c r="S654" s="244"/>
      <c r="U654" s="244"/>
      <c r="V654" s="244"/>
      <c r="W654" s="244"/>
      <c r="X654" s="244"/>
      <c r="Y654" s="244"/>
      <c r="Z654" s="244"/>
      <c r="AA654" s="244"/>
      <c r="AB654" s="244"/>
      <c r="AC654" s="244"/>
      <c r="AD654" s="244"/>
      <c r="AE654" s="244"/>
      <c r="AF654" s="244"/>
      <c r="AG654" s="244"/>
      <c r="AH654" s="242"/>
      <c r="AI654" s="244"/>
      <c r="AJ654" s="244"/>
      <c r="AK654" s="244"/>
      <c r="AL654" s="244"/>
      <c r="AM654" s="244"/>
      <c r="AN654" s="244"/>
      <c r="AO654" s="244"/>
      <c r="AP654" s="244"/>
      <c r="AQ654" s="244"/>
      <c r="AR654" s="244"/>
      <c r="AS654" s="244"/>
      <c r="AT654" s="244"/>
      <c r="AU654" s="244"/>
      <c r="AV654" s="244"/>
      <c r="AW654" s="244"/>
      <c r="AX654" s="244"/>
      <c r="AY654" s="244"/>
      <c r="AZ654" s="244"/>
      <c r="BA654" s="244"/>
      <c r="BB654" s="244"/>
      <c r="BC654" s="244"/>
      <c r="BD654" s="244"/>
      <c r="BE654" s="244"/>
      <c r="BF654" s="244"/>
      <c r="BG654" s="244"/>
      <c r="BH654" s="244"/>
      <c r="BI654" s="244"/>
      <c r="BJ654" s="244"/>
      <c r="BK654" s="244"/>
      <c r="BL654" s="244"/>
      <c r="BM654" s="244"/>
      <c r="BN654" s="244"/>
      <c r="BO654" s="244"/>
      <c r="BP654" s="244"/>
      <c r="BQ654" s="244"/>
      <c r="BR654" s="244"/>
      <c r="BS654" s="244"/>
      <c r="BT654" s="244"/>
      <c r="BU654" s="244"/>
      <c r="BW654" s="244"/>
      <c r="BX654" s="244"/>
      <c r="BY654" s="244"/>
      <c r="BZ654" s="244"/>
      <c r="CA654" s="244"/>
      <c r="CB654" s="244"/>
      <c r="CC654" s="244"/>
      <c r="CE654" s="244"/>
      <c r="CF654" s="244"/>
      <c r="CG654" s="244"/>
      <c r="CH654" s="244"/>
      <c r="CI654" s="244"/>
      <c r="CJ654" s="244"/>
      <c r="CK654" s="244"/>
      <c r="CL654" s="244"/>
      <c r="CM654" s="244"/>
      <c r="CN654" s="244"/>
      <c r="CO654" s="257"/>
      <c r="CP654" s="244"/>
      <c r="CQ654" s="244"/>
      <c r="CR654" s="244"/>
      <c r="CS654" s="244"/>
      <c r="CT654" s="244"/>
      <c r="CU654" s="244"/>
      <c r="CV654" s="244"/>
      <c r="CW654" s="244"/>
      <c r="CX654" s="244"/>
      <c r="CY654" s="244"/>
      <c r="CZ654" s="244"/>
      <c r="DA654" s="244"/>
      <c r="DE654" s="244"/>
      <c r="DF654" s="244"/>
      <c r="DG654" s="244"/>
      <c r="DH654" s="244"/>
      <c r="DI654" s="244"/>
      <c r="DJ654" s="244"/>
      <c r="DK654" s="244"/>
      <c r="DL654" s="244"/>
      <c r="DM654" s="244"/>
      <c r="DN654" s="244"/>
      <c r="DO654" s="244"/>
      <c r="DP654" s="244"/>
      <c r="DQ654" s="244"/>
      <c r="DR654" s="244"/>
      <c r="DS654" s="244"/>
      <c r="DT654" s="244"/>
      <c r="DU654" s="244"/>
      <c r="DV654" s="244"/>
      <c r="DW654" s="244"/>
      <c r="DX654" s="244"/>
      <c r="DY654" s="244"/>
      <c r="DZ654" s="244"/>
      <c r="EA654" s="244"/>
      <c r="EB654" s="244"/>
      <c r="EC654"/>
      <c r="ED654" s="244"/>
      <c r="EE654"/>
      <c r="EK654" s="242"/>
      <c r="EO654" s="244"/>
      <c r="EP654" s="244"/>
      <c r="GA654" s="254"/>
      <c r="GB654" s="254"/>
      <c r="GC654" s="254"/>
      <c r="GD654" s="254"/>
      <c r="GE654" s="254"/>
      <c r="GF654" s="254"/>
      <c r="GG654" s="254"/>
      <c r="GH654" s="254"/>
      <c r="GI654" s="254"/>
      <c r="GJ654" s="254"/>
      <c r="GK654" s="254"/>
      <c r="GL654" s="254"/>
      <c r="GM654" s="254"/>
      <c r="GN654" s="254"/>
      <c r="GO654" s="254"/>
      <c r="GP654" s="254"/>
      <c r="GQ654" s="254"/>
      <c r="GR654" s="254"/>
      <c r="GS654" s="254"/>
      <c r="GT654" s="254"/>
      <c r="GU654" s="184"/>
      <c r="GV654" s="184"/>
      <c r="GW654" s="184"/>
      <c r="GX654" s="184"/>
      <c r="GY654" s="184"/>
      <c r="GZ654" s="184"/>
      <c r="HC654" s="184"/>
      <c r="HG654" s="184"/>
      <c r="HH654" s="184"/>
      <c r="HI654" s="184"/>
      <c r="HJ654" s="184"/>
      <c r="HK654" s="184"/>
      <c r="HL654" s="184"/>
      <c r="HM654" s="184"/>
      <c r="HO654" s="183"/>
      <c r="HQ654" s="154"/>
      <c r="HS654" s="238"/>
      <c r="HT654" s="154"/>
      <c r="HU654" s="239"/>
      <c r="HW654" s="239"/>
      <c r="HX654" s="239"/>
      <c r="HY654" s="154"/>
      <c r="HZ654" s="154"/>
      <c r="IA654" s="184"/>
      <c r="IB654" s="184"/>
      <c r="ID654" s="184"/>
      <c r="IE654" s="185"/>
      <c r="IF654" s="185"/>
      <c r="IG654" s="184"/>
    </row>
    <row r="655" spans="1:241" ht="15" customHeight="1" x14ac:dyDescent="0.25">
      <c r="A655" s="156">
        <v>652</v>
      </c>
      <c r="B655" s="197">
        <v>1991</v>
      </c>
      <c r="E655" s="245">
        <v>146649</v>
      </c>
      <c r="G655" s="245">
        <v>24638</v>
      </c>
      <c r="I655" s="245">
        <v>22989</v>
      </c>
      <c r="K655" s="245">
        <v>18423</v>
      </c>
      <c r="M655" s="242">
        <f>G655/E655*100</f>
        <v>16.800660079509576</v>
      </c>
      <c r="N655" s="242"/>
      <c r="O655" s="242">
        <f>I655/E655*100</f>
        <v>15.676206452140825</v>
      </c>
      <c r="P655" s="242"/>
      <c r="Q655" s="242">
        <f>K655/E655*100</f>
        <v>12.562649591882657</v>
      </c>
      <c r="R655" s="242"/>
      <c r="S655" s="242">
        <v>34</v>
      </c>
      <c r="U655" s="242"/>
      <c r="V655" s="242"/>
      <c r="W655" s="245">
        <v>216</v>
      </c>
      <c r="Y655" s="258">
        <v>0.15811781241078421</v>
      </c>
      <c r="Z655" s="258"/>
      <c r="AA655" s="245">
        <v>35862</v>
      </c>
      <c r="AC655" s="242">
        <v>26.251949021646038</v>
      </c>
      <c r="AD655" s="242"/>
      <c r="AE655" s="245">
        <v>27386</v>
      </c>
      <c r="AG655" s="242">
        <v>20.047288938341374</v>
      </c>
      <c r="AH655" s="242"/>
      <c r="AI655" s="245">
        <v>3.6675657975068545</v>
      </c>
      <c r="AK655" s="245">
        <v>684</v>
      </c>
      <c r="AM655" s="245">
        <v>1029</v>
      </c>
      <c r="AO655" s="245">
        <v>785</v>
      </c>
      <c r="AQ655" s="245">
        <v>7</v>
      </c>
      <c r="AS655" s="245">
        <v>519</v>
      </c>
      <c r="AU655" s="245">
        <v>950</v>
      </c>
      <c r="AW655" s="245">
        <v>114</v>
      </c>
      <c r="AY655" s="245">
        <v>1979</v>
      </c>
      <c r="BC655" s="245">
        <v>1822</v>
      </c>
      <c r="BE655" s="245">
        <v>432</v>
      </c>
      <c r="BG655" s="245">
        <v>85</v>
      </c>
      <c r="BI655" s="245">
        <v>1305</v>
      </c>
      <c r="BK655" s="242"/>
      <c r="BL655" s="242"/>
      <c r="BM655" s="245">
        <v>635</v>
      </c>
      <c r="BO655" s="245">
        <v>2132</v>
      </c>
      <c r="BQ655" s="245">
        <v>516</v>
      </c>
      <c r="BS655" s="245">
        <v>383</v>
      </c>
      <c r="BU655" s="245">
        <v>20696</v>
      </c>
      <c r="BW655" s="242"/>
      <c r="BX655" s="242"/>
      <c r="BY655" s="245">
        <v>8.3038452465204049</v>
      </c>
      <c r="CA655" s="245">
        <v>12134</v>
      </c>
      <c r="CC655" s="259">
        <v>8.882414517557665</v>
      </c>
      <c r="CE655" s="242"/>
      <c r="CF655" s="242"/>
      <c r="CG655" s="245">
        <v>63580</v>
      </c>
      <c r="CI655" s="245">
        <v>6585</v>
      </c>
      <c r="CK655" s="245">
        <v>39851</v>
      </c>
      <c r="CM655" s="250">
        <f>CI655/SUM(CG655,CI655)*100</f>
        <v>9.3850210218770052</v>
      </c>
      <c r="CN655" s="242"/>
      <c r="CO655" s="253">
        <v>4.3672203047709228</v>
      </c>
      <c r="CP655" s="242"/>
      <c r="CQ655" s="250">
        <f>SUM(CG655,CI655)/SUM(CG655,CI655,CK655)*100</f>
        <v>63.777086969168117</v>
      </c>
      <c r="CR655" s="242"/>
      <c r="CS655" s="245">
        <v>13.430616228274003</v>
      </c>
      <c r="CU655" s="245">
        <v>13383</v>
      </c>
      <c r="CW655" s="245">
        <v>4093</v>
      </c>
      <c r="CY655" s="259">
        <f t="shared" ref="CY655:CY660" si="235">CU655/CG655*100</f>
        <v>21.049072035231205</v>
      </c>
      <c r="CZ655" s="259"/>
      <c r="DA655" s="259">
        <f t="shared" ref="DA655:DA660" si="236">CW655/CG655*100</f>
        <v>6.437558980811577</v>
      </c>
      <c r="DE655" s="245">
        <v>2812</v>
      </c>
      <c r="DG655" s="245">
        <v>43290</v>
      </c>
      <c r="DI655" s="245">
        <v>5821</v>
      </c>
      <c r="DK655" s="245">
        <v>52356</v>
      </c>
      <c r="DM655" s="242">
        <v>5.3709221483688587</v>
      </c>
      <c r="DN655" s="242"/>
      <c r="DO655" s="242">
        <v>82.683933073573229</v>
      </c>
      <c r="DP655" s="242"/>
      <c r="DQ655" s="242">
        <v>11.118114447245778</v>
      </c>
      <c r="DR655" s="242"/>
      <c r="DS655" s="245">
        <v>9285</v>
      </c>
      <c r="DU655" s="245">
        <v>873</v>
      </c>
      <c r="DW655" s="245">
        <v>49030</v>
      </c>
      <c r="DY655" s="242">
        <v>18.937385274321844</v>
      </c>
      <c r="DZ655" s="242"/>
      <c r="EA655" s="242">
        <v>1.7805425249847031</v>
      </c>
      <c r="EB655" s="242"/>
      <c r="EC655" s="242">
        <v>387200</v>
      </c>
      <c r="ED655" s="242"/>
      <c r="EE655" s="242">
        <v>306000</v>
      </c>
      <c r="EF655" s="242"/>
      <c r="EG655" s="260">
        <v>3.709556460252839</v>
      </c>
      <c r="EH655" s="242"/>
      <c r="EI655" s="260">
        <v>3.3479751446325263</v>
      </c>
      <c r="EJ655" s="242"/>
      <c r="EK655" s="242">
        <v>7.9</v>
      </c>
      <c r="EO655" s="259">
        <v>6.3073643916655788</v>
      </c>
      <c r="EP655" s="259"/>
      <c r="EQ655" s="244">
        <v>13684</v>
      </c>
      <c r="ES655" s="244">
        <v>18091</v>
      </c>
      <c r="EU655" s="244">
        <v>5218</v>
      </c>
      <c r="EW655" s="244">
        <v>876</v>
      </c>
      <c r="EY655" s="244">
        <v>37869</v>
      </c>
      <c r="FA655" s="244">
        <v>13359</v>
      </c>
      <c r="FC655" s="244">
        <v>1976</v>
      </c>
      <c r="FE655" s="244">
        <v>1327</v>
      </c>
      <c r="FG655" s="244">
        <v>54531</v>
      </c>
      <c r="FI655" s="242">
        <v>25.093983238891639</v>
      </c>
      <c r="FJ655" s="242"/>
      <c r="FK655" s="242">
        <v>33.175624873924924</v>
      </c>
      <c r="FL655" s="242"/>
      <c r="FM655" s="242">
        <v>9.5688690836404984</v>
      </c>
      <c r="FN655" s="242"/>
      <c r="FO655" s="242">
        <v>1.6064257028112447</v>
      </c>
      <c r="FP655" s="242"/>
      <c r="FQ655" s="242">
        <v>69.4449028992683</v>
      </c>
      <c r="FR655" s="242"/>
      <c r="FS655" s="242">
        <v>24.497991967871485</v>
      </c>
      <c r="FT655" s="242"/>
      <c r="FU655" s="242">
        <v>3.6236269278025341</v>
      </c>
      <c r="FV655" s="242"/>
      <c r="FW655" s="242">
        <v>2.4334782050576735</v>
      </c>
      <c r="GA655" s="254">
        <v>4.5796532548249926</v>
      </c>
      <c r="GB655" s="254"/>
      <c r="GC655" s="254">
        <v>18.402426693629931</v>
      </c>
      <c r="GD655" s="254"/>
      <c r="GE655" s="254">
        <v>76.265735550859134</v>
      </c>
      <c r="GF655" s="254"/>
      <c r="GG655" s="254">
        <v>138.17389117129204</v>
      </c>
      <c r="GH655" s="254"/>
      <c r="GI655" s="254">
        <v>68.351208871114338</v>
      </c>
      <c r="GJ655" s="254"/>
      <c r="GK655" s="254">
        <v>15.700368864087769</v>
      </c>
      <c r="GL655" s="254"/>
      <c r="GM655" s="254">
        <v>0</v>
      </c>
      <c r="GN655" s="254"/>
      <c r="GO655" s="254">
        <v>57.056394414147462</v>
      </c>
      <c r="GP655" s="254"/>
      <c r="GQ655" s="254">
        <v>1842</v>
      </c>
      <c r="GR655" s="254"/>
      <c r="GS655" s="254">
        <v>87.95</v>
      </c>
      <c r="GT655" s="254"/>
      <c r="GU655" s="184">
        <v>74.569999999999993</v>
      </c>
      <c r="GV655" s="184"/>
      <c r="GW655" s="184">
        <v>66.86</v>
      </c>
      <c r="GX655" s="184"/>
      <c r="GY655" s="184">
        <v>50</v>
      </c>
      <c r="GZ655" s="184"/>
      <c r="HA655" s="154">
        <v>97.7</v>
      </c>
      <c r="HC655" s="184">
        <v>13</v>
      </c>
      <c r="HG655" s="184">
        <v>444</v>
      </c>
      <c r="HH655" s="184"/>
      <c r="HI655" s="184">
        <v>4495</v>
      </c>
      <c r="HJ655" s="184"/>
      <c r="HK655" s="184">
        <v>85</v>
      </c>
      <c r="HL655" s="184"/>
      <c r="HM655" s="184">
        <v>5398</v>
      </c>
      <c r="HO655" s="183">
        <v>307.63971970603313</v>
      </c>
      <c r="HQ655" s="154"/>
      <c r="HS655" s="238">
        <v>7</v>
      </c>
      <c r="HT655" s="154"/>
      <c r="HU655" s="239"/>
      <c r="HW655" s="239">
        <v>58.3</v>
      </c>
      <c r="HX655" s="239"/>
      <c r="HY655" s="154"/>
      <c r="HZ655" s="154"/>
      <c r="IA655" s="184">
        <v>6</v>
      </c>
      <c r="IB655" s="184"/>
      <c r="IC655" s="184">
        <v>140</v>
      </c>
      <c r="ID655" s="184"/>
      <c r="IE655" s="185">
        <v>0.40634439041569026</v>
      </c>
      <c r="IF655" s="185"/>
      <c r="IG655" s="184">
        <v>9.4813691096994397</v>
      </c>
    </row>
    <row r="656" spans="1:241" ht="15" customHeight="1" x14ac:dyDescent="0.25">
      <c r="A656" s="156">
        <v>653</v>
      </c>
      <c r="B656" s="197">
        <v>1996</v>
      </c>
      <c r="E656" s="245">
        <v>147085</v>
      </c>
      <c r="G656" s="245">
        <v>23566</v>
      </c>
      <c r="I656" s="245">
        <v>19238</v>
      </c>
      <c r="K656" s="245">
        <v>20883</v>
      </c>
      <c r="M656" s="242">
        <f t="shared" ref="M656:M660" si="237">G656/E656*100</f>
        <v>16.022028079001938</v>
      </c>
      <c r="N656" s="242"/>
      <c r="O656" s="242">
        <f t="shared" ref="O656:O659" si="238">I656/E656*100</f>
        <v>13.079511846891254</v>
      </c>
      <c r="P656" s="242"/>
      <c r="Q656" s="242">
        <f t="shared" ref="Q656:Q659" si="239">K656/E656*100</f>
        <v>14.197912771526669</v>
      </c>
      <c r="R656" s="242"/>
      <c r="S656" s="242">
        <v>36</v>
      </c>
      <c r="U656" s="242"/>
      <c r="V656" s="242"/>
      <c r="W656" s="245">
        <v>253</v>
      </c>
      <c r="Y656" s="258">
        <v>0.1867544584858864</v>
      </c>
      <c r="Z656" s="258"/>
      <c r="AA656" s="245">
        <v>36256</v>
      </c>
      <c r="AC656" s="242">
        <v>26.762725876933978</v>
      </c>
      <c r="AD656" s="242"/>
      <c r="AE656" s="245">
        <v>28616</v>
      </c>
      <c r="AG656" s="242">
        <v>21.123184126609189</v>
      </c>
      <c r="AH656" s="242"/>
      <c r="AI656" s="245">
        <v>3.8402220851326345</v>
      </c>
      <c r="AK656" s="245">
        <v>730</v>
      </c>
      <c r="AM656" s="245">
        <v>1789</v>
      </c>
      <c r="AO656" s="245">
        <v>1028</v>
      </c>
      <c r="AQ656" s="245">
        <v>11</v>
      </c>
      <c r="AS656" s="245">
        <v>521</v>
      </c>
      <c r="AU656" s="245">
        <v>1046</v>
      </c>
      <c r="AW656" s="245">
        <v>105</v>
      </c>
      <c r="AY656" s="245">
        <v>2028</v>
      </c>
      <c r="BC656" s="245">
        <v>1850</v>
      </c>
      <c r="BE656" s="245">
        <v>428</v>
      </c>
      <c r="BG656" s="245">
        <v>98</v>
      </c>
      <c r="BI656" s="245">
        <v>1324</v>
      </c>
      <c r="BK656" s="242"/>
      <c r="BL656" s="242"/>
      <c r="BM656" s="245">
        <v>898</v>
      </c>
      <c r="BO656" s="245">
        <v>2948</v>
      </c>
      <c r="BQ656" s="245">
        <v>734</v>
      </c>
      <c r="BS656" s="245">
        <v>323</v>
      </c>
      <c r="BU656" s="245">
        <v>26029</v>
      </c>
      <c r="BW656" s="242"/>
      <c r="BX656" s="242"/>
      <c r="BY656" s="245">
        <v>5.8036633052068325</v>
      </c>
      <c r="CA656" s="245">
        <v>16090</v>
      </c>
      <c r="CC656" s="259">
        <v>11.876993031770402</v>
      </c>
      <c r="CE656" s="242"/>
      <c r="CF656" s="242"/>
      <c r="CG656" s="245">
        <v>62852</v>
      </c>
      <c r="CI656" s="245">
        <v>4590</v>
      </c>
      <c r="CK656" s="245">
        <v>42273</v>
      </c>
      <c r="CM656" s="250">
        <f t="shared" ref="CM656:CM660" si="240">CI656/SUM(CG656,CI656)*100</f>
        <v>6.805847987900715</v>
      </c>
      <c r="CN656" s="242"/>
      <c r="CO656" s="253">
        <v>5.2710734653608293</v>
      </c>
      <c r="CP656" s="242"/>
      <c r="CQ656" s="250">
        <f t="shared" ref="CQ656:CQ660" si="241">SUM(CG656,CI656)/SUM(CG656,CI656,CK656)*100</f>
        <v>61.470172720229691</v>
      </c>
      <c r="CR656" s="242"/>
      <c r="CS656" s="245">
        <v>8.5584562996594791</v>
      </c>
      <c r="CU656" s="245">
        <v>15338</v>
      </c>
      <c r="CW656" s="245">
        <v>3419</v>
      </c>
      <c r="CY656" s="259">
        <f t="shared" si="235"/>
        <v>24.403360274931586</v>
      </c>
      <c r="CZ656" s="259"/>
      <c r="DA656" s="259">
        <f t="shared" si="236"/>
        <v>5.4397632533570928</v>
      </c>
      <c r="DE656" s="245">
        <v>5696</v>
      </c>
      <c r="DG656" s="245">
        <v>43405</v>
      </c>
      <c r="DI656" s="245">
        <v>4640</v>
      </c>
      <c r="DK656" s="245">
        <v>54955</v>
      </c>
      <c r="DM656" s="242">
        <v>10.364843963242654</v>
      </c>
      <c r="DN656" s="242"/>
      <c r="DO656" s="242">
        <v>78.982804112455639</v>
      </c>
      <c r="DP656" s="242"/>
      <c r="DQ656" s="242">
        <v>8.4432717678100264</v>
      </c>
      <c r="DR656" s="242"/>
      <c r="DS656" s="245">
        <v>10274</v>
      </c>
      <c r="DU656" s="245">
        <v>952</v>
      </c>
      <c r="DW656" s="245">
        <v>51501</v>
      </c>
      <c r="DY656" s="242">
        <v>19.949127201413564</v>
      </c>
      <c r="DZ656" s="242"/>
      <c r="EA656" s="242">
        <v>1.8485077959651268</v>
      </c>
      <c r="EB656" s="242"/>
      <c r="EC656" s="242">
        <v>418000</v>
      </c>
      <c r="ED656" s="242"/>
      <c r="EE656" s="242">
        <v>326000</v>
      </c>
      <c r="EF656" s="242"/>
      <c r="EG656" s="260">
        <v>5.8748943364327983</v>
      </c>
      <c r="EH656" s="242"/>
      <c r="EI656" s="260">
        <v>4.8024091293322062</v>
      </c>
      <c r="EJ656" s="242"/>
      <c r="EK656" s="242">
        <v>15.2</v>
      </c>
      <c r="EO656" s="259">
        <v>4.4651211144609624</v>
      </c>
      <c r="EP656" s="259"/>
      <c r="EQ656" s="244">
        <v>13579</v>
      </c>
      <c r="ES656" s="244">
        <v>18508</v>
      </c>
      <c r="EU656" s="244">
        <v>5288</v>
      </c>
      <c r="EW656" s="244">
        <v>872</v>
      </c>
      <c r="EY656" s="244">
        <v>38247</v>
      </c>
      <c r="FA656" s="244">
        <v>13519</v>
      </c>
      <c r="FC656" s="244">
        <v>2171</v>
      </c>
      <c r="FE656" s="244">
        <v>1608</v>
      </c>
      <c r="FG656" s="244">
        <v>55545</v>
      </c>
      <c r="FI656" s="242">
        <v>24.446844900531101</v>
      </c>
      <c r="FJ656" s="242"/>
      <c r="FK656" s="242">
        <v>33.320730938878384</v>
      </c>
      <c r="FL656" s="242"/>
      <c r="FM656" s="242">
        <v>9.5202088396795386</v>
      </c>
      <c r="FN656" s="242"/>
      <c r="FO656" s="242">
        <v>1.5698982806733277</v>
      </c>
      <c r="FP656" s="242"/>
      <c r="FQ656" s="242">
        <v>68.857682959762357</v>
      </c>
      <c r="FR656" s="242"/>
      <c r="FS656" s="242">
        <v>24.33882437663156</v>
      </c>
      <c r="FT656" s="242"/>
      <c r="FU656" s="242">
        <v>3.9085426230983886</v>
      </c>
      <c r="FV656" s="242"/>
      <c r="FW656" s="242">
        <v>2.8949500405076964</v>
      </c>
      <c r="GA656" s="254">
        <v>3.0906209664877418</v>
      </c>
      <c r="GB656" s="254"/>
      <c r="GC656" s="254">
        <v>18.140409381612098</v>
      </c>
      <c r="GD656" s="254"/>
      <c r="GE656" s="254">
        <v>78.813924420147231</v>
      </c>
      <c r="GF656" s="254"/>
      <c r="GG656" s="254">
        <v>145.58982946423487</v>
      </c>
      <c r="GH656" s="254"/>
      <c r="GI656" s="254">
        <v>71.299598815420026</v>
      </c>
      <c r="GJ656" s="254"/>
      <c r="GK656" s="254">
        <v>10.369797959759744</v>
      </c>
      <c r="GL656" s="254"/>
      <c r="GM656" s="254">
        <v>0</v>
      </c>
      <c r="GN656" s="254"/>
      <c r="GO656" s="254">
        <v>58.120598619585806</v>
      </c>
      <c r="GP656" s="254"/>
      <c r="GQ656" s="254">
        <v>1900</v>
      </c>
      <c r="GR656" s="254"/>
      <c r="GS656" s="254">
        <v>86.47</v>
      </c>
      <c r="GT656" s="254"/>
      <c r="GU656" s="184">
        <v>65.92</v>
      </c>
      <c r="GV656" s="184"/>
      <c r="GW656" s="184">
        <v>66.38</v>
      </c>
      <c r="GX656" s="184"/>
      <c r="GY656" s="184">
        <v>49.519999999999996</v>
      </c>
      <c r="GZ656" s="184"/>
      <c r="HA656" s="154">
        <v>98.3</v>
      </c>
      <c r="HC656" s="184">
        <v>12.8</v>
      </c>
      <c r="HG656" s="184">
        <v>570</v>
      </c>
      <c r="HH656" s="184"/>
      <c r="HI656" s="184">
        <v>4106</v>
      </c>
      <c r="HJ656" s="184"/>
      <c r="HK656" s="184">
        <v>102</v>
      </c>
      <c r="HL656" s="184"/>
      <c r="HM656" s="184">
        <v>5196</v>
      </c>
      <c r="HO656" s="183">
        <v>357.31576758109503</v>
      </c>
      <c r="HQ656" s="154"/>
      <c r="HS656" s="238">
        <v>7</v>
      </c>
      <c r="HT656" s="154"/>
      <c r="HU656" s="239"/>
      <c r="HW656" s="239">
        <v>58</v>
      </c>
      <c r="HX656" s="239"/>
      <c r="HY656" s="154"/>
      <c r="HZ656" s="154"/>
      <c r="IA656" s="184">
        <v>0</v>
      </c>
      <c r="IB656" s="184"/>
      <c r="IC656" s="184">
        <v>123</v>
      </c>
      <c r="ID656" s="184"/>
      <c r="IE656" s="185">
        <v>0</v>
      </c>
      <c r="IF656" s="185"/>
      <c r="IG656" s="184">
        <v>8.2961803845920361</v>
      </c>
    </row>
    <row r="657" spans="1:241" ht="15" customHeight="1" x14ac:dyDescent="0.25">
      <c r="A657" s="156">
        <v>654</v>
      </c>
      <c r="B657" s="197">
        <v>2001</v>
      </c>
      <c r="E657" s="245">
        <v>147477</v>
      </c>
      <c r="G657" s="245">
        <v>24426</v>
      </c>
      <c r="I657" s="245">
        <v>18394</v>
      </c>
      <c r="K657" s="245">
        <v>22883</v>
      </c>
      <c r="M657" s="242">
        <f t="shared" si="237"/>
        <v>16.562582640004884</v>
      </c>
      <c r="N657" s="242"/>
      <c r="O657" s="242">
        <f t="shared" si="238"/>
        <v>12.472453331705962</v>
      </c>
      <c r="P657" s="242"/>
      <c r="Q657" s="242">
        <f t="shared" si="239"/>
        <v>15.516317798707597</v>
      </c>
      <c r="R657" s="242"/>
      <c r="S657" s="242">
        <v>37</v>
      </c>
      <c r="U657" s="242"/>
      <c r="V657" s="242"/>
      <c r="W657" s="245">
        <v>243</v>
      </c>
      <c r="Y657" s="258">
        <v>0.17264530980241705</v>
      </c>
      <c r="Z657" s="258"/>
      <c r="AA657" s="245">
        <v>37905</v>
      </c>
      <c r="AC657" s="242">
        <v>26.930536905599251</v>
      </c>
      <c r="AD657" s="242"/>
      <c r="AE657" s="245">
        <v>31552</v>
      </c>
      <c r="AG657" s="242">
        <v>22.41689224232865</v>
      </c>
      <c r="AH657" s="242"/>
      <c r="AI657" s="245">
        <v>4.7907720804917062</v>
      </c>
      <c r="AK657" s="245">
        <v>561</v>
      </c>
      <c r="AM657" s="245">
        <v>3464</v>
      </c>
      <c r="AO657" s="245">
        <v>1295</v>
      </c>
      <c r="AQ657" s="245">
        <v>30</v>
      </c>
      <c r="AS657" s="245">
        <v>510</v>
      </c>
      <c r="AU657" s="245">
        <v>1211</v>
      </c>
      <c r="AW657" s="245">
        <v>113</v>
      </c>
      <c r="AY657" s="245">
        <v>2006</v>
      </c>
      <c r="BC657" s="245">
        <v>1673</v>
      </c>
      <c r="BE657" s="245">
        <v>427</v>
      </c>
      <c r="BG657" s="245">
        <v>68</v>
      </c>
      <c r="BI657" s="245">
        <v>1178</v>
      </c>
      <c r="BK657" s="242"/>
      <c r="BL657" s="242"/>
      <c r="BM657" s="245">
        <v>1212</v>
      </c>
      <c r="BO657" s="245">
        <v>5160</v>
      </c>
      <c r="BQ657" s="245">
        <v>1033</v>
      </c>
      <c r="BS657" s="245">
        <v>342</v>
      </c>
      <c r="BU657" s="245">
        <v>25345</v>
      </c>
      <c r="BW657" s="242"/>
      <c r="BX657" s="242"/>
      <c r="BY657" s="245">
        <v>5.1372655612938303</v>
      </c>
      <c r="CA657" s="245">
        <v>21420</v>
      </c>
      <c r="CC657" s="259">
        <v>15.218364345546389</v>
      </c>
      <c r="CE657" s="242"/>
      <c r="CF657" s="242"/>
      <c r="CG657" s="245">
        <v>66233</v>
      </c>
      <c r="CI657" s="245">
        <v>3518</v>
      </c>
      <c r="CK657" s="245">
        <v>41681</v>
      </c>
      <c r="CM657" s="250">
        <f t="shared" si="240"/>
        <v>5.043655288096228</v>
      </c>
      <c r="CN657" s="242"/>
      <c r="CO657" s="253">
        <v>6.0666294694750542</v>
      </c>
      <c r="CP657" s="242"/>
      <c r="CQ657" s="250">
        <f t="shared" si="241"/>
        <v>62.595125278196576</v>
      </c>
      <c r="CR657" s="242"/>
      <c r="CS657" s="245">
        <v>6.6703601108033235</v>
      </c>
      <c r="CU657" s="245">
        <v>17606</v>
      </c>
      <c r="CW657" s="245">
        <v>3426</v>
      </c>
      <c r="CY657" s="259">
        <f t="shared" si="235"/>
        <v>26.581915359412982</v>
      </c>
      <c r="CZ657" s="259"/>
      <c r="DA657" s="259">
        <f t="shared" si="236"/>
        <v>5.1726480757326412</v>
      </c>
      <c r="DE657" s="245">
        <v>3885</v>
      </c>
      <c r="DG657" s="245">
        <v>44809</v>
      </c>
      <c r="DI657" s="245">
        <v>8880</v>
      </c>
      <c r="DK657" s="245">
        <v>57901</v>
      </c>
      <c r="DM657" s="242">
        <v>6.7097286748069989</v>
      </c>
      <c r="DN657" s="242"/>
      <c r="DO657" s="242">
        <v>77.388991554550017</v>
      </c>
      <c r="DP657" s="242"/>
      <c r="DQ657" s="242">
        <v>15.336522685273138</v>
      </c>
      <c r="DR657" s="242"/>
      <c r="DS657" s="245">
        <v>10440</v>
      </c>
      <c r="DU657" s="245">
        <v>1041</v>
      </c>
      <c r="DW657" s="245">
        <v>54529</v>
      </c>
      <c r="DY657" s="242">
        <v>19.145775642318767</v>
      </c>
      <c r="DZ657" s="242"/>
      <c r="EA657" s="242">
        <v>1.9090759045645438</v>
      </c>
      <c r="EB657" s="242"/>
      <c r="EC657" s="242">
        <v>525000</v>
      </c>
      <c r="ED657" s="242"/>
      <c r="EE657" s="242">
        <v>360000</v>
      </c>
      <c r="EF657" s="242"/>
      <c r="EG657" s="260">
        <v>7.3164335664335667</v>
      </c>
      <c r="EH657" s="242"/>
      <c r="EI657" s="260">
        <v>5.6993006993006992</v>
      </c>
      <c r="EJ657" s="242"/>
      <c r="EK657" s="242">
        <v>18.7</v>
      </c>
      <c r="EO657" s="259">
        <v>2.5769272588887682</v>
      </c>
      <c r="EP657" s="259"/>
      <c r="EQ657" s="244">
        <v>13724</v>
      </c>
      <c r="ES657" s="244">
        <v>19269</v>
      </c>
      <c r="EU657" s="244">
        <v>5550</v>
      </c>
      <c r="EW657" s="244">
        <v>854</v>
      </c>
      <c r="EY657" s="244">
        <v>39397</v>
      </c>
      <c r="FA657" s="244">
        <v>13569</v>
      </c>
      <c r="FC657" s="244">
        <v>2505</v>
      </c>
      <c r="FE657" s="244">
        <v>1737</v>
      </c>
      <c r="FG657" s="244">
        <v>57208</v>
      </c>
      <c r="FI657" s="242">
        <v>23.989651796951474</v>
      </c>
      <c r="FJ657" s="242"/>
      <c r="FK657" s="242">
        <v>33.682352118584816</v>
      </c>
      <c r="FL657" s="242"/>
      <c r="FM657" s="242">
        <v>9.7014403579918884</v>
      </c>
      <c r="FN657" s="242"/>
      <c r="FO657" s="242">
        <v>1.4927982100405537</v>
      </c>
      <c r="FP657" s="242"/>
      <c r="FQ657" s="242">
        <v>68.866242483568726</v>
      </c>
      <c r="FR657" s="242"/>
      <c r="FS657" s="242">
        <v>23.718710669836387</v>
      </c>
      <c r="FT657" s="242"/>
      <c r="FU657" s="242">
        <v>4.3787582156341776</v>
      </c>
      <c r="FV657" s="242"/>
      <c r="FW657" s="242">
        <v>3.0362886309607049</v>
      </c>
      <c r="GA657" s="254">
        <v>3.1290733536611421</v>
      </c>
      <c r="GB657" s="254"/>
      <c r="GC657" s="254">
        <v>16.47380740303786</v>
      </c>
      <c r="GD657" s="254"/>
      <c r="GE657" s="254">
        <v>69.34152613639921</v>
      </c>
      <c r="GF657" s="254"/>
      <c r="GG657" s="254">
        <v>150.25421156001559</v>
      </c>
      <c r="GH657" s="254"/>
      <c r="GI657" s="254">
        <v>75.027997067537285</v>
      </c>
      <c r="GJ657" s="254"/>
      <c r="GK657" s="254">
        <v>17.85302065796181</v>
      </c>
      <c r="GL657" s="254"/>
      <c r="GM657" s="254">
        <v>0.61073545292067644</v>
      </c>
      <c r="GN657" s="254"/>
      <c r="GO657" s="254">
        <v>59.030901008768296</v>
      </c>
      <c r="GP657" s="254"/>
      <c r="GQ657" s="254">
        <v>1919</v>
      </c>
      <c r="GR657" s="254"/>
      <c r="GS657" s="254">
        <v>86.6</v>
      </c>
      <c r="GT657" s="254"/>
      <c r="GU657" s="184">
        <v>73.400000000000006</v>
      </c>
      <c r="GV657" s="184"/>
      <c r="GW657" s="184">
        <v>66.8</v>
      </c>
      <c r="GX657" s="184"/>
      <c r="GY657" s="184">
        <v>51.4</v>
      </c>
      <c r="GZ657" s="184"/>
      <c r="HA657" s="154">
        <v>97.6</v>
      </c>
      <c r="HC657" s="184">
        <v>13.3</v>
      </c>
      <c r="HG657" s="184">
        <v>455</v>
      </c>
      <c r="HH657" s="184"/>
      <c r="HI657" s="184">
        <v>3726</v>
      </c>
      <c r="HJ657" s="184"/>
      <c r="HK657" s="184">
        <v>96</v>
      </c>
      <c r="HL657" s="184"/>
      <c r="HM657" s="184">
        <v>4645</v>
      </c>
      <c r="HO657" s="183">
        <v>308.66505761974366</v>
      </c>
      <c r="HQ657" s="154"/>
      <c r="HS657" s="238">
        <v>7</v>
      </c>
      <c r="HT657" s="154"/>
      <c r="HU657" s="239"/>
      <c r="HW657" s="239">
        <v>54.775148930000007</v>
      </c>
      <c r="HX657" s="239"/>
      <c r="HY657" s="154"/>
      <c r="HZ657" s="154"/>
      <c r="IA657" s="184">
        <v>2</v>
      </c>
      <c r="IB657" s="184"/>
      <c r="IC657" s="184">
        <v>135</v>
      </c>
      <c r="ID657" s="184"/>
      <c r="IE657" s="185">
        <v>0.1339109358365751</v>
      </c>
      <c r="IF657" s="185"/>
      <c r="IG657" s="184">
        <v>9.0389881689688192</v>
      </c>
    </row>
    <row r="658" spans="1:241" ht="15" customHeight="1" x14ac:dyDescent="0.25">
      <c r="A658" s="156">
        <v>655</v>
      </c>
      <c r="B658" s="197">
        <v>2006</v>
      </c>
      <c r="E658" s="245">
        <v>147658</v>
      </c>
      <c r="G658" s="245">
        <v>25244</v>
      </c>
      <c r="I658" s="245">
        <v>19417</v>
      </c>
      <c r="K658" s="245">
        <v>24269</v>
      </c>
      <c r="M658" s="242">
        <f t="shared" si="237"/>
        <v>17.096262986089478</v>
      </c>
      <c r="N658" s="242"/>
      <c r="O658" s="242">
        <f t="shared" si="238"/>
        <v>13.149981714502431</v>
      </c>
      <c r="P658" s="242"/>
      <c r="Q658" s="242">
        <f t="shared" si="239"/>
        <v>16.435953351663983</v>
      </c>
      <c r="R658" s="242"/>
      <c r="S658" s="242">
        <v>38</v>
      </c>
      <c r="U658" s="242"/>
      <c r="V658" s="242"/>
      <c r="W658" s="245">
        <v>285</v>
      </c>
      <c r="Y658" s="258">
        <v>0.19781638474939789</v>
      </c>
      <c r="Z658" s="258"/>
      <c r="AA658" s="245">
        <v>41925</v>
      </c>
      <c r="AC658" s="242">
        <v>29.099831335503527</v>
      </c>
      <c r="AD658" s="242"/>
      <c r="AE658" s="245">
        <v>36362</v>
      </c>
      <c r="AG658" s="242">
        <v>25.238594323710895</v>
      </c>
      <c r="AH658" s="242"/>
      <c r="AI658" s="245">
        <v>7.8426338927574362</v>
      </c>
      <c r="AK658" s="245">
        <v>500</v>
      </c>
      <c r="AM658" s="245">
        <v>5781</v>
      </c>
      <c r="AO658" s="245">
        <v>2088</v>
      </c>
      <c r="AQ658" s="245">
        <v>37</v>
      </c>
      <c r="AS658" s="245">
        <v>569</v>
      </c>
      <c r="AU658" s="245">
        <v>1457</v>
      </c>
      <c r="AW658" s="245">
        <v>108</v>
      </c>
      <c r="AY658" s="245">
        <v>2002</v>
      </c>
      <c r="BC658" s="245">
        <v>1621</v>
      </c>
      <c r="BE658" s="245">
        <v>486</v>
      </c>
      <c r="BG658" s="245">
        <v>43</v>
      </c>
      <c r="BI658" s="245">
        <v>1092</v>
      </c>
      <c r="BK658" s="242"/>
      <c r="BL658" s="242"/>
      <c r="BM658" s="245">
        <v>1892</v>
      </c>
      <c r="BO658" s="245">
        <v>6110</v>
      </c>
      <c r="BQ658" s="245">
        <v>1139</v>
      </c>
      <c r="BS658" s="245">
        <v>322</v>
      </c>
      <c r="BU658" s="245">
        <v>31564</v>
      </c>
      <c r="BW658" s="242"/>
      <c r="BX658" s="242"/>
      <c r="BY658" s="245">
        <v>4</v>
      </c>
      <c r="CA658" s="245">
        <v>27269</v>
      </c>
      <c r="CC658" s="259">
        <v>18.927210511338004</v>
      </c>
      <c r="CE658" s="242"/>
      <c r="CF658" s="242"/>
      <c r="CG658" s="245">
        <v>68066</v>
      </c>
      <c r="CI658" s="245">
        <v>3284</v>
      </c>
      <c r="CK658" s="245">
        <v>41223</v>
      </c>
      <c r="CM658" s="250">
        <f t="shared" si="240"/>
        <v>4.6026629292221442</v>
      </c>
      <c r="CN658" s="242"/>
      <c r="CO658" s="253">
        <v>4.8774066527780953</v>
      </c>
      <c r="CP658" s="242"/>
      <c r="CQ658" s="250">
        <f t="shared" si="241"/>
        <v>63.38109493395396</v>
      </c>
      <c r="CR658" s="242"/>
      <c r="CS658" s="245">
        <v>5.4635020152261529</v>
      </c>
      <c r="CU658" s="245">
        <v>19681</v>
      </c>
      <c r="CW658" s="245">
        <v>4536</v>
      </c>
      <c r="CY658" s="259">
        <f t="shared" si="235"/>
        <v>28.914582904827668</v>
      </c>
      <c r="CZ658" s="259"/>
      <c r="DA658" s="259">
        <f t="shared" si="236"/>
        <v>6.6641201187083121</v>
      </c>
      <c r="DE658" s="245">
        <v>5470</v>
      </c>
      <c r="DG658" s="245">
        <v>42411</v>
      </c>
      <c r="DI658" s="245">
        <v>7573</v>
      </c>
      <c r="DK658" s="245">
        <v>55545</v>
      </c>
      <c r="DM658" s="242">
        <v>9.8478710955081468</v>
      </c>
      <c r="DN658" s="242"/>
      <c r="DO658" s="242">
        <v>76.354307318390497</v>
      </c>
      <c r="DP658" s="242"/>
      <c r="DQ658" s="242">
        <v>13.633990458187057</v>
      </c>
      <c r="DR658" s="242"/>
      <c r="DS658" s="245">
        <v>11872</v>
      </c>
      <c r="DU658" s="245">
        <v>1502</v>
      </c>
      <c r="DW658" s="245">
        <v>55545</v>
      </c>
      <c r="DY658" s="242">
        <v>21.373660995589162</v>
      </c>
      <c r="DZ658" s="242"/>
      <c r="EA658" s="242">
        <v>2.7041137816185072</v>
      </c>
      <c r="EB658" s="242"/>
      <c r="EC658" s="242">
        <v>540000</v>
      </c>
      <c r="ED658" s="242"/>
      <c r="EE658" s="242">
        <v>400000</v>
      </c>
      <c r="EF658" s="242"/>
      <c r="EG658" s="260">
        <v>9.8349139445029863</v>
      </c>
      <c r="EH658" s="242"/>
      <c r="EI658" s="260">
        <v>7.1566561292588693</v>
      </c>
      <c r="EJ658" s="242"/>
      <c r="EK658" s="242">
        <v>15.9</v>
      </c>
      <c r="EO658" s="259">
        <v>1.9982489570994491</v>
      </c>
      <c r="EP658" s="259"/>
      <c r="EQ658" s="244">
        <v>14623</v>
      </c>
      <c r="ES658" s="244">
        <v>20958</v>
      </c>
      <c r="EU658" s="244">
        <v>5909</v>
      </c>
      <c r="EW658" s="244">
        <v>838</v>
      </c>
      <c r="EY658" s="244">
        <v>42336</v>
      </c>
      <c r="FA658" s="261">
        <v>14953</v>
      </c>
      <c r="FB658" s="261"/>
      <c r="FC658" s="261">
        <v>8875</v>
      </c>
      <c r="FD658" s="261"/>
      <c r="FE658" s="261">
        <v>4033</v>
      </c>
      <c r="FF658" s="261"/>
      <c r="FG658" s="261">
        <v>65492</v>
      </c>
      <c r="FI658" s="263">
        <v>22.327917913638306</v>
      </c>
      <c r="FJ658" s="263"/>
      <c r="FK658" s="263">
        <v>32.000855066267633</v>
      </c>
      <c r="FL658" s="263"/>
      <c r="FM658" s="263">
        <v>9.0224760276064249</v>
      </c>
      <c r="FN658" s="263"/>
      <c r="FO658" s="263">
        <v>1.2795455933549136</v>
      </c>
      <c r="FP658" s="263"/>
      <c r="FQ658" s="263">
        <v>64.643009833262084</v>
      </c>
      <c r="FR658" s="263"/>
      <c r="FS658" s="263">
        <v>21.266719599340377</v>
      </c>
      <c r="FT658" s="263"/>
      <c r="FU658" s="263">
        <v>4.6677456788615403</v>
      </c>
      <c r="FV658" s="263"/>
      <c r="FW658" s="263">
        <v>2.4201429182190188</v>
      </c>
      <c r="GA658" s="254">
        <v>3.1684946165967491</v>
      </c>
      <c r="GB658" s="254"/>
      <c r="GC658" s="254">
        <v>15.619062005094396</v>
      </c>
      <c r="GD658" s="254"/>
      <c r="GE658" s="254">
        <v>67.264371163296929</v>
      </c>
      <c r="GF658" s="254"/>
      <c r="GG658" s="254">
        <v>149.99794981765513</v>
      </c>
      <c r="GH658" s="254"/>
      <c r="GI658" s="254">
        <v>76.214332066969163</v>
      </c>
      <c r="GJ658" s="254"/>
      <c r="GK658" s="254">
        <v>13.67401600057614</v>
      </c>
      <c r="GL658" s="254"/>
      <c r="GM658" s="254">
        <v>0.60305560146143999</v>
      </c>
      <c r="GN658" s="254"/>
      <c r="GO658" s="254">
        <v>57.915057257318779</v>
      </c>
      <c r="GP658" s="254"/>
      <c r="GQ658" s="254">
        <v>1827</v>
      </c>
      <c r="GR658" s="254"/>
      <c r="GS658" s="254">
        <v>91.9</v>
      </c>
      <c r="GT658" s="254"/>
      <c r="GU658" s="184">
        <v>74.400000000000006</v>
      </c>
      <c r="GV658" s="184"/>
      <c r="GW658" s="184">
        <v>70.7</v>
      </c>
      <c r="GX658" s="184"/>
      <c r="GY658" s="184">
        <v>54.9</v>
      </c>
      <c r="GZ658" s="184"/>
      <c r="HC658" s="184">
        <v>12.9748684979544</v>
      </c>
      <c r="HG658" s="184">
        <v>454</v>
      </c>
      <c r="HH658" s="184"/>
      <c r="HI658" s="184">
        <v>3815</v>
      </c>
      <c r="HJ658" s="184"/>
      <c r="HK658" s="184">
        <v>98</v>
      </c>
      <c r="HL658" s="184"/>
      <c r="HM658" s="184">
        <v>4717</v>
      </c>
      <c r="HO658" s="183">
        <v>426.50718417109107</v>
      </c>
      <c r="HQ658" s="154"/>
      <c r="HS658" s="238">
        <v>7</v>
      </c>
      <c r="HT658" s="154"/>
      <c r="HU658" s="239"/>
      <c r="HW658" s="239">
        <v>54.100999999999999</v>
      </c>
      <c r="HX658" s="239"/>
      <c r="HY658" s="154"/>
      <c r="HZ658" s="154"/>
      <c r="IA658" s="184">
        <v>3</v>
      </c>
      <c r="IB658" s="184"/>
      <c r="IC658" s="184">
        <v>168</v>
      </c>
      <c r="ID658" s="184"/>
      <c r="IE658" s="185">
        <v>0.19836940350320367</v>
      </c>
      <c r="IF658" s="185"/>
      <c r="IG658" s="184">
        <v>11.108686596179405</v>
      </c>
    </row>
    <row r="659" spans="1:241" ht="15" customHeight="1" x14ac:dyDescent="0.25">
      <c r="A659" s="156">
        <v>656</v>
      </c>
      <c r="B659" s="197">
        <v>2011</v>
      </c>
      <c r="E659" s="245">
        <v>148261</v>
      </c>
      <c r="G659" s="245">
        <v>26215</v>
      </c>
      <c r="I659" s="245">
        <v>21586</v>
      </c>
      <c r="K659" s="245">
        <v>25658</v>
      </c>
      <c r="M659" s="242">
        <f t="shared" si="237"/>
        <v>17.681655998543111</v>
      </c>
      <c r="N659" s="242"/>
      <c r="O659" s="242">
        <f t="shared" si="238"/>
        <v>14.55945933185396</v>
      </c>
      <c r="P659" s="242"/>
      <c r="Q659" s="242">
        <f t="shared" si="239"/>
        <v>17.305967179501014</v>
      </c>
      <c r="R659" s="242"/>
      <c r="S659" s="242">
        <v>38</v>
      </c>
      <c r="U659" s="242"/>
      <c r="V659" s="242"/>
      <c r="W659" s="245">
        <v>320</v>
      </c>
      <c r="Y659" s="258">
        <v>0.21129783089570472</v>
      </c>
      <c r="Z659" s="258"/>
      <c r="AA659" s="245">
        <v>50299</v>
      </c>
      <c r="AC659" s="242">
        <v>33.212717488197036</v>
      </c>
      <c r="AD659" s="242"/>
      <c r="AE659" s="245">
        <v>45640</v>
      </c>
      <c r="AG659" s="242">
        <v>30.136353131499881</v>
      </c>
      <c r="AH659" s="244"/>
      <c r="AI659" s="245">
        <v>7.1528114038713637</v>
      </c>
      <c r="AK659" s="245">
        <v>460</v>
      </c>
      <c r="AM659" s="245">
        <v>11039</v>
      </c>
      <c r="AO659" s="245">
        <v>3496</v>
      </c>
      <c r="AQ659" s="245">
        <v>35</v>
      </c>
      <c r="AS659" s="245">
        <v>766</v>
      </c>
      <c r="AU659" s="245">
        <v>1788</v>
      </c>
      <c r="AW659" s="245">
        <v>105</v>
      </c>
      <c r="AY659" s="245">
        <v>2157</v>
      </c>
      <c r="BC659" s="245">
        <v>900</v>
      </c>
      <c r="BE659" s="245">
        <v>353</v>
      </c>
      <c r="BG659" s="245">
        <v>30</v>
      </c>
      <c r="BI659" s="245">
        <v>517</v>
      </c>
      <c r="BK659" s="242"/>
      <c r="BL659" s="242"/>
      <c r="BM659" s="245">
        <v>3000</v>
      </c>
      <c r="BO659" s="245">
        <v>7551</v>
      </c>
      <c r="BQ659" s="245">
        <v>1589</v>
      </c>
      <c r="BS659" s="245">
        <v>301</v>
      </c>
      <c r="BU659" s="245">
        <v>41143</v>
      </c>
      <c r="BW659" s="242"/>
      <c r="BX659" s="242"/>
      <c r="BY659" s="245">
        <v>3.5</v>
      </c>
      <c r="CA659" s="245">
        <v>34257</v>
      </c>
      <c r="CC659" s="259">
        <v>22.62009310310674</v>
      </c>
      <c r="CE659" s="242"/>
      <c r="CF659" s="242"/>
      <c r="CG659" s="245">
        <v>70702</v>
      </c>
      <c r="CI659" s="245">
        <v>4016</v>
      </c>
      <c r="CK659" s="245">
        <v>43547</v>
      </c>
      <c r="CM659" s="250">
        <f t="shared" si="240"/>
        <v>5.374876201183115</v>
      </c>
      <c r="CN659" s="242"/>
      <c r="CO659" s="253">
        <v>5.1044886285002544</v>
      </c>
      <c r="CP659" s="242"/>
      <c r="CQ659" s="250">
        <f t="shared" si="241"/>
        <v>63.178455164249783</v>
      </c>
      <c r="CR659" s="242"/>
      <c r="CS659" s="245">
        <v>3.8857267950963226</v>
      </c>
      <c r="CU659" s="245">
        <v>21727</v>
      </c>
      <c r="CW659" s="245">
        <v>4306</v>
      </c>
      <c r="CY659" s="259">
        <f t="shared" si="235"/>
        <v>30.730389522220019</v>
      </c>
      <c r="CZ659" s="259"/>
      <c r="DA659" s="259">
        <f t="shared" si="236"/>
        <v>6.0903510508896499</v>
      </c>
      <c r="DE659" s="245">
        <v>5687</v>
      </c>
      <c r="DG659" s="245">
        <v>42789</v>
      </c>
      <c r="DI659" s="245">
        <v>8643</v>
      </c>
      <c r="DK659" s="245">
        <v>57208</v>
      </c>
      <c r="DM659" s="242">
        <v>9.940917354216193</v>
      </c>
      <c r="DN659" s="242"/>
      <c r="DO659" s="242">
        <v>74.7954831492099</v>
      </c>
      <c r="DP659" s="242"/>
      <c r="DQ659" s="242">
        <v>15.108026849391692</v>
      </c>
      <c r="DR659" s="242"/>
      <c r="DS659" s="245">
        <v>13552</v>
      </c>
      <c r="DU659" s="245">
        <v>1487</v>
      </c>
      <c r="DW659" s="245">
        <v>57208</v>
      </c>
      <c r="DY659" s="242">
        <v>23.688994546217312</v>
      </c>
      <c r="DZ659" s="242"/>
      <c r="EA659" s="242">
        <v>2.5992868130331424</v>
      </c>
      <c r="EB659" s="242"/>
      <c r="EC659" s="242">
        <v>587000</v>
      </c>
      <c r="ED659" s="242"/>
      <c r="EE659" s="242">
        <v>429000</v>
      </c>
      <c r="EF659" s="242"/>
      <c r="EG659" s="242">
        <v>4.7513617304753319</v>
      </c>
      <c r="EH659" s="242"/>
      <c r="EI659" s="242">
        <v>3.4484109878913749</v>
      </c>
      <c r="EJ659" s="242"/>
      <c r="EK659" s="242">
        <v>15.1</v>
      </c>
      <c r="EO659" s="259">
        <v>2.3997035115352543</v>
      </c>
      <c r="EP659" s="259"/>
      <c r="EQ659" s="266">
        <v>16427</v>
      </c>
      <c r="ER659" s="266"/>
      <c r="ES659" s="266">
        <v>21628</v>
      </c>
      <c r="ET659" s="266"/>
      <c r="EU659" s="266">
        <v>6392</v>
      </c>
      <c r="EV659" s="266"/>
      <c r="EW659" s="266">
        <v>897</v>
      </c>
      <c r="EX659" s="266"/>
      <c r="EY659" s="244">
        <v>45344</v>
      </c>
      <c r="FA659" s="244">
        <v>15879</v>
      </c>
      <c r="FC659" s="244">
        <v>2992</v>
      </c>
      <c r="FE659" s="244">
        <v>1604</v>
      </c>
      <c r="FG659" s="244">
        <f t="shared" ref="FG659" si="242">SUM(EY659,FA659,FC659,FE659)</f>
        <v>65819</v>
      </c>
      <c r="FI659" s="257">
        <f>EQ659/FG659*100</f>
        <v>24.957838921891856</v>
      </c>
      <c r="FJ659" s="257"/>
      <c r="FK659" s="257">
        <f>ES659/FG659*100</f>
        <v>32.859812516142753</v>
      </c>
      <c r="FL659" s="257"/>
      <c r="FM659" s="257">
        <f>EU659/FG659*100</f>
        <v>9.7114814871085855</v>
      </c>
      <c r="FN659" s="257"/>
      <c r="FO659" s="257">
        <f>EW659/FG659*100</f>
        <v>1.3628283626308513</v>
      </c>
      <c r="FP659" s="257"/>
      <c r="FQ659" s="257">
        <f>EY659/FG659*100</f>
        <v>68.891961287774052</v>
      </c>
      <c r="FS659" s="242">
        <f>FA659/FG659*100</f>
        <v>24.125252586639117</v>
      </c>
      <c r="FT659" s="242"/>
      <c r="FU659" s="242">
        <f>FC659/FG659*100</f>
        <v>4.5457998450295509</v>
      </c>
      <c r="FV659" s="242"/>
      <c r="FW659" s="242">
        <f>FE659/FG659*100</f>
        <v>2.4369862805572859</v>
      </c>
      <c r="GA659" s="254">
        <v>3.8965479501752656</v>
      </c>
      <c r="GB659" s="254"/>
      <c r="GC659" s="254">
        <v>19.56010864834186</v>
      </c>
      <c r="GD659" s="254"/>
      <c r="GE659" s="254">
        <v>66.682379517441831</v>
      </c>
      <c r="GF659" s="254"/>
      <c r="GG659" s="254">
        <v>142.55567792315045</v>
      </c>
      <c r="GH659" s="254"/>
      <c r="GI659" s="254">
        <v>87.393895202609201</v>
      </c>
      <c r="GJ659" s="254"/>
      <c r="GK659" s="254">
        <v>13.629684399472207</v>
      </c>
      <c r="GL659" s="254"/>
      <c r="GM659" s="254">
        <v>0</v>
      </c>
      <c r="GN659" s="254"/>
      <c r="GO659" s="254">
        <v>59.082936985008047</v>
      </c>
      <c r="GP659" s="254"/>
      <c r="GQ659" s="254">
        <v>2007</v>
      </c>
      <c r="GR659" s="254"/>
      <c r="GS659" s="254">
        <v>83.7</v>
      </c>
      <c r="GT659" s="254"/>
      <c r="GU659" s="184">
        <v>72.7</v>
      </c>
      <c r="GV659" s="184"/>
      <c r="GW659" s="184">
        <v>65</v>
      </c>
      <c r="GX659" s="184"/>
      <c r="GY659" s="184">
        <v>49.900000000000006</v>
      </c>
      <c r="GZ659" s="184"/>
      <c r="HC659" s="184">
        <v>15.6</v>
      </c>
      <c r="HG659" s="184">
        <v>468</v>
      </c>
      <c r="HH659" s="184"/>
      <c r="HI659" s="184">
        <v>3546</v>
      </c>
      <c r="HJ659" s="184"/>
      <c r="HK659" s="184">
        <v>100</v>
      </c>
      <c r="HL659" s="184"/>
      <c r="HM659" s="184">
        <v>4393</v>
      </c>
      <c r="HO659" s="183">
        <v>429.37057253924604</v>
      </c>
      <c r="HQ659" s="154"/>
      <c r="HS659" s="238">
        <v>7</v>
      </c>
      <c r="HT659" s="154"/>
      <c r="HU659" s="239"/>
      <c r="HW659" s="239">
        <v>56.297627900000002</v>
      </c>
      <c r="HX659" s="239"/>
      <c r="HY659" s="154"/>
      <c r="HZ659" s="154"/>
      <c r="IA659" s="184">
        <v>3</v>
      </c>
      <c r="IB659" s="184"/>
      <c r="IC659" s="184">
        <v>194</v>
      </c>
      <c r="ID659" s="184"/>
      <c r="IE659" s="185">
        <v>0.19689173579754279</v>
      </c>
      <c r="IF659" s="185"/>
      <c r="IG659" s="184">
        <v>12.7323322482411</v>
      </c>
    </row>
    <row r="660" spans="1:241" ht="15" customHeight="1" x14ac:dyDescent="0.25">
      <c r="A660" s="198">
        <v>657</v>
      </c>
      <c r="B660" s="155"/>
      <c r="C660" s="244"/>
      <c r="D660" s="244"/>
      <c r="E660" s="245">
        <v>149353</v>
      </c>
      <c r="F660" s="244"/>
      <c r="G660" s="244">
        <v>27248</v>
      </c>
      <c r="H660" s="244"/>
      <c r="I660" s="244">
        <v>23462</v>
      </c>
      <c r="J660" s="244"/>
      <c r="K660" s="244">
        <v>28295</v>
      </c>
      <c r="L660" s="244"/>
      <c r="M660" s="242">
        <f t="shared" si="237"/>
        <v>18.244025898374989</v>
      </c>
      <c r="N660" s="242"/>
      <c r="O660" s="242">
        <f>I660/E660*100</f>
        <v>15.709091882988623</v>
      </c>
      <c r="P660" s="242"/>
      <c r="Q660" s="242">
        <f>K660/E660*100</f>
        <v>18.945049647479461</v>
      </c>
      <c r="R660" s="244"/>
      <c r="S660" s="244">
        <v>38</v>
      </c>
      <c r="U660" s="244"/>
      <c r="V660" s="244"/>
      <c r="W660" s="244">
        <v>357</v>
      </c>
      <c r="X660" s="244"/>
      <c r="Y660" s="244">
        <v>0.22026159921026656</v>
      </c>
      <c r="Z660" s="244"/>
      <c r="AA660" s="244">
        <v>69318</v>
      </c>
      <c r="AB660" s="244"/>
      <c r="AC660" s="244">
        <v>42.767769002961501</v>
      </c>
      <c r="AD660" s="244"/>
      <c r="AE660" s="244">
        <v>65835</v>
      </c>
      <c r="AF660" s="244"/>
      <c r="AG660" s="245">
        <v>40.618830207305038</v>
      </c>
      <c r="AH660" s="244"/>
      <c r="AI660" s="244"/>
      <c r="AJ660" s="244"/>
      <c r="AK660" s="244">
        <v>453</v>
      </c>
      <c r="AL660" s="244"/>
      <c r="AM660" s="244">
        <v>18625</v>
      </c>
      <c r="AN660" s="244"/>
      <c r="AO660" s="244">
        <v>4938</v>
      </c>
      <c r="AP660" s="244"/>
      <c r="AQ660" s="244">
        <v>80</v>
      </c>
      <c r="AR660" s="244"/>
      <c r="AS660" s="244">
        <v>1014</v>
      </c>
      <c r="AT660" s="244"/>
      <c r="AU660" s="244">
        <v>2151</v>
      </c>
      <c r="AV660" s="244"/>
      <c r="AW660" s="244">
        <v>101</v>
      </c>
      <c r="AX660" s="244"/>
      <c r="AY660" s="244">
        <v>2353</v>
      </c>
      <c r="AZ660" s="244"/>
      <c r="BA660" s="244"/>
      <c r="BB660" s="244"/>
      <c r="BC660" s="244">
        <v>1254</v>
      </c>
      <c r="BD660" s="244"/>
      <c r="BE660" s="244">
        <v>409</v>
      </c>
      <c r="BF660" s="244"/>
      <c r="BG660" s="244">
        <v>25</v>
      </c>
      <c r="BH660" s="244"/>
      <c r="BI660" s="244">
        <v>820</v>
      </c>
      <c r="BJ660" s="244"/>
      <c r="BK660" s="244"/>
      <c r="BL660" s="244"/>
      <c r="BM660" s="244">
        <v>4373</v>
      </c>
      <c r="BN660" s="244"/>
      <c r="BO660" s="244">
        <v>8043</v>
      </c>
      <c r="BP660" s="244"/>
      <c r="BQ660" s="244">
        <v>2132</v>
      </c>
      <c r="BR660" s="244"/>
      <c r="BS660" s="244">
        <v>257</v>
      </c>
      <c r="BT660" s="244"/>
      <c r="BU660" s="244">
        <v>60436</v>
      </c>
      <c r="BW660" s="244"/>
      <c r="BX660" s="244"/>
      <c r="BY660" s="244"/>
      <c r="BZ660" s="244"/>
      <c r="CA660" s="244">
        <v>43727</v>
      </c>
      <c r="CB660" s="244"/>
      <c r="CC660" s="244">
        <v>26.978652517275421</v>
      </c>
      <c r="CE660" s="244"/>
      <c r="CF660" s="244"/>
      <c r="CG660" s="256">
        <v>74703</v>
      </c>
      <c r="CH660" s="256"/>
      <c r="CI660" s="256">
        <v>5606</v>
      </c>
      <c r="CJ660" s="256"/>
      <c r="CK660" s="256">
        <v>48749</v>
      </c>
      <c r="CL660" s="244"/>
      <c r="CM660" s="250">
        <f t="shared" si="240"/>
        <v>6.980537673237122</v>
      </c>
      <c r="CN660" s="244"/>
      <c r="CO660" s="257">
        <v>5.5206352756962307</v>
      </c>
      <c r="CP660" s="244"/>
      <c r="CQ660" s="250">
        <f t="shared" si="241"/>
        <v>62.227060701390066</v>
      </c>
      <c r="CR660" s="244"/>
      <c r="CS660" s="245">
        <v>2.7802690582959642</v>
      </c>
      <c r="CT660" s="244"/>
      <c r="CU660" s="245">
        <v>23728</v>
      </c>
      <c r="CW660" s="245">
        <v>4796</v>
      </c>
      <c r="CX660" s="244"/>
      <c r="CY660" s="252">
        <f t="shared" si="235"/>
        <v>31.763115269801752</v>
      </c>
      <c r="CZ660" s="244"/>
      <c r="DA660" s="252">
        <f t="shared" si="236"/>
        <v>6.4200902239535225</v>
      </c>
      <c r="DE660" s="244">
        <v>5796</v>
      </c>
      <c r="DF660" s="244"/>
      <c r="DG660" s="244">
        <v>43794</v>
      </c>
      <c r="DH660" s="244"/>
      <c r="DI660" s="244">
        <v>15942</v>
      </c>
      <c r="DJ660" s="244"/>
      <c r="DK660" s="244">
        <v>65779</v>
      </c>
      <c r="DL660" s="244"/>
      <c r="DM660" s="244">
        <v>8.8113227625838029</v>
      </c>
      <c r="DN660" s="244"/>
      <c r="DO660" s="244">
        <v>66.577479134678242</v>
      </c>
      <c r="DP660" s="244"/>
      <c r="DQ660" s="244">
        <v>24.23569832317305</v>
      </c>
      <c r="DR660" s="244"/>
      <c r="DS660" s="244">
        <v>16350</v>
      </c>
      <c r="DT660" s="244"/>
      <c r="DU660" s="244">
        <v>1467</v>
      </c>
      <c r="DV660" s="244"/>
      <c r="DW660" s="244">
        <v>65878</v>
      </c>
      <c r="DX660" s="244"/>
      <c r="DY660" s="244">
        <v>24.81860408634142</v>
      </c>
      <c r="DZ660" s="244"/>
      <c r="EA660" s="244">
        <v>2.2268435593065972</v>
      </c>
      <c r="EB660" s="244"/>
      <c r="EC660" s="245">
        <v>708000</v>
      </c>
      <c r="ED660" s="244"/>
      <c r="EE660" s="245">
        <v>488000</v>
      </c>
      <c r="EG660" s="245">
        <v>14.4</v>
      </c>
      <c r="EI660" s="245">
        <v>8.1</v>
      </c>
      <c r="EK660" s="242">
        <v>12.2</v>
      </c>
      <c r="EO660" s="244">
        <v>1.9</v>
      </c>
      <c r="EP660" s="244"/>
      <c r="GA660" s="254">
        <v>2.0895390199688459</v>
      </c>
      <c r="GB660" s="254"/>
      <c r="GC660" s="254">
        <v>15.915658472787705</v>
      </c>
      <c r="GD660" s="254"/>
      <c r="GE660" s="254">
        <v>64.899716863436396</v>
      </c>
      <c r="GF660" s="254"/>
      <c r="GG660" s="254">
        <v>155.84359265207542</v>
      </c>
      <c r="GH660" s="254"/>
      <c r="GI660" s="254">
        <v>92.026765948928301</v>
      </c>
      <c r="GJ660" s="254"/>
      <c r="GK660" s="254">
        <v>17.866046226967931</v>
      </c>
      <c r="GL660" s="254"/>
      <c r="GM660" s="254">
        <v>0</v>
      </c>
      <c r="GN660" s="254"/>
      <c r="GO660" s="254">
        <v>61.911703164469557</v>
      </c>
      <c r="GP660" s="254"/>
      <c r="GQ660" s="254">
        <v>1987</v>
      </c>
      <c r="GR660" s="254"/>
      <c r="GS660" s="254">
        <v>89.8</v>
      </c>
      <c r="GT660" s="254"/>
      <c r="GU660" s="184">
        <v>78.900000000000006</v>
      </c>
      <c r="GV660" s="184"/>
      <c r="GW660" s="184">
        <v>69.099999999999994</v>
      </c>
      <c r="GX660" s="184"/>
      <c r="GY660" s="184">
        <v>54.2</v>
      </c>
      <c r="GZ660" s="184"/>
      <c r="HC660" s="184"/>
      <c r="HG660" s="184">
        <v>427</v>
      </c>
      <c r="HH660" s="184"/>
      <c r="HI660" s="184">
        <v>3077</v>
      </c>
      <c r="HJ660" s="184"/>
      <c r="HK660" s="184">
        <v>99</v>
      </c>
      <c r="HL660" s="184"/>
      <c r="HM660" s="184">
        <v>3904</v>
      </c>
      <c r="HO660" s="183">
        <v>395.24891913584827</v>
      </c>
      <c r="HQ660" s="154"/>
      <c r="HS660" s="238">
        <v>7</v>
      </c>
      <c r="HT660" s="154"/>
      <c r="HU660" s="239"/>
      <c r="HW660" s="239">
        <v>58.110955689999997</v>
      </c>
      <c r="HX660" s="239"/>
      <c r="HY660" s="154"/>
      <c r="HZ660" s="154"/>
      <c r="IA660" s="184">
        <v>3</v>
      </c>
      <c r="IB660" s="184"/>
      <c r="IC660" s="184">
        <v>123</v>
      </c>
      <c r="ID660" s="184"/>
      <c r="IE660" s="185">
        <v>0.19555822094167802</v>
      </c>
      <c r="IF660" s="185"/>
      <c r="IG660" s="184">
        <v>8.0178870586087978</v>
      </c>
    </row>
    <row r="661" spans="1:241" ht="15" customHeight="1" x14ac:dyDescent="0.25">
      <c r="A661" s="156">
        <v>658</v>
      </c>
      <c r="B661" s="155"/>
      <c r="C661" s="244"/>
      <c r="D661" s="244"/>
      <c r="E661" s="245">
        <v>150532</v>
      </c>
      <c r="F661" s="244"/>
      <c r="G661" s="244">
        <v>26950</v>
      </c>
      <c r="H661" s="244"/>
      <c r="I661" s="244">
        <v>22720</v>
      </c>
      <c r="J661" s="244"/>
      <c r="K661" s="244">
        <v>31363</v>
      </c>
      <c r="L661" s="244"/>
      <c r="M661" s="244">
        <v>15.914163901125505</v>
      </c>
      <c r="N661" s="244"/>
      <c r="O661" s="244">
        <v>13.416319251709519</v>
      </c>
      <c r="P661" s="244"/>
      <c r="Q661" s="244">
        <v>18.520071333246726</v>
      </c>
      <c r="R661" s="244"/>
      <c r="S661" s="244">
        <v>39</v>
      </c>
      <c r="U661" s="244"/>
      <c r="V661" s="244"/>
      <c r="W661" s="245">
        <v>523</v>
      </c>
      <c r="Y661" s="257">
        <v>0.31829689858318322</v>
      </c>
      <c r="Z661" s="257"/>
      <c r="AA661" s="245">
        <v>70320</v>
      </c>
      <c r="AC661" s="245">
        <v>42.955840760401436</v>
      </c>
      <c r="AE661" s="245">
        <v>68605</v>
      </c>
      <c r="AG661" s="245">
        <v>42.033771612729296</v>
      </c>
      <c r="AK661" s="245">
        <v>505</v>
      </c>
      <c r="AM661" s="245">
        <v>21962</v>
      </c>
      <c r="AO661" s="245">
        <v>6617</v>
      </c>
      <c r="AQ661" s="245">
        <v>66</v>
      </c>
      <c r="AS661" s="245">
        <v>1396</v>
      </c>
      <c r="AU661" s="245">
        <v>2553</v>
      </c>
      <c r="AW661" s="245">
        <v>142</v>
      </c>
      <c r="AY661" s="245">
        <v>2653</v>
      </c>
      <c r="AZ661" s="244"/>
      <c r="BA661" s="244"/>
      <c r="BB661" s="244"/>
      <c r="BC661" s="244">
        <v>1338</v>
      </c>
      <c r="BD661" s="244"/>
      <c r="BE661" s="244">
        <v>489</v>
      </c>
      <c r="BF661" s="244"/>
      <c r="BG661" s="244">
        <v>48</v>
      </c>
      <c r="BH661" s="244"/>
      <c r="BI661" s="244">
        <v>801</v>
      </c>
      <c r="BJ661" s="244"/>
      <c r="BK661" s="244"/>
      <c r="BL661" s="244"/>
      <c r="BM661" s="245">
        <v>6499</v>
      </c>
      <c r="BO661" s="245">
        <v>9190</v>
      </c>
      <c r="BQ661" s="245">
        <v>2702</v>
      </c>
      <c r="BS661" s="245">
        <v>261</v>
      </c>
      <c r="BU661" s="245">
        <v>74354</v>
      </c>
      <c r="BW661" s="244"/>
      <c r="BX661" s="244"/>
      <c r="BY661" s="244"/>
      <c r="BZ661" s="244"/>
      <c r="CA661" s="244">
        <v>53990</v>
      </c>
      <c r="CB661" s="244"/>
      <c r="CC661" s="244">
        <v>33.57795882828534</v>
      </c>
      <c r="CE661" s="244"/>
      <c r="CF661" s="244"/>
      <c r="CG661" s="244">
        <v>83325</v>
      </c>
      <c r="CH661" s="244"/>
      <c r="CI661" s="244">
        <v>4714</v>
      </c>
      <c r="CJ661" s="244"/>
      <c r="CK661" s="244">
        <v>48509</v>
      </c>
      <c r="CL661" s="244"/>
      <c r="CM661" s="244">
        <v>5.3544451890639371</v>
      </c>
      <c r="CN661" s="244"/>
      <c r="CO661" s="257">
        <v>6.7</v>
      </c>
      <c r="CP661" s="244"/>
      <c r="CQ661" s="244">
        <v>64.474763453144675</v>
      </c>
      <c r="CR661" s="244"/>
      <c r="CS661" s="244">
        <v>2.7162771627716276</v>
      </c>
      <c r="CT661" s="244"/>
      <c r="CU661" s="244">
        <v>27848</v>
      </c>
      <c r="CV661" s="244"/>
      <c r="CW661" s="244">
        <v>5364</v>
      </c>
      <c r="CX661" s="244"/>
      <c r="CY661" s="244">
        <v>34.024875986608997</v>
      </c>
      <c r="CZ661" s="244"/>
      <c r="DA661" s="244">
        <v>6.5537717176160113</v>
      </c>
      <c r="DE661" s="245">
        <v>7018</v>
      </c>
      <c r="DG661" s="245">
        <v>40779</v>
      </c>
      <c r="DI661" s="245">
        <v>15216</v>
      </c>
      <c r="DK661" s="245">
        <v>63090</v>
      </c>
      <c r="DM661" s="245">
        <v>11.123791409098112</v>
      </c>
      <c r="DO661" s="245">
        <v>64.636233951497857</v>
      </c>
      <c r="DQ661" s="245">
        <v>24.117926771279123</v>
      </c>
      <c r="DS661" s="245">
        <v>18291</v>
      </c>
      <c r="DU661" s="245">
        <v>1403</v>
      </c>
      <c r="DW661" s="245">
        <v>63097</v>
      </c>
      <c r="DY661" s="245">
        <v>29.340241574565695</v>
      </c>
      <c r="EA661" s="245">
        <v>2.2505253364559437</v>
      </c>
      <c r="EB661" s="244"/>
      <c r="EC661" s="245">
        <v>670000</v>
      </c>
      <c r="ED661" s="244"/>
      <c r="EE661" s="245">
        <v>484500</v>
      </c>
      <c r="EK661" s="242">
        <v>7.3</v>
      </c>
      <c r="EO661" s="244">
        <v>0.6</v>
      </c>
      <c r="EP661" s="244"/>
      <c r="GA661" s="254">
        <v>2.3002363504081669</v>
      </c>
      <c r="GB661" s="254"/>
      <c r="GC661" s="254">
        <v>20.469412146397151</v>
      </c>
      <c r="GD661" s="254"/>
      <c r="GE661" s="254">
        <v>72.594997520833886</v>
      </c>
      <c r="GF661" s="254"/>
      <c r="GG661" s="254">
        <v>146.20453548922785</v>
      </c>
      <c r="GH661" s="254"/>
      <c r="GI661" s="254">
        <v>94.272670832952628</v>
      </c>
      <c r="GJ661" s="254"/>
      <c r="GK661" s="254">
        <v>17.50946036233325</v>
      </c>
      <c r="GL661" s="254"/>
      <c r="GM661" s="254">
        <v>0</v>
      </c>
      <c r="GN661" s="254"/>
      <c r="GO661" s="254">
        <v>62.183746771945493</v>
      </c>
      <c r="GP661" s="254"/>
      <c r="GQ661" s="254">
        <v>2003</v>
      </c>
      <c r="GR661" s="254"/>
      <c r="GS661" s="254">
        <v>88.6</v>
      </c>
      <c r="GT661" s="254"/>
      <c r="GU661" s="184">
        <v>80</v>
      </c>
      <c r="GV661" s="184"/>
      <c r="GW661" s="184">
        <v>73.899999999999991</v>
      </c>
      <c r="GX661" s="184"/>
      <c r="GY661" s="184">
        <v>60.8</v>
      </c>
      <c r="GZ661" s="184"/>
      <c r="HC661" s="184"/>
      <c r="HG661" s="184">
        <v>430</v>
      </c>
      <c r="HH661" s="184"/>
      <c r="HI661" s="184">
        <v>3080</v>
      </c>
      <c r="HJ661" s="184"/>
      <c r="HK661" s="184">
        <v>81</v>
      </c>
      <c r="HL661" s="184"/>
      <c r="HM661" s="184">
        <v>3909</v>
      </c>
      <c r="HO661" s="183">
        <v>403.07191686809108</v>
      </c>
      <c r="HQ661" s="154"/>
      <c r="HS661" s="238">
        <v>7</v>
      </c>
      <c r="HT661" s="154"/>
      <c r="HU661" s="239"/>
      <c r="HW661" s="239">
        <v>58.65945644</v>
      </c>
      <c r="HX661" s="239"/>
      <c r="HY661" s="154"/>
      <c r="HZ661" s="154"/>
      <c r="IA661" s="184">
        <v>5</v>
      </c>
      <c r="IB661" s="184"/>
      <c r="IC661" s="184">
        <v>133</v>
      </c>
      <c r="ID661" s="184"/>
      <c r="IE661" s="185">
        <v>0.32107882485150102</v>
      </c>
      <c r="IF661" s="185"/>
      <c r="IG661" s="184">
        <v>8.5406967410499277</v>
      </c>
    </row>
    <row r="662" spans="1:241" ht="15" customHeight="1" x14ac:dyDescent="0.25">
      <c r="A662" s="156">
        <v>659</v>
      </c>
      <c r="B662" s="155"/>
      <c r="C662" s="244"/>
      <c r="D662" s="244"/>
      <c r="E662" s="245">
        <v>152368</v>
      </c>
      <c r="F662" s="244"/>
      <c r="G662" s="244"/>
      <c r="H662" s="244"/>
      <c r="I662" s="244"/>
      <c r="J662" s="244"/>
      <c r="K662" s="244"/>
      <c r="L662" s="244"/>
      <c r="M662" s="244"/>
      <c r="N662" s="244"/>
      <c r="O662" s="244"/>
      <c r="P662" s="244"/>
      <c r="Q662" s="244"/>
      <c r="R662" s="244"/>
      <c r="S662" s="244"/>
      <c r="U662" s="244"/>
      <c r="V662" s="244"/>
      <c r="W662" s="244"/>
      <c r="X662" s="244"/>
      <c r="Y662" s="244"/>
      <c r="Z662" s="244"/>
      <c r="AA662" s="244"/>
      <c r="AB662" s="244"/>
      <c r="AC662" s="244"/>
      <c r="AD662" s="244"/>
      <c r="AE662" s="244"/>
      <c r="AF662" s="244"/>
      <c r="AG662" s="244"/>
      <c r="AH662" s="244"/>
      <c r="AI662" s="244"/>
      <c r="AJ662" s="244"/>
      <c r="AK662" s="244"/>
      <c r="AL662" s="244"/>
      <c r="AM662" s="244"/>
      <c r="AN662" s="244"/>
      <c r="AO662" s="244"/>
      <c r="AP662" s="244"/>
      <c r="AQ662" s="244"/>
      <c r="AR662" s="244"/>
      <c r="AS662" s="244"/>
      <c r="AT662" s="244"/>
      <c r="AU662" s="244"/>
      <c r="AV662" s="244"/>
      <c r="AW662" s="244"/>
      <c r="AX662" s="244"/>
      <c r="AY662" s="244"/>
      <c r="AZ662" s="244"/>
      <c r="BA662" s="244"/>
      <c r="BB662" s="244"/>
      <c r="BC662" s="244">
        <v>1686</v>
      </c>
      <c r="BD662" s="244"/>
      <c r="BE662" s="244">
        <v>496</v>
      </c>
      <c r="BF662" s="244"/>
      <c r="BG662" s="244">
        <v>68</v>
      </c>
      <c r="BH662" s="244"/>
      <c r="BI662" s="244">
        <v>1106</v>
      </c>
      <c r="BJ662" s="244"/>
      <c r="BK662" s="244"/>
      <c r="BL662" s="244"/>
      <c r="BM662" s="244"/>
      <c r="BN662" s="244"/>
      <c r="BO662" s="244"/>
      <c r="BP662" s="244"/>
      <c r="BQ662" s="244"/>
      <c r="BR662" s="244"/>
      <c r="BS662" s="244"/>
      <c r="BT662" s="244"/>
      <c r="BU662" s="244"/>
      <c r="BW662" s="244"/>
      <c r="BX662" s="244"/>
      <c r="BY662" s="244"/>
      <c r="BZ662" s="244"/>
      <c r="CA662" s="244"/>
      <c r="CB662" s="244"/>
      <c r="CC662" s="244"/>
      <c r="CE662" s="244"/>
      <c r="CF662" s="244"/>
      <c r="CG662" s="244"/>
      <c r="CH662" s="244"/>
      <c r="CI662" s="244"/>
      <c r="CJ662" s="244"/>
      <c r="CK662" s="244"/>
      <c r="CL662" s="244"/>
      <c r="CM662" s="244"/>
      <c r="CN662" s="244"/>
      <c r="CO662" s="257">
        <v>6.1</v>
      </c>
      <c r="CP662" s="244"/>
      <c r="CQ662" s="244"/>
      <c r="CR662" s="244"/>
      <c r="CS662" s="244"/>
      <c r="CT662" s="244"/>
      <c r="CU662" s="244"/>
      <c r="CV662" s="244"/>
      <c r="CW662" s="244"/>
      <c r="CX662" s="244"/>
      <c r="CY662" s="244"/>
      <c r="CZ662" s="244"/>
      <c r="DA662" s="244"/>
      <c r="DE662" s="244"/>
      <c r="DF662" s="244"/>
      <c r="DG662" s="244"/>
      <c r="DH662" s="244"/>
      <c r="DI662" s="244"/>
      <c r="DJ662" s="244"/>
      <c r="DK662" s="244"/>
      <c r="DL662" s="244"/>
      <c r="DM662" s="244"/>
      <c r="DN662" s="244"/>
      <c r="DO662" s="244"/>
      <c r="DP662" s="244"/>
      <c r="DQ662" s="244"/>
      <c r="DR662" s="244"/>
      <c r="DS662" s="244"/>
      <c r="DT662" s="244"/>
      <c r="DU662" s="244"/>
      <c r="DV662" s="244"/>
      <c r="DW662" s="244"/>
      <c r="DX662" s="244"/>
      <c r="DY662" s="244"/>
      <c r="DZ662" s="244"/>
      <c r="EA662" s="244"/>
      <c r="EB662" s="244"/>
      <c r="EC662" s="245">
        <v>650000</v>
      </c>
      <c r="ED662" s="244"/>
      <c r="EE662" s="245">
        <v>480000</v>
      </c>
      <c r="EK662" s="242">
        <v>4.1000000000000005</v>
      </c>
      <c r="EO662" s="244"/>
      <c r="EP662" s="244"/>
      <c r="GA662" s="254">
        <v>2.9629031400571817</v>
      </c>
      <c r="GB662" s="254"/>
      <c r="GC662" s="254">
        <v>12.349194520332587</v>
      </c>
      <c r="GD662" s="254"/>
      <c r="GE662" s="254">
        <v>79.161574580642181</v>
      </c>
      <c r="GF662" s="254"/>
      <c r="GG662" s="254">
        <v>148.839751523155</v>
      </c>
      <c r="GH662" s="254"/>
      <c r="GI662" s="254">
        <v>103.863973328448</v>
      </c>
      <c r="GJ662" s="254"/>
      <c r="GK662" s="254">
        <v>18.776220370938276</v>
      </c>
      <c r="GL662" s="254"/>
      <c r="GM662" s="254">
        <v>1.7407754449117034</v>
      </c>
      <c r="GN662" s="254"/>
      <c r="GO662" s="254">
        <v>64.485881590734508</v>
      </c>
      <c r="GP662" s="254"/>
      <c r="GQ662" s="254">
        <v>1995</v>
      </c>
      <c r="GR662" s="254"/>
      <c r="GS662" s="254">
        <v>91.2</v>
      </c>
      <c r="GT662" s="254"/>
      <c r="GU662" s="184">
        <v>84.4</v>
      </c>
      <c r="GV662" s="184"/>
      <c r="GW662" s="184">
        <v>73.2</v>
      </c>
      <c r="GX662" s="184"/>
      <c r="GY662" s="184">
        <v>58.8</v>
      </c>
      <c r="GZ662" s="184"/>
      <c r="HC662" s="184"/>
      <c r="HG662" s="184">
        <v>462</v>
      </c>
      <c r="HH662" s="184"/>
      <c r="HI662" s="184">
        <v>3061</v>
      </c>
      <c r="HJ662" s="184"/>
      <c r="HK662" s="184">
        <v>138</v>
      </c>
      <c r="HL662" s="184"/>
      <c r="HM662" s="184">
        <v>4007</v>
      </c>
      <c r="HO662" s="183">
        <v>363.0160084108627</v>
      </c>
      <c r="HQ662" s="154"/>
      <c r="HS662" s="238">
        <v>7</v>
      </c>
      <c r="HT662" s="154"/>
      <c r="HU662" s="239"/>
      <c r="HW662" s="239">
        <v>58.629142630000004</v>
      </c>
      <c r="HX662" s="239"/>
      <c r="HY662" s="154"/>
      <c r="HZ662" s="154"/>
      <c r="IA662" s="184">
        <v>5</v>
      </c>
      <c r="IB662" s="184"/>
      <c r="IC662" s="184">
        <v>110</v>
      </c>
      <c r="ID662" s="184"/>
      <c r="IE662" s="185">
        <v>0.31888365211069086</v>
      </c>
      <c r="IF662" s="185"/>
      <c r="IG662" s="184">
        <v>7.0154403464351995</v>
      </c>
    </row>
    <row r="663" spans="1:241" ht="15" customHeight="1" x14ac:dyDescent="0.25">
      <c r="A663" s="156">
        <v>660</v>
      </c>
      <c r="B663" s="155"/>
      <c r="C663" s="244"/>
      <c r="D663" s="244"/>
      <c r="E663" s="245">
        <v>154207</v>
      </c>
      <c r="F663" s="244"/>
      <c r="G663" s="244"/>
      <c r="H663" s="244"/>
      <c r="I663" s="244"/>
      <c r="J663" s="244"/>
      <c r="K663" s="244"/>
      <c r="L663" s="244"/>
      <c r="M663" s="244"/>
      <c r="N663" s="244"/>
      <c r="O663" s="244"/>
      <c r="P663" s="244"/>
      <c r="Q663" s="244"/>
      <c r="R663" s="244"/>
      <c r="S663" s="244"/>
      <c r="U663" s="244"/>
      <c r="V663" s="244"/>
      <c r="W663" s="244"/>
      <c r="X663" s="244"/>
      <c r="Y663" s="244"/>
      <c r="Z663" s="244"/>
      <c r="AA663" s="244"/>
      <c r="AB663" s="244"/>
      <c r="AC663" s="244"/>
      <c r="AD663" s="244"/>
      <c r="AE663" s="244"/>
      <c r="AF663" s="244"/>
      <c r="AG663" s="244"/>
      <c r="AH663" s="244"/>
      <c r="AI663" s="244"/>
      <c r="AJ663" s="244"/>
      <c r="AK663" s="244"/>
      <c r="AL663" s="244"/>
      <c r="AM663" s="244"/>
      <c r="AN663" s="244"/>
      <c r="AO663" s="244"/>
      <c r="AP663" s="244"/>
      <c r="AQ663" s="244"/>
      <c r="AR663" s="244"/>
      <c r="AS663" s="244"/>
      <c r="AT663" s="244"/>
      <c r="AU663" s="244"/>
      <c r="AV663" s="244"/>
      <c r="AW663" s="244"/>
      <c r="AX663" s="244"/>
      <c r="AY663" s="244"/>
      <c r="AZ663" s="244"/>
      <c r="BA663" s="244"/>
      <c r="BB663" s="244"/>
      <c r="BC663" s="244">
        <v>1406</v>
      </c>
      <c r="BD663" s="244"/>
      <c r="BE663" s="244">
        <v>528</v>
      </c>
      <c r="BF663" s="244"/>
      <c r="BG663" s="244">
        <v>34</v>
      </c>
      <c r="BH663" s="244"/>
      <c r="BI663" s="244">
        <v>733</v>
      </c>
      <c r="BJ663" s="244"/>
      <c r="BK663" s="244"/>
      <c r="BL663" s="244"/>
      <c r="BM663" s="244"/>
      <c r="BN663" s="244"/>
      <c r="BO663" s="244"/>
      <c r="BP663" s="244"/>
      <c r="BQ663" s="244"/>
      <c r="BR663" s="244"/>
      <c r="BS663" s="244"/>
      <c r="BT663" s="244"/>
      <c r="BU663" s="244"/>
      <c r="BW663" s="244"/>
      <c r="BX663" s="244"/>
      <c r="BY663" s="244"/>
      <c r="BZ663" s="244"/>
      <c r="CA663" s="244"/>
      <c r="CB663" s="244"/>
      <c r="CC663" s="244"/>
      <c r="CE663" s="244"/>
      <c r="CF663" s="244"/>
      <c r="CG663" s="244"/>
      <c r="CH663" s="244"/>
      <c r="CI663" s="244"/>
      <c r="CJ663" s="244"/>
      <c r="CK663" s="244"/>
      <c r="CL663" s="244"/>
      <c r="CM663" s="244"/>
      <c r="CN663" s="244"/>
      <c r="CO663" s="257">
        <v>5.9</v>
      </c>
      <c r="CP663" s="244"/>
      <c r="CQ663" s="244"/>
      <c r="CR663" s="244"/>
      <c r="CS663" s="244"/>
      <c r="CT663" s="244"/>
      <c r="CU663" s="244"/>
      <c r="CV663" s="244"/>
      <c r="CW663" s="244"/>
      <c r="CX663" s="244"/>
      <c r="CY663" s="244"/>
      <c r="CZ663" s="244"/>
      <c r="DA663" s="244"/>
      <c r="DE663" s="244"/>
      <c r="DF663" s="244"/>
      <c r="DG663" s="244"/>
      <c r="DH663" s="244"/>
      <c r="DI663" s="244"/>
      <c r="DJ663" s="244"/>
      <c r="DK663" s="244"/>
      <c r="DL663" s="244"/>
      <c r="DM663" s="244"/>
      <c r="DN663" s="244"/>
      <c r="DO663" s="244"/>
      <c r="DP663" s="244"/>
      <c r="DQ663" s="244"/>
      <c r="DR663" s="244"/>
      <c r="DS663" s="244"/>
      <c r="DT663" s="244"/>
      <c r="DU663" s="244"/>
      <c r="DV663" s="244"/>
      <c r="DW663" s="244"/>
      <c r="DX663" s="244"/>
      <c r="DY663" s="244"/>
      <c r="DZ663" s="244"/>
      <c r="EA663" s="244"/>
      <c r="EB663" s="244"/>
      <c r="EC663" s="245">
        <v>725000</v>
      </c>
      <c r="ED663" s="244"/>
      <c r="EE663" s="245">
        <v>525000</v>
      </c>
      <c r="EK663" s="242">
        <v>2.6</v>
      </c>
      <c r="EO663" s="244"/>
      <c r="EP663" s="244"/>
      <c r="GA663" s="254">
        <v>2.8353570152042247</v>
      </c>
      <c r="GB663" s="254"/>
      <c r="GC663" s="254">
        <v>15.30474805304037</v>
      </c>
      <c r="GD663" s="254"/>
      <c r="GE663" s="254">
        <v>63.744094935738822</v>
      </c>
      <c r="GF663" s="254"/>
      <c r="GG663" s="254">
        <v>126.51055904963829</v>
      </c>
      <c r="GH663" s="254"/>
      <c r="GI663" s="254">
        <v>88.981832512350095</v>
      </c>
      <c r="GJ663" s="254"/>
      <c r="GK663" s="254">
        <v>18.139070836654657</v>
      </c>
      <c r="GL663" s="254"/>
      <c r="GM663" s="254">
        <v>1.6658390896741893</v>
      </c>
      <c r="GN663" s="254"/>
      <c r="GO663" s="254">
        <v>55.575365093796933</v>
      </c>
      <c r="GP663" s="254"/>
      <c r="GQ663" s="254">
        <v>1883</v>
      </c>
      <c r="GR663" s="254"/>
      <c r="GS663" s="254">
        <v>90.4</v>
      </c>
      <c r="GT663" s="254"/>
      <c r="GU663" s="184">
        <v>81.599999999999994</v>
      </c>
      <c r="GV663" s="184"/>
      <c r="GW663" s="184">
        <v>74.5</v>
      </c>
      <c r="GX663" s="184"/>
      <c r="GY663" s="184">
        <v>59.3</v>
      </c>
      <c r="GZ663" s="184"/>
      <c r="HC663" s="184"/>
      <c r="HG663" s="184">
        <v>503</v>
      </c>
      <c r="HH663" s="184"/>
      <c r="HI663" s="184">
        <v>3154</v>
      </c>
      <c r="HJ663" s="184"/>
      <c r="HK663" s="184">
        <v>162</v>
      </c>
      <c r="HL663" s="184"/>
      <c r="HM663" s="184">
        <v>4223</v>
      </c>
      <c r="HO663" s="183">
        <v>337.34117399978999</v>
      </c>
      <c r="HQ663" s="154"/>
      <c r="HS663" s="238">
        <v>7</v>
      </c>
      <c r="HT663" s="154"/>
      <c r="HU663" s="239"/>
      <c r="HW663" s="239">
        <v>58.709215799999996</v>
      </c>
      <c r="HX663" s="239"/>
      <c r="HY663" s="154"/>
      <c r="HZ663" s="154"/>
      <c r="IA663" s="184">
        <v>5</v>
      </c>
      <c r="IB663" s="184"/>
      <c r="IC663" s="184">
        <v>76</v>
      </c>
      <c r="ID663" s="184"/>
      <c r="IE663" s="185">
        <v>0.31697730442500321</v>
      </c>
      <c r="IF663" s="185"/>
      <c r="IG663" s="184">
        <v>4.8180550272600486</v>
      </c>
    </row>
    <row r="664" spans="1:241" ht="15" customHeight="1" x14ac:dyDescent="0.25">
      <c r="A664" s="156">
        <v>661</v>
      </c>
      <c r="B664" s="155"/>
      <c r="C664" s="244"/>
      <c r="D664" s="244"/>
      <c r="E664" s="245">
        <v>156542</v>
      </c>
      <c r="F664" s="244"/>
      <c r="G664" s="244"/>
      <c r="H664" s="244"/>
      <c r="I664" s="244"/>
      <c r="J664" s="244"/>
      <c r="K664" s="244"/>
      <c r="L664" s="244"/>
      <c r="M664" s="244"/>
      <c r="N664" s="244"/>
      <c r="O664" s="244"/>
      <c r="P664" s="244"/>
      <c r="Q664" s="244"/>
      <c r="R664" s="244"/>
      <c r="S664" s="244"/>
      <c r="U664" s="244"/>
      <c r="V664" s="244"/>
      <c r="W664" s="244"/>
      <c r="X664" s="244"/>
      <c r="Y664" s="244"/>
      <c r="Z664" s="244"/>
      <c r="AA664" s="244"/>
      <c r="AB664" s="244"/>
      <c r="AC664" s="244"/>
      <c r="AD664" s="244"/>
      <c r="AE664" s="244"/>
      <c r="AF664" s="244"/>
      <c r="AG664" s="244"/>
      <c r="AH664" s="244"/>
      <c r="AI664" s="244"/>
      <c r="AJ664" s="244"/>
      <c r="AK664" s="244"/>
      <c r="AL664" s="244"/>
      <c r="AM664" s="244"/>
      <c r="AN664" s="244"/>
      <c r="AO664" s="244"/>
      <c r="AP664" s="244"/>
      <c r="AQ664" s="244"/>
      <c r="AR664" s="244"/>
      <c r="AS664" s="244"/>
      <c r="AT664" s="244"/>
      <c r="AU664" s="244"/>
      <c r="AV664" s="244"/>
      <c r="AW664" s="244"/>
      <c r="AX664" s="244"/>
      <c r="AY664" s="244"/>
      <c r="AZ664" s="244"/>
      <c r="BA664" s="244"/>
      <c r="BB664" s="244"/>
      <c r="BC664" s="244">
        <v>1305</v>
      </c>
      <c r="BD664" s="244"/>
      <c r="BE664" s="244">
        <v>543</v>
      </c>
      <c r="BF664" s="244"/>
      <c r="BG664" s="244">
        <v>14</v>
      </c>
      <c r="BH664" s="244"/>
      <c r="BI664" s="244">
        <v>455</v>
      </c>
      <c r="BJ664" s="244"/>
      <c r="BK664" s="244"/>
      <c r="BL664" s="244"/>
      <c r="BM664" s="244"/>
      <c r="BN664" s="244"/>
      <c r="BO664" s="244"/>
      <c r="BP664" s="244"/>
      <c r="BQ664" s="244"/>
      <c r="BR664" s="244"/>
      <c r="BS664" s="244"/>
      <c r="BT664" s="244"/>
      <c r="BU664" s="244"/>
      <c r="BW664" s="244"/>
      <c r="BX664" s="244"/>
      <c r="BY664" s="244"/>
      <c r="BZ664" s="244"/>
      <c r="CA664" s="244"/>
      <c r="CB664" s="244"/>
      <c r="CC664" s="244"/>
      <c r="CE664" s="244"/>
      <c r="CF664" s="244"/>
      <c r="CG664" s="244"/>
      <c r="CH664" s="244"/>
      <c r="CI664" s="244"/>
      <c r="CJ664" s="244"/>
      <c r="CK664" s="244"/>
      <c r="CL664" s="244"/>
      <c r="CM664" s="244"/>
      <c r="CN664" s="244"/>
      <c r="CO664" s="257">
        <v>5.9</v>
      </c>
      <c r="CP664" s="244"/>
      <c r="CQ664" s="244"/>
      <c r="CR664" s="244"/>
      <c r="CS664" s="244"/>
      <c r="CT664" s="244"/>
      <c r="CU664" s="244"/>
      <c r="CV664" s="244"/>
      <c r="CW664" s="244"/>
      <c r="CX664" s="244"/>
      <c r="CY664" s="244"/>
      <c r="CZ664" s="244"/>
      <c r="DA664" s="244"/>
      <c r="DE664" s="244"/>
      <c r="DF664" s="244"/>
      <c r="DG664" s="244"/>
      <c r="DH664" s="244"/>
      <c r="DI664" s="244"/>
      <c r="DJ664" s="244"/>
      <c r="DK664" s="244"/>
      <c r="DL664" s="244"/>
      <c r="DM664" s="244"/>
      <c r="DN664" s="244"/>
      <c r="DO664" s="244"/>
      <c r="DP664" s="244"/>
      <c r="DQ664" s="244"/>
      <c r="DR664" s="244"/>
      <c r="DS664" s="244"/>
      <c r="DT664" s="244"/>
      <c r="DU664" s="244"/>
      <c r="DV664" s="244"/>
      <c r="DW664" s="244"/>
      <c r="DX664" s="244"/>
      <c r="DY664" s="244"/>
      <c r="DZ664" s="244"/>
      <c r="EA664" s="244"/>
      <c r="EB664" s="244"/>
      <c r="EC664" s="245">
        <v>830000</v>
      </c>
      <c r="ED664" s="244"/>
      <c r="EE664" s="245">
        <v>582000</v>
      </c>
      <c r="EK664" s="242">
        <v>2</v>
      </c>
      <c r="EO664" s="244"/>
      <c r="EP664" s="244"/>
      <c r="GA664" s="254">
        <v>2.1477663230240553</v>
      </c>
      <c r="GB664" s="254"/>
      <c r="GC664" s="254">
        <v>10.313008865569024</v>
      </c>
      <c r="GD664" s="254"/>
      <c r="GE664" s="254">
        <v>70.067609096496625</v>
      </c>
      <c r="GF664" s="254"/>
      <c r="GG664" s="254">
        <v>134.1113105924596</v>
      </c>
      <c r="GH664" s="254"/>
      <c r="GI664" s="254">
        <v>85.268045588856069</v>
      </c>
      <c r="GJ664" s="254"/>
      <c r="GK664" s="254">
        <v>17.271474506201194</v>
      </c>
      <c r="GL664" s="254"/>
      <c r="GM664" s="254">
        <v>1.3495276653171389</v>
      </c>
      <c r="GN664" s="254"/>
      <c r="GO664" s="254">
        <v>55.064220756898649</v>
      </c>
      <c r="GP664" s="254"/>
      <c r="GQ664" s="254">
        <v>1814</v>
      </c>
      <c r="GR664" s="254"/>
      <c r="GS664" s="254">
        <v>89.8</v>
      </c>
      <c r="GT664" s="254"/>
      <c r="GU664" s="184">
        <v>79</v>
      </c>
      <c r="GV664" s="184"/>
      <c r="GW664" s="184">
        <v>74.7</v>
      </c>
      <c r="GX664" s="184"/>
      <c r="GY664" s="184">
        <v>58.400000000000006</v>
      </c>
      <c r="GZ664" s="184"/>
      <c r="HC664" s="184"/>
      <c r="HG664" s="184">
        <v>512</v>
      </c>
      <c r="HH664" s="184"/>
      <c r="HI664" s="184">
        <v>3373</v>
      </c>
      <c r="HJ664" s="184"/>
      <c r="HK664" s="184">
        <v>166</v>
      </c>
      <c r="HL664" s="184"/>
      <c r="HM664" s="184">
        <v>4541</v>
      </c>
      <c r="HO664" s="183">
        <v>364.4451937979469</v>
      </c>
      <c r="HQ664" s="154"/>
      <c r="HS664" s="238">
        <v>7</v>
      </c>
      <c r="HT664" s="154"/>
      <c r="HU664" s="239"/>
      <c r="HW664" s="239">
        <v>56.107009560000002</v>
      </c>
      <c r="HX664" s="239"/>
      <c r="HY664" s="154"/>
      <c r="HZ664" s="154"/>
      <c r="IA664" s="184">
        <v>4</v>
      </c>
      <c r="IB664" s="184"/>
      <c r="IC664" s="184">
        <v>79</v>
      </c>
      <c r="ID664" s="184"/>
      <c r="IE664" s="185">
        <v>0.25027600337426537</v>
      </c>
      <c r="IF664" s="185"/>
      <c r="IG664" s="184">
        <v>4.9429510666417409</v>
      </c>
    </row>
    <row r="665" spans="1:241" ht="15" customHeight="1" x14ac:dyDescent="0.25">
      <c r="A665" s="156">
        <v>662</v>
      </c>
      <c r="B665" s="155"/>
      <c r="C665" s="244"/>
      <c r="D665" s="244"/>
      <c r="E665" s="245">
        <v>157058</v>
      </c>
      <c r="F665" s="244"/>
      <c r="G665" s="244"/>
      <c r="H665" s="244"/>
      <c r="I665" s="244"/>
      <c r="J665" s="244"/>
      <c r="K665" s="244"/>
      <c r="L665" s="244"/>
      <c r="M665" s="244"/>
      <c r="N665" s="244"/>
      <c r="O665" s="244"/>
      <c r="P665" s="244"/>
      <c r="Q665" s="244"/>
      <c r="R665" s="244"/>
      <c r="S665" s="244"/>
      <c r="U665" s="244"/>
      <c r="V665" s="244"/>
      <c r="W665" s="244"/>
      <c r="X665" s="244"/>
      <c r="Y665" s="244"/>
      <c r="Z665" s="244"/>
      <c r="AA665" s="244"/>
      <c r="AB665" s="244"/>
      <c r="AC665" s="244"/>
      <c r="AD665" s="244"/>
      <c r="AE665" s="244"/>
      <c r="AF665" s="244"/>
      <c r="AG665" s="244"/>
      <c r="AH665" s="244"/>
      <c r="AI665" s="244"/>
      <c r="AJ665" s="244"/>
      <c r="AK665" s="244"/>
      <c r="AL665" s="244"/>
      <c r="AM665" s="244"/>
      <c r="AN665" s="244"/>
      <c r="AO665" s="244"/>
      <c r="AP665" s="244"/>
      <c r="AQ665" s="244"/>
      <c r="AR665" s="244"/>
      <c r="AS665" s="244"/>
      <c r="AT665" s="244"/>
      <c r="AU665" s="244"/>
      <c r="AV665" s="244"/>
      <c r="AW665" s="244"/>
      <c r="AX665" s="244"/>
      <c r="AY665" s="244"/>
      <c r="AZ665" s="244"/>
      <c r="BA665" s="244"/>
      <c r="BB665" s="244"/>
      <c r="BC665" s="244">
        <v>1739</v>
      </c>
      <c r="BD665" s="244"/>
      <c r="BE665" s="244">
        <v>571</v>
      </c>
      <c r="BF665" s="244"/>
      <c r="BG665" s="244">
        <v>34</v>
      </c>
      <c r="BH665" s="244"/>
      <c r="BI665" s="244">
        <v>466</v>
      </c>
      <c r="BJ665" s="244"/>
      <c r="BK665" s="244"/>
      <c r="BL665" s="244"/>
      <c r="BM665" s="244"/>
      <c r="BN665" s="244"/>
      <c r="BO665" s="244"/>
      <c r="BP665" s="244"/>
      <c r="BQ665" s="244"/>
      <c r="BR665" s="244"/>
      <c r="BS665" s="244"/>
      <c r="BT665" s="244"/>
      <c r="BU665" s="244"/>
      <c r="BW665" s="244"/>
      <c r="BX665" s="244"/>
      <c r="BY665" s="244"/>
      <c r="BZ665" s="244"/>
      <c r="CA665" s="244"/>
      <c r="CB665" s="244"/>
      <c r="CC665" s="244"/>
      <c r="CE665" s="244"/>
      <c r="CF665" s="244"/>
      <c r="CG665" s="244"/>
      <c r="CH665" s="244"/>
      <c r="CI665" s="244"/>
      <c r="CJ665" s="244"/>
      <c r="CK665" s="244"/>
      <c r="CL665" s="244"/>
      <c r="CM665" s="244"/>
      <c r="CN665" s="244"/>
      <c r="CO665" s="257">
        <v>6</v>
      </c>
      <c r="CP665" s="244"/>
      <c r="CQ665" s="244"/>
      <c r="CR665" s="244"/>
      <c r="CS665" s="244"/>
      <c r="CT665" s="244"/>
      <c r="CU665" s="244"/>
      <c r="CV665" s="244"/>
      <c r="CW665" s="244"/>
      <c r="CX665" s="244"/>
      <c r="CY665" s="244"/>
      <c r="CZ665" s="244"/>
      <c r="DA665" s="244"/>
      <c r="DE665" s="244"/>
      <c r="DF665" s="244"/>
      <c r="DG665" s="244"/>
      <c r="DH665" s="244"/>
      <c r="DI665" s="244"/>
      <c r="DJ665" s="244"/>
      <c r="DK665" s="244"/>
      <c r="DL665" s="244"/>
      <c r="DM665" s="244"/>
      <c r="DN665" s="244"/>
      <c r="DO665" s="244"/>
      <c r="DP665" s="244"/>
      <c r="DQ665" s="244"/>
      <c r="DR665" s="244"/>
      <c r="DS665" s="244"/>
      <c r="DT665" s="244"/>
      <c r="DU665" s="244"/>
      <c r="DV665" s="244"/>
      <c r="DW665" s="244"/>
      <c r="DX665" s="244"/>
      <c r="DY665" s="244"/>
      <c r="DZ665" s="244"/>
      <c r="EA665" s="244"/>
      <c r="EB665" s="244"/>
      <c r="EC665" s="245">
        <v>1030000</v>
      </c>
      <c r="ED665" s="244"/>
      <c r="EE665" s="245">
        <v>573000</v>
      </c>
      <c r="EK665" s="242">
        <v>2.2999999999999998</v>
      </c>
      <c r="EO665" s="244"/>
      <c r="EP665" s="244"/>
      <c r="GA665" s="254">
        <v>2.6682958198519335</v>
      </c>
      <c r="GB665" s="254"/>
      <c r="GC665" s="254">
        <v>11.111264633714375</v>
      </c>
      <c r="GD665" s="254"/>
      <c r="GE665" s="254">
        <v>61.524269465486498</v>
      </c>
      <c r="GF665" s="254"/>
      <c r="GG665" s="254">
        <v>143.25403730896517</v>
      </c>
      <c r="GH665" s="254"/>
      <c r="GI665" s="254">
        <v>95.161888535721459</v>
      </c>
      <c r="GJ665" s="254"/>
      <c r="GK665" s="254">
        <v>21.367901718522457</v>
      </c>
      <c r="GL665" s="254"/>
      <c r="GM665" s="254">
        <v>1.1381393198196743</v>
      </c>
      <c r="GN665" s="254"/>
      <c r="GO665" s="254">
        <v>56.674537896757805</v>
      </c>
      <c r="GP665" s="254"/>
      <c r="GQ665" s="254">
        <v>1889</v>
      </c>
      <c r="GR665" s="254"/>
      <c r="GS665" s="254">
        <v>88.6</v>
      </c>
      <c r="GT665" s="254"/>
      <c r="GU665" s="184">
        <v>79.8</v>
      </c>
      <c r="GV665" s="184"/>
      <c r="GW665" s="184">
        <v>76.900000000000006</v>
      </c>
      <c r="GX665" s="184"/>
      <c r="GY665" s="184">
        <v>62.2</v>
      </c>
      <c r="GZ665" s="184"/>
      <c r="HC665" s="184"/>
      <c r="HG665" s="184">
        <v>681.13648997843575</v>
      </c>
      <c r="HH665" s="184"/>
      <c r="HI665" s="184">
        <v>3113.0686573364205</v>
      </c>
      <c r="HJ665" s="184"/>
      <c r="HK665" s="184">
        <v>240.07770453948453</v>
      </c>
      <c r="HL665" s="184"/>
      <c r="HM665" s="184">
        <v>4639.6696335302422</v>
      </c>
      <c r="HO665" s="183">
        <v>321.31951808460349</v>
      </c>
      <c r="HQ665" s="154"/>
      <c r="HS665" s="238">
        <v>7</v>
      </c>
      <c r="HT665" s="154"/>
      <c r="HU665" s="239"/>
      <c r="HW665" s="239">
        <v>55.868897509999996</v>
      </c>
      <c r="HX665" s="239"/>
      <c r="HY665" s="154"/>
      <c r="HZ665" s="154"/>
      <c r="IA665" s="184">
        <v>2</v>
      </c>
      <c r="IB665" s="184"/>
      <c r="IC665" s="184">
        <v>103</v>
      </c>
      <c r="ID665" s="184"/>
      <c r="IE665" s="185">
        <v>0.1233769614163316</v>
      </c>
      <c r="IF665" s="185"/>
      <c r="IG665" s="184">
        <v>6.3539135129410775</v>
      </c>
    </row>
    <row r="666" spans="1:241" ht="15" customHeight="1" x14ac:dyDescent="0.25">
      <c r="A666" s="156">
        <v>663</v>
      </c>
      <c r="B666" s="155"/>
      <c r="C666" s="244"/>
      <c r="D666" s="244"/>
      <c r="E666" s="245">
        <v>157538</v>
      </c>
      <c r="F666" s="244"/>
      <c r="G666" s="244"/>
      <c r="H666" s="244"/>
      <c r="I666" s="244"/>
      <c r="J666" s="244"/>
      <c r="K666" s="244"/>
      <c r="L666" s="244"/>
      <c r="M666" s="244"/>
      <c r="N666" s="244"/>
      <c r="O666" s="244"/>
      <c r="P666" s="244"/>
      <c r="Q666" s="244"/>
      <c r="R666" s="244"/>
      <c r="S666" s="244"/>
      <c r="U666" s="244"/>
      <c r="V666" s="244"/>
      <c r="W666" s="244"/>
      <c r="X666" s="244"/>
      <c r="Y666" s="244"/>
      <c r="Z666" s="244"/>
      <c r="AA666" s="244"/>
      <c r="AB666" s="244"/>
      <c r="AC666" s="244"/>
      <c r="AD666" s="244"/>
      <c r="AE666" s="244"/>
      <c r="AF666" s="244"/>
      <c r="AG666" s="244"/>
      <c r="AH666" s="244"/>
      <c r="AI666" s="244"/>
      <c r="AJ666" s="244"/>
      <c r="AK666" s="244"/>
      <c r="AL666" s="244"/>
      <c r="AM666" s="244"/>
      <c r="AN666" s="244"/>
      <c r="AO666" s="244"/>
      <c r="AP666" s="244"/>
      <c r="AQ666" s="244"/>
      <c r="AR666" s="244"/>
      <c r="AS666" s="244"/>
      <c r="AT666" s="244"/>
      <c r="AU666" s="244"/>
      <c r="AV666" s="244"/>
      <c r="AW666" s="244"/>
      <c r="AX666" s="244"/>
      <c r="AY666" s="244"/>
      <c r="AZ666" s="244"/>
      <c r="BA666" s="244"/>
      <c r="BB666" s="244"/>
      <c r="BC666" s="268">
        <v>1205</v>
      </c>
      <c r="BD666" s="240"/>
      <c r="BE666" s="268">
        <v>446</v>
      </c>
      <c r="BF666" s="240"/>
      <c r="BG666" s="268">
        <v>25</v>
      </c>
      <c r="BH666" s="240"/>
      <c r="BI666" s="268">
        <v>236</v>
      </c>
      <c r="BJ666" s="244"/>
      <c r="BK666" s="244"/>
      <c r="BL666" s="244"/>
      <c r="BM666" s="244"/>
      <c r="BN666" s="244"/>
      <c r="BO666" s="244"/>
      <c r="BP666" s="244"/>
      <c r="BQ666" s="244"/>
      <c r="BR666" s="244"/>
      <c r="BS666" s="244"/>
      <c r="BT666" s="244"/>
      <c r="BU666" s="244"/>
      <c r="BW666" s="244"/>
      <c r="BX666" s="244"/>
      <c r="BY666" s="244"/>
      <c r="BZ666" s="244"/>
      <c r="CA666" s="244"/>
      <c r="CB666" s="244"/>
      <c r="CC666" s="244"/>
      <c r="CE666" s="244"/>
      <c r="CF666" s="244"/>
      <c r="CG666" s="244"/>
      <c r="CH666" s="244"/>
      <c r="CI666" s="244"/>
      <c r="CJ666" s="244"/>
      <c r="CK666" s="244"/>
      <c r="CL666" s="244"/>
      <c r="CM666" s="244"/>
      <c r="CN666" s="244"/>
      <c r="CO666" s="257">
        <v>4.5</v>
      </c>
      <c r="CP666" s="244"/>
      <c r="CQ666" s="244"/>
      <c r="CR666" s="244"/>
      <c r="CS666" s="244"/>
      <c r="CT666" s="244"/>
      <c r="CU666" s="244"/>
      <c r="CV666" s="244"/>
      <c r="CW666" s="244"/>
      <c r="CX666" s="244"/>
      <c r="CY666" s="244"/>
      <c r="CZ666" s="244"/>
      <c r="DA666" s="244"/>
      <c r="DE666" s="244"/>
      <c r="DF666" s="244"/>
      <c r="DG666" s="244"/>
      <c r="DH666" s="244"/>
      <c r="DI666" s="244"/>
      <c r="DJ666" s="244"/>
      <c r="DK666" s="244"/>
      <c r="DL666" s="244"/>
      <c r="DM666" s="244"/>
      <c r="DN666" s="244"/>
      <c r="DO666" s="244"/>
      <c r="DP666" s="244"/>
      <c r="DQ666" s="244"/>
      <c r="DR666" s="244"/>
      <c r="DS666" s="244"/>
      <c r="DT666" s="244"/>
      <c r="DU666" s="244"/>
      <c r="DV666" s="244"/>
      <c r="DW666" s="244"/>
      <c r="DX666" s="244"/>
      <c r="DY666" s="244"/>
      <c r="DZ666" s="244"/>
      <c r="EA666" s="244"/>
      <c r="EB666" s="244"/>
      <c r="EC666" s="245">
        <v>1087200</v>
      </c>
      <c r="ED666" s="244"/>
      <c r="EE666" s="245">
        <v>660000</v>
      </c>
      <c r="EK666" s="242">
        <v>2.4</v>
      </c>
      <c r="EO666" s="244"/>
      <c r="EP666" s="244"/>
      <c r="GA666" s="254">
        <v>3.0573900884010765</v>
      </c>
      <c r="GC666" s="254">
        <v>11.462224162899879</v>
      </c>
      <c r="GE666" s="254">
        <v>51.545798723472309</v>
      </c>
      <c r="GG666" s="254">
        <v>140.12573112562617</v>
      </c>
      <c r="GI666" s="254">
        <v>88.027756314612589</v>
      </c>
      <c r="GK666" s="254">
        <v>19.011241219685314</v>
      </c>
      <c r="GM666" s="254">
        <v>0</v>
      </c>
      <c r="GO666" s="254">
        <v>51.153940770015168</v>
      </c>
      <c r="GP666" s="254"/>
      <c r="GQ666" s="254">
        <v>1944</v>
      </c>
      <c r="GR666" s="254"/>
      <c r="GS666" s="254">
        <v>88.3</v>
      </c>
      <c r="GT666" s="254"/>
      <c r="GU666" s="184">
        <v>80.400000000000006</v>
      </c>
      <c r="GV666" s="184"/>
      <c r="GW666" s="184">
        <v>77.8</v>
      </c>
      <c r="GX666" s="184"/>
      <c r="GY666" s="184">
        <v>64.400000000000006</v>
      </c>
      <c r="GZ666" s="184"/>
      <c r="HC666" s="184"/>
      <c r="HG666" s="184">
        <v>688.96530905776297</v>
      </c>
      <c r="HH666" s="184"/>
      <c r="HI666" s="184">
        <v>3330.5908883745983</v>
      </c>
      <c r="HJ666" s="184"/>
      <c r="HK666" s="184">
        <v>164.5466975241049</v>
      </c>
      <c r="HL666" s="184"/>
      <c r="HM666" s="184">
        <v>4903.8467229755724</v>
      </c>
      <c r="HO666" s="183">
        <v>409.10707933119886</v>
      </c>
      <c r="HQ666" s="154"/>
      <c r="HS666" s="238">
        <v>7</v>
      </c>
      <c r="HT666" s="154"/>
      <c r="HU666" s="239"/>
      <c r="HW666" s="239">
        <v>55.013142670000001</v>
      </c>
      <c r="HX666" s="239"/>
      <c r="HY666" s="154"/>
      <c r="HZ666" s="154"/>
      <c r="IA666" s="184">
        <v>3</v>
      </c>
      <c r="IB666" s="184"/>
      <c r="IC666" s="184">
        <v>87</v>
      </c>
      <c r="ID666" s="184"/>
      <c r="IE666" s="185">
        <v>0.18249719817807825</v>
      </c>
      <c r="IF666" s="185"/>
      <c r="IG666" s="184">
        <v>5.2924187471642696</v>
      </c>
    </row>
    <row r="667" spans="1:241" ht="15" customHeight="1" x14ac:dyDescent="0.25">
      <c r="A667" s="156">
        <v>664</v>
      </c>
      <c r="B667" s="155"/>
      <c r="C667" s="244"/>
      <c r="D667" s="244"/>
      <c r="E667" s="245">
        <v>159788</v>
      </c>
      <c r="F667" s="244"/>
      <c r="G667" s="244"/>
      <c r="H667" s="244"/>
      <c r="I667" s="244"/>
      <c r="J667" s="244"/>
      <c r="K667" s="244"/>
      <c r="L667" s="244"/>
      <c r="M667" s="244"/>
      <c r="N667" s="244"/>
      <c r="O667" s="244"/>
      <c r="P667" s="244"/>
      <c r="Q667" s="244"/>
      <c r="R667" s="244"/>
      <c r="S667" s="244"/>
      <c r="U667" s="244"/>
      <c r="V667" s="244"/>
      <c r="W667" s="244"/>
      <c r="X667" s="244"/>
      <c r="Y667" s="244"/>
      <c r="Z667" s="244"/>
      <c r="AA667" s="244"/>
      <c r="AB667" s="244"/>
      <c r="AC667" s="244"/>
      <c r="AD667" s="244"/>
      <c r="AE667" s="244"/>
      <c r="AF667" s="244"/>
      <c r="AG667" s="244"/>
      <c r="AH667" s="244"/>
      <c r="AI667" s="244"/>
      <c r="AJ667" s="244"/>
      <c r="AK667" s="244"/>
      <c r="AL667" s="244"/>
      <c r="AM667" s="244"/>
      <c r="AN667" s="244"/>
      <c r="AO667" s="244"/>
      <c r="AP667" s="244"/>
      <c r="AQ667" s="244"/>
      <c r="AR667" s="244"/>
      <c r="AS667" s="244"/>
      <c r="AT667" s="244"/>
      <c r="AU667" s="244"/>
      <c r="AV667" s="244"/>
      <c r="AW667" s="244"/>
      <c r="AX667" s="244"/>
      <c r="AY667" s="244"/>
      <c r="AZ667" s="244"/>
      <c r="BA667" s="244"/>
      <c r="BB667" s="244"/>
      <c r="BC667" s="244">
        <v>1335</v>
      </c>
      <c r="BD667" s="244"/>
      <c r="BE667" s="244">
        <v>404</v>
      </c>
      <c r="BF667" s="244"/>
      <c r="BG667" s="244">
        <v>48</v>
      </c>
      <c r="BH667" s="244"/>
      <c r="BI667" s="244">
        <v>300</v>
      </c>
      <c r="BJ667" s="244"/>
      <c r="BK667" s="244"/>
      <c r="BL667" s="244"/>
      <c r="BM667" s="244"/>
      <c r="BN667" s="244"/>
      <c r="BO667" s="244"/>
      <c r="BP667" s="244"/>
      <c r="BQ667" s="244"/>
      <c r="BR667" s="244"/>
      <c r="BS667" s="244"/>
      <c r="BT667" s="244"/>
      <c r="BU667" s="244"/>
      <c r="BW667" s="244"/>
      <c r="BX667" s="244"/>
      <c r="BY667" s="244"/>
      <c r="BZ667" s="244"/>
      <c r="CA667" s="244"/>
      <c r="CB667" s="244"/>
      <c r="CC667" s="244"/>
      <c r="CE667" s="244"/>
      <c r="CF667" s="244"/>
      <c r="CG667" s="244"/>
      <c r="CH667" s="244"/>
      <c r="CI667" s="244"/>
      <c r="CJ667" s="244"/>
      <c r="CK667" s="244"/>
      <c r="CL667" s="244"/>
      <c r="CM667" s="244"/>
      <c r="CN667" s="244"/>
      <c r="CO667" s="257">
        <v>5.0999999999999996</v>
      </c>
      <c r="CP667" s="244"/>
      <c r="CQ667" s="244"/>
      <c r="CR667" s="244"/>
      <c r="CS667" s="244"/>
      <c r="CT667" s="244"/>
      <c r="CU667" s="244"/>
      <c r="CV667" s="244"/>
      <c r="CW667" s="244"/>
      <c r="CX667" s="244"/>
      <c r="CY667" s="244"/>
      <c r="CZ667" s="244"/>
      <c r="DA667" s="244"/>
      <c r="DE667" s="244"/>
      <c r="DF667" s="244"/>
      <c r="DG667" s="244"/>
      <c r="DH667" s="244"/>
      <c r="DI667" s="244"/>
      <c r="DJ667" s="244"/>
      <c r="DK667" s="244"/>
      <c r="DL667" s="244"/>
      <c r="DM667" s="244"/>
      <c r="DN667" s="244"/>
      <c r="DO667" s="244"/>
      <c r="DP667" s="244"/>
      <c r="DQ667" s="244"/>
      <c r="DR667" s="244"/>
      <c r="DS667" s="244"/>
      <c r="DT667" s="244"/>
      <c r="DU667" s="244"/>
      <c r="DV667" s="244"/>
      <c r="DW667" s="244"/>
      <c r="DX667" s="244"/>
      <c r="DY667" s="244"/>
      <c r="DZ667" s="244"/>
      <c r="EA667" s="244"/>
      <c r="EB667" s="244"/>
      <c r="EC667" s="245">
        <v>1246000</v>
      </c>
      <c r="ED667" s="244"/>
      <c r="EE667" s="245">
        <v>669153</v>
      </c>
      <c r="EK667" s="242">
        <v>1.7999999999999998</v>
      </c>
      <c r="EO667" s="244"/>
      <c r="EP667" s="244"/>
      <c r="GA667" s="254">
        <v>2.6985944164453546</v>
      </c>
      <c r="GC667" s="254">
        <v>11.706813317195563</v>
      </c>
      <c r="GE667" s="254">
        <v>69.446954128666192</v>
      </c>
      <c r="GG667" s="254">
        <v>152.4023946117608</v>
      </c>
      <c r="GI667" s="254">
        <v>96.058402152872887</v>
      </c>
      <c r="GK667" s="254">
        <v>16.84854191346783</v>
      </c>
      <c r="GM667" s="254">
        <v>0</v>
      </c>
      <c r="GO667" s="254">
        <v>56.641502429329606</v>
      </c>
      <c r="GP667" s="254"/>
      <c r="GQ667" s="254">
        <v>1876</v>
      </c>
      <c r="GR667" s="254"/>
      <c r="GS667" s="254">
        <v>41.379310344827587</v>
      </c>
      <c r="GT667" s="254"/>
      <c r="GU667" s="184">
        <v>57.142857142857139</v>
      </c>
      <c r="GV667" s="184"/>
      <c r="GW667" s="184">
        <v>75.364504776269484</v>
      </c>
      <c r="GX667" s="184"/>
      <c r="GY667" s="184">
        <v>60.935143288084461</v>
      </c>
      <c r="GZ667" s="184"/>
      <c r="HC667" s="184"/>
      <c r="HG667" s="184">
        <v>694.32604516352819</v>
      </c>
      <c r="HH667" s="184"/>
      <c r="HI667" s="184">
        <v>3504.5533913800095</v>
      </c>
      <c r="HJ667" s="184"/>
      <c r="HK667" s="184">
        <v>202.24230274026561</v>
      </c>
      <c r="HL667" s="184"/>
      <c r="HM667" s="184">
        <v>5025.4860576272977</v>
      </c>
      <c r="HO667" s="183">
        <v>439.33054393305446</v>
      </c>
      <c r="HQ667" s="154"/>
      <c r="HS667" s="238">
        <v>7</v>
      </c>
      <c r="HT667" s="154"/>
      <c r="HU667" s="239"/>
      <c r="HW667" s="239">
        <v>50.781660090000003</v>
      </c>
      <c r="HX667" s="239"/>
      <c r="HY667" s="154"/>
      <c r="HZ667" s="154"/>
      <c r="IA667" s="184">
        <v>4</v>
      </c>
      <c r="IB667" s="184"/>
      <c r="IC667" s="184">
        <v>85.333333333333329</v>
      </c>
      <c r="ID667" s="184"/>
      <c r="IE667" s="185">
        <v>0.23999901350011785</v>
      </c>
      <c r="IF667" s="185"/>
      <c r="IG667" s="184">
        <v>5.1199789546691807</v>
      </c>
    </row>
    <row r="668" spans="1:241" ht="15" customHeight="1" x14ac:dyDescent="0.25">
      <c r="A668" s="198">
        <v>665</v>
      </c>
      <c r="B668" s="155"/>
      <c r="C668" s="244"/>
      <c r="D668" s="244"/>
      <c r="E668" s="245">
        <v>162290</v>
      </c>
      <c r="F668" s="244"/>
      <c r="G668" s="244"/>
      <c r="H668" s="244"/>
      <c r="I668" s="244"/>
      <c r="J668" s="244"/>
      <c r="K668" s="244"/>
      <c r="L668" s="244"/>
      <c r="M668" s="244"/>
      <c r="N668" s="244"/>
      <c r="O668" s="244"/>
      <c r="P668" s="244"/>
      <c r="Q668" s="244"/>
      <c r="R668" s="244"/>
      <c r="S668" s="244"/>
      <c r="U668" s="244"/>
      <c r="V668" s="244"/>
      <c r="W668" s="244"/>
      <c r="X668" s="244"/>
      <c r="Y668" s="244"/>
      <c r="Z668" s="244"/>
      <c r="AA668" s="244"/>
      <c r="AB668" s="244"/>
      <c r="AC668" s="244"/>
      <c r="AD668" s="244"/>
      <c r="AE668" s="244"/>
      <c r="AF668" s="244"/>
      <c r="AG668" s="244"/>
      <c r="AH668" s="244"/>
      <c r="AI668" s="244"/>
      <c r="AJ668" s="244"/>
      <c r="AK668" s="244"/>
      <c r="AL668" s="244"/>
      <c r="AM668" s="244"/>
      <c r="AN668" s="244"/>
      <c r="AO668" s="244"/>
      <c r="AP668" s="244"/>
      <c r="AQ668" s="244"/>
      <c r="AR668" s="244"/>
      <c r="AS668" s="244"/>
      <c r="AT668" s="244"/>
      <c r="AU668" s="244"/>
      <c r="AV668" s="244"/>
      <c r="AW668" s="244"/>
      <c r="AX668" s="244"/>
      <c r="AY668" s="244"/>
      <c r="AZ668" s="244"/>
      <c r="BA668" s="244"/>
      <c r="BB668" s="244"/>
      <c r="BC668" s="244">
        <f>SUM(BE668,BG668,BI668)</f>
        <v>3276</v>
      </c>
      <c r="BD668" s="244"/>
      <c r="BE668" s="244">
        <v>920</v>
      </c>
      <c r="BF668" s="244"/>
      <c r="BG668" s="244">
        <v>32</v>
      </c>
      <c r="BH668" s="244"/>
      <c r="BI668" s="244">
        <v>2324</v>
      </c>
      <c r="BJ668" s="244"/>
      <c r="BK668" s="244"/>
      <c r="BL668" s="244"/>
      <c r="BM668" s="244"/>
      <c r="BN668" s="244"/>
      <c r="BO668" s="244"/>
      <c r="BP668" s="244"/>
      <c r="BQ668" s="244"/>
      <c r="BR668" s="244"/>
      <c r="BS668" s="244"/>
      <c r="BT668" s="244"/>
      <c r="BU668" s="244"/>
      <c r="BW668" s="244"/>
      <c r="BX668" s="244"/>
      <c r="BY668" s="244"/>
      <c r="BZ668" s="244"/>
      <c r="CA668" s="244"/>
      <c r="CB668" s="244"/>
      <c r="CC668" s="244"/>
      <c r="CE668" s="244"/>
      <c r="CF668" s="244"/>
      <c r="CG668" s="244"/>
      <c r="CH668" s="244"/>
      <c r="CI668" s="244"/>
      <c r="CJ668" s="244"/>
      <c r="CK668" s="244"/>
      <c r="CL668" s="244"/>
      <c r="CM668" s="244"/>
      <c r="CN668" s="244"/>
      <c r="CO668" s="257">
        <v>6.2</v>
      </c>
      <c r="CP668" s="244"/>
      <c r="CQ668" s="244"/>
      <c r="CR668" s="244"/>
      <c r="CS668" s="244"/>
      <c r="CT668" s="244"/>
      <c r="CU668" s="244"/>
      <c r="CV668" s="244"/>
      <c r="CW668" s="244"/>
      <c r="CX668" s="244"/>
      <c r="CY668" s="244"/>
      <c r="CZ668" s="244"/>
      <c r="DA668" s="244"/>
      <c r="DE668" s="244"/>
      <c r="DF668" s="244"/>
      <c r="DG668" s="244"/>
      <c r="DH668" s="244"/>
      <c r="DI668" s="244"/>
      <c r="DJ668" s="244"/>
      <c r="DK668" s="244"/>
      <c r="DL668" s="244"/>
      <c r="DM668" s="244"/>
      <c r="DN668" s="244"/>
      <c r="DO668" s="244"/>
      <c r="DP668" s="244"/>
      <c r="DQ668" s="244"/>
      <c r="DR668" s="244"/>
      <c r="DS668" s="244"/>
      <c r="DT668" s="244"/>
      <c r="DU668" s="244"/>
      <c r="DV668" s="244"/>
      <c r="DW668" s="244"/>
      <c r="DX668" s="244"/>
      <c r="DY668" s="244"/>
      <c r="DZ668" s="244"/>
      <c r="EA668" s="244"/>
      <c r="EB668" s="244"/>
      <c r="EC668" s="245">
        <v>1145000</v>
      </c>
      <c r="ED668" s="244"/>
      <c r="EE668" s="245">
        <v>610000</v>
      </c>
      <c r="EK668" s="242">
        <v>3</v>
      </c>
      <c r="EO668" s="244"/>
      <c r="EP668" s="244"/>
      <c r="GA668" s="254">
        <v>1.1952648796480483</v>
      </c>
      <c r="GB668" s="254"/>
      <c r="GC668" s="254">
        <v>9.4926584938374621</v>
      </c>
      <c r="GD668" s="254"/>
      <c r="GE668" s="254">
        <v>62.945568279149555</v>
      </c>
      <c r="GF668" s="254"/>
      <c r="GG668" s="254">
        <v>145.12598455351682</v>
      </c>
      <c r="GH668" s="254"/>
      <c r="GI668" s="254">
        <v>95.493107162568108</v>
      </c>
      <c r="GJ668" s="254"/>
      <c r="GK668" s="254">
        <v>16.834641278977202</v>
      </c>
      <c r="GL668" s="254"/>
      <c r="GM668" s="254">
        <v>1.255516171721643</v>
      </c>
      <c r="GN668" s="254"/>
      <c r="GO668" s="254">
        <v>54.422195523255652</v>
      </c>
      <c r="GP668" s="254"/>
      <c r="GQ668" s="254">
        <v>1861</v>
      </c>
      <c r="GR668" s="254"/>
      <c r="GS668" s="254">
        <v>88</v>
      </c>
      <c r="GT668" s="254"/>
      <c r="GU668" s="184">
        <v>79.5</v>
      </c>
      <c r="GV668" s="184"/>
      <c r="GW668" s="184">
        <v>76.8</v>
      </c>
      <c r="GX668" s="184"/>
      <c r="GY668" s="184">
        <v>61.5</v>
      </c>
      <c r="GZ668" s="184"/>
      <c r="HC668" s="184"/>
      <c r="HG668" s="184">
        <v>640.0674119690874</v>
      </c>
      <c r="HH668" s="184"/>
      <c r="HI668" s="184">
        <v>3165.7076236703738</v>
      </c>
      <c r="HJ668" s="184"/>
      <c r="HK668" s="184">
        <v>199.69641527619862</v>
      </c>
      <c r="HL668" s="184"/>
      <c r="HM668" s="184">
        <v>4694.5972307994207</v>
      </c>
      <c r="HO668" s="183">
        <v>519.69107601817348</v>
      </c>
      <c r="HQ668" s="154"/>
      <c r="HS668" s="238">
        <v>6</v>
      </c>
      <c r="HT668" s="154"/>
      <c r="HU668" s="239"/>
      <c r="HW668" s="239">
        <v>51.944253639999999</v>
      </c>
      <c r="HX668" s="239"/>
      <c r="HY668" s="154"/>
      <c r="HZ668" s="154"/>
      <c r="IA668" s="184"/>
      <c r="IB668" s="184"/>
      <c r="ID668" s="184"/>
      <c r="IE668" s="185"/>
      <c r="IF668" s="185"/>
      <c r="IG668" s="184"/>
    </row>
    <row r="669" spans="1:241" ht="15" customHeight="1" x14ac:dyDescent="0.25">
      <c r="A669" s="156">
        <v>666</v>
      </c>
      <c r="B669" s="155"/>
      <c r="C669" s="244"/>
      <c r="D669" s="244"/>
      <c r="E669" s="245">
        <v>164690</v>
      </c>
      <c r="F669" s="244"/>
      <c r="G669" s="244"/>
      <c r="H669" s="244"/>
      <c r="I669" s="244"/>
      <c r="J669" s="244"/>
      <c r="K669" s="244"/>
      <c r="L669" s="244"/>
      <c r="M669" s="244"/>
      <c r="N669" s="244"/>
      <c r="O669" s="244"/>
      <c r="P669" s="244"/>
      <c r="Q669" s="244"/>
      <c r="R669" s="244"/>
      <c r="S669" s="244"/>
      <c r="U669" s="244"/>
      <c r="V669" s="244"/>
      <c r="W669" s="244"/>
      <c r="X669" s="244"/>
      <c r="Y669" s="244"/>
      <c r="Z669" s="244"/>
      <c r="AA669" s="244"/>
      <c r="AB669" s="244"/>
      <c r="AC669" s="244"/>
      <c r="AD669" s="244"/>
      <c r="AE669" s="244"/>
      <c r="AF669" s="244"/>
      <c r="AG669" s="244"/>
      <c r="AH669" s="244"/>
      <c r="AI669" s="244"/>
      <c r="AJ669" s="244"/>
      <c r="AK669" s="244"/>
      <c r="AL669" s="244"/>
      <c r="AM669" s="244"/>
      <c r="AN669" s="244"/>
      <c r="AO669" s="244"/>
      <c r="AP669" s="244"/>
      <c r="AQ669" s="244"/>
      <c r="AR669" s="244"/>
      <c r="AS669" s="244"/>
      <c r="AT669" s="244"/>
      <c r="AU669" s="244"/>
      <c r="AV669" s="244"/>
      <c r="AW669" s="244"/>
      <c r="AX669" s="244"/>
      <c r="AY669" s="244"/>
      <c r="AZ669" s="244"/>
      <c r="BA669" s="244"/>
      <c r="BB669" s="244"/>
      <c r="BC669" s="244">
        <v>3575</v>
      </c>
      <c r="BD669" s="244"/>
      <c r="BE669" s="244">
        <v>788</v>
      </c>
      <c r="BF669" s="244"/>
      <c r="BG669" s="244">
        <v>19</v>
      </c>
      <c r="BH669" s="244"/>
      <c r="BI669" s="244">
        <v>2768</v>
      </c>
      <c r="BJ669" s="244"/>
      <c r="BK669" s="244"/>
      <c r="BL669" s="244"/>
      <c r="BM669" s="244"/>
      <c r="BN669" s="244"/>
      <c r="BO669" s="244"/>
      <c r="BP669" s="244"/>
      <c r="BQ669" s="244"/>
      <c r="BR669" s="244"/>
      <c r="BS669" s="244"/>
      <c r="BT669" s="244"/>
      <c r="BU669" s="244"/>
      <c r="BW669" s="244"/>
      <c r="BX669" s="244"/>
      <c r="BY669" s="244"/>
      <c r="BZ669" s="244"/>
      <c r="CA669" s="244"/>
      <c r="CB669" s="244"/>
      <c r="CC669" s="244"/>
      <c r="CE669" s="244"/>
      <c r="CF669" s="244"/>
      <c r="CG669" s="244"/>
      <c r="CH669" s="244"/>
      <c r="CI669" s="244"/>
      <c r="CJ669" s="244"/>
      <c r="CK669" s="244"/>
      <c r="CL669" s="244"/>
      <c r="CM669" s="244"/>
      <c r="CN669" s="244"/>
      <c r="CO669" s="257">
        <v>4.3</v>
      </c>
      <c r="CP669" s="244"/>
      <c r="CQ669" s="244"/>
      <c r="CR669" s="244"/>
      <c r="CS669" s="244"/>
      <c r="CT669" s="244"/>
      <c r="CU669" s="244"/>
      <c r="CV669" s="244"/>
      <c r="CW669" s="244"/>
      <c r="CX669" s="244"/>
      <c r="CY669" s="244"/>
      <c r="CZ669" s="244"/>
      <c r="DA669" s="244"/>
      <c r="DE669" s="244"/>
      <c r="DF669" s="244"/>
      <c r="DG669" s="244"/>
      <c r="DH669" s="244"/>
      <c r="DI669" s="244"/>
      <c r="DJ669" s="244"/>
      <c r="DK669" s="244"/>
      <c r="DL669" s="244"/>
      <c r="DM669" s="244"/>
      <c r="DN669" s="244"/>
      <c r="DO669" s="244"/>
      <c r="DP669" s="244"/>
      <c r="DQ669" s="244"/>
      <c r="DR669" s="244"/>
      <c r="DS669" s="244"/>
      <c r="DT669" s="244"/>
      <c r="DU669" s="244"/>
      <c r="DV669" s="244"/>
      <c r="DW669" s="244"/>
      <c r="DX669" s="244"/>
      <c r="DY669" s="244"/>
      <c r="DZ669" s="244"/>
      <c r="EA669" s="244"/>
      <c r="EB669" s="244"/>
      <c r="EC669" s="245">
        <v>1110000</v>
      </c>
      <c r="ED669" s="244"/>
      <c r="EE669" s="245">
        <v>662500</v>
      </c>
      <c r="EK669" s="242">
        <v>2</v>
      </c>
      <c r="EO669" s="244"/>
      <c r="EP669" s="244"/>
      <c r="GA669" s="254">
        <v>1.5634434287864194</v>
      </c>
      <c r="GB669" s="254"/>
      <c r="GC669" s="254">
        <v>9.7265229946434033</v>
      </c>
      <c r="GD669" s="254"/>
      <c r="GE669" s="254">
        <v>59.482490634720044</v>
      </c>
      <c r="GF669" s="254"/>
      <c r="GG669" s="254">
        <v>137.77293201366575</v>
      </c>
      <c r="GH669" s="254"/>
      <c r="GI669" s="254">
        <v>94.676275942533508</v>
      </c>
      <c r="GJ669" s="254"/>
      <c r="GK669" s="254">
        <v>17.563769501327648</v>
      </c>
      <c r="GL669" s="254"/>
      <c r="GM669" s="254">
        <v>1.5844062033373432</v>
      </c>
      <c r="GN669" s="254"/>
      <c r="GO669" s="254">
        <v>45.670907340849801</v>
      </c>
      <c r="GP669" s="254"/>
      <c r="GQ669" s="254">
        <v>1850</v>
      </c>
      <c r="GR669" s="254"/>
      <c r="GS669" s="254">
        <v>71.25</v>
      </c>
      <c r="GT669" s="254"/>
      <c r="GU669" s="184">
        <v>59.75</v>
      </c>
      <c r="GV669" s="184"/>
      <c r="GW669" s="184">
        <v>76.8</v>
      </c>
      <c r="GX669" s="184"/>
      <c r="GY669" s="184">
        <v>61.5</v>
      </c>
      <c r="GZ669" s="184"/>
      <c r="HC669" s="184"/>
      <c r="HG669" s="184">
        <v>650.12792656844783</v>
      </c>
      <c r="HH669" s="184"/>
      <c r="HI669" s="184">
        <v>3314.7447425300529</v>
      </c>
      <c r="HJ669" s="184"/>
      <c r="HK669" s="184">
        <v>254.71853318432204</v>
      </c>
      <c r="HL669" s="184"/>
      <c r="HM669" s="184">
        <v>4866.8826195730489</v>
      </c>
      <c r="HO669" s="183">
        <v>560.83203482476324</v>
      </c>
      <c r="HQ669" s="154"/>
      <c r="HS669" s="238">
        <v>6</v>
      </c>
      <c r="HT669" s="154"/>
      <c r="HU669" s="239"/>
      <c r="HW669" s="239">
        <v>51.6</v>
      </c>
      <c r="HX669" s="239"/>
      <c r="HY669" s="154"/>
      <c r="HZ669" s="154"/>
      <c r="IA669" s="184"/>
      <c r="IB669" s="184"/>
      <c r="ID669" s="184"/>
      <c r="IE669" s="185"/>
      <c r="IF669" s="185"/>
      <c r="IG669" s="184"/>
    </row>
    <row r="670" spans="1:241" ht="15" customHeight="1" x14ac:dyDescent="0.25">
      <c r="A670" s="156">
        <v>667</v>
      </c>
      <c r="B670" s="155"/>
      <c r="C670" s="244"/>
      <c r="D670" s="244"/>
      <c r="E670" s="245">
        <v>167205</v>
      </c>
      <c r="F670" s="244"/>
      <c r="G670" s="244"/>
      <c r="H670" s="244"/>
      <c r="I670" s="244"/>
      <c r="J670" s="244"/>
      <c r="K670" s="244"/>
      <c r="L670" s="244"/>
      <c r="M670" s="244"/>
      <c r="N670" s="244"/>
      <c r="O670" s="244"/>
      <c r="P670" s="244"/>
      <c r="Q670" s="244"/>
      <c r="R670" s="244"/>
      <c r="S670" s="244"/>
      <c r="U670" s="244"/>
      <c r="V670" s="244"/>
      <c r="W670" s="244"/>
      <c r="X670" s="244"/>
      <c r="Y670" s="244"/>
      <c r="Z670" s="244"/>
      <c r="AA670" s="244"/>
      <c r="AB670" s="244"/>
      <c r="AC670" s="244"/>
      <c r="AD670" s="244"/>
      <c r="AE670" s="244"/>
      <c r="AF670" s="244"/>
      <c r="AG670" s="244"/>
      <c r="AH670" s="244"/>
      <c r="AI670" s="244"/>
      <c r="AJ670" s="244"/>
      <c r="AK670" s="244"/>
      <c r="AL670" s="244"/>
      <c r="AM670" s="244"/>
      <c r="AN670" s="244"/>
      <c r="AO670" s="244"/>
      <c r="AP670" s="244"/>
      <c r="AQ670" s="244"/>
      <c r="AR670" s="244"/>
      <c r="AS670" s="244"/>
      <c r="AT670" s="244"/>
      <c r="AU670" s="244"/>
      <c r="AV670" s="244"/>
      <c r="AW670" s="244"/>
      <c r="AX670" s="244"/>
      <c r="AY670" s="244"/>
      <c r="AZ670" s="244"/>
      <c r="BA670" s="244"/>
      <c r="BB670" s="244"/>
      <c r="BC670" s="244">
        <v>3072</v>
      </c>
      <c r="BD670" s="244"/>
      <c r="BE670" s="244">
        <v>754</v>
      </c>
      <c r="BF670" s="244"/>
      <c r="BG670" s="244">
        <v>24</v>
      </c>
      <c r="BH670" s="244"/>
      <c r="BI670" s="244">
        <v>2294</v>
      </c>
      <c r="BJ670" s="244"/>
      <c r="BK670" s="244"/>
      <c r="BL670" s="244"/>
      <c r="BM670" s="244"/>
      <c r="BN670" s="244"/>
      <c r="BO670" s="244"/>
      <c r="BP670" s="244"/>
      <c r="BQ670" s="244"/>
      <c r="BR670" s="244"/>
      <c r="BS670" s="244"/>
      <c r="BT670" s="244"/>
      <c r="BU670" s="244"/>
      <c r="BW670" s="244"/>
      <c r="BX670" s="244"/>
      <c r="BY670" s="244"/>
      <c r="BZ670" s="244"/>
      <c r="CA670" s="244"/>
      <c r="CB670" s="244"/>
      <c r="CC670" s="244"/>
      <c r="CE670" s="244"/>
      <c r="CF670" s="244"/>
      <c r="CG670" s="244"/>
      <c r="CH670" s="244"/>
      <c r="CI670" s="244"/>
      <c r="CJ670" s="244"/>
      <c r="CK670" s="244"/>
      <c r="CL670" s="244"/>
      <c r="CM670" s="244"/>
      <c r="CN670" s="244"/>
      <c r="CO670" s="257">
        <v>3.8</v>
      </c>
      <c r="CP670" s="244"/>
      <c r="CQ670" s="244"/>
      <c r="CR670" s="244"/>
      <c r="CS670" s="244"/>
      <c r="CT670" s="244"/>
      <c r="CU670" s="244"/>
      <c r="CV670" s="244"/>
      <c r="CW670" s="244"/>
      <c r="CX670" s="244"/>
      <c r="CY670" s="244"/>
      <c r="CZ670" s="244"/>
      <c r="DA670" s="244"/>
      <c r="DE670" s="244"/>
      <c r="DF670" s="244"/>
      <c r="DG670" s="244"/>
      <c r="DH670" s="244"/>
      <c r="DI670" s="244"/>
      <c r="DJ670" s="244"/>
      <c r="DK670" s="244"/>
      <c r="DL670" s="244"/>
      <c r="DM670" s="244"/>
      <c r="DN670" s="244"/>
      <c r="DO670" s="244"/>
      <c r="DP670" s="244"/>
      <c r="DQ670" s="244"/>
      <c r="DR670" s="244"/>
      <c r="DS670" s="244"/>
      <c r="DT670" s="244"/>
      <c r="DU670" s="244"/>
      <c r="DV670" s="244"/>
      <c r="DW670" s="244"/>
      <c r="DX670" s="244"/>
      <c r="DY670" s="244"/>
      <c r="DZ670" s="244"/>
      <c r="EA670" s="244"/>
      <c r="EB670" s="244"/>
      <c r="EC670" s="245">
        <v>1180000</v>
      </c>
      <c r="ED670" s="244"/>
      <c r="EE670" s="245">
        <v>690000</v>
      </c>
      <c r="EK670" s="242">
        <v>1.4</v>
      </c>
      <c r="EO670" s="244"/>
      <c r="EP670" s="244"/>
      <c r="GA670" s="254">
        <v>1.9179085109431599</v>
      </c>
      <c r="GB670" s="254"/>
      <c r="GC670" s="254">
        <v>9.9574069557888869</v>
      </c>
      <c r="GD670" s="254"/>
      <c r="GE670" s="254">
        <v>56.275788468640812</v>
      </c>
      <c r="GF670" s="254"/>
      <c r="GG670" s="254">
        <v>130.91941784255746</v>
      </c>
      <c r="GH670" s="254"/>
      <c r="GI670" s="254">
        <v>93.833090191190465</v>
      </c>
      <c r="GJ670" s="254"/>
      <c r="GK670" s="254">
        <v>18.309673389497096</v>
      </c>
      <c r="GL670" s="254"/>
      <c r="GM670" s="254">
        <v>1.9013618822873848</v>
      </c>
      <c r="GN670" s="254"/>
      <c r="GO670" s="254">
        <v>44.494645409790202</v>
      </c>
      <c r="GP670" s="254"/>
      <c r="GQ670" s="254">
        <v>1839</v>
      </c>
      <c r="GR670" s="254"/>
      <c r="GS670" s="254">
        <v>54.5</v>
      </c>
      <c r="GT670" s="254"/>
      <c r="GU670" s="184">
        <v>40</v>
      </c>
      <c r="GV670" s="184"/>
      <c r="GW670" s="184"/>
      <c r="GX670" s="184"/>
      <c r="GY670" s="184"/>
      <c r="GZ670" s="184"/>
      <c r="HC670" s="184"/>
      <c r="HG670" s="184">
        <v>677.93197187589146</v>
      </c>
      <c r="HH670" s="184"/>
      <c r="HI670" s="184">
        <v>3559.1428523484301</v>
      </c>
      <c r="HJ670" s="184"/>
      <c r="HK670" s="184">
        <v>236.04562057064868</v>
      </c>
      <c r="HL670" s="184"/>
      <c r="HM670" s="184">
        <v>5225.4459416374402</v>
      </c>
      <c r="HO670" s="183">
        <v>627.98951721778656</v>
      </c>
      <c r="HQ670" s="154"/>
      <c r="HS670" s="238">
        <v>6</v>
      </c>
      <c r="HT670" s="154"/>
      <c r="HU670" s="239"/>
      <c r="HW670" s="239">
        <v>53.2</v>
      </c>
      <c r="HX670" s="239"/>
      <c r="HY670" s="154"/>
      <c r="HZ670" s="154"/>
      <c r="IA670" s="184"/>
      <c r="IB670" s="184"/>
      <c r="ID670" s="184"/>
      <c r="IE670" s="185"/>
      <c r="IF670" s="185"/>
      <c r="IG670" s="184"/>
    </row>
    <row r="671" spans="1:241" ht="15" customHeight="1" x14ac:dyDescent="0.25">
      <c r="A671" s="156">
        <v>668</v>
      </c>
      <c r="B671" s="155"/>
      <c r="C671" s="244"/>
      <c r="D671" s="244"/>
      <c r="E671" s="245">
        <v>170093</v>
      </c>
      <c r="F671" s="244"/>
      <c r="G671" s="244"/>
      <c r="H671" s="244"/>
      <c r="I671" s="244"/>
      <c r="J671" s="244"/>
      <c r="K671" s="244"/>
      <c r="L671" s="244"/>
      <c r="M671" s="244"/>
      <c r="N671" s="244"/>
      <c r="O671" s="244"/>
      <c r="P671" s="244"/>
      <c r="Q671" s="244"/>
      <c r="R671" s="244"/>
      <c r="S671" s="244"/>
      <c r="U671" s="244"/>
      <c r="V671" s="244"/>
      <c r="W671" s="244"/>
      <c r="X671" s="244"/>
      <c r="Y671" s="244"/>
      <c r="Z671" s="244"/>
      <c r="AA671" s="244"/>
      <c r="AB671" s="244"/>
      <c r="AC671" s="244"/>
      <c r="AD671" s="244"/>
      <c r="AE671" s="244"/>
      <c r="AF671" s="244"/>
      <c r="AG671" s="244"/>
      <c r="AH671" s="244"/>
      <c r="AI671" s="244"/>
      <c r="AJ671" s="244"/>
      <c r="AK671" s="244"/>
      <c r="AL671" s="244"/>
      <c r="AM671" s="244"/>
      <c r="AN671" s="244"/>
      <c r="AO671" s="244"/>
      <c r="AP671" s="244"/>
      <c r="AQ671" s="244"/>
      <c r="AR671" s="244"/>
      <c r="AS671" s="244"/>
      <c r="AT671" s="244"/>
      <c r="AU671" s="244"/>
      <c r="AV671" s="244"/>
      <c r="AW671" s="244"/>
      <c r="AX671" s="244"/>
      <c r="AY671" s="244"/>
      <c r="AZ671" s="244"/>
      <c r="BA671" s="244"/>
      <c r="BB671" s="244"/>
      <c r="BC671" s="244">
        <v>2435</v>
      </c>
      <c r="BD671" s="244"/>
      <c r="BE671" s="244">
        <v>738</v>
      </c>
      <c r="BF671" s="244"/>
      <c r="BG671" s="244">
        <v>20</v>
      </c>
      <c r="BH671" s="244"/>
      <c r="BI671" s="244">
        <v>1677</v>
      </c>
      <c r="BJ671" s="244"/>
      <c r="BK671" s="244"/>
      <c r="BL671" s="244"/>
      <c r="BM671" s="244"/>
      <c r="BN671" s="244"/>
      <c r="BO671" s="244"/>
      <c r="BP671" s="244"/>
      <c r="BQ671" s="244"/>
      <c r="BR671" s="244"/>
      <c r="BS671" s="244"/>
      <c r="BT671" s="244"/>
      <c r="BU671" s="244"/>
      <c r="BW671" s="244"/>
      <c r="BX671" s="244"/>
      <c r="BY671" s="244"/>
      <c r="BZ671" s="244"/>
      <c r="CA671" s="244"/>
      <c r="CB671" s="244"/>
      <c r="CC671" s="244"/>
      <c r="CE671" s="244"/>
      <c r="CF671" s="244"/>
      <c r="CG671" s="244"/>
      <c r="CH671" s="244"/>
      <c r="CI671" s="244"/>
      <c r="CJ671" s="244"/>
      <c r="CK671" s="244"/>
      <c r="CL671" s="244"/>
      <c r="CM671" s="244"/>
      <c r="CN671" s="244"/>
      <c r="CO671" s="257">
        <v>4.3</v>
      </c>
      <c r="CP671" s="244"/>
      <c r="CQ671" s="244"/>
      <c r="CR671" s="244"/>
      <c r="CS671" s="244"/>
      <c r="CT671" s="244"/>
      <c r="CU671" s="244"/>
      <c r="CV671" s="244"/>
      <c r="CW671" s="244"/>
      <c r="CX671" s="244"/>
      <c r="CY671" s="244"/>
      <c r="CZ671" s="244"/>
      <c r="DA671" s="244"/>
      <c r="DE671" s="244"/>
      <c r="DF671" s="244"/>
      <c r="DG671" s="244"/>
      <c r="DH671" s="244"/>
      <c r="DI671" s="244"/>
      <c r="DJ671" s="244"/>
      <c r="DK671" s="244"/>
      <c r="DL671" s="244"/>
      <c r="DM671" s="244"/>
      <c r="DN671" s="244"/>
      <c r="DO671" s="244"/>
      <c r="DP671" s="244"/>
      <c r="DQ671" s="244"/>
      <c r="DR671" s="244"/>
      <c r="DS671" s="244"/>
      <c r="DT671" s="244"/>
      <c r="DU671" s="244"/>
      <c r="DV671" s="244"/>
      <c r="DW671" s="244"/>
      <c r="DX671" s="244"/>
      <c r="DY671" s="244"/>
      <c r="DZ671" s="244"/>
      <c r="EA671" s="244"/>
      <c r="EB671" s="244"/>
      <c r="EC671" s="245">
        <v>1375000</v>
      </c>
      <c r="ED671" s="244"/>
      <c r="EE671" s="245">
        <v>750000</v>
      </c>
      <c r="EK671" s="242">
        <v>1.5</v>
      </c>
      <c r="EO671" s="244"/>
      <c r="EP671" s="244"/>
      <c r="GA671" s="254">
        <v>0.94420397775215592</v>
      </c>
      <c r="GB671" s="254"/>
      <c r="GC671" s="254">
        <v>6.4020567728071214</v>
      </c>
      <c r="GD671" s="254"/>
      <c r="GE671" s="254">
        <v>48.559814803395838</v>
      </c>
      <c r="GF671" s="254"/>
      <c r="GG671" s="254">
        <v>136.94575552615714</v>
      </c>
      <c r="GH671" s="254"/>
      <c r="GI671" s="254">
        <v>95.482150236367289</v>
      </c>
      <c r="GJ671" s="254"/>
      <c r="GK671" s="254">
        <v>18.586457560865391</v>
      </c>
      <c r="GL671" s="254"/>
      <c r="GM671" s="254">
        <v>1.7486683363956985</v>
      </c>
      <c r="GN671" s="254"/>
      <c r="GO671" s="254">
        <v>44.38470615576599</v>
      </c>
      <c r="GP671" s="254"/>
      <c r="GQ671" s="254"/>
      <c r="GR671" s="254"/>
      <c r="GS671" s="254"/>
      <c r="GT671" s="254"/>
      <c r="GU671" s="184"/>
      <c r="GV671" s="184"/>
      <c r="GW671" s="184"/>
      <c r="GX671" s="184"/>
      <c r="GY671" s="184"/>
      <c r="GZ671" s="184"/>
      <c r="HC671" s="184"/>
      <c r="HG671" s="184">
        <v>702.1329570918748</v>
      </c>
      <c r="HH671" s="184"/>
      <c r="HI671" s="184">
        <v>2843.9427891664591</v>
      </c>
      <c r="HJ671" s="184"/>
      <c r="HK671" s="184">
        <v>286.05416770409715</v>
      </c>
      <c r="HL671" s="184"/>
      <c r="HM671" s="184">
        <v>4820.3170387584032</v>
      </c>
      <c r="HO671" s="183">
        <v>648</v>
      </c>
      <c r="HQ671" s="154"/>
      <c r="HS671" s="238">
        <v>6</v>
      </c>
      <c r="HT671" s="154"/>
      <c r="HU671" s="239"/>
      <c r="HW671" s="239">
        <v>53</v>
      </c>
      <c r="HX671" s="239"/>
      <c r="HY671" s="154"/>
      <c r="HZ671" s="154"/>
      <c r="IA671" s="184"/>
      <c r="IB671" s="184"/>
      <c r="ID671" s="184"/>
      <c r="IE671" s="185"/>
      <c r="IF671" s="185"/>
      <c r="IG671" s="184"/>
    </row>
    <row r="672" spans="1:241" ht="15" customHeight="1" x14ac:dyDescent="0.3">
      <c r="A672" s="156">
        <v>669</v>
      </c>
      <c r="B672" s="155"/>
      <c r="C672" s="244"/>
      <c r="D672" s="244"/>
      <c r="E672" s="245">
        <v>173263</v>
      </c>
      <c r="F672" s="244"/>
      <c r="G672" s="244"/>
      <c r="H672" s="244"/>
      <c r="I672" s="244"/>
      <c r="J672" s="244"/>
      <c r="K672" s="244"/>
      <c r="L672" s="244"/>
      <c r="M672" s="244"/>
      <c r="N672" s="244"/>
      <c r="O672" s="244"/>
      <c r="P672" s="244"/>
      <c r="Q672" s="244"/>
      <c r="R672" s="244"/>
      <c r="S672" s="244"/>
      <c r="U672" s="244"/>
      <c r="V672" s="244"/>
      <c r="W672" s="244"/>
      <c r="X672" s="244"/>
      <c r="Y672" s="244"/>
      <c r="Z672" s="244"/>
      <c r="AA672" s="244"/>
      <c r="AB672" s="244"/>
      <c r="AC672" s="244"/>
      <c r="AD672" s="244"/>
      <c r="AE672" s="244"/>
      <c r="AF672" s="244"/>
      <c r="AG672" s="244"/>
      <c r="AH672" s="244"/>
      <c r="AI672" s="244"/>
      <c r="AJ672" s="244"/>
      <c r="AK672" s="244"/>
      <c r="AL672" s="244"/>
      <c r="AM672" s="244"/>
      <c r="AN672" s="244"/>
      <c r="AO672" s="244"/>
      <c r="AP672" s="244"/>
      <c r="AQ672" s="244"/>
      <c r="AR672" s="244"/>
      <c r="AS672" s="244"/>
      <c r="AT672" s="244"/>
      <c r="AU672" s="244"/>
      <c r="AV672" s="244"/>
      <c r="AW672" s="244"/>
      <c r="AX672" s="244"/>
      <c r="AY672" s="244"/>
      <c r="AZ672" s="244"/>
      <c r="BA672" s="244"/>
      <c r="BB672" s="244"/>
      <c r="BC672" s="278">
        <f t="shared" ref="BC672" si="243">SUM(BE672,BG672,BI672)</f>
        <v>3019</v>
      </c>
      <c r="BD672" s="279"/>
      <c r="BE672" s="280">
        <v>985</v>
      </c>
      <c r="BF672" s="279"/>
      <c r="BG672" s="280">
        <v>23</v>
      </c>
      <c r="BH672" s="279"/>
      <c r="BI672" s="280">
        <v>2011</v>
      </c>
      <c r="BJ672" s="244"/>
      <c r="BK672" s="244"/>
      <c r="BL672" s="244"/>
      <c r="BM672" s="244"/>
      <c r="BN672" s="244"/>
      <c r="BO672" s="244"/>
      <c r="BP672" s="244"/>
      <c r="BQ672" s="244"/>
      <c r="BR672" s="244"/>
      <c r="BS672" s="244"/>
      <c r="BT672" s="244"/>
      <c r="BU672" s="244"/>
      <c r="BW672" s="244"/>
      <c r="BX672" s="244"/>
      <c r="BY672" s="244"/>
      <c r="BZ672" s="244"/>
      <c r="CA672" s="244"/>
      <c r="CB672" s="244"/>
      <c r="CC672" s="244"/>
      <c r="CE672" s="244"/>
      <c r="CF672" s="244"/>
      <c r="CG672" s="244"/>
      <c r="CH672" s="244"/>
      <c r="CI672" s="244"/>
      <c r="CJ672" s="244"/>
      <c r="CK672" s="244"/>
      <c r="CL672" s="244"/>
      <c r="CM672" s="244"/>
      <c r="CN672" s="244"/>
      <c r="CO672" s="257"/>
      <c r="CP672" s="244"/>
      <c r="CQ672" s="244"/>
      <c r="CR672" s="244"/>
      <c r="CS672" s="244"/>
      <c r="CT672" s="244"/>
      <c r="CU672" s="244"/>
      <c r="CV672" s="244"/>
      <c r="CW672" s="244"/>
      <c r="CX672" s="244"/>
      <c r="CY672" s="244"/>
      <c r="CZ672" s="244"/>
      <c r="DA672" s="244"/>
      <c r="DE672" s="244"/>
      <c r="DF672" s="244"/>
      <c r="DG672" s="244"/>
      <c r="DH672" s="244"/>
      <c r="DI672" s="244"/>
      <c r="DJ672" s="244"/>
      <c r="DK672" s="244"/>
      <c r="DL672" s="244"/>
      <c r="DM672" s="244"/>
      <c r="DN672" s="244"/>
      <c r="DO672" s="244"/>
      <c r="DP672" s="244"/>
      <c r="DQ672" s="244"/>
      <c r="DR672" s="244"/>
      <c r="DS672" s="244"/>
      <c r="DT672" s="244"/>
      <c r="DU672" s="244"/>
      <c r="DV672" s="244"/>
      <c r="DW672" s="244"/>
      <c r="DX672" s="244"/>
      <c r="DY672" s="244"/>
      <c r="DZ672" s="244"/>
      <c r="EA672" s="244"/>
      <c r="EB672" s="244"/>
      <c r="EC672" s="245">
        <v>1330000</v>
      </c>
      <c r="ED672" s="244"/>
      <c r="EE672" s="245">
        <v>738000</v>
      </c>
      <c r="EK672" s="242">
        <v>1.5</v>
      </c>
      <c r="EO672" s="244"/>
      <c r="EP672" s="244"/>
      <c r="GA672" s="254">
        <v>2.1504194567672776</v>
      </c>
      <c r="GB672" s="254"/>
      <c r="GC672" s="254">
        <v>6.9342359494184223</v>
      </c>
      <c r="GD672" s="254"/>
      <c r="GE672" s="254">
        <v>40.584669063989338</v>
      </c>
      <c r="GF672" s="254"/>
      <c r="GG672" s="254">
        <v>119.37991905822086</v>
      </c>
      <c r="GH672" s="254"/>
      <c r="GI672" s="254">
        <v>77.487204108273275</v>
      </c>
      <c r="GJ672" s="254"/>
      <c r="GK672" s="254">
        <v>14.927573229553026</v>
      </c>
      <c r="GL672" s="254"/>
      <c r="GM672" s="254">
        <v>1.7028039287690369</v>
      </c>
      <c r="GN672" s="254"/>
      <c r="GO672" s="254">
        <v>37.702000791526451</v>
      </c>
      <c r="GP672" s="254"/>
      <c r="GQ672" s="254"/>
      <c r="GR672" s="254"/>
      <c r="GS672" s="254"/>
      <c r="GT672" s="254"/>
      <c r="GU672" s="184"/>
      <c r="GV672" s="184"/>
      <c r="GW672" s="184"/>
      <c r="GX672" s="184"/>
      <c r="GY672" s="184"/>
      <c r="GZ672" s="184"/>
      <c r="HC672" s="184"/>
      <c r="HG672" s="184">
        <v>746.05502228817465</v>
      </c>
      <c r="HH672" s="184"/>
      <c r="HI672" s="184">
        <v>2688.0181343366421</v>
      </c>
      <c r="HJ672" s="184"/>
      <c r="HK672" s="184">
        <v>229.60033183966536</v>
      </c>
      <c r="HL672" s="184"/>
      <c r="HM672" s="184">
        <v>4354.8113830352813</v>
      </c>
      <c r="HO672" s="183">
        <v>617.89726796517198</v>
      </c>
      <c r="HQ672" s="154"/>
      <c r="HS672" s="238">
        <v>6</v>
      </c>
      <c r="HT672" s="154"/>
      <c r="HU672" s="239"/>
      <c r="HW672" s="239">
        <v>53.601233780000001</v>
      </c>
      <c r="HX672" s="239"/>
      <c r="HY672" s="154"/>
      <c r="HZ672" s="154"/>
      <c r="IA672" s="184"/>
      <c r="IB672" s="184"/>
      <c r="ID672" s="184"/>
      <c r="IE672" s="185"/>
      <c r="IF672" s="185"/>
      <c r="IG672" s="184"/>
    </row>
    <row r="673" spans="1:241" ht="15" customHeight="1" x14ac:dyDescent="0.35">
      <c r="A673" s="156">
        <v>670</v>
      </c>
      <c r="B673" s="155"/>
      <c r="C673" s="244"/>
      <c r="D673" s="244"/>
      <c r="E673" s="245">
        <v>176273</v>
      </c>
      <c r="F673" s="244"/>
      <c r="G673" s="244"/>
      <c r="H673" s="244"/>
      <c r="I673" s="244"/>
      <c r="J673" s="244"/>
      <c r="K673" s="244"/>
      <c r="L673" s="244"/>
      <c r="M673" s="244"/>
      <c r="N673" s="244"/>
      <c r="O673" s="244"/>
      <c r="P673" s="244"/>
      <c r="Q673" s="244"/>
      <c r="R673" s="244"/>
      <c r="S673" s="244"/>
      <c r="U673" s="244"/>
      <c r="V673" s="244"/>
      <c r="W673" s="244"/>
      <c r="X673" s="244"/>
      <c r="Y673" s="244"/>
      <c r="Z673" s="244"/>
      <c r="AA673" s="244"/>
      <c r="AB673" s="244"/>
      <c r="AC673" s="244"/>
      <c r="AD673" s="244"/>
      <c r="AE673" s="244"/>
      <c r="AF673" s="244"/>
      <c r="AG673" s="244"/>
      <c r="AH673" s="244"/>
      <c r="AI673" s="244"/>
      <c r="AJ673" s="244"/>
      <c r="AK673" s="244"/>
      <c r="AL673" s="244"/>
      <c r="AM673" s="244"/>
      <c r="AN673" s="244"/>
      <c r="AO673" s="244"/>
      <c r="AP673" s="244"/>
      <c r="AQ673" s="244"/>
      <c r="AR673" s="244"/>
      <c r="AS673" s="244"/>
      <c r="AT673" s="244"/>
      <c r="AU673" s="244"/>
      <c r="AV673" s="244"/>
      <c r="AW673" s="244"/>
      <c r="AX673" s="244"/>
      <c r="AY673" s="244"/>
      <c r="AZ673" s="244"/>
      <c r="BA673" s="244"/>
      <c r="BB673" s="244"/>
      <c r="BC673" s="281">
        <v>3750</v>
      </c>
      <c r="BD673" s="27"/>
      <c r="BE673" s="281">
        <v>688</v>
      </c>
      <c r="BF673" s="282" t="s">
        <v>78</v>
      </c>
      <c r="BG673" s="281">
        <v>102</v>
      </c>
      <c r="BH673" s="229" t="e">
        <f>#REF!+0.0001*#REF!</f>
        <v>#REF!</v>
      </c>
      <c r="BI673" s="281">
        <v>2960</v>
      </c>
      <c r="BJ673" s="244"/>
      <c r="BK673" s="244"/>
      <c r="BL673" s="244"/>
      <c r="BM673" s="244"/>
      <c r="BN673" s="244"/>
      <c r="BO673" s="244"/>
      <c r="BP673" s="244"/>
      <c r="BQ673" s="244"/>
      <c r="BR673" s="244"/>
      <c r="BS673" s="244"/>
      <c r="BT673" s="244"/>
      <c r="BU673" s="244"/>
      <c r="BW673" s="244"/>
      <c r="BX673" s="244"/>
      <c r="BY673" s="244"/>
      <c r="BZ673" s="244"/>
      <c r="CA673" s="244"/>
      <c r="CB673" s="244"/>
      <c r="CC673" s="244"/>
      <c r="CE673" s="244"/>
      <c r="CF673" s="244"/>
      <c r="CG673" s="244"/>
      <c r="CH673" s="244"/>
      <c r="CI673" s="244"/>
      <c r="CJ673" s="244"/>
      <c r="CK673" s="244"/>
      <c r="CL673" s="244"/>
      <c r="CM673" s="244"/>
      <c r="CN673" s="244"/>
      <c r="CO673" s="257"/>
      <c r="CP673" s="244"/>
      <c r="CQ673" s="244"/>
      <c r="CR673" s="244"/>
      <c r="CS673" s="244"/>
      <c r="CT673" s="244"/>
      <c r="CU673" s="244"/>
      <c r="CV673" s="244"/>
      <c r="CW673" s="244"/>
      <c r="CX673" s="244"/>
      <c r="CY673" s="244"/>
      <c r="CZ673" s="244"/>
      <c r="DA673" s="244"/>
      <c r="DE673" s="244"/>
      <c r="DF673" s="244"/>
      <c r="DG673" s="244"/>
      <c r="DH673" s="244"/>
      <c r="DI673" s="244"/>
      <c r="DJ673" s="244"/>
      <c r="DK673" s="244"/>
      <c r="DL673" s="244"/>
      <c r="DM673" s="244"/>
      <c r="DN673" s="244"/>
      <c r="DO673" s="244"/>
      <c r="DP673" s="244"/>
      <c r="DQ673" s="244"/>
      <c r="DR673" s="244"/>
      <c r="DS673" s="244"/>
      <c r="DT673" s="244"/>
      <c r="DU673" s="244"/>
      <c r="DV673" s="244"/>
      <c r="DW673" s="244"/>
      <c r="DX673" s="244"/>
      <c r="DY673" s="244"/>
      <c r="DZ673" s="244"/>
      <c r="EA673" s="244"/>
      <c r="EB673" s="244"/>
      <c r="EC673" s="245">
        <v>1376000</v>
      </c>
      <c r="ED673" s="244"/>
      <c r="EE673" s="245">
        <v>711061</v>
      </c>
      <c r="EK673" s="242">
        <v>1.8</v>
      </c>
      <c r="EO673" s="244"/>
      <c r="EP673" s="244"/>
      <c r="GA673" s="254">
        <v>1.0605934767726191</v>
      </c>
      <c r="GB673" s="254"/>
      <c r="GC673" s="254">
        <v>5.8815920953029357</v>
      </c>
      <c r="GD673" s="254"/>
      <c r="GE673" s="254">
        <v>41.775942021382349</v>
      </c>
      <c r="GF673" s="254"/>
      <c r="GG673" s="254">
        <v>106.86109607499537</v>
      </c>
      <c r="GH673" s="254"/>
      <c r="GI673" s="254">
        <v>75.859119384860307</v>
      </c>
      <c r="GJ673" s="254"/>
      <c r="GK673" s="254">
        <v>15.628458058593406</v>
      </c>
      <c r="GL673" s="254"/>
      <c r="GM673" s="254">
        <v>1.8658298346526716</v>
      </c>
      <c r="GN673" s="254"/>
      <c r="GO673" s="254">
        <v>35.993688615959883</v>
      </c>
      <c r="GP673" s="254"/>
      <c r="GQ673" s="254"/>
      <c r="GR673" s="254"/>
      <c r="GS673" s="254"/>
      <c r="GT673" s="254"/>
      <c r="GU673" s="184"/>
      <c r="GV673" s="184"/>
      <c r="GW673" s="184"/>
      <c r="GX673" s="184"/>
      <c r="GY673" s="184"/>
      <c r="GZ673" s="184"/>
      <c r="HC673" s="184"/>
      <c r="HG673" s="184">
        <v>746.88363239629518</v>
      </c>
      <c r="HH673" s="184"/>
      <c r="HI673" s="184">
        <v>3360.6861812019779</v>
      </c>
      <c r="HJ673" s="184"/>
      <c r="HK673" s="184">
        <v>208.33816940968919</v>
      </c>
      <c r="HL673" s="184"/>
      <c r="HM673" s="184">
        <v>5137.0737482299965</v>
      </c>
      <c r="HO673" s="183">
        <v>621.59837934238703</v>
      </c>
      <c r="HQ673" s="154"/>
      <c r="HS673" s="238">
        <v>6</v>
      </c>
      <c r="HT673" s="154"/>
      <c r="HU673" s="239"/>
      <c r="HW673" s="239">
        <v>52.795623890000002</v>
      </c>
      <c r="HX673" s="239"/>
      <c r="HY673" s="154"/>
      <c r="HZ673" s="154"/>
      <c r="IA673" s="184"/>
      <c r="IB673" s="184"/>
      <c r="ID673" s="184"/>
      <c r="IE673" s="185"/>
      <c r="IF673" s="185"/>
      <c r="IG673" s="184"/>
    </row>
    <row r="674" spans="1:241" ht="15" customHeight="1" x14ac:dyDescent="0.25">
      <c r="A674" s="156">
        <v>671</v>
      </c>
      <c r="B674" s="155"/>
      <c r="E674" s="245">
        <v>178779</v>
      </c>
      <c r="F674" s="244"/>
      <c r="G674" s="244"/>
      <c r="H674" s="244"/>
      <c r="I674" s="244"/>
      <c r="J674" s="244"/>
      <c r="K674" s="244"/>
      <c r="L674" s="244"/>
      <c r="M674" s="244"/>
      <c r="N674" s="244"/>
      <c r="O674" s="244"/>
      <c r="P674" s="244"/>
      <c r="Q674" s="244"/>
      <c r="R674" s="244"/>
      <c r="S674" s="244"/>
      <c r="U674" s="244"/>
      <c r="V674" s="244"/>
      <c r="W674" s="244"/>
      <c r="X674" s="244"/>
      <c r="Y674" s="244"/>
      <c r="Z674" s="244"/>
      <c r="AA674" s="244"/>
      <c r="AB674" s="244"/>
      <c r="AC674" s="244"/>
      <c r="AD674" s="244"/>
      <c r="AE674" s="244"/>
      <c r="AF674" s="244"/>
      <c r="AG674" s="244"/>
      <c r="AH674" s="242"/>
      <c r="AI674" s="244"/>
      <c r="AJ674" s="244"/>
      <c r="AK674" s="244"/>
      <c r="AL674" s="244"/>
      <c r="AM674" s="244"/>
      <c r="AN674" s="244"/>
      <c r="AO674" s="244"/>
      <c r="AP674" s="244"/>
      <c r="AQ674" s="244"/>
      <c r="AR674" s="244"/>
      <c r="AS674" s="244"/>
      <c r="AT674" s="244"/>
      <c r="AU674" s="244"/>
      <c r="AV674" s="244"/>
      <c r="AW674" s="244"/>
      <c r="AX674" s="244"/>
      <c r="AY674" s="244"/>
      <c r="AZ674" s="244"/>
      <c r="BA674" s="244"/>
      <c r="BB674" s="244"/>
      <c r="BC674" s="244"/>
      <c r="BD674" s="244"/>
      <c r="BE674" s="244"/>
      <c r="BF674" s="244"/>
      <c r="BG674" s="244"/>
      <c r="BH674" s="244"/>
      <c r="BI674" s="244"/>
      <c r="BJ674" s="244"/>
      <c r="BK674" s="244"/>
      <c r="BL674" s="244"/>
      <c r="BM674" s="244"/>
      <c r="BN674" s="244"/>
      <c r="BO674" s="244"/>
      <c r="BP674" s="244"/>
      <c r="BQ674" s="244"/>
      <c r="BR674" s="244"/>
      <c r="BS674" s="244"/>
      <c r="BT674" s="244"/>
      <c r="BU674" s="244"/>
      <c r="BW674" s="244"/>
      <c r="BX674" s="244"/>
      <c r="BY674" s="244"/>
      <c r="BZ674" s="244"/>
      <c r="CA674" s="244"/>
      <c r="CB674" s="244"/>
      <c r="CC674" s="244"/>
      <c r="CE674" s="244"/>
      <c r="CF674" s="244"/>
      <c r="CG674" s="244"/>
      <c r="CH674" s="244"/>
      <c r="CI674" s="244"/>
      <c r="CJ674" s="244"/>
      <c r="CK674" s="244"/>
      <c r="CL674" s="244"/>
      <c r="CM674" s="244"/>
      <c r="CN674" s="244"/>
      <c r="CO674" s="257"/>
      <c r="CP674" s="244"/>
      <c r="CQ674" s="244"/>
      <c r="CR674" s="244"/>
      <c r="CS674" s="244"/>
      <c r="CT674" s="244"/>
      <c r="CU674" s="244"/>
      <c r="CV674" s="244"/>
      <c r="CW674" s="244"/>
      <c r="CX674" s="244"/>
      <c r="CY674" s="244"/>
      <c r="CZ674" s="244"/>
      <c r="DA674" s="244"/>
      <c r="DE674" s="244"/>
      <c r="DF674" s="244"/>
      <c r="DG674" s="244"/>
      <c r="DH674" s="244"/>
      <c r="DI674" s="244"/>
      <c r="DJ674" s="244"/>
      <c r="DK674" s="244"/>
      <c r="DL674" s="244"/>
      <c r="DM674" s="244"/>
      <c r="DN674" s="244"/>
      <c r="DO674" s="244"/>
      <c r="DP674" s="244"/>
      <c r="DQ674" s="244"/>
      <c r="DR674" s="244"/>
      <c r="DS674" s="244"/>
      <c r="DT674" s="244"/>
      <c r="DU674" s="244"/>
      <c r="DV674" s="244"/>
      <c r="DW674" s="244"/>
      <c r="DX674" s="244"/>
      <c r="DY674" s="244"/>
      <c r="DZ674" s="244"/>
      <c r="EA674" s="244"/>
      <c r="EB674" s="244"/>
      <c r="EC674" s="245">
        <v>1255000</v>
      </c>
      <c r="ED674" s="244"/>
      <c r="EE674" s="245">
        <v>641500</v>
      </c>
      <c r="EK674" s="242">
        <v>2.5</v>
      </c>
      <c r="EO674" s="244"/>
      <c r="EP674" s="244"/>
      <c r="GA674" s="267">
        <v>0.78477695867444974</v>
      </c>
      <c r="GB674" s="267"/>
      <c r="GC674" s="267">
        <v>4.7981342819876955</v>
      </c>
      <c r="GD674" s="267"/>
      <c r="GE674" s="267">
        <v>34.573850769386233</v>
      </c>
      <c r="GF674" s="267"/>
      <c r="GG674" s="267">
        <v>98.904813268545027</v>
      </c>
      <c r="GH674" s="267"/>
      <c r="GI674" s="267">
        <v>70.66061039638214</v>
      </c>
      <c r="GJ674" s="267"/>
      <c r="GK674" s="267">
        <v>15.299241676350567</v>
      </c>
      <c r="GL674" s="267"/>
      <c r="GM674" s="267">
        <v>1.2672486302456574</v>
      </c>
      <c r="GN674" s="267"/>
      <c r="GO674" s="267">
        <v>32.929893611051625</v>
      </c>
      <c r="GP674" s="254"/>
      <c r="GQ674" s="254"/>
      <c r="GR674" s="254"/>
      <c r="GS674" s="254"/>
      <c r="GT674" s="254"/>
      <c r="GU674" s="184"/>
      <c r="GV674" s="184"/>
      <c r="GW674" s="184"/>
      <c r="GX674" s="184"/>
      <c r="GY674" s="184"/>
      <c r="GZ674" s="184"/>
      <c r="HC674" s="184"/>
      <c r="HG674" s="285">
        <v>749.55636787039782</v>
      </c>
      <c r="HH674" s="285"/>
      <c r="HI674" s="285">
        <v>3881.0114252766753</v>
      </c>
      <c r="HJ674" s="285"/>
      <c r="HK674" s="285">
        <v>280.45387625322576</v>
      </c>
      <c r="HL674" s="285"/>
      <c r="HM674" s="285">
        <v>5806.1229630707739</v>
      </c>
      <c r="HO674" s="183">
        <v>679.62762306195509</v>
      </c>
      <c r="HQ674" s="154"/>
      <c r="HS674" s="238">
        <v>6</v>
      </c>
      <c r="HT674" s="154"/>
      <c r="HU674" s="239"/>
      <c r="HW674" s="239">
        <v>37.53380112</v>
      </c>
      <c r="HX674" s="239"/>
      <c r="HY674" s="154"/>
      <c r="HZ674" s="154"/>
      <c r="IA674" s="184"/>
      <c r="IB674" s="184"/>
      <c r="ID674" s="184"/>
      <c r="IE674" s="185"/>
      <c r="IF674" s="185"/>
      <c r="IG674" s="184"/>
    </row>
    <row r="675" spans="1:241" ht="15" customHeight="1" x14ac:dyDescent="0.25">
      <c r="A675" s="156">
        <v>672</v>
      </c>
      <c r="E675" s="245">
        <v>180664</v>
      </c>
      <c r="F675" s="244"/>
      <c r="G675" s="244"/>
      <c r="H675" s="244"/>
      <c r="I675" s="244"/>
      <c r="J675" s="244"/>
      <c r="K675" s="244"/>
      <c r="L675" s="244"/>
      <c r="M675" s="244"/>
      <c r="N675" s="244"/>
      <c r="O675" s="244"/>
      <c r="P675" s="244"/>
      <c r="Q675" s="244"/>
      <c r="R675" s="244"/>
      <c r="S675" s="244"/>
      <c r="U675" s="244"/>
      <c r="V675" s="244"/>
      <c r="W675" s="244"/>
      <c r="X675" s="244"/>
      <c r="Y675" s="244"/>
      <c r="Z675" s="244"/>
      <c r="AA675" s="244"/>
      <c r="AB675" s="244"/>
      <c r="AC675" s="244"/>
      <c r="AD675" s="244"/>
      <c r="AE675" s="244"/>
      <c r="AF675" s="244"/>
      <c r="AG675" s="244"/>
      <c r="AH675" s="242"/>
      <c r="AI675" s="244"/>
      <c r="AJ675" s="244"/>
      <c r="AK675" s="244"/>
      <c r="AL675" s="244"/>
      <c r="AM675" s="244"/>
      <c r="AN675" s="244"/>
      <c r="AO675" s="244"/>
      <c r="AP675" s="244"/>
      <c r="AQ675" s="244"/>
      <c r="AR675" s="244"/>
      <c r="AS675" s="244"/>
      <c r="AT675" s="244"/>
      <c r="AU675" s="244"/>
      <c r="AV675" s="244"/>
      <c r="AW675" s="244"/>
      <c r="AX675" s="244"/>
      <c r="AY675" s="244"/>
      <c r="AZ675" s="244"/>
      <c r="BA675" s="244"/>
      <c r="BB675" s="244"/>
      <c r="BC675" s="244"/>
      <c r="BD675" s="244"/>
      <c r="BE675" s="244"/>
      <c r="BF675" s="244"/>
      <c r="BG675" s="244"/>
      <c r="BH675" s="244"/>
      <c r="BI675" s="244"/>
      <c r="BJ675" s="244"/>
      <c r="BK675" s="244"/>
      <c r="BL675" s="244"/>
      <c r="BM675" s="244"/>
      <c r="BN675" s="244"/>
      <c r="BO675" s="244"/>
      <c r="BP675" s="244"/>
      <c r="BQ675" s="244"/>
      <c r="BR675" s="244"/>
      <c r="BS675" s="244"/>
      <c r="BT675" s="244"/>
      <c r="BU675" s="244"/>
      <c r="BW675" s="244"/>
      <c r="BX675" s="244"/>
      <c r="BY675" s="244"/>
      <c r="BZ675" s="244"/>
      <c r="CA675" s="244"/>
      <c r="CB675" s="244"/>
      <c r="CC675" s="244"/>
      <c r="CE675" s="244"/>
      <c r="CF675" s="244"/>
      <c r="CG675" s="244"/>
      <c r="CH675" s="244"/>
      <c r="CI675" s="244"/>
      <c r="CJ675" s="244"/>
      <c r="CK675" s="244"/>
      <c r="CL675" s="244"/>
      <c r="CM675" s="244"/>
      <c r="CN675" s="244"/>
      <c r="CO675" s="257"/>
      <c r="CP675" s="244"/>
      <c r="CQ675" s="244"/>
      <c r="CR675" s="244"/>
      <c r="CS675" s="244"/>
      <c r="CT675" s="244"/>
      <c r="CU675" s="244"/>
      <c r="CV675" s="244"/>
      <c r="CW675" s="244"/>
      <c r="CX675" s="244"/>
      <c r="CY675" s="244"/>
      <c r="CZ675" s="244"/>
      <c r="DA675" s="244"/>
      <c r="DE675" s="244"/>
      <c r="DF675" s="244"/>
      <c r="DG675" s="244"/>
      <c r="DH675" s="244"/>
      <c r="DI675" s="244"/>
      <c r="DJ675" s="244"/>
      <c r="DK675" s="244"/>
      <c r="DL675" s="244"/>
      <c r="DM675" s="244"/>
      <c r="DN675" s="244"/>
      <c r="DO675" s="244"/>
      <c r="DP675" s="244"/>
      <c r="DQ675" s="244"/>
      <c r="DR675" s="244"/>
      <c r="DS675" s="244"/>
      <c r="DT675" s="244"/>
      <c r="DU675" s="244"/>
      <c r="DV675" s="244"/>
      <c r="DW675" s="244"/>
      <c r="DX675" s="244"/>
      <c r="DY675" s="244"/>
      <c r="DZ675" s="244"/>
      <c r="EA675" s="244"/>
      <c r="EB675" s="244"/>
      <c r="EC675" s="245">
        <v>1366000</v>
      </c>
      <c r="ED675" s="244"/>
      <c r="EE675" s="245">
        <v>697500</v>
      </c>
      <c r="EK675" s="242">
        <v>1.9</v>
      </c>
      <c r="EO675" s="244"/>
      <c r="EP675" s="244"/>
      <c r="GA675" s="267">
        <v>0.58858151854031782</v>
      </c>
      <c r="GB675" s="267"/>
      <c r="GC675" s="267">
        <v>4.4444444444444446</v>
      </c>
      <c r="GD675" s="267"/>
      <c r="GE675" s="267">
        <v>33.510420923579893</v>
      </c>
      <c r="GF675" s="267"/>
      <c r="GG675" s="267">
        <v>104.55227613806903</v>
      </c>
      <c r="GH675" s="267"/>
      <c r="GI675" s="267">
        <v>68.625867915388341</v>
      </c>
      <c r="GJ675" s="267"/>
      <c r="GK675" s="267">
        <v>15.539876752701616</v>
      </c>
      <c r="GL675" s="267"/>
      <c r="GM675" s="267">
        <v>0.69330097928763335</v>
      </c>
      <c r="GN675" s="267"/>
      <c r="GO675" s="267">
        <v>33.391851807010113</v>
      </c>
      <c r="GP675" s="254"/>
      <c r="GQ675" s="254"/>
      <c r="GR675" s="254"/>
      <c r="GS675" s="254"/>
      <c r="GT675" s="254"/>
      <c r="GU675" s="184"/>
      <c r="GV675" s="184"/>
      <c r="GW675" s="184"/>
      <c r="GX675" s="184"/>
      <c r="GY675" s="184"/>
      <c r="GZ675" s="184"/>
      <c r="HC675" s="184"/>
      <c r="HG675" s="285">
        <v>745.65850148804657</v>
      </c>
      <c r="HH675" s="285"/>
      <c r="HI675" s="285">
        <v>4705.6066106332646</v>
      </c>
      <c r="HJ675" s="285"/>
      <c r="HK675" s="285">
        <v>245.82747380929021</v>
      </c>
      <c r="HL675" s="285"/>
      <c r="HM675" s="285">
        <v>6488.5371357556332</v>
      </c>
      <c r="HO675" s="183">
        <v>728.27345493598239</v>
      </c>
      <c r="HQ675" s="154"/>
      <c r="HS675" s="238">
        <v>6</v>
      </c>
      <c r="HT675" s="154"/>
      <c r="HU675" s="239"/>
      <c r="HW675" s="239">
        <v>28.74401847</v>
      </c>
      <c r="HX675" s="239"/>
      <c r="HY675" s="154"/>
      <c r="HZ675" s="154"/>
      <c r="IA675" s="184"/>
      <c r="IB675" s="184"/>
      <c r="ID675" s="184"/>
      <c r="IE675" s="185"/>
      <c r="IF675" s="185"/>
      <c r="IG675" s="184"/>
    </row>
    <row r="676" spans="1:241" ht="15" customHeight="1" x14ac:dyDescent="0.35">
      <c r="A676" s="198">
        <v>673</v>
      </c>
      <c r="E676" s="245">
        <v>171167</v>
      </c>
      <c r="F676" s="244"/>
      <c r="G676" s="244"/>
      <c r="H676" s="244"/>
      <c r="I676" s="244"/>
      <c r="J676" s="244"/>
      <c r="K676" s="244"/>
      <c r="L676" s="244"/>
      <c r="M676" s="244"/>
      <c r="N676" s="244"/>
      <c r="O676" s="244"/>
      <c r="P676" s="244"/>
      <c r="Q676" s="244"/>
      <c r="R676" s="244"/>
      <c r="S676" s="244"/>
      <c r="U676" s="244"/>
      <c r="V676" s="244"/>
      <c r="W676" s="244"/>
      <c r="X676" s="244"/>
      <c r="Y676" s="244"/>
      <c r="Z676" s="244"/>
      <c r="AA676" s="244"/>
      <c r="AB676" s="244"/>
      <c r="AC676" s="244"/>
      <c r="AD676" s="244"/>
      <c r="AE676" s="244"/>
      <c r="AF676" s="244"/>
      <c r="AG676" s="244"/>
      <c r="AH676" s="242"/>
      <c r="AI676" s="244"/>
      <c r="AJ676" s="244"/>
      <c r="AK676" s="244"/>
      <c r="AL676" s="244"/>
      <c r="AM676" s="244"/>
      <c r="AN676" s="244"/>
      <c r="AO676" s="244"/>
      <c r="AP676" s="244"/>
      <c r="AQ676" s="244"/>
      <c r="AR676" s="244"/>
      <c r="AS676" s="244"/>
      <c r="AT676" s="244"/>
      <c r="AU676" s="244"/>
      <c r="AV676" s="244"/>
      <c r="AW676" s="244"/>
      <c r="AX676" s="244"/>
      <c r="AY676" s="244"/>
      <c r="AZ676" s="244"/>
      <c r="BA676" s="244"/>
      <c r="BB676" s="244"/>
      <c r="BC676" s="244"/>
      <c r="BD676" s="244"/>
      <c r="BE676" s="244"/>
      <c r="BF676" s="244"/>
      <c r="BG676" s="244"/>
      <c r="BH676" s="244"/>
      <c r="BI676" s="244"/>
      <c r="BJ676" s="244"/>
      <c r="BK676" s="244"/>
      <c r="BL676" s="244"/>
      <c r="BM676" s="244"/>
      <c r="BN676" s="244"/>
      <c r="BO676" s="244"/>
      <c r="BP676" s="244"/>
      <c r="BQ676" s="244"/>
      <c r="BR676" s="244"/>
      <c r="BS676" s="244"/>
      <c r="BT676" s="244"/>
      <c r="BU676" s="244"/>
      <c r="BW676" s="244"/>
      <c r="BX676" s="244"/>
      <c r="BY676" s="244"/>
      <c r="BZ676" s="244"/>
      <c r="CA676" s="244"/>
      <c r="CB676" s="244"/>
      <c r="CC676" s="244"/>
      <c r="CE676" s="244"/>
      <c r="CF676" s="244"/>
      <c r="CG676" s="244"/>
      <c r="CH676" s="244"/>
      <c r="CI676" s="244"/>
      <c r="CJ676" s="244"/>
      <c r="CK676" s="244"/>
      <c r="CL676" s="244"/>
      <c r="CM676" s="244"/>
      <c r="CN676" s="244"/>
      <c r="CO676" s="257"/>
      <c r="CP676" s="244"/>
      <c r="CQ676" s="244"/>
      <c r="CR676" s="244"/>
      <c r="CS676" s="244"/>
      <c r="CT676" s="244"/>
      <c r="CU676" s="244"/>
      <c r="CV676" s="244"/>
      <c r="CW676" s="244"/>
      <c r="CX676" s="244"/>
      <c r="CY676" s="244"/>
      <c r="CZ676" s="244"/>
      <c r="DA676" s="244"/>
      <c r="DE676" s="244"/>
      <c r="DF676" s="244"/>
      <c r="DG676" s="244"/>
      <c r="DH676" s="244"/>
      <c r="DI676" s="244"/>
      <c r="DJ676" s="244"/>
      <c r="DK676" s="244"/>
      <c r="DL676" s="244"/>
      <c r="DM676" s="244"/>
      <c r="DN676" s="244"/>
      <c r="DO676" s="244"/>
      <c r="DP676" s="244"/>
      <c r="DQ676" s="244"/>
      <c r="DR676" s="244"/>
      <c r="DS676" s="244"/>
      <c r="DT676" s="244"/>
      <c r="DU676" s="244"/>
      <c r="DV676" s="244"/>
      <c r="DW676" s="244"/>
      <c r="DX676" s="244"/>
      <c r="DY676" s="244"/>
      <c r="DZ676" s="244"/>
      <c r="EA676" s="244"/>
      <c r="EB676" s="244"/>
      <c r="ED676" s="244"/>
      <c r="EK676" s="242">
        <v>2.6</v>
      </c>
      <c r="EO676" s="244"/>
      <c r="EP676" s="244"/>
      <c r="GA676" s="267">
        <v>0.56341206349079809</v>
      </c>
      <c r="GB676" s="267"/>
      <c r="GC676" s="267">
        <v>6.4826004795077168</v>
      </c>
      <c r="GD676" s="267"/>
      <c r="GE676" s="267">
        <v>27.994928188476027</v>
      </c>
      <c r="GF676" s="267"/>
      <c r="GG676" s="267">
        <v>96.216929919966361</v>
      </c>
      <c r="GH676" s="267"/>
      <c r="GI676" s="267">
        <v>73.386692132829523</v>
      </c>
      <c r="GJ676" s="267"/>
      <c r="GK676" s="267">
        <v>14.690863766773653</v>
      </c>
      <c r="GL676" s="267"/>
      <c r="GM676" s="267">
        <v>1.2186340558289417</v>
      </c>
      <c r="GN676" s="267"/>
      <c r="GO676" s="267">
        <v>32.206151713010712</v>
      </c>
      <c r="GP676" s="254"/>
      <c r="GQ676" s="254"/>
      <c r="GR676" s="254"/>
      <c r="GS676" s="254"/>
      <c r="GT676" s="254"/>
      <c r="GU676" s="184"/>
      <c r="GV676" s="184"/>
      <c r="GW676" s="184"/>
      <c r="GX676" s="184"/>
      <c r="GY676" s="184"/>
      <c r="GZ676" s="184"/>
      <c r="HC676" s="184"/>
      <c r="HG676" s="184"/>
      <c r="HH676" s="184"/>
      <c r="HI676" s="184"/>
      <c r="HJ676" s="184"/>
      <c r="HK676" s="184"/>
      <c r="HL676" s="184"/>
      <c r="HM676" s="184"/>
      <c r="HO676" s="183">
        <v>808.36583948875432</v>
      </c>
      <c r="HQ676" s="154"/>
      <c r="HS676" s="238">
        <v>6</v>
      </c>
      <c r="HT676" s="154"/>
      <c r="HU676" s="239"/>
      <c r="HW676">
        <v>39.610149</v>
      </c>
      <c r="HX676" s="239"/>
      <c r="HY676" s="154"/>
      <c r="HZ676" s="154"/>
      <c r="IA676" s="184"/>
      <c r="IB676" s="184"/>
      <c r="ID676" s="184"/>
      <c r="IE676" s="185"/>
      <c r="IF676" s="185"/>
      <c r="IG676" s="184"/>
    </row>
    <row r="677" spans="1:241" ht="15" customHeight="1" x14ac:dyDescent="0.35">
      <c r="A677" s="156">
        <v>674</v>
      </c>
      <c r="E677" s="245">
        <v>172607</v>
      </c>
      <c r="F677" s="244"/>
      <c r="G677" s="244"/>
      <c r="H677" s="244"/>
      <c r="I677" s="244"/>
      <c r="J677" s="244"/>
      <c r="K677" s="244"/>
      <c r="L677" s="244"/>
      <c r="M677" s="244"/>
      <c r="N677" s="244"/>
      <c r="O677" s="244"/>
      <c r="P677" s="244"/>
      <c r="Q677" s="244"/>
      <c r="R677" s="244"/>
      <c r="S677" s="244"/>
      <c r="U677" s="244"/>
      <c r="V677" s="244"/>
      <c r="W677" s="244"/>
      <c r="X677" s="244"/>
      <c r="Y677" s="244"/>
      <c r="Z677" s="244"/>
      <c r="AA677" s="244"/>
      <c r="AB677" s="244"/>
      <c r="AC677" s="244"/>
      <c r="AD677" s="244"/>
      <c r="AE677" s="244"/>
      <c r="AF677" s="244"/>
      <c r="AG677" s="244"/>
      <c r="AH677" s="242"/>
      <c r="AI677" s="244"/>
      <c r="AJ677" s="244"/>
      <c r="AK677" s="244"/>
      <c r="AL677" s="244"/>
      <c r="AM677" s="244"/>
      <c r="AN677" s="244"/>
      <c r="AO677" s="244"/>
      <c r="AP677" s="244"/>
      <c r="AQ677" s="244"/>
      <c r="AR677" s="244"/>
      <c r="AS677" s="244"/>
      <c r="AT677" s="244"/>
      <c r="AU677" s="244"/>
      <c r="AV677" s="244"/>
      <c r="AW677" s="244"/>
      <c r="AX677" s="244"/>
      <c r="AY677" s="244"/>
      <c r="AZ677" s="244"/>
      <c r="BA677" s="244"/>
      <c r="BB677" s="244"/>
      <c r="BC677" s="244"/>
      <c r="BD677" s="244"/>
      <c r="BE677" s="244"/>
      <c r="BF677" s="244"/>
      <c r="BG677" s="244"/>
      <c r="BH677" s="244"/>
      <c r="BI677" s="244"/>
      <c r="BJ677" s="244"/>
      <c r="BK677" s="244"/>
      <c r="BL677" s="244"/>
      <c r="BM677" s="244"/>
      <c r="BN677" s="244"/>
      <c r="BO677" s="244"/>
      <c r="BP677" s="244"/>
      <c r="BQ677" s="244"/>
      <c r="BR677" s="244"/>
      <c r="BS677" s="244"/>
      <c r="BT677" s="244"/>
      <c r="BU677" s="244"/>
      <c r="BW677" s="244"/>
      <c r="BX677" s="244"/>
      <c r="BY677" s="244"/>
      <c r="BZ677" s="244"/>
      <c r="CA677" s="244"/>
      <c r="CB677" s="244"/>
      <c r="CC677" s="244"/>
      <c r="CE677" s="244"/>
      <c r="CF677" s="244"/>
      <c r="CG677" s="244"/>
      <c r="CH677" s="244"/>
      <c r="CI677" s="244"/>
      <c r="CJ677" s="244"/>
      <c r="CK677" s="244"/>
      <c r="CL677" s="244"/>
      <c r="CM677" s="244"/>
      <c r="CN677" s="244"/>
      <c r="CO677" s="257"/>
      <c r="CP677" s="244"/>
      <c r="CQ677" s="244"/>
      <c r="CR677" s="244"/>
      <c r="CS677" s="244"/>
      <c r="CT677" s="244"/>
      <c r="CU677" s="244"/>
      <c r="CV677" s="244"/>
      <c r="CW677" s="244"/>
      <c r="CX677" s="244"/>
      <c r="CY677" s="244"/>
      <c r="CZ677" s="244"/>
      <c r="DA677" s="244"/>
      <c r="DE677" s="244"/>
      <c r="DF677" s="244"/>
      <c r="DG677" s="244"/>
      <c r="DH677" s="244"/>
      <c r="DI677" s="244"/>
      <c r="DJ677" s="244"/>
      <c r="DK677" s="244"/>
      <c r="DL677" s="244"/>
      <c r="DM677" s="244"/>
      <c r="DN677" s="244"/>
      <c r="DO677" s="244"/>
      <c r="DP677" s="244"/>
      <c r="DQ677" s="244"/>
      <c r="DR677" s="244"/>
      <c r="DS677" s="244"/>
      <c r="DT677" s="244"/>
      <c r="DU677" s="244"/>
      <c r="DV677" s="244"/>
      <c r="DW677" s="244"/>
      <c r="DX677" s="244"/>
      <c r="DY677" s="244"/>
      <c r="DZ677" s="244"/>
      <c r="EA677" s="244"/>
      <c r="EB677" s="244"/>
      <c r="ED677" s="244"/>
      <c r="EK677" s="242">
        <v>1</v>
      </c>
      <c r="EO677" s="244"/>
      <c r="EP677" s="244"/>
      <c r="GA677" s="267">
        <v>0.54030696840077286</v>
      </c>
      <c r="GB677" s="267"/>
      <c r="GC677" s="267">
        <v>4.3972883463781853</v>
      </c>
      <c r="GD677" s="267"/>
      <c r="GE677" s="267">
        <v>21.770575495238347</v>
      </c>
      <c r="GF677" s="267"/>
      <c r="GG677" s="267">
        <v>71.963464107420677</v>
      </c>
      <c r="GH677" s="267"/>
      <c r="GI677" s="267">
        <v>55.889096108881709</v>
      </c>
      <c r="GJ677" s="267"/>
      <c r="GK677" s="267">
        <v>11.551369170909275</v>
      </c>
      <c r="GL677" s="267"/>
      <c r="GM677" s="267">
        <v>1.0491762166947591</v>
      </c>
      <c r="GN677" s="267"/>
      <c r="GO677" s="267">
        <v>24.270881784457785</v>
      </c>
      <c r="GP677" s="254"/>
      <c r="GQ677" s="254"/>
      <c r="GR677" s="254"/>
      <c r="GS677" s="254"/>
      <c r="GT677" s="254"/>
      <c r="GU677" s="184"/>
      <c r="GV677" s="184"/>
      <c r="GW677" s="184"/>
      <c r="GX677" s="184"/>
      <c r="GY677" s="184"/>
      <c r="GZ677" s="184"/>
      <c r="HC677" s="184"/>
      <c r="HG677" s="184"/>
      <c r="HH677" s="184"/>
      <c r="HI677" s="184"/>
      <c r="HJ677" s="184"/>
      <c r="HK677" s="184"/>
      <c r="HL677" s="184"/>
      <c r="HM677" s="184"/>
      <c r="HO677" s="284">
        <v>783.65630505199749</v>
      </c>
      <c r="HQ677" s="154"/>
      <c r="HS677" s="238">
        <v>6</v>
      </c>
      <c r="HT677" s="154"/>
      <c r="HU677" s="239"/>
      <c r="HW677">
        <v>56.114551280000001</v>
      </c>
      <c r="HX677" s="239"/>
      <c r="HY677" s="154"/>
      <c r="HZ677" s="154"/>
      <c r="IA677" s="184"/>
      <c r="IB677" s="184"/>
      <c r="ID677" s="184"/>
      <c r="IE677" s="185"/>
      <c r="IF677" s="185"/>
      <c r="IG677" s="184"/>
    </row>
    <row r="678" spans="1:241" ht="15" customHeight="1" x14ac:dyDescent="0.35">
      <c r="A678" s="156">
        <v>675</v>
      </c>
      <c r="E678" s="245">
        <v>178639</v>
      </c>
      <c r="F678" s="244"/>
      <c r="G678" s="244"/>
      <c r="H678" s="244"/>
      <c r="I678" s="244"/>
      <c r="J678" s="244"/>
      <c r="K678" s="244"/>
      <c r="L678" s="244"/>
      <c r="M678" s="244"/>
      <c r="N678" s="244"/>
      <c r="O678" s="244"/>
      <c r="P678" s="244"/>
      <c r="Q678" s="244"/>
      <c r="R678" s="244"/>
      <c r="S678" s="244"/>
      <c r="U678" s="244"/>
      <c r="V678" s="244"/>
      <c r="W678" s="244"/>
      <c r="X678" s="244"/>
      <c r="Y678" s="244"/>
      <c r="Z678" s="244"/>
      <c r="AA678" s="244"/>
      <c r="AB678" s="244"/>
      <c r="AC678" s="244"/>
      <c r="AD678" s="244"/>
      <c r="AE678" s="244"/>
      <c r="AF678" s="244"/>
      <c r="AG678" s="244"/>
      <c r="AH678" s="242"/>
      <c r="AI678" s="244"/>
      <c r="AJ678" s="244"/>
      <c r="AK678" s="244"/>
      <c r="AL678" s="244"/>
      <c r="AM678" s="244"/>
      <c r="AN678" s="244"/>
      <c r="AO678" s="244"/>
      <c r="AP678" s="244"/>
      <c r="AQ678" s="244"/>
      <c r="AR678" s="244"/>
      <c r="AS678" s="244"/>
      <c r="AT678" s="244"/>
      <c r="AU678" s="244"/>
      <c r="AV678" s="244"/>
      <c r="AW678" s="244"/>
      <c r="AX678" s="244"/>
      <c r="AY678" s="244"/>
      <c r="AZ678" s="244"/>
      <c r="BA678" s="244"/>
      <c r="BB678" s="244"/>
      <c r="BC678" s="244"/>
      <c r="BD678" s="244"/>
      <c r="BE678" s="244"/>
      <c r="BF678" s="244"/>
      <c r="BG678" s="244"/>
      <c r="BH678" s="244"/>
      <c r="BI678" s="244"/>
      <c r="BJ678" s="244"/>
      <c r="BK678" s="244"/>
      <c r="BL678" s="244"/>
      <c r="BM678" s="244"/>
      <c r="BN678" s="244"/>
      <c r="BO678" s="244"/>
      <c r="BP678" s="244"/>
      <c r="BQ678" s="244"/>
      <c r="BR678" s="244"/>
      <c r="BS678" s="244"/>
      <c r="BT678" s="244"/>
      <c r="BU678" s="244"/>
      <c r="BW678" s="244"/>
      <c r="BX678" s="244"/>
      <c r="BY678" s="244"/>
      <c r="BZ678" s="244"/>
      <c r="CA678" s="244"/>
      <c r="CB678" s="244"/>
      <c r="CC678" s="244"/>
      <c r="CE678" s="244"/>
      <c r="CF678" s="244"/>
      <c r="CG678" s="244"/>
      <c r="CH678" s="244"/>
      <c r="CI678" s="244"/>
      <c r="CJ678" s="244"/>
      <c r="CK678" s="244"/>
      <c r="CL678" s="244"/>
      <c r="CM678" s="244"/>
      <c r="CN678" s="244"/>
      <c r="CO678" s="257"/>
      <c r="CP678" s="244"/>
      <c r="CQ678" s="244"/>
      <c r="CR678" s="244"/>
      <c r="CS678" s="244"/>
      <c r="CT678" s="244"/>
      <c r="CU678" s="244"/>
      <c r="CV678" s="244"/>
      <c r="CW678" s="244"/>
      <c r="CX678" s="244"/>
      <c r="CY678" s="244"/>
      <c r="CZ678" s="244"/>
      <c r="DA678" s="244"/>
      <c r="DE678" s="244"/>
      <c r="DF678" s="244"/>
      <c r="DG678" s="244"/>
      <c r="DH678" s="244"/>
      <c r="DI678" s="244"/>
      <c r="DJ678" s="244"/>
      <c r="DK678" s="244"/>
      <c r="DL678" s="244"/>
      <c r="DM678" s="244"/>
      <c r="DN678" s="244"/>
      <c r="DO678" s="244"/>
      <c r="DP678" s="244"/>
      <c r="DQ678" s="244"/>
      <c r="DR678" s="244"/>
      <c r="DS678" s="244"/>
      <c r="DT678" s="244"/>
      <c r="DU678" s="244"/>
      <c r="DV678" s="244"/>
      <c r="DW678" s="244"/>
      <c r="DX678" s="244"/>
      <c r="DY678" s="244"/>
      <c r="DZ678" s="244"/>
      <c r="EA678" s="244"/>
      <c r="EB678" s="244"/>
      <c r="EC678"/>
      <c r="EE678"/>
      <c r="EK678" s="242">
        <v>1.6</v>
      </c>
      <c r="EO678" s="244"/>
      <c r="EP678" s="244"/>
      <c r="GA678" s="267"/>
      <c r="GB678" s="267"/>
      <c r="GC678" s="267"/>
      <c r="GD678" s="267"/>
      <c r="GE678" s="267"/>
      <c r="GF678" s="267"/>
      <c r="GG678" s="267"/>
      <c r="GH678" s="267"/>
      <c r="GI678" s="267"/>
      <c r="GJ678" s="267"/>
      <c r="GK678" s="267"/>
      <c r="GL678" s="267"/>
      <c r="GM678" s="267"/>
      <c r="GN678" s="267"/>
      <c r="GO678" s="267"/>
      <c r="GP678" s="254"/>
      <c r="GQ678" s="254"/>
      <c r="GR678" s="254"/>
      <c r="GS678" s="254"/>
      <c r="GT678" s="254"/>
      <c r="GU678" s="184"/>
      <c r="GV678" s="184"/>
      <c r="GW678" s="184"/>
      <c r="GX678" s="184"/>
      <c r="GY678" s="184"/>
      <c r="GZ678" s="184"/>
      <c r="HC678" s="184"/>
      <c r="HG678" s="184"/>
      <c r="HH678" s="184"/>
      <c r="HI678" s="184"/>
      <c r="HJ678" s="184"/>
      <c r="HK678" s="184"/>
      <c r="HL678" s="184"/>
      <c r="HM678" s="184"/>
      <c r="HO678" s="284">
        <v>853.08386917059363</v>
      </c>
      <c r="HQ678" s="154"/>
      <c r="HS678" s="238"/>
      <c r="HT678" s="154"/>
      <c r="HU678" s="239"/>
      <c r="HW678" s="239">
        <v>62.9</v>
      </c>
      <c r="HX678" s="239"/>
      <c r="HY678" s="154"/>
      <c r="HZ678" s="154"/>
      <c r="IA678" s="184"/>
      <c r="IB678" s="184"/>
      <c r="ID678" s="184"/>
      <c r="IE678" s="185"/>
      <c r="IF678" s="185"/>
      <c r="IG678" s="184"/>
    </row>
    <row r="679" spans="1:241" ht="15" customHeight="1" x14ac:dyDescent="0.35">
      <c r="A679" s="156">
        <v>676</v>
      </c>
      <c r="B679" s="197" t="s">
        <v>79</v>
      </c>
      <c r="F679" s="244"/>
      <c r="G679" s="244"/>
      <c r="H679" s="244"/>
      <c r="I679" s="244"/>
      <c r="J679" s="244"/>
      <c r="K679" s="244"/>
      <c r="L679" s="244"/>
      <c r="M679" s="244"/>
      <c r="N679" s="244"/>
      <c r="O679" s="244"/>
      <c r="P679" s="244"/>
      <c r="Q679" s="244"/>
      <c r="R679" s="244"/>
      <c r="S679" s="244"/>
      <c r="U679" s="244"/>
      <c r="V679" s="244"/>
      <c r="W679" s="244"/>
      <c r="X679" s="244"/>
      <c r="Y679" s="244"/>
      <c r="Z679" s="244"/>
      <c r="AA679" s="244"/>
      <c r="AB679" s="244"/>
      <c r="AC679" s="244"/>
      <c r="AD679" s="244"/>
      <c r="AE679" s="244"/>
      <c r="AF679" s="244"/>
      <c r="AG679" s="244"/>
      <c r="AH679" s="242"/>
      <c r="AI679" s="244"/>
      <c r="AJ679" s="244"/>
      <c r="AK679" s="244"/>
      <c r="AL679" s="244"/>
      <c r="AM679" s="244"/>
      <c r="AN679" s="244"/>
      <c r="AO679" s="244"/>
      <c r="AP679" s="244"/>
      <c r="AQ679" s="244"/>
      <c r="AR679" s="244"/>
      <c r="AS679" s="244"/>
      <c r="AT679" s="244"/>
      <c r="AU679" s="244"/>
      <c r="AV679" s="244"/>
      <c r="AW679" s="244"/>
      <c r="AX679" s="244"/>
      <c r="AY679" s="244"/>
      <c r="AZ679" s="244"/>
      <c r="BA679" s="244"/>
      <c r="BB679" s="244"/>
      <c r="BC679" s="244"/>
      <c r="BD679" s="244"/>
      <c r="BE679" s="244"/>
      <c r="BF679" s="244"/>
      <c r="BG679" s="244"/>
      <c r="BH679" s="244"/>
      <c r="BI679" s="244"/>
      <c r="BJ679" s="244"/>
      <c r="BK679" s="244"/>
      <c r="BL679" s="244"/>
      <c r="BM679" s="244"/>
      <c r="BN679" s="244"/>
      <c r="BO679" s="244"/>
      <c r="BP679" s="244"/>
      <c r="BQ679" s="244"/>
      <c r="BR679" s="244"/>
      <c r="BS679" s="244"/>
      <c r="BT679" s="244"/>
      <c r="BU679" s="244"/>
      <c r="BW679" s="244"/>
      <c r="BX679" s="244"/>
      <c r="BY679" s="244"/>
      <c r="BZ679" s="244"/>
      <c r="CA679" s="244"/>
      <c r="CB679" s="244"/>
      <c r="CC679" s="244"/>
      <c r="CE679" s="244"/>
      <c r="CF679" s="244"/>
      <c r="CG679" s="244"/>
      <c r="CH679" s="244"/>
      <c r="CI679" s="244"/>
      <c r="CJ679" s="244"/>
      <c r="CK679" s="244"/>
      <c r="CL679" s="244"/>
      <c r="CM679" s="244"/>
      <c r="CN679" s="244"/>
      <c r="CO679" s="257"/>
      <c r="CP679" s="244"/>
      <c r="CQ679" s="244"/>
      <c r="CR679" s="244"/>
      <c r="CS679" s="244"/>
      <c r="CT679" s="244"/>
      <c r="CU679" s="244"/>
      <c r="CV679" s="244"/>
      <c r="CW679" s="244"/>
      <c r="CX679" s="244"/>
      <c r="CY679" s="244"/>
      <c r="CZ679" s="244"/>
      <c r="DA679" s="244"/>
      <c r="DE679" s="244"/>
      <c r="DF679" s="244"/>
      <c r="DG679" s="244"/>
      <c r="DH679" s="244"/>
      <c r="DI679" s="244"/>
      <c r="DJ679" s="244"/>
      <c r="DK679" s="244"/>
      <c r="DL679" s="244"/>
      <c r="DM679" s="244"/>
      <c r="DN679" s="244"/>
      <c r="DO679" s="244"/>
      <c r="DP679" s="244"/>
      <c r="DQ679" s="244"/>
      <c r="DR679" s="244"/>
      <c r="DS679" s="244"/>
      <c r="DT679" s="244"/>
      <c r="DU679" s="244"/>
      <c r="DV679" s="244"/>
      <c r="DW679" s="244"/>
      <c r="DX679" s="244"/>
      <c r="DY679" s="244"/>
      <c r="DZ679" s="244"/>
      <c r="EA679" s="244"/>
      <c r="EB679" s="244"/>
      <c r="EC679"/>
      <c r="ED679" s="244"/>
      <c r="EE679"/>
      <c r="EK679" s="242"/>
      <c r="EO679" s="244"/>
      <c r="EP679" s="244"/>
      <c r="GA679" s="254"/>
      <c r="GB679" s="254"/>
      <c r="GC679" s="254"/>
      <c r="GD679" s="254"/>
      <c r="GE679" s="254"/>
      <c r="GF679" s="254"/>
      <c r="GG679" s="254"/>
      <c r="GH679" s="254"/>
      <c r="GI679" s="254"/>
      <c r="GJ679" s="254"/>
      <c r="GK679" s="254"/>
      <c r="GL679" s="254"/>
      <c r="GM679" s="254"/>
      <c r="GN679" s="254"/>
      <c r="GO679" s="254"/>
      <c r="GP679" s="254"/>
      <c r="GQ679" s="254"/>
      <c r="GR679" s="254"/>
      <c r="GS679" s="254"/>
      <c r="GT679" s="254"/>
      <c r="GU679" s="184"/>
      <c r="GV679" s="184"/>
      <c r="GW679" s="184"/>
      <c r="GX679" s="184"/>
      <c r="GY679" s="184"/>
      <c r="GZ679" s="184"/>
      <c r="HC679" s="184"/>
      <c r="HG679" s="184"/>
      <c r="HH679" s="184"/>
      <c r="HI679" s="184"/>
      <c r="HJ679" s="184"/>
      <c r="HK679" s="184"/>
      <c r="HL679" s="184"/>
      <c r="HM679" s="184"/>
      <c r="HO679" s="183"/>
      <c r="HQ679" s="154"/>
      <c r="HS679" s="238"/>
      <c r="HT679" s="154"/>
      <c r="HU679" s="239"/>
      <c r="HW679" s="239"/>
      <c r="HX679" s="239"/>
      <c r="HY679" s="154"/>
      <c r="HZ679" s="154"/>
      <c r="IA679" s="184"/>
      <c r="IB679" s="184"/>
      <c r="ID679" s="184"/>
      <c r="IE679" s="185"/>
      <c r="IF679" s="185"/>
      <c r="IG679" s="184"/>
    </row>
    <row r="680" spans="1:241" ht="15" customHeight="1" x14ac:dyDescent="0.25">
      <c r="A680" s="156">
        <v>677</v>
      </c>
      <c r="B680" s="197">
        <v>1991</v>
      </c>
      <c r="E680" s="245">
        <v>115182</v>
      </c>
      <c r="G680" s="245">
        <v>24209</v>
      </c>
      <c r="I680" s="245">
        <v>16733</v>
      </c>
      <c r="K680" s="245">
        <v>4247</v>
      </c>
      <c r="M680" s="242">
        <f>G680/E680*100</f>
        <v>21.018041013352782</v>
      </c>
      <c r="N680" s="242"/>
      <c r="O680" s="242">
        <f>I680/E680*100</f>
        <v>14.527443524161763</v>
      </c>
      <c r="P680" s="242"/>
      <c r="Q680" s="242">
        <f>K680/E680*100</f>
        <v>3.6872080707054922</v>
      </c>
      <c r="R680" s="242"/>
      <c r="S680" s="242">
        <v>28</v>
      </c>
      <c r="U680" s="242"/>
      <c r="V680" s="242"/>
      <c r="W680" s="245">
        <v>283</v>
      </c>
      <c r="Y680" s="258">
        <v>0.30412775515029067</v>
      </c>
      <c r="Z680" s="258"/>
      <c r="AA680" s="245">
        <v>33518</v>
      </c>
      <c r="AC680" s="242">
        <v>36.020332498683544</v>
      </c>
      <c r="AD680" s="242"/>
      <c r="AE680" s="245">
        <v>45622</v>
      </c>
      <c r="AG680" s="242">
        <v>49.027973305535554</v>
      </c>
      <c r="AH680" s="242"/>
      <c r="AI680" s="245">
        <v>7.643186566281682</v>
      </c>
      <c r="AK680" s="245">
        <v>96</v>
      </c>
      <c r="AM680" s="245">
        <v>219</v>
      </c>
      <c r="AO680" s="245">
        <v>489</v>
      </c>
      <c r="AQ680" s="245">
        <v>24</v>
      </c>
      <c r="AS680" s="245">
        <v>530</v>
      </c>
      <c r="AU680" s="245">
        <v>455</v>
      </c>
      <c r="AW680" s="245">
        <v>698</v>
      </c>
      <c r="AY680" s="245">
        <v>1187</v>
      </c>
      <c r="BC680" s="245">
        <v>945</v>
      </c>
      <c r="BE680" s="245">
        <v>353</v>
      </c>
      <c r="BG680" s="245">
        <v>102</v>
      </c>
      <c r="BI680" s="245">
        <v>490</v>
      </c>
      <c r="BK680" s="242"/>
      <c r="BL680" s="242"/>
      <c r="BM680" s="245">
        <v>389</v>
      </c>
      <c r="BO680" s="245">
        <v>946</v>
      </c>
      <c r="BQ680" s="245">
        <v>2572</v>
      </c>
      <c r="BS680" s="245">
        <v>17</v>
      </c>
      <c r="BU680" s="245">
        <v>8265</v>
      </c>
      <c r="BW680" s="242"/>
      <c r="BX680" s="242"/>
      <c r="BY680" s="245">
        <v>16.31370405793141</v>
      </c>
      <c r="CA680" s="245">
        <v>2056</v>
      </c>
      <c r="CC680" s="259">
        <v>2.2094935144487549</v>
      </c>
      <c r="CE680" s="242"/>
      <c r="CF680" s="242"/>
      <c r="CG680" s="245">
        <v>39922</v>
      </c>
      <c r="CI680" s="245">
        <v>6079</v>
      </c>
      <c r="CK680" s="245">
        <v>20707</v>
      </c>
      <c r="CM680" s="250">
        <f>CI680/SUM(CG680,CI680)*100</f>
        <v>13.214930110214995</v>
      </c>
      <c r="CN680" s="242"/>
      <c r="CO680" s="253">
        <v>3.2737854660092149</v>
      </c>
      <c r="CP680" s="242"/>
      <c r="CQ680" s="250">
        <f>SUM(CG680,CI680)/SUM(CG680,CI680,CK680)*100</f>
        <v>68.958745577741794</v>
      </c>
      <c r="CR680" s="242"/>
      <c r="CS680" s="245">
        <v>15.886594158621534</v>
      </c>
      <c r="CU680" s="245">
        <v>3194</v>
      </c>
      <c r="CW680" s="245">
        <v>5100</v>
      </c>
      <c r="CY680" s="259">
        <f t="shared" ref="CY680:CY685" si="244">CU680/CG680*100</f>
        <v>8.0006011722859576</v>
      </c>
      <c r="CZ680" s="259"/>
      <c r="DA680" s="259">
        <f t="shared" ref="DA680:DA685" si="245">CW680/CG680*100</f>
        <v>12.774911076599368</v>
      </c>
      <c r="DE680" s="245">
        <v>688</v>
      </c>
      <c r="DG680" s="245">
        <v>26551</v>
      </c>
      <c r="DI680" s="245">
        <v>502</v>
      </c>
      <c r="DK680" s="245">
        <v>27964</v>
      </c>
      <c r="DM680" s="242">
        <v>2.4603061078529538</v>
      </c>
      <c r="DN680" s="242"/>
      <c r="DO680" s="242">
        <v>94.947074810470596</v>
      </c>
      <c r="DP680" s="242"/>
      <c r="DQ680" s="242">
        <v>1.7951652124159632</v>
      </c>
      <c r="DR680" s="242"/>
      <c r="DS680" s="245">
        <v>3766</v>
      </c>
      <c r="DU680" s="245">
        <v>353</v>
      </c>
      <c r="DW680" s="245">
        <v>27003</v>
      </c>
      <c r="DY680" s="242">
        <v>13.946598526089693</v>
      </c>
      <c r="DZ680" s="242"/>
      <c r="EA680" s="242">
        <v>1.3072621560567343</v>
      </c>
      <c r="EB680" s="242"/>
      <c r="EC680" s="242">
        <v>273000</v>
      </c>
      <c r="ED680" s="242"/>
      <c r="EE680" s="242">
        <v>234250</v>
      </c>
      <c r="EF680" s="242"/>
      <c r="EG680" s="260">
        <v>3.0336604410678483</v>
      </c>
      <c r="EH680" s="242"/>
      <c r="EI680" s="260">
        <v>2.6379656009285637</v>
      </c>
      <c r="EJ680" s="242"/>
      <c r="EK680" s="242">
        <v>42.3</v>
      </c>
      <c r="EO680" s="259">
        <v>13.554054861650631</v>
      </c>
      <c r="EP680" s="259"/>
      <c r="EQ680" s="244">
        <v>7161</v>
      </c>
      <c r="ES680" s="244">
        <v>18537</v>
      </c>
      <c r="EU680" s="244">
        <v>4137</v>
      </c>
      <c r="EW680" s="244">
        <v>412</v>
      </c>
      <c r="EY680" s="244">
        <v>30247</v>
      </c>
      <c r="FA680" s="244">
        <v>4028</v>
      </c>
      <c r="FC680" s="244">
        <v>630</v>
      </c>
      <c r="FE680" s="244">
        <v>701</v>
      </c>
      <c r="FG680" s="244">
        <v>35606</v>
      </c>
      <c r="FI680" s="242">
        <v>20.111778913666235</v>
      </c>
      <c r="FJ680" s="242"/>
      <c r="FK680" s="242">
        <v>52.061450317362244</v>
      </c>
      <c r="FL680" s="242"/>
      <c r="FM680" s="242">
        <v>11.618828287367297</v>
      </c>
      <c r="FN680" s="242"/>
      <c r="FO680" s="242">
        <v>1.1571083525248553</v>
      </c>
      <c r="FP680" s="242"/>
      <c r="FQ680" s="242">
        <v>84.949165870920623</v>
      </c>
      <c r="FR680" s="242"/>
      <c r="FS680" s="242">
        <v>11.312700106723586</v>
      </c>
      <c r="FT680" s="242"/>
      <c r="FU680" s="242">
        <v>1.7693647138122788</v>
      </c>
      <c r="FV680" s="242"/>
      <c r="FW680" s="242">
        <v>1.9687693085435041</v>
      </c>
      <c r="GA680" s="254">
        <v>10.738255033557046</v>
      </c>
      <c r="GB680" s="254"/>
      <c r="GC680" s="254">
        <v>51.648965902738958</v>
      </c>
      <c r="GD680" s="254"/>
      <c r="GE680" s="254">
        <v>114.99436302142053</v>
      </c>
      <c r="GF680" s="254"/>
      <c r="GG680" s="254">
        <v>121.26063031515757</v>
      </c>
      <c r="GH680" s="254"/>
      <c r="GI680" s="254">
        <v>40.972581479565441</v>
      </c>
      <c r="GJ680" s="254"/>
      <c r="GK680" s="254">
        <v>5.0997782705099786</v>
      </c>
      <c r="GL680" s="254"/>
      <c r="GM680" s="254">
        <v>0</v>
      </c>
      <c r="GN680" s="254"/>
      <c r="GO680" s="254">
        <v>59.195341074535705</v>
      </c>
      <c r="GP680" s="254"/>
      <c r="GQ680" s="254">
        <v>1631</v>
      </c>
      <c r="GR680" s="254"/>
      <c r="GS680" s="254">
        <v>85.09</v>
      </c>
      <c r="GT680" s="254"/>
      <c r="GU680" s="184">
        <v>62.16</v>
      </c>
      <c r="GV680" s="184"/>
      <c r="GW680" s="184">
        <v>46.260000000000005</v>
      </c>
      <c r="GX680" s="184"/>
      <c r="GY680" s="184">
        <v>31.2</v>
      </c>
      <c r="GZ680" s="184"/>
      <c r="HA680" s="154">
        <v>94.8</v>
      </c>
      <c r="HC680" s="184">
        <v>23</v>
      </c>
      <c r="HG680" s="184">
        <v>641</v>
      </c>
      <c r="HH680" s="184"/>
      <c r="HI680" s="184">
        <v>4735</v>
      </c>
      <c r="HJ680" s="184"/>
      <c r="HK680" s="184">
        <v>271</v>
      </c>
      <c r="HL680" s="184"/>
      <c r="HM680" s="184">
        <v>6225</v>
      </c>
      <c r="HO680" s="183">
        <v>358.29293322481334</v>
      </c>
      <c r="HQ680" s="154"/>
      <c r="HS680" s="238">
        <v>9</v>
      </c>
      <c r="HT680" s="154"/>
      <c r="HU680" s="239"/>
      <c r="HW680" s="239">
        <v>78.3</v>
      </c>
      <c r="HX680" s="239"/>
      <c r="HY680" s="154"/>
      <c r="HZ680" s="154"/>
      <c r="IA680" s="184">
        <v>2</v>
      </c>
      <c r="IB680" s="184"/>
      <c r="IC680" s="184">
        <v>105</v>
      </c>
      <c r="ID680" s="184"/>
      <c r="IE680" s="185">
        <v>0.16267039724111007</v>
      </c>
      <c r="IF680" s="185"/>
      <c r="IG680" s="184">
        <v>8.5401958551582773</v>
      </c>
    </row>
    <row r="681" spans="1:241" ht="15" customHeight="1" x14ac:dyDescent="0.25">
      <c r="A681" s="156">
        <v>678</v>
      </c>
      <c r="B681" s="197">
        <v>1996</v>
      </c>
      <c r="E681" s="245">
        <v>118118</v>
      </c>
      <c r="G681" s="245">
        <v>24654</v>
      </c>
      <c r="I681" s="245">
        <v>16718</v>
      </c>
      <c r="K681" s="245">
        <v>6073</v>
      </c>
      <c r="M681" s="242">
        <f t="shared" ref="M681:M685" si="246">G681/E681*100</f>
        <v>20.872347990992061</v>
      </c>
      <c r="N681" s="242"/>
      <c r="O681" s="242">
        <f t="shared" ref="O681:O684" si="247">I681/E681*100</f>
        <v>14.153642967202289</v>
      </c>
      <c r="P681" s="242"/>
      <c r="Q681" s="242">
        <f t="shared" ref="Q681:Q684" si="248">K681/E681*100</f>
        <v>5.1414687007907345</v>
      </c>
      <c r="R681" s="242"/>
      <c r="S681" s="242">
        <v>30</v>
      </c>
      <c r="U681" s="242"/>
      <c r="V681" s="242"/>
      <c r="W681" s="245">
        <v>512</v>
      </c>
      <c r="Y681" s="258">
        <v>0.50248297250083418</v>
      </c>
      <c r="Z681" s="258"/>
      <c r="AA681" s="245">
        <v>35842</v>
      </c>
      <c r="AC681" s="242">
        <v>35.17577089916972</v>
      </c>
      <c r="AD681" s="242"/>
      <c r="AE681" s="245">
        <v>48388</v>
      </c>
      <c r="AG681" s="242">
        <v>47.488566549551493</v>
      </c>
      <c r="AH681" s="242"/>
      <c r="AI681" s="245">
        <v>6.3149031714847039</v>
      </c>
      <c r="AK681" s="245">
        <v>115</v>
      </c>
      <c r="AM681" s="245">
        <v>505</v>
      </c>
      <c r="AO681" s="245">
        <v>696</v>
      </c>
      <c r="AQ681" s="245">
        <v>111</v>
      </c>
      <c r="AS681" s="245">
        <v>759</v>
      </c>
      <c r="AU681" s="245">
        <v>725</v>
      </c>
      <c r="AW681" s="245">
        <v>755</v>
      </c>
      <c r="AY681" s="245">
        <v>1695</v>
      </c>
      <c r="BC681" s="245">
        <v>968</v>
      </c>
      <c r="BE681" s="245">
        <v>346</v>
      </c>
      <c r="BG681" s="245">
        <v>129</v>
      </c>
      <c r="BI681" s="245">
        <v>493</v>
      </c>
      <c r="BK681" s="242"/>
      <c r="BL681" s="242"/>
      <c r="BM681" s="245">
        <v>780</v>
      </c>
      <c r="BO681" s="245">
        <v>1620</v>
      </c>
      <c r="BQ681" s="245">
        <v>3634</v>
      </c>
      <c r="BS681" s="245">
        <v>37</v>
      </c>
      <c r="BU681" s="245">
        <v>11531</v>
      </c>
      <c r="BW681" s="242"/>
      <c r="BX681" s="242"/>
      <c r="BY681" s="245">
        <v>14.04190207156309</v>
      </c>
      <c r="CA681" s="245">
        <v>3639</v>
      </c>
      <c r="CC681" s="259">
        <v>3.5713584705674526</v>
      </c>
      <c r="CE681" s="242"/>
      <c r="CF681" s="242"/>
      <c r="CG681" s="245">
        <v>43817</v>
      </c>
      <c r="CI681" s="245">
        <v>4968</v>
      </c>
      <c r="CK681" s="245">
        <v>26819</v>
      </c>
      <c r="CM681" s="250">
        <f t="shared" ref="CM681:CM685" si="249">CI681/SUM(CG681,CI681)*100</f>
        <v>10.183458030132213</v>
      </c>
      <c r="CN681" s="242"/>
      <c r="CO681" s="253">
        <v>5.1464423049122496</v>
      </c>
      <c r="CP681" s="242"/>
      <c r="CQ681" s="250">
        <f t="shared" ref="CQ681:CQ685" si="250">SUM(CG681,CI681)/SUM(CG681,CI681,CK681)*100</f>
        <v>64.527009152954875</v>
      </c>
      <c r="CR681" s="242"/>
      <c r="CS681" s="245">
        <v>12.567482736974261</v>
      </c>
      <c r="CU681" s="245">
        <v>4131</v>
      </c>
      <c r="CW681" s="245">
        <v>5386</v>
      </c>
      <c r="CY681" s="259">
        <f t="shared" si="244"/>
        <v>9.4278476390442059</v>
      </c>
      <c r="CZ681" s="259"/>
      <c r="DA681" s="259">
        <f t="shared" si="245"/>
        <v>12.292032772668142</v>
      </c>
      <c r="DE681" s="245">
        <v>1214</v>
      </c>
      <c r="DG681" s="245">
        <v>29734</v>
      </c>
      <c r="DI681" s="245">
        <v>494</v>
      </c>
      <c r="DK681" s="245">
        <v>32218</v>
      </c>
      <c r="DM681" s="242">
        <v>3.7680799553044881</v>
      </c>
      <c r="DN681" s="242"/>
      <c r="DO681" s="242">
        <v>92.290024210068907</v>
      </c>
      <c r="DP681" s="242"/>
      <c r="DQ681" s="242">
        <v>1.5333043640201129</v>
      </c>
      <c r="DR681" s="242"/>
      <c r="DS681" s="245">
        <v>4767</v>
      </c>
      <c r="DU681" s="245">
        <v>346</v>
      </c>
      <c r="DW681" s="245">
        <v>31008</v>
      </c>
      <c r="DY681" s="242">
        <v>15.3734520123839</v>
      </c>
      <c r="DZ681" s="242"/>
      <c r="EA681" s="242">
        <v>1.1158410732714139</v>
      </c>
      <c r="EB681" s="242"/>
      <c r="EC681" s="242">
        <v>282000</v>
      </c>
      <c r="ED681" s="242"/>
      <c r="EE681" s="242">
        <v>245000</v>
      </c>
      <c r="EF681" s="242"/>
      <c r="EG681" s="260">
        <v>4.1265571913929788</v>
      </c>
      <c r="EH681" s="242"/>
      <c r="EI681" s="260">
        <v>3.484624096175625</v>
      </c>
      <c r="EJ681" s="242"/>
      <c r="EK681" s="242">
        <v>59.199999999999996</v>
      </c>
      <c r="EO681" s="259">
        <v>8.3084100969015431</v>
      </c>
      <c r="EP681" s="259"/>
      <c r="EQ681" s="244">
        <v>8687</v>
      </c>
      <c r="ES681" s="244">
        <v>18939</v>
      </c>
      <c r="EU681" s="244">
        <v>5246</v>
      </c>
      <c r="EW681" s="244">
        <v>452</v>
      </c>
      <c r="EY681" s="244">
        <v>33324</v>
      </c>
      <c r="FA681" s="244">
        <v>5463</v>
      </c>
      <c r="FC681" s="244">
        <v>725</v>
      </c>
      <c r="FE681" s="244">
        <v>1174</v>
      </c>
      <c r="FG681" s="244">
        <v>40686</v>
      </c>
      <c r="FI681" s="242">
        <v>21.351324780022612</v>
      </c>
      <c r="FJ681" s="242"/>
      <c r="FK681" s="242">
        <v>46.549181536646515</v>
      </c>
      <c r="FL681" s="242"/>
      <c r="FM681" s="242">
        <v>12.893870127316523</v>
      </c>
      <c r="FN681" s="242"/>
      <c r="FO681" s="242">
        <v>1.1109472545838863</v>
      </c>
      <c r="FP681" s="242"/>
      <c r="FQ681" s="242">
        <v>81.905323698569532</v>
      </c>
      <c r="FR681" s="242"/>
      <c r="FS681" s="242">
        <v>13.427223123433121</v>
      </c>
      <c r="FT681" s="242"/>
      <c r="FU681" s="242">
        <v>1.7819397335692866</v>
      </c>
      <c r="FV681" s="242"/>
      <c r="FW681" s="242">
        <v>2.8855134444280588</v>
      </c>
      <c r="GA681" s="254">
        <v>11.138508919831672</v>
      </c>
      <c r="GB681" s="254"/>
      <c r="GC681" s="254">
        <v>54.864612113801797</v>
      </c>
      <c r="GD681" s="254"/>
      <c r="GE681" s="254">
        <v>114.92041982204111</v>
      </c>
      <c r="GF681" s="254"/>
      <c r="GG681" s="254">
        <v>113.61870232797696</v>
      </c>
      <c r="GH681" s="254"/>
      <c r="GI681" s="254">
        <v>42.72477504782448</v>
      </c>
      <c r="GJ681" s="254"/>
      <c r="GK681" s="254">
        <v>4.9512220693786313</v>
      </c>
      <c r="GL681" s="254"/>
      <c r="GM681" s="254">
        <v>1.4404274665440415</v>
      </c>
      <c r="GN681" s="254"/>
      <c r="GO681" s="254">
        <v>59.111494851701551</v>
      </c>
      <c r="GP681" s="254"/>
      <c r="GQ681" s="254">
        <v>1689</v>
      </c>
      <c r="GR681" s="254"/>
      <c r="GS681" s="254">
        <v>78.989999999999995</v>
      </c>
      <c r="GT681" s="254"/>
      <c r="GU681" s="184">
        <v>55.57</v>
      </c>
      <c r="GV681" s="184"/>
      <c r="GW681" s="184">
        <v>46.97</v>
      </c>
      <c r="GX681" s="184"/>
      <c r="GY681" s="184">
        <v>30.9</v>
      </c>
      <c r="GZ681" s="184"/>
      <c r="HA681" s="154">
        <v>97</v>
      </c>
      <c r="HC681" s="184">
        <v>21.3</v>
      </c>
      <c r="HG681" s="184">
        <v>710</v>
      </c>
      <c r="HH681" s="184"/>
      <c r="HI681" s="184">
        <v>4631</v>
      </c>
      <c r="HJ681" s="184"/>
      <c r="HK681" s="184">
        <v>247</v>
      </c>
      <c r="HL681" s="184"/>
      <c r="HM681" s="184">
        <v>6146</v>
      </c>
      <c r="HO681" s="183">
        <v>461.00953273949051</v>
      </c>
      <c r="HQ681" s="154"/>
      <c r="HS681" s="238">
        <v>9</v>
      </c>
      <c r="HT681" s="154"/>
      <c r="HU681" s="239"/>
      <c r="HW681" s="239">
        <v>84.4</v>
      </c>
      <c r="HX681" s="239"/>
      <c r="HY681" s="154"/>
      <c r="HZ681" s="154"/>
      <c r="IA681" s="184">
        <v>10</v>
      </c>
      <c r="IB681" s="184"/>
      <c r="IC681" s="184">
        <v>116</v>
      </c>
      <c r="ID681" s="184"/>
      <c r="IE681" s="185">
        <v>0.80171888529006197</v>
      </c>
      <c r="IF681" s="185"/>
      <c r="IG681" s="184">
        <v>9.2999390693647186</v>
      </c>
    </row>
    <row r="682" spans="1:241" ht="15" customHeight="1" x14ac:dyDescent="0.25">
      <c r="A682" s="156">
        <v>679</v>
      </c>
      <c r="B682" s="197">
        <v>2001</v>
      </c>
      <c r="E682" s="245">
        <v>120353</v>
      </c>
      <c r="G682" s="245">
        <v>26236</v>
      </c>
      <c r="I682" s="245">
        <v>17189</v>
      </c>
      <c r="K682" s="245">
        <v>9075</v>
      </c>
      <c r="M682" s="242">
        <f t="shared" si="246"/>
        <v>21.799207331765722</v>
      </c>
      <c r="N682" s="242"/>
      <c r="O682" s="242">
        <f t="shared" si="247"/>
        <v>14.282153332280872</v>
      </c>
      <c r="P682" s="242"/>
      <c r="Q682" s="242">
        <f t="shared" si="248"/>
        <v>7.5403188952498059</v>
      </c>
      <c r="R682" s="242"/>
      <c r="S682" s="242">
        <v>32</v>
      </c>
      <c r="U682" s="242"/>
      <c r="V682" s="242"/>
      <c r="W682" s="245">
        <v>689</v>
      </c>
      <c r="Y682" s="258">
        <v>0.60395154362651426</v>
      </c>
      <c r="Z682" s="258"/>
      <c r="AA682" s="245">
        <v>38277</v>
      </c>
      <c r="AC682" s="242">
        <v>33.552181763994319</v>
      </c>
      <c r="AD682" s="242"/>
      <c r="AE682" s="245">
        <v>52099</v>
      </c>
      <c r="AG682" s="242">
        <v>45.668028260374115</v>
      </c>
      <c r="AH682" s="242"/>
      <c r="AI682" s="245">
        <v>5.0479070132725994</v>
      </c>
      <c r="AK682" s="245">
        <v>169</v>
      </c>
      <c r="AM682" s="245">
        <v>584</v>
      </c>
      <c r="AO682" s="245">
        <v>969</v>
      </c>
      <c r="AQ682" s="245">
        <v>510</v>
      </c>
      <c r="AS682" s="245">
        <v>846</v>
      </c>
      <c r="AU682" s="245">
        <v>929</v>
      </c>
      <c r="AW682" s="245">
        <v>792</v>
      </c>
      <c r="AY682" s="245">
        <v>2003</v>
      </c>
      <c r="BC682" s="245">
        <v>1017</v>
      </c>
      <c r="BE682" s="245">
        <v>406</v>
      </c>
      <c r="BG682" s="245">
        <v>107</v>
      </c>
      <c r="BI682" s="245">
        <v>504</v>
      </c>
      <c r="BK682" s="242"/>
      <c r="BL682" s="242"/>
      <c r="BM682" s="245">
        <v>1094</v>
      </c>
      <c r="BO682" s="245">
        <v>3378</v>
      </c>
      <c r="BQ682" s="245">
        <v>5733</v>
      </c>
      <c r="BS682" s="245">
        <v>32</v>
      </c>
      <c r="BU682" s="245">
        <v>10768</v>
      </c>
      <c r="BW682" s="242"/>
      <c r="BX682" s="242"/>
      <c r="BY682" s="245">
        <v>11.363636363636363</v>
      </c>
      <c r="CA682" s="245">
        <v>5480</v>
      </c>
      <c r="CC682" s="259">
        <v>4.8035623498886766</v>
      </c>
      <c r="CE682" s="242"/>
      <c r="CF682" s="242"/>
      <c r="CG682" s="245">
        <v>49685</v>
      </c>
      <c r="CI682" s="245">
        <v>4074</v>
      </c>
      <c r="CK682" s="245">
        <v>30996</v>
      </c>
      <c r="CM682" s="250">
        <f t="shared" si="249"/>
        <v>7.578265964768689</v>
      </c>
      <c r="CN682" s="242"/>
      <c r="CO682" s="253">
        <v>5.341057124643144</v>
      </c>
      <c r="CP682" s="242"/>
      <c r="CQ682" s="250">
        <f t="shared" si="250"/>
        <v>63.428706271016452</v>
      </c>
      <c r="CR682" s="242"/>
      <c r="CS682" s="245">
        <v>12.126417038818275</v>
      </c>
      <c r="CU682" s="245">
        <v>5173</v>
      </c>
      <c r="CW682" s="245">
        <v>5780</v>
      </c>
      <c r="CY682" s="259">
        <f t="shared" si="244"/>
        <v>10.411593036127604</v>
      </c>
      <c r="CZ682" s="259"/>
      <c r="DA682" s="259">
        <f t="shared" si="245"/>
        <v>11.633289725269195</v>
      </c>
      <c r="DE682" s="245">
        <v>1273</v>
      </c>
      <c r="DG682" s="245">
        <v>33841</v>
      </c>
      <c r="DI682" s="245">
        <v>1545</v>
      </c>
      <c r="DK682" s="245">
        <v>36906</v>
      </c>
      <c r="DM682" s="242">
        <v>3.4493036362651059</v>
      </c>
      <c r="DN682" s="242"/>
      <c r="DO682" s="242">
        <v>91.695117325096192</v>
      </c>
      <c r="DP682" s="242"/>
      <c r="DQ682" s="242">
        <v>4.1863111689156236</v>
      </c>
      <c r="DR682" s="242"/>
      <c r="DS682" s="245">
        <v>5446</v>
      </c>
      <c r="DU682" s="245">
        <v>505</v>
      </c>
      <c r="DW682" s="245">
        <v>35607</v>
      </c>
      <c r="DY682" s="242">
        <v>15.294745415227343</v>
      </c>
      <c r="DZ682" s="242"/>
      <c r="EA682" s="242">
        <v>1.4182604544050328</v>
      </c>
      <c r="EB682" s="242"/>
      <c r="EC682" s="242">
        <v>305000</v>
      </c>
      <c r="ED682" s="242"/>
      <c r="EE682" s="242">
        <v>260000</v>
      </c>
      <c r="EF682" s="242"/>
      <c r="EG682" s="260">
        <v>5.2598553078399526</v>
      </c>
      <c r="EH682" s="242"/>
      <c r="EI682" s="260">
        <v>4.521630001476451</v>
      </c>
      <c r="EJ682" s="242"/>
      <c r="EK682" s="242">
        <v>60.9</v>
      </c>
      <c r="EO682" s="259">
        <v>5.451160625981732</v>
      </c>
      <c r="EP682" s="259"/>
      <c r="EQ682" s="244">
        <v>11872</v>
      </c>
      <c r="ES682" s="244">
        <v>22378</v>
      </c>
      <c r="EU682" s="244">
        <v>6543</v>
      </c>
      <c r="EW682" s="244">
        <v>665</v>
      </c>
      <c r="EY682" s="244">
        <v>41458</v>
      </c>
      <c r="FA682" s="244">
        <v>7629</v>
      </c>
      <c r="FC682" s="244">
        <v>1139</v>
      </c>
      <c r="FE682" s="244">
        <v>1489</v>
      </c>
      <c r="FG682" s="244">
        <v>51715</v>
      </c>
      <c r="FI682" s="242">
        <v>22.956588997389538</v>
      </c>
      <c r="FJ682" s="242"/>
      <c r="FK682" s="242">
        <v>43.271778014115824</v>
      </c>
      <c r="FL682" s="242"/>
      <c r="FM682" s="242">
        <v>12.652035192884076</v>
      </c>
      <c r="FN682" s="242"/>
      <c r="FO682" s="242">
        <v>1.2858938412452867</v>
      </c>
      <c r="FP682" s="242"/>
      <c r="FQ682" s="242">
        <v>80.166296045634738</v>
      </c>
      <c r="FR682" s="242"/>
      <c r="FS682" s="242">
        <v>14.752006187759836</v>
      </c>
      <c r="FT682" s="242"/>
      <c r="FU682" s="242">
        <v>2.202455767185536</v>
      </c>
      <c r="FV682" s="242"/>
      <c r="FW682" s="242">
        <v>2.8792419994198974</v>
      </c>
      <c r="GA682" s="254">
        <v>9.2414926719754771</v>
      </c>
      <c r="GB682" s="254"/>
      <c r="GC682" s="254">
        <v>53.317010510091606</v>
      </c>
      <c r="GD682" s="254"/>
      <c r="GE682" s="254">
        <v>108.39320561260843</v>
      </c>
      <c r="GF682" s="254"/>
      <c r="GG682" s="254">
        <v>114.54458155935448</v>
      </c>
      <c r="GH682" s="254"/>
      <c r="GI682" s="254">
        <v>41.245339184606649</v>
      </c>
      <c r="GJ682" s="254"/>
      <c r="GK682" s="254">
        <v>9.4129742999960886</v>
      </c>
      <c r="GL682" s="254"/>
      <c r="GM682" s="254">
        <v>0</v>
      </c>
      <c r="GN682" s="254"/>
      <c r="GO682" s="254">
        <v>58.091379873203387</v>
      </c>
      <c r="GP682" s="254"/>
      <c r="GQ682" s="254">
        <v>1823</v>
      </c>
      <c r="GR682" s="254"/>
      <c r="GS682" s="254">
        <v>76.900000000000006</v>
      </c>
      <c r="GT682" s="254"/>
      <c r="GU682" s="184">
        <v>63.6</v>
      </c>
      <c r="GV682" s="184"/>
      <c r="GW682" s="184">
        <v>44.6</v>
      </c>
      <c r="GX682" s="184"/>
      <c r="GY682" s="184">
        <v>31.1</v>
      </c>
      <c r="GZ682" s="184"/>
      <c r="HA682" s="154">
        <v>96.4</v>
      </c>
      <c r="HC682" s="184">
        <v>20.9</v>
      </c>
      <c r="HG682" s="184">
        <v>799</v>
      </c>
      <c r="HH682" s="184"/>
      <c r="HI682" s="184">
        <v>5252</v>
      </c>
      <c r="HJ682" s="184"/>
      <c r="HK682" s="184">
        <v>332</v>
      </c>
      <c r="HL682" s="184"/>
      <c r="HM682" s="184">
        <v>6972</v>
      </c>
      <c r="HO682" s="183">
        <v>560.45649265988243</v>
      </c>
      <c r="HQ682" s="154"/>
      <c r="HS682" s="238">
        <v>9</v>
      </c>
      <c r="HT682" s="154"/>
      <c r="HU682" s="239"/>
      <c r="HW682" s="239">
        <v>76.144619639999988</v>
      </c>
      <c r="HX682" s="239"/>
      <c r="HY682" s="154"/>
      <c r="HZ682" s="154"/>
      <c r="IA682" s="184">
        <v>7</v>
      </c>
      <c r="IB682" s="184"/>
      <c r="IC682" s="184">
        <v>91</v>
      </c>
      <c r="ID682" s="184"/>
      <c r="IE682" s="185">
        <v>0.54984329466102155</v>
      </c>
      <c r="IF682" s="185"/>
      <c r="IG682" s="184">
        <v>7.147962830593281</v>
      </c>
    </row>
    <row r="683" spans="1:241" ht="15" customHeight="1" x14ac:dyDescent="0.25">
      <c r="A683" s="156">
        <v>680</v>
      </c>
      <c r="B683" s="197">
        <v>2006</v>
      </c>
      <c r="E683" s="245">
        <v>122948</v>
      </c>
      <c r="G683" s="245">
        <v>27022</v>
      </c>
      <c r="I683" s="245">
        <v>18204</v>
      </c>
      <c r="K683" s="245">
        <v>12004</v>
      </c>
      <c r="M683" s="242">
        <f t="shared" si="246"/>
        <v>21.97839737124638</v>
      </c>
      <c r="N683" s="242"/>
      <c r="O683" s="242">
        <f t="shared" si="247"/>
        <v>14.806259556885838</v>
      </c>
      <c r="P683" s="242"/>
      <c r="Q683" s="242">
        <f t="shared" si="248"/>
        <v>9.763477242411426</v>
      </c>
      <c r="R683" s="242"/>
      <c r="S683" s="242">
        <v>34</v>
      </c>
      <c r="U683" s="242"/>
      <c r="V683" s="242"/>
      <c r="W683" s="245">
        <v>849</v>
      </c>
      <c r="Y683" s="258">
        <v>0.68283816172567435</v>
      </c>
      <c r="Z683" s="258"/>
      <c r="AA683" s="245">
        <v>40642</v>
      </c>
      <c r="AC683" s="242">
        <v>32.687760387343765</v>
      </c>
      <c r="AD683" s="242"/>
      <c r="AE683" s="245">
        <v>53495</v>
      </c>
      <c r="AG683" s="242">
        <v>43.025238470571203</v>
      </c>
      <c r="AH683" s="242"/>
      <c r="AI683" s="245">
        <v>7.877747509049521</v>
      </c>
      <c r="AK683" s="245">
        <v>213</v>
      </c>
      <c r="AM683" s="245">
        <v>805</v>
      </c>
      <c r="AO683" s="245">
        <v>1738</v>
      </c>
      <c r="AQ683" s="245">
        <v>936</v>
      </c>
      <c r="AS683" s="245">
        <v>1016</v>
      </c>
      <c r="AU683" s="245">
        <v>1237</v>
      </c>
      <c r="AW683" s="245">
        <v>701</v>
      </c>
      <c r="AY683" s="245">
        <v>2235</v>
      </c>
      <c r="BC683" s="245">
        <v>946</v>
      </c>
      <c r="BE683" s="245">
        <v>366</v>
      </c>
      <c r="BG683" s="245">
        <v>102</v>
      </c>
      <c r="BI683" s="245">
        <v>478</v>
      </c>
      <c r="BK683" s="242"/>
      <c r="BL683" s="242"/>
      <c r="BM683" s="245">
        <v>1619</v>
      </c>
      <c r="BO683" s="245">
        <v>3933</v>
      </c>
      <c r="BQ683" s="245">
        <v>6785</v>
      </c>
      <c r="BS683" s="245">
        <v>35</v>
      </c>
      <c r="BU683" s="245">
        <v>14318</v>
      </c>
      <c r="BW683" s="242"/>
      <c r="BX683" s="242"/>
      <c r="BY683" s="245">
        <v>9.8000000000000007</v>
      </c>
      <c r="CA683" s="245">
        <v>8287</v>
      </c>
      <c r="CC683" s="259">
        <v>6.6651117152186856</v>
      </c>
      <c r="CE683" s="242"/>
      <c r="CF683" s="242"/>
      <c r="CG683" s="245">
        <v>54936</v>
      </c>
      <c r="CI683" s="245">
        <v>3425</v>
      </c>
      <c r="CK683" s="245">
        <v>33911</v>
      </c>
      <c r="CM683" s="250">
        <f t="shared" si="249"/>
        <v>5.8686451568684568</v>
      </c>
      <c r="CN683" s="242"/>
      <c r="CO683" s="253">
        <v>5.1193637640254162</v>
      </c>
      <c r="CP683" s="242"/>
      <c r="CQ683" s="250">
        <f t="shared" si="250"/>
        <v>63.248872897520371</v>
      </c>
      <c r="CR683" s="242"/>
      <c r="CS683" s="245">
        <v>10.106324673901129</v>
      </c>
      <c r="CU683" s="245">
        <v>6555</v>
      </c>
      <c r="CW683" s="245">
        <v>7165</v>
      </c>
      <c r="CY683" s="259">
        <f t="shared" si="244"/>
        <v>11.93206640454347</v>
      </c>
      <c r="CZ683" s="259"/>
      <c r="DA683" s="259">
        <f t="shared" si="245"/>
        <v>13.042449395660405</v>
      </c>
      <c r="DE683" s="245">
        <v>1847</v>
      </c>
      <c r="DG683" s="245">
        <v>36975</v>
      </c>
      <c r="DI683" s="245">
        <v>1765</v>
      </c>
      <c r="DK683" s="245">
        <v>40686</v>
      </c>
      <c r="DM683" s="242">
        <v>4.5396450867620315</v>
      </c>
      <c r="DN683" s="242"/>
      <c r="DO683" s="242">
        <v>90.878926412033621</v>
      </c>
      <c r="DP683" s="242"/>
      <c r="DQ683" s="242">
        <v>4.3381015582755742</v>
      </c>
      <c r="DR683" s="242"/>
      <c r="DS683" s="245">
        <v>7021</v>
      </c>
      <c r="DU683" s="245">
        <v>632</v>
      </c>
      <c r="DW683" s="245">
        <v>40687</v>
      </c>
      <c r="DY683" s="242">
        <v>17.256126035342984</v>
      </c>
      <c r="DZ683" s="242"/>
      <c r="EA683" s="242">
        <v>1.5533216998058348</v>
      </c>
      <c r="EB683" s="242"/>
      <c r="EC683" s="242">
        <v>326000</v>
      </c>
      <c r="ED683" s="242"/>
      <c r="EE683" s="242">
        <v>275000</v>
      </c>
      <c r="EF683" s="242"/>
      <c r="EG683" s="260">
        <v>6.193727717686869</v>
      </c>
      <c r="EH683" s="242"/>
      <c r="EI683" s="260">
        <v>5.1362620097891112</v>
      </c>
      <c r="EJ683" s="242"/>
      <c r="EK683" s="242">
        <v>60.5</v>
      </c>
      <c r="EO683" s="259">
        <v>4.1529334212261046</v>
      </c>
      <c r="EP683" s="259"/>
      <c r="EQ683" s="244">
        <v>15524</v>
      </c>
      <c r="ES683" s="244">
        <v>28511</v>
      </c>
      <c r="EU683" s="244">
        <v>8679</v>
      </c>
      <c r="EW683" s="244">
        <v>840</v>
      </c>
      <c r="EY683" s="244">
        <v>53553</v>
      </c>
      <c r="FA683" s="261">
        <v>11395</v>
      </c>
      <c r="FB683" s="261"/>
      <c r="FC683" s="261">
        <v>4312</v>
      </c>
      <c r="FD683" s="261"/>
      <c r="FE683" s="261">
        <v>6919</v>
      </c>
      <c r="FF683" s="261"/>
      <c r="FG683" s="261">
        <v>72925</v>
      </c>
      <c r="FI683" s="263">
        <v>21.287624271511827</v>
      </c>
      <c r="FJ683" s="263"/>
      <c r="FK683" s="263">
        <v>39.096331847788825</v>
      </c>
      <c r="FL683" s="263"/>
      <c r="FM683" s="263">
        <v>11.901268426465547</v>
      </c>
      <c r="FN683" s="263"/>
      <c r="FO683" s="263">
        <v>1.151868357901954</v>
      </c>
      <c r="FP683" s="263"/>
      <c r="FQ683" s="263">
        <v>73.435721631813507</v>
      </c>
      <c r="FR683" s="263"/>
      <c r="FS683" s="263">
        <v>14.310593075077135</v>
      </c>
      <c r="FT683" s="263"/>
      <c r="FU683" s="263">
        <v>2.3215632499142957</v>
      </c>
      <c r="FV683" s="263"/>
      <c r="FW683" s="263">
        <v>3.4528625299965721</v>
      </c>
      <c r="GA683" s="254">
        <v>13.153389725217425</v>
      </c>
      <c r="GB683" s="254"/>
      <c r="GC683" s="254">
        <v>56.483475271421128</v>
      </c>
      <c r="GD683" s="254"/>
      <c r="GE683" s="254">
        <v>103.68676882280107</v>
      </c>
      <c r="GF683" s="254"/>
      <c r="GG683" s="254">
        <v>121.29282164873769</v>
      </c>
      <c r="GH683" s="254"/>
      <c r="GI683" s="254">
        <v>48.841437410685565</v>
      </c>
      <c r="GJ683" s="254"/>
      <c r="GK683" s="254">
        <v>9.9675477119542997</v>
      </c>
      <c r="GL683" s="254"/>
      <c r="GM683" s="254">
        <v>0.90861792099002625</v>
      </c>
      <c r="GN683" s="254"/>
      <c r="GO683" s="254">
        <v>61.320889705750645</v>
      </c>
      <c r="GP683" s="254"/>
      <c r="GQ683" s="254">
        <v>1706</v>
      </c>
      <c r="GR683" s="254"/>
      <c r="GS683" s="254">
        <v>82.9</v>
      </c>
      <c r="GT683" s="254"/>
      <c r="GU683" s="184">
        <v>64.3</v>
      </c>
      <c r="GV683" s="184"/>
      <c r="GW683" s="184">
        <v>36.700000000000003</v>
      </c>
      <c r="GX683" s="184"/>
      <c r="GY683" s="184">
        <v>26.400000000000002</v>
      </c>
      <c r="GZ683" s="184"/>
      <c r="HC683" s="184">
        <v>20.434630213809999</v>
      </c>
      <c r="HG683" s="184">
        <v>690</v>
      </c>
      <c r="HH683" s="184"/>
      <c r="HI683" s="184">
        <v>5193</v>
      </c>
      <c r="HJ683" s="184"/>
      <c r="HK683" s="184">
        <v>302</v>
      </c>
      <c r="HL683" s="184"/>
      <c r="HM683" s="184">
        <v>6748</v>
      </c>
      <c r="HO683" s="183">
        <v>577.46794845163811</v>
      </c>
      <c r="HQ683" s="154"/>
      <c r="HS683" s="238">
        <v>9</v>
      </c>
      <c r="HT683" s="154"/>
      <c r="HU683" s="239"/>
      <c r="HW683" s="239">
        <v>75.376999999999995</v>
      </c>
      <c r="HX683" s="239"/>
      <c r="HY683" s="154"/>
      <c r="HZ683" s="154"/>
      <c r="IA683" s="184">
        <v>7</v>
      </c>
      <c r="IB683" s="184"/>
      <c r="IC683" s="184">
        <v>112</v>
      </c>
      <c r="ID683" s="184"/>
      <c r="IE683" s="185">
        <v>0.54043620922601809</v>
      </c>
      <c r="IF683" s="185"/>
      <c r="IG683" s="184">
        <v>8.6469793476162895</v>
      </c>
    </row>
    <row r="684" spans="1:241" ht="15" customHeight="1" x14ac:dyDescent="0.25">
      <c r="A684" s="198">
        <v>681</v>
      </c>
      <c r="B684" s="197">
        <v>2011</v>
      </c>
      <c r="E684" s="245">
        <v>124732</v>
      </c>
      <c r="G684" s="245">
        <v>32207</v>
      </c>
      <c r="I684" s="245">
        <v>21498</v>
      </c>
      <c r="K684" s="245">
        <v>16406</v>
      </c>
      <c r="M684" s="242">
        <f t="shared" si="246"/>
        <v>25.820960138537025</v>
      </c>
      <c r="N684" s="242"/>
      <c r="O684" s="242">
        <f t="shared" si="247"/>
        <v>17.23535259596575</v>
      </c>
      <c r="P684" s="242"/>
      <c r="Q684" s="242">
        <f t="shared" si="248"/>
        <v>13.153000032068757</v>
      </c>
      <c r="R684" s="242"/>
      <c r="S684" s="242">
        <v>34</v>
      </c>
      <c r="U684" s="242"/>
      <c r="V684" s="242"/>
      <c r="W684" s="245">
        <v>1125</v>
      </c>
      <c r="Y684" s="258">
        <v>0.72672540761220639</v>
      </c>
      <c r="Z684" s="258"/>
      <c r="AA684" s="245">
        <v>51804</v>
      </c>
      <c r="AC684" s="242">
        <v>33.464251569726883</v>
      </c>
      <c r="AD684" s="242"/>
      <c r="AE684" s="245">
        <v>65992</v>
      </c>
      <c r="AG684" s="242">
        <v>42.62938942146198</v>
      </c>
      <c r="AH684" s="244"/>
      <c r="AI684" s="245">
        <v>5.4229367556539776</v>
      </c>
      <c r="AK684" s="245">
        <v>256</v>
      </c>
      <c r="AM684" s="245">
        <v>1966</v>
      </c>
      <c r="AO684" s="245">
        <v>5240</v>
      </c>
      <c r="AQ684" s="245">
        <v>1434</v>
      </c>
      <c r="AS684" s="245">
        <v>1560</v>
      </c>
      <c r="AU684" s="245">
        <v>1918</v>
      </c>
      <c r="AW684" s="245">
        <v>810</v>
      </c>
      <c r="AY684" s="245">
        <v>2694</v>
      </c>
      <c r="BC684" s="245">
        <v>653</v>
      </c>
      <c r="BE684" s="245">
        <v>306</v>
      </c>
      <c r="BG684" s="245">
        <v>65</v>
      </c>
      <c r="BI684" s="245">
        <v>282</v>
      </c>
      <c r="BK684" s="242"/>
      <c r="BL684" s="242"/>
      <c r="BM684" s="245">
        <v>3706</v>
      </c>
      <c r="BO684" s="245">
        <v>5350</v>
      </c>
      <c r="BQ684" s="245">
        <v>10229</v>
      </c>
      <c r="BS684" s="245">
        <v>78</v>
      </c>
      <c r="BU684" s="245">
        <v>21347</v>
      </c>
      <c r="BW684" s="242"/>
      <c r="BX684" s="242"/>
      <c r="BY684" s="245">
        <v>7.7</v>
      </c>
      <c r="CA684" s="245">
        <v>15097</v>
      </c>
      <c r="CC684" s="259">
        <v>9.75233198108576</v>
      </c>
      <c r="CE684" s="242"/>
      <c r="CF684" s="242"/>
      <c r="CG684" s="245">
        <v>71104</v>
      </c>
      <c r="CI684" s="245">
        <v>4259</v>
      </c>
      <c r="CK684" s="245">
        <v>40616</v>
      </c>
      <c r="CM684" s="250">
        <f t="shared" si="249"/>
        <v>5.651314305428393</v>
      </c>
      <c r="CN684" s="242"/>
      <c r="CO684" s="253">
        <v>7.2810439930041699</v>
      </c>
      <c r="CP684" s="242"/>
      <c r="CQ684" s="250">
        <f t="shared" si="250"/>
        <v>64.979867044896054</v>
      </c>
      <c r="CR684" s="242"/>
      <c r="CS684" s="245">
        <v>7.8031565532790905</v>
      </c>
      <c r="CU684" s="245">
        <v>10477</v>
      </c>
      <c r="CW684" s="245">
        <v>7969</v>
      </c>
      <c r="CY684" s="259">
        <f t="shared" si="244"/>
        <v>14.734754725472548</v>
      </c>
      <c r="CZ684" s="259"/>
      <c r="DA684" s="259">
        <f t="shared" si="245"/>
        <v>11.207527002700269</v>
      </c>
      <c r="DE684" s="245">
        <v>2112</v>
      </c>
      <c r="DG684" s="245">
        <v>46328</v>
      </c>
      <c r="DI684" s="245">
        <v>3224</v>
      </c>
      <c r="DK684" s="245">
        <v>51715</v>
      </c>
      <c r="DM684" s="242">
        <v>4.0839214927970611</v>
      </c>
      <c r="DN684" s="242"/>
      <c r="DO684" s="242">
        <v>89.583293048438563</v>
      </c>
      <c r="DP684" s="242"/>
      <c r="DQ684" s="242">
        <v>6.2341680363530889</v>
      </c>
      <c r="DR684" s="242"/>
      <c r="DS684" s="245">
        <v>9978</v>
      </c>
      <c r="DU684" s="245">
        <v>780</v>
      </c>
      <c r="DW684" s="245">
        <v>51713</v>
      </c>
      <c r="DY684" s="242">
        <v>19.29495484694371</v>
      </c>
      <c r="DZ684" s="242"/>
      <c r="EA684" s="242">
        <v>1.5083247926053411</v>
      </c>
      <c r="EB684" s="242"/>
      <c r="EC684" s="242">
        <v>355355</v>
      </c>
      <c r="ED684" s="242"/>
      <c r="EE684" s="242">
        <v>309000</v>
      </c>
      <c r="EF684" s="242"/>
      <c r="EG684" s="242">
        <v>3.9473034982977255</v>
      </c>
      <c r="EH684" s="242"/>
      <c r="EI684" s="242">
        <v>2.5287413035969801</v>
      </c>
      <c r="EJ684" s="242"/>
      <c r="EK684" s="242">
        <v>56.999999999999993</v>
      </c>
      <c r="EO684" s="259">
        <v>4.3864545539119923</v>
      </c>
      <c r="EP684" s="259"/>
      <c r="EQ684" s="266">
        <v>18149</v>
      </c>
      <c r="ER684" s="266"/>
      <c r="ES684" s="266">
        <v>32887</v>
      </c>
      <c r="ET684" s="266"/>
      <c r="EU684" s="266">
        <v>10340</v>
      </c>
      <c r="EV684" s="266"/>
      <c r="EW684" s="266">
        <v>967</v>
      </c>
      <c r="EX684" s="266"/>
      <c r="EY684" s="244">
        <v>62343</v>
      </c>
      <c r="FA684" s="244">
        <v>13808</v>
      </c>
      <c r="FC684" s="244">
        <v>1985</v>
      </c>
      <c r="FE684" s="244">
        <v>2519</v>
      </c>
      <c r="FG684" s="244">
        <f t="shared" ref="FG684" si="251">SUM(EY684,FA684,FC684,FE684)</f>
        <v>80655</v>
      </c>
      <c r="FI684" s="257">
        <f>EQ684/FG684*100</f>
        <v>22.502014754199987</v>
      </c>
      <c r="FJ684" s="257"/>
      <c r="FK684" s="257">
        <f>ES684/FG684*100</f>
        <v>40.774905461533692</v>
      </c>
      <c r="FL684" s="257"/>
      <c r="FM684" s="257">
        <f>EU684/FG684*100</f>
        <v>12.820035955613415</v>
      </c>
      <c r="FN684" s="257"/>
      <c r="FO684" s="257">
        <f>EW684/FG684*100</f>
        <v>1.1989337300849296</v>
      </c>
      <c r="FP684" s="257"/>
      <c r="FQ684" s="257">
        <f>EY684/FG684*100</f>
        <v>77.29588990143202</v>
      </c>
      <c r="FS684" s="242">
        <f>FA684/FG684*100</f>
        <v>17.119831380571572</v>
      </c>
      <c r="FT684" s="242"/>
      <c r="FU684" s="242">
        <f>FC684/FG684*100</f>
        <v>2.4610997458310089</v>
      </c>
      <c r="FV684" s="242"/>
      <c r="FW684" s="242">
        <f>FE684/FG684*100</f>
        <v>3.123178972165396</v>
      </c>
      <c r="GA684" s="254">
        <v>7.8822718598293582</v>
      </c>
      <c r="GB684" s="254"/>
      <c r="GC684" s="254">
        <v>57.106197782973794</v>
      </c>
      <c r="GD684" s="254"/>
      <c r="GE684" s="254">
        <v>105.1736663150479</v>
      </c>
      <c r="GF684" s="254"/>
      <c r="GG684" s="254">
        <v>118.14963793796525</v>
      </c>
      <c r="GH684" s="254"/>
      <c r="GI684" s="254">
        <v>48.220074175743946</v>
      </c>
      <c r="GJ684" s="254"/>
      <c r="GK684" s="254">
        <v>7.3248888444057929</v>
      </c>
      <c r="GL684" s="254"/>
      <c r="GM684" s="254">
        <v>0</v>
      </c>
      <c r="GN684" s="254"/>
      <c r="GO684" s="254">
        <v>59.856863104613389</v>
      </c>
      <c r="GP684" s="254"/>
      <c r="GQ684" s="254">
        <v>1824</v>
      </c>
      <c r="GR684" s="254"/>
      <c r="GS684" s="254">
        <v>83.7</v>
      </c>
      <c r="GT684" s="254"/>
      <c r="GU684" s="184">
        <v>72.7</v>
      </c>
      <c r="GV684" s="184"/>
      <c r="GW684" s="184">
        <v>65</v>
      </c>
      <c r="GX684" s="184"/>
      <c r="GY684" s="184">
        <v>49.900000000000006</v>
      </c>
      <c r="GZ684" s="184"/>
      <c r="HC684" s="184">
        <v>19.899999999999999</v>
      </c>
      <c r="HG684" s="184">
        <v>673</v>
      </c>
      <c r="HH684" s="184"/>
      <c r="HI684" s="184">
        <v>5312</v>
      </c>
      <c r="HJ684" s="184"/>
      <c r="HK684" s="184">
        <v>232</v>
      </c>
      <c r="HL684" s="184"/>
      <c r="HM684" s="184">
        <v>6728</v>
      </c>
      <c r="HO684" s="183">
        <v>540.87907082669096</v>
      </c>
      <c r="HQ684" s="154"/>
      <c r="HS684" s="238">
        <v>9</v>
      </c>
      <c r="HT684" s="154"/>
      <c r="HU684" s="239"/>
      <c r="HW684" s="239">
        <v>79.362126610000004</v>
      </c>
      <c r="HX684" s="239"/>
      <c r="HY684" s="154"/>
      <c r="HZ684" s="154"/>
      <c r="IA684" s="184">
        <v>5</v>
      </c>
      <c r="IB684" s="184"/>
      <c r="IC684" s="184">
        <v>159</v>
      </c>
      <c r="ID684" s="184"/>
      <c r="IE684" s="185">
        <v>0.37549941422091382</v>
      </c>
      <c r="IF684" s="185"/>
      <c r="IG684" s="184">
        <v>11.940881372225061</v>
      </c>
    </row>
    <row r="685" spans="1:241" ht="15" customHeight="1" x14ac:dyDescent="0.25">
      <c r="A685" s="156">
        <v>682</v>
      </c>
      <c r="B685" s="155"/>
      <c r="C685" s="244"/>
      <c r="D685" s="244"/>
      <c r="E685" s="245">
        <v>127309</v>
      </c>
      <c r="F685" s="244"/>
      <c r="G685" s="244">
        <v>42181</v>
      </c>
      <c r="H685" s="244"/>
      <c r="I685" s="244">
        <v>25135</v>
      </c>
      <c r="J685" s="244"/>
      <c r="K685" s="244">
        <v>23192</v>
      </c>
      <c r="L685" s="244"/>
      <c r="M685" s="242">
        <f t="shared" si="246"/>
        <v>33.132771445852214</v>
      </c>
      <c r="N685" s="242"/>
      <c r="O685" s="242">
        <f>I685/E685*100</f>
        <v>19.743301730435398</v>
      </c>
      <c r="P685" s="242"/>
      <c r="Q685" s="242">
        <f>K685/E685*100</f>
        <v>18.217093842540592</v>
      </c>
      <c r="R685" s="244"/>
      <c r="S685" s="244">
        <v>34</v>
      </c>
      <c r="U685" s="244"/>
      <c r="V685" s="244"/>
      <c r="W685" s="244">
        <v>1635</v>
      </c>
      <c r="X685" s="244"/>
      <c r="Y685" s="244">
        <v>0.82789001974783538</v>
      </c>
      <c r="Z685" s="244"/>
      <c r="AA685" s="244">
        <v>82186</v>
      </c>
      <c r="AB685" s="244"/>
      <c r="AC685" s="244">
        <v>41.615271659324527</v>
      </c>
      <c r="AD685" s="244"/>
      <c r="AE685" s="244">
        <v>96495</v>
      </c>
      <c r="AF685" s="244"/>
      <c r="AG685" s="245">
        <v>48.860701807686468</v>
      </c>
      <c r="AH685" s="244"/>
      <c r="AI685" s="244"/>
      <c r="AJ685" s="244"/>
      <c r="AK685" s="244">
        <v>283</v>
      </c>
      <c r="AL685" s="244"/>
      <c r="AM685" s="244">
        <v>3741</v>
      </c>
      <c r="AN685" s="244"/>
      <c r="AO685" s="244">
        <v>11119</v>
      </c>
      <c r="AP685" s="244"/>
      <c r="AQ685" s="244">
        <v>2322</v>
      </c>
      <c r="AR685" s="244"/>
      <c r="AS685" s="244">
        <v>2308</v>
      </c>
      <c r="AT685" s="244"/>
      <c r="AU685" s="244">
        <v>3136</v>
      </c>
      <c r="AV685" s="244"/>
      <c r="AW685" s="244">
        <v>777</v>
      </c>
      <c r="AX685" s="244"/>
      <c r="AY685" s="244">
        <v>3198</v>
      </c>
      <c r="AZ685" s="244"/>
      <c r="BA685" s="244"/>
      <c r="BB685" s="244"/>
      <c r="BC685" s="244">
        <v>839</v>
      </c>
      <c r="BD685" s="244"/>
      <c r="BE685" s="244">
        <v>354</v>
      </c>
      <c r="BF685" s="244"/>
      <c r="BG685" s="244">
        <v>101</v>
      </c>
      <c r="BH685" s="244"/>
      <c r="BI685" s="244">
        <v>384</v>
      </c>
      <c r="BJ685" s="244"/>
      <c r="BK685" s="244"/>
      <c r="BL685" s="244"/>
      <c r="BM685" s="244">
        <v>8269</v>
      </c>
      <c r="BN685" s="244"/>
      <c r="BO685" s="244">
        <v>6569</v>
      </c>
      <c r="BP685" s="244"/>
      <c r="BQ685" s="244">
        <v>14525</v>
      </c>
      <c r="BR685" s="244"/>
      <c r="BS685" s="244">
        <v>56</v>
      </c>
      <c r="BT685" s="244"/>
      <c r="BU685" s="244">
        <v>40154</v>
      </c>
      <c r="BW685" s="244"/>
      <c r="BX685" s="244"/>
      <c r="BY685" s="244"/>
      <c r="BZ685" s="244"/>
      <c r="CA685" s="244">
        <v>25614</v>
      </c>
      <c r="CB685" s="244"/>
      <c r="CC685" s="244">
        <v>12.969770621297281</v>
      </c>
      <c r="CE685" s="244"/>
      <c r="CF685" s="244"/>
      <c r="CG685" s="256">
        <v>88552</v>
      </c>
      <c r="CH685" s="256"/>
      <c r="CI685" s="256">
        <v>6867</v>
      </c>
      <c r="CJ685" s="256"/>
      <c r="CK685" s="256">
        <v>52078</v>
      </c>
      <c r="CL685" s="244"/>
      <c r="CM685" s="250">
        <f t="shared" si="249"/>
        <v>7.1966799065175699</v>
      </c>
      <c r="CN685" s="244"/>
      <c r="CO685" s="257">
        <v>7.9523019821527292</v>
      </c>
      <c r="CP685" s="244"/>
      <c r="CQ685" s="250">
        <f t="shared" si="250"/>
        <v>64.692163230438581</v>
      </c>
      <c r="CR685" s="244"/>
      <c r="CS685" s="245">
        <v>5.5097652750403157</v>
      </c>
      <c r="CT685" s="244"/>
      <c r="CU685" s="245">
        <v>14357</v>
      </c>
      <c r="CW685" s="245">
        <v>9507</v>
      </c>
      <c r="CX685" s="244"/>
      <c r="CY685" s="252">
        <f t="shared" si="244"/>
        <v>16.213072544945341</v>
      </c>
      <c r="CZ685" s="244"/>
      <c r="DA685" s="252">
        <f t="shared" si="245"/>
        <v>10.736064685156745</v>
      </c>
      <c r="DE685" s="244">
        <v>2621</v>
      </c>
      <c r="DF685" s="244"/>
      <c r="DG685" s="244">
        <v>58870</v>
      </c>
      <c r="DH685" s="244"/>
      <c r="DI685" s="244">
        <v>9341</v>
      </c>
      <c r="DJ685" s="244"/>
      <c r="DK685" s="244">
        <v>70982</v>
      </c>
      <c r="DL685" s="244"/>
      <c r="DM685" s="244">
        <v>3.6924854188385785</v>
      </c>
      <c r="DN685" s="244"/>
      <c r="DO685" s="244">
        <v>82.936519117522749</v>
      </c>
      <c r="DP685" s="244"/>
      <c r="DQ685" s="244">
        <v>13.1596742836212</v>
      </c>
      <c r="DR685" s="244"/>
      <c r="DS685" s="244">
        <v>15585</v>
      </c>
      <c r="DT685" s="244"/>
      <c r="DU685" s="244">
        <v>839</v>
      </c>
      <c r="DV685" s="244"/>
      <c r="DW685" s="244">
        <v>71017</v>
      </c>
      <c r="DX685" s="244"/>
      <c r="DY685" s="244">
        <v>21.945449681062282</v>
      </c>
      <c r="DZ685" s="244"/>
      <c r="EA685" s="244">
        <v>1.1814072686821466</v>
      </c>
      <c r="EB685" s="244"/>
      <c r="EC685" s="245">
        <v>400500</v>
      </c>
      <c r="ED685" s="244"/>
      <c r="EE685" s="245">
        <v>325000</v>
      </c>
      <c r="EG685" s="245">
        <v>7.6</v>
      </c>
      <c r="EI685" s="245">
        <v>5.2</v>
      </c>
      <c r="EK685" s="242">
        <v>65.100000000000009</v>
      </c>
      <c r="EO685" s="244">
        <v>4.0999999999999996</v>
      </c>
      <c r="EP685" s="244"/>
      <c r="GA685" s="254">
        <v>8.2609231291233041</v>
      </c>
      <c r="GB685" s="254"/>
      <c r="GC685" s="254">
        <v>64.540076306553431</v>
      </c>
      <c r="GD685" s="254"/>
      <c r="GE685" s="254">
        <v>104.03304521952167</v>
      </c>
      <c r="GF685" s="254"/>
      <c r="GG685" s="254">
        <v>124.95537119172597</v>
      </c>
      <c r="GH685" s="254"/>
      <c r="GI685" s="254">
        <v>54.37994967459565</v>
      </c>
      <c r="GJ685" s="254"/>
      <c r="GK685" s="254">
        <v>12.146711476556606</v>
      </c>
      <c r="GL685" s="254"/>
      <c r="GM685" s="254">
        <v>0</v>
      </c>
      <c r="GN685" s="254"/>
      <c r="GO685" s="254">
        <v>64.144635151596532</v>
      </c>
      <c r="GP685" s="254"/>
      <c r="GQ685" s="254">
        <v>1905</v>
      </c>
      <c r="GR685" s="254"/>
      <c r="GS685" s="254">
        <v>83.8</v>
      </c>
      <c r="GT685" s="254"/>
      <c r="GU685" s="184">
        <v>75.2</v>
      </c>
      <c r="GV685" s="184"/>
      <c r="GW685" s="184">
        <v>49</v>
      </c>
      <c r="GX685" s="184"/>
      <c r="GY685" s="184">
        <v>36.1</v>
      </c>
      <c r="GZ685" s="184"/>
      <c r="HC685" s="184"/>
      <c r="HG685" s="184">
        <v>822</v>
      </c>
      <c r="HH685" s="184"/>
      <c r="HI685" s="184">
        <v>4809</v>
      </c>
      <c r="HJ685" s="184"/>
      <c r="HK685" s="184">
        <v>216</v>
      </c>
      <c r="HL685" s="184"/>
      <c r="HM685" s="184">
        <v>6457</v>
      </c>
      <c r="HO685" s="183">
        <v>565.21181412949363</v>
      </c>
      <c r="HQ685" s="154"/>
      <c r="HS685" s="238">
        <v>9</v>
      </c>
      <c r="HT685" s="154"/>
      <c r="HU685" s="239"/>
      <c r="HW685" s="239">
        <v>81.940218520000002</v>
      </c>
      <c r="HX685" s="239"/>
      <c r="HY685" s="154"/>
      <c r="HZ685" s="154"/>
      <c r="IA685" s="184">
        <v>6</v>
      </c>
      <c r="IB685" s="184"/>
      <c r="IC685" s="184">
        <v>101</v>
      </c>
      <c r="ID685" s="184"/>
      <c r="IE685" s="185">
        <v>0.43087971274685816</v>
      </c>
      <c r="IF685" s="185"/>
      <c r="IG685" s="184">
        <v>7.2531418312387794</v>
      </c>
    </row>
    <row r="686" spans="1:241" ht="15" customHeight="1" x14ac:dyDescent="0.25">
      <c r="A686" s="156">
        <v>683</v>
      </c>
      <c r="B686" s="155"/>
      <c r="C686" s="244"/>
      <c r="D686" s="244"/>
      <c r="E686" s="245">
        <v>129793</v>
      </c>
      <c r="F686" s="244"/>
      <c r="G686" s="244">
        <v>48709</v>
      </c>
      <c r="H686" s="244"/>
      <c r="I686" s="244">
        <v>27567</v>
      </c>
      <c r="J686" s="244"/>
      <c r="K686" s="244">
        <v>29520</v>
      </c>
      <c r="L686" s="244"/>
      <c r="M686" s="244">
        <v>21.233587333693698</v>
      </c>
      <c r="N686" s="244"/>
      <c r="O686" s="244">
        <v>12.017210413433538</v>
      </c>
      <c r="P686" s="244"/>
      <c r="Q686" s="244">
        <v>12.86857660987986</v>
      </c>
      <c r="R686" s="244"/>
      <c r="S686" s="244">
        <v>35</v>
      </c>
      <c r="U686" s="244"/>
      <c r="V686" s="244"/>
      <c r="W686" s="245">
        <v>2270</v>
      </c>
      <c r="Y686" s="257">
        <v>1.0281728417429115</v>
      </c>
      <c r="Z686" s="257"/>
      <c r="AA686" s="245">
        <v>86338</v>
      </c>
      <c r="AC686" s="245">
        <v>39.284186770286382</v>
      </c>
      <c r="AE686" s="245">
        <v>103460</v>
      </c>
      <c r="AG686" s="245">
        <v>47.333867093674925</v>
      </c>
      <c r="AK686" s="245">
        <v>310</v>
      </c>
      <c r="AM686" s="245">
        <v>3883</v>
      </c>
      <c r="AO686" s="245">
        <v>17030</v>
      </c>
      <c r="AQ686" s="245">
        <v>3013</v>
      </c>
      <c r="AS686" s="245">
        <v>3126</v>
      </c>
      <c r="AU686" s="245">
        <v>3717</v>
      </c>
      <c r="AW686" s="245">
        <v>913</v>
      </c>
      <c r="AY686" s="245">
        <v>3681</v>
      </c>
      <c r="AZ686" s="244"/>
      <c r="BA686" s="244"/>
      <c r="BB686" s="244"/>
      <c r="BC686" s="244">
        <v>952</v>
      </c>
      <c r="BD686" s="244"/>
      <c r="BE686" s="244">
        <v>455</v>
      </c>
      <c r="BF686" s="244"/>
      <c r="BG686" s="244">
        <v>137</v>
      </c>
      <c r="BH686" s="244"/>
      <c r="BI686" s="244">
        <v>360</v>
      </c>
      <c r="BJ686" s="244"/>
      <c r="BK686" s="244"/>
      <c r="BL686" s="244"/>
      <c r="BM686" s="245">
        <v>14332</v>
      </c>
      <c r="BO686" s="245">
        <v>7637</v>
      </c>
      <c r="BQ686" s="245">
        <v>20731</v>
      </c>
      <c r="BS686" s="245">
        <v>82</v>
      </c>
      <c r="BU686" s="245">
        <v>55773</v>
      </c>
      <c r="BW686" s="244"/>
      <c r="BX686" s="244"/>
      <c r="BY686" s="244"/>
      <c r="BZ686" s="244"/>
      <c r="CA686" s="244">
        <v>38611</v>
      </c>
      <c r="CB686" s="244"/>
      <c r="CC686" s="244">
        <v>17.778504268388144</v>
      </c>
      <c r="CE686" s="244"/>
      <c r="CF686" s="244"/>
      <c r="CG686" s="244">
        <v>107055</v>
      </c>
      <c r="CH686" s="244"/>
      <c r="CI686" s="244">
        <v>6747</v>
      </c>
      <c r="CJ686" s="244"/>
      <c r="CK686" s="244">
        <v>58300</v>
      </c>
      <c r="CL686" s="244"/>
      <c r="CM686" s="244">
        <v>5.9287183002056203</v>
      </c>
      <c r="CN686" s="244"/>
      <c r="CO686" s="257">
        <v>8</v>
      </c>
      <c r="CP686" s="244"/>
      <c r="CQ686" s="244">
        <v>66.124739979779434</v>
      </c>
      <c r="CR686" s="244"/>
      <c r="CS686" s="244">
        <v>5.5909018609829806</v>
      </c>
      <c r="CT686" s="244"/>
      <c r="CU686" s="244">
        <v>20006</v>
      </c>
      <c r="CV686" s="244"/>
      <c r="CW686" s="244">
        <v>10760</v>
      </c>
      <c r="CX686" s="244"/>
      <c r="CY686" s="244">
        <v>19.107014946755168</v>
      </c>
      <c r="CZ686" s="244"/>
      <c r="DA686" s="244">
        <v>10.276491094026072</v>
      </c>
      <c r="DE686" s="245">
        <v>2156</v>
      </c>
      <c r="DG686" s="245">
        <v>65609</v>
      </c>
      <c r="DI686" s="245">
        <v>8132</v>
      </c>
      <c r="DK686" s="245">
        <v>75965</v>
      </c>
      <c r="DM686" s="245">
        <v>2.8381491476337786</v>
      </c>
      <c r="DO686" s="245">
        <v>86.367406042256306</v>
      </c>
      <c r="DQ686" s="245">
        <v>10.704929901928519</v>
      </c>
      <c r="DS686" s="245">
        <v>18936</v>
      </c>
      <c r="DU686" s="245">
        <v>873</v>
      </c>
      <c r="DW686" s="245">
        <v>75971</v>
      </c>
      <c r="DY686" s="245">
        <v>25.325665373813028</v>
      </c>
      <c r="EA686" s="245">
        <v>1.1675805804467032</v>
      </c>
      <c r="EB686" s="244"/>
      <c r="EC686" s="245">
        <v>409000</v>
      </c>
      <c r="ED686" s="244"/>
      <c r="EE686" s="245">
        <v>340000</v>
      </c>
      <c r="EK686" s="242">
        <v>56.499999999999993</v>
      </c>
      <c r="EO686" s="244">
        <v>2.539267965320855</v>
      </c>
      <c r="EP686" s="244"/>
      <c r="GA686" s="254">
        <v>10.568034492707927</v>
      </c>
      <c r="GB686" s="254"/>
      <c r="GC686" s="254">
        <v>69.150568037141738</v>
      </c>
      <c r="GD686" s="254"/>
      <c r="GE686" s="254">
        <v>111.66317921168803</v>
      </c>
      <c r="GF686" s="254"/>
      <c r="GG686" s="254">
        <v>117.49094825756271</v>
      </c>
      <c r="GH686" s="254"/>
      <c r="GI686" s="254">
        <v>55.945852357469555</v>
      </c>
      <c r="GJ686" s="254"/>
      <c r="GK686" s="254">
        <v>8.4273302764966722</v>
      </c>
      <c r="GL686" s="254"/>
      <c r="GM686" s="254">
        <v>0</v>
      </c>
      <c r="GN686" s="254"/>
      <c r="GO686" s="254">
        <v>64.470510133903701</v>
      </c>
      <c r="GP686" s="254"/>
      <c r="GQ686" s="254">
        <v>2073</v>
      </c>
      <c r="GR686" s="254"/>
      <c r="GS686" s="254">
        <v>81.7</v>
      </c>
      <c r="GT686" s="254"/>
      <c r="GU686" s="184">
        <v>83.3</v>
      </c>
      <c r="GV686" s="184"/>
      <c r="GW686" s="184">
        <v>57.7</v>
      </c>
      <c r="GX686" s="184"/>
      <c r="GY686" s="184">
        <v>40</v>
      </c>
      <c r="GZ686" s="184"/>
      <c r="HC686" s="184"/>
      <c r="HG686" s="184">
        <v>748</v>
      </c>
      <c r="HH686" s="184"/>
      <c r="HI686" s="184">
        <v>4613</v>
      </c>
      <c r="HJ686" s="184"/>
      <c r="HK686" s="184">
        <v>283</v>
      </c>
      <c r="HL686" s="184"/>
      <c r="HM686" s="184">
        <v>6177</v>
      </c>
      <c r="HO686" s="183">
        <v>615.03899959939986</v>
      </c>
      <c r="HQ686" s="154"/>
      <c r="HS686" s="238">
        <v>9</v>
      </c>
      <c r="HT686" s="154"/>
      <c r="HU686" s="239"/>
      <c r="HW686" s="239">
        <v>84.033308760000011</v>
      </c>
      <c r="HX686" s="239"/>
      <c r="HY686" s="154"/>
      <c r="HZ686" s="154"/>
      <c r="IA686" s="184">
        <v>6</v>
      </c>
      <c r="IB686" s="184"/>
      <c r="IC686" s="184">
        <v>99</v>
      </c>
      <c r="ID686" s="184"/>
      <c r="IE686" s="185">
        <v>0.41058768784386718</v>
      </c>
      <c r="IF686" s="185"/>
      <c r="IG686" s="184">
        <v>6.7746968494238091</v>
      </c>
    </row>
    <row r="687" spans="1:241" ht="15" customHeight="1" x14ac:dyDescent="0.25">
      <c r="A687" s="156">
        <v>684</v>
      </c>
      <c r="B687" s="155"/>
      <c r="C687" s="244"/>
      <c r="D687" s="244"/>
      <c r="E687" s="245">
        <v>133675</v>
      </c>
      <c r="F687" s="244"/>
      <c r="G687" s="244"/>
      <c r="H687" s="244"/>
      <c r="I687" s="244"/>
      <c r="J687" s="244"/>
      <c r="K687" s="244"/>
      <c r="L687" s="244"/>
      <c r="M687" s="244"/>
      <c r="N687" s="244"/>
      <c r="O687" s="244"/>
      <c r="P687" s="244"/>
      <c r="Q687" s="244"/>
      <c r="R687" s="244"/>
      <c r="S687" s="244"/>
      <c r="U687" s="244"/>
      <c r="V687" s="244"/>
      <c r="W687" s="244"/>
      <c r="X687" s="244"/>
      <c r="Y687" s="244"/>
      <c r="Z687" s="244"/>
      <c r="AA687" s="244"/>
      <c r="AB687" s="244"/>
      <c r="AC687" s="244"/>
      <c r="AD687" s="244"/>
      <c r="AE687" s="244"/>
      <c r="AF687" s="244"/>
      <c r="AG687" s="244"/>
      <c r="AH687" s="244"/>
      <c r="AI687" s="244"/>
      <c r="AJ687" s="244"/>
      <c r="AK687" s="244"/>
      <c r="AL687" s="244"/>
      <c r="AM687" s="244"/>
      <c r="AN687" s="244"/>
      <c r="AO687" s="244"/>
      <c r="AP687" s="244"/>
      <c r="AQ687" s="244"/>
      <c r="AR687" s="244"/>
      <c r="AS687" s="244"/>
      <c r="AT687" s="244"/>
      <c r="AU687" s="244"/>
      <c r="AV687" s="244"/>
      <c r="AW687" s="244"/>
      <c r="AX687" s="244"/>
      <c r="AY687" s="244"/>
      <c r="AZ687" s="244"/>
      <c r="BA687" s="244"/>
      <c r="BB687" s="244"/>
      <c r="BC687" s="244">
        <v>1167</v>
      </c>
      <c r="BD687" s="244"/>
      <c r="BE687" s="244">
        <v>496</v>
      </c>
      <c r="BF687" s="244"/>
      <c r="BG687" s="244">
        <v>200</v>
      </c>
      <c r="BH687" s="244"/>
      <c r="BI687" s="244">
        <v>465</v>
      </c>
      <c r="BJ687" s="244"/>
      <c r="BK687" s="244"/>
      <c r="BL687" s="244"/>
      <c r="BM687" s="244"/>
      <c r="BN687" s="244"/>
      <c r="BO687" s="244"/>
      <c r="BP687" s="244"/>
      <c r="BQ687" s="244"/>
      <c r="BR687" s="244"/>
      <c r="BS687" s="244"/>
      <c r="BT687" s="244"/>
      <c r="BU687" s="244"/>
      <c r="BW687" s="244"/>
      <c r="BX687" s="244"/>
      <c r="BY687" s="244"/>
      <c r="BZ687" s="244"/>
      <c r="CA687" s="244"/>
      <c r="CB687" s="244"/>
      <c r="CC687" s="244"/>
      <c r="CE687" s="244"/>
      <c r="CF687" s="244"/>
      <c r="CG687" s="244"/>
      <c r="CH687" s="244"/>
      <c r="CI687" s="244"/>
      <c r="CJ687" s="244"/>
      <c r="CK687" s="244"/>
      <c r="CL687" s="244"/>
      <c r="CM687" s="244"/>
      <c r="CN687" s="244"/>
      <c r="CO687" s="257">
        <v>7.9</v>
      </c>
      <c r="CP687" s="244"/>
      <c r="CQ687" s="244"/>
      <c r="CR687" s="244"/>
      <c r="CS687" s="244"/>
      <c r="CT687" s="244"/>
      <c r="CU687" s="244"/>
      <c r="CV687" s="244"/>
      <c r="CW687" s="244"/>
      <c r="CX687" s="244"/>
      <c r="CY687" s="244"/>
      <c r="CZ687" s="244"/>
      <c r="DA687" s="244"/>
      <c r="DE687" s="244"/>
      <c r="DF687" s="244"/>
      <c r="DG687" s="244"/>
      <c r="DH687" s="244"/>
      <c r="DI687" s="244"/>
      <c r="DJ687" s="244"/>
      <c r="DK687" s="244"/>
      <c r="DL687" s="244"/>
      <c r="DM687" s="244"/>
      <c r="DN687" s="244"/>
      <c r="DO687" s="244"/>
      <c r="DP687" s="244"/>
      <c r="DQ687" s="244"/>
      <c r="DR687" s="244"/>
      <c r="DS687" s="244"/>
      <c r="DT687" s="244"/>
      <c r="DU687" s="244"/>
      <c r="DV687" s="244"/>
      <c r="DW687" s="244"/>
      <c r="DX687" s="244"/>
      <c r="DY687" s="244"/>
      <c r="DZ687" s="244"/>
      <c r="EA687" s="244"/>
      <c r="EB687" s="244"/>
      <c r="EC687" s="245">
        <v>395000</v>
      </c>
      <c r="ED687" s="244"/>
      <c r="EE687" s="245">
        <v>316000</v>
      </c>
      <c r="EK687" s="242">
        <v>21.9</v>
      </c>
      <c r="EO687" s="244"/>
      <c r="EP687" s="244"/>
      <c r="GA687" s="254">
        <v>9.0234812013115171</v>
      </c>
      <c r="GB687" s="254"/>
      <c r="GC687" s="254">
        <v>69.519641086527827</v>
      </c>
      <c r="GD687" s="254"/>
      <c r="GE687" s="254">
        <v>117.02950311716424</v>
      </c>
      <c r="GF687" s="254"/>
      <c r="GG687" s="254">
        <v>131.33775757452682</v>
      </c>
      <c r="GH687" s="254"/>
      <c r="GI687" s="254">
        <v>62.48717823499728</v>
      </c>
      <c r="GJ687" s="254"/>
      <c r="GK687" s="254">
        <v>12.015402147624238</v>
      </c>
      <c r="GL687" s="254"/>
      <c r="GM687" s="254">
        <v>0.81340587003302323</v>
      </c>
      <c r="GN687" s="254"/>
      <c r="GO687" s="254">
        <v>69.649893075712185</v>
      </c>
      <c r="GP687" s="254"/>
      <c r="GQ687" s="254">
        <v>2076</v>
      </c>
      <c r="GR687" s="254"/>
      <c r="GS687" s="254">
        <v>85.4</v>
      </c>
      <c r="GT687" s="254"/>
      <c r="GU687" s="184">
        <v>75.099999999999994</v>
      </c>
      <c r="GV687" s="184"/>
      <c r="GW687" s="184">
        <v>50.7</v>
      </c>
      <c r="GX687" s="184"/>
      <c r="GY687" s="184">
        <v>35.4</v>
      </c>
      <c r="GZ687" s="184"/>
      <c r="HC687" s="184"/>
      <c r="HG687" s="184">
        <v>929</v>
      </c>
      <c r="HH687" s="184"/>
      <c r="HI687" s="184">
        <v>5312</v>
      </c>
      <c r="HJ687" s="184"/>
      <c r="HK687" s="184">
        <v>357</v>
      </c>
      <c r="HL687" s="184"/>
      <c r="HM687" s="184">
        <v>7272</v>
      </c>
      <c r="HO687" s="183">
        <v>682.49372707971429</v>
      </c>
      <c r="HQ687" s="154"/>
      <c r="HS687" s="238">
        <v>9</v>
      </c>
      <c r="HT687" s="154"/>
      <c r="HU687" s="239"/>
      <c r="HW687" s="239">
        <v>87.459035650000004</v>
      </c>
      <c r="HX687" s="239"/>
      <c r="HY687" s="154"/>
      <c r="HZ687" s="154"/>
      <c r="IA687" s="184">
        <v>15</v>
      </c>
      <c r="IB687" s="184"/>
      <c r="IC687" s="184">
        <v>89</v>
      </c>
      <c r="ID687" s="184"/>
      <c r="IE687" s="185">
        <v>0.96703693436397986</v>
      </c>
      <c r="IF687" s="185"/>
      <c r="IG687" s="184">
        <v>5.7377524772262802</v>
      </c>
    </row>
    <row r="688" spans="1:241" ht="15" customHeight="1" x14ac:dyDescent="0.25">
      <c r="A688" s="156">
        <v>685</v>
      </c>
      <c r="B688" s="155"/>
      <c r="C688" s="244"/>
      <c r="D688" s="244"/>
      <c r="E688" s="245">
        <v>138806</v>
      </c>
      <c r="F688" s="244"/>
      <c r="G688" s="244"/>
      <c r="H688" s="244"/>
      <c r="I688" s="244"/>
      <c r="J688" s="244"/>
      <c r="K688" s="244"/>
      <c r="L688" s="244"/>
      <c r="M688" s="244"/>
      <c r="N688" s="244"/>
      <c r="O688" s="244"/>
      <c r="P688" s="244"/>
      <c r="Q688" s="244"/>
      <c r="R688" s="244"/>
      <c r="S688" s="244"/>
      <c r="U688" s="244"/>
      <c r="V688" s="244"/>
      <c r="W688" s="244"/>
      <c r="X688" s="244"/>
      <c r="Y688" s="244"/>
      <c r="Z688" s="244"/>
      <c r="AA688" s="244"/>
      <c r="AB688" s="244"/>
      <c r="AC688" s="244"/>
      <c r="AD688" s="244"/>
      <c r="AE688" s="244"/>
      <c r="AF688" s="244"/>
      <c r="AG688" s="244"/>
      <c r="AH688" s="244"/>
      <c r="AI688" s="244"/>
      <c r="AJ688" s="244"/>
      <c r="AK688" s="244"/>
      <c r="AL688" s="244"/>
      <c r="AM688" s="244"/>
      <c r="AN688" s="244"/>
      <c r="AO688" s="244"/>
      <c r="AP688" s="244"/>
      <c r="AQ688" s="244"/>
      <c r="AR688" s="244"/>
      <c r="AS688" s="244"/>
      <c r="AT688" s="244"/>
      <c r="AU688" s="244"/>
      <c r="AV688" s="244"/>
      <c r="AW688" s="244"/>
      <c r="AX688" s="244"/>
      <c r="AY688" s="244"/>
      <c r="AZ688" s="244"/>
      <c r="BA688" s="244"/>
      <c r="BB688" s="244"/>
      <c r="BC688" s="244">
        <v>1049</v>
      </c>
      <c r="BD688" s="244"/>
      <c r="BE688" s="244">
        <v>493</v>
      </c>
      <c r="BF688" s="244"/>
      <c r="BG688" s="244">
        <v>139</v>
      </c>
      <c r="BH688" s="244"/>
      <c r="BI688" s="244">
        <v>340</v>
      </c>
      <c r="BJ688" s="244"/>
      <c r="BK688" s="244"/>
      <c r="BL688" s="244"/>
      <c r="BM688" s="244"/>
      <c r="BN688" s="244"/>
      <c r="BO688" s="244"/>
      <c r="BP688" s="244"/>
      <c r="BQ688" s="244"/>
      <c r="BR688" s="244"/>
      <c r="BS688" s="244"/>
      <c r="BT688" s="244"/>
      <c r="BU688" s="244"/>
      <c r="BW688" s="244"/>
      <c r="BX688" s="244"/>
      <c r="BY688" s="244"/>
      <c r="BZ688" s="244"/>
      <c r="CA688" s="244"/>
      <c r="CB688" s="244"/>
      <c r="CC688" s="244"/>
      <c r="CE688" s="244"/>
      <c r="CF688" s="244"/>
      <c r="CG688" s="244"/>
      <c r="CH688" s="244"/>
      <c r="CI688" s="244"/>
      <c r="CJ688" s="244"/>
      <c r="CK688" s="244"/>
      <c r="CL688" s="244"/>
      <c r="CM688" s="244"/>
      <c r="CN688" s="244"/>
      <c r="CO688" s="257">
        <v>6.1</v>
      </c>
      <c r="CP688" s="244"/>
      <c r="CQ688" s="244"/>
      <c r="CR688" s="244"/>
      <c r="CS688" s="244"/>
      <c r="CT688" s="244"/>
      <c r="CU688" s="244"/>
      <c r="CV688" s="244"/>
      <c r="CW688" s="244"/>
      <c r="CX688" s="244"/>
      <c r="CY688" s="244"/>
      <c r="CZ688" s="244"/>
      <c r="DA688" s="244"/>
      <c r="DE688" s="244"/>
      <c r="DF688" s="244"/>
      <c r="DG688" s="244"/>
      <c r="DH688" s="244"/>
      <c r="DI688" s="244"/>
      <c r="DJ688" s="244"/>
      <c r="DK688" s="244"/>
      <c r="DL688" s="244"/>
      <c r="DM688" s="244"/>
      <c r="DN688" s="244"/>
      <c r="DO688" s="244"/>
      <c r="DP688" s="244"/>
      <c r="DQ688" s="244"/>
      <c r="DR688" s="244"/>
      <c r="DS688" s="244"/>
      <c r="DT688" s="244"/>
      <c r="DU688" s="244"/>
      <c r="DV688" s="244"/>
      <c r="DW688" s="244"/>
      <c r="DX688" s="244"/>
      <c r="DY688" s="244"/>
      <c r="DZ688" s="244"/>
      <c r="EA688" s="244"/>
      <c r="EB688" s="244"/>
      <c r="EC688" s="245">
        <v>395500</v>
      </c>
      <c r="ED688" s="244"/>
      <c r="EE688" s="245">
        <v>329950</v>
      </c>
      <c r="EK688" s="242">
        <v>12.6</v>
      </c>
      <c r="EO688" s="244"/>
      <c r="EP688" s="244"/>
      <c r="GA688" s="254">
        <v>9.6503571383872622</v>
      </c>
      <c r="GB688" s="254"/>
      <c r="GC688" s="254">
        <v>60.197573523822243</v>
      </c>
      <c r="GD688" s="254"/>
      <c r="GE688" s="254">
        <v>125.38729647531652</v>
      </c>
      <c r="GF688" s="254"/>
      <c r="GG688" s="254">
        <v>120.98844325424088</v>
      </c>
      <c r="GH688" s="254"/>
      <c r="GI688" s="254">
        <v>57.233018442400294</v>
      </c>
      <c r="GJ688" s="254"/>
      <c r="GK688" s="254">
        <v>10.257095487306355</v>
      </c>
      <c r="GL688" s="254"/>
      <c r="GM688" s="254">
        <v>0</v>
      </c>
      <c r="GN688" s="254"/>
      <c r="GO688" s="254">
        <v>66.65148689143362</v>
      </c>
      <c r="GP688" s="254"/>
      <c r="GQ688" s="254">
        <v>2329</v>
      </c>
      <c r="GR688" s="254"/>
      <c r="GS688" s="254">
        <v>79.400000000000006</v>
      </c>
      <c r="GT688" s="254"/>
      <c r="GU688" s="184">
        <v>68.7</v>
      </c>
      <c r="GV688" s="184"/>
      <c r="GW688" s="184">
        <v>50.2</v>
      </c>
      <c r="GX688" s="184"/>
      <c r="GY688" s="184">
        <v>26.6</v>
      </c>
      <c r="GZ688" s="184"/>
      <c r="HC688" s="184"/>
      <c r="HG688" s="184">
        <v>1009</v>
      </c>
      <c r="HH688" s="184"/>
      <c r="HI688" s="184">
        <v>4738</v>
      </c>
      <c r="HJ688" s="184"/>
      <c r="HK688" s="184">
        <v>331</v>
      </c>
      <c r="HL688" s="184"/>
      <c r="HM688" s="184">
        <v>6876</v>
      </c>
      <c r="HO688" s="183">
        <v>703.68590224999252</v>
      </c>
      <c r="HQ688" s="154"/>
      <c r="HS688" s="238">
        <v>9</v>
      </c>
      <c r="HT688" s="154"/>
      <c r="HU688" s="239"/>
      <c r="HW688" s="239">
        <v>94.931231269999998</v>
      </c>
      <c r="HX688" s="239"/>
      <c r="HY688" s="154"/>
      <c r="HZ688" s="154"/>
      <c r="IA688" s="184">
        <v>5</v>
      </c>
      <c r="IB688" s="184"/>
      <c r="IC688" s="184">
        <v>87</v>
      </c>
      <c r="ID688" s="184"/>
      <c r="IE688" s="185">
        <v>0.31177706692606516</v>
      </c>
      <c r="IF688" s="185"/>
      <c r="IG688" s="184">
        <v>5.4249209645135341</v>
      </c>
    </row>
    <row r="689" spans="1:241" ht="15" customHeight="1" x14ac:dyDescent="0.25">
      <c r="A689" s="156">
        <v>686</v>
      </c>
      <c r="B689" s="155"/>
      <c r="C689" s="244"/>
      <c r="D689" s="244"/>
      <c r="E689" s="245">
        <v>145187</v>
      </c>
      <c r="F689" s="244"/>
      <c r="G689" s="244"/>
      <c r="H689" s="244"/>
      <c r="I689" s="244"/>
      <c r="J689" s="244"/>
      <c r="K689" s="244"/>
      <c r="L689" s="244"/>
      <c r="M689" s="244"/>
      <c r="N689" s="244"/>
      <c r="O689" s="244"/>
      <c r="P689" s="244"/>
      <c r="Q689" s="244"/>
      <c r="R689" s="244"/>
      <c r="S689" s="244"/>
      <c r="U689" s="244"/>
      <c r="V689" s="244"/>
      <c r="W689" s="244"/>
      <c r="X689" s="244"/>
      <c r="Y689" s="244"/>
      <c r="Z689" s="244"/>
      <c r="AA689" s="244"/>
      <c r="AB689" s="244"/>
      <c r="AC689" s="244"/>
      <c r="AD689" s="244"/>
      <c r="AE689" s="244"/>
      <c r="AF689" s="244"/>
      <c r="AG689" s="244"/>
      <c r="AH689" s="244"/>
      <c r="AI689" s="244"/>
      <c r="AJ689" s="244"/>
      <c r="AK689" s="244"/>
      <c r="AL689" s="244"/>
      <c r="AM689" s="244"/>
      <c r="AN689" s="244"/>
      <c r="AO689" s="244"/>
      <c r="AP689" s="244"/>
      <c r="AQ689" s="244"/>
      <c r="AR689" s="244"/>
      <c r="AS689" s="244"/>
      <c r="AT689" s="244"/>
      <c r="AU689" s="244"/>
      <c r="AV689" s="244"/>
      <c r="AW689" s="244"/>
      <c r="AX689" s="244"/>
      <c r="AY689" s="244"/>
      <c r="AZ689" s="244"/>
      <c r="BA689" s="244"/>
      <c r="BB689" s="244"/>
      <c r="BC689" s="244">
        <v>953</v>
      </c>
      <c r="BD689" s="244"/>
      <c r="BE689" s="244">
        <v>484</v>
      </c>
      <c r="BF689" s="244"/>
      <c r="BG689" s="244">
        <v>95</v>
      </c>
      <c r="BH689" s="244"/>
      <c r="BI689" s="244">
        <v>146</v>
      </c>
      <c r="BJ689" s="244"/>
      <c r="BK689" s="244"/>
      <c r="BL689" s="244"/>
      <c r="BM689" s="244"/>
      <c r="BN689" s="244"/>
      <c r="BO689" s="244"/>
      <c r="BP689" s="244"/>
      <c r="BQ689" s="244"/>
      <c r="BR689" s="244"/>
      <c r="BS689" s="244"/>
      <c r="BT689" s="244"/>
      <c r="BU689" s="244"/>
      <c r="BW689" s="244"/>
      <c r="BX689" s="244"/>
      <c r="BY689" s="244"/>
      <c r="BZ689" s="244"/>
      <c r="CA689" s="244"/>
      <c r="CB689" s="244"/>
      <c r="CC689" s="244"/>
      <c r="CE689" s="244"/>
      <c r="CF689" s="244"/>
      <c r="CG689" s="244"/>
      <c r="CH689" s="244"/>
      <c r="CI689" s="244"/>
      <c r="CJ689" s="244"/>
      <c r="CK689" s="244"/>
      <c r="CL689" s="244"/>
      <c r="CM689" s="244"/>
      <c r="CN689" s="244"/>
      <c r="CO689" s="257">
        <v>7.3</v>
      </c>
      <c r="CP689" s="244"/>
      <c r="CQ689" s="244"/>
      <c r="CR689" s="244"/>
      <c r="CS689" s="244"/>
      <c r="CT689" s="244"/>
      <c r="CU689" s="244"/>
      <c r="CV689" s="244"/>
      <c r="CW689" s="244"/>
      <c r="CX689" s="244"/>
      <c r="CY689" s="244"/>
      <c r="CZ689" s="244"/>
      <c r="DA689" s="244"/>
      <c r="DE689" s="244"/>
      <c r="DF689" s="244"/>
      <c r="DG689" s="244"/>
      <c r="DH689" s="244"/>
      <c r="DI689" s="244"/>
      <c r="DJ689" s="244"/>
      <c r="DK689" s="244"/>
      <c r="DL689" s="244"/>
      <c r="DM689" s="244"/>
      <c r="DN689" s="244"/>
      <c r="DO689" s="244"/>
      <c r="DP689" s="244"/>
      <c r="DQ689" s="244"/>
      <c r="DR689" s="244"/>
      <c r="DS689" s="244"/>
      <c r="DT689" s="244"/>
      <c r="DU689" s="244"/>
      <c r="DV689" s="244"/>
      <c r="DW689" s="244"/>
      <c r="DX689" s="244"/>
      <c r="DY689" s="244"/>
      <c r="DZ689" s="244"/>
      <c r="EA689" s="244"/>
      <c r="EB689" s="244"/>
      <c r="EC689" s="245">
        <v>412500</v>
      </c>
      <c r="ED689" s="244"/>
      <c r="EE689" s="245">
        <v>339000</v>
      </c>
      <c r="EK689" s="242">
        <v>7.7</v>
      </c>
      <c r="EO689" s="244"/>
      <c r="EP689" s="244"/>
      <c r="GA689" s="254">
        <v>6.9826491747778245</v>
      </c>
      <c r="GB689" s="254"/>
      <c r="GC689" s="254">
        <v>48.419773095623988</v>
      </c>
      <c r="GD689" s="254"/>
      <c r="GE689" s="254">
        <v>156.3080735081561</v>
      </c>
      <c r="GF689" s="254"/>
      <c r="GG689" s="254">
        <v>155.54896728925783</v>
      </c>
      <c r="GH689" s="254"/>
      <c r="GI689" s="254">
        <v>74.317150854164652</v>
      </c>
      <c r="GJ689" s="254"/>
      <c r="GK689" s="254">
        <v>14.074595355383533</v>
      </c>
      <c r="GL689" s="254"/>
      <c r="GM689" s="254">
        <v>0</v>
      </c>
      <c r="GN689" s="254"/>
      <c r="GO689" s="254">
        <v>76.417046620791766</v>
      </c>
      <c r="GP689" s="254"/>
      <c r="GQ689" s="254">
        <v>2429</v>
      </c>
      <c r="GR689" s="254"/>
      <c r="GS689" s="254">
        <v>85.8</v>
      </c>
      <c r="GT689" s="254"/>
      <c r="GU689" s="184">
        <v>74.2</v>
      </c>
      <c r="GV689" s="184"/>
      <c r="GW689" s="184">
        <v>55</v>
      </c>
      <c r="GX689" s="184"/>
      <c r="GY689" s="184">
        <v>37.799999999999997</v>
      </c>
      <c r="GZ689" s="184"/>
      <c r="HC689" s="184"/>
      <c r="HG689" s="184">
        <v>948</v>
      </c>
      <c r="HH689" s="184"/>
      <c r="HI689" s="184">
        <v>5319</v>
      </c>
      <c r="HJ689" s="184"/>
      <c r="HK689" s="184">
        <v>329</v>
      </c>
      <c r="HL689" s="184"/>
      <c r="HM689" s="184">
        <v>7767</v>
      </c>
      <c r="HO689" s="183">
        <v>785.98907828191852</v>
      </c>
      <c r="HQ689" s="154"/>
      <c r="HS689" s="238">
        <v>9</v>
      </c>
      <c r="HT689" s="154"/>
      <c r="HU689" s="239"/>
      <c r="HW689" s="239">
        <v>94.451837620000006</v>
      </c>
      <c r="HX689" s="239"/>
      <c r="HY689" s="154"/>
      <c r="HZ689" s="154"/>
      <c r="IA689" s="184">
        <v>6</v>
      </c>
      <c r="IB689" s="184"/>
      <c r="IC689" s="184">
        <v>121</v>
      </c>
      <c r="ID689" s="184"/>
      <c r="IE689" s="185">
        <v>0.35541059214967724</v>
      </c>
      <c r="IF689" s="185"/>
      <c r="IG689" s="184">
        <v>7.1674469416851583</v>
      </c>
    </row>
    <row r="690" spans="1:241" ht="15" customHeight="1" x14ac:dyDescent="0.25">
      <c r="A690" s="156">
        <v>687</v>
      </c>
      <c r="B690" s="155"/>
      <c r="C690" s="244"/>
      <c r="D690" s="244"/>
      <c r="E690" s="245">
        <v>152709</v>
      </c>
      <c r="F690" s="244"/>
      <c r="G690" s="244"/>
      <c r="H690" s="244"/>
      <c r="I690" s="244"/>
      <c r="J690" s="244"/>
      <c r="K690" s="244"/>
      <c r="L690" s="244"/>
      <c r="M690" s="244"/>
      <c r="N690" s="244"/>
      <c r="O690" s="244"/>
      <c r="P690" s="244"/>
      <c r="Q690" s="244"/>
      <c r="R690" s="244"/>
      <c r="S690" s="244"/>
      <c r="U690" s="244"/>
      <c r="V690" s="244"/>
      <c r="W690" s="244"/>
      <c r="X690" s="244"/>
      <c r="Y690" s="244"/>
      <c r="Z690" s="244"/>
      <c r="AA690" s="244"/>
      <c r="AB690" s="244"/>
      <c r="AC690" s="244"/>
      <c r="AD690" s="244"/>
      <c r="AE690" s="244"/>
      <c r="AF690" s="244"/>
      <c r="AG690" s="244"/>
      <c r="AH690" s="244"/>
      <c r="AI690" s="244"/>
      <c r="AJ690" s="244"/>
      <c r="AK690" s="244"/>
      <c r="AL690" s="244"/>
      <c r="AM690" s="244"/>
      <c r="AN690" s="244"/>
      <c r="AO690" s="244"/>
      <c r="AP690" s="244"/>
      <c r="AQ690" s="244"/>
      <c r="AR690" s="244"/>
      <c r="AS690" s="244"/>
      <c r="AT690" s="244"/>
      <c r="AU690" s="244"/>
      <c r="AV690" s="244"/>
      <c r="AW690" s="244"/>
      <c r="AX690" s="244"/>
      <c r="AY690" s="244"/>
      <c r="AZ690" s="244"/>
      <c r="BA690" s="244"/>
      <c r="BB690" s="244"/>
      <c r="BC690" s="244">
        <v>1144</v>
      </c>
      <c r="BD690" s="244"/>
      <c r="BE690" s="244">
        <v>454</v>
      </c>
      <c r="BF690" s="244"/>
      <c r="BG690" s="244">
        <v>105</v>
      </c>
      <c r="BH690" s="244"/>
      <c r="BI690" s="244">
        <v>204</v>
      </c>
      <c r="BJ690" s="244"/>
      <c r="BK690" s="244"/>
      <c r="BL690" s="244"/>
      <c r="BM690" s="244"/>
      <c r="BN690" s="244"/>
      <c r="BO690" s="244"/>
      <c r="BP690" s="244"/>
      <c r="BQ690" s="244"/>
      <c r="BR690" s="244"/>
      <c r="BS690" s="244"/>
      <c r="BT690" s="244"/>
      <c r="BU690" s="244"/>
      <c r="BW690" s="244"/>
      <c r="BX690" s="244"/>
      <c r="BY690" s="244"/>
      <c r="BZ690" s="244"/>
      <c r="CA690" s="244"/>
      <c r="CB690" s="244"/>
      <c r="CC690" s="244"/>
      <c r="CE690" s="244"/>
      <c r="CF690" s="244"/>
      <c r="CG690" s="244"/>
      <c r="CH690" s="244"/>
      <c r="CI690" s="244"/>
      <c r="CJ690" s="244"/>
      <c r="CK690" s="244"/>
      <c r="CL690" s="244"/>
      <c r="CM690" s="244"/>
      <c r="CN690" s="244"/>
      <c r="CO690" s="257">
        <v>5.8</v>
      </c>
      <c r="CP690" s="244"/>
      <c r="CQ690" s="244"/>
      <c r="CR690" s="244"/>
      <c r="CS690" s="244"/>
      <c r="CT690" s="244"/>
      <c r="CU690" s="244"/>
      <c r="CV690" s="244"/>
      <c r="CW690" s="244"/>
      <c r="CX690" s="244"/>
      <c r="CY690" s="244"/>
      <c r="CZ690" s="244"/>
      <c r="DA690" s="244"/>
      <c r="DE690" s="244"/>
      <c r="DF690" s="244"/>
      <c r="DG690" s="244"/>
      <c r="DH690" s="244"/>
      <c r="DI690" s="244"/>
      <c r="DJ690" s="244"/>
      <c r="DK690" s="244"/>
      <c r="DL690" s="244"/>
      <c r="DM690" s="244"/>
      <c r="DN690" s="244"/>
      <c r="DO690" s="244"/>
      <c r="DP690" s="244"/>
      <c r="DQ690" s="244"/>
      <c r="DR690" s="244"/>
      <c r="DS690" s="244"/>
      <c r="DT690" s="244"/>
      <c r="DU690" s="244"/>
      <c r="DV690" s="244"/>
      <c r="DW690" s="244"/>
      <c r="DX690" s="244"/>
      <c r="DY690" s="244"/>
      <c r="DZ690" s="244"/>
      <c r="EA690" s="244"/>
      <c r="EB690" s="244"/>
      <c r="EC690" s="245">
        <v>440000</v>
      </c>
      <c r="ED690" s="244"/>
      <c r="EE690" s="245">
        <v>349900</v>
      </c>
      <c r="EK690" s="242">
        <v>6.5</v>
      </c>
      <c r="EO690" s="244"/>
      <c r="EP690" s="244"/>
      <c r="GA690" s="254">
        <v>8.4064817275037136</v>
      </c>
      <c r="GB690" s="254"/>
      <c r="GC690" s="254">
        <v>41.8052674731343</v>
      </c>
      <c r="GD690" s="254"/>
      <c r="GE690" s="254">
        <v>119.33305046283262</v>
      </c>
      <c r="GF690" s="254"/>
      <c r="GG690" s="254">
        <v>130.16410664540751</v>
      </c>
      <c r="GH690" s="254"/>
      <c r="GI690" s="254">
        <v>59.561454530218725</v>
      </c>
      <c r="GJ690" s="254"/>
      <c r="GK690" s="254">
        <v>11.960712586698113</v>
      </c>
      <c r="GL690" s="254"/>
      <c r="GM690" s="254">
        <v>1.068339184189133</v>
      </c>
      <c r="GN690" s="254"/>
      <c r="GO690" s="254">
        <v>64.580728725574502</v>
      </c>
      <c r="GP690" s="254"/>
      <c r="GQ690" s="254">
        <v>2732</v>
      </c>
      <c r="GR690" s="254"/>
      <c r="GS690" s="254">
        <v>83.2</v>
      </c>
      <c r="GT690" s="254"/>
      <c r="GU690" s="184">
        <v>75.3</v>
      </c>
      <c r="GV690" s="184"/>
      <c r="GW690" s="184">
        <v>54.1</v>
      </c>
      <c r="GX690" s="184"/>
      <c r="GY690" s="184">
        <v>36.9</v>
      </c>
      <c r="GZ690" s="184"/>
      <c r="HC690" s="184"/>
      <c r="HG690" s="184">
        <v>1128.3060436563533</v>
      </c>
      <c r="HH690" s="184"/>
      <c r="HI690" s="184">
        <v>4496.6471664010778</v>
      </c>
      <c r="HJ690" s="184"/>
      <c r="HK690" s="184">
        <v>410.14726800209621</v>
      </c>
      <c r="HL690" s="184"/>
      <c r="HM690" s="184">
        <v>7055.9233393580953</v>
      </c>
      <c r="HO690" s="183">
        <v>874.73396378463644</v>
      </c>
      <c r="HQ690" s="154"/>
      <c r="HS690" s="238">
        <v>9</v>
      </c>
      <c r="HT690" s="154"/>
      <c r="HU690" s="239"/>
      <c r="HW690" s="239">
        <v>99.793297049999993</v>
      </c>
      <c r="HX690" s="239"/>
      <c r="HY690" s="154"/>
      <c r="HZ690" s="154"/>
      <c r="IA690" s="184">
        <v>3</v>
      </c>
      <c r="IB690" s="184"/>
      <c r="IC690" s="184">
        <v>122</v>
      </c>
      <c r="ID690" s="184"/>
      <c r="IE690" s="185">
        <v>0.16964712336198762</v>
      </c>
      <c r="IF690" s="185"/>
      <c r="IG690" s="184">
        <v>6.8989830167208304</v>
      </c>
    </row>
    <row r="691" spans="1:241" ht="15" customHeight="1" x14ac:dyDescent="0.25">
      <c r="A691" s="156">
        <v>688</v>
      </c>
      <c r="B691" s="155"/>
      <c r="C691" s="244"/>
      <c r="D691" s="244"/>
      <c r="E691" s="245">
        <v>160800</v>
      </c>
      <c r="F691" s="244"/>
      <c r="G691" s="244"/>
      <c r="H691" s="244"/>
      <c r="I691" s="244"/>
      <c r="J691" s="244"/>
      <c r="K691" s="244"/>
      <c r="L691" s="244"/>
      <c r="M691" s="244"/>
      <c r="N691" s="244"/>
      <c r="O691" s="244"/>
      <c r="P691" s="244"/>
      <c r="Q691" s="244"/>
      <c r="R691" s="244"/>
      <c r="S691" s="244"/>
      <c r="U691" s="244"/>
      <c r="V691" s="244"/>
      <c r="W691" s="244"/>
      <c r="X691" s="244"/>
      <c r="Y691" s="244"/>
      <c r="Z691" s="244"/>
      <c r="AA691" s="244"/>
      <c r="AB691" s="244"/>
      <c r="AC691" s="244"/>
      <c r="AD691" s="244"/>
      <c r="AE691" s="244"/>
      <c r="AF691" s="244"/>
      <c r="AG691" s="244"/>
      <c r="AH691" s="244"/>
      <c r="AI691" s="244"/>
      <c r="AJ691" s="244"/>
      <c r="AK691" s="244"/>
      <c r="AL691" s="244"/>
      <c r="AM691" s="244"/>
      <c r="AN691" s="244"/>
      <c r="AO691" s="244"/>
      <c r="AP691" s="244"/>
      <c r="AQ691" s="244"/>
      <c r="AR691" s="244"/>
      <c r="AS691" s="244"/>
      <c r="AT691" s="244"/>
      <c r="AU691" s="244"/>
      <c r="AV691" s="244"/>
      <c r="AW691" s="244"/>
      <c r="AX691" s="244"/>
      <c r="AY691" s="244"/>
      <c r="AZ691" s="244"/>
      <c r="BA691" s="244"/>
      <c r="BB691" s="244"/>
      <c r="BC691" s="268">
        <v>1032</v>
      </c>
      <c r="BD691" s="240"/>
      <c r="BE691" s="268">
        <v>442</v>
      </c>
      <c r="BF691" s="240"/>
      <c r="BG691" s="268">
        <v>115</v>
      </c>
      <c r="BH691" s="240"/>
      <c r="BI691" s="268">
        <v>162</v>
      </c>
      <c r="BJ691" s="244"/>
      <c r="BK691" s="244"/>
      <c r="BL691" s="244"/>
      <c r="BM691" s="244"/>
      <c r="BN691" s="244"/>
      <c r="BO691" s="244"/>
      <c r="BP691" s="244"/>
      <c r="BQ691" s="244"/>
      <c r="BR691" s="244"/>
      <c r="BS691" s="244"/>
      <c r="BT691" s="244"/>
      <c r="BU691" s="244"/>
      <c r="BW691" s="244"/>
      <c r="BX691" s="244"/>
      <c r="BY691" s="244"/>
      <c r="BZ691" s="244"/>
      <c r="CA691" s="244"/>
      <c r="CB691" s="244"/>
      <c r="CC691" s="244"/>
      <c r="CE691" s="244"/>
      <c r="CF691" s="244"/>
      <c r="CG691" s="244"/>
      <c r="CH691" s="244"/>
      <c r="CI691" s="244"/>
      <c r="CJ691" s="244"/>
      <c r="CK691" s="244"/>
      <c r="CL691" s="244"/>
      <c r="CM691" s="244"/>
      <c r="CN691" s="244"/>
      <c r="CO691" s="257">
        <v>5.2</v>
      </c>
      <c r="CP691" s="244"/>
      <c r="CQ691" s="244"/>
      <c r="CR691" s="244"/>
      <c r="CS691" s="244"/>
      <c r="CT691" s="244"/>
      <c r="CU691" s="244"/>
      <c r="CV691" s="244"/>
      <c r="CW691" s="244"/>
      <c r="CX691" s="244"/>
      <c r="CY691" s="244"/>
      <c r="CZ691" s="244"/>
      <c r="DA691" s="244"/>
      <c r="DE691" s="244"/>
      <c r="DF691" s="244"/>
      <c r="DG691" s="244"/>
      <c r="DH691" s="244"/>
      <c r="DI691" s="244"/>
      <c r="DJ691" s="244"/>
      <c r="DK691" s="244"/>
      <c r="DL691" s="244"/>
      <c r="DM691" s="244"/>
      <c r="DN691" s="244"/>
      <c r="DO691" s="244"/>
      <c r="DP691" s="244"/>
      <c r="DQ691" s="244"/>
      <c r="DR691" s="244"/>
      <c r="DS691" s="244"/>
      <c r="DT691" s="244"/>
      <c r="DU691" s="244"/>
      <c r="DV691" s="244"/>
      <c r="DW691" s="244"/>
      <c r="DX691" s="244"/>
      <c r="DY691" s="244"/>
      <c r="DZ691" s="244"/>
      <c r="EA691" s="244"/>
      <c r="EB691" s="244"/>
      <c r="EC691" s="245">
        <v>483000</v>
      </c>
      <c r="ED691" s="244"/>
      <c r="EE691" s="245">
        <v>369000</v>
      </c>
      <c r="EK691" s="242">
        <v>14.7</v>
      </c>
      <c r="EO691" s="244"/>
      <c r="EP691" s="244"/>
      <c r="GA691" s="254">
        <v>6.8172046785039715</v>
      </c>
      <c r="GC691" s="254">
        <v>44.197598329900813</v>
      </c>
      <c r="GE691" s="254">
        <v>127.04335930145952</v>
      </c>
      <c r="GG691" s="254">
        <v>146.99893005924258</v>
      </c>
      <c r="GI691" s="254">
        <v>68.377953224700576</v>
      </c>
      <c r="GK691" s="254">
        <v>16.514214528916302</v>
      </c>
      <c r="GM691" s="254">
        <v>0</v>
      </c>
      <c r="GO691" s="254">
        <v>73.867908109150576</v>
      </c>
      <c r="GP691" s="254"/>
      <c r="GQ691" s="254">
        <v>3047</v>
      </c>
      <c r="GR691" s="254"/>
      <c r="GS691" s="254">
        <v>84.3</v>
      </c>
      <c r="GT691" s="254"/>
      <c r="GU691" s="184">
        <v>76.099999999999994</v>
      </c>
      <c r="GV691" s="184"/>
      <c r="GW691" s="184">
        <v>54</v>
      </c>
      <c r="GX691" s="184"/>
      <c r="GY691" s="184">
        <v>38.200000000000003</v>
      </c>
      <c r="GZ691" s="184"/>
      <c r="HC691" s="184"/>
      <c r="HG691" s="184">
        <v>1102.0737304250003</v>
      </c>
      <c r="HH691" s="184"/>
      <c r="HI691" s="184">
        <v>5089.7488227622525</v>
      </c>
      <c r="HJ691" s="184"/>
      <c r="HK691" s="184">
        <v>447.9974513922765</v>
      </c>
      <c r="HL691" s="184"/>
      <c r="HM691" s="184">
        <v>7910.1416667496287</v>
      </c>
      <c r="HO691" s="183">
        <v>902.57203534254484</v>
      </c>
      <c r="HQ691" s="154"/>
      <c r="HS691" s="238">
        <v>9</v>
      </c>
      <c r="HT691" s="154"/>
      <c r="HU691" s="239"/>
      <c r="HW691" s="239">
        <v>102.28034343</v>
      </c>
      <c r="HX691" s="239"/>
      <c r="HY691" s="154"/>
      <c r="HZ691" s="154"/>
      <c r="IA691" s="184">
        <v>6</v>
      </c>
      <c r="IB691" s="184"/>
      <c r="IC691" s="184">
        <v>104</v>
      </c>
      <c r="ID691" s="184"/>
      <c r="IE691" s="185">
        <v>0.32457611264507691</v>
      </c>
      <c r="IF691" s="185"/>
      <c r="IG691" s="184">
        <v>5.6259859525146663</v>
      </c>
    </row>
    <row r="692" spans="1:241" ht="15" customHeight="1" x14ac:dyDescent="0.25">
      <c r="A692" s="198">
        <v>689</v>
      </c>
      <c r="B692" s="155"/>
      <c r="C692" s="244"/>
      <c r="D692" s="244"/>
      <c r="E692" s="245">
        <v>170196</v>
      </c>
      <c r="F692" s="244"/>
      <c r="G692" s="244"/>
      <c r="H692" s="244"/>
      <c r="I692" s="244"/>
      <c r="J692" s="244"/>
      <c r="K692" s="244"/>
      <c r="L692" s="244"/>
      <c r="M692" s="244"/>
      <c r="N692" s="244"/>
      <c r="O692" s="244"/>
      <c r="P692" s="244"/>
      <c r="Q692" s="244"/>
      <c r="R692" s="244"/>
      <c r="S692" s="244"/>
      <c r="U692" s="244"/>
      <c r="V692" s="244"/>
      <c r="W692" s="244"/>
      <c r="X692" s="244"/>
      <c r="Y692" s="244"/>
      <c r="Z692" s="244"/>
      <c r="AA692" s="244"/>
      <c r="AB692" s="244"/>
      <c r="AC692" s="244"/>
      <c r="AD692" s="244"/>
      <c r="AE692" s="244"/>
      <c r="AF692" s="244"/>
      <c r="AG692" s="244"/>
      <c r="AH692" s="244"/>
      <c r="AI692" s="244"/>
      <c r="AJ692" s="244"/>
      <c r="AK692" s="244"/>
      <c r="AL692" s="244"/>
      <c r="AM692" s="244"/>
      <c r="AN692" s="244"/>
      <c r="AO692" s="244"/>
      <c r="AP692" s="244"/>
      <c r="AQ692" s="244"/>
      <c r="AR692" s="244"/>
      <c r="AS692" s="244"/>
      <c r="AT692" s="244"/>
      <c r="AU692" s="244"/>
      <c r="AV692" s="244"/>
      <c r="AW692" s="244"/>
      <c r="AX692" s="244"/>
      <c r="AY692" s="244"/>
      <c r="AZ692" s="244"/>
      <c r="BA692" s="244"/>
      <c r="BB692" s="244"/>
      <c r="BC692" s="244">
        <v>1292</v>
      </c>
      <c r="BD692" s="244"/>
      <c r="BE692" s="244">
        <v>375</v>
      </c>
      <c r="BF692" s="244"/>
      <c r="BG692" s="244">
        <v>320</v>
      </c>
      <c r="BH692" s="244"/>
      <c r="BI692" s="244">
        <v>177</v>
      </c>
      <c r="BJ692" s="244"/>
      <c r="BK692" s="244"/>
      <c r="BL692" s="244"/>
      <c r="BM692" s="244"/>
      <c r="BN692" s="244"/>
      <c r="BO692" s="244"/>
      <c r="BP692" s="244"/>
      <c r="BQ692" s="244"/>
      <c r="BR692" s="244"/>
      <c r="BS692" s="244"/>
      <c r="BT692" s="244"/>
      <c r="BU692" s="244"/>
      <c r="BW692" s="244"/>
      <c r="BX692" s="244"/>
      <c r="BY692" s="244"/>
      <c r="BZ692" s="244"/>
      <c r="CA692" s="244"/>
      <c r="CB692" s="244"/>
      <c r="CC692" s="244"/>
      <c r="CE692" s="244"/>
      <c r="CF692" s="244"/>
      <c r="CG692" s="244"/>
      <c r="CH692" s="244"/>
      <c r="CI692" s="244"/>
      <c r="CJ692" s="244"/>
      <c r="CK692" s="244"/>
      <c r="CL692" s="244"/>
      <c r="CM692" s="244"/>
      <c r="CN692" s="244"/>
      <c r="CO692" s="257">
        <v>5.6</v>
      </c>
      <c r="CP692" s="244"/>
      <c r="CQ692" s="244"/>
      <c r="CR692" s="244"/>
      <c r="CS692" s="244"/>
      <c r="CT692" s="244"/>
      <c r="CU692" s="244"/>
      <c r="CV692" s="244"/>
      <c r="CW692" s="244"/>
      <c r="CX692" s="244"/>
      <c r="CY692" s="244"/>
      <c r="CZ692" s="244"/>
      <c r="DA692" s="244"/>
      <c r="DE692" s="244"/>
      <c r="DF692" s="244"/>
      <c r="DG692" s="244"/>
      <c r="DH692" s="244"/>
      <c r="DI692" s="244"/>
      <c r="DJ692" s="244"/>
      <c r="DK692" s="244"/>
      <c r="DL692" s="244"/>
      <c r="DM692" s="244"/>
      <c r="DN692" s="244"/>
      <c r="DO692" s="244"/>
      <c r="DP692" s="244"/>
      <c r="DQ692" s="244"/>
      <c r="DR692" s="244"/>
      <c r="DS692" s="244"/>
      <c r="DT692" s="244"/>
      <c r="DU692" s="244"/>
      <c r="DV692" s="244"/>
      <c r="DW692" s="244"/>
      <c r="DX692" s="244"/>
      <c r="DY692" s="244"/>
      <c r="DZ692" s="244"/>
      <c r="EA692" s="244"/>
      <c r="EB692" s="244"/>
      <c r="EC692" s="245">
        <v>585000</v>
      </c>
      <c r="ED692" s="244"/>
      <c r="EE692" s="245">
        <v>410000</v>
      </c>
      <c r="EK692" s="242">
        <v>18.399999999999999</v>
      </c>
      <c r="EO692" s="244"/>
      <c r="EP692" s="244"/>
      <c r="GA692" s="254">
        <v>9.5439092154170186</v>
      </c>
      <c r="GC692" s="254">
        <v>50.944040476200634</v>
      </c>
      <c r="GE692" s="254">
        <v>124.79448058501541</v>
      </c>
      <c r="GG692" s="254">
        <v>146.9554051209505</v>
      </c>
      <c r="GI692" s="254">
        <v>75.784142121949699</v>
      </c>
      <c r="GK692" s="254">
        <v>15.842592156797675</v>
      </c>
      <c r="GM692" s="254">
        <v>0</v>
      </c>
      <c r="GO692" s="254">
        <v>75.147933975344174</v>
      </c>
      <c r="GP692" s="254"/>
      <c r="GQ692" s="254">
        <v>3136</v>
      </c>
      <c r="GR692" s="254"/>
      <c r="GS692" s="254">
        <v>86.455696202531655</v>
      </c>
      <c r="GT692" s="254"/>
      <c r="GU692" s="184">
        <v>75.394957983193279</v>
      </c>
      <c r="GV692" s="184"/>
      <c r="GW692" s="184">
        <v>54.757462686567159</v>
      </c>
      <c r="GX692" s="184"/>
      <c r="GY692" s="184">
        <v>39.614427860696516</v>
      </c>
      <c r="GZ692" s="184"/>
      <c r="HC692" s="184"/>
      <c r="HG692" s="184">
        <v>1136.7080204540098</v>
      </c>
      <c r="HH692" s="184"/>
      <c r="HI692" s="184">
        <v>4975.4426811493113</v>
      </c>
      <c r="HJ692" s="184"/>
      <c r="HK692" s="184">
        <v>382.43033273844168</v>
      </c>
      <c r="HL692" s="184"/>
      <c r="HM692" s="184">
        <v>7742.4103212895843</v>
      </c>
      <c r="HO692" s="183">
        <v>973.3680029431755</v>
      </c>
      <c r="HQ692" s="154"/>
      <c r="HS692" s="238">
        <v>10</v>
      </c>
      <c r="HT692" s="154"/>
      <c r="HU692" s="239"/>
      <c r="HW692" s="239">
        <v>93.238924879999999</v>
      </c>
      <c r="HX692" s="239"/>
      <c r="HY692" s="154"/>
      <c r="HZ692" s="154"/>
      <c r="IA692" s="184">
        <v>5.333333333333333</v>
      </c>
      <c r="IB692" s="184"/>
      <c r="IC692" s="184">
        <v>152</v>
      </c>
      <c r="ID692" s="184"/>
      <c r="IE692" s="185">
        <v>0.27651715304984059</v>
      </c>
      <c r="IF692" s="185"/>
      <c r="IG692" s="184">
        <v>7.8807388619204568</v>
      </c>
    </row>
    <row r="693" spans="1:241" ht="15" customHeight="1" x14ac:dyDescent="0.25">
      <c r="A693" s="156">
        <v>690</v>
      </c>
      <c r="B693" s="155"/>
      <c r="C693" s="244"/>
      <c r="D693" s="244"/>
      <c r="E693" s="245">
        <v>179625</v>
      </c>
      <c r="F693" s="244"/>
      <c r="G693" s="244"/>
      <c r="H693" s="244"/>
      <c r="I693" s="244"/>
      <c r="J693" s="244"/>
      <c r="K693" s="244"/>
      <c r="L693" s="244"/>
      <c r="M693" s="244"/>
      <c r="N693" s="244"/>
      <c r="O693" s="244"/>
      <c r="P693" s="244"/>
      <c r="Q693" s="244"/>
      <c r="R693" s="244"/>
      <c r="S693" s="244"/>
      <c r="U693" s="244"/>
      <c r="V693" s="244"/>
      <c r="W693" s="244"/>
      <c r="X693" s="244"/>
      <c r="Y693" s="244"/>
      <c r="Z693" s="244"/>
      <c r="AA693" s="244"/>
      <c r="AB693" s="244"/>
      <c r="AC693" s="244"/>
      <c r="AD693" s="244"/>
      <c r="AE693" s="244"/>
      <c r="AF693" s="244"/>
      <c r="AG693" s="244"/>
      <c r="AH693" s="244"/>
      <c r="AI693" s="244"/>
      <c r="AJ693" s="244"/>
      <c r="AK693" s="244"/>
      <c r="AL693" s="244"/>
      <c r="AM693" s="244"/>
      <c r="AN693" s="244"/>
      <c r="AO693" s="244"/>
      <c r="AP693" s="244"/>
      <c r="AQ693" s="244"/>
      <c r="AR693" s="244"/>
      <c r="AS693" s="244"/>
      <c r="AT693" s="244"/>
      <c r="AU693" s="244"/>
      <c r="AV693" s="244"/>
      <c r="AW693" s="244"/>
      <c r="AX693" s="244"/>
      <c r="AY693" s="244"/>
      <c r="AZ693" s="244"/>
      <c r="BA693" s="244"/>
      <c r="BB693" s="244"/>
      <c r="BC693" s="244">
        <v>3308</v>
      </c>
      <c r="BD693" s="244"/>
      <c r="BE693" s="244">
        <v>1186</v>
      </c>
      <c r="BF693" s="244"/>
      <c r="BG693" s="244">
        <v>149</v>
      </c>
      <c r="BH693" s="244"/>
      <c r="BI693" s="244">
        <v>1973</v>
      </c>
      <c r="BJ693" s="244"/>
      <c r="BK693" s="244"/>
      <c r="BL693" s="244"/>
      <c r="BM693" s="244"/>
      <c r="BN693" s="244"/>
      <c r="BO693" s="244"/>
      <c r="BP693" s="244"/>
      <c r="BQ693" s="244"/>
      <c r="BR693" s="244"/>
      <c r="BS693" s="244"/>
      <c r="BT693" s="244"/>
      <c r="BU693" s="244"/>
      <c r="BW693" s="244"/>
      <c r="BX693" s="244"/>
      <c r="BY693" s="244"/>
      <c r="BZ693" s="244"/>
      <c r="CA693" s="244"/>
      <c r="CB693" s="244"/>
      <c r="CC693" s="244"/>
      <c r="CE693" s="244"/>
      <c r="CF693" s="244"/>
      <c r="CG693" s="244"/>
      <c r="CH693" s="244"/>
      <c r="CI693" s="244"/>
      <c r="CJ693" s="244"/>
      <c r="CK693" s="244"/>
      <c r="CL693" s="244"/>
      <c r="CM693" s="244"/>
      <c r="CN693" s="244"/>
      <c r="CO693" s="257">
        <v>8.4</v>
      </c>
      <c r="CP693" s="244"/>
      <c r="CQ693" s="244"/>
      <c r="CR693" s="244"/>
      <c r="CS693" s="244"/>
      <c r="CT693" s="244"/>
      <c r="CU693" s="244"/>
      <c r="CV693" s="244"/>
      <c r="CW693" s="244"/>
      <c r="CX693" s="244"/>
      <c r="CY693" s="244"/>
      <c r="CZ693" s="244"/>
      <c r="DA693" s="244"/>
      <c r="DE693" s="244"/>
      <c r="DF693" s="244"/>
      <c r="DG693" s="244"/>
      <c r="DH693" s="244"/>
      <c r="DI693" s="244"/>
      <c r="DJ693" s="244"/>
      <c r="DK693" s="244"/>
      <c r="DL693" s="244"/>
      <c r="DM693" s="244"/>
      <c r="DN693" s="244"/>
      <c r="DO693" s="244"/>
      <c r="DP693" s="244"/>
      <c r="DQ693" s="244"/>
      <c r="DR693" s="244"/>
      <c r="DS693" s="244"/>
      <c r="DT693" s="244"/>
      <c r="DU693" s="244"/>
      <c r="DV693" s="244"/>
      <c r="DW693" s="244"/>
      <c r="DX693" s="244"/>
      <c r="DY693" s="244"/>
      <c r="DZ693" s="244"/>
      <c r="EA693" s="244"/>
      <c r="EB693" s="244"/>
      <c r="EC693" s="245">
        <v>610000</v>
      </c>
      <c r="ED693" s="244"/>
      <c r="EE693" s="245">
        <v>432500</v>
      </c>
      <c r="EK693" s="242">
        <v>16.2</v>
      </c>
      <c r="EO693" s="244"/>
      <c r="EP693" s="244"/>
      <c r="GA693" s="254">
        <v>5.3082765128786704</v>
      </c>
      <c r="GB693" s="254"/>
      <c r="GC693" s="254">
        <v>49.627678446560992</v>
      </c>
      <c r="GD693" s="254"/>
      <c r="GE693" s="254">
        <v>136.91189063233983</v>
      </c>
      <c r="GF693" s="254"/>
      <c r="GG693" s="254">
        <v>143.32379885291482</v>
      </c>
      <c r="GH693" s="254"/>
      <c r="GI693" s="254">
        <v>65.326872032575622</v>
      </c>
      <c r="GJ693" s="254"/>
      <c r="GK693" s="254">
        <v>14.044625082771859</v>
      </c>
      <c r="GL693" s="254"/>
      <c r="GM693" s="254">
        <v>1.141534980202997</v>
      </c>
      <c r="GN693" s="254"/>
      <c r="GO693" s="254">
        <v>74.879190605540259</v>
      </c>
      <c r="GP693" s="254"/>
      <c r="GQ693" s="254">
        <v>3117</v>
      </c>
      <c r="GR693" s="254"/>
      <c r="GS693" s="254">
        <v>87.7</v>
      </c>
      <c r="GT693" s="254"/>
      <c r="GU693" s="184">
        <v>78.599999999999994</v>
      </c>
      <c r="GV693" s="184"/>
      <c r="GW693" s="184">
        <v>56.4</v>
      </c>
      <c r="GX693" s="184"/>
      <c r="GY693" s="184">
        <v>41</v>
      </c>
      <c r="GZ693" s="184"/>
      <c r="HC693" s="184"/>
      <c r="HG693" s="184">
        <v>1262.4834249789046</v>
      </c>
      <c r="HH693" s="184"/>
      <c r="HI693" s="184">
        <v>4314.1418543623604</v>
      </c>
      <c r="HJ693" s="184"/>
      <c r="HK693" s="184">
        <v>345.40953052122069</v>
      </c>
      <c r="HL693" s="184"/>
      <c r="HM693" s="184">
        <v>7138.154539469414</v>
      </c>
      <c r="HO693" s="183">
        <v>1248.7867237991525</v>
      </c>
      <c r="HQ693" s="154"/>
      <c r="HS693" s="238">
        <v>10</v>
      </c>
      <c r="HT693" s="154"/>
      <c r="HU693" s="239"/>
      <c r="HW693" s="239">
        <v>96.219037650000004</v>
      </c>
      <c r="HX693" s="239"/>
      <c r="HY693" s="154"/>
      <c r="HZ693" s="154"/>
      <c r="IA693" s="184"/>
      <c r="IB693" s="184"/>
      <c r="ID693" s="184"/>
      <c r="IE693" s="185"/>
      <c r="IF693" s="185"/>
      <c r="IG693" s="184"/>
    </row>
    <row r="694" spans="1:241" ht="15" customHeight="1" x14ac:dyDescent="0.25">
      <c r="A694" s="156">
        <v>691</v>
      </c>
      <c r="B694" s="155"/>
      <c r="C694" s="244"/>
      <c r="D694" s="244"/>
      <c r="E694" s="245">
        <v>188509</v>
      </c>
      <c r="F694" s="244"/>
      <c r="G694" s="244"/>
      <c r="H694" s="244"/>
      <c r="I694" s="244"/>
      <c r="J694" s="244"/>
      <c r="K694" s="244"/>
      <c r="L694" s="244"/>
      <c r="M694" s="244"/>
      <c r="N694" s="244"/>
      <c r="O694" s="244"/>
      <c r="P694" s="244"/>
      <c r="Q694" s="244"/>
      <c r="R694" s="244"/>
      <c r="S694" s="244"/>
      <c r="U694" s="244"/>
      <c r="V694" s="244"/>
      <c r="W694" s="244"/>
      <c r="X694" s="244"/>
      <c r="Y694" s="244"/>
      <c r="Z694" s="244"/>
      <c r="AA694" s="244"/>
      <c r="AB694" s="244"/>
      <c r="AC694" s="244"/>
      <c r="AD694" s="244"/>
      <c r="AE694" s="244"/>
      <c r="AF694" s="244"/>
      <c r="AG694" s="244"/>
      <c r="AH694" s="244"/>
      <c r="AI694" s="244"/>
      <c r="AJ694" s="244"/>
      <c r="AK694" s="244"/>
      <c r="AL694" s="244"/>
      <c r="AM694" s="244"/>
      <c r="AN694" s="244"/>
      <c r="AO694" s="244"/>
      <c r="AP694" s="244"/>
      <c r="AQ694" s="244"/>
      <c r="AR694" s="244"/>
      <c r="AS694" s="244"/>
      <c r="AT694" s="244"/>
      <c r="AU694" s="244"/>
      <c r="AV694" s="244"/>
      <c r="AW694" s="244"/>
      <c r="AX694" s="244"/>
      <c r="AY694" s="244"/>
      <c r="AZ694" s="244"/>
      <c r="BA694" s="244"/>
      <c r="BB694" s="244"/>
      <c r="BC694" s="244">
        <v>3762</v>
      </c>
      <c r="BD694" s="244"/>
      <c r="BE694" s="244">
        <v>1011</v>
      </c>
      <c r="BF694" s="244"/>
      <c r="BG694" s="244">
        <v>275</v>
      </c>
      <c r="BH694" s="244"/>
      <c r="BI694" s="244">
        <v>2476</v>
      </c>
      <c r="BJ694" s="244"/>
      <c r="BK694" s="244"/>
      <c r="BL694" s="244"/>
      <c r="BM694" s="244"/>
      <c r="BN694" s="244"/>
      <c r="BO694" s="244"/>
      <c r="BP694" s="244"/>
      <c r="BQ694" s="244"/>
      <c r="BR694" s="244"/>
      <c r="BS694" s="244"/>
      <c r="BT694" s="244"/>
      <c r="BU694" s="244"/>
      <c r="BW694" s="244"/>
      <c r="BX694" s="244"/>
      <c r="BY694" s="244"/>
      <c r="BZ694" s="244"/>
      <c r="CA694" s="244"/>
      <c r="CB694" s="244"/>
      <c r="CC694" s="244"/>
      <c r="CE694" s="244"/>
      <c r="CF694" s="244"/>
      <c r="CG694" s="244"/>
      <c r="CH694" s="244"/>
      <c r="CI694" s="244"/>
      <c r="CJ694" s="244"/>
      <c r="CK694" s="244"/>
      <c r="CL694" s="244"/>
      <c r="CM694" s="244"/>
      <c r="CN694" s="244"/>
      <c r="CO694" s="257">
        <v>4.7</v>
      </c>
      <c r="CP694" s="244"/>
      <c r="CQ694" s="244"/>
      <c r="CR694" s="244"/>
      <c r="CS694" s="244"/>
      <c r="CT694" s="244"/>
      <c r="CU694" s="244"/>
      <c r="CV694" s="244"/>
      <c r="CW694" s="244"/>
      <c r="CX694" s="244"/>
      <c r="CY694" s="244"/>
      <c r="CZ694" s="244"/>
      <c r="DA694" s="244"/>
      <c r="DE694" s="244"/>
      <c r="DF694" s="244"/>
      <c r="DG694" s="244"/>
      <c r="DH694" s="244"/>
      <c r="DI694" s="244"/>
      <c r="DJ694" s="244"/>
      <c r="DK694" s="244"/>
      <c r="DL694" s="244"/>
      <c r="DM694" s="244"/>
      <c r="DN694" s="244"/>
      <c r="DO694" s="244"/>
      <c r="DP694" s="244"/>
      <c r="DQ694" s="244"/>
      <c r="DR694" s="244"/>
      <c r="DS694" s="244"/>
      <c r="DT694" s="244"/>
      <c r="DU694" s="244"/>
      <c r="DV694" s="244"/>
      <c r="DW694" s="244"/>
      <c r="DX694" s="244"/>
      <c r="DY694" s="244"/>
      <c r="DZ694" s="244"/>
      <c r="EA694" s="244"/>
      <c r="EB694" s="244"/>
      <c r="EC694" s="245">
        <v>586500</v>
      </c>
      <c r="ED694" s="244"/>
      <c r="EE694" s="245">
        <v>417500</v>
      </c>
      <c r="EK694" s="242">
        <v>20.7</v>
      </c>
      <c r="EO694" s="244"/>
      <c r="EP694" s="244"/>
      <c r="GA694" s="254">
        <v>5.1884540358660267</v>
      </c>
      <c r="GB694" s="254"/>
      <c r="GC694" s="254">
        <v>47.932270916345303</v>
      </c>
      <c r="GD694" s="254"/>
      <c r="GE694" s="254">
        <v>136.33553568152345</v>
      </c>
      <c r="GF694" s="254"/>
      <c r="GG694" s="254">
        <v>154.01510632937757</v>
      </c>
      <c r="GH694" s="254"/>
      <c r="GI694" s="254">
        <v>70.265599648656533</v>
      </c>
      <c r="GJ694" s="254"/>
      <c r="GK694" s="254">
        <v>14.33799698216988</v>
      </c>
      <c r="GL694" s="254"/>
      <c r="GM694" s="254">
        <v>1.0973004131766411</v>
      </c>
      <c r="GN694" s="254"/>
      <c r="GO694" s="254">
        <v>68.048042502319078</v>
      </c>
      <c r="GP694" s="254"/>
      <c r="GQ694" s="254">
        <v>3258.5</v>
      </c>
      <c r="GR694" s="254"/>
      <c r="GS694" s="254">
        <v>86.85</v>
      </c>
      <c r="GT694" s="254"/>
      <c r="GU694" s="184">
        <v>77.900000000000006</v>
      </c>
      <c r="GV694" s="184"/>
      <c r="GW694" s="184">
        <v>58.95</v>
      </c>
      <c r="GX694" s="184"/>
      <c r="GY694" s="184">
        <v>43.45</v>
      </c>
      <c r="GZ694" s="184"/>
      <c r="HC694" s="184"/>
      <c r="HG694" s="184">
        <v>1173.9580115246679</v>
      </c>
      <c r="HH694" s="184"/>
      <c r="HI694" s="184">
        <v>4223.0251581619632</v>
      </c>
      <c r="HJ694" s="184"/>
      <c r="HK694" s="184">
        <v>392.21480476567854</v>
      </c>
      <c r="HL694" s="184"/>
      <c r="HM694" s="184">
        <v>7181.2023443341523</v>
      </c>
      <c r="HO694" s="183">
        <v>1315.9582954463046</v>
      </c>
      <c r="HQ694" s="154"/>
      <c r="HS694" s="238">
        <v>10</v>
      </c>
      <c r="HT694" s="154"/>
      <c r="HU694" s="239"/>
      <c r="HW694" s="239">
        <v>101.6</v>
      </c>
      <c r="HX694" s="239"/>
      <c r="HY694" s="154"/>
      <c r="HZ694" s="154"/>
      <c r="IA694" s="184"/>
      <c r="IB694" s="184"/>
      <c r="ID694" s="184"/>
      <c r="IE694" s="185"/>
      <c r="IF694" s="185"/>
      <c r="IG694" s="184"/>
    </row>
    <row r="695" spans="1:241" ht="15" customHeight="1" x14ac:dyDescent="0.25">
      <c r="A695" s="156">
        <v>692</v>
      </c>
      <c r="B695" s="155"/>
      <c r="C695" s="244"/>
      <c r="D695" s="244"/>
      <c r="E695" s="245">
        <v>197695</v>
      </c>
      <c r="F695" s="244"/>
      <c r="G695" s="244"/>
      <c r="H695" s="244"/>
      <c r="I695" s="244"/>
      <c r="J695" s="244"/>
      <c r="K695" s="244"/>
      <c r="L695" s="244"/>
      <c r="M695" s="244"/>
      <c r="N695" s="244"/>
      <c r="O695" s="244"/>
      <c r="P695" s="244"/>
      <c r="Q695" s="244"/>
      <c r="R695" s="244"/>
      <c r="S695" s="244"/>
      <c r="U695" s="244"/>
      <c r="V695" s="244"/>
      <c r="W695" s="244"/>
      <c r="X695" s="244"/>
      <c r="Y695" s="244"/>
      <c r="Z695" s="244"/>
      <c r="AA695" s="244"/>
      <c r="AB695" s="244"/>
      <c r="AC695" s="244"/>
      <c r="AD695" s="244"/>
      <c r="AE695" s="244"/>
      <c r="AF695" s="244"/>
      <c r="AG695" s="244"/>
      <c r="AH695" s="244"/>
      <c r="AI695" s="244"/>
      <c r="AJ695" s="244"/>
      <c r="AK695" s="244"/>
      <c r="AL695" s="244"/>
      <c r="AM695" s="244"/>
      <c r="AN695" s="244"/>
      <c r="AO695" s="244"/>
      <c r="AP695" s="244"/>
      <c r="AQ695" s="244"/>
      <c r="AR695" s="244"/>
      <c r="AS695" s="244"/>
      <c r="AT695" s="244"/>
      <c r="AU695" s="244"/>
      <c r="AV695" s="244"/>
      <c r="AW695" s="244"/>
      <c r="AX695" s="244"/>
      <c r="AY695" s="244"/>
      <c r="AZ695" s="244"/>
      <c r="BA695" s="244"/>
      <c r="BB695" s="244"/>
      <c r="BC695" s="244">
        <v>3294</v>
      </c>
      <c r="BD695" s="244"/>
      <c r="BE695" s="244">
        <v>1017</v>
      </c>
      <c r="BF695" s="244"/>
      <c r="BG695" s="244">
        <v>190</v>
      </c>
      <c r="BH695" s="244"/>
      <c r="BI695" s="244">
        <v>2087</v>
      </c>
      <c r="BJ695" s="244"/>
      <c r="BK695" s="244"/>
      <c r="BL695" s="244"/>
      <c r="BM695" s="244"/>
      <c r="BN695" s="244"/>
      <c r="BO695" s="244"/>
      <c r="BP695" s="244"/>
      <c r="BQ695" s="244"/>
      <c r="BR695" s="244"/>
      <c r="BS695" s="244"/>
      <c r="BT695" s="244"/>
      <c r="BU695" s="244"/>
      <c r="BW695" s="244"/>
      <c r="BX695" s="244"/>
      <c r="BY695" s="244"/>
      <c r="BZ695" s="244"/>
      <c r="CA695" s="244"/>
      <c r="CB695" s="244"/>
      <c r="CC695" s="244"/>
      <c r="CE695" s="244"/>
      <c r="CF695" s="244"/>
      <c r="CG695" s="244"/>
      <c r="CH695" s="244"/>
      <c r="CI695" s="244"/>
      <c r="CJ695" s="244"/>
      <c r="CK695" s="244"/>
      <c r="CL695" s="244"/>
      <c r="CM695" s="244"/>
      <c r="CN695" s="244"/>
      <c r="CO695" s="257">
        <v>4.2</v>
      </c>
      <c r="CP695" s="244"/>
      <c r="CQ695" s="244"/>
      <c r="CR695" s="244"/>
      <c r="CS695" s="244"/>
      <c r="CT695" s="244"/>
      <c r="CU695" s="244"/>
      <c r="CV695" s="244"/>
      <c r="CW695" s="244"/>
      <c r="CX695" s="244"/>
      <c r="CY695" s="244"/>
      <c r="CZ695" s="244"/>
      <c r="DA695" s="244"/>
      <c r="DE695" s="244"/>
      <c r="DF695" s="244"/>
      <c r="DG695" s="244"/>
      <c r="DH695" s="244"/>
      <c r="DI695" s="244"/>
      <c r="DJ695" s="244"/>
      <c r="DK695" s="244"/>
      <c r="DL695" s="244"/>
      <c r="DM695" s="244"/>
      <c r="DN695" s="244"/>
      <c r="DO695" s="244"/>
      <c r="DP695" s="244"/>
      <c r="DQ695" s="244"/>
      <c r="DR695" s="244"/>
      <c r="DS695" s="244"/>
      <c r="DT695" s="244"/>
      <c r="DU695" s="244"/>
      <c r="DV695" s="244"/>
      <c r="DW695" s="244"/>
      <c r="DX695" s="244"/>
      <c r="DY695" s="244"/>
      <c r="DZ695" s="244"/>
      <c r="EA695" s="244"/>
      <c r="EB695" s="244"/>
      <c r="EC695" s="245">
        <v>610000</v>
      </c>
      <c r="ED695" s="244"/>
      <c r="EE695" s="245">
        <v>440000</v>
      </c>
      <c r="EK695" s="242">
        <v>1.9</v>
      </c>
      <c r="EO695" s="244"/>
      <c r="EP695" s="244"/>
      <c r="GA695" s="254">
        <v>5.0739215972348424</v>
      </c>
      <c r="GB695" s="254"/>
      <c r="GC695" s="254">
        <v>46.315921754269901</v>
      </c>
      <c r="GD695" s="254"/>
      <c r="GE695" s="254">
        <v>135.79729156527316</v>
      </c>
      <c r="GF695" s="254"/>
      <c r="GG695" s="254">
        <v>163.4731279936527</v>
      </c>
      <c r="GH695" s="254"/>
      <c r="GI695" s="254">
        <v>74.772582249552443</v>
      </c>
      <c r="GJ695" s="254"/>
      <c r="GK695" s="254">
        <v>14.611230330268326</v>
      </c>
      <c r="GL695" s="254"/>
      <c r="GM695" s="254">
        <v>1.056366144972398</v>
      </c>
      <c r="GN695" s="254"/>
      <c r="GO695" s="254">
        <v>70.54551349099583</v>
      </c>
      <c r="GP695" s="254"/>
      <c r="GQ695" s="254">
        <v>3400</v>
      </c>
      <c r="GR695" s="254"/>
      <c r="GS695" s="254">
        <v>86</v>
      </c>
      <c r="GT695" s="254"/>
      <c r="GU695" s="184">
        <v>77.2</v>
      </c>
      <c r="GV695" s="184"/>
      <c r="GW695" s="184"/>
      <c r="GX695" s="184"/>
      <c r="GY695" s="184"/>
      <c r="GZ695" s="184"/>
      <c r="HC695" s="184"/>
      <c r="HG695" s="184">
        <v>1246.6510636265343</v>
      </c>
      <c r="HH695" s="184"/>
      <c r="HI695" s="184">
        <v>4082.1200449853886</v>
      </c>
      <c r="HJ695" s="184"/>
      <c r="HK695" s="184">
        <v>506.30273082150438</v>
      </c>
      <c r="HL695" s="184"/>
      <c r="HM695" s="184">
        <v>7188.9777113900745</v>
      </c>
      <c r="HO695" s="183">
        <v>1473.2147631626794</v>
      </c>
      <c r="HQ695" s="154"/>
      <c r="HS695" s="238">
        <v>10</v>
      </c>
      <c r="HT695" s="154"/>
      <c r="HU695" s="239"/>
      <c r="HW695" s="239">
        <v>103.4</v>
      </c>
      <c r="HX695" s="239"/>
      <c r="HY695" s="154"/>
      <c r="HZ695" s="154"/>
      <c r="IA695" s="184"/>
      <c r="IB695" s="184"/>
      <c r="ID695" s="184"/>
      <c r="IE695" s="185"/>
      <c r="IF695" s="185"/>
      <c r="IG695" s="184"/>
    </row>
    <row r="696" spans="1:241" ht="15" customHeight="1" x14ac:dyDescent="0.25">
      <c r="A696" s="156">
        <v>693</v>
      </c>
      <c r="B696" s="155"/>
      <c r="C696" s="244"/>
      <c r="D696" s="244"/>
      <c r="E696" s="245">
        <v>207881</v>
      </c>
      <c r="F696" s="244"/>
      <c r="G696" s="244"/>
      <c r="H696" s="244"/>
      <c r="I696" s="244"/>
      <c r="J696" s="244"/>
      <c r="K696" s="244"/>
      <c r="L696" s="244"/>
      <c r="M696" s="244"/>
      <c r="N696" s="244"/>
      <c r="O696" s="244"/>
      <c r="P696" s="244"/>
      <c r="Q696" s="244"/>
      <c r="R696" s="244"/>
      <c r="S696" s="244"/>
      <c r="U696" s="244"/>
      <c r="V696" s="244"/>
      <c r="W696" s="244"/>
      <c r="X696" s="244"/>
      <c r="Y696" s="244"/>
      <c r="Z696" s="244"/>
      <c r="AA696" s="244"/>
      <c r="AB696" s="244"/>
      <c r="AC696" s="244"/>
      <c r="AD696" s="244"/>
      <c r="AE696" s="244"/>
      <c r="AF696" s="244"/>
      <c r="AG696" s="244"/>
      <c r="AH696" s="244"/>
      <c r="AI696" s="244"/>
      <c r="AJ696" s="244"/>
      <c r="AK696" s="244"/>
      <c r="AL696" s="244"/>
      <c r="AM696" s="244"/>
      <c r="AN696" s="244"/>
      <c r="AO696" s="244"/>
      <c r="AP696" s="244"/>
      <c r="AQ696" s="244"/>
      <c r="AR696" s="244"/>
      <c r="AS696" s="244"/>
      <c r="AT696" s="244"/>
      <c r="AU696" s="244"/>
      <c r="AV696" s="244"/>
      <c r="AW696" s="244"/>
      <c r="AX696" s="244"/>
      <c r="AY696" s="244"/>
      <c r="AZ696" s="244"/>
      <c r="BA696" s="244"/>
      <c r="BB696" s="244"/>
      <c r="BC696" s="244">
        <v>2323</v>
      </c>
      <c r="BD696" s="244"/>
      <c r="BE696" s="244">
        <v>760</v>
      </c>
      <c r="BF696" s="244"/>
      <c r="BG696" s="244">
        <v>42</v>
      </c>
      <c r="BH696" s="244"/>
      <c r="BI696" s="244">
        <v>1521</v>
      </c>
      <c r="BJ696" s="244"/>
      <c r="BK696" s="244"/>
      <c r="BL696" s="244"/>
      <c r="BM696" s="244"/>
      <c r="BN696" s="244"/>
      <c r="BO696" s="244"/>
      <c r="BP696" s="244"/>
      <c r="BQ696" s="244"/>
      <c r="BR696" s="244"/>
      <c r="BS696" s="244"/>
      <c r="BT696" s="244"/>
      <c r="BU696" s="244"/>
      <c r="BW696" s="244"/>
      <c r="BX696" s="244"/>
      <c r="BY696" s="244"/>
      <c r="BZ696" s="244"/>
      <c r="CA696" s="244"/>
      <c r="CB696" s="244"/>
      <c r="CC696" s="244"/>
      <c r="CE696" s="244"/>
      <c r="CF696" s="244"/>
      <c r="CG696" s="244"/>
      <c r="CH696" s="244"/>
      <c r="CI696" s="244"/>
      <c r="CJ696" s="244"/>
      <c r="CK696" s="244"/>
      <c r="CL696" s="244"/>
      <c r="CM696" s="244"/>
      <c r="CN696" s="244"/>
      <c r="CO696" s="257">
        <v>5</v>
      </c>
      <c r="CP696" s="244"/>
      <c r="CQ696" s="244"/>
      <c r="CR696" s="244"/>
      <c r="CS696" s="244"/>
      <c r="CT696" s="244"/>
      <c r="CU696" s="244"/>
      <c r="CV696" s="244"/>
      <c r="CW696" s="244"/>
      <c r="CX696" s="244"/>
      <c r="CY696" s="244"/>
      <c r="CZ696" s="244"/>
      <c r="DA696" s="244"/>
      <c r="DE696" s="244"/>
      <c r="DF696" s="244"/>
      <c r="DG696" s="244"/>
      <c r="DH696" s="244"/>
      <c r="DI696" s="244"/>
      <c r="DJ696" s="244"/>
      <c r="DK696" s="244"/>
      <c r="DL696" s="244"/>
      <c r="DM696" s="244"/>
      <c r="DN696" s="244"/>
      <c r="DO696" s="244"/>
      <c r="DP696" s="244"/>
      <c r="DQ696" s="244"/>
      <c r="DR696" s="244"/>
      <c r="DS696" s="244"/>
      <c r="DT696" s="244"/>
      <c r="DU696" s="244"/>
      <c r="DV696" s="244"/>
      <c r="DW696" s="244"/>
      <c r="DX696" s="244"/>
      <c r="DY696" s="244"/>
      <c r="DZ696" s="244"/>
      <c r="EA696" s="244"/>
      <c r="EB696" s="244"/>
      <c r="EC696" s="245">
        <v>690000</v>
      </c>
      <c r="ED696" s="244"/>
      <c r="EE696" s="245">
        <v>478250</v>
      </c>
      <c r="EK696" s="242">
        <v>1.4000000000000001</v>
      </c>
      <c r="EO696" s="244"/>
      <c r="EP696" s="244"/>
      <c r="GA696" s="254">
        <v>4.5973800239242104</v>
      </c>
      <c r="GB696" s="254"/>
      <c r="GC696" s="254">
        <v>42.777088628579463</v>
      </c>
      <c r="GD696" s="254"/>
      <c r="GE696" s="254">
        <v>130.63868717052708</v>
      </c>
      <c r="GF696" s="254"/>
      <c r="GG696" s="254">
        <v>159.84721658424542</v>
      </c>
      <c r="GH696" s="254"/>
      <c r="GI696" s="254">
        <v>76.189863562717917</v>
      </c>
      <c r="GJ696" s="254"/>
      <c r="GK696" s="254">
        <v>16.495066364458037</v>
      </c>
      <c r="GL696" s="254"/>
      <c r="GM696" s="254">
        <v>1.7577371830524404</v>
      </c>
      <c r="GN696" s="254"/>
      <c r="GO696" s="254">
        <v>68.599528824376705</v>
      </c>
      <c r="GP696" s="254"/>
      <c r="GQ696" s="254"/>
      <c r="GR696" s="254"/>
      <c r="GS696" s="254"/>
      <c r="GT696" s="254"/>
      <c r="GU696" s="184"/>
      <c r="GV696" s="184"/>
      <c r="GW696" s="184"/>
      <c r="GX696" s="184"/>
      <c r="GY696" s="184"/>
      <c r="GZ696" s="184"/>
      <c r="HC696" s="184"/>
      <c r="HG696" s="184">
        <v>1198.1110937308435</v>
      </c>
      <c r="HH696" s="184"/>
      <c r="HI696" s="184">
        <v>3135.6351383915548</v>
      </c>
      <c r="HJ696" s="184"/>
      <c r="HK696" s="184">
        <v>531.41342442472489</v>
      </c>
      <c r="HL696" s="184"/>
      <c r="HM696" s="184">
        <v>6673.3181420400015</v>
      </c>
      <c r="HO696" s="183">
        <v>1468</v>
      </c>
      <c r="HQ696" s="154"/>
      <c r="HS696" s="238">
        <v>10</v>
      </c>
      <c r="HT696" s="154"/>
      <c r="HU696" s="239"/>
      <c r="HW696" s="239">
        <v>107</v>
      </c>
      <c r="HX696" s="239"/>
      <c r="HY696" s="154"/>
      <c r="HZ696" s="154"/>
      <c r="IA696" s="184"/>
      <c r="IB696" s="184"/>
      <c r="ID696" s="184"/>
      <c r="IE696" s="185"/>
      <c r="IF696" s="185"/>
      <c r="IG696" s="184"/>
    </row>
    <row r="697" spans="1:241" ht="15" customHeight="1" x14ac:dyDescent="0.3">
      <c r="A697" s="156">
        <v>694</v>
      </c>
      <c r="B697" s="155"/>
      <c r="C697" s="244"/>
      <c r="D697" s="244"/>
      <c r="E697" s="245">
        <v>215686</v>
      </c>
      <c r="F697" s="244"/>
      <c r="G697" s="244"/>
      <c r="H697" s="244"/>
      <c r="I697" s="244"/>
      <c r="J697" s="244"/>
      <c r="K697" s="244"/>
      <c r="L697" s="244"/>
      <c r="M697" s="244"/>
      <c r="N697" s="244"/>
      <c r="O697" s="244"/>
      <c r="P697" s="244"/>
      <c r="Q697" s="244"/>
      <c r="R697" s="244"/>
      <c r="S697" s="244"/>
      <c r="U697" s="244"/>
      <c r="V697" s="244"/>
      <c r="W697" s="244"/>
      <c r="X697" s="244"/>
      <c r="Y697" s="244"/>
      <c r="Z697" s="244"/>
      <c r="AA697" s="244"/>
      <c r="AB697" s="244"/>
      <c r="AC697" s="244"/>
      <c r="AD697" s="244"/>
      <c r="AE697" s="244"/>
      <c r="AF697" s="244"/>
      <c r="AG697" s="244"/>
      <c r="AH697" s="244"/>
      <c r="AI697" s="244"/>
      <c r="AJ697" s="244"/>
      <c r="AK697" s="244"/>
      <c r="AL697" s="244"/>
      <c r="AM697" s="244"/>
      <c r="AN697" s="244"/>
      <c r="AO697" s="244"/>
      <c r="AP697" s="244"/>
      <c r="AQ697" s="244"/>
      <c r="AR697" s="244"/>
      <c r="AS697" s="244"/>
      <c r="AT697" s="244"/>
      <c r="AU697" s="244"/>
      <c r="AV697" s="244"/>
      <c r="AW697" s="244"/>
      <c r="AX697" s="244"/>
      <c r="AY697" s="244"/>
      <c r="AZ697" s="244"/>
      <c r="BA697" s="244"/>
      <c r="BB697" s="244"/>
      <c r="BC697" s="278">
        <f t="shared" ref="BC697" si="252">SUM(BE697,BG697,BI697)</f>
        <v>3044</v>
      </c>
      <c r="BD697" s="279"/>
      <c r="BE697" s="280">
        <v>1120</v>
      </c>
      <c r="BF697" s="279"/>
      <c r="BG697" s="280">
        <v>56</v>
      </c>
      <c r="BH697" s="279"/>
      <c r="BI697" s="280">
        <v>1868</v>
      </c>
      <c r="BJ697" s="244"/>
      <c r="BK697" s="244"/>
      <c r="BL697" s="244"/>
      <c r="BM697" s="244"/>
      <c r="BN697" s="244"/>
      <c r="BO697" s="244"/>
      <c r="BP697" s="244"/>
      <c r="BQ697" s="244"/>
      <c r="BR697" s="244"/>
      <c r="BS697" s="244"/>
      <c r="BT697" s="244"/>
      <c r="BU697" s="244"/>
      <c r="BW697" s="244"/>
      <c r="BX697" s="244"/>
      <c r="BY697" s="244"/>
      <c r="BZ697" s="244"/>
      <c r="CA697" s="244"/>
      <c r="CB697" s="244"/>
      <c r="CC697" s="244"/>
      <c r="CE697" s="244"/>
      <c r="CF697" s="244"/>
      <c r="CG697" s="244"/>
      <c r="CH697" s="244"/>
      <c r="CI697" s="244"/>
      <c r="CJ697" s="244"/>
      <c r="CK697" s="244"/>
      <c r="CL697" s="244"/>
      <c r="CM697" s="244"/>
      <c r="CN697" s="244"/>
      <c r="CO697" s="257"/>
      <c r="CP697" s="244"/>
      <c r="CQ697" s="244"/>
      <c r="CR697" s="244"/>
      <c r="CS697" s="244"/>
      <c r="CT697" s="244"/>
      <c r="CU697" s="244"/>
      <c r="CV697" s="244"/>
      <c r="CW697" s="244"/>
      <c r="CX697" s="244"/>
      <c r="CY697" s="244"/>
      <c r="CZ697" s="244"/>
      <c r="DA697" s="244"/>
      <c r="DE697" s="244"/>
      <c r="DF697" s="244"/>
      <c r="DG697" s="244"/>
      <c r="DH697" s="244"/>
      <c r="DI697" s="244"/>
      <c r="DJ697" s="244"/>
      <c r="DK697" s="244"/>
      <c r="DL697" s="244"/>
      <c r="DM697" s="244"/>
      <c r="DN697" s="244"/>
      <c r="DO697" s="244"/>
      <c r="DP697" s="244"/>
      <c r="DQ697" s="244"/>
      <c r="DR697" s="244"/>
      <c r="DS697" s="244"/>
      <c r="DT697" s="244"/>
      <c r="DU697" s="244"/>
      <c r="DV697" s="244"/>
      <c r="DW697" s="244"/>
      <c r="DX697" s="244"/>
      <c r="DY697" s="244"/>
      <c r="DZ697" s="244"/>
      <c r="EA697" s="244"/>
      <c r="EB697" s="244"/>
      <c r="EC697" s="245">
        <v>715000</v>
      </c>
      <c r="ED697" s="244"/>
      <c r="EE697" s="245">
        <v>495000</v>
      </c>
      <c r="EK697" s="242">
        <v>1.5</v>
      </c>
      <c r="EO697" s="244"/>
      <c r="EP697" s="244"/>
      <c r="GA697" s="254">
        <v>3.408928321643963</v>
      </c>
      <c r="GB697" s="254"/>
      <c r="GC697" s="254">
        <v>36.697581106739413</v>
      </c>
      <c r="GD697" s="254"/>
      <c r="GE697" s="254">
        <v>105.8894022153317</v>
      </c>
      <c r="GF697" s="254"/>
      <c r="GG697" s="254">
        <v>134.88326345409735</v>
      </c>
      <c r="GH697" s="254"/>
      <c r="GI697" s="254">
        <v>72.242461348622172</v>
      </c>
      <c r="GJ697" s="254"/>
      <c r="GK697" s="254">
        <v>12.84355189245986</v>
      </c>
      <c r="GL697" s="254"/>
      <c r="GM697" s="254">
        <v>1.4489974761756577</v>
      </c>
      <c r="GN697" s="254"/>
      <c r="GO697" s="254">
        <v>59.767680322750621</v>
      </c>
      <c r="GP697" s="254"/>
      <c r="GQ697" s="254"/>
      <c r="GR697" s="254"/>
      <c r="GS697" s="254"/>
      <c r="GT697" s="254"/>
      <c r="GU697" s="184"/>
      <c r="GV697" s="184"/>
      <c r="GW697" s="184"/>
      <c r="GX697" s="184"/>
      <c r="GY697" s="184"/>
      <c r="GZ697" s="184"/>
      <c r="HC697" s="184"/>
      <c r="HG697" s="184">
        <v>1059.9700602677319</v>
      </c>
      <c r="HH697" s="184"/>
      <c r="HI697" s="184">
        <v>2495.6967027467763</v>
      </c>
      <c r="HJ697" s="184"/>
      <c r="HK697" s="184">
        <v>403.79811819723125</v>
      </c>
      <c r="HL697" s="184"/>
      <c r="HM697" s="184">
        <v>5164.388112114375</v>
      </c>
      <c r="HO697" s="183">
        <v>1470.5528643791399</v>
      </c>
      <c r="HQ697" s="154"/>
      <c r="HS697" s="238">
        <v>10</v>
      </c>
      <c r="HT697" s="154"/>
      <c r="HU697" s="239"/>
      <c r="HW697" s="239">
        <v>109.47762586000002</v>
      </c>
      <c r="HX697" s="239"/>
      <c r="HY697" s="154"/>
      <c r="HZ697" s="154"/>
      <c r="IA697" s="184"/>
      <c r="IB697" s="184"/>
      <c r="ID697" s="184"/>
      <c r="IE697" s="185"/>
      <c r="IF697" s="185"/>
      <c r="IG697" s="184"/>
    </row>
    <row r="698" spans="1:241" ht="15" customHeight="1" x14ac:dyDescent="0.35">
      <c r="A698" s="156">
        <v>695</v>
      </c>
      <c r="B698" s="155"/>
      <c r="C698" s="244"/>
      <c r="D698" s="244"/>
      <c r="E698" s="245">
        <v>223347</v>
      </c>
      <c r="F698" s="244"/>
      <c r="G698" s="244"/>
      <c r="H698" s="244"/>
      <c r="I698" s="244"/>
      <c r="J698" s="244"/>
      <c r="K698" s="244"/>
      <c r="L698" s="244"/>
      <c r="M698" s="244"/>
      <c r="N698" s="244"/>
      <c r="O698" s="244"/>
      <c r="P698" s="244"/>
      <c r="Q698" s="244"/>
      <c r="R698" s="244"/>
      <c r="S698" s="244"/>
      <c r="U698" s="244"/>
      <c r="V698" s="244"/>
      <c r="W698" s="244"/>
      <c r="X698" s="244"/>
      <c r="Y698" s="244"/>
      <c r="Z698" s="244"/>
      <c r="AA698" s="244"/>
      <c r="AB698" s="244"/>
      <c r="AC698" s="244"/>
      <c r="AD698" s="244"/>
      <c r="AE698" s="244"/>
      <c r="AF698" s="244"/>
      <c r="AG698" s="244"/>
      <c r="AH698" s="244"/>
      <c r="AI698" s="244"/>
      <c r="AJ698" s="244"/>
      <c r="AK698" s="244"/>
      <c r="AL698" s="244"/>
      <c r="AM698" s="244"/>
      <c r="AN698" s="244"/>
      <c r="AO698" s="244"/>
      <c r="AP698" s="244"/>
      <c r="AQ698" s="244"/>
      <c r="AR698" s="244"/>
      <c r="AS698" s="244"/>
      <c r="AT698" s="244"/>
      <c r="AU698" s="244"/>
      <c r="AV698" s="244"/>
      <c r="AW698" s="244"/>
      <c r="AX698" s="244"/>
      <c r="AY698" s="244"/>
      <c r="AZ698" s="244"/>
      <c r="BA698" s="244"/>
      <c r="BB698" s="244"/>
      <c r="BC698" s="281">
        <v>4714</v>
      </c>
      <c r="BD698" s="27"/>
      <c r="BE698" s="281">
        <v>734</v>
      </c>
      <c r="BF698" s="282" t="s">
        <v>79</v>
      </c>
      <c r="BG698" s="281">
        <v>464</v>
      </c>
      <c r="BH698" s="229" t="e">
        <f>#REF!+0.0001*#REF!</f>
        <v>#REF!</v>
      </c>
      <c r="BI698" s="281">
        <v>3516</v>
      </c>
      <c r="BJ698" s="244"/>
      <c r="BK698" s="244"/>
      <c r="BL698" s="244"/>
      <c r="BM698" s="244"/>
      <c r="BN698" s="244"/>
      <c r="BO698" s="244"/>
      <c r="BP698" s="244"/>
      <c r="BQ698" s="244"/>
      <c r="BR698" s="244"/>
      <c r="BS698" s="244"/>
      <c r="BT698" s="244"/>
      <c r="BU698" s="244"/>
      <c r="BW698" s="244"/>
      <c r="BX698" s="244"/>
      <c r="BY698" s="244"/>
      <c r="BZ698" s="244"/>
      <c r="CA698" s="244"/>
      <c r="CB698" s="244"/>
      <c r="CC698" s="244"/>
      <c r="CE698" s="244"/>
      <c r="CF698" s="244"/>
      <c r="CG698" s="244"/>
      <c r="CH698" s="244"/>
      <c r="CI698" s="244"/>
      <c r="CJ698" s="244"/>
      <c r="CK698" s="244"/>
      <c r="CL698" s="244"/>
      <c r="CM698" s="244"/>
      <c r="CN698" s="244"/>
      <c r="CO698" s="257"/>
      <c r="CP698" s="244"/>
      <c r="CQ698" s="244"/>
      <c r="CR698" s="244"/>
      <c r="CS698" s="244"/>
      <c r="CT698" s="244"/>
      <c r="CU698" s="244"/>
      <c r="CV698" s="244"/>
      <c r="CW698" s="244"/>
      <c r="CX698" s="244"/>
      <c r="CY698" s="244"/>
      <c r="CZ698" s="244"/>
      <c r="DA698" s="244"/>
      <c r="DE698" s="244"/>
      <c r="DF698" s="244"/>
      <c r="DG698" s="244"/>
      <c r="DH698" s="244"/>
      <c r="DI698" s="244"/>
      <c r="DJ698" s="244"/>
      <c r="DK698" s="244"/>
      <c r="DL698" s="244"/>
      <c r="DM698" s="244"/>
      <c r="DN698" s="244"/>
      <c r="DO698" s="244"/>
      <c r="DP698" s="244"/>
      <c r="DQ698" s="244"/>
      <c r="DR698" s="244"/>
      <c r="DS698" s="244"/>
      <c r="DT698" s="244"/>
      <c r="DU698" s="244"/>
      <c r="DV698" s="244"/>
      <c r="DW698" s="244"/>
      <c r="DX698" s="244"/>
      <c r="DY698" s="244"/>
      <c r="DZ698" s="244"/>
      <c r="EA698" s="244"/>
      <c r="EB698" s="244"/>
      <c r="EC698" s="245">
        <v>701000</v>
      </c>
      <c r="ED698" s="244"/>
      <c r="EE698" s="245">
        <v>483000</v>
      </c>
      <c r="EK698" s="242">
        <v>1.7999999999999998</v>
      </c>
      <c r="EO698" s="244"/>
      <c r="EP698" s="244"/>
      <c r="GA698" s="254">
        <v>4.2160981058491229</v>
      </c>
      <c r="GB698" s="254"/>
      <c r="GC698" s="254">
        <v>30.923145054643921</v>
      </c>
      <c r="GD698" s="254"/>
      <c r="GE698" s="254">
        <v>93.912132495973509</v>
      </c>
      <c r="GF698" s="254"/>
      <c r="GG698" s="254">
        <v>130.65875200538881</v>
      </c>
      <c r="GH698" s="254"/>
      <c r="GI698" s="254">
        <v>68.165892718980757</v>
      </c>
      <c r="GJ698" s="254"/>
      <c r="GK698" s="254">
        <v>13.849795061871967</v>
      </c>
      <c r="GL698" s="254"/>
      <c r="GM698" s="254">
        <v>1.1316241717880104</v>
      </c>
      <c r="GN698" s="254"/>
      <c r="GO698" s="254">
        <v>56.034208530988899</v>
      </c>
      <c r="GP698" s="254"/>
      <c r="GQ698" s="254"/>
      <c r="GR698" s="254"/>
      <c r="GS698" s="254"/>
      <c r="GT698" s="254"/>
      <c r="GU698" s="184"/>
      <c r="GV698" s="184"/>
      <c r="GW698" s="184"/>
      <c r="GX698" s="184"/>
      <c r="GY698" s="184"/>
      <c r="GZ698" s="184"/>
      <c r="HC698" s="184"/>
      <c r="HG698" s="184">
        <v>962.56187596087238</v>
      </c>
      <c r="HH698" s="184"/>
      <c r="HI698" s="184">
        <v>2905.8471727120677</v>
      </c>
      <c r="HJ698" s="184"/>
      <c r="HK698" s="184">
        <v>337.04448311398693</v>
      </c>
      <c r="HL698" s="184"/>
      <c r="HM698" s="184">
        <v>5456.9106789883599</v>
      </c>
      <c r="HO698" s="183">
        <v>1479.0018823660321</v>
      </c>
      <c r="HQ698" s="154"/>
      <c r="HS698" s="238">
        <v>10</v>
      </c>
      <c r="HT698" s="154"/>
      <c r="HU698" s="239"/>
      <c r="HW698" s="239">
        <v>110.85616775999999</v>
      </c>
      <c r="HX698" s="239"/>
      <c r="HY698" s="154"/>
      <c r="HZ698" s="154"/>
      <c r="IA698" s="184"/>
      <c r="IB698" s="184"/>
      <c r="ID698" s="184"/>
      <c r="IE698" s="185"/>
      <c r="IF698" s="185"/>
      <c r="IG698" s="184"/>
    </row>
    <row r="699" spans="1:241" ht="15" customHeight="1" x14ac:dyDescent="0.25">
      <c r="A699" s="156">
        <v>696</v>
      </c>
      <c r="B699" s="155"/>
      <c r="E699" s="245">
        <v>230297</v>
      </c>
      <c r="F699" s="244"/>
      <c r="G699" s="244"/>
      <c r="H699" s="244"/>
      <c r="I699" s="244"/>
      <c r="J699" s="244"/>
      <c r="K699" s="244"/>
      <c r="L699" s="244"/>
      <c r="M699" s="244"/>
      <c r="N699" s="244"/>
      <c r="O699" s="244"/>
      <c r="P699" s="244"/>
      <c r="Q699" s="244"/>
      <c r="R699" s="244"/>
      <c r="S699" s="244"/>
      <c r="U699" s="244"/>
      <c r="V699" s="244"/>
      <c r="W699" s="244"/>
      <c r="X699" s="244"/>
      <c r="Y699" s="244"/>
      <c r="Z699" s="244"/>
      <c r="AA699" s="244"/>
      <c r="AB699" s="244"/>
      <c r="AC699" s="244"/>
      <c r="AD699" s="244"/>
      <c r="AE699" s="244"/>
      <c r="AF699" s="244"/>
      <c r="AG699" s="244"/>
      <c r="AH699" s="242"/>
      <c r="AI699" s="244"/>
      <c r="AJ699" s="244"/>
      <c r="AK699" s="244"/>
      <c r="AL699" s="244"/>
      <c r="AM699" s="244"/>
      <c r="AN699" s="244"/>
      <c r="AO699" s="244"/>
      <c r="AP699" s="244"/>
      <c r="AQ699" s="244"/>
      <c r="AR699" s="244"/>
      <c r="AS699" s="244"/>
      <c r="AT699" s="244"/>
      <c r="AU699" s="244"/>
      <c r="AV699" s="244"/>
      <c r="AW699" s="244"/>
      <c r="AX699" s="244"/>
      <c r="AY699" s="244"/>
      <c r="AZ699" s="244"/>
      <c r="BA699" s="244"/>
      <c r="BB699" s="244"/>
      <c r="BC699" s="244"/>
      <c r="BD699" s="244"/>
      <c r="BE699" s="244"/>
      <c r="BF699" s="244"/>
      <c r="BG699" s="244"/>
      <c r="BH699" s="244"/>
      <c r="BI699" s="244"/>
      <c r="BJ699" s="244"/>
      <c r="BK699" s="244"/>
      <c r="BL699" s="244"/>
      <c r="BM699" s="244"/>
      <c r="BN699" s="244"/>
      <c r="BO699" s="244"/>
      <c r="BP699" s="244"/>
      <c r="BQ699" s="244"/>
      <c r="BR699" s="244"/>
      <c r="BS699" s="244"/>
      <c r="BT699" s="244"/>
      <c r="BU699" s="244"/>
      <c r="BW699" s="244"/>
      <c r="BX699" s="244"/>
      <c r="BY699" s="244"/>
      <c r="BZ699" s="244"/>
      <c r="CA699" s="244"/>
      <c r="CB699" s="244"/>
      <c r="CC699" s="244"/>
      <c r="CE699" s="244"/>
      <c r="CF699" s="244"/>
      <c r="CG699" s="244"/>
      <c r="CH699" s="244"/>
      <c r="CI699" s="244"/>
      <c r="CJ699" s="244"/>
      <c r="CK699" s="244"/>
      <c r="CL699" s="244"/>
      <c r="CM699" s="244"/>
      <c r="CN699" s="244"/>
      <c r="CO699" s="257"/>
      <c r="CP699" s="244"/>
      <c r="CQ699" s="244"/>
      <c r="CR699" s="244"/>
      <c r="CS699" s="244"/>
      <c r="CT699" s="244"/>
      <c r="CU699" s="244"/>
      <c r="CV699" s="244"/>
      <c r="CW699" s="244"/>
      <c r="CX699" s="244"/>
      <c r="CY699" s="244"/>
      <c r="CZ699" s="244"/>
      <c r="DA699" s="244"/>
      <c r="DE699" s="244"/>
      <c r="DF699" s="244"/>
      <c r="DG699" s="244"/>
      <c r="DH699" s="244"/>
      <c r="DI699" s="244"/>
      <c r="DJ699" s="244"/>
      <c r="DK699" s="244"/>
      <c r="DL699" s="244"/>
      <c r="DM699" s="244"/>
      <c r="DN699" s="244"/>
      <c r="DO699" s="244"/>
      <c r="DP699" s="244"/>
      <c r="DQ699" s="244"/>
      <c r="DR699" s="244"/>
      <c r="DS699" s="244"/>
      <c r="DT699" s="244"/>
      <c r="DU699" s="244"/>
      <c r="DV699" s="244"/>
      <c r="DW699" s="244"/>
      <c r="DX699" s="244"/>
      <c r="DY699" s="244"/>
      <c r="DZ699" s="244"/>
      <c r="EA699" s="244"/>
      <c r="EB699" s="244"/>
      <c r="EC699" s="245">
        <v>692500</v>
      </c>
      <c r="ED699" s="244"/>
      <c r="EE699" s="245">
        <v>490000</v>
      </c>
      <c r="EK699" s="242">
        <v>2.5</v>
      </c>
      <c r="EO699" s="244"/>
      <c r="EP699" s="244"/>
      <c r="GA699" s="267">
        <v>3.1484383641229585</v>
      </c>
      <c r="GB699" s="267"/>
      <c r="GC699" s="267">
        <v>27.123360690417133</v>
      </c>
      <c r="GD699" s="267"/>
      <c r="GE699" s="267">
        <v>87.102937419299437</v>
      </c>
      <c r="GF699" s="267"/>
      <c r="GG699" s="267">
        <v>124.94824282295565</v>
      </c>
      <c r="GH699" s="267"/>
      <c r="GI699" s="267">
        <v>66.043813004948888</v>
      </c>
      <c r="GJ699" s="267"/>
      <c r="GK699" s="267">
        <v>12.816666528623784</v>
      </c>
      <c r="GL699" s="267"/>
      <c r="GM699" s="267">
        <v>0.89808198904152248</v>
      </c>
      <c r="GN699" s="267"/>
      <c r="GO699" s="267">
        <v>52.967455548074838</v>
      </c>
      <c r="GP699" s="254"/>
      <c r="GQ699" s="254"/>
      <c r="GR699" s="254"/>
      <c r="GS699" s="254"/>
      <c r="GT699" s="254"/>
      <c r="GU699" s="184"/>
      <c r="GV699" s="184"/>
      <c r="GW699" s="184"/>
      <c r="GX699" s="184"/>
      <c r="GY699" s="184"/>
      <c r="GZ699" s="184"/>
      <c r="HC699" s="184"/>
      <c r="HG699" s="285">
        <v>1017.0224748907273</v>
      </c>
      <c r="HH699" s="285"/>
      <c r="HI699" s="285">
        <v>3406.1274379767292</v>
      </c>
      <c r="HJ699" s="285"/>
      <c r="HK699" s="285">
        <v>344.85713935901464</v>
      </c>
      <c r="HL699" s="285"/>
      <c r="HM699" s="285">
        <v>6105.3997690069336</v>
      </c>
      <c r="HO699" s="183">
        <v>1416.6297286285464</v>
      </c>
      <c r="HQ699" s="154"/>
      <c r="HS699" s="238">
        <v>10</v>
      </c>
      <c r="HT699" s="154"/>
      <c r="HU699" s="239"/>
      <c r="HW699" s="239">
        <v>83.730104339999997</v>
      </c>
      <c r="HX699" s="239"/>
      <c r="HY699" s="154"/>
      <c r="HZ699" s="154"/>
      <c r="IA699" s="184"/>
      <c r="IB699" s="184"/>
      <c r="ID699" s="184"/>
      <c r="IE699" s="185"/>
      <c r="IF699" s="185"/>
      <c r="IG699" s="184"/>
    </row>
    <row r="700" spans="1:241" ht="15" customHeight="1" x14ac:dyDescent="0.25">
      <c r="A700" s="198">
        <v>697</v>
      </c>
      <c r="E700" s="245">
        <v>236411</v>
      </c>
      <c r="F700" s="244"/>
      <c r="G700" s="244"/>
      <c r="H700" s="244"/>
      <c r="I700" s="244"/>
      <c r="J700" s="244"/>
      <c r="K700" s="244"/>
      <c r="L700" s="244"/>
      <c r="M700" s="244"/>
      <c r="N700" s="244"/>
      <c r="O700" s="244"/>
      <c r="P700" s="244"/>
      <c r="Q700" s="244"/>
      <c r="R700" s="244"/>
      <c r="S700" s="244"/>
      <c r="U700" s="244"/>
      <c r="V700" s="244"/>
      <c r="W700" s="244"/>
      <c r="X700" s="244"/>
      <c r="Y700" s="244"/>
      <c r="Z700" s="244"/>
      <c r="AA700" s="244"/>
      <c r="AB700" s="244"/>
      <c r="AC700" s="244"/>
      <c r="AD700" s="244"/>
      <c r="AE700" s="244"/>
      <c r="AF700" s="244"/>
      <c r="AG700" s="244"/>
      <c r="AH700" s="242"/>
      <c r="AI700" s="244"/>
      <c r="AJ700" s="244"/>
      <c r="AK700" s="244"/>
      <c r="AL700" s="244"/>
      <c r="AM700" s="244"/>
      <c r="AN700" s="244"/>
      <c r="AO700" s="244"/>
      <c r="AP700" s="244"/>
      <c r="AQ700" s="244"/>
      <c r="AR700" s="244"/>
      <c r="AS700" s="244"/>
      <c r="AT700" s="244"/>
      <c r="AU700" s="244"/>
      <c r="AV700" s="244"/>
      <c r="AW700" s="244"/>
      <c r="AX700" s="244"/>
      <c r="AY700" s="244"/>
      <c r="AZ700" s="244"/>
      <c r="BA700" s="244"/>
      <c r="BB700" s="244"/>
      <c r="BC700" s="244"/>
      <c r="BD700" s="244"/>
      <c r="BE700" s="244"/>
      <c r="BF700" s="244"/>
      <c r="BG700" s="244"/>
      <c r="BH700" s="244"/>
      <c r="BI700" s="244"/>
      <c r="BJ700" s="244"/>
      <c r="BK700" s="244"/>
      <c r="BL700" s="244"/>
      <c r="BM700" s="244"/>
      <c r="BN700" s="244"/>
      <c r="BO700" s="244"/>
      <c r="BP700" s="244"/>
      <c r="BQ700" s="244"/>
      <c r="BR700" s="244"/>
      <c r="BS700" s="244"/>
      <c r="BT700" s="244"/>
      <c r="BU700" s="244"/>
      <c r="BW700" s="244"/>
      <c r="BX700" s="244"/>
      <c r="BY700" s="244"/>
      <c r="BZ700" s="244"/>
      <c r="CA700" s="244"/>
      <c r="CB700" s="244"/>
      <c r="CC700" s="244"/>
      <c r="CE700" s="244"/>
      <c r="CF700" s="244"/>
      <c r="CG700" s="244"/>
      <c r="CH700" s="244"/>
      <c r="CI700" s="244"/>
      <c r="CJ700" s="244"/>
      <c r="CK700" s="244"/>
      <c r="CL700" s="244"/>
      <c r="CM700" s="244"/>
      <c r="CN700" s="244"/>
      <c r="CO700" s="257"/>
      <c r="CP700" s="244"/>
      <c r="CQ700" s="244"/>
      <c r="CR700" s="244"/>
      <c r="CS700" s="244"/>
      <c r="CT700" s="244"/>
      <c r="CU700" s="244"/>
      <c r="CV700" s="244"/>
      <c r="CW700" s="244"/>
      <c r="CX700" s="244"/>
      <c r="CY700" s="244"/>
      <c r="CZ700" s="244"/>
      <c r="DA700" s="244"/>
      <c r="DE700" s="244"/>
      <c r="DF700" s="244"/>
      <c r="DG700" s="244"/>
      <c r="DH700" s="244"/>
      <c r="DI700" s="244"/>
      <c r="DJ700" s="244"/>
      <c r="DK700" s="244"/>
      <c r="DL700" s="244"/>
      <c r="DM700" s="244"/>
      <c r="DN700" s="244"/>
      <c r="DO700" s="244"/>
      <c r="DP700" s="244"/>
      <c r="DQ700" s="244"/>
      <c r="DR700" s="244"/>
      <c r="DS700" s="244"/>
      <c r="DT700" s="244"/>
      <c r="DU700" s="244"/>
      <c r="DV700" s="244"/>
      <c r="DW700" s="244"/>
      <c r="DX700" s="244"/>
      <c r="DY700" s="244"/>
      <c r="DZ700" s="244"/>
      <c r="EA700" s="244"/>
      <c r="EB700" s="244"/>
      <c r="EC700" s="245">
        <v>700000</v>
      </c>
      <c r="ED700" s="244"/>
      <c r="EE700" s="245">
        <v>490000</v>
      </c>
      <c r="EK700" s="242">
        <v>1.9</v>
      </c>
      <c r="EO700" s="244"/>
      <c r="EP700" s="244"/>
      <c r="GA700" s="267">
        <v>2.2575062081420723</v>
      </c>
      <c r="GB700" s="267"/>
      <c r="GC700" s="267">
        <v>24.093142203378424</v>
      </c>
      <c r="GD700" s="267"/>
      <c r="GE700" s="267">
        <v>94.906039475239325</v>
      </c>
      <c r="GF700" s="267"/>
      <c r="GG700" s="267">
        <v>133.95981205638307</v>
      </c>
      <c r="GH700" s="267"/>
      <c r="GI700" s="267">
        <v>68.759053597295988</v>
      </c>
      <c r="GJ700" s="267"/>
      <c r="GK700" s="267">
        <v>12.283107745513089</v>
      </c>
      <c r="GL700" s="267"/>
      <c r="GM700" s="267">
        <v>0.68376068376068377</v>
      </c>
      <c r="GN700" s="267"/>
      <c r="GO700" s="267">
        <v>53.881995528323465</v>
      </c>
      <c r="GP700" s="254"/>
      <c r="GQ700" s="254"/>
      <c r="GR700" s="254"/>
      <c r="GS700" s="254"/>
      <c r="GT700" s="254"/>
      <c r="GU700" s="184"/>
      <c r="GV700" s="184"/>
      <c r="GW700" s="184"/>
      <c r="GX700" s="184"/>
      <c r="GY700" s="184"/>
      <c r="GZ700" s="184"/>
      <c r="HC700" s="184"/>
      <c r="HG700" s="285">
        <v>1059.6199112178322</v>
      </c>
      <c r="HH700" s="285"/>
      <c r="HI700" s="285">
        <v>4518.4910190992241</v>
      </c>
      <c r="HJ700" s="285"/>
      <c r="HK700" s="285">
        <v>332.14325208132573</v>
      </c>
      <c r="HL700" s="285"/>
      <c r="HM700" s="285">
        <v>7245.5411446896569</v>
      </c>
      <c r="HO700" s="183">
        <v>1445.5246920281202</v>
      </c>
      <c r="HQ700" s="154"/>
      <c r="HS700" s="238">
        <v>10</v>
      </c>
      <c r="HT700" s="154"/>
      <c r="HU700" s="239"/>
      <c r="HW700" s="239">
        <v>67.242759219999996</v>
      </c>
      <c r="HX700" s="239"/>
      <c r="HY700" s="154"/>
      <c r="HZ700" s="154"/>
      <c r="IA700" s="184"/>
      <c r="IB700" s="184"/>
      <c r="ID700" s="184"/>
      <c r="IE700" s="185"/>
      <c r="IF700" s="185"/>
      <c r="IG700" s="184"/>
    </row>
    <row r="701" spans="1:241" ht="15" customHeight="1" x14ac:dyDescent="0.35">
      <c r="A701" s="156">
        <v>698</v>
      </c>
      <c r="E701" s="245">
        <v>231799</v>
      </c>
      <c r="F701" s="244"/>
      <c r="G701" s="244"/>
      <c r="H701" s="244"/>
      <c r="I701" s="244"/>
      <c r="J701" s="244"/>
      <c r="K701" s="244"/>
      <c r="L701" s="244"/>
      <c r="M701" s="244"/>
      <c r="N701" s="244"/>
      <c r="O701" s="244"/>
      <c r="P701" s="244"/>
      <c r="Q701" s="244"/>
      <c r="R701" s="244"/>
      <c r="S701" s="244"/>
      <c r="U701" s="244"/>
      <c r="V701" s="244"/>
      <c r="W701" s="244"/>
      <c r="X701" s="244"/>
      <c r="Y701" s="244"/>
      <c r="Z701" s="244"/>
      <c r="AA701" s="244"/>
      <c r="AB701" s="244"/>
      <c r="AC701" s="244"/>
      <c r="AD701" s="244"/>
      <c r="AE701" s="244"/>
      <c r="AF701" s="244"/>
      <c r="AG701" s="244"/>
      <c r="AH701" s="242"/>
      <c r="AI701" s="244"/>
      <c r="AJ701" s="244"/>
      <c r="AK701" s="244"/>
      <c r="AL701" s="244"/>
      <c r="AM701" s="244"/>
      <c r="AN701" s="244"/>
      <c r="AO701" s="244"/>
      <c r="AP701" s="244"/>
      <c r="AQ701" s="244"/>
      <c r="AR701" s="244"/>
      <c r="AS701" s="244"/>
      <c r="AT701" s="244"/>
      <c r="AU701" s="244"/>
      <c r="AV701" s="244"/>
      <c r="AW701" s="244"/>
      <c r="AX701" s="244"/>
      <c r="AY701" s="244"/>
      <c r="AZ701" s="244"/>
      <c r="BA701" s="244"/>
      <c r="BB701" s="244"/>
      <c r="BC701" s="244"/>
      <c r="BD701" s="244"/>
      <c r="BE701" s="244"/>
      <c r="BF701" s="244"/>
      <c r="BG701" s="244"/>
      <c r="BH701" s="244"/>
      <c r="BI701" s="244"/>
      <c r="BJ701" s="244"/>
      <c r="BK701" s="244"/>
      <c r="BL701" s="244"/>
      <c r="BM701" s="244"/>
      <c r="BN701" s="244"/>
      <c r="BO701" s="244"/>
      <c r="BP701" s="244"/>
      <c r="BQ701" s="244"/>
      <c r="BR701" s="244"/>
      <c r="BS701" s="244"/>
      <c r="BT701" s="244"/>
      <c r="BU701" s="244"/>
      <c r="BW701" s="244"/>
      <c r="BX701" s="244"/>
      <c r="BY701" s="244"/>
      <c r="BZ701" s="244"/>
      <c r="CA701" s="244"/>
      <c r="CB701" s="244"/>
      <c r="CC701" s="244"/>
      <c r="CE701" s="244"/>
      <c r="CF701" s="244"/>
      <c r="CG701" s="244"/>
      <c r="CH701" s="244"/>
      <c r="CI701" s="244"/>
      <c r="CJ701" s="244"/>
      <c r="CK701" s="244"/>
      <c r="CL701" s="244"/>
      <c r="CM701" s="244"/>
      <c r="CN701" s="244"/>
      <c r="CO701" s="257"/>
      <c r="CP701" s="244"/>
      <c r="CQ701" s="244"/>
      <c r="CR701" s="244"/>
      <c r="CS701" s="244"/>
      <c r="CT701" s="244"/>
      <c r="CU701" s="244"/>
      <c r="CV701" s="244"/>
      <c r="CW701" s="244"/>
      <c r="CX701" s="244"/>
      <c r="CY701" s="244"/>
      <c r="CZ701" s="244"/>
      <c r="DA701" s="244"/>
      <c r="DE701" s="244"/>
      <c r="DF701" s="244"/>
      <c r="DG701" s="244"/>
      <c r="DH701" s="244"/>
      <c r="DI701" s="244"/>
      <c r="DJ701" s="244"/>
      <c r="DK701" s="244"/>
      <c r="DL701" s="244"/>
      <c r="DM701" s="244"/>
      <c r="DN701" s="244"/>
      <c r="DO701" s="244"/>
      <c r="DP701" s="244"/>
      <c r="DQ701" s="244"/>
      <c r="DR701" s="244"/>
      <c r="DS701" s="244"/>
      <c r="DT701" s="244"/>
      <c r="DU701" s="244"/>
      <c r="DV701" s="244"/>
      <c r="DW701" s="244"/>
      <c r="DX701" s="244"/>
      <c r="DY701" s="244"/>
      <c r="DZ701" s="244"/>
      <c r="EA701" s="244"/>
      <c r="EB701" s="244"/>
      <c r="ED701" s="244"/>
      <c r="EK701" s="242">
        <v>13.4</v>
      </c>
      <c r="EO701" s="244"/>
      <c r="EP701" s="244"/>
      <c r="GA701" s="267">
        <v>1.7193300884921017</v>
      </c>
      <c r="GB701" s="267"/>
      <c r="GC701" s="267">
        <v>23.163215724484939</v>
      </c>
      <c r="GD701" s="267"/>
      <c r="GE701" s="267">
        <v>92.371675307465381</v>
      </c>
      <c r="GF701" s="267"/>
      <c r="GG701" s="267">
        <v>133.51852207126103</v>
      </c>
      <c r="GH701" s="267"/>
      <c r="GI701" s="267">
        <v>78.031855605882896</v>
      </c>
      <c r="GJ701" s="267"/>
      <c r="GK701" s="267">
        <v>16.473018191793855</v>
      </c>
      <c r="GL701" s="267"/>
      <c r="GM701" s="267">
        <v>1.0585684318559168</v>
      </c>
      <c r="GN701" s="267"/>
      <c r="GO701" s="267">
        <v>55.022136298405528</v>
      </c>
      <c r="GP701" s="254"/>
      <c r="GQ701" s="254"/>
      <c r="GR701" s="254"/>
      <c r="GS701" s="254"/>
      <c r="GT701" s="254"/>
      <c r="GU701" s="184"/>
      <c r="GV701" s="184"/>
      <c r="GW701" s="184"/>
      <c r="GX701" s="184"/>
      <c r="GY701" s="184"/>
      <c r="GZ701" s="184"/>
      <c r="HC701" s="184"/>
      <c r="HG701" s="184"/>
      <c r="HH701" s="184"/>
      <c r="HI701" s="184"/>
      <c r="HJ701" s="184"/>
      <c r="HK701" s="184"/>
      <c r="HL701" s="184"/>
      <c r="HM701" s="184"/>
      <c r="HO701" s="183">
        <v>1398.0781181961538</v>
      </c>
      <c r="HQ701" s="154"/>
      <c r="HS701" s="238">
        <v>10</v>
      </c>
      <c r="HT701" s="154"/>
      <c r="HU701" s="239"/>
      <c r="HW701">
        <v>97.729562999999999</v>
      </c>
      <c r="HX701" s="239"/>
      <c r="HY701" s="154"/>
      <c r="HZ701" s="154"/>
      <c r="IA701" s="184"/>
      <c r="IB701" s="184"/>
      <c r="ID701" s="184"/>
      <c r="IE701" s="185"/>
      <c r="IF701" s="185"/>
      <c r="IG701" s="184"/>
    </row>
    <row r="702" spans="1:241" ht="15" customHeight="1" x14ac:dyDescent="0.35">
      <c r="A702" s="156">
        <v>699</v>
      </c>
      <c r="E702" s="245">
        <v>237143</v>
      </c>
      <c r="F702" s="244"/>
      <c r="G702" s="244"/>
      <c r="H702" s="244"/>
      <c r="I702" s="244"/>
      <c r="J702" s="244"/>
      <c r="K702" s="244"/>
      <c r="L702" s="244"/>
      <c r="M702" s="244"/>
      <c r="N702" s="244"/>
      <c r="O702" s="244"/>
      <c r="P702" s="244"/>
      <c r="Q702" s="244"/>
      <c r="R702" s="244"/>
      <c r="S702" s="244"/>
      <c r="U702" s="244"/>
      <c r="V702" s="244"/>
      <c r="W702" s="244"/>
      <c r="X702" s="244"/>
      <c r="Y702" s="244"/>
      <c r="Z702" s="244"/>
      <c r="AA702" s="244"/>
      <c r="AB702" s="244"/>
      <c r="AC702" s="244"/>
      <c r="AD702" s="244"/>
      <c r="AE702" s="244"/>
      <c r="AF702" s="244"/>
      <c r="AG702" s="244"/>
      <c r="AH702" s="242"/>
      <c r="AI702" s="244"/>
      <c r="AJ702" s="244"/>
      <c r="AK702" s="244"/>
      <c r="AL702" s="244"/>
      <c r="AM702" s="244"/>
      <c r="AN702" s="244"/>
      <c r="AO702" s="244"/>
      <c r="AP702" s="244"/>
      <c r="AQ702" s="244"/>
      <c r="AR702" s="244"/>
      <c r="AS702" s="244"/>
      <c r="AT702" s="244"/>
      <c r="AU702" s="244"/>
      <c r="AV702" s="244"/>
      <c r="AW702" s="244"/>
      <c r="AX702" s="244"/>
      <c r="AY702" s="244"/>
      <c r="AZ702" s="244"/>
      <c r="BA702" s="244"/>
      <c r="BB702" s="244"/>
      <c r="BC702" s="244"/>
      <c r="BD702" s="244"/>
      <c r="BE702" s="244"/>
      <c r="BF702" s="244"/>
      <c r="BG702" s="244"/>
      <c r="BH702" s="244"/>
      <c r="BI702" s="244"/>
      <c r="BJ702" s="244"/>
      <c r="BK702" s="244"/>
      <c r="BL702" s="244"/>
      <c r="BM702" s="244"/>
      <c r="BN702" s="244"/>
      <c r="BO702" s="244"/>
      <c r="BP702" s="244"/>
      <c r="BQ702" s="244"/>
      <c r="BR702" s="244"/>
      <c r="BS702" s="244"/>
      <c r="BT702" s="244"/>
      <c r="BU702" s="244"/>
      <c r="BW702" s="244"/>
      <c r="BX702" s="244"/>
      <c r="BY702" s="244"/>
      <c r="BZ702" s="244"/>
      <c r="CA702" s="244"/>
      <c r="CB702" s="244"/>
      <c r="CC702" s="244"/>
      <c r="CE702" s="244"/>
      <c r="CF702" s="244"/>
      <c r="CG702" s="244"/>
      <c r="CH702" s="244"/>
      <c r="CI702" s="244"/>
      <c r="CJ702" s="244"/>
      <c r="CK702" s="244"/>
      <c r="CL702" s="244"/>
      <c r="CM702" s="244"/>
      <c r="CN702" s="244"/>
      <c r="CO702" s="257"/>
      <c r="CP702" s="244"/>
      <c r="CQ702" s="244"/>
      <c r="CR702" s="244"/>
      <c r="CS702" s="244"/>
      <c r="CT702" s="244"/>
      <c r="CU702" s="244"/>
      <c r="CV702" s="244"/>
      <c r="CW702" s="244"/>
      <c r="CX702" s="244"/>
      <c r="CY702" s="244"/>
      <c r="CZ702" s="244"/>
      <c r="DA702" s="244"/>
      <c r="DE702" s="244"/>
      <c r="DF702" s="244"/>
      <c r="DG702" s="244"/>
      <c r="DH702" s="244"/>
      <c r="DI702" s="244"/>
      <c r="DJ702" s="244"/>
      <c r="DK702" s="244"/>
      <c r="DL702" s="244"/>
      <c r="DM702" s="244"/>
      <c r="DN702" s="244"/>
      <c r="DO702" s="244"/>
      <c r="DP702" s="244"/>
      <c r="DQ702" s="244"/>
      <c r="DR702" s="244"/>
      <c r="DS702" s="244"/>
      <c r="DT702" s="244"/>
      <c r="DU702" s="244"/>
      <c r="DV702" s="244"/>
      <c r="DW702" s="244"/>
      <c r="DX702" s="244"/>
      <c r="DY702" s="244"/>
      <c r="DZ702" s="244"/>
      <c r="EA702" s="244"/>
      <c r="EB702" s="244"/>
      <c r="ED702" s="244"/>
      <c r="EK702" s="242">
        <v>10.6</v>
      </c>
      <c r="EO702" s="244"/>
      <c r="EP702" s="244"/>
      <c r="GA702" s="267">
        <v>1.9140260140500578</v>
      </c>
      <c r="GB702" s="267"/>
      <c r="GC702" s="267">
        <v>16.247473672222704</v>
      </c>
      <c r="GD702" s="267"/>
      <c r="GE702" s="267">
        <v>64.955795370375256</v>
      </c>
      <c r="GF702" s="267"/>
      <c r="GG702" s="267">
        <v>99.088680953810126</v>
      </c>
      <c r="GH702" s="267"/>
      <c r="GI702" s="267">
        <v>57.306012196638825</v>
      </c>
      <c r="GJ702" s="267"/>
      <c r="GK702" s="267">
        <v>11.455543174593304</v>
      </c>
      <c r="GL702" s="267"/>
      <c r="GM702" s="267">
        <v>0.76900867952550789</v>
      </c>
      <c r="GN702" s="267"/>
      <c r="GO702" s="267">
        <v>39.67898627079731</v>
      </c>
      <c r="GP702" s="254"/>
      <c r="GQ702" s="254"/>
      <c r="GR702" s="254"/>
      <c r="GS702" s="254"/>
      <c r="GT702" s="254"/>
      <c r="GU702" s="184"/>
      <c r="GV702" s="184"/>
      <c r="GW702" s="184"/>
      <c r="GX702" s="184"/>
      <c r="GY702" s="184"/>
      <c r="GZ702" s="184"/>
      <c r="HC702" s="184"/>
      <c r="HG702" s="184"/>
      <c r="HH702" s="184"/>
      <c r="HI702" s="184"/>
      <c r="HJ702" s="184"/>
      <c r="HK702" s="184"/>
      <c r="HL702" s="184"/>
      <c r="HM702" s="184"/>
      <c r="HO702" s="284">
        <v>1240.270329337794</v>
      </c>
      <c r="HQ702" s="154"/>
      <c r="HS702" s="238">
        <v>10</v>
      </c>
      <c r="HT702" s="154"/>
      <c r="HU702" s="239"/>
      <c r="HW702">
        <v>137.84602824999999</v>
      </c>
      <c r="HX702" s="239"/>
      <c r="HY702" s="154"/>
      <c r="HZ702" s="154"/>
      <c r="IA702" s="184"/>
      <c r="IB702" s="184"/>
      <c r="ID702" s="184"/>
      <c r="IE702" s="185"/>
      <c r="IF702" s="185"/>
      <c r="IG702" s="184"/>
    </row>
    <row r="703" spans="1:241" ht="15" customHeight="1" x14ac:dyDescent="0.35">
      <c r="A703" s="156">
        <v>700</v>
      </c>
      <c r="E703" s="245">
        <v>245029</v>
      </c>
      <c r="F703" s="244"/>
      <c r="G703" s="244"/>
      <c r="H703" s="244"/>
      <c r="I703" s="244"/>
      <c r="J703" s="244"/>
      <c r="K703" s="244"/>
      <c r="L703" s="244"/>
      <c r="M703" s="244"/>
      <c r="N703" s="244"/>
      <c r="O703" s="244"/>
      <c r="P703" s="244"/>
      <c r="Q703" s="244"/>
      <c r="R703" s="244"/>
      <c r="S703" s="244"/>
      <c r="U703" s="244"/>
      <c r="V703" s="244"/>
      <c r="W703" s="244"/>
      <c r="X703" s="244"/>
      <c r="Y703" s="244"/>
      <c r="Z703" s="244"/>
      <c r="AA703" s="244"/>
      <c r="AB703" s="244"/>
      <c r="AC703" s="244"/>
      <c r="AD703" s="244"/>
      <c r="AE703" s="244"/>
      <c r="AF703" s="244"/>
      <c r="AG703" s="244"/>
      <c r="AH703" s="242"/>
      <c r="AI703" s="244"/>
      <c r="AJ703" s="244"/>
      <c r="AK703" s="244"/>
      <c r="AL703" s="244"/>
      <c r="AM703" s="244"/>
      <c r="AN703" s="244"/>
      <c r="AO703" s="244"/>
      <c r="AP703" s="244"/>
      <c r="AQ703" s="244"/>
      <c r="AR703" s="244"/>
      <c r="AS703" s="244"/>
      <c r="AT703" s="244"/>
      <c r="AU703" s="244"/>
      <c r="AV703" s="244"/>
      <c r="AW703" s="244"/>
      <c r="AX703" s="244"/>
      <c r="AY703" s="244"/>
      <c r="AZ703" s="244"/>
      <c r="BA703" s="244"/>
      <c r="BB703" s="244"/>
      <c r="BC703" s="244"/>
      <c r="BD703" s="244"/>
      <c r="BE703" s="244"/>
      <c r="BF703" s="244"/>
      <c r="BG703" s="244"/>
      <c r="BH703" s="244"/>
      <c r="BI703" s="244"/>
      <c r="BJ703" s="244"/>
      <c r="BK703" s="244"/>
      <c r="BL703" s="244"/>
      <c r="BM703" s="244"/>
      <c r="BN703" s="244"/>
      <c r="BO703" s="244"/>
      <c r="BP703" s="244"/>
      <c r="BQ703" s="244"/>
      <c r="BR703" s="244"/>
      <c r="BS703" s="244"/>
      <c r="BT703" s="244"/>
      <c r="BU703" s="244"/>
      <c r="BW703" s="244"/>
      <c r="BX703" s="244"/>
      <c r="BY703" s="244"/>
      <c r="BZ703" s="244"/>
      <c r="CA703" s="244"/>
      <c r="CB703" s="244"/>
      <c r="CC703" s="244"/>
      <c r="CE703" s="244"/>
      <c r="CF703" s="244"/>
      <c r="CG703" s="244"/>
      <c r="CH703" s="244"/>
      <c r="CI703" s="244"/>
      <c r="CJ703" s="244"/>
      <c r="CK703" s="244"/>
      <c r="CL703" s="244"/>
      <c r="CM703" s="244"/>
      <c r="CN703" s="244"/>
      <c r="CO703" s="257"/>
      <c r="CP703" s="244"/>
      <c r="CQ703" s="244"/>
      <c r="CR703" s="244"/>
      <c r="CS703" s="244"/>
      <c r="CT703" s="244"/>
      <c r="CU703" s="244"/>
      <c r="CV703" s="244"/>
      <c r="CW703" s="244"/>
      <c r="CX703" s="244"/>
      <c r="CY703" s="244"/>
      <c r="CZ703" s="244"/>
      <c r="DA703" s="244"/>
      <c r="DE703" s="244"/>
      <c r="DF703" s="244"/>
      <c r="DG703" s="244"/>
      <c r="DH703" s="244"/>
      <c r="DI703" s="244"/>
      <c r="DJ703" s="244"/>
      <c r="DK703" s="244"/>
      <c r="DL703" s="244"/>
      <c r="DM703" s="244"/>
      <c r="DN703" s="244"/>
      <c r="DO703" s="244"/>
      <c r="DP703" s="244"/>
      <c r="DQ703" s="244"/>
      <c r="DR703" s="244"/>
      <c r="DS703" s="244"/>
      <c r="DT703" s="244"/>
      <c r="DU703" s="244"/>
      <c r="DV703" s="244"/>
      <c r="DW703" s="244"/>
      <c r="DX703" s="244"/>
      <c r="DY703" s="244"/>
      <c r="DZ703" s="244"/>
      <c r="EA703" s="244"/>
      <c r="EB703" s="244"/>
      <c r="EC703"/>
      <c r="EE703"/>
      <c r="EK703" s="242">
        <v>6.8</v>
      </c>
      <c r="EO703" s="244"/>
      <c r="EP703" s="244"/>
      <c r="GA703" s="267"/>
      <c r="GB703" s="267"/>
      <c r="GC703" s="267"/>
      <c r="GD703" s="267"/>
      <c r="GE703" s="267"/>
      <c r="GF703" s="267"/>
      <c r="GG703" s="267"/>
      <c r="GH703" s="267"/>
      <c r="GI703" s="267"/>
      <c r="GJ703" s="267"/>
      <c r="GK703" s="267"/>
      <c r="GL703" s="267"/>
      <c r="GM703" s="267"/>
      <c r="GN703" s="267"/>
      <c r="GO703" s="267"/>
      <c r="GP703" s="254"/>
      <c r="GQ703" s="254"/>
      <c r="GR703" s="254"/>
      <c r="GS703" s="254"/>
      <c r="GT703" s="254"/>
      <c r="GU703" s="184"/>
      <c r="GV703" s="184"/>
      <c r="GW703" s="184"/>
      <c r="GX703" s="184"/>
      <c r="GY703" s="184"/>
      <c r="GZ703" s="184"/>
      <c r="HC703" s="184"/>
      <c r="HG703" s="184"/>
      <c r="HH703" s="184"/>
      <c r="HI703" s="184"/>
      <c r="HJ703" s="184"/>
      <c r="HK703" s="184"/>
      <c r="HL703" s="184"/>
      <c r="HM703" s="184"/>
      <c r="HO703" s="284">
        <v>1113.7672957037389</v>
      </c>
      <c r="HQ703" s="154"/>
      <c r="HS703" s="238"/>
      <c r="HT703" s="154"/>
      <c r="HU703" s="239"/>
      <c r="HW703" s="239">
        <v>144.30000000000001</v>
      </c>
      <c r="HX703" s="239"/>
      <c r="HY703" s="154"/>
      <c r="HZ703" s="154"/>
      <c r="IA703" s="184"/>
      <c r="IB703" s="184"/>
      <c r="ID703" s="184"/>
      <c r="IE703" s="185"/>
      <c r="IF703" s="185"/>
      <c r="IG703" s="184"/>
    </row>
    <row r="704" spans="1:241" ht="15" customHeight="1" x14ac:dyDescent="0.35">
      <c r="A704" s="156">
        <v>701</v>
      </c>
      <c r="B704" s="197" t="s">
        <v>80</v>
      </c>
      <c r="F704" s="244"/>
      <c r="G704" s="244"/>
      <c r="H704" s="244"/>
      <c r="I704" s="244"/>
      <c r="J704" s="244"/>
      <c r="K704" s="244"/>
      <c r="L704" s="244"/>
      <c r="M704" s="244"/>
      <c r="N704" s="244"/>
      <c r="O704" s="244"/>
      <c r="P704" s="244"/>
      <c r="Q704" s="244"/>
      <c r="R704" s="244"/>
      <c r="S704" s="244"/>
      <c r="U704" s="244"/>
      <c r="V704" s="244"/>
      <c r="W704" s="244"/>
      <c r="X704" s="244"/>
      <c r="Y704" s="244"/>
      <c r="Z704" s="244"/>
      <c r="AA704" s="244"/>
      <c r="AB704" s="244"/>
      <c r="AC704" s="244"/>
      <c r="AD704" s="244"/>
      <c r="AE704" s="244"/>
      <c r="AF704" s="244"/>
      <c r="AG704" s="244"/>
      <c r="AH704" s="242"/>
      <c r="AI704" s="244"/>
      <c r="AJ704" s="244"/>
      <c r="AK704" s="244"/>
      <c r="AL704" s="244"/>
      <c r="AM704" s="244"/>
      <c r="AN704" s="244"/>
      <c r="AO704" s="244"/>
      <c r="AP704" s="244"/>
      <c r="AQ704" s="244"/>
      <c r="AR704" s="244"/>
      <c r="AS704" s="244"/>
      <c r="AT704" s="244"/>
      <c r="AU704" s="244"/>
      <c r="AV704" s="244"/>
      <c r="AW704" s="244"/>
      <c r="AX704" s="244"/>
      <c r="AY704" s="244"/>
      <c r="AZ704" s="244"/>
      <c r="BA704" s="244"/>
      <c r="BB704" s="244"/>
      <c r="BC704" s="244"/>
      <c r="BD704" s="244"/>
      <c r="BE704" s="244"/>
      <c r="BF704" s="244"/>
      <c r="BG704" s="244"/>
      <c r="BH704" s="244"/>
      <c r="BI704" s="244"/>
      <c r="BJ704" s="244"/>
      <c r="BK704" s="244"/>
      <c r="BL704" s="244"/>
      <c r="BM704" s="244"/>
      <c r="BN704" s="244"/>
      <c r="BO704" s="244"/>
      <c r="BP704" s="244"/>
      <c r="BQ704" s="244"/>
      <c r="BR704" s="244"/>
      <c r="BS704" s="244"/>
      <c r="BT704" s="244"/>
      <c r="BU704" s="244"/>
      <c r="BW704" s="244"/>
      <c r="BX704" s="244"/>
      <c r="BY704" s="244"/>
      <c r="BZ704" s="244"/>
      <c r="CA704" s="244"/>
      <c r="CB704" s="244"/>
      <c r="CC704" s="244"/>
      <c r="CE704" s="244"/>
      <c r="CF704" s="244"/>
      <c r="CG704" s="244"/>
      <c r="CH704" s="244"/>
      <c r="CI704" s="244"/>
      <c r="CJ704" s="244"/>
      <c r="CK704" s="244"/>
      <c r="CL704" s="244"/>
      <c r="CM704" s="244"/>
      <c r="CN704" s="244"/>
      <c r="CO704" s="257"/>
      <c r="CP704" s="244"/>
      <c r="CQ704" s="244"/>
      <c r="CR704" s="244"/>
      <c r="CS704" s="244"/>
      <c r="CT704" s="244"/>
      <c r="CU704" s="244"/>
      <c r="CV704" s="244"/>
      <c r="CW704" s="244"/>
      <c r="CX704" s="244"/>
      <c r="CY704" s="244"/>
      <c r="CZ704" s="244"/>
      <c r="DA704" s="244"/>
      <c r="DE704" s="244"/>
      <c r="DF704" s="244"/>
      <c r="DG704" s="244"/>
      <c r="DH704" s="244"/>
      <c r="DI704" s="244"/>
      <c r="DJ704" s="244"/>
      <c r="DK704" s="244"/>
      <c r="DL704" s="244"/>
      <c r="DM704" s="244"/>
      <c r="DN704" s="244"/>
      <c r="DO704" s="244"/>
      <c r="DP704" s="244"/>
      <c r="DQ704" s="244"/>
      <c r="DR704" s="244"/>
      <c r="DS704" s="244"/>
      <c r="DT704" s="244"/>
      <c r="DU704" s="244"/>
      <c r="DV704" s="244"/>
      <c r="DW704" s="244"/>
      <c r="DX704" s="244"/>
      <c r="DY704" s="244"/>
      <c r="DZ704" s="244"/>
      <c r="EA704" s="244"/>
      <c r="EB704" s="244"/>
      <c r="EC704"/>
      <c r="ED704" s="244"/>
      <c r="EE704"/>
      <c r="EK704" s="242"/>
      <c r="EO704" s="244"/>
      <c r="EP704" s="244"/>
      <c r="GA704" s="254"/>
      <c r="GB704" s="254"/>
      <c r="GC704" s="254"/>
      <c r="GD704" s="254"/>
      <c r="GE704" s="254"/>
      <c r="GF704" s="254"/>
      <c r="GG704" s="254"/>
      <c r="GH704" s="254"/>
      <c r="GI704" s="254"/>
      <c r="GJ704" s="254"/>
      <c r="GK704" s="254"/>
      <c r="GL704" s="254"/>
      <c r="GM704" s="254"/>
      <c r="GN704" s="254"/>
      <c r="GO704" s="254"/>
      <c r="GP704" s="254"/>
      <c r="GQ704" s="254"/>
      <c r="GR704" s="254"/>
      <c r="GS704" s="254"/>
      <c r="GT704" s="254"/>
      <c r="GU704" s="184"/>
      <c r="GV704" s="184"/>
      <c r="GW704" s="184"/>
      <c r="GX704" s="184"/>
      <c r="GY704" s="184"/>
      <c r="GZ704" s="184"/>
      <c r="HC704" s="184"/>
      <c r="HG704" s="184"/>
      <c r="HH704" s="184"/>
      <c r="HI704" s="184"/>
      <c r="HJ704" s="184"/>
      <c r="HK704" s="184"/>
      <c r="HL704" s="184"/>
      <c r="HM704" s="184"/>
      <c r="HO704" s="183"/>
      <c r="HQ704" s="154"/>
      <c r="HS704" s="238"/>
      <c r="HT704" s="154"/>
      <c r="HU704" s="239"/>
      <c r="HW704" s="239"/>
      <c r="HX704" s="239"/>
      <c r="HY704" s="154"/>
      <c r="HZ704" s="154"/>
      <c r="IA704" s="184"/>
      <c r="IB704" s="184"/>
      <c r="ID704" s="184"/>
      <c r="IE704" s="185"/>
      <c r="IF704" s="185"/>
      <c r="IG704" s="184"/>
    </row>
    <row r="705" spans="1:241" ht="15" customHeight="1" x14ac:dyDescent="0.25">
      <c r="A705" s="156">
        <v>702</v>
      </c>
      <c r="B705" s="197">
        <v>1991</v>
      </c>
      <c r="E705" s="245">
        <v>85195</v>
      </c>
      <c r="G705" s="245">
        <v>17020</v>
      </c>
      <c r="I705" s="245">
        <v>10197</v>
      </c>
      <c r="K705" s="245">
        <v>2803</v>
      </c>
      <c r="M705" s="242">
        <f>G705/E705*100</f>
        <v>19.977698221726627</v>
      </c>
      <c r="N705" s="242"/>
      <c r="O705" s="242">
        <f>I705/E705*100</f>
        <v>11.96901226597805</v>
      </c>
      <c r="P705" s="242"/>
      <c r="Q705" s="242">
        <f>K705/E705*100</f>
        <v>3.2900991842244265</v>
      </c>
      <c r="R705" s="242"/>
      <c r="S705" s="242">
        <v>27</v>
      </c>
      <c r="U705" s="242"/>
      <c r="V705" s="242"/>
      <c r="W705" s="245">
        <v>194</v>
      </c>
      <c r="Y705" s="258">
        <v>0.3197099538562953</v>
      </c>
      <c r="Z705" s="258"/>
      <c r="AA705" s="245">
        <v>14358</v>
      </c>
      <c r="AC705" s="242">
        <v>23.661832564271592</v>
      </c>
      <c r="AD705" s="242"/>
      <c r="AE705" s="245">
        <v>11079</v>
      </c>
      <c r="AG705" s="242">
        <v>18.258075148319051</v>
      </c>
      <c r="AH705" s="242"/>
      <c r="AI705" s="245">
        <v>1.8662856936180985</v>
      </c>
      <c r="AK705" s="245">
        <v>18</v>
      </c>
      <c r="AM705" s="245">
        <v>76</v>
      </c>
      <c r="AO705" s="245">
        <v>294</v>
      </c>
      <c r="AQ705" s="245">
        <v>8</v>
      </c>
      <c r="AS705" s="245">
        <v>650</v>
      </c>
      <c r="AU705" s="245">
        <v>135</v>
      </c>
      <c r="AW705" s="245">
        <v>38</v>
      </c>
      <c r="AY705" s="245">
        <v>176</v>
      </c>
      <c r="BC705" s="245">
        <v>1000</v>
      </c>
      <c r="BE705" s="245">
        <v>300</v>
      </c>
      <c r="BG705" s="245">
        <v>57</v>
      </c>
      <c r="BI705" s="245">
        <v>643</v>
      </c>
      <c r="BK705" s="242"/>
      <c r="BL705" s="242"/>
      <c r="BM705" s="245">
        <v>139</v>
      </c>
      <c r="BO705" s="245">
        <v>207</v>
      </c>
      <c r="BQ705" s="245">
        <v>558</v>
      </c>
      <c r="BS705" s="245">
        <v>10</v>
      </c>
      <c r="BU705" s="245">
        <v>7933</v>
      </c>
      <c r="BW705" s="242"/>
      <c r="BX705" s="242"/>
      <c r="BY705" s="245">
        <v>20.334695466043978</v>
      </c>
      <c r="CA705" s="245">
        <v>1856</v>
      </c>
      <c r="CC705" s="259">
        <v>3.0586684245220828</v>
      </c>
      <c r="CE705" s="242"/>
      <c r="CF705" s="242"/>
      <c r="CG705" s="245">
        <v>27638</v>
      </c>
      <c r="CI705" s="245">
        <v>2939</v>
      </c>
      <c r="CK705" s="245">
        <v>11850</v>
      </c>
      <c r="CM705" s="250">
        <f>CI705/SUM(CG705,CI705)*100</f>
        <v>9.6117997187428461</v>
      </c>
      <c r="CN705" s="242"/>
      <c r="CO705" s="253">
        <v>4.8856242138120605</v>
      </c>
      <c r="CP705" s="242"/>
      <c r="CQ705" s="250">
        <f>SUM(CG705,CI705)/SUM(CG705,CI705,CK705)*100</f>
        <v>72.069672614137232</v>
      </c>
      <c r="CR705" s="242"/>
      <c r="CS705" s="245">
        <v>21.622678396871944</v>
      </c>
      <c r="CU705" s="245">
        <v>2990</v>
      </c>
      <c r="CW705" s="245">
        <v>2112</v>
      </c>
      <c r="CY705" s="259">
        <f t="shared" ref="CY705:CY710" si="253">CU705/CG705*100</f>
        <v>10.818438381937911</v>
      </c>
      <c r="CZ705" s="259"/>
      <c r="DA705" s="259">
        <f t="shared" ref="DA705:DA710" si="254">CW705/CG705*100</f>
        <v>7.6416527968738697</v>
      </c>
      <c r="DE705" s="245">
        <v>1012</v>
      </c>
      <c r="DG705" s="245">
        <v>17348</v>
      </c>
      <c r="DI705" s="245">
        <v>692</v>
      </c>
      <c r="DK705" s="245">
        <v>19570</v>
      </c>
      <c r="DM705" s="242">
        <v>5.1711803781297903</v>
      </c>
      <c r="DN705" s="242"/>
      <c r="DO705" s="242">
        <v>88.645886561062852</v>
      </c>
      <c r="DP705" s="242"/>
      <c r="DQ705" s="242">
        <v>3.5360245273377617</v>
      </c>
      <c r="DR705" s="242"/>
      <c r="DS705" s="245">
        <v>3406</v>
      </c>
      <c r="DU705" s="245">
        <v>503</v>
      </c>
      <c r="DW705" s="245">
        <v>18423</v>
      </c>
      <c r="DY705" s="242">
        <v>18.487759865385659</v>
      </c>
      <c r="DZ705" s="242"/>
      <c r="EA705" s="242">
        <v>2.7302827986755687</v>
      </c>
      <c r="EB705" s="242"/>
      <c r="EC705" s="242">
        <v>240000</v>
      </c>
      <c r="ED705" s="242"/>
      <c r="EE705" s="242">
        <v>210000</v>
      </c>
      <c r="EF705" s="242"/>
      <c r="EG705" s="260">
        <v>2.483769427503443</v>
      </c>
      <c r="EH705" s="242"/>
      <c r="EI705" s="260">
        <v>1.9673421207948063</v>
      </c>
      <c r="EJ705" s="242"/>
      <c r="EK705" s="242">
        <v>63.800000000000004</v>
      </c>
      <c r="EO705" s="259">
        <v>14.327743453957046</v>
      </c>
      <c r="EP705" s="259"/>
      <c r="EQ705" s="244">
        <v>5680</v>
      </c>
      <c r="ES705" s="244">
        <v>12954</v>
      </c>
      <c r="EU705" s="244">
        <v>3412</v>
      </c>
      <c r="EW705" s="244">
        <v>309</v>
      </c>
      <c r="EY705" s="244">
        <v>22355</v>
      </c>
      <c r="FA705" s="244">
        <v>4136</v>
      </c>
      <c r="FC705" s="244">
        <v>566</v>
      </c>
      <c r="FE705" s="244">
        <v>750</v>
      </c>
      <c r="FG705" s="244">
        <v>27807</v>
      </c>
      <c r="FI705" s="242">
        <v>20.426511310101773</v>
      </c>
      <c r="FJ705" s="242"/>
      <c r="FK705" s="242">
        <v>46.585392167439856</v>
      </c>
      <c r="FL705" s="242"/>
      <c r="FM705" s="242">
        <v>12.270291653180854</v>
      </c>
      <c r="FN705" s="242"/>
      <c r="FO705" s="242">
        <v>1.111230985003776</v>
      </c>
      <c r="FP705" s="242"/>
      <c r="FQ705" s="242">
        <v>80.393426115726257</v>
      </c>
      <c r="FR705" s="242"/>
      <c r="FS705" s="242">
        <v>14.873952601862841</v>
      </c>
      <c r="FT705" s="242"/>
      <c r="FU705" s="242">
        <v>2.0354586974502822</v>
      </c>
      <c r="FV705" s="242"/>
      <c r="FW705" s="242">
        <v>2.6971625849606213</v>
      </c>
      <c r="GA705" s="254">
        <v>14.481589893698969</v>
      </c>
      <c r="GB705" s="254"/>
      <c r="GC705" s="254">
        <v>58.096828046744577</v>
      </c>
      <c r="GD705" s="254"/>
      <c r="GE705" s="254">
        <v>136.1131794489948</v>
      </c>
      <c r="GF705" s="254"/>
      <c r="GG705" s="254">
        <v>108.32337714058144</v>
      </c>
      <c r="GH705" s="254"/>
      <c r="GI705" s="254">
        <v>38.355477563299075</v>
      </c>
      <c r="GJ705" s="254"/>
      <c r="GK705" s="254">
        <v>7.4145269806398462</v>
      </c>
      <c r="GL705" s="254"/>
      <c r="GM705" s="254">
        <v>0</v>
      </c>
      <c r="GN705" s="254"/>
      <c r="GO705" s="254">
        <v>60.300071445582283</v>
      </c>
      <c r="GP705" s="254"/>
      <c r="GQ705" s="254">
        <v>1361</v>
      </c>
      <c r="GR705" s="254"/>
      <c r="GS705" s="254">
        <v>70.569999999999993</v>
      </c>
      <c r="GT705" s="254"/>
      <c r="GU705" s="184">
        <v>43.42</v>
      </c>
      <c r="GV705" s="184"/>
      <c r="GW705" s="184">
        <v>48.669999999999995</v>
      </c>
      <c r="GX705" s="184"/>
      <c r="GY705" s="184">
        <v>36.08</v>
      </c>
      <c r="GZ705" s="184"/>
      <c r="HA705" s="154">
        <v>94.7</v>
      </c>
      <c r="HC705" s="184">
        <v>24</v>
      </c>
      <c r="HG705" s="184">
        <v>682</v>
      </c>
      <c r="HH705" s="184"/>
      <c r="HI705" s="184">
        <v>4989</v>
      </c>
      <c r="HJ705" s="184"/>
      <c r="HK705" s="184">
        <v>184</v>
      </c>
      <c r="HL705" s="184"/>
      <c r="HM705" s="184">
        <v>6375</v>
      </c>
      <c r="HO705" s="183">
        <v>452.05863358880941</v>
      </c>
      <c r="HQ705" s="154"/>
      <c r="HS705" s="238">
        <v>10</v>
      </c>
      <c r="HT705" s="154"/>
      <c r="HU705" s="239"/>
      <c r="HW705" s="239">
        <v>55.6</v>
      </c>
      <c r="HX705" s="239"/>
      <c r="HY705" s="154"/>
      <c r="HZ705" s="154"/>
      <c r="IA705" s="184">
        <v>4</v>
      </c>
      <c r="IB705" s="184"/>
      <c r="IC705" s="184">
        <v>105</v>
      </c>
      <c r="ID705" s="184"/>
      <c r="IE705" s="185">
        <v>0.41309511515026331</v>
      </c>
      <c r="IF705" s="185"/>
      <c r="IG705" s="184">
        <v>10.843746772694413</v>
      </c>
    </row>
    <row r="706" spans="1:241" ht="15" customHeight="1" x14ac:dyDescent="0.25">
      <c r="A706" s="156">
        <v>703</v>
      </c>
      <c r="B706" s="197">
        <v>1996</v>
      </c>
      <c r="E706" s="245">
        <v>87141</v>
      </c>
      <c r="G706" s="245">
        <v>20186</v>
      </c>
      <c r="I706" s="245">
        <v>10918</v>
      </c>
      <c r="K706" s="245">
        <v>3929</v>
      </c>
      <c r="M706" s="242">
        <f t="shared" ref="M706:M710" si="255">G706/E706*100</f>
        <v>23.1647559702092</v>
      </c>
      <c r="N706" s="242"/>
      <c r="O706" s="242">
        <f t="shared" ref="O706:O709" si="256">I706/E706*100</f>
        <v>12.52911947303795</v>
      </c>
      <c r="P706" s="242"/>
      <c r="Q706" s="242">
        <f t="shared" ref="Q706:Q709" si="257">K706/E706*100</f>
        <v>4.5087846134425815</v>
      </c>
      <c r="R706" s="242"/>
      <c r="S706" s="242">
        <v>29</v>
      </c>
      <c r="U706" s="242"/>
      <c r="V706" s="242"/>
      <c r="W706" s="245">
        <v>365</v>
      </c>
      <c r="Y706" s="258">
        <v>0.49393074143740617</v>
      </c>
      <c r="Z706" s="258"/>
      <c r="AA706" s="245">
        <v>17089</v>
      </c>
      <c r="AC706" s="242">
        <v>23.125431343626939</v>
      </c>
      <c r="AD706" s="242"/>
      <c r="AE706" s="245">
        <v>13347</v>
      </c>
      <c r="AG706" s="242">
        <v>18.061626317712491</v>
      </c>
      <c r="AH706" s="242"/>
      <c r="AI706" s="245">
        <v>2.0660308946871537</v>
      </c>
      <c r="AK706" s="245">
        <v>25</v>
      </c>
      <c r="AM706" s="245">
        <v>157</v>
      </c>
      <c r="AO706" s="245">
        <v>482</v>
      </c>
      <c r="AQ706" s="245">
        <v>26</v>
      </c>
      <c r="AS706" s="245">
        <v>979</v>
      </c>
      <c r="AU706" s="245">
        <v>248</v>
      </c>
      <c r="AW706" s="245">
        <v>54</v>
      </c>
      <c r="AY706" s="245">
        <v>305</v>
      </c>
      <c r="BC706" s="245">
        <v>1047</v>
      </c>
      <c r="BE706" s="245">
        <v>339</v>
      </c>
      <c r="BG706" s="245">
        <v>70</v>
      </c>
      <c r="BI706" s="245">
        <v>638</v>
      </c>
      <c r="BK706" s="242"/>
      <c r="BL706" s="242"/>
      <c r="BM706" s="245">
        <v>339</v>
      </c>
      <c r="BO706" s="245">
        <v>518</v>
      </c>
      <c r="BQ706" s="245">
        <v>963</v>
      </c>
      <c r="BS706" s="245">
        <v>4</v>
      </c>
      <c r="BU706" s="245">
        <v>12644</v>
      </c>
      <c r="BW706" s="242"/>
      <c r="BX706" s="242"/>
      <c r="BY706" s="245">
        <v>19.669995657837603</v>
      </c>
      <c r="CA706" s="245">
        <v>3148</v>
      </c>
      <c r="CC706" s="259">
        <v>4.2599834905341218</v>
      </c>
      <c r="CE706" s="242"/>
      <c r="CF706" s="242"/>
      <c r="CG706" s="245">
        <v>32927</v>
      </c>
      <c r="CI706" s="245">
        <v>2972</v>
      </c>
      <c r="CK706" s="245">
        <v>16051</v>
      </c>
      <c r="CM706" s="250">
        <f t="shared" ref="CM706:CM710" si="258">CI706/SUM(CG706,CI706)*100</f>
        <v>8.2787821387782383</v>
      </c>
      <c r="CN706" s="242"/>
      <c r="CO706" s="253">
        <v>6.3782722704832775</v>
      </c>
      <c r="CP706" s="242"/>
      <c r="CQ706" s="250">
        <f t="shared" ref="CQ706:CQ710" si="259">SUM(CG706,CI706)/SUM(CG706,CI706,CK706)*100</f>
        <v>69.102983638113571</v>
      </c>
      <c r="CR706" s="242"/>
      <c r="CS706" s="245">
        <v>14.07749077490775</v>
      </c>
      <c r="CU706" s="245">
        <v>3908</v>
      </c>
      <c r="CW706" s="245">
        <v>2568</v>
      </c>
      <c r="CY706" s="259">
        <f t="shared" si="253"/>
        <v>11.868679199441189</v>
      </c>
      <c r="CZ706" s="259"/>
      <c r="DA706" s="259">
        <f t="shared" si="254"/>
        <v>7.7990706714854072</v>
      </c>
      <c r="DE706" s="245">
        <v>1292</v>
      </c>
      <c r="DG706" s="245">
        <v>21889</v>
      </c>
      <c r="DI706" s="245">
        <v>687</v>
      </c>
      <c r="DK706" s="245">
        <v>24490</v>
      </c>
      <c r="DM706" s="242">
        <v>5.2756227031441405</v>
      </c>
      <c r="DN706" s="242"/>
      <c r="DO706" s="242">
        <v>89.37933850551245</v>
      </c>
      <c r="DP706" s="242"/>
      <c r="DQ706" s="242">
        <v>2.8052266231114742</v>
      </c>
      <c r="DR706" s="242"/>
      <c r="DS706" s="245">
        <v>4379</v>
      </c>
      <c r="DU706" s="245">
        <v>502</v>
      </c>
      <c r="DW706" s="245">
        <v>23357</v>
      </c>
      <c r="DY706" s="242">
        <v>18.748126899858715</v>
      </c>
      <c r="DZ706" s="242"/>
      <c r="EA706" s="242">
        <v>2.1492486192576101</v>
      </c>
      <c r="EB706" s="242"/>
      <c r="EC706" s="242">
        <v>259000</v>
      </c>
      <c r="ED706" s="242"/>
      <c r="EE706" s="242">
        <v>214500</v>
      </c>
      <c r="EF706" s="242"/>
      <c r="EG706" s="260">
        <v>2.9896574014221073</v>
      </c>
      <c r="EH706" s="242"/>
      <c r="EI706" s="260">
        <v>2.6159502262443439</v>
      </c>
      <c r="EJ706" s="242"/>
      <c r="EK706" s="242">
        <v>78.8</v>
      </c>
      <c r="EO706" s="259">
        <v>7.8311045979117058</v>
      </c>
      <c r="EP706" s="259"/>
      <c r="EQ706" s="244">
        <v>8619</v>
      </c>
      <c r="ES706" s="244">
        <v>15993</v>
      </c>
      <c r="EU706" s="244">
        <v>4750</v>
      </c>
      <c r="EW706" s="244">
        <v>363</v>
      </c>
      <c r="EY706" s="244">
        <v>29725</v>
      </c>
      <c r="FA706" s="244">
        <v>6125</v>
      </c>
      <c r="FC706" s="244">
        <v>853</v>
      </c>
      <c r="FE706" s="244">
        <v>1577</v>
      </c>
      <c r="FG706" s="244">
        <v>38280</v>
      </c>
      <c r="FI706" s="242">
        <v>22.515673981191224</v>
      </c>
      <c r="FJ706" s="242"/>
      <c r="FK706" s="242">
        <v>41.778996865203759</v>
      </c>
      <c r="FL706" s="242"/>
      <c r="FM706" s="242">
        <v>12.408568443051202</v>
      </c>
      <c r="FN706" s="242"/>
      <c r="FO706" s="242">
        <v>0.94827586206896552</v>
      </c>
      <c r="FP706" s="242"/>
      <c r="FQ706" s="242">
        <v>77.651515151515156</v>
      </c>
      <c r="FR706" s="242"/>
      <c r="FS706" s="242">
        <v>16.000522466039708</v>
      </c>
      <c r="FT706" s="242"/>
      <c r="FU706" s="242">
        <v>2.2283176593521423</v>
      </c>
      <c r="FV706" s="242"/>
      <c r="FW706" s="242">
        <v>4.1196447230929989</v>
      </c>
      <c r="GA706" s="254">
        <v>16.591043414694152</v>
      </c>
      <c r="GB706" s="254"/>
      <c r="GC706" s="254">
        <v>62.408295111391254</v>
      </c>
      <c r="GD706" s="254"/>
      <c r="GE706" s="254">
        <v>123.54817623848253</v>
      </c>
      <c r="GF706" s="254"/>
      <c r="GG706" s="254">
        <v>113.95578489979445</v>
      </c>
      <c r="GH706" s="254"/>
      <c r="GI706" s="254">
        <v>42.245325930476476</v>
      </c>
      <c r="GJ706" s="254"/>
      <c r="GK706" s="254">
        <v>8.2686097155101184</v>
      </c>
      <c r="GL706" s="254"/>
      <c r="GM706" s="254">
        <v>0</v>
      </c>
      <c r="GN706" s="254"/>
      <c r="GO706" s="254">
        <v>61.420922766286445</v>
      </c>
      <c r="GP706" s="254"/>
      <c r="GQ706" s="254">
        <v>1454</v>
      </c>
      <c r="GR706" s="254"/>
      <c r="GS706" s="254">
        <v>68.27</v>
      </c>
      <c r="GT706" s="254"/>
      <c r="GU706" s="184">
        <v>45.09</v>
      </c>
      <c r="GV706" s="184"/>
      <c r="GW706" s="184">
        <v>45.61</v>
      </c>
      <c r="GX706" s="184"/>
      <c r="GY706" s="184">
        <v>33.010000000000005</v>
      </c>
      <c r="GZ706" s="184"/>
      <c r="HA706" s="154">
        <v>93.5</v>
      </c>
      <c r="HC706" s="184">
        <v>25</v>
      </c>
      <c r="HG706" s="184">
        <v>599</v>
      </c>
      <c r="HH706" s="184"/>
      <c r="HI706" s="184">
        <v>4767</v>
      </c>
      <c r="HJ706" s="184"/>
      <c r="HK706" s="184">
        <v>142</v>
      </c>
      <c r="HL706" s="184"/>
      <c r="HM706" s="184">
        <v>5973</v>
      </c>
      <c r="HO706" s="183">
        <v>400.25823111684957</v>
      </c>
      <c r="HQ706" s="154"/>
      <c r="HS706" s="238">
        <v>10</v>
      </c>
      <c r="HT706" s="154"/>
      <c r="HU706" s="239"/>
      <c r="HW706" s="239">
        <v>60.8</v>
      </c>
      <c r="HX706" s="239"/>
      <c r="HY706" s="154"/>
      <c r="HZ706" s="154"/>
      <c r="IA706" s="184">
        <v>6</v>
      </c>
      <c r="IB706" s="184"/>
      <c r="IC706" s="184">
        <v>111</v>
      </c>
      <c r="ID706" s="184"/>
      <c r="IE706" s="185">
        <v>0.57868137803325492</v>
      </c>
      <c r="IF706" s="185"/>
      <c r="IG706" s="184">
        <v>10.705605493615215</v>
      </c>
    </row>
    <row r="707" spans="1:241" ht="15" customHeight="1" x14ac:dyDescent="0.25">
      <c r="A707" s="156">
        <v>704</v>
      </c>
      <c r="B707" s="197">
        <v>2001</v>
      </c>
      <c r="E707" s="245">
        <v>90982</v>
      </c>
      <c r="G707" s="245">
        <v>21763</v>
      </c>
      <c r="I707" s="245">
        <v>12175</v>
      </c>
      <c r="K707" s="245">
        <v>5377</v>
      </c>
      <c r="M707" s="242">
        <f t="shared" si="255"/>
        <v>23.920116066914336</v>
      </c>
      <c r="N707" s="242"/>
      <c r="O707" s="242">
        <f t="shared" si="256"/>
        <v>13.381767822206591</v>
      </c>
      <c r="P707" s="242"/>
      <c r="Q707" s="242">
        <f t="shared" si="257"/>
        <v>5.9099602119100485</v>
      </c>
      <c r="R707" s="242"/>
      <c r="S707" s="242">
        <v>31</v>
      </c>
      <c r="U707" s="242"/>
      <c r="V707" s="242"/>
      <c r="W707" s="245">
        <v>541</v>
      </c>
      <c r="Y707" s="258">
        <v>0.63515544284775061</v>
      </c>
      <c r="Z707" s="258"/>
      <c r="AA707" s="245">
        <v>19176</v>
      </c>
      <c r="AC707" s="242">
        <v>22.513384051845588</v>
      </c>
      <c r="AD707" s="242"/>
      <c r="AE707" s="245">
        <v>15300</v>
      </c>
      <c r="AG707" s="242">
        <v>17.962806424344883</v>
      </c>
      <c r="AH707" s="242"/>
      <c r="AI707" s="245">
        <v>3.1311357800936412</v>
      </c>
      <c r="AK707" s="245">
        <v>47</v>
      </c>
      <c r="AM707" s="245">
        <v>229</v>
      </c>
      <c r="AO707" s="245">
        <v>618</v>
      </c>
      <c r="AQ707" s="245">
        <v>10</v>
      </c>
      <c r="AS707" s="245">
        <v>1224</v>
      </c>
      <c r="AU707" s="245">
        <v>315</v>
      </c>
      <c r="AW707" s="245">
        <v>83</v>
      </c>
      <c r="AY707" s="245">
        <v>380</v>
      </c>
      <c r="BC707" s="245">
        <v>1218</v>
      </c>
      <c r="BE707" s="245">
        <v>320</v>
      </c>
      <c r="BG707" s="245">
        <v>278</v>
      </c>
      <c r="BI707" s="245">
        <v>620</v>
      </c>
      <c r="BK707" s="242"/>
      <c r="BL707" s="242"/>
      <c r="BM707" s="245">
        <v>445</v>
      </c>
      <c r="BO707" s="245">
        <v>916</v>
      </c>
      <c r="BQ707" s="245">
        <v>1855</v>
      </c>
      <c r="BS707" s="245">
        <v>14</v>
      </c>
      <c r="BU707" s="245">
        <v>13261</v>
      </c>
      <c r="BW707" s="242"/>
      <c r="BX707" s="242"/>
      <c r="BY707" s="245">
        <v>16.461029190490521</v>
      </c>
      <c r="CA707" s="245">
        <v>4592</v>
      </c>
      <c r="CC707" s="259">
        <v>5.3911900065746217</v>
      </c>
      <c r="CE707" s="242"/>
      <c r="CF707" s="242"/>
      <c r="CG707" s="245">
        <v>39058</v>
      </c>
      <c r="CI707" s="245">
        <v>2693</v>
      </c>
      <c r="CK707" s="245">
        <v>19302</v>
      </c>
      <c r="CM707" s="250">
        <f t="shared" si="258"/>
        <v>6.4501449067088217</v>
      </c>
      <c r="CN707" s="242"/>
      <c r="CO707" s="253">
        <v>6.6625803600701321</v>
      </c>
      <c r="CP707" s="242"/>
      <c r="CQ707" s="250">
        <f t="shared" si="259"/>
        <v>68.384845953515793</v>
      </c>
      <c r="CR707" s="242"/>
      <c r="CS707" s="245">
        <v>12.656445556946183</v>
      </c>
      <c r="CU707" s="245">
        <v>4689</v>
      </c>
      <c r="CW707" s="245">
        <v>3400</v>
      </c>
      <c r="CY707" s="259">
        <f t="shared" si="253"/>
        <v>12.005223001689796</v>
      </c>
      <c r="CZ707" s="259"/>
      <c r="DA707" s="259">
        <f t="shared" si="254"/>
        <v>8.7050028163244413</v>
      </c>
      <c r="DE707" s="245">
        <v>1532</v>
      </c>
      <c r="DG707" s="245">
        <v>26185</v>
      </c>
      <c r="DI707" s="245">
        <v>849</v>
      </c>
      <c r="DK707" s="245">
        <v>29150</v>
      </c>
      <c r="DM707" s="242">
        <v>5.2555746140651802</v>
      </c>
      <c r="DN707" s="242"/>
      <c r="DO707" s="242">
        <v>89.828473413379072</v>
      </c>
      <c r="DP707" s="242"/>
      <c r="DQ707" s="242">
        <v>2.9125214408233275</v>
      </c>
      <c r="DR707" s="242"/>
      <c r="DS707" s="245">
        <v>4665</v>
      </c>
      <c r="DU707" s="245">
        <v>566</v>
      </c>
      <c r="DW707" s="245">
        <v>27808</v>
      </c>
      <c r="DY707" s="242">
        <v>16.775747986191025</v>
      </c>
      <c r="DZ707" s="242"/>
      <c r="EA707" s="242">
        <v>2.0353855005753738</v>
      </c>
      <c r="EB707" s="242"/>
      <c r="EC707" s="242">
        <v>268000</v>
      </c>
      <c r="ED707" s="242"/>
      <c r="EE707" s="242">
        <v>217500</v>
      </c>
      <c r="EF707" s="242"/>
      <c r="EG707" s="260">
        <v>4.3630017452006982</v>
      </c>
      <c r="EH707" s="242"/>
      <c r="EI707" s="260">
        <v>3.5994764397905761</v>
      </c>
      <c r="EJ707" s="242"/>
      <c r="EK707" s="242">
        <v>75.5</v>
      </c>
      <c r="EO707" s="259">
        <v>4.772073921971252</v>
      </c>
      <c r="EP707" s="259"/>
      <c r="EQ707" s="244">
        <v>12443</v>
      </c>
      <c r="ES707" s="244">
        <v>22636</v>
      </c>
      <c r="EU707" s="244">
        <v>6744</v>
      </c>
      <c r="EW707" s="244">
        <v>651</v>
      </c>
      <c r="EY707" s="244">
        <v>42474</v>
      </c>
      <c r="FA707" s="244">
        <v>8831</v>
      </c>
      <c r="FC707" s="244">
        <v>1497</v>
      </c>
      <c r="FE707" s="244">
        <v>2221</v>
      </c>
      <c r="FG707" s="244">
        <v>55023</v>
      </c>
      <c r="FI707" s="242">
        <v>22.614179524925941</v>
      </c>
      <c r="FJ707" s="242"/>
      <c r="FK707" s="242">
        <v>41.139159987641534</v>
      </c>
      <c r="FL707" s="242"/>
      <c r="FM707" s="242">
        <v>12.256692655798485</v>
      </c>
      <c r="FN707" s="242"/>
      <c r="FO707" s="242">
        <v>1.1831415953328608</v>
      </c>
      <c r="FP707" s="242"/>
      <c r="FQ707" s="242">
        <v>77.193173763698823</v>
      </c>
      <c r="FR707" s="242"/>
      <c r="FS707" s="242">
        <v>16.049651963724259</v>
      </c>
      <c r="FT707" s="242"/>
      <c r="FU707" s="242">
        <v>2.7206804427239519</v>
      </c>
      <c r="FV707" s="242"/>
      <c r="FW707" s="242">
        <v>4.0364938298529704</v>
      </c>
      <c r="GA707" s="254">
        <v>12.687284851281152</v>
      </c>
      <c r="GB707" s="254"/>
      <c r="GC707" s="254">
        <v>57.437566703068242</v>
      </c>
      <c r="GD707" s="254"/>
      <c r="GE707" s="254">
        <v>125.31212609532687</v>
      </c>
      <c r="GF707" s="254"/>
      <c r="GG707" s="254">
        <v>112.37380048423533</v>
      </c>
      <c r="GH707" s="254"/>
      <c r="GI707" s="254">
        <v>47.253916372596777</v>
      </c>
      <c r="GJ707" s="254"/>
      <c r="GK707" s="254">
        <v>7.5635283951696026</v>
      </c>
      <c r="GL707" s="254"/>
      <c r="GM707" s="254">
        <v>0</v>
      </c>
      <c r="GN707" s="254"/>
      <c r="GO707" s="254">
        <v>61.107292150295287</v>
      </c>
      <c r="GP707" s="254"/>
      <c r="GQ707" s="254">
        <v>1624</v>
      </c>
      <c r="GR707" s="254"/>
      <c r="GS707" s="254">
        <v>68.400000000000006</v>
      </c>
      <c r="GT707" s="254"/>
      <c r="GU707" s="184">
        <v>50.3</v>
      </c>
      <c r="GV707" s="184"/>
      <c r="GW707" s="184">
        <v>43.199999999999996</v>
      </c>
      <c r="GX707" s="184"/>
      <c r="GY707" s="184">
        <v>30.5</v>
      </c>
      <c r="GZ707" s="184"/>
      <c r="HA707" s="154">
        <v>94</v>
      </c>
      <c r="HC707" s="184">
        <v>26.4</v>
      </c>
      <c r="HG707" s="184">
        <v>798</v>
      </c>
      <c r="HH707" s="184"/>
      <c r="HI707" s="184">
        <v>7093</v>
      </c>
      <c r="HJ707" s="184"/>
      <c r="HK707" s="184">
        <v>206</v>
      </c>
      <c r="HL707" s="184"/>
      <c r="HM707" s="184">
        <v>8625</v>
      </c>
      <c r="HO707" s="183">
        <v>333.94154301649053</v>
      </c>
      <c r="HQ707" s="154"/>
      <c r="HS707" s="238">
        <v>10</v>
      </c>
      <c r="HT707" s="154"/>
      <c r="HU707" s="239"/>
      <c r="HW707" s="239">
        <v>57.199692670000005</v>
      </c>
      <c r="HX707" s="239"/>
      <c r="HY707" s="154"/>
      <c r="HZ707" s="154"/>
      <c r="IA707" s="184">
        <v>7</v>
      </c>
      <c r="IB707" s="184"/>
      <c r="IC707" s="184">
        <v>97</v>
      </c>
      <c r="ID707" s="184"/>
      <c r="IE707" s="185">
        <v>0.63292283766433399</v>
      </c>
      <c r="IF707" s="185"/>
      <c r="IG707" s="184">
        <v>8.7705021790629125</v>
      </c>
    </row>
    <row r="708" spans="1:241" ht="15" customHeight="1" x14ac:dyDescent="0.25">
      <c r="A708" s="198">
        <v>705</v>
      </c>
      <c r="B708" s="197">
        <v>2006</v>
      </c>
      <c r="E708" s="245">
        <v>96830</v>
      </c>
      <c r="G708" s="245">
        <v>27057</v>
      </c>
      <c r="I708" s="245">
        <v>15749</v>
      </c>
      <c r="K708" s="245">
        <v>7567</v>
      </c>
      <c r="M708" s="242">
        <f t="shared" si="255"/>
        <v>27.942786326551687</v>
      </c>
      <c r="N708" s="242"/>
      <c r="O708" s="242">
        <f t="shared" si="256"/>
        <v>16.264587421253744</v>
      </c>
      <c r="P708" s="242"/>
      <c r="Q708" s="242">
        <f t="shared" si="257"/>
        <v>7.8147268408551076</v>
      </c>
      <c r="R708" s="242"/>
      <c r="S708" s="242">
        <v>32</v>
      </c>
      <c r="U708" s="242"/>
      <c r="V708" s="242"/>
      <c r="W708" s="245">
        <v>696</v>
      </c>
      <c r="Y708" s="258">
        <v>0.6205420827389444</v>
      </c>
      <c r="Z708" s="258"/>
      <c r="AA708" s="245">
        <v>28175</v>
      </c>
      <c r="AC708" s="242">
        <v>25.120363766048502</v>
      </c>
      <c r="AD708" s="242"/>
      <c r="AE708" s="245">
        <v>23521</v>
      </c>
      <c r="AG708" s="242">
        <v>20.970934379457915</v>
      </c>
      <c r="AH708" s="242"/>
      <c r="AI708" s="245">
        <v>6.086990568761899</v>
      </c>
      <c r="AK708" s="245">
        <v>85</v>
      </c>
      <c r="AM708" s="245">
        <v>525</v>
      </c>
      <c r="AO708" s="245">
        <v>1565</v>
      </c>
      <c r="AQ708" s="245">
        <v>59</v>
      </c>
      <c r="AS708" s="245">
        <v>2099</v>
      </c>
      <c r="AU708" s="245">
        <v>550</v>
      </c>
      <c r="AW708" s="245">
        <v>114</v>
      </c>
      <c r="AY708" s="245">
        <v>648</v>
      </c>
      <c r="BC708" s="245">
        <v>1335</v>
      </c>
      <c r="BE708" s="245">
        <v>311</v>
      </c>
      <c r="BG708" s="245">
        <v>433</v>
      </c>
      <c r="BI708" s="245">
        <v>591</v>
      </c>
      <c r="BK708" s="242"/>
      <c r="BL708" s="242"/>
      <c r="BM708" s="245">
        <v>1379</v>
      </c>
      <c r="BO708" s="245">
        <v>1827</v>
      </c>
      <c r="BQ708" s="245">
        <v>3654</v>
      </c>
      <c r="BS708" s="245">
        <v>34</v>
      </c>
      <c r="BU708" s="245">
        <v>20321</v>
      </c>
      <c r="BW708" s="242"/>
      <c r="BX708" s="242"/>
      <c r="BY708" s="245">
        <v>12.7</v>
      </c>
      <c r="CA708" s="245">
        <v>8945</v>
      </c>
      <c r="CC708" s="259">
        <v>7.9752139800285313</v>
      </c>
      <c r="CE708" s="242"/>
      <c r="CF708" s="242"/>
      <c r="CG708" s="245">
        <v>53068</v>
      </c>
      <c r="CI708" s="245">
        <v>3074</v>
      </c>
      <c r="CK708" s="245">
        <v>23906</v>
      </c>
      <c r="CM708" s="250">
        <f t="shared" si="258"/>
        <v>5.4754016600762352</v>
      </c>
      <c r="CN708" s="242"/>
      <c r="CO708" s="253">
        <v>6.3393008414751231</v>
      </c>
      <c r="CP708" s="242"/>
      <c r="CQ708" s="250">
        <f t="shared" si="259"/>
        <v>70.135418748750737</v>
      </c>
      <c r="CR708" s="242"/>
      <c r="CS708" s="245">
        <v>10.652837095790115</v>
      </c>
      <c r="CU708" s="245">
        <v>7488</v>
      </c>
      <c r="CW708" s="245">
        <v>5528</v>
      </c>
      <c r="CY708" s="259">
        <f t="shared" si="253"/>
        <v>14.110198236225221</v>
      </c>
      <c r="CZ708" s="259"/>
      <c r="DA708" s="259">
        <f t="shared" si="254"/>
        <v>10.416823697897037</v>
      </c>
      <c r="DE708" s="245">
        <v>1855</v>
      </c>
      <c r="DG708" s="245">
        <v>34160</v>
      </c>
      <c r="DI708" s="245">
        <v>2105</v>
      </c>
      <c r="DK708" s="245">
        <v>38280</v>
      </c>
      <c r="DM708" s="242">
        <v>4.8458725182863116</v>
      </c>
      <c r="DN708" s="242"/>
      <c r="DO708" s="242">
        <v>89.237199582027174</v>
      </c>
      <c r="DP708" s="242"/>
      <c r="DQ708" s="242">
        <v>5.4989550679205852</v>
      </c>
      <c r="DR708" s="242"/>
      <c r="DS708" s="245">
        <v>7231</v>
      </c>
      <c r="DU708" s="245">
        <v>634</v>
      </c>
      <c r="DW708" s="245">
        <v>38278</v>
      </c>
      <c r="DY708" s="242">
        <v>18.890746642980304</v>
      </c>
      <c r="DZ708" s="242"/>
      <c r="EA708" s="242">
        <v>1.6563038821255027</v>
      </c>
      <c r="EB708" s="242"/>
      <c r="EC708" s="242">
        <v>280500</v>
      </c>
      <c r="ED708" s="242"/>
      <c r="EE708" s="242">
        <v>231000</v>
      </c>
      <c r="EF708" s="242"/>
      <c r="EG708" s="260">
        <v>4.8570192983404512</v>
      </c>
      <c r="EH708" s="242"/>
      <c r="EI708" s="260">
        <v>3.9292664468349638</v>
      </c>
      <c r="EJ708" s="242"/>
      <c r="EK708" s="242">
        <v>76.3</v>
      </c>
      <c r="EO708" s="259">
        <v>3.6383262429360594</v>
      </c>
      <c r="EP708" s="259"/>
      <c r="EQ708" s="244">
        <v>15616</v>
      </c>
      <c r="ES708" s="244">
        <v>32495</v>
      </c>
      <c r="EU708" s="244">
        <v>8672</v>
      </c>
      <c r="EW708" s="244">
        <v>731</v>
      </c>
      <c r="EY708" s="244">
        <v>57513</v>
      </c>
      <c r="FA708" s="261">
        <v>11173</v>
      </c>
      <c r="FB708" s="261"/>
      <c r="FC708" s="261">
        <v>4080</v>
      </c>
      <c r="FD708" s="261"/>
      <c r="FE708" s="261">
        <v>8574</v>
      </c>
      <c r="FF708" s="261"/>
      <c r="FG708" s="261">
        <v>78528</v>
      </c>
      <c r="FI708" s="263">
        <v>19.885900570497146</v>
      </c>
      <c r="FJ708" s="263"/>
      <c r="FK708" s="263">
        <v>41.38014466177669</v>
      </c>
      <c r="FL708" s="263"/>
      <c r="FM708" s="263">
        <v>11.043194784026079</v>
      </c>
      <c r="FN708" s="263"/>
      <c r="FO708" s="263">
        <v>0.93087815810920949</v>
      </c>
      <c r="FP708" s="263"/>
      <c r="FQ708" s="263">
        <v>73.238844743276289</v>
      </c>
      <c r="FR708" s="263"/>
      <c r="FS708" s="263">
        <v>12.876935615321925</v>
      </c>
      <c r="FT708" s="263"/>
      <c r="FU708" s="263">
        <v>2.1673797881010595</v>
      </c>
      <c r="FV708" s="263"/>
      <c r="FW708" s="263">
        <v>3.7910044824775877</v>
      </c>
      <c r="GA708" s="254">
        <v>14.151811681297342</v>
      </c>
      <c r="GB708" s="254"/>
      <c r="GC708" s="254">
        <v>57.0620569949809</v>
      </c>
      <c r="GD708" s="254"/>
      <c r="GE708" s="254">
        <v>130.26201755422514</v>
      </c>
      <c r="GF708" s="254"/>
      <c r="GG708" s="254">
        <v>132.06950864889768</v>
      </c>
      <c r="GH708" s="254"/>
      <c r="GI708" s="254">
        <v>50.793247435738913</v>
      </c>
      <c r="GJ708" s="254"/>
      <c r="GK708" s="254">
        <v>8.3195169688086814</v>
      </c>
      <c r="GL708" s="254"/>
      <c r="GM708" s="254">
        <v>0.7847424820813661</v>
      </c>
      <c r="GN708" s="254"/>
      <c r="GO708" s="254">
        <v>66.697415886434399</v>
      </c>
      <c r="GP708" s="254"/>
      <c r="GQ708" s="254">
        <v>1688</v>
      </c>
      <c r="GR708" s="254"/>
      <c r="GS708" s="254">
        <v>71.099999999999994</v>
      </c>
      <c r="GT708" s="254"/>
      <c r="GU708" s="184">
        <v>47.9</v>
      </c>
      <c r="GV708" s="184"/>
      <c r="GW708" s="184">
        <v>45.3</v>
      </c>
      <c r="GX708" s="184"/>
      <c r="GY708" s="184">
        <v>33.700000000000003</v>
      </c>
      <c r="GZ708" s="184"/>
      <c r="HC708" s="184">
        <v>22.7833638025594</v>
      </c>
      <c r="HG708" s="184">
        <v>561</v>
      </c>
      <c r="HH708" s="184"/>
      <c r="HI708" s="184">
        <v>5267</v>
      </c>
      <c r="HJ708" s="184"/>
      <c r="HK708" s="184">
        <v>263</v>
      </c>
      <c r="HL708" s="184"/>
      <c r="HM708" s="184">
        <v>6509</v>
      </c>
      <c r="HO708" s="183">
        <v>520.9821722978171</v>
      </c>
      <c r="HQ708" s="154"/>
      <c r="HS708" s="238">
        <v>10</v>
      </c>
      <c r="HT708" s="154"/>
      <c r="HU708" s="239"/>
      <c r="HW708" s="239">
        <v>59.976999999999997</v>
      </c>
      <c r="HX708" s="239"/>
      <c r="HY708" s="154"/>
      <c r="HZ708" s="154"/>
      <c r="IA708" s="184">
        <v>6</v>
      </c>
      <c r="IB708" s="184"/>
      <c r="IC708" s="184">
        <v>154</v>
      </c>
      <c r="ID708" s="184"/>
      <c r="IE708" s="185">
        <v>0.51723692037137614</v>
      </c>
      <c r="IF708" s="185"/>
      <c r="IG708" s="184">
        <v>13.275747622865321</v>
      </c>
    </row>
    <row r="709" spans="1:241" ht="15" customHeight="1" x14ac:dyDescent="0.25">
      <c r="A709" s="156">
        <v>706</v>
      </c>
      <c r="B709" s="197">
        <v>2011</v>
      </c>
      <c r="E709" s="245">
        <v>103684</v>
      </c>
      <c r="G709" s="245">
        <v>38147</v>
      </c>
      <c r="I709" s="245">
        <v>21772</v>
      </c>
      <c r="K709" s="245">
        <v>10935</v>
      </c>
      <c r="M709" s="242">
        <f t="shared" si="255"/>
        <v>36.79159754639096</v>
      </c>
      <c r="N709" s="242"/>
      <c r="O709" s="242">
        <f t="shared" si="256"/>
        <v>20.998418270900043</v>
      </c>
      <c r="P709" s="242"/>
      <c r="Q709" s="242">
        <f t="shared" si="257"/>
        <v>10.54646811465607</v>
      </c>
      <c r="R709" s="242"/>
      <c r="S709" s="242">
        <v>31</v>
      </c>
      <c r="U709" s="242"/>
      <c r="V709" s="242"/>
      <c r="W709" s="245">
        <v>1140</v>
      </c>
      <c r="Y709" s="258">
        <v>0.70608346649819764</v>
      </c>
      <c r="Z709" s="258"/>
      <c r="AA709" s="245">
        <v>54117</v>
      </c>
      <c r="AC709" s="242">
        <v>33.518525400423648</v>
      </c>
      <c r="AD709" s="242"/>
      <c r="AE709" s="245">
        <v>48832</v>
      </c>
      <c r="AG709" s="242">
        <v>30.245147224596479</v>
      </c>
      <c r="AH709" s="244"/>
      <c r="AI709" s="245">
        <v>4.0868323453568527</v>
      </c>
      <c r="AK709" s="245">
        <v>153</v>
      </c>
      <c r="AM709" s="245">
        <v>2497</v>
      </c>
      <c r="AO709" s="245">
        <v>8056</v>
      </c>
      <c r="AQ709" s="245">
        <v>150</v>
      </c>
      <c r="AS709" s="245">
        <v>3908</v>
      </c>
      <c r="AU709" s="245">
        <v>1217</v>
      </c>
      <c r="AW709" s="245">
        <v>158</v>
      </c>
      <c r="AY709" s="245">
        <v>1209</v>
      </c>
      <c r="BC709" s="245">
        <v>1076</v>
      </c>
      <c r="BE709" s="245">
        <v>266</v>
      </c>
      <c r="BG709" s="245">
        <v>335</v>
      </c>
      <c r="BI709" s="245">
        <v>475</v>
      </c>
      <c r="BK709" s="242"/>
      <c r="BL709" s="242"/>
      <c r="BM709" s="245">
        <v>6878</v>
      </c>
      <c r="BO709" s="245">
        <v>4150</v>
      </c>
      <c r="BQ709" s="245">
        <v>8331</v>
      </c>
      <c r="BS709" s="245">
        <v>103</v>
      </c>
      <c r="BU709" s="245">
        <v>30944</v>
      </c>
      <c r="BW709" s="242"/>
      <c r="BX709" s="242"/>
      <c r="BY709" s="245">
        <v>9.5</v>
      </c>
      <c r="CA709" s="245">
        <v>20807</v>
      </c>
      <c r="CC709" s="259">
        <v>12.887262006515787</v>
      </c>
      <c r="CE709" s="242"/>
      <c r="CF709" s="242"/>
      <c r="CG709" s="245">
        <v>76701</v>
      </c>
      <c r="CI709" s="245">
        <v>5162</v>
      </c>
      <c r="CK709" s="245">
        <v>34181</v>
      </c>
      <c r="CM709" s="250">
        <f t="shared" si="258"/>
        <v>6.3056570123254705</v>
      </c>
      <c r="CN709" s="242"/>
      <c r="CO709" s="253">
        <v>8.4940883634100803</v>
      </c>
      <c r="CP709" s="242"/>
      <c r="CQ709" s="250">
        <f t="shared" si="259"/>
        <v>70.544793354244945</v>
      </c>
      <c r="CR709" s="242"/>
      <c r="CS709" s="245">
        <v>8.738046127882992</v>
      </c>
      <c r="CU709" s="245">
        <v>13227</v>
      </c>
      <c r="CW709" s="245">
        <v>7149</v>
      </c>
      <c r="CY709" s="259">
        <f t="shared" si="253"/>
        <v>17.244885985841123</v>
      </c>
      <c r="CZ709" s="259"/>
      <c r="DA709" s="259">
        <f t="shared" si="254"/>
        <v>9.3206085970195964</v>
      </c>
      <c r="DE709" s="245">
        <v>2311</v>
      </c>
      <c r="DG709" s="245">
        <v>49441</v>
      </c>
      <c r="DI709" s="245">
        <v>3068</v>
      </c>
      <c r="DK709" s="245">
        <v>55023</v>
      </c>
      <c r="DM709" s="242">
        <v>4.2000617923413843</v>
      </c>
      <c r="DN709" s="242"/>
      <c r="DO709" s="242">
        <v>89.855151482107487</v>
      </c>
      <c r="DP709" s="242"/>
      <c r="DQ709" s="242">
        <v>5.5758500990494886</v>
      </c>
      <c r="DR709" s="242"/>
      <c r="DS709" s="245">
        <v>13432</v>
      </c>
      <c r="DU709" s="245">
        <v>758</v>
      </c>
      <c r="DW709" s="245">
        <v>55022</v>
      </c>
      <c r="DY709" s="242">
        <v>24.412053360473994</v>
      </c>
      <c r="DZ709" s="242"/>
      <c r="EA709" s="242">
        <v>1.3776307658754681</v>
      </c>
      <c r="EB709" s="242"/>
      <c r="EC709" s="242">
        <v>308500</v>
      </c>
      <c r="ED709" s="242"/>
      <c r="EE709" s="242">
        <v>255000</v>
      </c>
      <c r="EF709" s="242"/>
      <c r="EG709" s="242">
        <v>4.7046136930688887</v>
      </c>
      <c r="EH709" s="242"/>
      <c r="EI709" s="242">
        <v>3.3302321647566289</v>
      </c>
      <c r="EJ709" s="242"/>
      <c r="EK709" s="242">
        <v>64.600000000000009</v>
      </c>
      <c r="EO709" s="259">
        <v>4.6895094616939188</v>
      </c>
      <c r="EP709" s="259"/>
      <c r="EQ709" s="266">
        <v>19726</v>
      </c>
      <c r="ER709" s="266"/>
      <c r="ES709" s="266">
        <v>44282</v>
      </c>
      <c r="ET709" s="266"/>
      <c r="EU709" s="266">
        <v>10902</v>
      </c>
      <c r="EV709" s="266"/>
      <c r="EW709" s="266">
        <v>1231</v>
      </c>
      <c r="EX709" s="266"/>
      <c r="EY709" s="244">
        <v>76141</v>
      </c>
      <c r="FA709" s="244">
        <v>13668</v>
      </c>
      <c r="FC709" s="244">
        <v>2977</v>
      </c>
      <c r="FE709" s="244">
        <v>4023</v>
      </c>
      <c r="FG709" s="244">
        <f t="shared" ref="FG709" si="260">SUM(EY709,FA709,FC709,FE709)</f>
        <v>96809</v>
      </c>
      <c r="FI709" s="257">
        <f>EQ709/FG709*100</f>
        <v>20.376204691712545</v>
      </c>
      <c r="FJ709" s="257"/>
      <c r="FK709" s="257">
        <f>ES709/FG709*100</f>
        <v>45.741614932495942</v>
      </c>
      <c r="FL709" s="257"/>
      <c r="FM709" s="257">
        <f>EU709/FG709*100</f>
        <v>11.261349667902778</v>
      </c>
      <c r="FN709" s="257"/>
      <c r="FO709" s="257">
        <f>EW709/FG709*100</f>
        <v>1.2715759898356558</v>
      </c>
      <c r="FP709" s="257"/>
      <c r="FQ709" s="257">
        <f>EY709/FG709*100</f>
        <v>78.650745281946925</v>
      </c>
      <c r="FS709" s="242">
        <f>FA709/FG709*100</f>
        <v>14.118522038240247</v>
      </c>
      <c r="FT709" s="242"/>
      <c r="FU709" s="242">
        <f>FC709/FG709*100</f>
        <v>3.0751273125432554</v>
      </c>
      <c r="FV709" s="242"/>
      <c r="FW709" s="242">
        <f>FE709/FG709*100</f>
        <v>4.1556053672695725</v>
      </c>
      <c r="GA709" s="254">
        <v>10.484654418155069</v>
      </c>
      <c r="GB709" s="254"/>
      <c r="GC709" s="254">
        <v>55.108421476282992</v>
      </c>
      <c r="GD709" s="254"/>
      <c r="GE709" s="254">
        <v>131.89194584895375</v>
      </c>
      <c r="GF709" s="254"/>
      <c r="GG709" s="254">
        <v>136.94895088616764</v>
      </c>
      <c r="GH709" s="254"/>
      <c r="GI709" s="254">
        <v>56.051857770384025</v>
      </c>
      <c r="GJ709" s="254"/>
      <c r="GK709" s="254">
        <v>10.097169014061789</v>
      </c>
      <c r="GL709" s="254"/>
      <c r="GM709" s="254">
        <v>0</v>
      </c>
      <c r="GN709" s="254"/>
      <c r="GO709" s="254">
        <v>68.241164051054852</v>
      </c>
      <c r="GP709" s="254"/>
      <c r="GQ709" s="254">
        <v>2027</v>
      </c>
      <c r="GR709" s="254"/>
      <c r="GS709" s="254">
        <v>83.7</v>
      </c>
      <c r="GT709" s="254"/>
      <c r="GU709" s="184">
        <v>72.7</v>
      </c>
      <c r="GV709" s="184"/>
      <c r="GW709" s="184">
        <v>65</v>
      </c>
      <c r="GX709" s="184"/>
      <c r="GY709" s="184">
        <v>49.900000000000006</v>
      </c>
      <c r="GZ709" s="184"/>
      <c r="HC709" s="184">
        <v>21.7</v>
      </c>
      <c r="HG709" s="184">
        <v>662</v>
      </c>
      <c r="HH709" s="184"/>
      <c r="HI709" s="184">
        <v>5371</v>
      </c>
      <c r="HJ709" s="184"/>
      <c r="HK709" s="184">
        <v>241</v>
      </c>
      <c r="HL709" s="184"/>
      <c r="HM709" s="184">
        <v>6744</v>
      </c>
      <c r="HO709" s="183">
        <v>530.82722296808834</v>
      </c>
      <c r="HQ709" s="154"/>
      <c r="HS709" s="238">
        <v>10</v>
      </c>
      <c r="HT709" s="154"/>
      <c r="HU709" s="239"/>
      <c r="HW709" s="239">
        <v>63.256369759999998</v>
      </c>
      <c r="HX709" s="239"/>
      <c r="HY709" s="154"/>
      <c r="HZ709" s="154"/>
      <c r="IA709" s="184">
        <v>3</v>
      </c>
      <c r="IB709" s="184"/>
      <c r="IC709" s="184">
        <v>181</v>
      </c>
      <c r="ID709" s="184"/>
      <c r="IE709" s="185">
        <v>0.24357964648473976</v>
      </c>
      <c r="IF709" s="185"/>
      <c r="IG709" s="184">
        <v>14.695972004579298</v>
      </c>
    </row>
    <row r="710" spans="1:241" ht="15" customHeight="1" x14ac:dyDescent="0.25">
      <c r="A710" s="156">
        <v>707</v>
      </c>
      <c r="B710" s="155"/>
      <c r="C710" s="244"/>
      <c r="D710" s="244"/>
      <c r="E710" s="245">
        <v>110598</v>
      </c>
      <c r="F710" s="244"/>
      <c r="G710" s="244">
        <v>53812</v>
      </c>
      <c r="H710" s="244"/>
      <c r="I710" s="244">
        <v>26111</v>
      </c>
      <c r="J710" s="244"/>
      <c r="K710" s="244">
        <v>16346</v>
      </c>
      <c r="L710" s="244"/>
      <c r="M710" s="242">
        <f t="shared" si="255"/>
        <v>48.655491057704481</v>
      </c>
      <c r="N710" s="242"/>
      <c r="O710" s="242">
        <f>I710/E710*100</f>
        <v>23.608926020362031</v>
      </c>
      <c r="P710" s="242"/>
      <c r="Q710" s="242">
        <f>K710/E710*100</f>
        <v>14.779652434944573</v>
      </c>
      <c r="R710" s="244"/>
      <c r="S710" s="244">
        <v>32</v>
      </c>
      <c r="U710" s="244"/>
      <c r="V710" s="244"/>
      <c r="W710" s="244">
        <v>1732</v>
      </c>
      <c r="X710" s="244"/>
      <c r="Y710" s="244">
        <v>0.797722897226393</v>
      </c>
      <c r="Z710" s="244"/>
      <c r="AA710" s="244">
        <v>102575</v>
      </c>
      <c r="AB710" s="244"/>
      <c r="AC710" s="244">
        <v>47.243895024825214</v>
      </c>
      <c r="AD710" s="244"/>
      <c r="AE710" s="244">
        <v>101786</v>
      </c>
      <c r="AF710" s="244"/>
      <c r="AG710" s="245">
        <v>46.880498162289626</v>
      </c>
      <c r="AH710" s="244"/>
      <c r="AI710" s="244"/>
      <c r="AJ710" s="244"/>
      <c r="AK710" s="244">
        <v>204</v>
      </c>
      <c r="AL710" s="244"/>
      <c r="AM710" s="244">
        <v>5525</v>
      </c>
      <c r="AN710" s="244"/>
      <c r="AO710" s="244">
        <v>22395</v>
      </c>
      <c r="AP710" s="244"/>
      <c r="AQ710" s="244">
        <v>282</v>
      </c>
      <c r="AR710" s="244"/>
      <c r="AS710" s="244">
        <v>5727</v>
      </c>
      <c r="AT710" s="244"/>
      <c r="AU710" s="244">
        <v>2040</v>
      </c>
      <c r="AV710" s="244"/>
      <c r="AW710" s="244">
        <v>173</v>
      </c>
      <c r="AX710" s="244"/>
      <c r="AY710" s="244">
        <v>1627</v>
      </c>
      <c r="AZ710" s="244"/>
      <c r="BA710" s="244"/>
      <c r="BB710" s="244"/>
      <c r="BC710" s="244">
        <v>1166</v>
      </c>
      <c r="BD710" s="244"/>
      <c r="BE710" s="244">
        <v>345</v>
      </c>
      <c r="BF710" s="244"/>
      <c r="BG710" s="244">
        <v>250</v>
      </c>
      <c r="BH710" s="244"/>
      <c r="BI710" s="244">
        <v>571</v>
      </c>
      <c r="BJ710" s="244"/>
      <c r="BK710" s="244"/>
      <c r="BL710" s="244"/>
      <c r="BM710" s="244">
        <v>18641</v>
      </c>
      <c r="BN710" s="244"/>
      <c r="BO710" s="244">
        <v>5893</v>
      </c>
      <c r="BP710" s="244"/>
      <c r="BQ710" s="244">
        <v>15903</v>
      </c>
      <c r="BR710" s="244"/>
      <c r="BS710" s="244">
        <v>118</v>
      </c>
      <c r="BT710" s="244"/>
      <c r="BU710" s="244">
        <v>49887</v>
      </c>
      <c r="BW710" s="244"/>
      <c r="BX710" s="244"/>
      <c r="BY710" s="244"/>
      <c r="BZ710" s="244"/>
      <c r="CA710" s="244">
        <v>37069</v>
      </c>
      <c r="CB710" s="244"/>
      <c r="CC710" s="244">
        <v>17.07320443261268</v>
      </c>
      <c r="CE710" s="244"/>
      <c r="CF710" s="244"/>
      <c r="CG710" s="256">
        <v>98408</v>
      </c>
      <c r="CH710" s="256"/>
      <c r="CI710" s="256">
        <v>8829</v>
      </c>
      <c r="CJ710" s="256"/>
      <c r="CK710" s="256">
        <v>47093</v>
      </c>
      <c r="CL710" s="244"/>
      <c r="CM710" s="250">
        <f t="shared" si="258"/>
        <v>8.233165791657731</v>
      </c>
      <c r="CN710" s="244"/>
      <c r="CO710" s="257">
        <v>8.7313350900307416</v>
      </c>
      <c r="CP710" s="244"/>
      <c r="CQ710" s="250">
        <f t="shared" si="259"/>
        <v>69.485518045746133</v>
      </c>
      <c r="CR710" s="244"/>
      <c r="CS710" s="245">
        <v>4.9428406941360308</v>
      </c>
      <c r="CT710" s="244"/>
      <c r="CU710" s="245">
        <v>18253</v>
      </c>
      <c r="CW710" s="245">
        <v>9229</v>
      </c>
      <c r="CX710" s="244"/>
      <c r="CY710" s="252">
        <f t="shared" si="253"/>
        <v>18.548288757011626</v>
      </c>
      <c r="CZ710" s="244"/>
      <c r="DA710" s="252">
        <f t="shared" si="254"/>
        <v>9.3783025770262576</v>
      </c>
      <c r="DE710" s="244">
        <v>1881</v>
      </c>
      <c r="DF710" s="244"/>
      <c r="DG710" s="244">
        <v>62480</v>
      </c>
      <c r="DH710" s="244"/>
      <c r="DI710" s="244">
        <v>10503</v>
      </c>
      <c r="DJ710" s="244"/>
      <c r="DK710" s="244">
        <v>75268</v>
      </c>
      <c r="DL710" s="244"/>
      <c r="DM710" s="244">
        <v>2.4990699899027478</v>
      </c>
      <c r="DN710" s="244"/>
      <c r="DO710" s="244">
        <v>83.010044109050327</v>
      </c>
      <c r="DP710" s="244"/>
      <c r="DQ710" s="244">
        <v>13.95413721634692</v>
      </c>
      <c r="DR710" s="244"/>
      <c r="DS710" s="244">
        <v>19267</v>
      </c>
      <c r="DT710" s="244"/>
      <c r="DU710" s="244">
        <v>734</v>
      </c>
      <c r="DV710" s="244"/>
      <c r="DW710" s="244">
        <v>75315</v>
      </c>
      <c r="DX710" s="244"/>
      <c r="DY710" s="244">
        <v>25.581889397862312</v>
      </c>
      <c r="DZ710" s="244"/>
      <c r="EA710" s="244">
        <v>0.97457345814246832</v>
      </c>
      <c r="EB710" s="244"/>
      <c r="EC710" s="245">
        <v>350000</v>
      </c>
      <c r="ED710" s="244"/>
      <c r="EE710" s="245">
        <v>285000</v>
      </c>
      <c r="EG710" s="245">
        <v>5.9</v>
      </c>
      <c r="EI710" s="245">
        <v>4.0999999999999996</v>
      </c>
      <c r="EK710" s="242">
        <v>79.400000000000006</v>
      </c>
      <c r="EO710" s="244">
        <v>4.5</v>
      </c>
      <c r="EP710" s="244"/>
      <c r="GA710" s="254">
        <v>9.294692260817639</v>
      </c>
      <c r="GB710" s="254"/>
      <c r="GC710" s="254">
        <v>49.952937472113888</v>
      </c>
      <c r="GD710" s="254"/>
      <c r="GE710" s="254">
        <v>127.71560278747928</v>
      </c>
      <c r="GF710" s="254"/>
      <c r="GG710" s="254">
        <v>141.71983498195087</v>
      </c>
      <c r="GH710" s="254"/>
      <c r="GI710" s="254">
        <v>65.386265452114671</v>
      </c>
      <c r="GJ710" s="254"/>
      <c r="GK710" s="254">
        <v>13.377114128512194</v>
      </c>
      <c r="GL710" s="254"/>
      <c r="GM710" s="254">
        <v>0</v>
      </c>
      <c r="GN710" s="254"/>
      <c r="GO710" s="254">
        <v>69.665537490926212</v>
      </c>
      <c r="GP710" s="254"/>
      <c r="GQ710" s="254">
        <v>2195</v>
      </c>
      <c r="GR710" s="254"/>
      <c r="GS710" s="254">
        <v>72.400000000000006</v>
      </c>
      <c r="GT710" s="254"/>
      <c r="GU710" s="184">
        <v>51.6</v>
      </c>
      <c r="GV710" s="184"/>
      <c r="GW710" s="184">
        <v>51</v>
      </c>
      <c r="GX710" s="184"/>
      <c r="GY710" s="184">
        <v>37.4</v>
      </c>
      <c r="GZ710" s="184"/>
      <c r="HC710" s="184"/>
      <c r="HG710" s="184">
        <v>759</v>
      </c>
      <c r="HH710" s="184"/>
      <c r="HI710" s="184">
        <v>5145</v>
      </c>
      <c r="HJ710" s="184"/>
      <c r="HK710" s="184">
        <v>260</v>
      </c>
      <c r="HL710" s="184"/>
      <c r="HM710" s="184">
        <v>6704</v>
      </c>
      <c r="HO710" s="183">
        <v>648.12314339724549</v>
      </c>
      <c r="HQ710" s="154"/>
      <c r="HS710" s="238">
        <v>10</v>
      </c>
      <c r="HT710" s="154"/>
      <c r="HU710" s="239"/>
      <c r="HW710" s="239">
        <v>67.233711299999996</v>
      </c>
      <c r="HX710" s="239"/>
      <c r="HY710" s="154"/>
      <c r="HZ710" s="154"/>
      <c r="IA710" s="184">
        <v>8</v>
      </c>
      <c r="IB710" s="184"/>
      <c r="IC710" s="184">
        <v>151</v>
      </c>
      <c r="ID710" s="184"/>
      <c r="IE710" s="185">
        <v>0.60244139374816441</v>
      </c>
      <c r="IF710" s="185"/>
      <c r="IG710" s="184">
        <v>11.371081306996604</v>
      </c>
    </row>
    <row r="711" spans="1:241" ht="15" customHeight="1" x14ac:dyDescent="0.25">
      <c r="A711" s="156">
        <v>708</v>
      </c>
      <c r="B711" s="155"/>
      <c r="C711" s="244"/>
      <c r="D711" s="244"/>
      <c r="E711" s="245">
        <v>116332</v>
      </c>
      <c r="F711" s="244"/>
      <c r="G711" s="244">
        <v>74119</v>
      </c>
      <c r="H711" s="244"/>
      <c r="I711" s="244">
        <v>34052</v>
      </c>
      <c r="J711" s="244"/>
      <c r="K711" s="244">
        <v>22334</v>
      </c>
      <c r="L711" s="244"/>
      <c r="M711" s="244">
        <v>25.382262996941897</v>
      </c>
      <c r="N711" s="244"/>
      <c r="O711" s="244">
        <v>11.661204543664452</v>
      </c>
      <c r="P711" s="244"/>
      <c r="Q711" s="244">
        <v>7.6483420145131511</v>
      </c>
      <c r="R711" s="244"/>
      <c r="S711" s="244">
        <v>32</v>
      </c>
      <c r="U711" s="244"/>
      <c r="V711" s="244"/>
      <c r="W711" s="245">
        <v>2511</v>
      </c>
      <c r="Y711" s="257">
        <v>0.90322441403720799</v>
      </c>
      <c r="Z711" s="257"/>
      <c r="AA711" s="245">
        <v>140125</v>
      </c>
      <c r="AC711" s="245">
        <v>50.590295328182542</v>
      </c>
      <c r="AE711" s="245">
        <v>145431</v>
      </c>
      <c r="AG711" s="245">
        <v>53.078944487025083</v>
      </c>
      <c r="AK711" s="245">
        <v>220</v>
      </c>
      <c r="AM711" s="245">
        <v>7488</v>
      </c>
      <c r="AO711" s="245">
        <v>50435</v>
      </c>
      <c r="AQ711" s="245">
        <v>368</v>
      </c>
      <c r="AS711" s="245">
        <v>7645</v>
      </c>
      <c r="AU711" s="245">
        <v>2960</v>
      </c>
      <c r="AW711" s="245">
        <v>229</v>
      </c>
      <c r="AY711" s="245">
        <v>2483</v>
      </c>
      <c r="AZ711" s="244"/>
      <c r="BA711" s="244"/>
      <c r="BB711" s="244"/>
      <c r="BC711" s="244">
        <v>1391</v>
      </c>
      <c r="BD711" s="244"/>
      <c r="BE711" s="244">
        <v>612</v>
      </c>
      <c r="BF711" s="244"/>
      <c r="BG711" s="244">
        <v>124</v>
      </c>
      <c r="BH711" s="244"/>
      <c r="BI711" s="244">
        <v>655</v>
      </c>
      <c r="BJ711" s="244"/>
      <c r="BK711" s="244"/>
      <c r="BL711" s="244"/>
      <c r="BM711" s="245">
        <v>42465</v>
      </c>
      <c r="BO711" s="245">
        <v>8062</v>
      </c>
      <c r="BQ711" s="245">
        <v>28941</v>
      </c>
      <c r="BS711" s="245">
        <v>115</v>
      </c>
      <c r="BU711" s="245">
        <v>68297</v>
      </c>
      <c r="BW711" s="244"/>
      <c r="BX711" s="244"/>
      <c r="BY711" s="244"/>
      <c r="BZ711" s="244"/>
      <c r="CA711" s="244">
        <v>65826</v>
      </c>
      <c r="CB711" s="244"/>
      <c r="CC711" s="244">
        <v>23.90517244509974</v>
      </c>
      <c r="CE711" s="244"/>
      <c r="CF711" s="244"/>
      <c r="CG711" s="244">
        <v>135825</v>
      </c>
      <c r="CH711" s="244"/>
      <c r="CI711" s="244">
        <v>9913</v>
      </c>
      <c r="CJ711" s="244"/>
      <c r="CK711" s="244">
        <v>59612</v>
      </c>
      <c r="CL711" s="244"/>
      <c r="CM711" s="244">
        <v>6.8019322345579063</v>
      </c>
      <c r="CN711" s="244"/>
      <c r="CO711" s="257">
        <v>6.2</v>
      </c>
      <c r="CP711" s="244"/>
      <c r="CQ711" s="244">
        <v>70.970538105673242</v>
      </c>
      <c r="CR711" s="244"/>
      <c r="CS711" s="244">
        <v>4.60543679070995</v>
      </c>
      <c r="CT711" s="244"/>
      <c r="CU711" s="244">
        <v>29780</v>
      </c>
      <c r="CV711" s="244"/>
      <c r="CW711" s="244">
        <v>12263</v>
      </c>
      <c r="CX711" s="244"/>
      <c r="CY711" s="244">
        <v>22.470384063985513</v>
      </c>
      <c r="CZ711" s="244"/>
      <c r="DA711" s="244">
        <v>9.252999320908474</v>
      </c>
      <c r="DE711" s="245">
        <v>2045</v>
      </c>
      <c r="DG711" s="245">
        <v>79221</v>
      </c>
      <c r="DI711" s="245">
        <v>8421</v>
      </c>
      <c r="DK711" s="245">
        <v>89827</v>
      </c>
      <c r="DM711" s="245">
        <v>2.276598350161978</v>
      </c>
      <c r="DO711" s="245">
        <v>88.192859607912993</v>
      </c>
      <c r="DQ711" s="245">
        <v>9.3746868981486635</v>
      </c>
      <c r="DS711" s="245">
        <v>27648</v>
      </c>
      <c r="DU711" s="245">
        <v>862</v>
      </c>
      <c r="DW711" s="245">
        <v>89818</v>
      </c>
      <c r="DY711" s="245">
        <v>31.295135037239941</v>
      </c>
      <c r="EA711" s="245">
        <v>0.97570914359450345</v>
      </c>
      <c r="EB711" s="244"/>
      <c r="EC711" s="245">
        <v>359000</v>
      </c>
      <c r="ED711" s="244"/>
      <c r="EE711" s="245">
        <v>290000</v>
      </c>
      <c r="EK711" s="242">
        <v>79.800000000000011</v>
      </c>
      <c r="EO711" s="244">
        <v>3.1569364501350874</v>
      </c>
      <c r="EP711" s="244"/>
      <c r="GA711" s="254">
        <v>17.068240072969676</v>
      </c>
      <c r="GB711" s="254"/>
      <c r="GC711" s="254">
        <v>67.43824666417305</v>
      </c>
      <c r="GD711" s="254"/>
      <c r="GE711" s="254">
        <v>142.71895035491355</v>
      </c>
      <c r="GF711" s="254"/>
      <c r="GG711" s="254">
        <v>143.58832331100169</v>
      </c>
      <c r="GH711" s="254"/>
      <c r="GI711" s="254">
        <v>75.621330910033521</v>
      </c>
      <c r="GJ711" s="254"/>
      <c r="GK711" s="254">
        <v>13.267924733525806</v>
      </c>
      <c r="GL711" s="254"/>
      <c r="GM711" s="254">
        <v>0</v>
      </c>
      <c r="GN711" s="254"/>
      <c r="GO711" s="254">
        <v>78.532204653152561</v>
      </c>
      <c r="GP711" s="254"/>
      <c r="GQ711" s="254">
        <v>2312</v>
      </c>
      <c r="GR711" s="254"/>
      <c r="GS711" s="254">
        <v>57.8</v>
      </c>
      <c r="GT711" s="254"/>
      <c r="GU711" s="184">
        <v>51.9</v>
      </c>
      <c r="GV711" s="184"/>
      <c r="GW711" s="184">
        <v>49</v>
      </c>
      <c r="GX711" s="184"/>
      <c r="GY711" s="184">
        <v>36</v>
      </c>
      <c r="GZ711" s="184"/>
      <c r="HC711" s="184"/>
      <c r="HG711" s="184">
        <v>859</v>
      </c>
      <c r="HH711" s="184"/>
      <c r="HI711" s="184">
        <v>5165</v>
      </c>
      <c r="HJ711" s="184"/>
      <c r="HK711" s="184">
        <v>202</v>
      </c>
      <c r="HL711" s="184"/>
      <c r="HM711" s="184">
        <v>6733</v>
      </c>
      <c r="HO711" s="183">
        <v>548.83451780321525</v>
      </c>
      <c r="HQ711" s="154"/>
      <c r="HS711" s="238">
        <v>10</v>
      </c>
      <c r="HT711" s="154"/>
      <c r="HU711" s="239"/>
      <c r="HW711" s="239">
        <v>70.236333689999981</v>
      </c>
      <c r="HX711" s="239"/>
      <c r="HY711" s="154"/>
      <c r="HZ711" s="154"/>
      <c r="IA711" s="184">
        <v>9</v>
      </c>
      <c r="IB711" s="184"/>
      <c r="IC711" s="184">
        <v>136</v>
      </c>
      <c r="ID711" s="184"/>
      <c r="IE711" s="185">
        <v>0.62552561527394546</v>
      </c>
      <c r="IF711" s="185"/>
      <c r="IG711" s="184">
        <v>9.4523870752507317</v>
      </c>
    </row>
    <row r="712" spans="1:241" ht="15" customHeight="1" x14ac:dyDescent="0.25">
      <c r="A712" s="156">
        <v>709</v>
      </c>
      <c r="B712" s="155"/>
      <c r="C712" s="244"/>
      <c r="D712" s="244"/>
      <c r="E712" s="245">
        <v>124663</v>
      </c>
      <c r="F712" s="244"/>
      <c r="G712" s="244"/>
      <c r="H712" s="244"/>
      <c r="I712" s="244"/>
      <c r="J712" s="244"/>
      <c r="K712" s="244"/>
      <c r="L712" s="244"/>
      <c r="M712" s="244"/>
      <c r="N712" s="244"/>
      <c r="O712" s="244"/>
      <c r="P712" s="244"/>
      <c r="Q712" s="244"/>
      <c r="R712" s="244"/>
      <c r="S712" s="244"/>
      <c r="U712" s="244"/>
      <c r="V712" s="244"/>
      <c r="W712" s="244"/>
      <c r="X712" s="244"/>
      <c r="Y712" s="244"/>
      <c r="Z712" s="244"/>
      <c r="AA712" s="244"/>
      <c r="AB712" s="244"/>
      <c r="AC712" s="244"/>
      <c r="AD712" s="244"/>
      <c r="AE712" s="244"/>
      <c r="AF712" s="244"/>
      <c r="AG712" s="244"/>
      <c r="AH712" s="244"/>
      <c r="AI712" s="244"/>
      <c r="AJ712" s="244"/>
      <c r="AK712" s="244"/>
      <c r="AL712" s="244"/>
      <c r="AM712" s="244"/>
      <c r="AN712" s="244"/>
      <c r="AO712" s="244"/>
      <c r="AP712" s="244"/>
      <c r="AQ712" s="244"/>
      <c r="AR712" s="244"/>
      <c r="AS712" s="244"/>
      <c r="AT712" s="244"/>
      <c r="AU712" s="244"/>
      <c r="AV712" s="244"/>
      <c r="AW712" s="244"/>
      <c r="AX712" s="244"/>
      <c r="AY712" s="244"/>
      <c r="AZ712" s="244"/>
      <c r="BA712" s="244"/>
      <c r="BB712" s="244"/>
      <c r="BC712" s="244">
        <v>1904</v>
      </c>
      <c r="BD712" s="244"/>
      <c r="BE712" s="244">
        <v>689</v>
      </c>
      <c r="BF712" s="244"/>
      <c r="BG712" s="244">
        <v>304</v>
      </c>
      <c r="BH712" s="244"/>
      <c r="BI712" s="244">
        <v>909</v>
      </c>
      <c r="BJ712" s="244"/>
      <c r="BK712" s="244"/>
      <c r="BL712" s="244"/>
      <c r="BM712" s="244"/>
      <c r="BN712" s="244"/>
      <c r="BO712" s="244"/>
      <c r="BP712" s="244"/>
      <c r="BQ712" s="244"/>
      <c r="BR712" s="244"/>
      <c r="BS712" s="244"/>
      <c r="BT712" s="244"/>
      <c r="BU712" s="244"/>
      <c r="BW712" s="244"/>
      <c r="BX712" s="244"/>
      <c r="BY712" s="244"/>
      <c r="BZ712" s="244"/>
      <c r="CA712" s="244"/>
      <c r="CB712" s="244"/>
      <c r="CC712" s="244"/>
      <c r="CE712" s="244"/>
      <c r="CF712" s="244"/>
      <c r="CG712" s="244"/>
      <c r="CH712" s="244"/>
      <c r="CI712" s="244"/>
      <c r="CJ712" s="244"/>
      <c r="CK712" s="244"/>
      <c r="CL712" s="244"/>
      <c r="CM712" s="244"/>
      <c r="CN712" s="244"/>
      <c r="CO712" s="257">
        <v>7</v>
      </c>
      <c r="CP712" s="244"/>
      <c r="CQ712" s="244"/>
      <c r="CR712" s="244"/>
      <c r="CS712" s="244"/>
      <c r="CT712" s="244"/>
      <c r="CU712" s="244"/>
      <c r="CV712" s="244"/>
      <c r="CW712" s="244"/>
      <c r="CX712" s="244"/>
      <c r="CY712" s="244"/>
      <c r="CZ712" s="244"/>
      <c r="DA712" s="244"/>
      <c r="DE712" s="244"/>
      <c r="DF712" s="244"/>
      <c r="DG712" s="244"/>
      <c r="DH712" s="244"/>
      <c r="DI712" s="244"/>
      <c r="DJ712" s="244"/>
      <c r="DK712" s="244"/>
      <c r="DL712" s="244"/>
      <c r="DM712" s="244"/>
      <c r="DN712" s="244"/>
      <c r="DO712" s="244"/>
      <c r="DP712" s="244"/>
      <c r="DQ712" s="244"/>
      <c r="DR712" s="244"/>
      <c r="DS712" s="244"/>
      <c r="DT712" s="244"/>
      <c r="DU712" s="244"/>
      <c r="DV712" s="244"/>
      <c r="DW712" s="244"/>
      <c r="DX712" s="244"/>
      <c r="DY712" s="244"/>
      <c r="DZ712" s="244"/>
      <c r="EA712" s="244"/>
      <c r="EB712" s="244"/>
      <c r="EC712" s="245">
        <v>353000</v>
      </c>
      <c r="ED712" s="244"/>
      <c r="EE712" s="245">
        <v>278500</v>
      </c>
      <c r="EK712" s="242">
        <v>51.5</v>
      </c>
      <c r="EO712" s="244"/>
      <c r="EP712" s="244"/>
      <c r="GA712" s="254">
        <v>13.630881372328002</v>
      </c>
      <c r="GB712" s="254"/>
      <c r="GC712" s="254">
        <v>65.251024136474442</v>
      </c>
      <c r="GD712" s="254"/>
      <c r="GE712" s="254">
        <v>137.6873969084032</v>
      </c>
      <c r="GF712" s="254"/>
      <c r="GG712" s="254">
        <v>147.38013461301566</v>
      </c>
      <c r="GH712" s="254"/>
      <c r="GI712" s="254">
        <v>79.800559308252005</v>
      </c>
      <c r="GJ712" s="254"/>
      <c r="GK712" s="254">
        <v>13.363183532182445</v>
      </c>
      <c r="GL712" s="254"/>
      <c r="GM712" s="254">
        <v>0.63961934403936549</v>
      </c>
      <c r="GN712" s="254"/>
      <c r="GO712" s="254">
        <v>78.617849714719114</v>
      </c>
      <c r="GP712" s="254"/>
      <c r="GQ712" s="254">
        <v>2571</v>
      </c>
      <c r="GR712" s="254"/>
      <c r="GS712" s="254">
        <v>67.400000000000006</v>
      </c>
      <c r="GT712" s="254"/>
      <c r="GU712" s="184">
        <v>50.8</v>
      </c>
      <c r="GV712" s="184"/>
      <c r="GW712" s="184">
        <v>49.6</v>
      </c>
      <c r="GX712" s="184"/>
      <c r="GY712" s="184">
        <v>35.4</v>
      </c>
      <c r="GZ712" s="184"/>
      <c r="HC712" s="184"/>
      <c r="HG712" s="184">
        <v>791</v>
      </c>
      <c r="HH712" s="184"/>
      <c r="HI712" s="184">
        <v>5719</v>
      </c>
      <c r="HJ712" s="184"/>
      <c r="HK712" s="184">
        <v>309</v>
      </c>
      <c r="HL712" s="184"/>
      <c r="HM712" s="184">
        <v>7471</v>
      </c>
      <c r="HO712" s="183">
        <v>575.85710468013201</v>
      </c>
      <c r="HQ712" s="154"/>
      <c r="HS712" s="238">
        <v>10</v>
      </c>
      <c r="HT712" s="154"/>
      <c r="HU712" s="239"/>
      <c r="HW712" s="239">
        <v>74.836813909999989</v>
      </c>
      <c r="HX712" s="239"/>
      <c r="HY712" s="154"/>
      <c r="HZ712" s="154"/>
      <c r="IA712" s="184">
        <v>4</v>
      </c>
      <c r="IB712" s="184"/>
      <c r="IC712" s="184">
        <v>102</v>
      </c>
      <c r="ID712" s="184"/>
      <c r="IE712" s="185">
        <v>0.25547188851206787</v>
      </c>
      <c r="IF712" s="185"/>
      <c r="IG712" s="184">
        <v>6.5145331570577305</v>
      </c>
    </row>
    <row r="713" spans="1:241" ht="15" customHeight="1" x14ac:dyDescent="0.25">
      <c r="A713" s="156">
        <v>710</v>
      </c>
      <c r="B713" s="155"/>
      <c r="C713" s="244"/>
      <c r="D713" s="244"/>
      <c r="E713" s="245">
        <v>133654</v>
      </c>
      <c r="F713" s="244"/>
      <c r="G713" s="244"/>
      <c r="H713" s="244"/>
      <c r="I713" s="244"/>
      <c r="J713" s="244"/>
      <c r="K713" s="244"/>
      <c r="L713" s="244"/>
      <c r="M713" s="244"/>
      <c r="N713" s="244"/>
      <c r="O713" s="244"/>
      <c r="P713" s="244"/>
      <c r="Q713" s="244"/>
      <c r="R713" s="244"/>
      <c r="S713" s="244"/>
      <c r="U713" s="244"/>
      <c r="V713" s="244"/>
      <c r="W713" s="244"/>
      <c r="X713" s="244"/>
      <c r="Y713" s="244"/>
      <c r="Z713" s="244"/>
      <c r="AA713" s="244"/>
      <c r="AB713" s="244"/>
      <c r="AC713" s="244"/>
      <c r="AD713" s="244"/>
      <c r="AE713" s="244"/>
      <c r="AF713" s="244"/>
      <c r="AG713" s="244"/>
      <c r="AH713" s="244"/>
      <c r="AI713" s="244"/>
      <c r="AJ713" s="244"/>
      <c r="AK713" s="244"/>
      <c r="AL713" s="244"/>
      <c r="AM713" s="244"/>
      <c r="AN713" s="244"/>
      <c r="AO713" s="244"/>
      <c r="AP713" s="244"/>
      <c r="AQ713" s="244"/>
      <c r="AR713" s="244"/>
      <c r="AS713" s="244"/>
      <c r="AT713" s="244"/>
      <c r="AU713" s="244"/>
      <c r="AV713" s="244"/>
      <c r="AW713" s="244"/>
      <c r="AX713" s="244"/>
      <c r="AY713" s="244"/>
      <c r="AZ713" s="244"/>
      <c r="BA713" s="244"/>
      <c r="BB713" s="244"/>
      <c r="BC713" s="244">
        <v>1605</v>
      </c>
      <c r="BD713" s="244"/>
      <c r="BE713" s="244">
        <v>602</v>
      </c>
      <c r="BF713" s="244"/>
      <c r="BG713" s="244">
        <v>227</v>
      </c>
      <c r="BH713" s="244"/>
      <c r="BI713" s="244">
        <v>654</v>
      </c>
      <c r="BJ713" s="244"/>
      <c r="BK713" s="244"/>
      <c r="BL713" s="244"/>
      <c r="BM713" s="244"/>
      <c r="BN713" s="244"/>
      <c r="BO713" s="244"/>
      <c r="BP713" s="244"/>
      <c r="BQ713" s="244"/>
      <c r="BR713" s="244"/>
      <c r="BS713" s="244"/>
      <c r="BT713" s="244"/>
      <c r="BU713" s="244"/>
      <c r="BW713" s="244"/>
      <c r="BX713" s="244"/>
      <c r="BY713" s="244"/>
      <c r="BZ713" s="244"/>
      <c r="CA713" s="244"/>
      <c r="CB713" s="244"/>
      <c r="CC713" s="244"/>
      <c r="CE713" s="244"/>
      <c r="CF713" s="244"/>
      <c r="CG713" s="244"/>
      <c r="CH713" s="244"/>
      <c r="CI713" s="244"/>
      <c r="CJ713" s="244"/>
      <c r="CK713" s="244"/>
      <c r="CL713" s="244"/>
      <c r="CM713" s="244"/>
      <c r="CN713" s="244"/>
      <c r="CO713" s="257">
        <v>6.7</v>
      </c>
      <c r="CP713" s="244"/>
      <c r="CQ713" s="244"/>
      <c r="CR713" s="244"/>
      <c r="CS713" s="244"/>
      <c r="CT713" s="244"/>
      <c r="CU713" s="244"/>
      <c r="CV713" s="244"/>
      <c r="CW713" s="244"/>
      <c r="CX713" s="244"/>
      <c r="CY713" s="244"/>
      <c r="CZ713" s="244"/>
      <c r="DA713" s="244"/>
      <c r="DE713" s="244"/>
      <c r="DF713" s="244"/>
      <c r="DG713" s="244"/>
      <c r="DH713" s="244"/>
      <c r="DI713" s="244"/>
      <c r="DJ713" s="244"/>
      <c r="DK713" s="244"/>
      <c r="DL713" s="244"/>
      <c r="DM713" s="244"/>
      <c r="DN713" s="244"/>
      <c r="DO713" s="244"/>
      <c r="DP713" s="244"/>
      <c r="DQ713" s="244"/>
      <c r="DR713" s="244"/>
      <c r="DS713" s="244"/>
      <c r="DT713" s="244"/>
      <c r="DU713" s="244"/>
      <c r="DV713" s="244"/>
      <c r="DW713" s="244"/>
      <c r="DX713" s="244"/>
      <c r="DY713" s="244"/>
      <c r="DZ713" s="244"/>
      <c r="EA713" s="244"/>
      <c r="EB713" s="244"/>
      <c r="EC713" s="245">
        <v>368550</v>
      </c>
      <c r="ED713" s="244"/>
      <c r="EE713" s="245">
        <v>272500</v>
      </c>
      <c r="EK713" s="242">
        <v>55.600000000000009</v>
      </c>
      <c r="EO713" s="244"/>
      <c r="EP713" s="244"/>
      <c r="GA713" s="254">
        <v>10.935510802717324</v>
      </c>
      <c r="GB713" s="254"/>
      <c r="GC713" s="254">
        <v>58.615484456975352</v>
      </c>
      <c r="GD713" s="254"/>
      <c r="GE713" s="254">
        <v>149.17460969941254</v>
      </c>
      <c r="GF713" s="254"/>
      <c r="GG713" s="254">
        <v>149.58705459232687</v>
      </c>
      <c r="GH713" s="254"/>
      <c r="GI713" s="254">
        <v>81.638464580290176</v>
      </c>
      <c r="GJ713" s="254"/>
      <c r="GK713" s="254">
        <v>15.084688187237115</v>
      </c>
      <c r="GL713" s="254"/>
      <c r="GM713" s="254">
        <v>0.56912003023145297</v>
      </c>
      <c r="GN713" s="254"/>
      <c r="GO713" s="254">
        <v>80.102624288870416</v>
      </c>
      <c r="GP713" s="254"/>
      <c r="GQ713" s="254">
        <v>2885</v>
      </c>
      <c r="GR713" s="254"/>
      <c r="GS713" s="254">
        <v>55.8</v>
      </c>
      <c r="GT713" s="254"/>
      <c r="GU713" s="184">
        <v>55.6</v>
      </c>
      <c r="GV713" s="184"/>
      <c r="GW713" s="184">
        <v>50.8</v>
      </c>
      <c r="GX713" s="184"/>
      <c r="GY713" s="184">
        <v>36.1</v>
      </c>
      <c r="GZ713" s="184"/>
      <c r="HC713" s="184"/>
      <c r="HG713" s="184">
        <v>824</v>
      </c>
      <c r="HH713" s="184"/>
      <c r="HI713" s="184">
        <v>4777</v>
      </c>
      <c r="HJ713" s="184"/>
      <c r="HK713" s="184">
        <v>314</v>
      </c>
      <c r="HL713" s="184"/>
      <c r="HM713" s="184">
        <v>6742</v>
      </c>
      <c r="HO713" s="183">
        <v>543.18261166096954</v>
      </c>
      <c r="HQ713" s="154"/>
      <c r="HS713" s="238">
        <v>11</v>
      </c>
      <c r="HT713" s="154"/>
      <c r="HU713" s="239"/>
      <c r="HW713" s="239">
        <v>79.020912420000002</v>
      </c>
      <c r="HX713" s="239"/>
      <c r="HY713" s="154"/>
      <c r="HZ713" s="154"/>
      <c r="IA713" s="184">
        <v>9</v>
      </c>
      <c r="IB713" s="184"/>
      <c r="IC713" s="184">
        <v>131</v>
      </c>
      <c r="ID713" s="184"/>
      <c r="IE713" s="185">
        <v>0.54204459220178514</v>
      </c>
      <c r="IF713" s="185"/>
      <c r="IG713" s="184">
        <v>7.8897601753815394</v>
      </c>
    </row>
    <row r="714" spans="1:241" ht="15" customHeight="1" x14ac:dyDescent="0.25">
      <c r="A714" s="156">
        <v>711</v>
      </c>
      <c r="B714" s="155"/>
      <c r="C714" s="244"/>
      <c r="D714" s="244"/>
      <c r="E714" s="245">
        <v>143313</v>
      </c>
      <c r="F714" s="244"/>
      <c r="G714" s="244"/>
      <c r="H714" s="244"/>
      <c r="I714" s="244"/>
      <c r="J714" s="244"/>
      <c r="K714" s="244"/>
      <c r="L714" s="244"/>
      <c r="M714" s="244"/>
      <c r="N714" s="244"/>
      <c r="O714" s="244"/>
      <c r="P714" s="244"/>
      <c r="Q714" s="244"/>
      <c r="R714" s="244"/>
      <c r="S714" s="244"/>
      <c r="U714" s="244"/>
      <c r="V714" s="244"/>
      <c r="W714" s="244"/>
      <c r="X714" s="244"/>
      <c r="Y714" s="244"/>
      <c r="Z714" s="244"/>
      <c r="AA714" s="244"/>
      <c r="AB714" s="244"/>
      <c r="AC714" s="244"/>
      <c r="AD714" s="244"/>
      <c r="AE714" s="244"/>
      <c r="AF714" s="244"/>
      <c r="AG714" s="244"/>
      <c r="AH714" s="244"/>
      <c r="AI714" s="244"/>
      <c r="AJ714" s="244"/>
      <c r="AK714" s="244"/>
      <c r="AL714" s="244"/>
      <c r="AM714" s="244"/>
      <c r="AN714" s="244"/>
      <c r="AO714" s="244"/>
      <c r="AP714" s="244"/>
      <c r="AQ714" s="244"/>
      <c r="AR714" s="244"/>
      <c r="AS714" s="244"/>
      <c r="AT714" s="244"/>
      <c r="AU714" s="244"/>
      <c r="AV714" s="244"/>
      <c r="AW714" s="244"/>
      <c r="AX714" s="244"/>
      <c r="AY714" s="244"/>
      <c r="AZ714" s="244"/>
      <c r="BA714" s="244"/>
      <c r="BB714" s="244"/>
      <c r="BC714" s="244">
        <v>1533</v>
      </c>
      <c r="BD714" s="244"/>
      <c r="BE714" s="244">
        <v>644</v>
      </c>
      <c r="BF714" s="244"/>
      <c r="BG714" s="244">
        <v>265</v>
      </c>
      <c r="BH714" s="244"/>
      <c r="BI714" s="244">
        <v>223</v>
      </c>
      <c r="BJ714" s="244"/>
      <c r="BK714" s="244"/>
      <c r="BL714" s="244"/>
      <c r="BM714" s="244"/>
      <c r="BN714" s="244"/>
      <c r="BO714" s="244"/>
      <c r="BP714" s="244"/>
      <c r="BQ714" s="244"/>
      <c r="BR714" s="244"/>
      <c r="BS714" s="244"/>
      <c r="BT714" s="244"/>
      <c r="BU714" s="244"/>
      <c r="BW714" s="244"/>
      <c r="BX714" s="244"/>
      <c r="BY714" s="244"/>
      <c r="BZ714" s="244"/>
      <c r="CA714" s="244"/>
      <c r="CB714" s="244"/>
      <c r="CC714" s="244"/>
      <c r="CE714" s="244"/>
      <c r="CF714" s="244"/>
      <c r="CG714" s="244"/>
      <c r="CH714" s="244"/>
      <c r="CI714" s="244"/>
      <c r="CJ714" s="244"/>
      <c r="CK714" s="244"/>
      <c r="CL714" s="244"/>
      <c r="CM714" s="244"/>
      <c r="CN714" s="244"/>
      <c r="CO714" s="257">
        <v>7.6</v>
      </c>
      <c r="CP714" s="244"/>
      <c r="CQ714" s="244"/>
      <c r="CR714" s="244"/>
      <c r="CS714" s="244"/>
      <c r="CT714" s="244"/>
      <c r="CU714" s="244"/>
      <c r="CV714" s="244"/>
      <c r="CW714" s="244"/>
      <c r="CX714" s="244"/>
      <c r="CY714" s="244"/>
      <c r="CZ714" s="244"/>
      <c r="DA714" s="244"/>
      <c r="DE714" s="244"/>
      <c r="DF714" s="244"/>
      <c r="DG714" s="244"/>
      <c r="DH714" s="244"/>
      <c r="DI714" s="244"/>
      <c r="DJ714" s="244"/>
      <c r="DK714" s="244"/>
      <c r="DL714" s="244"/>
      <c r="DM714" s="244"/>
      <c r="DN714" s="244"/>
      <c r="DO714" s="244"/>
      <c r="DP714" s="244"/>
      <c r="DQ714" s="244"/>
      <c r="DR714" s="244"/>
      <c r="DS714" s="244"/>
      <c r="DT714" s="244"/>
      <c r="DU714" s="244"/>
      <c r="DV714" s="244"/>
      <c r="DW714" s="244"/>
      <c r="DX714" s="244"/>
      <c r="DY714" s="244"/>
      <c r="DZ714" s="244"/>
      <c r="EA714" s="244"/>
      <c r="EB714" s="244"/>
      <c r="EC714" s="245">
        <v>379999</v>
      </c>
      <c r="ED714" s="244"/>
      <c r="EE714" s="245">
        <v>290000</v>
      </c>
      <c r="EK714" s="242">
        <v>47.199999999999996</v>
      </c>
      <c r="EO714" s="244"/>
      <c r="EP714" s="244"/>
      <c r="GA714" s="254">
        <v>12.863992515495264</v>
      </c>
      <c r="GB714" s="254"/>
      <c r="GC714" s="254">
        <v>85.84224931575018</v>
      </c>
      <c r="GD714" s="254"/>
      <c r="GE714" s="254">
        <v>195.41883368374459</v>
      </c>
      <c r="GF714" s="254"/>
      <c r="GG714" s="254">
        <v>191.75957343674261</v>
      </c>
      <c r="GH714" s="254"/>
      <c r="GI714" s="254">
        <v>98.64864864864866</v>
      </c>
      <c r="GJ714" s="254"/>
      <c r="GK714" s="254">
        <v>21.29214069512577</v>
      </c>
      <c r="GL714" s="254"/>
      <c r="GM714" s="254">
        <v>2.1515658618216591</v>
      </c>
      <c r="GN714" s="254"/>
      <c r="GO714" s="254">
        <v>103.57539100246949</v>
      </c>
      <c r="GP714" s="254"/>
      <c r="GQ714" s="254">
        <v>3059</v>
      </c>
      <c r="GR714" s="254"/>
      <c r="GS714" s="254">
        <v>65.400000000000006</v>
      </c>
      <c r="GT714" s="254"/>
      <c r="GU714" s="184">
        <v>49.5</v>
      </c>
      <c r="GV714" s="184"/>
      <c r="GW714" s="184">
        <v>52.400000000000006</v>
      </c>
      <c r="GX714" s="184"/>
      <c r="GY714" s="184">
        <v>36.200000000000003</v>
      </c>
      <c r="GZ714" s="184"/>
      <c r="HC714" s="184"/>
      <c r="HG714" s="184">
        <v>869</v>
      </c>
      <c r="HH714" s="184"/>
      <c r="HI714" s="184">
        <v>4677</v>
      </c>
      <c r="HJ714" s="184"/>
      <c r="HK714" s="184">
        <v>250</v>
      </c>
      <c r="HL714" s="184"/>
      <c r="HM714" s="184">
        <v>6856</v>
      </c>
      <c r="HO714" s="183">
        <v>557.40943032008022</v>
      </c>
      <c r="HQ714" s="154"/>
      <c r="HS714" s="238">
        <v>11</v>
      </c>
      <c r="HT714" s="154"/>
      <c r="HU714" s="239"/>
      <c r="HW714" s="239">
        <v>81.735012549999993</v>
      </c>
      <c r="HX714" s="239"/>
      <c r="HY714" s="154"/>
      <c r="HZ714" s="154"/>
      <c r="IA714" s="184">
        <v>5</v>
      </c>
      <c r="IB714" s="184"/>
      <c r="IC714" s="184">
        <v>112</v>
      </c>
      <c r="ID714" s="184"/>
      <c r="IE714" s="185">
        <v>0.28237586293641831</v>
      </c>
      <c r="IF714" s="185"/>
      <c r="IG714" s="184">
        <v>6.3252193297757708</v>
      </c>
    </row>
    <row r="715" spans="1:241" ht="15" customHeight="1" x14ac:dyDescent="0.25">
      <c r="A715" s="156">
        <v>712</v>
      </c>
      <c r="B715" s="155"/>
      <c r="C715" s="244"/>
      <c r="D715" s="244"/>
      <c r="E715" s="245">
        <v>155251</v>
      </c>
      <c r="F715" s="244"/>
      <c r="G715" s="244"/>
      <c r="H715" s="244"/>
      <c r="I715" s="244"/>
      <c r="J715" s="244"/>
      <c r="K715" s="244"/>
      <c r="L715" s="244"/>
      <c r="M715" s="244"/>
      <c r="N715" s="244"/>
      <c r="O715" s="244"/>
      <c r="P715" s="244"/>
      <c r="Q715" s="244"/>
      <c r="R715" s="244"/>
      <c r="S715" s="244"/>
      <c r="U715" s="244"/>
      <c r="V715" s="244"/>
      <c r="W715" s="244"/>
      <c r="X715" s="244"/>
      <c r="Y715" s="244"/>
      <c r="Z715" s="244"/>
      <c r="AA715" s="244"/>
      <c r="AB715" s="244"/>
      <c r="AC715" s="244"/>
      <c r="AD715" s="244"/>
      <c r="AE715" s="244"/>
      <c r="AF715" s="244"/>
      <c r="AG715" s="244"/>
      <c r="AH715" s="244"/>
      <c r="AI715" s="244"/>
      <c r="AJ715" s="244"/>
      <c r="AK715" s="244"/>
      <c r="AL715" s="244"/>
      <c r="AM715" s="244"/>
      <c r="AN715" s="244"/>
      <c r="AO715" s="244"/>
      <c r="AP715" s="244"/>
      <c r="AQ715" s="244"/>
      <c r="AR715" s="244"/>
      <c r="AS715" s="244"/>
      <c r="AT715" s="244"/>
      <c r="AU715" s="244"/>
      <c r="AV715" s="244"/>
      <c r="AW715" s="244"/>
      <c r="AX715" s="244"/>
      <c r="AY715" s="244"/>
      <c r="AZ715" s="244"/>
      <c r="BA715" s="244"/>
      <c r="BB715" s="244"/>
      <c r="BC715" s="244">
        <v>2299</v>
      </c>
      <c r="BD715" s="244"/>
      <c r="BE715" s="244">
        <v>714</v>
      </c>
      <c r="BF715" s="244"/>
      <c r="BG715" s="244">
        <v>421</v>
      </c>
      <c r="BH715" s="244"/>
      <c r="BI715" s="244">
        <v>234</v>
      </c>
      <c r="BJ715" s="244"/>
      <c r="BK715" s="244"/>
      <c r="BL715" s="244"/>
      <c r="BM715" s="244"/>
      <c r="BN715" s="244"/>
      <c r="BO715" s="244"/>
      <c r="BP715" s="244"/>
      <c r="BQ715" s="244"/>
      <c r="BR715" s="244"/>
      <c r="BS715" s="244"/>
      <c r="BT715" s="244"/>
      <c r="BU715" s="244"/>
      <c r="BW715" s="244"/>
      <c r="BX715" s="244"/>
      <c r="BY715" s="244"/>
      <c r="BZ715" s="244"/>
      <c r="CA715" s="244"/>
      <c r="CB715" s="244"/>
      <c r="CC715" s="244"/>
      <c r="CE715" s="244"/>
      <c r="CF715" s="244"/>
      <c r="CG715" s="244"/>
      <c r="CH715" s="244"/>
      <c r="CI715" s="244"/>
      <c r="CJ715" s="244"/>
      <c r="CK715" s="244"/>
      <c r="CL715" s="244"/>
      <c r="CM715" s="244"/>
      <c r="CN715" s="244"/>
      <c r="CO715" s="257">
        <v>7.5</v>
      </c>
      <c r="CP715" s="244"/>
      <c r="CQ715" s="244"/>
      <c r="CR715" s="244"/>
      <c r="CS715" s="244"/>
      <c r="CT715" s="244"/>
      <c r="CU715" s="244"/>
      <c r="CV715" s="244"/>
      <c r="CW715" s="244"/>
      <c r="CX715" s="244"/>
      <c r="CY715" s="244"/>
      <c r="CZ715" s="244"/>
      <c r="DA715" s="244"/>
      <c r="DE715" s="244"/>
      <c r="DF715" s="244"/>
      <c r="DG715" s="244"/>
      <c r="DH715" s="244"/>
      <c r="DI715" s="244"/>
      <c r="DJ715" s="244"/>
      <c r="DK715" s="244"/>
      <c r="DL715" s="244"/>
      <c r="DM715" s="244"/>
      <c r="DN715" s="244"/>
      <c r="DO715" s="244"/>
      <c r="DP715" s="244"/>
      <c r="DQ715" s="244"/>
      <c r="DR715" s="244"/>
      <c r="DS715" s="244"/>
      <c r="DT715" s="244"/>
      <c r="DU715" s="244"/>
      <c r="DV715" s="244"/>
      <c r="DW715" s="244"/>
      <c r="DX715" s="244"/>
      <c r="DY715" s="244"/>
      <c r="DZ715" s="244"/>
      <c r="EA715" s="244"/>
      <c r="EB715" s="244"/>
      <c r="EC715" s="245">
        <v>400000</v>
      </c>
      <c r="ED715" s="244"/>
      <c r="EE715" s="245">
        <v>312000</v>
      </c>
      <c r="EK715" s="242">
        <v>50.2</v>
      </c>
      <c r="EO715" s="244"/>
      <c r="EP715" s="244"/>
      <c r="GA715" s="254">
        <v>11.571535247447809</v>
      </c>
      <c r="GB715" s="254"/>
      <c r="GC715" s="254">
        <v>64.576759993627263</v>
      </c>
      <c r="GD715" s="254"/>
      <c r="GE715" s="254">
        <v>149.82534351170233</v>
      </c>
      <c r="GF715" s="254"/>
      <c r="GG715" s="254">
        <v>134.55250632740794</v>
      </c>
      <c r="GH715" s="254"/>
      <c r="GI715" s="254">
        <v>67.87517270939972</v>
      </c>
      <c r="GJ715" s="254"/>
      <c r="GK715" s="254">
        <v>12.45969342458773</v>
      </c>
      <c r="GL715" s="254"/>
      <c r="GM715" s="254">
        <v>0</v>
      </c>
      <c r="GN715" s="254"/>
      <c r="GO715" s="254">
        <v>77.204947481915355</v>
      </c>
      <c r="GP715" s="254"/>
      <c r="GQ715" s="254">
        <v>3554</v>
      </c>
      <c r="GR715" s="254"/>
      <c r="GS715" s="254">
        <v>66.5</v>
      </c>
      <c r="GT715" s="254"/>
      <c r="GU715" s="184">
        <v>47.9</v>
      </c>
      <c r="GV715" s="184"/>
      <c r="GW715" s="184">
        <v>55</v>
      </c>
      <c r="GX715" s="184"/>
      <c r="GY715" s="184">
        <v>39.299999999999997</v>
      </c>
      <c r="GZ715" s="184"/>
      <c r="HC715" s="184"/>
      <c r="HG715" s="184">
        <v>871.2415191648098</v>
      </c>
      <c r="HH715" s="184"/>
      <c r="HI715" s="184">
        <v>4368.7254337430841</v>
      </c>
      <c r="HJ715" s="184"/>
      <c r="HK715" s="184">
        <v>237.33820694489648</v>
      </c>
      <c r="HL715" s="184"/>
      <c r="HM715" s="184">
        <v>6438.1743985178882</v>
      </c>
      <c r="HO715" s="183">
        <v>687.30680398847278</v>
      </c>
      <c r="HQ715" s="154"/>
      <c r="HS715" s="238">
        <v>11</v>
      </c>
      <c r="HT715" s="154"/>
      <c r="HU715" s="239"/>
      <c r="HW715" s="239">
        <v>85.98838087</v>
      </c>
      <c r="HX715" s="239"/>
      <c r="HY715" s="154"/>
      <c r="HZ715" s="154"/>
      <c r="IA715" s="184">
        <v>5</v>
      </c>
      <c r="IB715" s="184"/>
      <c r="IC715" s="184">
        <v>110</v>
      </c>
      <c r="ID715" s="184"/>
      <c r="IE715" s="185">
        <v>0.26675205980596428</v>
      </c>
      <c r="IF715" s="185"/>
      <c r="IG715" s="184">
        <v>5.8685453157312146</v>
      </c>
    </row>
    <row r="716" spans="1:241" ht="15" customHeight="1" x14ac:dyDescent="0.25">
      <c r="A716" s="198">
        <v>713</v>
      </c>
      <c r="B716" s="155"/>
      <c r="C716" s="244"/>
      <c r="D716" s="244"/>
      <c r="E716" s="245">
        <v>166699</v>
      </c>
      <c r="F716" s="244"/>
      <c r="G716" s="244"/>
      <c r="H716" s="244"/>
      <c r="I716" s="244"/>
      <c r="J716" s="244"/>
      <c r="K716" s="244"/>
      <c r="L716" s="244"/>
      <c r="M716" s="244"/>
      <c r="N716" s="244"/>
      <c r="O716" s="244"/>
      <c r="P716" s="244"/>
      <c r="Q716" s="244"/>
      <c r="R716" s="244"/>
      <c r="S716" s="244"/>
      <c r="U716" s="244"/>
      <c r="V716" s="244"/>
      <c r="W716" s="244"/>
      <c r="X716" s="244"/>
      <c r="Y716" s="244"/>
      <c r="Z716" s="244"/>
      <c r="AA716" s="244"/>
      <c r="AB716" s="244"/>
      <c r="AC716" s="244"/>
      <c r="AD716" s="244"/>
      <c r="AE716" s="244"/>
      <c r="AF716" s="244"/>
      <c r="AG716" s="244"/>
      <c r="AH716" s="244"/>
      <c r="AI716" s="244"/>
      <c r="AJ716" s="244"/>
      <c r="AK716" s="244"/>
      <c r="AL716" s="244"/>
      <c r="AM716" s="244"/>
      <c r="AN716" s="244"/>
      <c r="AO716" s="244"/>
      <c r="AP716" s="244"/>
      <c r="AQ716" s="244"/>
      <c r="AR716" s="244"/>
      <c r="AS716" s="244"/>
      <c r="AT716" s="244"/>
      <c r="AU716" s="244"/>
      <c r="AV716" s="244"/>
      <c r="AW716" s="244"/>
      <c r="AX716" s="244"/>
      <c r="AY716" s="244"/>
      <c r="AZ716" s="244"/>
      <c r="BA716" s="244"/>
      <c r="BB716" s="244"/>
      <c r="BC716" s="268">
        <v>1740</v>
      </c>
      <c r="BD716" s="240"/>
      <c r="BE716" s="268">
        <v>562</v>
      </c>
      <c r="BF716" s="240"/>
      <c r="BG716" s="268">
        <v>335</v>
      </c>
      <c r="BH716" s="240"/>
      <c r="BI716" s="268">
        <v>100</v>
      </c>
      <c r="BJ716" s="244"/>
      <c r="BK716" s="244"/>
      <c r="BL716" s="244"/>
      <c r="BM716" s="244"/>
      <c r="BN716" s="244"/>
      <c r="BO716" s="244"/>
      <c r="BP716" s="244"/>
      <c r="BQ716" s="244"/>
      <c r="BR716" s="244"/>
      <c r="BS716" s="244"/>
      <c r="BT716" s="244"/>
      <c r="BU716" s="244"/>
      <c r="BW716" s="244"/>
      <c r="BX716" s="244"/>
      <c r="BY716" s="244"/>
      <c r="BZ716" s="244"/>
      <c r="CA716" s="244"/>
      <c r="CB716" s="244"/>
      <c r="CC716" s="244"/>
      <c r="CE716" s="244"/>
      <c r="CF716" s="244"/>
      <c r="CG716" s="244"/>
      <c r="CH716" s="244"/>
      <c r="CI716" s="244"/>
      <c r="CJ716" s="244"/>
      <c r="CK716" s="244"/>
      <c r="CL716" s="244"/>
      <c r="CM716" s="244"/>
      <c r="CN716" s="244"/>
      <c r="CO716" s="257">
        <v>5.4</v>
      </c>
      <c r="CP716" s="244"/>
      <c r="CQ716" s="244"/>
      <c r="CR716" s="244"/>
      <c r="CS716" s="244"/>
      <c r="CT716" s="244"/>
      <c r="CU716" s="244"/>
      <c r="CV716" s="244"/>
      <c r="CW716" s="244"/>
      <c r="CX716" s="244"/>
      <c r="CY716" s="244"/>
      <c r="CZ716" s="244"/>
      <c r="DA716" s="244"/>
      <c r="DE716" s="244"/>
      <c r="DF716" s="244"/>
      <c r="DG716" s="244"/>
      <c r="DH716" s="244"/>
      <c r="DI716" s="244"/>
      <c r="DJ716" s="244"/>
      <c r="DK716" s="244"/>
      <c r="DL716" s="244"/>
      <c r="DM716" s="244"/>
      <c r="DN716" s="244"/>
      <c r="DO716" s="244"/>
      <c r="DP716" s="244"/>
      <c r="DQ716" s="244"/>
      <c r="DR716" s="244"/>
      <c r="DS716" s="244"/>
      <c r="DT716" s="244"/>
      <c r="DU716" s="244"/>
      <c r="DV716" s="244"/>
      <c r="DW716" s="244"/>
      <c r="DX716" s="244"/>
      <c r="DY716" s="244"/>
      <c r="DZ716" s="244"/>
      <c r="EA716" s="244"/>
      <c r="EB716" s="244"/>
      <c r="EC716" s="245">
        <v>440000</v>
      </c>
      <c r="ED716" s="244"/>
      <c r="EE716" s="245">
        <v>335000</v>
      </c>
      <c r="EK716" s="242">
        <v>56.2</v>
      </c>
      <c r="EO716" s="244"/>
      <c r="EP716" s="244"/>
      <c r="GA716" s="254">
        <v>14.59466240127475</v>
      </c>
      <c r="GC716" s="254">
        <v>67.217735948743297</v>
      </c>
      <c r="GE716" s="254">
        <v>156.37451544778256</v>
      </c>
      <c r="GG716" s="254">
        <v>146.34734254810948</v>
      </c>
      <c r="GI716" s="254">
        <v>70.282756224647841</v>
      </c>
      <c r="GK716" s="254">
        <v>18.210123055556526</v>
      </c>
      <c r="GM716" s="254">
        <v>0</v>
      </c>
      <c r="GO716" s="254">
        <v>85.657184250747747</v>
      </c>
      <c r="GP716" s="254"/>
      <c r="GQ716" s="254">
        <v>3933</v>
      </c>
      <c r="GR716" s="254"/>
      <c r="GS716" s="254">
        <v>65.2</v>
      </c>
      <c r="GT716" s="254"/>
      <c r="GU716" s="184">
        <v>53.7</v>
      </c>
      <c r="GV716" s="184"/>
      <c r="GW716" s="184">
        <v>57.1</v>
      </c>
      <c r="GX716" s="184"/>
      <c r="GY716" s="184">
        <v>40.799999999999997</v>
      </c>
      <c r="GZ716" s="184"/>
      <c r="HC716" s="184"/>
      <c r="HG716" s="184">
        <v>921.05804999245038</v>
      </c>
      <c r="HH716" s="184"/>
      <c r="HI716" s="184">
        <v>4673.0083778305489</v>
      </c>
      <c r="HJ716" s="184"/>
      <c r="HK716" s="184">
        <v>302.44380081719311</v>
      </c>
      <c r="HL716" s="184"/>
      <c r="HM716" s="184">
        <v>7253.1605605962859</v>
      </c>
      <c r="HO716" s="183">
        <v>856.23630829676824</v>
      </c>
      <c r="HQ716" s="154"/>
      <c r="HS716" s="238">
        <v>11</v>
      </c>
      <c r="HT716" s="154"/>
      <c r="HU716" s="239"/>
      <c r="HW716" s="239">
        <v>88.533566150000013</v>
      </c>
      <c r="HX716" s="239"/>
      <c r="HY716" s="154"/>
      <c r="HZ716" s="154"/>
      <c r="IA716" s="184">
        <v>5</v>
      </c>
      <c r="IB716" s="184"/>
      <c r="IC716" s="184">
        <v>100</v>
      </c>
      <c r="ID716" s="184"/>
      <c r="IE716" s="185">
        <v>0.25276653518421444</v>
      </c>
      <c r="IF716" s="185"/>
      <c r="IG716" s="184">
        <v>5.0553307036842892</v>
      </c>
    </row>
    <row r="717" spans="1:241" ht="15" customHeight="1" x14ac:dyDescent="0.25">
      <c r="A717" s="156">
        <v>714</v>
      </c>
      <c r="B717" s="155"/>
      <c r="C717" s="244"/>
      <c r="D717" s="244"/>
      <c r="E717" s="245">
        <v>179376</v>
      </c>
      <c r="F717" s="244"/>
      <c r="G717" s="244"/>
      <c r="H717" s="244"/>
      <c r="I717" s="244"/>
      <c r="J717" s="244"/>
      <c r="K717" s="244"/>
      <c r="L717" s="244"/>
      <c r="M717" s="244"/>
      <c r="N717" s="244"/>
      <c r="O717" s="244"/>
      <c r="P717" s="244"/>
      <c r="Q717" s="244"/>
      <c r="R717" s="244"/>
      <c r="S717" s="244"/>
      <c r="U717" s="244"/>
      <c r="V717" s="244"/>
      <c r="W717" s="244"/>
      <c r="X717" s="244"/>
      <c r="Y717" s="244"/>
      <c r="Z717" s="244"/>
      <c r="AA717" s="244"/>
      <c r="AB717" s="244"/>
      <c r="AC717" s="244"/>
      <c r="AD717" s="244"/>
      <c r="AE717" s="244"/>
      <c r="AF717" s="244"/>
      <c r="AG717" s="244"/>
      <c r="AH717" s="244"/>
      <c r="AI717" s="244"/>
      <c r="AJ717" s="244"/>
      <c r="AK717" s="244"/>
      <c r="AL717" s="244"/>
      <c r="AM717" s="244"/>
      <c r="AN717" s="244"/>
      <c r="AO717" s="244"/>
      <c r="AP717" s="244"/>
      <c r="AQ717" s="244"/>
      <c r="AR717" s="244"/>
      <c r="AS717" s="244"/>
      <c r="AT717" s="244"/>
      <c r="AU717" s="244"/>
      <c r="AV717" s="244"/>
      <c r="AW717" s="244"/>
      <c r="AX717" s="244"/>
      <c r="AY717" s="244"/>
      <c r="AZ717" s="244"/>
      <c r="BA717" s="244"/>
      <c r="BB717" s="244"/>
      <c r="BC717" s="244">
        <v>2092</v>
      </c>
      <c r="BD717" s="244"/>
      <c r="BE717" s="244">
        <v>558</v>
      </c>
      <c r="BF717" s="244"/>
      <c r="BG717" s="244">
        <v>397</v>
      </c>
      <c r="BH717" s="244"/>
      <c r="BI717" s="244">
        <v>150</v>
      </c>
      <c r="BJ717" s="244"/>
      <c r="BK717" s="244"/>
      <c r="BL717" s="244"/>
      <c r="BM717" s="244"/>
      <c r="BN717" s="244"/>
      <c r="BO717" s="244"/>
      <c r="BP717" s="244"/>
      <c r="BQ717" s="244"/>
      <c r="BR717" s="244"/>
      <c r="BS717" s="244"/>
      <c r="BT717" s="244"/>
      <c r="BU717" s="244"/>
      <c r="BW717" s="244"/>
      <c r="BX717" s="244"/>
      <c r="BY717" s="244"/>
      <c r="BZ717" s="244"/>
      <c r="CA717" s="244"/>
      <c r="CB717" s="244"/>
      <c r="CC717" s="244"/>
      <c r="CE717" s="244"/>
      <c r="CF717" s="244"/>
      <c r="CG717" s="244"/>
      <c r="CH717" s="244"/>
      <c r="CI717" s="244"/>
      <c r="CJ717" s="244"/>
      <c r="CK717" s="244"/>
      <c r="CL717" s="244"/>
      <c r="CM717" s="244"/>
      <c r="CN717" s="244"/>
      <c r="CO717" s="257">
        <v>6.5</v>
      </c>
      <c r="CP717" s="244"/>
      <c r="CQ717" s="244"/>
      <c r="CR717" s="244"/>
      <c r="CS717" s="244"/>
      <c r="CT717" s="244"/>
      <c r="CU717" s="244"/>
      <c r="CV717" s="244"/>
      <c r="CW717" s="244"/>
      <c r="CX717" s="244"/>
      <c r="CY717" s="244"/>
      <c r="CZ717" s="244"/>
      <c r="DA717" s="244"/>
      <c r="DE717" s="244"/>
      <c r="DF717" s="244"/>
      <c r="DG717" s="244"/>
      <c r="DH717" s="244"/>
      <c r="DI717" s="244"/>
      <c r="DJ717" s="244"/>
      <c r="DK717" s="244"/>
      <c r="DL717" s="244"/>
      <c r="DM717" s="244"/>
      <c r="DN717" s="244"/>
      <c r="DO717" s="244"/>
      <c r="DP717" s="244"/>
      <c r="DQ717" s="244"/>
      <c r="DR717" s="244"/>
      <c r="DS717" s="244"/>
      <c r="DT717" s="244"/>
      <c r="DU717" s="244"/>
      <c r="DV717" s="244"/>
      <c r="DW717" s="244"/>
      <c r="DX717" s="244"/>
      <c r="DY717" s="244"/>
      <c r="DZ717" s="244"/>
      <c r="EA717" s="244"/>
      <c r="EB717" s="244"/>
      <c r="EC717" s="245">
        <v>520000</v>
      </c>
      <c r="ED717" s="244"/>
      <c r="EE717" s="245">
        <v>379000</v>
      </c>
      <c r="EK717" s="242">
        <v>55.2</v>
      </c>
      <c r="EO717" s="244"/>
      <c r="EP717" s="244"/>
      <c r="GA717" s="254">
        <v>12.066849977492065</v>
      </c>
      <c r="GC717" s="254">
        <v>75.645262972057637</v>
      </c>
      <c r="GE717" s="254">
        <v>152.3270864879461</v>
      </c>
      <c r="GG717" s="254">
        <v>158.52721398486736</v>
      </c>
      <c r="GI717" s="254">
        <v>72.183825925575761</v>
      </c>
      <c r="GK717" s="254">
        <v>16.7495460526752</v>
      </c>
      <c r="GM717" s="254">
        <v>0</v>
      </c>
      <c r="GO717" s="254">
        <v>88.201905289689705</v>
      </c>
      <c r="GP717" s="254"/>
      <c r="GQ717" s="254">
        <v>4059</v>
      </c>
      <c r="GR717" s="254"/>
      <c r="GS717" s="254">
        <v>69.804298235082243</v>
      </c>
      <c r="GT717" s="254"/>
      <c r="GU717" s="184">
        <v>53.058645096056622</v>
      </c>
      <c r="GV717" s="184"/>
      <c r="GW717" s="184">
        <v>56.304093567251456</v>
      </c>
      <c r="GX717" s="184"/>
      <c r="GY717" s="184">
        <v>40.8187134502924</v>
      </c>
      <c r="GZ717" s="184"/>
      <c r="HC717" s="184"/>
      <c r="HG717" s="184">
        <v>901.40647469397777</v>
      </c>
      <c r="HH717" s="184"/>
      <c r="HI717" s="184">
        <v>4026.0776542387148</v>
      </c>
      <c r="HJ717" s="184"/>
      <c r="HK717" s="184">
        <v>295.93840973659292</v>
      </c>
      <c r="HL717" s="184"/>
      <c r="HM717" s="184">
        <v>6402.3534776051347</v>
      </c>
      <c r="HO717" s="183">
        <v>917.25990435924302</v>
      </c>
      <c r="HQ717" s="154"/>
      <c r="HS717" s="238">
        <v>14</v>
      </c>
      <c r="HT717" s="154"/>
      <c r="HU717" s="239"/>
      <c r="HW717" s="239">
        <v>87.822812060000004</v>
      </c>
      <c r="HX717" s="239"/>
      <c r="HY717" s="154"/>
      <c r="HZ717" s="154"/>
      <c r="IA717" s="184">
        <v>10.666666666666666</v>
      </c>
      <c r="IB717" s="184"/>
      <c r="IC717" s="184">
        <v>142.66666666666666</v>
      </c>
      <c r="ID717" s="184"/>
      <c r="IE717" s="185">
        <v>0.51237215221974175</v>
      </c>
      <c r="IF717" s="185"/>
      <c r="IG717" s="184">
        <v>6.8529775359390461</v>
      </c>
    </row>
    <row r="718" spans="1:241" ht="15" customHeight="1" x14ac:dyDescent="0.25">
      <c r="A718" s="156">
        <v>715</v>
      </c>
      <c r="B718" s="155"/>
      <c r="C718" s="244"/>
      <c r="D718" s="244"/>
      <c r="E718" s="245">
        <v>190642</v>
      </c>
      <c r="F718" s="244"/>
      <c r="G718" s="244"/>
      <c r="H718" s="244"/>
      <c r="I718" s="244"/>
      <c r="J718" s="244"/>
      <c r="K718" s="244"/>
      <c r="L718" s="244"/>
      <c r="M718" s="244"/>
      <c r="N718" s="244"/>
      <c r="O718" s="244"/>
      <c r="P718" s="244"/>
      <c r="Q718" s="244"/>
      <c r="R718" s="244"/>
      <c r="S718" s="244"/>
      <c r="U718" s="244"/>
      <c r="V718" s="244"/>
      <c r="W718" s="244"/>
      <c r="X718" s="244"/>
      <c r="Y718" s="244"/>
      <c r="Z718" s="244"/>
      <c r="AA718" s="244"/>
      <c r="AB718" s="244"/>
      <c r="AC718" s="244"/>
      <c r="AD718" s="244"/>
      <c r="AE718" s="244"/>
      <c r="AF718" s="244"/>
      <c r="AG718" s="244"/>
      <c r="AH718" s="244"/>
      <c r="AI718" s="244"/>
      <c r="AJ718" s="244"/>
      <c r="AK718" s="244"/>
      <c r="AL718" s="244"/>
      <c r="AM718" s="244"/>
      <c r="AN718" s="244"/>
      <c r="AO718" s="244"/>
      <c r="AP718" s="244"/>
      <c r="AQ718" s="244"/>
      <c r="AR718" s="244"/>
      <c r="AS718" s="244"/>
      <c r="AT718" s="244"/>
      <c r="AU718" s="244"/>
      <c r="AV718" s="244"/>
      <c r="AW718" s="244"/>
      <c r="AX718" s="244"/>
      <c r="AY718" s="244"/>
      <c r="AZ718" s="244"/>
      <c r="BA718" s="244"/>
      <c r="BB718" s="244"/>
      <c r="BC718" s="244">
        <v>5380</v>
      </c>
      <c r="BD718" s="244"/>
      <c r="BE718" s="244">
        <v>1768</v>
      </c>
      <c r="BF718" s="244"/>
      <c r="BG718" s="244">
        <v>317</v>
      </c>
      <c r="BH718" s="244"/>
      <c r="BI718" s="244">
        <v>3295</v>
      </c>
      <c r="BJ718" s="244"/>
      <c r="BK718" s="244"/>
      <c r="BL718" s="244"/>
      <c r="BM718" s="244"/>
      <c r="BN718" s="244"/>
      <c r="BO718" s="244"/>
      <c r="BP718" s="244"/>
      <c r="BQ718" s="244"/>
      <c r="BR718" s="244"/>
      <c r="BS718" s="244"/>
      <c r="BT718" s="244"/>
      <c r="BU718" s="244"/>
      <c r="BW718" s="244"/>
      <c r="BX718" s="244"/>
      <c r="BY718" s="244"/>
      <c r="BZ718" s="244"/>
      <c r="CA718" s="244"/>
      <c r="CB718" s="244"/>
      <c r="CC718" s="244"/>
      <c r="CE718" s="244"/>
      <c r="CF718" s="244"/>
      <c r="CG718" s="244"/>
      <c r="CH718" s="244"/>
      <c r="CI718" s="244"/>
      <c r="CJ718" s="244"/>
      <c r="CK718" s="244"/>
      <c r="CL718" s="244"/>
      <c r="CM718" s="244"/>
      <c r="CN718" s="244"/>
      <c r="CO718" s="257">
        <v>7.7</v>
      </c>
      <c r="CP718" s="244"/>
      <c r="CQ718" s="244"/>
      <c r="CR718" s="244"/>
      <c r="CS718" s="244"/>
      <c r="CT718" s="244"/>
      <c r="CU718" s="244"/>
      <c r="CV718" s="244"/>
      <c r="CW718" s="244"/>
      <c r="CX718" s="244"/>
      <c r="CY718" s="244"/>
      <c r="CZ718" s="244"/>
      <c r="DA718" s="244"/>
      <c r="DE718" s="244"/>
      <c r="DF718" s="244"/>
      <c r="DG718" s="244"/>
      <c r="DH718" s="244"/>
      <c r="DI718" s="244"/>
      <c r="DJ718" s="244"/>
      <c r="DK718" s="244"/>
      <c r="DL718" s="244"/>
      <c r="DM718" s="244"/>
      <c r="DN718" s="244"/>
      <c r="DO718" s="244"/>
      <c r="DP718" s="244"/>
      <c r="DQ718" s="244"/>
      <c r="DR718" s="244"/>
      <c r="DS718" s="244"/>
      <c r="DT718" s="244"/>
      <c r="DU718" s="244"/>
      <c r="DV718" s="244"/>
      <c r="DW718" s="244"/>
      <c r="DX718" s="244"/>
      <c r="DY718" s="244"/>
      <c r="DZ718" s="244"/>
      <c r="EA718" s="244"/>
      <c r="EB718" s="244"/>
      <c r="EC718" s="245">
        <v>565000</v>
      </c>
      <c r="ED718" s="244"/>
      <c r="EE718" s="245">
        <v>405000</v>
      </c>
      <c r="EK718" s="242">
        <v>49.5</v>
      </c>
      <c r="EO718" s="244"/>
      <c r="EP718" s="244"/>
      <c r="GA718" s="254">
        <v>11.800971657844922</v>
      </c>
      <c r="GB718" s="254"/>
      <c r="GC718" s="254">
        <v>62.184502268905106</v>
      </c>
      <c r="GD718" s="254"/>
      <c r="GE718" s="254">
        <v>149.27495835195481</v>
      </c>
      <c r="GF718" s="254"/>
      <c r="GG718" s="254">
        <v>145.39815988976957</v>
      </c>
      <c r="GH718" s="254"/>
      <c r="GI718" s="254">
        <v>68.141672086064801</v>
      </c>
      <c r="GJ718" s="254"/>
      <c r="GK718" s="254">
        <v>14.106884708642344</v>
      </c>
      <c r="GL718" s="254"/>
      <c r="GM718" s="254">
        <v>0.92071205508918985</v>
      </c>
      <c r="GN718" s="254"/>
      <c r="GO718" s="254">
        <v>82.599861988711908</v>
      </c>
      <c r="GP718" s="254"/>
      <c r="GQ718" s="254">
        <v>4207</v>
      </c>
      <c r="GR718" s="254"/>
      <c r="GS718" s="254">
        <v>68.599999999999994</v>
      </c>
      <c r="GT718" s="254"/>
      <c r="GU718" s="184">
        <v>55.3</v>
      </c>
      <c r="GV718" s="184"/>
      <c r="GW718" s="184">
        <v>58.2</v>
      </c>
      <c r="GX718" s="184"/>
      <c r="GY718" s="184">
        <v>40.9</v>
      </c>
      <c r="GZ718" s="184"/>
      <c r="HC718" s="184"/>
      <c r="HG718" s="184">
        <v>1003.0240053760095</v>
      </c>
      <c r="HH718" s="184"/>
      <c r="HI718" s="184">
        <v>3454.5839192603007</v>
      </c>
      <c r="HJ718" s="184"/>
      <c r="HK718" s="184">
        <v>280.00049777866269</v>
      </c>
      <c r="HL718" s="184"/>
      <c r="HM718" s="184">
        <v>5825.254800452979</v>
      </c>
      <c r="HO718" s="183">
        <v>1124.3123450502835</v>
      </c>
      <c r="HQ718" s="154"/>
      <c r="HS718" s="238">
        <v>13</v>
      </c>
      <c r="HT718" s="154"/>
      <c r="HU718" s="239"/>
      <c r="HW718" s="239">
        <v>90.342545319999999</v>
      </c>
      <c r="HX718" s="239"/>
      <c r="HY718" s="154"/>
      <c r="HZ718" s="154"/>
      <c r="IA718" s="184"/>
      <c r="IB718" s="184"/>
      <c r="ID718" s="184"/>
      <c r="IE718" s="185"/>
      <c r="IF718" s="185"/>
      <c r="IG718" s="184"/>
    </row>
    <row r="719" spans="1:241" ht="15" customHeight="1" x14ac:dyDescent="0.25">
      <c r="A719" s="156">
        <v>716</v>
      </c>
      <c r="B719" s="155"/>
      <c r="C719" s="244"/>
      <c r="D719" s="244"/>
      <c r="E719" s="245">
        <v>202250</v>
      </c>
      <c r="F719" s="244"/>
      <c r="G719" s="244"/>
      <c r="H719" s="244"/>
      <c r="I719" s="244"/>
      <c r="J719" s="244"/>
      <c r="K719" s="244"/>
      <c r="L719" s="244"/>
      <c r="M719" s="244"/>
      <c r="N719" s="244"/>
      <c r="O719" s="244"/>
      <c r="P719" s="244"/>
      <c r="Q719" s="244"/>
      <c r="R719" s="244"/>
      <c r="S719" s="244"/>
      <c r="U719" s="244"/>
      <c r="V719" s="244"/>
      <c r="W719" s="244"/>
      <c r="X719" s="244"/>
      <c r="Y719" s="244"/>
      <c r="Z719" s="244"/>
      <c r="AA719" s="244"/>
      <c r="AB719" s="244"/>
      <c r="AC719" s="244"/>
      <c r="AD719" s="244"/>
      <c r="AE719" s="244"/>
      <c r="AF719" s="244"/>
      <c r="AG719" s="244"/>
      <c r="AH719" s="244"/>
      <c r="AI719" s="244"/>
      <c r="AJ719" s="244"/>
      <c r="AK719" s="244"/>
      <c r="AL719" s="244"/>
      <c r="AM719" s="244"/>
      <c r="AN719" s="244"/>
      <c r="AO719" s="244"/>
      <c r="AP719" s="244"/>
      <c r="AQ719" s="244"/>
      <c r="AR719" s="244"/>
      <c r="AS719" s="244"/>
      <c r="AT719" s="244"/>
      <c r="AU719" s="244"/>
      <c r="AV719" s="244"/>
      <c r="AW719" s="244"/>
      <c r="AX719" s="244"/>
      <c r="AY719" s="244"/>
      <c r="AZ719" s="244"/>
      <c r="BA719" s="244"/>
      <c r="BB719" s="244"/>
      <c r="BC719" s="244">
        <v>5917</v>
      </c>
      <c r="BD719" s="244"/>
      <c r="BE719" s="244">
        <v>1641</v>
      </c>
      <c r="BF719" s="244"/>
      <c r="BG719" s="244">
        <v>387</v>
      </c>
      <c r="BH719" s="244"/>
      <c r="BI719" s="244">
        <v>3889</v>
      </c>
      <c r="BJ719" s="244"/>
      <c r="BK719" s="244"/>
      <c r="BL719" s="244"/>
      <c r="BM719" s="244"/>
      <c r="BN719" s="244"/>
      <c r="BO719" s="244"/>
      <c r="BP719" s="244"/>
      <c r="BQ719" s="244"/>
      <c r="BR719" s="244"/>
      <c r="BS719" s="244"/>
      <c r="BT719" s="244"/>
      <c r="BU719" s="244"/>
      <c r="BW719" s="244"/>
      <c r="BX719" s="244"/>
      <c r="BY719" s="244"/>
      <c r="BZ719" s="244"/>
      <c r="CA719" s="244"/>
      <c r="CB719" s="244"/>
      <c r="CC719" s="244"/>
      <c r="CE719" s="244"/>
      <c r="CF719" s="244"/>
      <c r="CG719" s="244"/>
      <c r="CH719" s="244"/>
      <c r="CI719" s="244"/>
      <c r="CJ719" s="244"/>
      <c r="CK719" s="244"/>
      <c r="CL719" s="244"/>
      <c r="CM719" s="244"/>
      <c r="CN719" s="244"/>
      <c r="CO719" s="257">
        <v>4.5999999999999996</v>
      </c>
      <c r="CP719" s="244"/>
      <c r="CQ719" s="244"/>
      <c r="CR719" s="244"/>
      <c r="CS719" s="244"/>
      <c r="CT719" s="244"/>
      <c r="CU719" s="244"/>
      <c r="CV719" s="244"/>
      <c r="CW719" s="244"/>
      <c r="CX719" s="244"/>
      <c r="CY719" s="244"/>
      <c r="CZ719" s="244"/>
      <c r="DA719" s="244"/>
      <c r="DE719" s="244"/>
      <c r="DF719" s="244"/>
      <c r="DG719" s="244"/>
      <c r="DH719" s="244"/>
      <c r="DI719" s="244"/>
      <c r="DJ719" s="244"/>
      <c r="DK719" s="244"/>
      <c r="DL719" s="244"/>
      <c r="DM719" s="244"/>
      <c r="DN719" s="244"/>
      <c r="DO719" s="244"/>
      <c r="DP719" s="244"/>
      <c r="DQ719" s="244"/>
      <c r="DR719" s="244"/>
      <c r="DS719" s="244"/>
      <c r="DT719" s="244"/>
      <c r="DU719" s="244"/>
      <c r="DV719" s="244"/>
      <c r="DW719" s="244"/>
      <c r="DX719" s="244"/>
      <c r="DY719" s="244"/>
      <c r="DZ719" s="244"/>
      <c r="EA719" s="244"/>
      <c r="EB719" s="244"/>
      <c r="EC719" s="245">
        <v>558450</v>
      </c>
      <c r="ED719" s="244"/>
      <c r="EE719" s="245">
        <v>410750</v>
      </c>
      <c r="EK719" s="242">
        <v>50.6</v>
      </c>
      <c r="EO719" s="244"/>
      <c r="EP719" s="244"/>
      <c r="GA719" s="254">
        <v>10.231310906968655</v>
      </c>
      <c r="GB719" s="254"/>
      <c r="GC719" s="254">
        <v>61.406242512622107</v>
      </c>
      <c r="GD719" s="254"/>
      <c r="GE719" s="254">
        <v>151.46386824688116</v>
      </c>
      <c r="GF719" s="254"/>
      <c r="GG719" s="254">
        <v>154.08237679543501</v>
      </c>
      <c r="GH719" s="254"/>
      <c r="GI719" s="254">
        <v>72.229911074447116</v>
      </c>
      <c r="GJ719" s="254"/>
      <c r="GK719" s="254">
        <v>15.347750708251445</v>
      </c>
      <c r="GL719" s="254"/>
      <c r="GM719" s="254">
        <v>0.95236785697929349</v>
      </c>
      <c r="GN719" s="254"/>
      <c r="GO719" s="254">
        <v>75.524856347425711</v>
      </c>
      <c r="GP719" s="254"/>
      <c r="GQ719" s="254">
        <v>4340</v>
      </c>
      <c r="GR719" s="254"/>
      <c r="GS719" s="254">
        <v>68.150000000000006</v>
      </c>
      <c r="GT719" s="254"/>
      <c r="GU719" s="184">
        <v>54.4</v>
      </c>
      <c r="GV719" s="184"/>
      <c r="GW719" s="184">
        <v>58.2</v>
      </c>
      <c r="GX719" s="184"/>
      <c r="GY719" s="184">
        <v>40.9</v>
      </c>
      <c r="GZ719" s="184"/>
      <c r="HC719" s="184"/>
      <c r="HG719" s="184">
        <v>959.01193184710633</v>
      </c>
      <c r="HH719" s="184"/>
      <c r="HI719" s="184">
        <v>3394.7221058319988</v>
      </c>
      <c r="HJ719" s="184"/>
      <c r="HK719" s="184">
        <v>350.08438835088322</v>
      </c>
      <c r="HL719" s="184"/>
      <c r="HM719" s="184">
        <v>5993.3350824499639</v>
      </c>
      <c r="HO719" s="183">
        <v>1201.3627398242784</v>
      </c>
      <c r="HQ719" s="154"/>
      <c r="HS719" s="238">
        <v>13</v>
      </c>
      <c r="HT719" s="154"/>
      <c r="HU719" s="239"/>
      <c r="HW719" s="239">
        <v>93.1</v>
      </c>
      <c r="HX719" s="239"/>
      <c r="HY719" s="154"/>
      <c r="HZ719" s="154"/>
      <c r="IA719" s="184"/>
      <c r="IB719" s="184"/>
      <c r="ID719" s="184"/>
      <c r="IE719" s="185"/>
      <c r="IF719" s="185"/>
      <c r="IG719" s="184"/>
    </row>
    <row r="720" spans="1:241" ht="15" customHeight="1" x14ac:dyDescent="0.25">
      <c r="A720" s="156">
        <v>717</v>
      </c>
      <c r="B720" s="155"/>
      <c r="C720" s="244"/>
      <c r="D720" s="244"/>
      <c r="E720" s="245">
        <v>214872</v>
      </c>
      <c r="F720" s="244"/>
      <c r="G720" s="244"/>
      <c r="H720" s="244"/>
      <c r="I720" s="244"/>
      <c r="J720" s="244"/>
      <c r="K720" s="244"/>
      <c r="L720" s="244"/>
      <c r="M720" s="244"/>
      <c r="N720" s="244"/>
      <c r="O720" s="244"/>
      <c r="P720" s="244"/>
      <c r="Q720" s="244"/>
      <c r="R720" s="244"/>
      <c r="S720" s="244"/>
      <c r="U720" s="244"/>
      <c r="V720" s="244"/>
      <c r="W720" s="244"/>
      <c r="X720" s="244"/>
      <c r="Y720" s="244"/>
      <c r="Z720" s="244"/>
      <c r="AA720" s="244"/>
      <c r="AB720" s="244"/>
      <c r="AC720" s="244"/>
      <c r="AD720" s="244"/>
      <c r="AE720" s="244"/>
      <c r="AF720" s="244"/>
      <c r="AG720" s="244"/>
      <c r="AH720" s="244"/>
      <c r="AI720" s="244"/>
      <c r="AJ720" s="244"/>
      <c r="AK720" s="244"/>
      <c r="AL720" s="244"/>
      <c r="AM720" s="244"/>
      <c r="AN720" s="244"/>
      <c r="AO720" s="244"/>
      <c r="AP720" s="244"/>
      <c r="AQ720" s="244"/>
      <c r="AR720" s="244"/>
      <c r="AS720" s="244"/>
      <c r="AT720" s="244"/>
      <c r="AU720" s="244"/>
      <c r="AV720" s="244"/>
      <c r="AW720" s="244"/>
      <c r="AX720" s="244"/>
      <c r="AY720" s="244"/>
      <c r="AZ720" s="244"/>
      <c r="BA720" s="244"/>
      <c r="BB720" s="244"/>
      <c r="BC720" s="244">
        <v>5211</v>
      </c>
      <c r="BD720" s="244"/>
      <c r="BE720" s="244">
        <v>1629</v>
      </c>
      <c r="BF720" s="244"/>
      <c r="BG720" s="244">
        <v>336</v>
      </c>
      <c r="BH720" s="244"/>
      <c r="BI720" s="244">
        <v>3246</v>
      </c>
      <c r="BJ720" s="244"/>
      <c r="BK720" s="244"/>
      <c r="BL720" s="244"/>
      <c r="BM720" s="244"/>
      <c r="BN720" s="244"/>
      <c r="BO720" s="244"/>
      <c r="BP720" s="244"/>
      <c r="BQ720" s="244"/>
      <c r="BR720" s="244"/>
      <c r="BS720" s="244"/>
      <c r="BT720" s="244"/>
      <c r="BU720" s="244"/>
      <c r="BW720" s="244"/>
      <c r="BX720" s="244"/>
      <c r="BY720" s="244"/>
      <c r="BZ720" s="244"/>
      <c r="CA720" s="244"/>
      <c r="CB720" s="244"/>
      <c r="CC720" s="244"/>
      <c r="CE720" s="244"/>
      <c r="CF720" s="244"/>
      <c r="CG720" s="244"/>
      <c r="CH720" s="244"/>
      <c r="CI720" s="244"/>
      <c r="CJ720" s="244"/>
      <c r="CK720" s="244"/>
      <c r="CL720" s="244"/>
      <c r="CM720" s="244"/>
      <c r="CN720" s="244"/>
      <c r="CO720" s="257">
        <v>4.3</v>
      </c>
      <c r="CP720" s="244"/>
      <c r="CQ720" s="244"/>
      <c r="CR720" s="244"/>
      <c r="CS720" s="244"/>
      <c r="CT720" s="244"/>
      <c r="CU720" s="244"/>
      <c r="CV720" s="244"/>
      <c r="CW720" s="244"/>
      <c r="CX720" s="244"/>
      <c r="CY720" s="244"/>
      <c r="CZ720" s="244"/>
      <c r="DA720" s="244"/>
      <c r="DE720" s="244"/>
      <c r="DF720" s="244"/>
      <c r="DG720" s="244"/>
      <c r="DH720" s="244"/>
      <c r="DI720" s="244"/>
      <c r="DJ720" s="244"/>
      <c r="DK720" s="244"/>
      <c r="DL720" s="244"/>
      <c r="DM720" s="244"/>
      <c r="DN720" s="244"/>
      <c r="DO720" s="244"/>
      <c r="DP720" s="244"/>
      <c r="DQ720" s="244"/>
      <c r="DR720" s="244"/>
      <c r="DS720" s="244"/>
      <c r="DT720" s="244"/>
      <c r="DU720" s="244"/>
      <c r="DV720" s="244"/>
      <c r="DW720" s="244"/>
      <c r="DX720" s="244"/>
      <c r="DY720" s="244"/>
      <c r="DZ720" s="244"/>
      <c r="EA720" s="244"/>
      <c r="EB720" s="244"/>
      <c r="EC720" s="245">
        <v>577500</v>
      </c>
      <c r="ED720" s="244"/>
      <c r="EE720" s="245">
        <v>426008</v>
      </c>
      <c r="EK720" s="242">
        <v>38.800000000000004</v>
      </c>
      <c r="EO720" s="244"/>
      <c r="EP720" s="244"/>
      <c r="GA720" s="254">
        <v>8.7548933142294434</v>
      </c>
      <c r="GB720" s="254"/>
      <c r="GC720" s="254">
        <v>60.673323051933643</v>
      </c>
      <c r="GD720" s="254"/>
      <c r="GE720" s="254">
        <v>153.49379317942473</v>
      </c>
      <c r="GF720" s="254"/>
      <c r="GG720" s="254">
        <v>161.77001676753918</v>
      </c>
      <c r="GH720" s="254"/>
      <c r="GI720" s="254">
        <v>75.85909336770834</v>
      </c>
      <c r="GJ720" s="254"/>
      <c r="GK720" s="254">
        <v>16.473630554453333</v>
      </c>
      <c r="GL720" s="254"/>
      <c r="GM720" s="254">
        <v>0.98128654213023381</v>
      </c>
      <c r="GN720" s="254"/>
      <c r="GO720" s="254">
        <v>78.054936638095157</v>
      </c>
      <c r="GP720" s="254"/>
      <c r="GQ720" s="254">
        <v>4473</v>
      </c>
      <c r="GR720" s="254"/>
      <c r="GS720" s="254">
        <v>67.7</v>
      </c>
      <c r="GT720" s="254"/>
      <c r="GU720" s="184">
        <v>53.5</v>
      </c>
      <c r="GV720" s="184"/>
      <c r="GW720" s="184"/>
      <c r="GX720" s="184"/>
      <c r="GY720" s="184"/>
      <c r="GZ720" s="184"/>
      <c r="HC720" s="184"/>
      <c r="HG720" s="184">
        <v>1037.2976308816844</v>
      </c>
      <c r="HH720" s="184"/>
      <c r="HI720" s="184">
        <v>3901.2294582180061</v>
      </c>
      <c r="HJ720" s="184"/>
      <c r="HK720" s="184">
        <v>307.45693939920255</v>
      </c>
      <c r="HL720" s="184"/>
      <c r="HM720" s="184">
        <v>6482.0939591363122</v>
      </c>
      <c r="HO720" s="183">
        <v>1238.2645269509051</v>
      </c>
      <c r="HQ720" s="154"/>
      <c r="HS720" s="238">
        <v>13</v>
      </c>
      <c r="HT720" s="154"/>
      <c r="HU720" s="239"/>
      <c r="HW720" s="239">
        <v>97.4</v>
      </c>
      <c r="HX720" s="239"/>
      <c r="HY720" s="154"/>
      <c r="HZ720" s="154"/>
      <c r="IA720" s="184"/>
      <c r="IB720" s="184"/>
      <c r="ID720" s="184"/>
      <c r="IE720" s="185"/>
      <c r="IF720" s="185"/>
      <c r="IG720" s="184"/>
    </row>
    <row r="721" spans="1:241" ht="15" customHeight="1" x14ac:dyDescent="0.25">
      <c r="A721" s="156">
        <v>718</v>
      </c>
      <c r="B721" s="155"/>
      <c r="C721" s="244"/>
      <c r="D721" s="244"/>
      <c r="E721" s="245">
        <v>228088</v>
      </c>
      <c r="F721" s="244"/>
      <c r="G721" s="244"/>
      <c r="H721" s="244"/>
      <c r="I721" s="244"/>
      <c r="J721" s="244"/>
      <c r="K721" s="244"/>
      <c r="L721" s="244"/>
      <c r="M721" s="244"/>
      <c r="N721" s="244"/>
      <c r="O721" s="244"/>
      <c r="P721" s="244"/>
      <c r="Q721" s="244"/>
      <c r="R721" s="244"/>
      <c r="S721" s="244"/>
      <c r="U721" s="244"/>
      <c r="V721" s="244"/>
      <c r="W721" s="244"/>
      <c r="X721" s="244"/>
      <c r="Y721" s="244"/>
      <c r="Z721" s="244"/>
      <c r="AA721" s="244"/>
      <c r="AB721" s="244"/>
      <c r="AC721" s="244"/>
      <c r="AD721" s="244"/>
      <c r="AE721" s="244"/>
      <c r="AF721" s="244"/>
      <c r="AG721" s="244"/>
      <c r="AH721" s="244"/>
      <c r="AI721" s="244"/>
      <c r="AJ721" s="244"/>
      <c r="AK721" s="244"/>
      <c r="AL721" s="244"/>
      <c r="AM721" s="244"/>
      <c r="AN721" s="244"/>
      <c r="AO721" s="244"/>
      <c r="AP721" s="244"/>
      <c r="AQ721" s="244"/>
      <c r="AR721" s="244"/>
      <c r="AS721" s="244"/>
      <c r="AT721" s="244"/>
      <c r="AU721" s="244"/>
      <c r="AV721" s="244"/>
      <c r="AW721" s="244"/>
      <c r="AX721" s="244"/>
      <c r="AY721" s="244"/>
      <c r="AZ721" s="244"/>
      <c r="BA721" s="244"/>
      <c r="BB721" s="244"/>
      <c r="BC721" s="244">
        <v>3822</v>
      </c>
      <c r="BD721" s="244"/>
      <c r="BE721" s="244">
        <v>1275</v>
      </c>
      <c r="BF721" s="244"/>
      <c r="BG721" s="244">
        <v>36</v>
      </c>
      <c r="BH721" s="244"/>
      <c r="BI721" s="244">
        <v>2511</v>
      </c>
      <c r="BJ721" s="244"/>
      <c r="BK721" s="244"/>
      <c r="BL721" s="244"/>
      <c r="BM721" s="244"/>
      <c r="BN721" s="244"/>
      <c r="BO721" s="244"/>
      <c r="BP721" s="244"/>
      <c r="BQ721" s="244"/>
      <c r="BR721" s="244"/>
      <c r="BS721" s="244"/>
      <c r="BT721" s="244"/>
      <c r="BU721" s="244"/>
      <c r="BW721" s="244"/>
      <c r="BX721" s="244"/>
      <c r="BY721" s="244"/>
      <c r="BZ721" s="244"/>
      <c r="CA721" s="244"/>
      <c r="CB721" s="244"/>
      <c r="CC721" s="244"/>
      <c r="CE721" s="244"/>
      <c r="CF721" s="244"/>
      <c r="CG721" s="244"/>
      <c r="CH721" s="244"/>
      <c r="CI721" s="244"/>
      <c r="CJ721" s="244"/>
      <c r="CK721" s="244"/>
      <c r="CL721" s="244"/>
      <c r="CM721" s="244"/>
      <c r="CN721" s="244"/>
      <c r="CO721" s="257">
        <v>4.4000000000000004</v>
      </c>
      <c r="CP721" s="244"/>
      <c r="CQ721" s="244"/>
      <c r="CR721" s="244"/>
      <c r="CS721" s="244"/>
      <c r="CT721" s="244"/>
      <c r="CU721" s="244"/>
      <c r="CV721" s="244"/>
      <c r="CW721" s="244"/>
      <c r="CX721" s="244"/>
      <c r="CY721" s="244"/>
      <c r="CZ721" s="244"/>
      <c r="DA721" s="244"/>
      <c r="DE721" s="244"/>
      <c r="DF721" s="244"/>
      <c r="DG721" s="244"/>
      <c r="DH721" s="244"/>
      <c r="DI721" s="244"/>
      <c r="DJ721" s="244"/>
      <c r="DK721" s="244"/>
      <c r="DL721" s="244"/>
      <c r="DM721" s="244"/>
      <c r="DN721" s="244"/>
      <c r="DO721" s="244"/>
      <c r="DP721" s="244"/>
      <c r="DQ721" s="244"/>
      <c r="DR721" s="244"/>
      <c r="DS721" s="244"/>
      <c r="DT721" s="244"/>
      <c r="DU721" s="244"/>
      <c r="DV721" s="244"/>
      <c r="DW721" s="244"/>
      <c r="DX721" s="244"/>
      <c r="DY721" s="244"/>
      <c r="DZ721" s="244"/>
      <c r="EA721" s="244"/>
      <c r="EB721" s="244"/>
      <c r="EC721" s="245">
        <v>620000</v>
      </c>
      <c r="ED721" s="244"/>
      <c r="EE721" s="245">
        <v>430550</v>
      </c>
      <c r="EK721" s="242">
        <v>27.6</v>
      </c>
      <c r="EO721" s="244"/>
      <c r="EP721" s="244"/>
      <c r="GA721" s="254">
        <v>7.4717008212055305</v>
      </c>
      <c r="GB721" s="254"/>
      <c r="GC721" s="254">
        <v>62.156004870786319</v>
      </c>
      <c r="GD721" s="254"/>
      <c r="GE721" s="254">
        <v>150.49374265224588</v>
      </c>
      <c r="GF721" s="254"/>
      <c r="GG721" s="254">
        <v>167.46700912758925</v>
      </c>
      <c r="GH721" s="254"/>
      <c r="GI721" s="254">
        <v>81.065472767239982</v>
      </c>
      <c r="GJ721" s="254"/>
      <c r="GK721" s="254">
        <v>16.14171340405726</v>
      </c>
      <c r="GL721" s="254"/>
      <c r="GM721" s="254">
        <v>0.93698676588340768</v>
      </c>
      <c r="GN721" s="254"/>
      <c r="GO721" s="254">
        <v>78.245990243152477</v>
      </c>
      <c r="GP721" s="254"/>
      <c r="GQ721" s="254"/>
      <c r="GR721" s="254"/>
      <c r="GS721" s="254"/>
      <c r="GT721" s="254"/>
      <c r="GU721" s="184"/>
      <c r="GV721" s="184"/>
      <c r="GW721" s="184"/>
      <c r="GX721" s="184"/>
      <c r="GY721" s="184"/>
      <c r="GZ721" s="184"/>
      <c r="HC721" s="184"/>
      <c r="HG721" s="184">
        <v>1165.2205835633654</v>
      </c>
      <c r="HH721" s="184"/>
      <c r="HI721" s="184">
        <v>3104.548631457073</v>
      </c>
      <c r="HJ721" s="184"/>
      <c r="HK721" s="184">
        <v>314.51425021355908</v>
      </c>
      <c r="HL721" s="184"/>
      <c r="HM721" s="184">
        <v>6151.9128537844081</v>
      </c>
      <c r="HO721" s="183">
        <v>1436</v>
      </c>
      <c r="HQ721" s="154"/>
      <c r="HS721" s="238">
        <v>13</v>
      </c>
      <c r="HT721" s="154"/>
      <c r="HU721" s="239"/>
      <c r="HW721" s="239">
        <v>98</v>
      </c>
      <c r="HX721" s="239"/>
      <c r="HY721" s="154"/>
      <c r="HZ721" s="154"/>
      <c r="IA721" s="184"/>
      <c r="IB721" s="184"/>
      <c r="ID721" s="184"/>
      <c r="IE721" s="185"/>
      <c r="IF721" s="185"/>
      <c r="IG721" s="184"/>
    </row>
    <row r="722" spans="1:241" ht="15" customHeight="1" x14ac:dyDescent="0.3">
      <c r="A722" s="156">
        <v>719</v>
      </c>
      <c r="B722" s="155"/>
      <c r="C722" s="244"/>
      <c r="D722" s="244"/>
      <c r="E722" s="245">
        <v>241071</v>
      </c>
      <c r="F722" s="244"/>
      <c r="G722" s="244"/>
      <c r="H722" s="244"/>
      <c r="I722" s="244"/>
      <c r="J722" s="244"/>
      <c r="K722" s="244"/>
      <c r="L722" s="244"/>
      <c r="M722" s="244"/>
      <c r="N722" s="244"/>
      <c r="O722" s="244"/>
      <c r="P722" s="244"/>
      <c r="Q722" s="244"/>
      <c r="R722" s="244"/>
      <c r="S722" s="244"/>
      <c r="U722" s="244"/>
      <c r="V722" s="244"/>
      <c r="W722" s="244"/>
      <c r="X722" s="244"/>
      <c r="Y722" s="244"/>
      <c r="Z722" s="244"/>
      <c r="AA722" s="244"/>
      <c r="AB722" s="244"/>
      <c r="AC722" s="244"/>
      <c r="AD722" s="244"/>
      <c r="AE722" s="244"/>
      <c r="AF722" s="244"/>
      <c r="AG722" s="244"/>
      <c r="AH722" s="244"/>
      <c r="AI722" s="244"/>
      <c r="AJ722" s="244"/>
      <c r="AK722" s="244"/>
      <c r="AL722" s="244"/>
      <c r="AM722" s="244"/>
      <c r="AN722" s="244"/>
      <c r="AO722" s="244"/>
      <c r="AP722" s="244"/>
      <c r="AQ722" s="244"/>
      <c r="AR722" s="244"/>
      <c r="AS722" s="244"/>
      <c r="AT722" s="244"/>
      <c r="AU722" s="244"/>
      <c r="AV722" s="244"/>
      <c r="AW722" s="244"/>
      <c r="AX722" s="244"/>
      <c r="AY722" s="244"/>
      <c r="AZ722" s="244"/>
      <c r="BA722" s="244"/>
      <c r="BB722" s="244"/>
      <c r="BC722" s="278">
        <f t="shared" ref="BC722" si="261">SUM(BE722,BG722,BI722)</f>
        <v>4955</v>
      </c>
      <c r="BD722" s="279"/>
      <c r="BE722" s="280">
        <v>1881</v>
      </c>
      <c r="BF722" s="279"/>
      <c r="BG722" s="280">
        <v>52</v>
      </c>
      <c r="BH722" s="279"/>
      <c r="BI722" s="280">
        <v>3022</v>
      </c>
      <c r="BJ722" s="244"/>
      <c r="BK722" s="244"/>
      <c r="BL722" s="244"/>
      <c r="BM722" s="244"/>
      <c r="BN722" s="244"/>
      <c r="BO722" s="244"/>
      <c r="BP722" s="244"/>
      <c r="BQ722" s="244"/>
      <c r="BR722" s="244"/>
      <c r="BS722" s="244"/>
      <c r="BT722" s="244"/>
      <c r="BU722" s="244"/>
      <c r="BW722" s="244"/>
      <c r="BX722" s="244"/>
      <c r="BY722" s="244"/>
      <c r="BZ722" s="244"/>
      <c r="CA722" s="244"/>
      <c r="CB722" s="244"/>
      <c r="CC722" s="244"/>
      <c r="CE722" s="244"/>
      <c r="CF722" s="244"/>
      <c r="CG722" s="244"/>
      <c r="CH722" s="244"/>
      <c r="CI722" s="244"/>
      <c r="CJ722" s="244"/>
      <c r="CK722" s="244"/>
      <c r="CL722" s="244"/>
      <c r="CM722" s="244"/>
      <c r="CN722" s="244"/>
      <c r="CO722" s="257"/>
      <c r="CP722" s="244"/>
      <c r="CQ722" s="244"/>
      <c r="CR722" s="244"/>
      <c r="CS722" s="244"/>
      <c r="CT722" s="244"/>
      <c r="CU722" s="244"/>
      <c r="CV722" s="244"/>
      <c r="CW722" s="244"/>
      <c r="CX722" s="244"/>
      <c r="CY722" s="244"/>
      <c r="CZ722" s="244"/>
      <c r="DA722" s="244"/>
      <c r="DE722" s="244"/>
      <c r="DF722" s="244"/>
      <c r="DG722" s="244"/>
      <c r="DH722" s="244"/>
      <c r="DI722" s="244"/>
      <c r="DJ722" s="244"/>
      <c r="DK722" s="244"/>
      <c r="DL722" s="244"/>
      <c r="DM722" s="244"/>
      <c r="DN722" s="244"/>
      <c r="DO722" s="244"/>
      <c r="DP722" s="244"/>
      <c r="DQ722" s="244"/>
      <c r="DR722" s="244"/>
      <c r="DS722" s="244"/>
      <c r="DT722" s="244"/>
      <c r="DU722" s="244"/>
      <c r="DV722" s="244"/>
      <c r="DW722" s="244"/>
      <c r="DX722" s="244"/>
      <c r="DY722" s="244"/>
      <c r="DZ722" s="244"/>
      <c r="EA722" s="244"/>
      <c r="EB722" s="244"/>
      <c r="EC722" s="245">
        <v>656000</v>
      </c>
      <c r="ED722" s="244"/>
      <c r="EE722" s="245">
        <v>445000</v>
      </c>
      <c r="EK722" s="242">
        <v>23.1</v>
      </c>
      <c r="EO722" s="244"/>
      <c r="EP722" s="244"/>
      <c r="GA722" s="254">
        <v>6.1507007514780225</v>
      </c>
      <c r="GB722" s="254"/>
      <c r="GC722" s="254">
        <v>54.356475599081698</v>
      </c>
      <c r="GD722" s="254"/>
      <c r="GE722" s="254">
        <v>130.56662081971888</v>
      </c>
      <c r="GF722" s="254"/>
      <c r="GG722" s="254">
        <v>150.81155654969308</v>
      </c>
      <c r="GH722" s="254"/>
      <c r="GI722" s="254">
        <v>70.257783970793895</v>
      </c>
      <c r="GJ722" s="254"/>
      <c r="GK722" s="254">
        <v>15.162170242237901</v>
      </c>
      <c r="GL722" s="254"/>
      <c r="GM722" s="254">
        <v>1.2723973421806734</v>
      </c>
      <c r="GN722" s="254"/>
      <c r="GO722" s="254">
        <v>70.556080036353507</v>
      </c>
      <c r="GP722" s="254"/>
      <c r="GQ722" s="254"/>
      <c r="GR722" s="254"/>
      <c r="GS722" s="254"/>
      <c r="GT722" s="254"/>
      <c r="GU722" s="184"/>
      <c r="GV722" s="184"/>
      <c r="GW722" s="184"/>
      <c r="GX722" s="184"/>
      <c r="GY722" s="184"/>
      <c r="GZ722" s="184"/>
      <c r="HC722" s="184"/>
      <c r="HG722" s="184">
        <v>1083.07758792409</v>
      </c>
      <c r="HH722" s="184"/>
      <c r="HI722" s="184">
        <v>2967.9972180301356</v>
      </c>
      <c r="HJ722" s="184"/>
      <c r="HK722" s="184">
        <v>269.41892617313709</v>
      </c>
      <c r="HL722" s="184"/>
      <c r="HM722" s="184">
        <v>5505.1942483448292</v>
      </c>
      <c r="HO722" s="183">
        <v>1191.2069025989967</v>
      </c>
      <c r="HQ722" s="154"/>
      <c r="HS722" s="238">
        <v>13</v>
      </c>
      <c r="HT722" s="154"/>
      <c r="HU722" s="239"/>
      <c r="HW722" s="239">
        <v>105.45837216000001</v>
      </c>
      <c r="HX722" s="239"/>
      <c r="HY722" s="154"/>
      <c r="HZ722" s="154"/>
      <c r="IA722" s="184"/>
      <c r="IB722" s="184"/>
      <c r="ID722" s="184"/>
      <c r="IE722" s="185"/>
      <c r="IF722" s="185"/>
      <c r="IG722" s="184"/>
    </row>
    <row r="723" spans="1:241" ht="15" customHeight="1" x14ac:dyDescent="0.35">
      <c r="A723" s="156">
        <v>720</v>
      </c>
      <c r="B723" s="155"/>
      <c r="C723" s="244"/>
      <c r="D723" s="244"/>
      <c r="E723" s="245">
        <v>255367</v>
      </c>
      <c r="F723" s="244"/>
      <c r="G723" s="244"/>
      <c r="H723" s="244"/>
      <c r="I723" s="244"/>
      <c r="J723" s="244"/>
      <c r="K723" s="244"/>
      <c r="L723" s="244"/>
      <c r="M723" s="244"/>
      <c r="N723" s="244"/>
      <c r="O723" s="244"/>
      <c r="P723" s="244"/>
      <c r="Q723" s="244"/>
      <c r="R723" s="244"/>
      <c r="S723" s="244"/>
      <c r="U723" s="244"/>
      <c r="V723" s="244"/>
      <c r="W723" s="244"/>
      <c r="X723" s="244"/>
      <c r="Y723" s="244"/>
      <c r="Z723" s="244"/>
      <c r="AA723" s="244"/>
      <c r="AB723" s="244"/>
      <c r="AC723" s="244"/>
      <c r="AD723" s="244"/>
      <c r="AE723" s="244"/>
      <c r="AF723" s="244"/>
      <c r="AG723" s="244"/>
      <c r="AH723" s="244"/>
      <c r="AI723" s="244"/>
      <c r="AJ723" s="244"/>
      <c r="AK723" s="244"/>
      <c r="AL723" s="244"/>
      <c r="AM723" s="244"/>
      <c r="AN723" s="244"/>
      <c r="AO723" s="244"/>
      <c r="AP723" s="244"/>
      <c r="AQ723" s="244"/>
      <c r="AR723" s="244"/>
      <c r="AS723" s="244"/>
      <c r="AT723" s="244"/>
      <c r="AU723" s="244"/>
      <c r="AV723" s="244"/>
      <c r="AW723" s="244"/>
      <c r="AX723" s="244"/>
      <c r="AY723" s="244"/>
      <c r="AZ723" s="244"/>
      <c r="BA723" s="244"/>
      <c r="BB723" s="244"/>
      <c r="BC723" s="281">
        <v>10190</v>
      </c>
      <c r="BD723" s="27"/>
      <c r="BE723" s="281">
        <v>1451</v>
      </c>
      <c r="BF723" s="282" t="s">
        <v>80</v>
      </c>
      <c r="BG723" s="281">
        <v>717</v>
      </c>
      <c r="BH723" s="229" t="e">
        <f>#REF!+0.0001*#REF!</f>
        <v>#REF!</v>
      </c>
      <c r="BI723" s="281">
        <v>8022</v>
      </c>
      <c r="BJ723" s="244"/>
      <c r="BK723" s="244"/>
      <c r="BL723" s="244"/>
      <c r="BM723" s="244"/>
      <c r="BN723" s="244"/>
      <c r="BO723" s="244"/>
      <c r="BP723" s="244"/>
      <c r="BQ723" s="244"/>
      <c r="BR723" s="244"/>
      <c r="BS723" s="244"/>
      <c r="BT723" s="244"/>
      <c r="BU723" s="244"/>
      <c r="BW723" s="244"/>
      <c r="BX723" s="244"/>
      <c r="BY723" s="244"/>
      <c r="BZ723" s="244"/>
      <c r="CA723" s="244"/>
      <c r="CB723" s="244"/>
      <c r="CC723" s="244"/>
      <c r="CE723" s="244"/>
      <c r="CF723" s="244"/>
      <c r="CG723" s="244"/>
      <c r="CH723" s="244"/>
      <c r="CI723" s="244"/>
      <c r="CJ723" s="244"/>
      <c r="CK723" s="244"/>
      <c r="CL723" s="244"/>
      <c r="CM723" s="244"/>
      <c r="CN723" s="244"/>
      <c r="CO723" s="257"/>
      <c r="CP723" s="244"/>
      <c r="CQ723" s="244"/>
      <c r="CR723" s="244"/>
      <c r="CS723" s="244"/>
      <c r="CT723" s="244"/>
      <c r="CU723" s="244"/>
      <c r="CV723" s="244"/>
      <c r="CW723" s="244"/>
      <c r="CX723" s="244"/>
      <c r="CY723" s="244"/>
      <c r="CZ723" s="244"/>
      <c r="DA723" s="244"/>
      <c r="DE723" s="244"/>
      <c r="DF723" s="244"/>
      <c r="DG723" s="244"/>
      <c r="DH723" s="244"/>
      <c r="DI723" s="244"/>
      <c r="DJ723" s="244"/>
      <c r="DK723" s="244"/>
      <c r="DL723" s="244"/>
      <c r="DM723" s="244"/>
      <c r="DN723" s="244"/>
      <c r="DO723" s="244"/>
      <c r="DP723" s="244"/>
      <c r="DQ723" s="244"/>
      <c r="DR723" s="244"/>
      <c r="DS723" s="244"/>
      <c r="DT723" s="244"/>
      <c r="DU723" s="244"/>
      <c r="DV723" s="244"/>
      <c r="DW723" s="244"/>
      <c r="DX723" s="244"/>
      <c r="DY723" s="244"/>
      <c r="DZ723" s="244"/>
      <c r="EA723" s="244"/>
      <c r="EB723" s="244"/>
      <c r="EC723" s="245">
        <v>658000</v>
      </c>
      <c r="ED723" s="244"/>
      <c r="EE723" s="245">
        <v>455000</v>
      </c>
      <c r="EK723" s="242">
        <v>25</v>
      </c>
      <c r="EO723" s="244"/>
      <c r="EP723" s="244"/>
      <c r="GA723" s="254">
        <v>8.2260425867632918</v>
      </c>
      <c r="GB723" s="254"/>
      <c r="GC723" s="254">
        <v>45.836427409866864</v>
      </c>
      <c r="GD723" s="254"/>
      <c r="GE723" s="254">
        <v>122.35764753611599</v>
      </c>
      <c r="GF723" s="254"/>
      <c r="GG723" s="254">
        <v>146.59192987699225</v>
      </c>
      <c r="GH723" s="254"/>
      <c r="GI723" s="254">
        <v>73.870235513986117</v>
      </c>
      <c r="GJ723" s="254"/>
      <c r="GK723" s="254">
        <v>15.023440903420733</v>
      </c>
      <c r="GL723" s="254"/>
      <c r="GM723" s="254">
        <v>1.4492718087808216</v>
      </c>
      <c r="GN723" s="254"/>
      <c r="GO723" s="254">
        <v>67.98669390620455</v>
      </c>
      <c r="GP723" s="254"/>
      <c r="GQ723" s="254"/>
      <c r="GR723" s="254"/>
      <c r="GS723" s="254"/>
      <c r="GT723" s="254"/>
      <c r="GU723" s="184"/>
      <c r="GV723" s="184"/>
      <c r="GW723" s="184"/>
      <c r="GX723" s="184"/>
      <c r="GY723" s="184"/>
      <c r="GZ723" s="184"/>
      <c r="HC723" s="184"/>
      <c r="HG723" s="184">
        <v>1146.7064995155902</v>
      </c>
      <c r="HH723" s="184"/>
      <c r="HI723" s="184">
        <v>3282.645817064833</v>
      </c>
      <c r="HJ723" s="184"/>
      <c r="HK723" s="184">
        <v>274.7688927915288</v>
      </c>
      <c r="HL723" s="184"/>
      <c r="HM723" s="184">
        <v>5942.5253464583002</v>
      </c>
      <c r="HO723" s="183">
        <v>1137.4242443097676</v>
      </c>
      <c r="HQ723" s="154"/>
      <c r="HS723" s="238">
        <v>13</v>
      </c>
      <c r="HT723" s="154"/>
      <c r="HU723" s="239"/>
      <c r="HW723" s="239">
        <v>106.05710217999999</v>
      </c>
      <c r="HX723" s="239"/>
      <c r="HY723" s="154"/>
      <c r="HZ723" s="154"/>
      <c r="IA723" s="184"/>
      <c r="IB723" s="184"/>
      <c r="ID723" s="184"/>
      <c r="IE723" s="185"/>
      <c r="IF723" s="185"/>
      <c r="IG723" s="184"/>
    </row>
    <row r="724" spans="1:241" ht="15" customHeight="1" x14ac:dyDescent="0.25">
      <c r="A724" s="198">
        <v>721</v>
      </c>
      <c r="B724" s="155"/>
      <c r="E724" s="245">
        <v>270607</v>
      </c>
      <c r="F724" s="244"/>
      <c r="G724" s="244"/>
      <c r="H724" s="244"/>
      <c r="I724" s="244"/>
      <c r="J724" s="244"/>
      <c r="K724" s="244"/>
      <c r="L724" s="244"/>
      <c r="M724" s="244"/>
      <c r="N724" s="244"/>
      <c r="O724" s="244"/>
      <c r="P724" s="244"/>
      <c r="Q724" s="244"/>
      <c r="R724" s="244"/>
      <c r="S724" s="244"/>
      <c r="U724" s="244"/>
      <c r="V724" s="244"/>
      <c r="W724" s="244"/>
      <c r="X724" s="244"/>
      <c r="Y724" s="244"/>
      <c r="Z724" s="244"/>
      <c r="AA724" s="244"/>
      <c r="AB724" s="244"/>
      <c r="AC724" s="244"/>
      <c r="AD724" s="244"/>
      <c r="AE724" s="244"/>
      <c r="AF724" s="244"/>
      <c r="AG724" s="244"/>
      <c r="AH724" s="242"/>
      <c r="AI724" s="244"/>
      <c r="AJ724" s="244"/>
      <c r="AK724" s="244"/>
      <c r="AL724" s="244"/>
      <c r="AM724" s="244"/>
      <c r="AN724" s="244"/>
      <c r="AO724" s="244"/>
      <c r="AP724" s="244"/>
      <c r="AQ724" s="244"/>
      <c r="AR724" s="244"/>
      <c r="AS724" s="244"/>
      <c r="AT724" s="244"/>
      <c r="AU724" s="244"/>
      <c r="AV724" s="244"/>
      <c r="AW724" s="244"/>
      <c r="AX724" s="244"/>
      <c r="AY724" s="244"/>
      <c r="AZ724" s="244"/>
      <c r="BA724" s="244"/>
      <c r="BB724" s="244"/>
      <c r="BC724" s="244"/>
      <c r="BD724" s="244"/>
      <c r="BE724" s="244"/>
      <c r="BF724" s="244"/>
      <c r="BG724" s="244"/>
      <c r="BH724" s="244"/>
      <c r="BI724" s="244"/>
      <c r="BJ724" s="244"/>
      <c r="BK724" s="244"/>
      <c r="BL724" s="244"/>
      <c r="BM724" s="244"/>
      <c r="BN724" s="244"/>
      <c r="BO724" s="244"/>
      <c r="BP724" s="244"/>
      <c r="BQ724" s="244"/>
      <c r="BR724" s="244"/>
      <c r="BS724" s="244"/>
      <c r="BT724" s="244"/>
      <c r="BU724" s="244"/>
      <c r="BW724" s="244"/>
      <c r="BX724" s="244"/>
      <c r="BY724" s="244"/>
      <c r="BZ724" s="244"/>
      <c r="CA724" s="244"/>
      <c r="CB724" s="244"/>
      <c r="CC724" s="244"/>
      <c r="CE724" s="244"/>
      <c r="CF724" s="244"/>
      <c r="CG724" s="244"/>
      <c r="CH724" s="244"/>
      <c r="CI724" s="244"/>
      <c r="CJ724" s="244"/>
      <c r="CK724" s="244"/>
      <c r="CL724" s="244"/>
      <c r="CM724" s="244"/>
      <c r="CN724" s="244"/>
      <c r="CO724" s="257"/>
      <c r="CP724" s="244"/>
      <c r="CQ724" s="244"/>
      <c r="CR724" s="244"/>
      <c r="CS724" s="244"/>
      <c r="CT724" s="244"/>
      <c r="CU724" s="244"/>
      <c r="CV724" s="244"/>
      <c r="CW724" s="244"/>
      <c r="CX724" s="244"/>
      <c r="CY724" s="244"/>
      <c r="CZ724" s="244"/>
      <c r="DA724" s="244"/>
      <c r="DE724" s="244"/>
      <c r="DF724" s="244"/>
      <c r="DG724" s="244"/>
      <c r="DH724" s="244"/>
      <c r="DI724" s="244"/>
      <c r="DJ724" s="244"/>
      <c r="DK724" s="244"/>
      <c r="DL724" s="244"/>
      <c r="DM724" s="244"/>
      <c r="DN724" s="244"/>
      <c r="DO724" s="244"/>
      <c r="DP724" s="244"/>
      <c r="DQ724" s="244"/>
      <c r="DR724" s="244"/>
      <c r="DS724" s="244"/>
      <c r="DT724" s="244"/>
      <c r="DU724" s="244"/>
      <c r="DV724" s="244"/>
      <c r="DW724" s="244"/>
      <c r="DX724" s="244"/>
      <c r="DY724" s="244"/>
      <c r="DZ724" s="244"/>
      <c r="EA724" s="244"/>
      <c r="EB724" s="244"/>
      <c r="EC724" s="245">
        <v>655000</v>
      </c>
      <c r="ED724" s="244"/>
      <c r="EE724" s="245">
        <v>455000</v>
      </c>
      <c r="EK724" s="242">
        <v>41.4</v>
      </c>
      <c r="EO724" s="244"/>
      <c r="EP724" s="244"/>
      <c r="GA724" s="267">
        <v>6.2465124117619135</v>
      </c>
      <c r="GB724" s="267"/>
      <c r="GC724" s="267">
        <v>42.324917264617817</v>
      </c>
      <c r="GD724" s="267"/>
      <c r="GE724" s="267">
        <v>111.27559854146868</v>
      </c>
      <c r="GF724" s="267"/>
      <c r="GG724" s="267">
        <v>141.2469630639319</v>
      </c>
      <c r="GH724" s="267"/>
      <c r="GI724" s="267">
        <v>71.404906516970485</v>
      </c>
      <c r="GJ724" s="267"/>
      <c r="GK724" s="267">
        <v>14.31491956238564</v>
      </c>
      <c r="GL724" s="267"/>
      <c r="GM724" s="267">
        <v>1.3217083676297516</v>
      </c>
      <c r="GN724" s="267"/>
      <c r="GO724" s="267">
        <v>63.786031760318096</v>
      </c>
      <c r="GP724" s="254"/>
      <c r="GQ724" s="254"/>
      <c r="GR724" s="254"/>
      <c r="GS724" s="254"/>
      <c r="GT724" s="254"/>
      <c r="GU724" s="184"/>
      <c r="GV724" s="184"/>
      <c r="GW724" s="184"/>
      <c r="GX724" s="184"/>
      <c r="GY724" s="184"/>
      <c r="GZ724" s="184"/>
      <c r="HC724" s="184"/>
      <c r="HG724" s="285">
        <v>1085.2024302116406</v>
      </c>
      <c r="HH724" s="285"/>
      <c r="HI724" s="285">
        <v>3703.0180167671028</v>
      </c>
      <c r="HJ724" s="285"/>
      <c r="HK724" s="285">
        <v>278.62888668783381</v>
      </c>
      <c r="HL724" s="285"/>
      <c r="HM724" s="285">
        <v>6215.6149429011348</v>
      </c>
      <c r="HO724" s="183">
        <v>1280.1184178065294</v>
      </c>
      <c r="HQ724" s="154"/>
      <c r="HS724" s="238">
        <v>13</v>
      </c>
      <c r="HT724" s="154"/>
      <c r="HU724" s="239"/>
      <c r="HW724" s="239">
        <v>75.75556198999999</v>
      </c>
      <c r="HX724" s="239"/>
      <c r="HY724" s="154"/>
      <c r="HZ724" s="154"/>
      <c r="IA724" s="184"/>
      <c r="IB724" s="184"/>
      <c r="ID724" s="184"/>
      <c r="IE724" s="185"/>
      <c r="IF724" s="185"/>
      <c r="IG724" s="184"/>
    </row>
    <row r="725" spans="1:241" ht="15" customHeight="1" x14ac:dyDescent="0.25">
      <c r="A725" s="156">
        <v>722</v>
      </c>
      <c r="E725" s="245">
        <v>283082</v>
      </c>
      <c r="F725" s="244"/>
      <c r="G725" s="244"/>
      <c r="H725" s="244"/>
      <c r="I725" s="244"/>
      <c r="J725" s="244"/>
      <c r="K725" s="244"/>
      <c r="L725" s="244"/>
      <c r="M725" s="244"/>
      <c r="N725" s="244"/>
      <c r="O725" s="244"/>
      <c r="P725" s="244"/>
      <c r="Q725" s="244"/>
      <c r="R725" s="244"/>
      <c r="S725" s="244"/>
      <c r="U725" s="244"/>
      <c r="V725" s="244"/>
      <c r="W725" s="244"/>
      <c r="X725" s="244"/>
      <c r="Y725" s="244"/>
      <c r="Z725" s="244"/>
      <c r="AA725" s="244"/>
      <c r="AB725" s="244"/>
      <c r="AC725" s="244"/>
      <c r="AD725" s="244"/>
      <c r="AE725" s="244"/>
      <c r="AF725" s="244"/>
      <c r="AG725" s="244"/>
      <c r="AH725" s="242"/>
      <c r="AI725" s="244"/>
      <c r="AJ725" s="244"/>
      <c r="AK725" s="244"/>
      <c r="AL725" s="244"/>
      <c r="AM725" s="244"/>
      <c r="AN725" s="244"/>
      <c r="AO725" s="244"/>
      <c r="AP725" s="244"/>
      <c r="AQ725" s="244"/>
      <c r="AR725" s="244"/>
      <c r="AS725" s="244"/>
      <c r="AT725" s="244"/>
      <c r="AU725" s="244"/>
      <c r="AV725" s="244"/>
      <c r="AW725" s="244"/>
      <c r="AX725" s="244"/>
      <c r="AY725" s="244"/>
      <c r="AZ725" s="244"/>
      <c r="BA725" s="244"/>
      <c r="BB725" s="244"/>
      <c r="BC725" s="244"/>
      <c r="BD725" s="244"/>
      <c r="BE725" s="244"/>
      <c r="BF725" s="244"/>
      <c r="BG725" s="244"/>
      <c r="BH725" s="244"/>
      <c r="BI725" s="244"/>
      <c r="BJ725" s="244"/>
      <c r="BK725" s="244"/>
      <c r="BL725" s="244"/>
      <c r="BM725" s="244"/>
      <c r="BN725" s="244"/>
      <c r="BO725" s="244"/>
      <c r="BP725" s="244"/>
      <c r="BQ725" s="244"/>
      <c r="BR725" s="244"/>
      <c r="BS725" s="244"/>
      <c r="BT725" s="244"/>
      <c r="BU725" s="244"/>
      <c r="BW725" s="244"/>
      <c r="BX725" s="244"/>
      <c r="BY725" s="244"/>
      <c r="BZ725" s="244"/>
      <c r="CA725" s="244"/>
      <c r="CB725" s="244"/>
      <c r="CC725" s="244"/>
      <c r="CE725" s="244"/>
      <c r="CF725" s="244"/>
      <c r="CG725" s="244"/>
      <c r="CH725" s="244"/>
      <c r="CI725" s="244"/>
      <c r="CJ725" s="244"/>
      <c r="CK725" s="244"/>
      <c r="CL725" s="244"/>
      <c r="CM725" s="244"/>
      <c r="CN725" s="244"/>
      <c r="CO725" s="257"/>
      <c r="CP725" s="244"/>
      <c r="CQ725" s="244"/>
      <c r="CR725" s="244"/>
      <c r="CS725" s="244"/>
      <c r="CT725" s="244"/>
      <c r="CU725" s="244"/>
      <c r="CV725" s="244"/>
      <c r="CW725" s="244"/>
      <c r="CX725" s="244"/>
      <c r="CY725" s="244"/>
      <c r="CZ725" s="244"/>
      <c r="DA725" s="244"/>
      <c r="DE725" s="244"/>
      <c r="DF725" s="244"/>
      <c r="DG725" s="244"/>
      <c r="DH725" s="244"/>
      <c r="DI725" s="244"/>
      <c r="DJ725" s="244"/>
      <c r="DK725" s="244"/>
      <c r="DL725" s="244"/>
      <c r="DM725" s="244"/>
      <c r="DN725" s="244"/>
      <c r="DO725" s="244"/>
      <c r="DP725" s="244"/>
      <c r="DQ725" s="244"/>
      <c r="DR725" s="244"/>
      <c r="DS725" s="244"/>
      <c r="DT725" s="244"/>
      <c r="DU725" s="244"/>
      <c r="DV725" s="244"/>
      <c r="DW725" s="244"/>
      <c r="DX725" s="244"/>
      <c r="DY725" s="244"/>
      <c r="DZ725" s="244"/>
      <c r="EA725" s="244"/>
      <c r="EB725" s="244"/>
      <c r="EC725" s="245">
        <v>650000</v>
      </c>
      <c r="ED725" s="244"/>
      <c r="EE725" s="245">
        <v>472500</v>
      </c>
      <c r="EK725" s="242">
        <v>55.500000000000007</v>
      </c>
      <c r="EO725" s="244"/>
      <c r="EP725" s="244"/>
      <c r="GA725" s="267">
        <v>4.8136262651197237</v>
      </c>
      <c r="GB725" s="267"/>
      <c r="GC725" s="267">
        <v>36.693310444718627</v>
      </c>
      <c r="GD725" s="267"/>
      <c r="GE725" s="267">
        <v>103.8023144522753</v>
      </c>
      <c r="GF725" s="267"/>
      <c r="GG725" s="267">
        <v>135.40998006689415</v>
      </c>
      <c r="GH725" s="267"/>
      <c r="GI725" s="267">
        <v>63.379653048472036</v>
      </c>
      <c r="GJ725" s="267"/>
      <c r="GK725" s="267">
        <v>13.444115068264374</v>
      </c>
      <c r="GL725" s="267"/>
      <c r="GM725" s="267">
        <v>1.2632062471290768</v>
      </c>
      <c r="GN725" s="267"/>
      <c r="GO725" s="267">
        <v>59.296569050023393</v>
      </c>
      <c r="GP725" s="254"/>
      <c r="GQ725" s="254"/>
      <c r="GR725" s="254"/>
      <c r="GS725" s="254"/>
      <c r="GT725" s="254"/>
      <c r="GU725" s="184"/>
      <c r="GV725" s="184"/>
      <c r="GW725" s="184"/>
      <c r="GX725" s="184"/>
      <c r="GY725" s="184"/>
      <c r="GZ725" s="184"/>
      <c r="HC725" s="184"/>
      <c r="HG725" s="285">
        <v>1097.893528066016</v>
      </c>
      <c r="HH725" s="285"/>
      <c r="HI725" s="285">
        <v>4818.5656762875769</v>
      </c>
      <c r="HJ725" s="285"/>
      <c r="HK725" s="285">
        <v>267.6486384636612</v>
      </c>
      <c r="HL725" s="285"/>
      <c r="HM725" s="285">
        <v>7333.3353115198706</v>
      </c>
      <c r="HO725" s="183">
        <v>1264.9340187060941</v>
      </c>
      <c r="HQ725" s="154"/>
      <c r="HS725" s="238">
        <v>13</v>
      </c>
      <c r="HT725" s="154"/>
      <c r="HU725" s="239"/>
      <c r="HW725" s="239">
        <v>61.629448790000005</v>
      </c>
      <c r="HX725" s="239"/>
      <c r="HY725" s="154"/>
      <c r="HZ725" s="154"/>
      <c r="IA725" s="184"/>
      <c r="IB725" s="184"/>
      <c r="ID725" s="184"/>
      <c r="IE725" s="185"/>
      <c r="IF725" s="185"/>
      <c r="IG725" s="184"/>
    </row>
    <row r="726" spans="1:241" ht="15" customHeight="1" x14ac:dyDescent="0.35">
      <c r="A726" s="156">
        <v>723</v>
      </c>
      <c r="E726" s="245">
        <v>296193</v>
      </c>
      <c r="F726" s="244"/>
      <c r="G726" s="244"/>
      <c r="H726" s="244"/>
      <c r="I726" s="244"/>
      <c r="J726" s="244"/>
      <c r="K726" s="244"/>
      <c r="L726" s="244"/>
      <c r="M726" s="244"/>
      <c r="N726" s="244"/>
      <c r="O726" s="244"/>
      <c r="P726" s="244"/>
      <c r="Q726" s="244"/>
      <c r="R726" s="244"/>
      <c r="S726" s="244"/>
      <c r="U726" s="244"/>
      <c r="V726" s="244"/>
      <c r="W726" s="244"/>
      <c r="X726" s="244"/>
      <c r="Y726" s="244"/>
      <c r="Z726" s="244"/>
      <c r="AA726" s="244"/>
      <c r="AB726" s="244"/>
      <c r="AC726" s="244"/>
      <c r="AD726" s="244"/>
      <c r="AE726" s="244"/>
      <c r="AF726" s="244"/>
      <c r="AG726" s="244"/>
      <c r="AH726" s="242"/>
      <c r="AI726" s="244"/>
      <c r="AJ726" s="244"/>
      <c r="AK726" s="244"/>
      <c r="AL726" s="244"/>
      <c r="AM726" s="244"/>
      <c r="AN726" s="244"/>
      <c r="AO726" s="244"/>
      <c r="AP726" s="244"/>
      <c r="AQ726" s="244"/>
      <c r="AR726" s="244"/>
      <c r="AS726" s="244"/>
      <c r="AT726" s="244"/>
      <c r="AU726" s="244"/>
      <c r="AV726" s="244"/>
      <c r="AW726" s="244"/>
      <c r="AX726" s="244"/>
      <c r="AY726" s="244"/>
      <c r="AZ726" s="244"/>
      <c r="BA726" s="244"/>
      <c r="BB726" s="244"/>
      <c r="BC726" s="244"/>
      <c r="BD726" s="244"/>
      <c r="BE726" s="244"/>
      <c r="BF726" s="244"/>
      <c r="BG726" s="244"/>
      <c r="BH726" s="244"/>
      <c r="BI726" s="244"/>
      <c r="BJ726" s="244"/>
      <c r="BK726" s="244"/>
      <c r="BL726" s="244"/>
      <c r="BM726" s="244"/>
      <c r="BN726" s="244"/>
      <c r="BO726" s="244"/>
      <c r="BP726" s="244"/>
      <c r="BQ726" s="244"/>
      <c r="BR726" s="244"/>
      <c r="BS726" s="244"/>
      <c r="BT726" s="244"/>
      <c r="BU726" s="244"/>
      <c r="BW726" s="244"/>
      <c r="BX726" s="244"/>
      <c r="BY726" s="244"/>
      <c r="BZ726" s="244"/>
      <c r="CA726" s="244"/>
      <c r="CB726" s="244"/>
      <c r="CC726" s="244"/>
      <c r="CE726" s="244"/>
      <c r="CF726" s="244"/>
      <c r="CG726" s="244"/>
      <c r="CH726" s="244"/>
      <c r="CI726" s="244"/>
      <c r="CJ726" s="244"/>
      <c r="CK726" s="244"/>
      <c r="CL726" s="244"/>
      <c r="CM726" s="244"/>
      <c r="CN726" s="244"/>
      <c r="CO726" s="257"/>
      <c r="CP726" s="244"/>
      <c r="CQ726" s="244"/>
      <c r="CR726" s="244"/>
      <c r="CS726" s="244"/>
      <c r="CT726" s="244"/>
      <c r="CU726" s="244"/>
      <c r="CV726" s="244"/>
      <c r="CW726" s="244"/>
      <c r="CX726" s="244"/>
      <c r="CY726" s="244"/>
      <c r="CZ726" s="244"/>
      <c r="DA726" s="244"/>
      <c r="DE726" s="244"/>
      <c r="DF726" s="244"/>
      <c r="DG726" s="244"/>
      <c r="DH726" s="244"/>
      <c r="DI726" s="244"/>
      <c r="DJ726" s="244"/>
      <c r="DK726" s="244"/>
      <c r="DL726" s="244"/>
      <c r="DM726" s="244"/>
      <c r="DN726" s="244"/>
      <c r="DO726" s="244"/>
      <c r="DP726" s="244"/>
      <c r="DQ726" s="244"/>
      <c r="DR726" s="244"/>
      <c r="DS726" s="244"/>
      <c r="DT726" s="244"/>
      <c r="DU726" s="244"/>
      <c r="DV726" s="244"/>
      <c r="DW726" s="244"/>
      <c r="DX726" s="244"/>
      <c r="DY726" s="244"/>
      <c r="DZ726" s="244"/>
      <c r="EA726" s="244"/>
      <c r="EB726" s="244"/>
      <c r="ED726" s="244"/>
      <c r="EK726" s="242">
        <v>49.1</v>
      </c>
      <c r="EO726" s="244"/>
      <c r="EP726" s="244"/>
      <c r="GA726" s="267">
        <v>5.0968480967634964</v>
      </c>
      <c r="GB726" s="267"/>
      <c r="GC726" s="267">
        <v>41.613015842062389</v>
      </c>
      <c r="GD726" s="267"/>
      <c r="GE726" s="267">
        <v>104.12190691836462</v>
      </c>
      <c r="GF726" s="267"/>
      <c r="GG726" s="267">
        <v>141.46839138800675</v>
      </c>
      <c r="GH726" s="267"/>
      <c r="GI726" s="267">
        <v>76.650440385921129</v>
      </c>
      <c r="GJ726" s="267"/>
      <c r="GK726" s="267">
        <v>16.203477650026237</v>
      </c>
      <c r="GL726" s="267"/>
      <c r="GM726" s="267">
        <v>1.5964486449848085</v>
      </c>
      <c r="GN726" s="267"/>
      <c r="GO726" s="267">
        <v>62.96343184238669</v>
      </c>
      <c r="GP726" s="254"/>
      <c r="GQ726" s="254"/>
      <c r="GR726" s="254"/>
      <c r="GS726" s="254"/>
      <c r="GT726" s="254"/>
      <c r="GU726" s="184"/>
      <c r="GV726" s="184"/>
      <c r="GW726" s="184"/>
      <c r="GX726" s="184"/>
      <c r="GY726" s="184"/>
      <c r="GZ726" s="184"/>
      <c r="HC726" s="184"/>
      <c r="HG726" s="184"/>
      <c r="HH726" s="184"/>
      <c r="HI726" s="184"/>
      <c r="HJ726" s="184"/>
      <c r="HK726" s="184"/>
      <c r="HL726" s="184"/>
      <c r="HM726" s="184"/>
      <c r="HO726" s="183">
        <v>1403.1359647574604</v>
      </c>
      <c r="HQ726" s="154"/>
      <c r="HS726" s="238">
        <v>13</v>
      </c>
      <c r="HT726" s="154"/>
      <c r="HU726" s="239"/>
      <c r="HW726">
        <v>87.520356000000007</v>
      </c>
      <c r="HX726" s="239"/>
      <c r="HY726" s="154"/>
      <c r="HZ726" s="154"/>
      <c r="IA726" s="184"/>
      <c r="IB726" s="184"/>
      <c r="ID726" s="184"/>
      <c r="IE726" s="185"/>
      <c r="IF726" s="185"/>
      <c r="IG726" s="184"/>
    </row>
    <row r="727" spans="1:241" ht="15" customHeight="1" x14ac:dyDescent="0.35">
      <c r="A727" s="156">
        <v>724</v>
      </c>
      <c r="E727" s="245">
        <v>309398</v>
      </c>
      <c r="F727" s="244"/>
      <c r="G727" s="244"/>
      <c r="H727" s="244"/>
      <c r="I727" s="244"/>
      <c r="J727" s="244"/>
      <c r="K727" s="244"/>
      <c r="L727" s="244"/>
      <c r="M727" s="244"/>
      <c r="N727" s="244"/>
      <c r="O727" s="244"/>
      <c r="P727" s="244"/>
      <c r="Q727" s="244"/>
      <c r="R727" s="244"/>
      <c r="S727" s="244"/>
      <c r="U727" s="244"/>
      <c r="V727" s="244"/>
      <c r="W727" s="244"/>
      <c r="X727" s="244"/>
      <c r="Y727" s="244"/>
      <c r="Z727" s="244"/>
      <c r="AA727" s="244"/>
      <c r="AB727" s="244"/>
      <c r="AC727" s="244"/>
      <c r="AD727" s="244"/>
      <c r="AE727" s="244"/>
      <c r="AF727" s="244"/>
      <c r="AG727" s="244"/>
      <c r="AH727" s="242"/>
      <c r="AI727" s="244"/>
      <c r="AJ727" s="244"/>
      <c r="AK727" s="244"/>
      <c r="AL727" s="244"/>
      <c r="AM727" s="244"/>
      <c r="AN727" s="244"/>
      <c r="AO727" s="244"/>
      <c r="AP727" s="244"/>
      <c r="AQ727" s="244"/>
      <c r="AR727" s="244"/>
      <c r="AS727" s="244"/>
      <c r="AT727" s="244"/>
      <c r="AU727" s="244"/>
      <c r="AV727" s="244"/>
      <c r="AW727" s="244"/>
      <c r="AX727" s="244"/>
      <c r="AY727" s="244"/>
      <c r="AZ727" s="244"/>
      <c r="BA727" s="244"/>
      <c r="BB727" s="244"/>
      <c r="BC727" s="244"/>
      <c r="BD727" s="244"/>
      <c r="BE727" s="244"/>
      <c r="BF727" s="244"/>
      <c r="BG727" s="244"/>
      <c r="BH727" s="244"/>
      <c r="BI727" s="244"/>
      <c r="BJ727" s="244"/>
      <c r="BK727" s="244"/>
      <c r="BL727" s="244"/>
      <c r="BM727" s="244"/>
      <c r="BN727" s="244"/>
      <c r="BO727" s="244"/>
      <c r="BP727" s="244"/>
      <c r="BQ727" s="244"/>
      <c r="BR727" s="244"/>
      <c r="BS727" s="244"/>
      <c r="BT727" s="244"/>
      <c r="BU727" s="244"/>
      <c r="BW727" s="244"/>
      <c r="BX727" s="244"/>
      <c r="BY727" s="244"/>
      <c r="BZ727" s="244"/>
      <c r="CA727" s="244"/>
      <c r="CB727" s="244"/>
      <c r="CC727" s="244"/>
      <c r="CE727" s="244"/>
      <c r="CF727" s="244"/>
      <c r="CG727" s="244"/>
      <c r="CH727" s="244"/>
      <c r="CI727" s="244"/>
      <c r="CJ727" s="244"/>
      <c r="CK727" s="244"/>
      <c r="CL727" s="244"/>
      <c r="CM727" s="244"/>
      <c r="CN727" s="244"/>
      <c r="CO727" s="257"/>
      <c r="CP727" s="244"/>
      <c r="CQ727" s="244"/>
      <c r="CR727" s="244"/>
      <c r="CS727" s="244"/>
      <c r="CT727" s="244"/>
      <c r="CU727" s="244"/>
      <c r="CV727" s="244"/>
      <c r="CW727" s="244"/>
      <c r="CX727" s="244"/>
      <c r="CY727" s="244"/>
      <c r="CZ727" s="244"/>
      <c r="DA727" s="244"/>
      <c r="DE727" s="244"/>
      <c r="DF727" s="244"/>
      <c r="DG727" s="244"/>
      <c r="DH727" s="244"/>
      <c r="DI727" s="244"/>
      <c r="DJ727" s="244"/>
      <c r="DK727" s="244"/>
      <c r="DL727" s="244"/>
      <c r="DM727" s="244"/>
      <c r="DN727" s="244"/>
      <c r="DO727" s="244"/>
      <c r="DP727" s="244"/>
      <c r="DQ727" s="244"/>
      <c r="DR727" s="244"/>
      <c r="DS727" s="244"/>
      <c r="DT727" s="244"/>
      <c r="DU727" s="244"/>
      <c r="DV727" s="244"/>
      <c r="DW727" s="244"/>
      <c r="DX727" s="244"/>
      <c r="DY727" s="244"/>
      <c r="DZ727" s="244"/>
      <c r="EA727" s="244"/>
      <c r="EB727" s="244"/>
      <c r="ED727" s="244"/>
      <c r="EK727" s="242">
        <v>32</v>
      </c>
      <c r="EO727" s="244"/>
      <c r="EP727" s="244"/>
      <c r="GA727" s="267">
        <v>2.8254583148388881</v>
      </c>
      <c r="GB727" s="267"/>
      <c r="GC727" s="267">
        <v>30.73279160658894</v>
      </c>
      <c r="GD727" s="267"/>
      <c r="GE727" s="267">
        <v>72.940216087585313</v>
      </c>
      <c r="GF727" s="267"/>
      <c r="GG727" s="267">
        <v>105.9865463404054</v>
      </c>
      <c r="GH727" s="267"/>
      <c r="GI727" s="267">
        <v>54.631108692613942</v>
      </c>
      <c r="GJ727" s="267"/>
      <c r="GK727" s="267">
        <v>12.794730252870387</v>
      </c>
      <c r="GL727" s="267"/>
      <c r="GM727" s="267">
        <v>1.4875477347857333</v>
      </c>
      <c r="GN727" s="267"/>
      <c r="GO727" s="267">
        <v>45.03380379975227</v>
      </c>
      <c r="GP727" s="254"/>
      <c r="GQ727" s="254"/>
      <c r="GR727" s="254"/>
      <c r="GS727" s="254"/>
      <c r="GT727" s="254"/>
      <c r="GU727" s="184"/>
      <c r="GV727" s="184"/>
      <c r="GW727" s="184"/>
      <c r="GX727" s="184"/>
      <c r="GY727" s="184"/>
      <c r="GZ727" s="184"/>
      <c r="HC727" s="184"/>
      <c r="HG727" s="184"/>
      <c r="HH727" s="184"/>
      <c r="HI727" s="184"/>
      <c r="HJ727" s="184"/>
      <c r="HK727" s="184"/>
      <c r="HL727" s="184"/>
      <c r="HM727" s="184"/>
      <c r="HO727" s="284">
        <v>1392.0592877049153</v>
      </c>
      <c r="HQ727" s="154"/>
      <c r="HS727" s="238">
        <v>13</v>
      </c>
      <c r="HT727" s="154"/>
      <c r="HU727" s="239"/>
      <c r="HW727">
        <v>124.90363206000001</v>
      </c>
      <c r="HX727" s="239"/>
      <c r="HY727" s="154"/>
      <c r="HZ727" s="154"/>
      <c r="IA727" s="184"/>
      <c r="IB727" s="184"/>
      <c r="ID727" s="184"/>
      <c r="IE727" s="185"/>
      <c r="IF727" s="185"/>
      <c r="IG727" s="184"/>
    </row>
    <row r="728" spans="1:241" ht="15" customHeight="1" x14ac:dyDescent="0.35">
      <c r="A728" s="156">
        <v>725</v>
      </c>
      <c r="E728" s="245">
        <v>324087</v>
      </c>
      <c r="F728" s="244"/>
      <c r="G728" s="244"/>
      <c r="H728" s="244"/>
      <c r="I728" s="244"/>
      <c r="J728" s="244"/>
      <c r="K728" s="244"/>
      <c r="L728" s="244"/>
      <c r="M728" s="244"/>
      <c r="N728" s="244"/>
      <c r="O728" s="244"/>
      <c r="P728" s="244"/>
      <c r="Q728" s="244"/>
      <c r="R728" s="244"/>
      <c r="S728" s="244"/>
      <c r="U728" s="244"/>
      <c r="V728" s="244"/>
      <c r="W728" s="244"/>
      <c r="X728" s="244"/>
      <c r="Y728" s="244"/>
      <c r="Z728" s="244"/>
      <c r="AA728" s="244"/>
      <c r="AB728" s="244"/>
      <c r="AC728" s="244"/>
      <c r="AD728" s="244"/>
      <c r="AE728" s="244"/>
      <c r="AF728" s="244"/>
      <c r="AG728" s="244"/>
      <c r="AH728" s="242"/>
      <c r="AI728" s="244"/>
      <c r="AJ728" s="244"/>
      <c r="AK728" s="244"/>
      <c r="AL728" s="244"/>
      <c r="AM728" s="244"/>
      <c r="AN728" s="244"/>
      <c r="AO728" s="244"/>
      <c r="AP728" s="244"/>
      <c r="AQ728" s="244"/>
      <c r="AR728" s="244"/>
      <c r="AS728" s="244"/>
      <c r="AT728" s="244"/>
      <c r="AU728" s="244"/>
      <c r="AV728" s="244"/>
      <c r="AW728" s="244"/>
      <c r="AX728" s="244"/>
      <c r="AY728" s="244"/>
      <c r="AZ728" s="244"/>
      <c r="BA728" s="244"/>
      <c r="BB728" s="244"/>
      <c r="BC728" s="244"/>
      <c r="BD728" s="244"/>
      <c r="BE728" s="244"/>
      <c r="BF728" s="244"/>
      <c r="BG728" s="244"/>
      <c r="BH728" s="244"/>
      <c r="BI728" s="244"/>
      <c r="BJ728" s="244"/>
      <c r="BK728" s="244"/>
      <c r="BL728" s="244"/>
      <c r="BM728" s="244"/>
      <c r="BN728" s="244"/>
      <c r="BO728" s="244"/>
      <c r="BP728" s="244"/>
      <c r="BQ728" s="244"/>
      <c r="BR728" s="244"/>
      <c r="BS728" s="244"/>
      <c r="BT728" s="244"/>
      <c r="BU728" s="244"/>
      <c r="BW728" s="244"/>
      <c r="BX728" s="244"/>
      <c r="BY728" s="244"/>
      <c r="BZ728" s="244"/>
      <c r="CA728" s="244"/>
      <c r="CB728" s="244"/>
      <c r="CC728" s="244"/>
      <c r="CE728" s="244"/>
      <c r="CF728" s="244"/>
      <c r="CG728" s="244"/>
      <c r="CH728" s="244"/>
      <c r="CI728" s="244"/>
      <c r="CJ728" s="244"/>
      <c r="CK728" s="244"/>
      <c r="CL728" s="244"/>
      <c r="CM728" s="244"/>
      <c r="CN728" s="244"/>
      <c r="CO728" s="257"/>
      <c r="CP728" s="244"/>
      <c r="CQ728" s="244"/>
      <c r="CR728" s="244"/>
      <c r="CS728" s="244"/>
      <c r="CT728" s="244"/>
      <c r="CU728" s="244"/>
      <c r="CV728" s="244"/>
      <c r="CW728" s="244"/>
      <c r="CX728" s="244"/>
      <c r="CY728" s="244"/>
      <c r="CZ728" s="244"/>
      <c r="DA728" s="244"/>
      <c r="DE728" s="244"/>
      <c r="DF728" s="244"/>
      <c r="DG728" s="244"/>
      <c r="DH728" s="244"/>
      <c r="DI728" s="244"/>
      <c r="DJ728" s="244"/>
      <c r="DK728" s="244"/>
      <c r="DL728" s="244"/>
      <c r="DM728" s="244"/>
      <c r="DN728" s="244"/>
      <c r="DO728" s="244"/>
      <c r="DP728" s="244"/>
      <c r="DQ728" s="244"/>
      <c r="DR728" s="244"/>
      <c r="DS728" s="244"/>
      <c r="DT728" s="244"/>
      <c r="DU728" s="244"/>
      <c r="DV728" s="244"/>
      <c r="DW728" s="244"/>
      <c r="DX728" s="244"/>
      <c r="DY728" s="244"/>
      <c r="DZ728" s="244"/>
      <c r="EA728" s="244"/>
      <c r="EB728" s="244"/>
      <c r="EC728"/>
      <c r="EE728"/>
      <c r="EK728" s="242">
        <v>26.3</v>
      </c>
      <c r="EO728" s="244"/>
      <c r="EP728" s="244"/>
      <c r="GA728" s="267"/>
      <c r="GB728" s="267"/>
      <c r="GC728" s="267"/>
      <c r="GD728" s="267"/>
      <c r="GE728" s="267"/>
      <c r="GF728" s="267"/>
      <c r="GG728" s="267"/>
      <c r="GH728" s="267"/>
      <c r="GI728" s="267"/>
      <c r="GJ728" s="267"/>
      <c r="GK728" s="267"/>
      <c r="GL728" s="267"/>
      <c r="GM728" s="267"/>
      <c r="GN728" s="267"/>
      <c r="GO728" s="267"/>
      <c r="GP728" s="254"/>
      <c r="GQ728" s="254"/>
      <c r="GR728" s="254"/>
      <c r="GS728" s="254"/>
      <c r="GT728" s="254"/>
      <c r="GU728" s="184"/>
      <c r="GV728" s="184"/>
      <c r="GW728" s="184"/>
      <c r="GX728" s="184"/>
      <c r="GY728" s="184"/>
      <c r="GZ728" s="184"/>
      <c r="HC728" s="184"/>
      <c r="HG728" s="184"/>
      <c r="HH728" s="184"/>
      <c r="HI728" s="184"/>
      <c r="HJ728" s="184"/>
      <c r="HK728" s="184"/>
      <c r="HL728" s="184"/>
      <c r="HM728" s="184"/>
      <c r="HO728" s="284">
        <v>1456.7935636682944</v>
      </c>
      <c r="HQ728" s="154"/>
      <c r="HS728" s="238"/>
      <c r="HT728" s="154"/>
      <c r="HU728" s="239"/>
      <c r="HW728" s="239">
        <v>132.4</v>
      </c>
      <c r="HX728" s="239"/>
      <c r="HY728" s="154"/>
      <c r="HZ728" s="154"/>
      <c r="IA728" s="184"/>
      <c r="IB728" s="184"/>
      <c r="ID728" s="184"/>
      <c r="IE728" s="185"/>
      <c r="IF728" s="185"/>
      <c r="IG728" s="184"/>
    </row>
    <row r="729" spans="1:241" ht="15" customHeight="1" x14ac:dyDescent="0.35">
      <c r="A729" s="156">
        <v>726</v>
      </c>
      <c r="B729" s="197" t="s">
        <v>82</v>
      </c>
      <c r="F729" s="244"/>
      <c r="G729" s="244"/>
      <c r="H729" s="244"/>
      <c r="I729" s="244"/>
      <c r="J729" s="244"/>
      <c r="K729" s="244"/>
      <c r="L729" s="244"/>
      <c r="M729" s="244"/>
      <c r="N729" s="244"/>
      <c r="O729" s="244"/>
      <c r="P729" s="244"/>
      <c r="Q729" s="244"/>
      <c r="R729" s="244"/>
      <c r="S729" s="244"/>
      <c r="U729" s="244"/>
      <c r="V729" s="244"/>
      <c r="W729" s="244"/>
      <c r="X729" s="244"/>
      <c r="Y729" s="244"/>
      <c r="Z729" s="244"/>
      <c r="AA729" s="244"/>
      <c r="AB729" s="244"/>
      <c r="AC729" s="244"/>
      <c r="AD729" s="244"/>
      <c r="AE729" s="244"/>
      <c r="AF729" s="244"/>
      <c r="AG729" s="244"/>
      <c r="AH729" s="242"/>
      <c r="AI729" s="244"/>
      <c r="AJ729" s="244"/>
      <c r="AK729" s="244"/>
      <c r="AL729" s="244"/>
      <c r="AM729" s="244"/>
      <c r="AN729" s="244"/>
      <c r="AO729" s="244"/>
      <c r="AP729" s="244"/>
      <c r="AQ729" s="244"/>
      <c r="AR729" s="244"/>
      <c r="AS729" s="244"/>
      <c r="AT729" s="244"/>
      <c r="AU729" s="244"/>
      <c r="AV729" s="244"/>
      <c r="AW729" s="244"/>
      <c r="AX729" s="244"/>
      <c r="AY729" s="244"/>
      <c r="AZ729" s="244"/>
      <c r="BA729" s="244"/>
      <c r="BB729" s="244"/>
      <c r="BC729" s="244"/>
      <c r="BD729" s="244"/>
      <c r="BE729" s="244"/>
      <c r="BF729" s="244"/>
      <c r="BG729" s="244"/>
      <c r="BH729" s="244"/>
      <c r="BI729" s="244"/>
      <c r="BJ729" s="244"/>
      <c r="BK729" s="244"/>
      <c r="BL729" s="244"/>
      <c r="BM729" s="244"/>
      <c r="BN729" s="244"/>
      <c r="BO729" s="244"/>
      <c r="BP729" s="244"/>
      <c r="BQ729" s="244"/>
      <c r="BR729" s="244"/>
      <c r="BS729" s="244"/>
      <c r="BT729" s="244"/>
      <c r="BU729" s="244"/>
      <c r="BW729" s="244"/>
      <c r="BX729" s="244"/>
      <c r="BY729" s="244"/>
      <c r="BZ729" s="244"/>
      <c r="CA729" s="244"/>
      <c r="CB729" s="244"/>
      <c r="CC729" s="244"/>
      <c r="CE729" s="244"/>
      <c r="CF729" s="244"/>
      <c r="CG729" s="244"/>
      <c r="CH729" s="244"/>
      <c r="CI729" s="244"/>
      <c r="CJ729" s="244"/>
      <c r="CK729" s="244"/>
      <c r="CL729" s="244"/>
      <c r="CM729" s="244"/>
      <c r="CN729" s="244"/>
      <c r="CO729" s="257"/>
      <c r="CP729" s="244"/>
      <c r="CQ729" s="244"/>
      <c r="CR729" s="244"/>
      <c r="CS729" s="244"/>
      <c r="CT729" s="244"/>
      <c r="CU729" s="244"/>
      <c r="CV729" s="244"/>
      <c r="CW729" s="244"/>
      <c r="CX729" s="244"/>
      <c r="CY729" s="244"/>
      <c r="CZ729" s="244"/>
      <c r="DA729" s="244"/>
      <c r="DE729" s="244"/>
      <c r="DF729" s="244"/>
      <c r="DG729" s="244"/>
      <c r="DH729" s="244"/>
      <c r="DI729" s="244"/>
      <c r="DJ729" s="244"/>
      <c r="DK729" s="244"/>
      <c r="DL729" s="244"/>
      <c r="DM729" s="244"/>
      <c r="DN729" s="244"/>
      <c r="DO729" s="244"/>
      <c r="DP729" s="244"/>
      <c r="DQ729" s="244"/>
      <c r="DR729" s="244"/>
      <c r="DS729" s="244"/>
      <c r="DT729" s="244"/>
      <c r="DU729" s="244"/>
      <c r="DV729" s="244"/>
      <c r="DW729" s="244"/>
      <c r="DX729" s="244"/>
      <c r="DY729" s="244"/>
      <c r="DZ729" s="244"/>
      <c r="EA729" s="244"/>
      <c r="EB729" s="244"/>
      <c r="EC729"/>
      <c r="ED729" s="244"/>
      <c r="EE729"/>
      <c r="EK729" s="242"/>
      <c r="EO729" s="244"/>
      <c r="EP729" s="244"/>
      <c r="GA729" s="254"/>
      <c r="GB729" s="254"/>
      <c r="GC729" s="254"/>
      <c r="GD729" s="254"/>
      <c r="GE729" s="254"/>
      <c r="GF729" s="254"/>
      <c r="GG729" s="254"/>
      <c r="GH729" s="254"/>
      <c r="GI729" s="254"/>
      <c r="GJ729" s="254"/>
      <c r="GK729" s="254"/>
      <c r="GL729" s="254"/>
      <c r="GM729" s="254"/>
      <c r="GN729" s="254"/>
      <c r="GO729" s="254"/>
      <c r="GP729" s="254"/>
      <c r="GQ729" s="254"/>
      <c r="GR729" s="254"/>
      <c r="GS729" s="254"/>
      <c r="GT729" s="254"/>
      <c r="GU729" s="184"/>
      <c r="GV729" s="184"/>
      <c r="GW729" s="184"/>
      <c r="GX729" s="184"/>
      <c r="GY729" s="184"/>
      <c r="GZ729" s="184"/>
      <c r="HC729" s="184"/>
      <c r="HG729" s="184"/>
      <c r="HH729" s="184"/>
      <c r="HI729" s="184"/>
      <c r="HJ729" s="184"/>
      <c r="HK729" s="184"/>
      <c r="HL729" s="184"/>
      <c r="HM729" s="184"/>
      <c r="HO729" s="183"/>
      <c r="HQ729" s="154"/>
      <c r="HS729" s="238"/>
      <c r="HT729" s="154"/>
      <c r="HU729" s="239"/>
      <c r="HW729" s="239"/>
      <c r="HX729" s="239"/>
      <c r="HY729" s="154"/>
      <c r="HZ729" s="154"/>
      <c r="IA729" s="184"/>
      <c r="IB729" s="184"/>
      <c r="ID729" s="184"/>
      <c r="IE729" s="185"/>
      <c r="IF729" s="185"/>
      <c r="IG729" s="184"/>
    </row>
    <row r="730" spans="1:241" ht="15" customHeight="1" x14ac:dyDescent="0.25">
      <c r="A730" s="156">
        <v>727</v>
      </c>
      <c r="B730" s="197">
        <v>1991</v>
      </c>
      <c r="E730" s="245">
        <v>68410</v>
      </c>
      <c r="G730" s="245">
        <v>8832</v>
      </c>
      <c r="I730" s="245">
        <v>12293</v>
      </c>
      <c r="K730" s="245">
        <v>6356</v>
      </c>
      <c r="M730" s="242">
        <f>G730/E730*100</f>
        <v>12.910393217365881</v>
      </c>
      <c r="N730" s="242"/>
      <c r="O730" s="242">
        <f>I730/E730*100</f>
        <v>17.969595088437362</v>
      </c>
      <c r="P730" s="242"/>
      <c r="Q730" s="242">
        <f>K730/E730*100</f>
        <v>9.291039321736589</v>
      </c>
      <c r="R730" s="242"/>
      <c r="S730" s="242">
        <v>31</v>
      </c>
      <c r="U730" s="242"/>
      <c r="V730" s="242"/>
      <c r="W730" s="245">
        <v>290</v>
      </c>
      <c r="Y730" s="258">
        <v>0.4507725308546025</v>
      </c>
      <c r="Z730" s="258"/>
      <c r="AA730" s="245">
        <v>23384</v>
      </c>
      <c r="AC730" s="242">
        <v>36.347809867255258</v>
      </c>
      <c r="AD730" s="242"/>
      <c r="AE730" s="245">
        <v>23524</v>
      </c>
      <c r="AG730" s="242">
        <v>36.565424192495414</v>
      </c>
      <c r="AH730" s="242"/>
      <c r="AI730" s="245">
        <v>6.164930306813762</v>
      </c>
      <c r="AK730" s="245">
        <v>172</v>
      </c>
      <c r="AM730" s="245">
        <v>1420</v>
      </c>
      <c r="AO730" s="245">
        <v>252</v>
      </c>
      <c r="AQ730" s="245">
        <v>8</v>
      </c>
      <c r="AS730" s="245">
        <v>189</v>
      </c>
      <c r="AU730" s="245">
        <v>106</v>
      </c>
      <c r="AW730" s="245">
        <v>730</v>
      </c>
      <c r="AY730" s="245">
        <v>4898</v>
      </c>
      <c r="BC730" s="245">
        <v>699</v>
      </c>
      <c r="BE730" s="245">
        <v>294</v>
      </c>
      <c r="BG730" s="245">
        <v>114</v>
      </c>
      <c r="BI730" s="245">
        <v>291</v>
      </c>
      <c r="BK730" s="242"/>
      <c r="BL730" s="242"/>
      <c r="BM730" s="245">
        <v>237</v>
      </c>
      <c r="BO730" s="245">
        <v>3543</v>
      </c>
      <c r="BQ730" s="245">
        <v>1708</v>
      </c>
      <c r="BS730" s="245">
        <v>244</v>
      </c>
      <c r="BU730" s="245">
        <v>15864</v>
      </c>
      <c r="BW730" s="242"/>
      <c r="BX730" s="242"/>
      <c r="BY730" s="245">
        <v>6.5767284991568298</v>
      </c>
      <c r="CA730" s="245">
        <v>9456</v>
      </c>
      <c r="CC730" s="259">
        <v>14.698293281934902</v>
      </c>
      <c r="CE730" s="242"/>
      <c r="CF730" s="242"/>
      <c r="CG730" s="245">
        <v>29902</v>
      </c>
      <c r="CI730" s="245">
        <v>6232</v>
      </c>
      <c r="CK730" s="245">
        <v>17076</v>
      </c>
      <c r="CM730" s="250">
        <f>CI730/SUM(CG730,CI730)*100</f>
        <v>17.246914263574471</v>
      </c>
      <c r="CN730" s="242"/>
      <c r="CO730" s="253">
        <v>3.7527022782284138</v>
      </c>
      <c r="CP730" s="242"/>
      <c r="CQ730" s="250">
        <f>SUM(CG730,CI730)/SUM(CG730,CI730,CK730)*100</f>
        <v>67.908287915805303</v>
      </c>
      <c r="CR730" s="242"/>
      <c r="CS730" s="245">
        <v>10.612135792568832</v>
      </c>
      <c r="CU730" s="245">
        <v>8707</v>
      </c>
      <c r="CW730" s="245">
        <v>2446</v>
      </c>
      <c r="CY730" s="259">
        <f t="shared" ref="CY730:CY735" si="262">CU730/CG730*100</f>
        <v>29.118453615142798</v>
      </c>
      <c r="CZ730" s="259"/>
      <c r="DA730" s="259">
        <f t="shared" ref="DA730:DA735" si="263">CW730/CG730*100</f>
        <v>8.1800548458297104</v>
      </c>
      <c r="DE730" s="245">
        <v>9178</v>
      </c>
      <c r="DG730" s="245">
        <v>7073</v>
      </c>
      <c r="DI730" s="245">
        <v>11776</v>
      </c>
      <c r="DK730" s="245">
        <v>29036</v>
      </c>
      <c r="DM730" s="242">
        <v>31.609037057445928</v>
      </c>
      <c r="DN730" s="242"/>
      <c r="DO730" s="242">
        <v>24.359415897506544</v>
      </c>
      <c r="DP730" s="242"/>
      <c r="DQ730" s="242">
        <v>40.556550489048078</v>
      </c>
      <c r="DR730" s="242"/>
      <c r="DS730" s="245">
        <v>13342</v>
      </c>
      <c r="DU730" s="245">
        <v>3851</v>
      </c>
      <c r="DW730" s="245">
        <v>26402</v>
      </c>
      <c r="DY730" s="242">
        <v>50.534050450723434</v>
      </c>
      <c r="DZ730" s="242"/>
      <c r="EA730" s="242">
        <v>14.586016210893114</v>
      </c>
      <c r="EB730" s="242"/>
      <c r="EC730" s="242">
        <v>491000</v>
      </c>
      <c r="ED730" s="242"/>
      <c r="EE730" s="242">
        <v>360000</v>
      </c>
      <c r="EF730" s="242"/>
      <c r="EG730" s="260">
        <v>5.4002160086403457</v>
      </c>
      <c r="EH730" s="242"/>
      <c r="EI730" s="260">
        <v>4.3501740069602786</v>
      </c>
      <c r="EJ730" s="242"/>
      <c r="EK730" s="242">
        <v>2</v>
      </c>
      <c r="EO730" s="259">
        <v>9.7535182624257715</v>
      </c>
      <c r="EP730" s="259"/>
      <c r="EQ730" s="244">
        <v>6636</v>
      </c>
      <c r="ES730" s="244">
        <v>4528</v>
      </c>
      <c r="EU730" s="244">
        <v>2473</v>
      </c>
      <c r="EW730" s="244">
        <v>813</v>
      </c>
      <c r="EY730" s="244">
        <v>14450</v>
      </c>
      <c r="FA730" s="244">
        <v>9292</v>
      </c>
      <c r="FC730" s="244">
        <v>3990</v>
      </c>
      <c r="FE730" s="244">
        <v>2356</v>
      </c>
      <c r="FG730" s="244">
        <v>30088</v>
      </c>
      <c r="FI730" s="242">
        <v>22.055304440308429</v>
      </c>
      <c r="FJ730" s="242"/>
      <c r="FK730" s="242">
        <v>15.049189045466631</v>
      </c>
      <c r="FL730" s="242"/>
      <c r="FM730" s="242">
        <v>8.2192236107418246</v>
      </c>
      <c r="FN730" s="242"/>
      <c r="FO730" s="242">
        <v>2.7020739165115657</v>
      </c>
      <c r="FP730" s="242"/>
      <c r="FQ730" s="242">
        <v>48.025791013028453</v>
      </c>
      <c r="FR730" s="242"/>
      <c r="FS730" s="242">
        <v>30.88274395107684</v>
      </c>
      <c r="FT730" s="242"/>
      <c r="FU730" s="242">
        <v>13.261100771071524</v>
      </c>
      <c r="FV730" s="242"/>
      <c r="FW730" s="242">
        <v>7.830364264823185</v>
      </c>
      <c r="GA730" s="254">
        <v>11.988716502115656</v>
      </c>
      <c r="GB730" s="254"/>
      <c r="GC730" s="254">
        <v>15.039649986327591</v>
      </c>
      <c r="GD730" s="254"/>
      <c r="GE730" s="254">
        <v>34.042553191489361</v>
      </c>
      <c r="GF730" s="254"/>
      <c r="GG730" s="254">
        <v>75.002749367645436</v>
      </c>
      <c r="GH730" s="254"/>
      <c r="GI730" s="254">
        <v>71.956312238997754</v>
      </c>
      <c r="GJ730" s="254"/>
      <c r="GK730" s="254">
        <v>19.900497512437809</v>
      </c>
      <c r="GL730" s="254"/>
      <c r="GM730" s="254">
        <v>2.9556650246305423</v>
      </c>
      <c r="GN730" s="254"/>
      <c r="GO730" s="254">
        <v>42.575967690922802</v>
      </c>
      <c r="GP730" s="254"/>
      <c r="GQ730" s="254">
        <v>944</v>
      </c>
      <c r="GR730" s="254"/>
      <c r="GS730" s="254">
        <v>83.55</v>
      </c>
      <c r="GT730" s="254"/>
      <c r="GU730" s="184">
        <v>69.8</v>
      </c>
      <c r="GV730" s="184"/>
      <c r="GW730" s="184">
        <v>72.33</v>
      </c>
      <c r="GX730" s="184"/>
      <c r="GY730" s="184">
        <v>58.33</v>
      </c>
      <c r="GZ730" s="184"/>
      <c r="HA730" s="154">
        <v>93.7</v>
      </c>
      <c r="HC730" s="184">
        <v>22</v>
      </c>
      <c r="HG730" s="184">
        <v>1200</v>
      </c>
      <c r="HH730" s="184"/>
      <c r="HI730" s="184">
        <v>15413</v>
      </c>
      <c r="HJ730" s="184"/>
      <c r="HK730" s="184">
        <v>1002</v>
      </c>
      <c r="HL730" s="184"/>
      <c r="HM730" s="184">
        <v>18806</v>
      </c>
      <c r="HO730" s="183">
        <v>442.54943762405355</v>
      </c>
      <c r="HQ730" s="154"/>
      <c r="HS730" s="238">
        <v>10</v>
      </c>
      <c r="HT730" s="154"/>
      <c r="HU730" s="239"/>
      <c r="HW730" s="239">
        <v>36.4</v>
      </c>
      <c r="HX730" s="239"/>
      <c r="HY730" s="154"/>
      <c r="HZ730" s="154"/>
      <c r="IA730" s="184">
        <v>1</v>
      </c>
      <c r="IB730" s="184"/>
      <c r="IC730" s="184">
        <v>120</v>
      </c>
      <c r="ID730" s="184"/>
      <c r="IE730" s="185">
        <v>0.14165309157872369</v>
      </c>
      <c r="IF730" s="185"/>
      <c r="IG730" s="184">
        <v>16.998370989446844</v>
      </c>
    </row>
    <row r="731" spans="1:241" ht="15" customHeight="1" x14ac:dyDescent="0.25">
      <c r="A731" s="156">
        <v>728</v>
      </c>
      <c r="B731" s="197">
        <v>1996</v>
      </c>
      <c r="E731" s="245">
        <v>68947</v>
      </c>
      <c r="G731" s="245">
        <v>8320</v>
      </c>
      <c r="I731" s="245">
        <v>11034</v>
      </c>
      <c r="K731" s="245">
        <v>6646</v>
      </c>
      <c r="M731" s="242">
        <f t="shared" ref="M731:M735" si="264">G731/E731*100</f>
        <v>12.067240053954487</v>
      </c>
      <c r="N731" s="242"/>
      <c r="O731" s="242">
        <f t="shared" ref="O731:O734" si="265">I731/E731*100</f>
        <v>16.003596965785313</v>
      </c>
      <c r="P731" s="242"/>
      <c r="Q731" s="242">
        <f t="shared" ref="Q731:Q734" si="266">K731/E731*100</f>
        <v>9.6392881488679709</v>
      </c>
      <c r="R731" s="242"/>
      <c r="S731" s="242">
        <v>32</v>
      </c>
      <c r="U731" s="242"/>
      <c r="V731" s="242"/>
      <c r="W731" s="245">
        <v>307</v>
      </c>
      <c r="Y731" s="258">
        <v>0.47123472708294956</v>
      </c>
      <c r="Z731" s="258"/>
      <c r="AA731" s="245">
        <v>21556</v>
      </c>
      <c r="AC731" s="242">
        <v>33.087738687296621</v>
      </c>
      <c r="AD731" s="242"/>
      <c r="AE731" s="245">
        <v>20902</v>
      </c>
      <c r="AG731" s="242">
        <v>32.083870571621539</v>
      </c>
      <c r="AH731" s="242"/>
      <c r="AI731" s="245">
        <v>4.9315013052188519</v>
      </c>
      <c r="AK731" s="245">
        <v>110</v>
      </c>
      <c r="AM731" s="245">
        <v>938</v>
      </c>
      <c r="AO731" s="245">
        <v>268</v>
      </c>
      <c r="AQ731" s="245">
        <v>11</v>
      </c>
      <c r="AS731" s="245">
        <v>175</v>
      </c>
      <c r="AU731" s="245">
        <v>150</v>
      </c>
      <c r="AW731" s="245">
        <v>417</v>
      </c>
      <c r="AY731" s="245">
        <v>4762</v>
      </c>
      <c r="BC731" s="245">
        <v>745</v>
      </c>
      <c r="BE731" s="245">
        <v>305</v>
      </c>
      <c r="BG731" s="245">
        <v>136</v>
      </c>
      <c r="BI731" s="245">
        <v>304</v>
      </c>
      <c r="BK731" s="242"/>
      <c r="BL731" s="242"/>
      <c r="BM731" s="245">
        <v>219</v>
      </c>
      <c r="BO731" s="245">
        <v>3742</v>
      </c>
      <c r="BQ731" s="245">
        <v>1352</v>
      </c>
      <c r="BS731" s="245">
        <v>301</v>
      </c>
      <c r="BU731" s="245">
        <v>18740</v>
      </c>
      <c r="BW731" s="242"/>
      <c r="BX731" s="242"/>
      <c r="BY731" s="245">
        <v>5.2215799614643545</v>
      </c>
      <c r="CA731" s="245">
        <v>13242</v>
      </c>
      <c r="CC731" s="259">
        <v>20.32602689261374</v>
      </c>
      <c r="CE731" s="242"/>
      <c r="CF731" s="242"/>
      <c r="CG731" s="245">
        <v>31699</v>
      </c>
      <c r="CI731" s="245">
        <v>4599</v>
      </c>
      <c r="CK731" s="245">
        <v>17800</v>
      </c>
      <c r="CM731" s="250">
        <f t="shared" ref="CM731:CM735" si="267">CI731/SUM(CG731,CI731)*100</f>
        <v>12.670119565816298</v>
      </c>
      <c r="CN731" s="242"/>
      <c r="CO731" s="253">
        <v>5.6342717620509779</v>
      </c>
      <c r="CP731" s="242"/>
      <c r="CQ731" s="250">
        <f t="shared" ref="CQ731:CQ735" si="268">SUM(CG731,CI731)/SUM(CG731,CI731,CK731)*100</f>
        <v>67.096750341971983</v>
      </c>
      <c r="CR731" s="242"/>
      <c r="CS731" s="245">
        <v>7.1923457604750913</v>
      </c>
      <c r="CU731" s="245">
        <v>10953</v>
      </c>
      <c r="CW731" s="245">
        <v>1695</v>
      </c>
      <c r="CY731" s="259">
        <f t="shared" si="262"/>
        <v>34.553140477617589</v>
      </c>
      <c r="CZ731" s="259"/>
      <c r="DA731" s="259">
        <f t="shared" si="263"/>
        <v>5.3471718350736612</v>
      </c>
      <c r="DE731" s="245">
        <v>9679</v>
      </c>
      <c r="DG731" s="245">
        <v>6478</v>
      </c>
      <c r="DI731" s="245">
        <v>12434</v>
      </c>
      <c r="DK731" s="245">
        <v>30313</v>
      </c>
      <c r="DM731" s="242">
        <v>31.930194965856234</v>
      </c>
      <c r="DN731" s="242"/>
      <c r="DO731" s="242">
        <v>21.370369148550129</v>
      </c>
      <c r="DP731" s="242"/>
      <c r="DQ731" s="242">
        <v>41.018704846105628</v>
      </c>
      <c r="DR731" s="242"/>
      <c r="DS731" s="245">
        <v>13889</v>
      </c>
      <c r="DU731" s="245">
        <v>3299</v>
      </c>
      <c r="DW731" s="245">
        <v>27908</v>
      </c>
      <c r="DY731" s="242">
        <v>49.767091873297979</v>
      </c>
      <c r="DZ731" s="242"/>
      <c r="EA731" s="242">
        <v>11.820983230614877</v>
      </c>
      <c r="EB731" s="242"/>
      <c r="EC731" s="242">
        <v>536000</v>
      </c>
      <c r="ED731" s="242"/>
      <c r="EE731" s="242">
        <v>375000</v>
      </c>
      <c r="EF731" s="242"/>
      <c r="EG731" s="260">
        <v>7.3661776367961931</v>
      </c>
      <c r="EH731" s="242"/>
      <c r="EI731" s="260">
        <v>5.2735923869944488</v>
      </c>
      <c r="EJ731" s="242"/>
      <c r="EK731" s="242">
        <v>1.4000000000000001</v>
      </c>
      <c r="EO731" s="259">
        <v>4.3230016313213699</v>
      </c>
      <c r="EP731" s="259"/>
      <c r="EQ731" s="244">
        <v>7268</v>
      </c>
      <c r="ES731" s="244">
        <v>4721</v>
      </c>
      <c r="EU731" s="244">
        <v>2334</v>
      </c>
      <c r="EW731" s="244">
        <v>702</v>
      </c>
      <c r="EY731" s="244">
        <v>15025</v>
      </c>
      <c r="FA731" s="244">
        <v>9273</v>
      </c>
      <c r="FC731" s="244">
        <v>4300</v>
      </c>
      <c r="FE731" s="244">
        <v>3025</v>
      </c>
      <c r="FG731" s="244">
        <v>31623</v>
      </c>
      <c r="FI731" s="242">
        <v>22.983271669354583</v>
      </c>
      <c r="FJ731" s="242"/>
      <c r="FK731" s="242">
        <v>14.929007368054897</v>
      </c>
      <c r="FL731" s="242"/>
      <c r="FM731" s="242">
        <v>7.3807039180343423</v>
      </c>
      <c r="FN731" s="242"/>
      <c r="FO731" s="242">
        <v>2.2199032349871928</v>
      </c>
      <c r="FP731" s="242"/>
      <c r="FQ731" s="242">
        <v>47.512886190431011</v>
      </c>
      <c r="FR731" s="242"/>
      <c r="FS731" s="242">
        <v>29.323593586946213</v>
      </c>
      <c r="FT731" s="242"/>
      <c r="FU731" s="242">
        <v>13.597697878126681</v>
      </c>
      <c r="FV731" s="242"/>
      <c r="FW731" s="242">
        <v>9.5658223444960946</v>
      </c>
      <c r="GA731" s="254">
        <v>6.3820137319116794</v>
      </c>
      <c r="GB731" s="254"/>
      <c r="GC731" s="254">
        <v>12.208551102041785</v>
      </c>
      <c r="GD731" s="254"/>
      <c r="GE731" s="254">
        <v>32.905947681779907</v>
      </c>
      <c r="GF731" s="254"/>
      <c r="GG731" s="254">
        <v>85.014471390204108</v>
      </c>
      <c r="GH731" s="254"/>
      <c r="GI731" s="254">
        <v>78.196707041772541</v>
      </c>
      <c r="GJ731" s="254"/>
      <c r="GK731" s="254">
        <v>27.174148978444979</v>
      </c>
      <c r="GL731" s="254"/>
      <c r="GM731" s="254">
        <v>0</v>
      </c>
      <c r="GN731" s="254"/>
      <c r="GO731" s="254">
        <v>45.058558042072775</v>
      </c>
      <c r="GP731" s="254"/>
      <c r="GQ731" s="254">
        <v>976</v>
      </c>
      <c r="GR731" s="254"/>
      <c r="GS731" s="254">
        <v>83.19</v>
      </c>
      <c r="GT731" s="254"/>
      <c r="GU731" s="184">
        <v>70.95</v>
      </c>
      <c r="GV731" s="184"/>
      <c r="GW731" s="184">
        <v>76.95</v>
      </c>
      <c r="GX731" s="184"/>
      <c r="GY731" s="184">
        <v>65.42</v>
      </c>
      <c r="GZ731" s="184"/>
      <c r="HA731" s="154">
        <v>94.7</v>
      </c>
      <c r="HC731" s="184">
        <v>18.3</v>
      </c>
      <c r="HG731" s="184">
        <v>1388</v>
      </c>
      <c r="HH731" s="184"/>
      <c r="HI731" s="184">
        <v>13487</v>
      </c>
      <c r="HJ731" s="184"/>
      <c r="HK731" s="184">
        <v>921</v>
      </c>
      <c r="HL731" s="184"/>
      <c r="HM731" s="184">
        <v>16969</v>
      </c>
      <c r="HO731" s="183">
        <v>584.70983774301999</v>
      </c>
      <c r="HQ731" s="154"/>
      <c r="HS731" s="238">
        <v>10</v>
      </c>
      <c r="HT731" s="154"/>
      <c r="HU731" s="239"/>
      <c r="HW731" s="239">
        <v>37.6</v>
      </c>
      <c r="HX731" s="239"/>
      <c r="HY731" s="154"/>
      <c r="HZ731" s="154"/>
      <c r="IA731" s="184">
        <v>4</v>
      </c>
      <c r="IB731" s="184"/>
      <c r="IC731" s="184">
        <v>135</v>
      </c>
      <c r="ID731" s="184"/>
      <c r="IE731" s="185">
        <v>0.56063239333968717</v>
      </c>
      <c r="IF731" s="185"/>
      <c r="IG731" s="184">
        <v>18.92134327521444</v>
      </c>
    </row>
    <row r="732" spans="1:241" ht="15" customHeight="1" x14ac:dyDescent="0.25">
      <c r="A732" s="198">
        <v>729</v>
      </c>
      <c r="B732" s="197">
        <v>2001</v>
      </c>
      <c r="E732" s="245">
        <v>69835</v>
      </c>
      <c r="G732" s="245">
        <v>7870</v>
      </c>
      <c r="I732" s="245">
        <v>10027</v>
      </c>
      <c r="K732" s="245">
        <v>6963</v>
      </c>
      <c r="M732" s="242">
        <f t="shared" si="264"/>
        <v>11.269420777547074</v>
      </c>
      <c r="N732" s="242"/>
      <c r="O732" s="242">
        <f t="shared" si="265"/>
        <v>14.358129877568555</v>
      </c>
      <c r="P732" s="242"/>
      <c r="Q732" s="242">
        <f t="shared" si="266"/>
        <v>9.9706450920025773</v>
      </c>
      <c r="R732" s="242"/>
      <c r="S732" s="242">
        <v>32</v>
      </c>
      <c r="U732" s="242"/>
      <c r="V732" s="242"/>
      <c r="W732" s="245">
        <v>291</v>
      </c>
      <c r="Y732" s="258">
        <v>0.42782792790143787</v>
      </c>
      <c r="Z732" s="258"/>
      <c r="AA732" s="245">
        <v>19570</v>
      </c>
      <c r="AC732" s="242">
        <v>28.771795701137936</v>
      </c>
      <c r="AD732" s="242"/>
      <c r="AE732" s="245">
        <v>17316</v>
      </c>
      <c r="AG732" s="242">
        <v>25.457967008732986</v>
      </c>
      <c r="AH732" s="242"/>
      <c r="AI732" s="245">
        <v>3.8776990459186518</v>
      </c>
      <c r="AK732" s="245">
        <v>87</v>
      </c>
      <c r="AM732" s="245">
        <v>806</v>
      </c>
      <c r="AO732" s="245">
        <v>314</v>
      </c>
      <c r="AQ732" s="245">
        <v>25</v>
      </c>
      <c r="AS732" s="245">
        <v>158</v>
      </c>
      <c r="AU732" s="245">
        <v>136</v>
      </c>
      <c r="AW732" s="245">
        <v>279</v>
      </c>
      <c r="AY732" s="245">
        <v>3222</v>
      </c>
      <c r="BC732" s="245">
        <v>741</v>
      </c>
      <c r="BE732" s="245">
        <v>329</v>
      </c>
      <c r="BG732" s="245">
        <v>103</v>
      </c>
      <c r="BI732" s="245">
        <v>309</v>
      </c>
      <c r="BK732" s="242"/>
      <c r="BL732" s="242"/>
      <c r="BM732" s="245">
        <v>256</v>
      </c>
      <c r="BO732" s="245">
        <v>4725</v>
      </c>
      <c r="BQ732" s="245">
        <v>1199</v>
      </c>
      <c r="BS732" s="245">
        <v>397</v>
      </c>
      <c r="BU732" s="245">
        <v>17549</v>
      </c>
      <c r="BW732" s="242"/>
      <c r="BX732" s="242"/>
      <c r="BY732" s="245">
        <v>5.5520636915985753</v>
      </c>
      <c r="CA732" s="245">
        <v>17354</v>
      </c>
      <c r="CC732" s="259">
        <v>25.513834573201212</v>
      </c>
      <c r="CE732" s="242"/>
      <c r="CF732" s="242"/>
      <c r="CG732" s="245">
        <v>36079</v>
      </c>
      <c r="CI732" s="245">
        <v>3094</v>
      </c>
      <c r="CK732" s="245">
        <v>15498</v>
      </c>
      <c r="CM732" s="250">
        <f t="shared" si="267"/>
        <v>7.8982972966073568</v>
      </c>
      <c r="CN732" s="242"/>
      <c r="CO732" s="253">
        <v>5.2749759418326976</v>
      </c>
      <c r="CP732" s="242"/>
      <c r="CQ732" s="250">
        <f t="shared" si="268"/>
        <v>71.652247077975531</v>
      </c>
      <c r="CR732" s="242"/>
      <c r="CS732" s="245">
        <v>7.2372999304105772</v>
      </c>
      <c r="CU732" s="245">
        <v>13680</v>
      </c>
      <c r="CW732" s="245">
        <v>1420</v>
      </c>
      <c r="CY732" s="259">
        <f t="shared" si="262"/>
        <v>37.916793702707949</v>
      </c>
      <c r="CZ732" s="259"/>
      <c r="DA732" s="259">
        <f t="shared" si="263"/>
        <v>3.9358075334682225</v>
      </c>
      <c r="DE732" s="245">
        <v>11353</v>
      </c>
      <c r="DG732" s="245">
        <v>6804</v>
      </c>
      <c r="DI732" s="245">
        <v>13625</v>
      </c>
      <c r="DK732" s="245">
        <v>32782</v>
      </c>
      <c r="DM732" s="242">
        <v>34.631810139710815</v>
      </c>
      <c r="DN732" s="242"/>
      <c r="DO732" s="242">
        <v>20.75529253858825</v>
      </c>
      <c r="DP732" s="242"/>
      <c r="DQ732" s="242">
        <v>41.562442803977795</v>
      </c>
      <c r="DR732" s="242"/>
      <c r="DS732" s="245">
        <v>14270</v>
      </c>
      <c r="DU732" s="245">
        <v>3435</v>
      </c>
      <c r="DW732" s="245">
        <v>30088</v>
      </c>
      <c r="DY732" s="242">
        <v>47.427545865461312</v>
      </c>
      <c r="DZ732" s="242"/>
      <c r="EA732" s="242">
        <v>11.416511566072852</v>
      </c>
      <c r="EB732" s="242"/>
      <c r="EC732" s="242">
        <v>674500</v>
      </c>
      <c r="ED732" s="242"/>
      <c r="EE732" s="242">
        <v>412500</v>
      </c>
      <c r="EF732" s="242"/>
      <c r="EG732" s="260">
        <v>8.6401444322651368</v>
      </c>
      <c r="EH732" s="242"/>
      <c r="EI732" s="260">
        <v>6.0448771680959439</v>
      </c>
      <c r="EJ732" s="242"/>
      <c r="EK732" s="242">
        <v>1.6</v>
      </c>
      <c r="EO732" s="259">
        <v>2.7625411389249028</v>
      </c>
      <c r="EP732" s="259"/>
      <c r="EQ732" s="244">
        <v>8274</v>
      </c>
      <c r="ES732" s="244">
        <v>5302</v>
      </c>
      <c r="EU732" s="244">
        <v>2462</v>
      </c>
      <c r="EW732" s="244">
        <v>647</v>
      </c>
      <c r="EY732" s="244">
        <v>16685</v>
      </c>
      <c r="FA732" s="244">
        <v>9680</v>
      </c>
      <c r="FC732" s="244">
        <v>4593</v>
      </c>
      <c r="FE732" s="244">
        <v>2567</v>
      </c>
      <c r="FG732" s="244">
        <v>33525</v>
      </c>
      <c r="FI732" s="242">
        <v>24.680089485458613</v>
      </c>
      <c r="FJ732" s="242"/>
      <c r="FK732" s="242">
        <v>15.815063385533184</v>
      </c>
      <c r="FL732" s="242"/>
      <c r="FM732" s="242">
        <v>7.3437733035048467</v>
      </c>
      <c r="FN732" s="242"/>
      <c r="FO732" s="242">
        <v>1.9299030574198361</v>
      </c>
      <c r="FP732" s="242"/>
      <c r="FQ732" s="242">
        <v>49.768829231916477</v>
      </c>
      <c r="FR732" s="242"/>
      <c r="FS732" s="242">
        <v>28.873974645786728</v>
      </c>
      <c r="FT732" s="242"/>
      <c r="FU732" s="242">
        <v>13.700223713646533</v>
      </c>
      <c r="FV732" s="242"/>
      <c r="FW732" s="242">
        <v>7.6569724086502617</v>
      </c>
      <c r="GA732" s="254">
        <v>11.408798369869748</v>
      </c>
      <c r="GB732" s="254"/>
      <c r="GC732" s="254">
        <v>9.7970925254720118</v>
      </c>
      <c r="GD732" s="254"/>
      <c r="GE732" s="254">
        <v>33.439607808510374</v>
      </c>
      <c r="GF732" s="254"/>
      <c r="GG732" s="254">
        <v>93.984788891911137</v>
      </c>
      <c r="GH732" s="254"/>
      <c r="GI732" s="254">
        <v>77.380516703386235</v>
      </c>
      <c r="GJ732" s="254"/>
      <c r="GK732" s="254">
        <v>13.90275856759718</v>
      </c>
      <c r="GL732" s="254"/>
      <c r="GM732" s="254">
        <v>0</v>
      </c>
      <c r="GN732" s="254"/>
      <c r="GO732" s="254">
        <v>45.34717679273836</v>
      </c>
      <c r="GP732" s="254"/>
      <c r="GQ732" s="254">
        <v>989</v>
      </c>
      <c r="GR732" s="254"/>
      <c r="GS732" s="254">
        <v>87.4</v>
      </c>
      <c r="GT732" s="254"/>
      <c r="GU732" s="184">
        <v>78.900000000000006</v>
      </c>
      <c r="GV732" s="184"/>
      <c r="GW732" s="184">
        <v>78.8</v>
      </c>
      <c r="GX732" s="184"/>
      <c r="GY732" s="184">
        <v>70.599999999999994</v>
      </c>
      <c r="GZ732" s="184"/>
      <c r="HA732" s="154">
        <v>97.3</v>
      </c>
      <c r="HC732" s="184">
        <v>25.6</v>
      </c>
      <c r="HG732" s="184">
        <v>1308</v>
      </c>
      <c r="HH732" s="184"/>
      <c r="HI732" s="184">
        <v>14380</v>
      </c>
      <c r="HJ732" s="184"/>
      <c r="HK732" s="184">
        <v>917</v>
      </c>
      <c r="HL732" s="184"/>
      <c r="HM732" s="184">
        <v>17536</v>
      </c>
      <c r="HO732" s="183">
        <v>574.35421410648758</v>
      </c>
      <c r="HQ732" s="154"/>
      <c r="HS732" s="238">
        <v>10</v>
      </c>
      <c r="HT732" s="154"/>
      <c r="HU732" s="239"/>
      <c r="HW732" s="239">
        <v>34.064027839999994</v>
      </c>
      <c r="HX732" s="239"/>
      <c r="HY732" s="154"/>
      <c r="HZ732" s="154"/>
      <c r="IA732" s="184">
        <v>3</v>
      </c>
      <c r="IB732" s="184"/>
      <c r="IC732" s="184">
        <v>89</v>
      </c>
      <c r="ID732" s="184"/>
      <c r="IE732" s="185">
        <v>0.41533988647376441</v>
      </c>
      <c r="IF732" s="185"/>
      <c r="IG732" s="184">
        <v>12.321749965388342</v>
      </c>
    </row>
    <row r="733" spans="1:241" ht="15" customHeight="1" x14ac:dyDescent="0.25">
      <c r="A733" s="156">
        <v>730</v>
      </c>
      <c r="B733" s="197">
        <v>2006</v>
      </c>
      <c r="E733" s="245">
        <v>70595</v>
      </c>
      <c r="G733" s="245">
        <v>7741</v>
      </c>
      <c r="I733" s="245">
        <v>9778</v>
      </c>
      <c r="K733" s="245">
        <v>7057</v>
      </c>
      <c r="M733" s="242">
        <f t="shared" si="264"/>
        <v>10.965365819109001</v>
      </c>
      <c r="N733" s="242"/>
      <c r="O733" s="242">
        <f t="shared" si="265"/>
        <v>13.850839294567605</v>
      </c>
      <c r="P733" s="242"/>
      <c r="Q733" s="242">
        <f t="shared" si="266"/>
        <v>9.9964586727105313</v>
      </c>
      <c r="R733" s="242"/>
      <c r="S733" s="242">
        <v>33</v>
      </c>
      <c r="U733" s="242"/>
      <c r="V733" s="242"/>
      <c r="W733" s="245">
        <v>282</v>
      </c>
      <c r="Y733" s="258">
        <v>0.40185251157819735</v>
      </c>
      <c r="Z733" s="258"/>
      <c r="AA733" s="245">
        <v>19263</v>
      </c>
      <c r="AC733" s="242">
        <v>27.449946562166012</v>
      </c>
      <c r="AD733" s="242"/>
      <c r="AE733" s="245">
        <v>16218</v>
      </c>
      <c r="AG733" s="242">
        <v>23.110794442465266</v>
      </c>
      <c r="AH733" s="242"/>
      <c r="AI733" s="245">
        <v>5.640284486365192</v>
      </c>
      <c r="AK733" s="245">
        <v>72</v>
      </c>
      <c r="AM733" s="245">
        <v>1156</v>
      </c>
      <c r="AO733" s="245">
        <v>394</v>
      </c>
      <c r="AQ733" s="245">
        <v>30</v>
      </c>
      <c r="AS733" s="245">
        <v>213</v>
      </c>
      <c r="AU733" s="245">
        <v>114</v>
      </c>
      <c r="AW733" s="245">
        <v>194</v>
      </c>
      <c r="AY733" s="245">
        <v>2697</v>
      </c>
      <c r="BC733" s="245">
        <v>625</v>
      </c>
      <c r="BE733" s="245">
        <v>312</v>
      </c>
      <c r="BG733" s="245">
        <v>76</v>
      </c>
      <c r="BI733" s="245">
        <v>237</v>
      </c>
      <c r="BK733" s="242"/>
      <c r="BL733" s="242"/>
      <c r="BM733" s="245">
        <v>313</v>
      </c>
      <c r="BO733" s="245">
        <v>4051</v>
      </c>
      <c r="BQ733" s="245">
        <v>1230</v>
      </c>
      <c r="BS733" s="245">
        <v>400</v>
      </c>
      <c r="BU733" s="245">
        <v>21155</v>
      </c>
      <c r="BW733" s="242"/>
      <c r="BX733" s="242"/>
      <c r="BY733" s="245">
        <v>4.5999999999999996</v>
      </c>
      <c r="CA733" s="245">
        <v>20932</v>
      </c>
      <c r="CC733" s="259">
        <v>29.828286426790168</v>
      </c>
      <c r="CE733" s="242"/>
      <c r="CF733" s="242"/>
      <c r="CG733" s="245">
        <v>38056</v>
      </c>
      <c r="CI733" s="245">
        <v>2079</v>
      </c>
      <c r="CK733" s="245">
        <v>15026</v>
      </c>
      <c r="CM733" s="250">
        <f t="shared" si="267"/>
        <v>5.1800174411361661</v>
      </c>
      <c r="CN733" s="242"/>
      <c r="CO733" s="253">
        <v>4.5724342604734627</v>
      </c>
      <c r="CP733" s="242"/>
      <c r="CQ733" s="250">
        <f t="shared" si="268"/>
        <v>72.759739671144459</v>
      </c>
      <c r="CR733" s="242"/>
      <c r="CS733" s="245">
        <v>5.0727487219819105</v>
      </c>
      <c r="CU733" s="245">
        <v>15599</v>
      </c>
      <c r="CW733" s="245">
        <v>1532</v>
      </c>
      <c r="CY733" s="259">
        <f t="shared" si="262"/>
        <v>40.989594282110573</v>
      </c>
      <c r="CZ733" s="259"/>
      <c r="DA733" s="259">
        <f t="shared" si="263"/>
        <v>4.0256464158082821</v>
      </c>
      <c r="DE733" s="245">
        <v>11751</v>
      </c>
      <c r="DG733" s="245">
        <v>6055</v>
      </c>
      <c r="DI733" s="245">
        <v>13352</v>
      </c>
      <c r="DK733" s="245">
        <v>31623</v>
      </c>
      <c r="DM733" s="242">
        <v>37.159662271131772</v>
      </c>
      <c r="DN733" s="242"/>
      <c r="DO733" s="242">
        <v>19.147455965594663</v>
      </c>
      <c r="DP733" s="242"/>
      <c r="DQ733" s="242">
        <v>42.22243303924359</v>
      </c>
      <c r="DR733" s="242"/>
      <c r="DS733" s="245">
        <v>15077</v>
      </c>
      <c r="DU733" s="245">
        <v>3541</v>
      </c>
      <c r="DW733" s="245">
        <v>31622</v>
      </c>
      <c r="DY733" s="242">
        <v>47.678831193472895</v>
      </c>
      <c r="DZ733" s="242"/>
      <c r="EA733" s="242">
        <v>11.19790019606603</v>
      </c>
      <c r="EB733" s="242"/>
      <c r="EC733" s="242">
        <v>678250</v>
      </c>
      <c r="ED733" s="242"/>
      <c r="EE733" s="242">
        <v>440094</v>
      </c>
      <c r="EF733" s="242"/>
      <c r="EG733" s="260">
        <v>9.385076001842469</v>
      </c>
      <c r="EH733" s="242"/>
      <c r="EI733" s="260">
        <v>6.1607669276830954</v>
      </c>
      <c r="EJ733" s="242"/>
      <c r="EK733" s="242">
        <v>1.3</v>
      </c>
      <c r="EO733" s="259">
        <v>1.5442830844753528</v>
      </c>
      <c r="EP733" s="259"/>
      <c r="EQ733" s="244">
        <v>10347</v>
      </c>
      <c r="ES733" s="244">
        <v>5930</v>
      </c>
      <c r="EU733" s="244">
        <v>2611</v>
      </c>
      <c r="EW733" s="244">
        <v>654</v>
      </c>
      <c r="EY733" s="244">
        <v>19541</v>
      </c>
      <c r="FA733" s="261">
        <v>12744</v>
      </c>
      <c r="FB733" s="261"/>
      <c r="FC733" s="261">
        <v>12620</v>
      </c>
      <c r="FD733" s="261"/>
      <c r="FE733" s="261">
        <v>6117</v>
      </c>
      <c r="FF733" s="261"/>
      <c r="FG733" s="261">
        <v>41997</v>
      </c>
      <c r="FI733" s="263">
        <v>24.637474105293236</v>
      </c>
      <c r="FJ733" s="263"/>
      <c r="FK733" s="263">
        <v>14.120056194490083</v>
      </c>
      <c r="FL733" s="263"/>
      <c r="FM733" s="263">
        <v>6.2171107460056669</v>
      </c>
      <c r="FN733" s="263"/>
      <c r="FO733" s="263">
        <v>1.5572540895778271</v>
      </c>
      <c r="FP733" s="263"/>
      <c r="FQ733" s="263">
        <v>46.529514012905679</v>
      </c>
      <c r="FR733" s="263"/>
      <c r="FS733" s="263">
        <v>27.997237897945094</v>
      </c>
      <c r="FT733" s="263"/>
      <c r="FU733" s="263">
        <v>12.155630164059337</v>
      </c>
      <c r="FV733" s="263"/>
      <c r="FW733" s="263">
        <v>7.2195633021406289</v>
      </c>
      <c r="GA733" s="254">
        <v>7.1703112579643928</v>
      </c>
      <c r="GB733" s="254"/>
      <c r="GC733" s="254">
        <v>11.780769494660847</v>
      </c>
      <c r="GD733" s="254"/>
      <c r="GE733" s="254">
        <v>27.220332532440558</v>
      </c>
      <c r="GF733" s="254"/>
      <c r="GG733" s="254">
        <v>91.018842746131554</v>
      </c>
      <c r="GH733" s="254"/>
      <c r="GI733" s="254">
        <v>84.137609457843041</v>
      </c>
      <c r="GJ733" s="254"/>
      <c r="GK733" s="254">
        <v>23.148742875860531</v>
      </c>
      <c r="GL733" s="254"/>
      <c r="GM733" s="254">
        <v>0</v>
      </c>
      <c r="GN733" s="254"/>
      <c r="GO733" s="254">
        <v>45.2508819608504</v>
      </c>
      <c r="GP733" s="254"/>
      <c r="GQ733" s="254">
        <v>967</v>
      </c>
      <c r="GR733" s="254"/>
      <c r="GS733" s="254">
        <v>88.3</v>
      </c>
      <c r="GT733" s="254"/>
      <c r="GU733" s="184">
        <v>77.400000000000006</v>
      </c>
      <c r="GV733" s="184"/>
      <c r="GW733" s="184">
        <v>79.900000000000006</v>
      </c>
      <c r="GX733" s="184"/>
      <c r="GY733" s="184">
        <v>94.5</v>
      </c>
      <c r="GZ733" s="184"/>
      <c r="HC733" s="184">
        <v>19.295302013422798</v>
      </c>
      <c r="HG733" s="184">
        <v>1559</v>
      </c>
      <c r="HH733" s="184"/>
      <c r="HI733" s="184">
        <v>14096</v>
      </c>
      <c r="HJ733" s="184"/>
      <c r="HK733" s="184">
        <v>981</v>
      </c>
      <c r="HL733" s="184"/>
      <c r="HM733" s="184">
        <v>18007</v>
      </c>
      <c r="HO733" s="183">
        <v>587.09815994844996</v>
      </c>
      <c r="HQ733" s="154"/>
      <c r="HS733" s="238">
        <v>10</v>
      </c>
      <c r="HT733" s="154"/>
      <c r="HU733" s="239"/>
      <c r="HW733" s="239">
        <v>31.891999999999999</v>
      </c>
      <c r="HX733" s="239"/>
      <c r="HY733" s="154"/>
      <c r="HZ733" s="154"/>
      <c r="IA733" s="184">
        <v>4</v>
      </c>
      <c r="IB733" s="184"/>
      <c r="IC733" s="184">
        <v>109</v>
      </c>
      <c r="ID733" s="184"/>
      <c r="IE733" s="185">
        <v>0.54421028285329442</v>
      </c>
      <c r="IF733" s="185"/>
      <c r="IG733" s="184">
        <v>14.829730207752275</v>
      </c>
    </row>
    <row r="734" spans="1:241" ht="15" customHeight="1" x14ac:dyDescent="0.25">
      <c r="A734" s="156">
        <v>731</v>
      </c>
      <c r="B734" s="197">
        <v>2011</v>
      </c>
      <c r="E734" s="245">
        <v>71348</v>
      </c>
      <c r="G734" s="245">
        <v>8704</v>
      </c>
      <c r="I734" s="245">
        <v>9047</v>
      </c>
      <c r="K734" s="245">
        <v>7754</v>
      </c>
      <c r="M734" s="242">
        <f t="shared" si="264"/>
        <v>12.199360879071593</v>
      </c>
      <c r="N734" s="242"/>
      <c r="O734" s="242">
        <f t="shared" si="265"/>
        <v>12.680103156360376</v>
      </c>
      <c r="P734" s="242"/>
      <c r="Q734" s="242">
        <f t="shared" si="266"/>
        <v>10.867858944889836</v>
      </c>
      <c r="R734" s="242"/>
      <c r="S734" s="242">
        <v>34</v>
      </c>
      <c r="U734" s="242"/>
      <c r="V734" s="242"/>
      <c r="W734" s="245">
        <v>329</v>
      </c>
      <c r="Y734" s="258">
        <v>0.43803589497789847</v>
      </c>
      <c r="Z734" s="258"/>
      <c r="AA734" s="245">
        <v>21608</v>
      </c>
      <c r="AC734" s="242">
        <v>28.769238962560578</v>
      </c>
      <c r="AD734" s="242"/>
      <c r="AE734" s="245">
        <v>17352</v>
      </c>
      <c r="AG734" s="242">
        <v>23.102732065825212</v>
      </c>
      <c r="AH734" s="244"/>
      <c r="AI734" s="245">
        <v>3.5000110970548413</v>
      </c>
      <c r="AK734" s="245">
        <v>65</v>
      </c>
      <c r="AM734" s="245">
        <v>1198</v>
      </c>
      <c r="AO734" s="245">
        <v>524</v>
      </c>
      <c r="AQ734" s="245">
        <v>29</v>
      </c>
      <c r="AS734" s="245">
        <v>238</v>
      </c>
      <c r="AU734" s="245">
        <v>153</v>
      </c>
      <c r="AW734" s="245">
        <v>168</v>
      </c>
      <c r="AY734" s="245">
        <v>2631</v>
      </c>
      <c r="BC734" s="245">
        <v>349</v>
      </c>
      <c r="BE734" s="245">
        <v>199</v>
      </c>
      <c r="BG734" s="245">
        <v>19</v>
      </c>
      <c r="BI734" s="245">
        <v>131</v>
      </c>
      <c r="BK734" s="242"/>
      <c r="BL734" s="242"/>
      <c r="BM734" s="245">
        <v>473</v>
      </c>
      <c r="BO734" s="245">
        <v>3912</v>
      </c>
      <c r="BQ734" s="245">
        <v>1618</v>
      </c>
      <c r="BS734" s="245">
        <v>451</v>
      </c>
      <c r="BU734" s="245">
        <v>29127</v>
      </c>
      <c r="BW734" s="242"/>
      <c r="BX734" s="242"/>
      <c r="BY734" s="245">
        <v>3</v>
      </c>
      <c r="CA734" s="245">
        <v>25830</v>
      </c>
      <c r="CC734" s="259">
        <v>34.390477712094587</v>
      </c>
      <c r="CE734" s="242"/>
      <c r="CF734" s="242"/>
      <c r="CG734" s="245">
        <v>42733</v>
      </c>
      <c r="CI734" s="245">
        <v>2197</v>
      </c>
      <c r="CK734" s="245">
        <v>15414</v>
      </c>
      <c r="CM734" s="250">
        <f t="shared" si="267"/>
        <v>4.8898286223013576</v>
      </c>
      <c r="CN734" s="242"/>
      <c r="CO734" s="253">
        <v>6.1295765142567911</v>
      </c>
      <c r="CP734" s="242"/>
      <c r="CQ734" s="250">
        <f t="shared" si="268"/>
        <v>74.456449688452878</v>
      </c>
      <c r="CR734" s="242"/>
      <c r="CS734" s="245">
        <v>3.8600723763570564</v>
      </c>
      <c r="CU734" s="245">
        <v>18209</v>
      </c>
      <c r="CW734" s="245">
        <v>1522</v>
      </c>
      <c r="CY734" s="259">
        <f t="shared" si="262"/>
        <v>42.61109681042754</v>
      </c>
      <c r="CZ734" s="259"/>
      <c r="DA734" s="259">
        <f t="shared" si="263"/>
        <v>3.5616502468818005</v>
      </c>
      <c r="DE734" s="245">
        <v>12573</v>
      </c>
      <c r="DG734" s="245">
        <v>6963</v>
      </c>
      <c r="DI734" s="245">
        <v>13628</v>
      </c>
      <c r="DK734" s="245">
        <v>33525</v>
      </c>
      <c r="DM734" s="242">
        <v>37.503355704697988</v>
      </c>
      <c r="DN734" s="242"/>
      <c r="DO734" s="242">
        <v>20.769574944071589</v>
      </c>
      <c r="DP734" s="242"/>
      <c r="DQ734" s="242">
        <v>40.650260999254293</v>
      </c>
      <c r="DR734" s="242"/>
      <c r="DS734" s="245">
        <v>16323</v>
      </c>
      <c r="DU734" s="245">
        <v>3616</v>
      </c>
      <c r="DW734" s="245">
        <v>33524</v>
      </c>
      <c r="DY734" s="242">
        <v>48.690490394940937</v>
      </c>
      <c r="DZ734" s="242"/>
      <c r="EA734" s="242">
        <v>10.786302350554825</v>
      </c>
      <c r="EB734" s="242"/>
      <c r="EC734" s="242">
        <v>720000</v>
      </c>
      <c r="ED734" s="242"/>
      <c r="EE734" s="242">
        <v>485000</v>
      </c>
      <c r="EF734" s="242"/>
      <c r="EG734" s="242">
        <v>10.385609222818525</v>
      </c>
      <c r="EH734" s="242"/>
      <c r="EI734" s="242">
        <v>4.6793215397866561</v>
      </c>
      <c r="EJ734" s="242"/>
      <c r="EK734" s="242">
        <v>1</v>
      </c>
      <c r="EO734" s="259">
        <v>1.9675030396816624</v>
      </c>
      <c r="EP734" s="259"/>
      <c r="EQ734" s="266">
        <v>11558</v>
      </c>
      <c r="ER734" s="266"/>
      <c r="ES734" s="266">
        <v>6254</v>
      </c>
      <c r="ET734" s="266"/>
      <c r="EU734" s="266">
        <v>2598</v>
      </c>
      <c r="EV734" s="266"/>
      <c r="EW734" s="266">
        <v>621</v>
      </c>
      <c r="EX734" s="266"/>
      <c r="EY734" s="244">
        <v>21031</v>
      </c>
      <c r="FA734" s="244">
        <v>15019</v>
      </c>
      <c r="FC734" s="244">
        <v>4755</v>
      </c>
      <c r="FE734" s="244">
        <v>1732</v>
      </c>
      <c r="FG734" s="244">
        <f t="shared" ref="FG734" si="269">SUM(EY734,FA734,FC734,FE734)</f>
        <v>42537</v>
      </c>
      <c r="FI734" s="257">
        <f>EQ734/FG734*100</f>
        <v>27.171638808566662</v>
      </c>
      <c r="FJ734" s="257"/>
      <c r="FK734" s="257">
        <f>ES734/FG734*100</f>
        <v>14.702494299080801</v>
      </c>
      <c r="FL734" s="257"/>
      <c r="FM734" s="257">
        <f>EU734/FG734*100</f>
        <v>6.1076239509133226</v>
      </c>
      <c r="FN734" s="257"/>
      <c r="FO734" s="257">
        <f>EW734/FG734*100</f>
        <v>1.4599054940404823</v>
      </c>
      <c r="FP734" s="257"/>
      <c r="FQ734" s="257">
        <f>EY734/FG734*100</f>
        <v>49.441662552601265</v>
      </c>
      <c r="FS734" s="242">
        <f>FA734/FG734*100</f>
        <v>35.308084726238334</v>
      </c>
      <c r="FT734" s="242"/>
      <c r="FU734" s="242">
        <f>FC734/FG734*100</f>
        <v>11.17850342055152</v>
      </c>
      <c r="FV734" s="242"/>
      <c r="FW734" s="242">
        <f>FE734/FG734*100</f>
        <v>4.0717493006088814</v>
      </c>
      <c r="GA734" s="254">
        <v>9.3737417864563639</v>
      </c>
      <c r="GB734" s="254"/>
      <c r="GC734" s="254">
        <v>9.5112590386254858</v>
      </c>
      <c r="GD734" s="254"/>
      <c r="GE734" s="254">
        <v>26.976718137215165</v>
      </c>
      <c r="GF734" s="254"/>
      <c r="GG734" s="254">
        <v>87.467572170107729</v>
      </c>
      <c r="GH734" s="254"/>
      <c r="GI734" s="254">
        <v>86.112495501818543</v>
      </c>
      <c r="GJ734" s="254"/>
      <c r="GK734" s="254">
        <v>22.588700133144481</v>
      </c>
      <c r="GL734" s="254"/>
      <c r="GM734" s="254">
        <v>0</v>
      </c>
      <c r="GN734" s="254"/>
      <c r="GO734" s="254">
        <v>44.305778622859769</v>
      </c>
      <c r="GP734" s="254"/>
      <c r="GQ734" s="254">
        <v>998</v>
      </c>
      <c r="GR734" s="254"/>
      <c r="GS734" s="254">
        <v>83.7</v>
      </c>
      <c r="GT734" s="254"/>
      <c r="GU734" s="184">
        <v>72.7</v>
      </c>
      <c r="GV734" s="184"/>
      <c r="GW734" s="184">
        <v>65</v>
      </c>
      <c r="GX734" s="184"/>
      <c r="GY734" s="184">
        <v>49.900000000000006</v>
      </c>
      <c r="GZ734" s="184"/>
      <c r="HC734" s="184">
        <v>18.3</v>
      </c>
      <c r="HG734" s="184">
        <v>1554</v>
      </c>
      <c r="HH734" s="184"/>
      <c r="HI734" s="184">
        <v>12017</v>
      </c>
      <c r="HJ734" s="184"/>
      <c r="HK734" s="184">
        <v>1185</v>
      </c>
      <c r="HL734" s="184"/>
      <c r="HM734" s="184">
        <v>15980</v>
      </c>
      <c r="HO734" s="183">
        <v>568.02889723068199</v>
      </c>
      <c r="HQ734" s="154"/>
      <c r="HS734" s="238">
        <v>9</v>
      </c>
      <c r="HT734" s="154"/>
      <c r="HU734" s="239"/>
      <c r="HW734" s="239">
        <v>31.018282320000001</v>
      </c>
      <c r="HX734" s="239"/>
      <c r="HY734" s="154"/>
      <c r="HZ734" s="154"/>
      <c r="IA734" s="184">
        <v>2</v>
      </c>
      <c r="IB734" s="184"/>
      <c r="IC734" s="184">
        <v>122</v>
      </c>
      <c r="ID734" s="184"/>
      <c r="IE734" s="185">
        <v>0.26729748874009329</v>
      </c>
      <c r="IF734" s="185"/>
      <c r="IG734" s="184">
        <v>16.30514681314569</v>
      </c>
    </row>
    <row r="735" spans="1:241" ht="15" customHeight="1" x14ac:dyDescent="0.25">
      <c r="A735" s="156">
        <v>732</v>
      </c>
      <c r="B735" s="155"/>
      <c r="C735" s="244"/>
      <c r="D735" s="244"/>
      <c r="E735" s="245">
        <v>72230</v>
      </c>
      <c r="F735" s="244"/>
      <c r="G735" s="244">
        <v>9671</v>
      </c>
      <c r="H735" s="244"/>
      <c r="I735" s="244">
        <v>9764</v>
      </c>
      <c r="J735" s="244"/>
      <c r="K735" s="244">
        <v>9099</v>
      </c>
      <c r="L735" s="244"/>
      <c r="M735" s="242">
        <f t="shared" si="264"/>
        <v>13.389173473625918</v>
      </c>
      <c r="N735" s="242"/>
      <c r="O735" s="242">
        <f>I735/E735*100</f>
        <v>13.517928838432782</v>
      </c>
      <c r="P735" s="242"/>
      <c r="Q735" s="242">
        <f>K735/E735*100</f>
        <v>12.597258756749275</v>
      </c>
      <c r="R735" s="244"/>
      <c r="S735" s="244">
        <v>33</v>
      </c>
      <c r="U735" s="244"/>
      <c r="V735" s="244"/>
      <c r="W735" s="244">
        <v>382</v>
      </c>
      <c r="X735" s="244"/>
      <c r="Y735" s="244">
        <v>0.44084383511055714</v>
      </c>
      <c r="Z735" s="244"/>
      <c r="AA735" s="244">
        <v>33597</v>
      </c>
      <c r="AB735" s="244"/>
      <c r="AC735" s="244">
        <v>38.772330702118815</v>
      </c>
      <c r="AD735" s="244"/>
      <c r="AE735" s="244">
        <v>27081</v>
      </c>
      <c r="AF735" s="244"/>
      <c r="AG735" s="245">
        <v>31.252596593269629</v>
      </c>
      <c r="AH735" s="244"/>
      <c r="AI735" s="244"/>
      <c r="AJ735" s="244"/>
      <c r="AK735" s="244">
        <v>71</v>
      </c>
      <c r="AL735" s="244"/>
      <c r="AM735" s="244">
        <v>1573</v>
      </c>
      <c r="AN735" s="244"/>
      <c r="AO735" s="244">
        <v>639</v>
      </c>
      <c r="AP735" s="244"/>
      <c r="AQ735" s="244">
        <v>27</v>
      </c>
      <c r="AR735" s="244"/>
      <c r="AS735" s="244">
        <v>319</v>
      </c>
      <c r="AT735" s="244"/>
      <c r="AU735" s="244">
        <v>200</v>
      </c>
      <c r="AV735" s="244"/>
      <c r="AW735" s="244">
        <v>149</v>
      </c>
      <c r="AX735" s="244"/>
      <c r="AY735" s="244">
        <v>2625</v>
      </c>
      <c r="AZ735" s="244"/>
      <c r="BA735" s="244"/>
      <c r="BB735" s="244"/>
      <c r="BC735" s="244">
        <v>484</v>
      </c>
      <c r="BD735" s="244"/>
      <c r="BE735" s="244">
        <v>218</v>
      </c>
      <c r="BF735" s="244"/>
      <c r="BG735" s="244">
        <v>62</v>
      </c>
      <c r="BH735" s="244"/>
      <c r="BI735" s="244">
        <v>204</v>
      </c>
      <c r="BJ735" s="244"/>
      <c r="BK735" s="244"/>
      <c r="BL735" s="244"/>
      <c r="BM735" s="244">
        <v>566</v>
      </c>
      <c r="BN735" s="244"/>
      <c r="BO735" s="244">
        <v>3427</v>
      </c>
      <c r="BP735" s="244"/>
      <c r="BQ735" s="244">
        <v>1997</v>
      </c>
      <c r="BR735" s="244"/>
      <c r="BS735" s="244">
        <v>488</v>
      </c>
      <c r="BT735" s="244"/>
      <c r="BU735" s="244">
        <v>42978</v>
      </c>
      <c r="BW735" s="244"/>
      <c r="BX735" s="244"/>
      <c r="BY735" s="244"/>
      <c r="BZ735" s="244"/>
      <c r="CA735" s="244">
        <v>33641</v>
      </c>
      <c r="CB735" s="244"/>
      <c r="CC735" s="244">
        <v>38.823108526058256</v>
      </c>
      <c r="CE735" s="244"/>
      <c r="CF735" s="244"/>
      <c r="CG735" s="256">
        <v>50778</v>
      </c>
      <c r="CH735" s="256"/>
      <c r="CI735" s="256">
        <v>2816</v>
      </c>
      <c r="CJ735" s="256"/>
      <c r="CK735" s="256">
        <v>16265</v>
      </c>
      <c r="CL735" s="244"/>
      <c r="CM735" s="250">
        <f t="shared" si="267"/>
        <v>5.2543195133783627</v>
      </c>
      <c r="CN735" s="244"/>
      <c r="CO735" s="257">
        <v>5.4566537071141124</v>
      </c>
      <c r="CP735" s="244"/>
      <c r="CQ735" s="250">
        <f t="shared" si="268"/>
        <v>76.717387881303765</v>
      </c>
      <c r="CR735" s="244"/>
      <c r="CS735" s="245">
        <v>3.0669895076674738</v>
      </c>
      <c r="CT735" s="244"/>
      <c r="CU735" s="245">
        <v>21760</v>
      </c>
      <c r="CW735" s="245">
        <v>1700</v>
      </c>
      <c r="CX735" s="244"/>
      <c r="CY735" s="252">
        <f t="shared" si="262"/>
        <v>42.853204143526725</v>
      </c>
      <c r="CZ735" s="244"/>
      <c r="DA735" s="252">
        <f t="shared" si="263"/>
        <v>3.3479065737130256</v>
      </c>
      <c r="DE735" s="244">
        <v>20842</v>
      </c>
      <c r="DF735" s="244"/>
      <c r="DG735" s="244">
        <v>5905</v>
      </c>
      <c r="DH735" s="244"/>
      <c r="DI735" s="244">
        <v>16593</v>
      </c>
      <c r="DJ735" s="244"/>
      <c r="DK735" s="244">
        <v>43934</v>
      </c>
      <c r="DL735" s="244"/>
      <c r="DM735" s="244">
        <v>47.439340829425959</v>
      </c>
      <c r="DN735" s="244"/>
      <c r="DO735" s="244">
        <v>13.440615468657532</v>
      </c>
      <c r="DP735" s="244"/>
      <c r="DQ735" s="244">
        <v>37.768015659853418</v>
      </c>
      <c r="DR735" s="244"/>
      <c r="DS735" s="244">
        <v>20037</v>
      </c>
      <c r="DT735" s="244"/>
      <c r="DU735" s="244">
        <v>3790</v>
      </c>
      <c r="DV735" s="244"/>
      <c r="DW735" s="244">
        <v>44023</v>
      </c>
      <c r="DX735" s="244"/>
      <c r="DY735" s="244">
        <v>45.514844513095426</v>
      </c>
      <c r="DZ735" s="244"/>
      <c r="EA735" s="244">
        <v>8.6091361333848226</v>
      </c>
      <c r="EB735" s="244"/>
      <c r="EC735" s="245">
        <v>820500</v>
      </c>
      <c r="ED735" s="244"/>
      <c r="EE735" s="245">
        <v>510000</v>
      </c>
      <c r="EG735" s="245">
        <v>13.2</v>
      </c>
      <c r="EI735" s="245">
        <v>5.6</v>
      </c>
      <c r="EK735" s="242">
        <v>1.9</v>
      </c>
      <c r="EO735" s="244">
        <v>1.5</v>
      </c>
      <c r="EP735" s="244"/>
      <c r="GA735" s="254">
        <v>7.9764130547509051</v>
      </c>
      <c r="GB735" s="254"/>
      <c r="GC735" s="254">
        <v>7.8361449839871744</v>
      </c>
      <c r="GD735" s="254"/>
      <c r="GE735" s="254">
        <v>22.749531142678883</v>
      </c>
      <c r="GF735" s="254"/>
      <c r="GG735" s="254">
        <v>91.34397236142722</v>
      </c>
      <c r="GH735" s="254"/>
      <c r="GI735" s="254">
        <v>97.397910351751975</v>
      </c>
      <c r="GJ735" s="254"/>
      <c r="GK735" s="254">
        <v>22.837503183481008</v>
      </c>
      <c r="GL735" s="254"/>
      <c r="GM735" s="254">
        <v>0</v>
      </c>
      <c r="GN735" s="254"/>
      <c r="GO735" s="254">
        <v>45.390727309811041</v>
      </c>
      <c r="GP735" s="254"/>
      <c r="GQ735" s="254">
        <v>1104</v>
      </c>
      <c r="GR735" s="254"/>
      <c r="GS735" s="254">
        <v>84.2</v>
      </c>
      <c r="GT735" s="254"/>
      <c r="GU735" s="184">
        <v>81.599999999999994</v>
      </c>
      <c r="GV735" s="184"/>
      <c r="GW735" s="184">
        <v>81.7</v>
      </c>
      <c r="GX735" s="184"/>
      <c r="GY735" s="184">
        <v>69.7</v>
      </c>
      <c r="GZ735" s="184"/>
      <c r="HC735" s="184"/>
      <c r="HG735" s="184">
        <v>1296</v>
      </c>
      <c r="HH735" s="184"/>
      <c r="HI735" s="184">
        <v>9830</v>
      </c>
      <c r="HJ735" s="184"/>
      <c r="HK735" s="184">
        <v>1094</v>
      </c>
      <c r="HL735" s="184"/>
      <c r="HM735" s="184">
        <v>13403</v>
      </c>
      <c r="HO735" s="183">
        <v>498.96283007232159</v>
      </c>
      <c r="HQ735" s="154"/>
      <c r="HS735" s="238">
        <v>9</v>
      </c>
      <c r="HT735" s="154"/>
      <c r="HU735" s="239"/>
      <c r="HW735" s="239">
        <v>30.88398913</v>
      </c>
      <c r="HX735" s="239"/>
      <c r="HY735" s="154"/>
      <c r="HZ735" s="154"/>
      <c r="IA735" s="184">
        <v>2</v>
      </c>
      <c r="IB735" s="184"/>
      <c r="IC735" s="184">
        <v>153</v>
      </c>
      <c r="ID735" s="184"/>
      <c r="IE735" s="185">
        <v>0.26177325200910967</v>
      </c>
      <c r="IF735" s="185"/>
      <c r="IG735" s="184">
        <v>20.025653778696892</v>
      </c>
    </row>
    <row r="736" spans="1:241" ht="15" customHeight="1" x14ac:dyDescent="0.25">
      <c r="A736" s="156">
        <v>733</v>
      </c>
      <c r="B736" s="155"/>
      <c r="C736" s="244"/>
      <c r="D736" s="244"/>
      <c r="E736" s="245">
        <v>73548</v>
      </c>
      <c r="F736" s="244"/>
      <c r="G736" s="244">
        <v>9528</v>
      </c>
      <c r="H736" s="244"/>
      <c r="I736" s="244">
        <v>9139</v>
      </c>
      <c r="J736" s="244"/>
      <c r="K736" s="244">
        <v>10670</v>
      </c>
      <c r="L736" s="244"/>
      <c r="M736" s="244">
        <v>10.573273853119382</v>
      </c>
      <c r="N736" s="244"/>
      <c r="O736" s="244">
        <v>10.14159841977939</v>
      </c>
      <c r="P736" s="244"/>
      <c r="Q736" s="244">
        <v>11.840557516035243</v>
      </c>
      <c r="R736" s="244"/>
      <c r="S736" s="244">
        <v>34</v>
      </c>
      <c r="U736" s="244"/>
      <c r="V736" s="244"/>
      <c r="W736" s="245">
        <v>513</v>
      </c>
      <c r="Y736" s="257">
        <v>0.59794391216168963</v>
      </c>
      <c r="Z736" s="257"/>
      <c r="AA736" s="245">
        <v>25808</v>
      </c>
      <c r="AC736" s="245">
        <v>30.190444995554728</v>
      </c>
      <c r="AE736" s="245">
        <v>18069</v>
      </c>
      <c r="AG736" s="245">
        <v>21.144709434315537</v>
      </c>
      <c r="AK736" s="245">
        <v>60</v>
      </c>
      <c r="AM736" s="245">
        <v>1306</v>
      </c>
      <c r="AO736" s="245">
        <v>734</v>
      </c>
      <c r="AQ736" s="245">
        <v>35</v>
      </c>
      <c r="AS736" s="245">
        <v>487</v>
      </c>
      <c r="AU736" s="245">
        <v>273</v>
      </c>
      <c r="AW736" s="245">
        <v>183</v>
      </c>
      <c r="AY736" s="245">
        <v>2398</v>
      </c>
      <c r="AZ736" s="244"/>
      <c r="BA736" s="244"/>
      <c r="BB736" s="244"/>
      <c r="BC736" s="244">
        <v>509</v>
      </c>
      <c r="BD736" s="244"/>
      <c r="BE736" s="244">
        <v>275</v>
      </c>
      <c r="BF736" s="244"/>
      <c r="BG736" s="244">
        <v>10</v>
      </c>
      <c r="BH736" s="244"/>
      <c r="BI736" s="244">
        <v>224</v>
      </c>
      <c r="BJ736" s="244"/>
      <c r="BK736" s="244"/>
      <c r="BL736" s="244"/>
      <c r="BM736" s="245">
        <v>684</v>
      </c>
      <c r="BO736" s="245">
        <v>3042</v>
      </c>
      <c r="BQ736" s="245">
        <v>2188</v>
      </c>
      <c r="BS736" s="245">
        <v>665</v>
      </c>
      <c r="BU736" s="245">
        <v>53747</v>
      </c>
      <c r="BW736" s="244"/>
      <c r="BX736" s="244"/>
      <c r="BY736" s="244"/>
      <c r="BZ736" s="244"/>
      <c r="CA736" s="244">
        <v>41270</v>
      </c>
      <c r="CB736" s="244"/>
      <c r="CC736" s="244">
        <v>48.653682919928322</v>
      </c>
      <c r="CE736" s="244"/>
      <c r="CF736" s="244"/>
      <c r="CG736" s="244">
        <v>57177</v>
      </c>
      <c r="CH736" s="244"/>
      <c r="CI736" s="244">
        <v>2255</v>
      </c>
      <c r="CJ736" s="244"/>
      <c r="CK736" s="244">
        <v>16931</v>
      </c>
      <c r="CL736" s="244"/>
      <c r="CM736" s="244">
        <v>3.7942522546776143</v>
      </c>
      <c r="CN736" s="244"/>
      <c r="CO736" s="257">
        <v>7.7</v>
      </c>
      <c r="CP736" s="244"/>
      <c r="CQ736" s="244">
        <v>77.828267616515859</v>
      </c>
      <c r="CR736" s="244"/>
      <c r="CS736" s="244">
        <v>2.5368248772504089</v>
      </c>
      <c r="CT736" s="244"/>
      <c r="CU736" s="244">
        <v>26225</v>
      </c>
      <c r="CV736" s="244"/>
      <c r="CW736" s="244">
        <v>1749</v>
      </c>
      <c r="CX736" s="244"/>
      <c r="CY736" s="244">
        <v>46.566756041692564</v>
      </c>
      <c r="CZ736" s="244"/>
      <c r="DA736" s="244">
        <v>3.1056341779569223</v>
      </c>
      <c r="DE736" s="245">
        <v>19928</v>
      </c>
      <c r="DG736" s="245">
        <v>5086</v>
      </c>
      <c r="DI736" s="245">
        <v>15229</v>
      </c>
      <c r="DK736" s="245">
        <v>40644</v>
      </c>
      <c r="DM736" s="245">
        <v>49.030607223698453</v>
      </c>
      <c r="DO736" s="245">
        <v>12.513532132664107</v>
      </c>
      <c r="DQ736" s="245">
        <v>37.46924515303612</v>
      </c>
      <c r="DS736" s="245">
        <v>21709</v>
      </c>
      <c r="DU736" s="245">
        <v>3439</v>
      </c>
      <c r="DW736" s="245">
        <v>40656</v>
      </c>
      <c r="DY736" s="245">
        <v>53.95014786649768</v>
      </c>
      <c r="EA736" s="245">
        <v>8.5464350505728266</v>
      </c>
      <c r="EB736" s="244"/>
      <c r="EC736" s="245">
        <v>805000</v>
      </c>
      <c r="ED736" s="244"/>
      <c r="EE736" s="245">
        <v>531000</v>
      </c>
      <c r="EK736" s="242">
        <v>1.7999999999999998</v>
      </c>
      <c r="EO736" s="244">
        <v>0.83160083160083165</v>
      </c>
      <c r="EP736" s="244"/>
      <c r="GA736" s="254">
        <v>13.999518869973818</v>
      </c>
      <c r="GB736" s="254"/>
      <c r="GC736" s="254">
        <v>14.585763067934433</v>
      </c>
      <c r="GD736" s="254"/>
      <c r="GE736" s="254">
        <v>25.542522614577745</v>
      </c>
      <c r="GF736" s="254"/>
      <c r="GG736" s="254">
        <v>91.34063774801794</v>
      </c>
      <c r="GH736" s="254"/>
      <c r="GI736" s="254">
        <v>110.70877016632645</v>
      </c>
      <c r="GJ736" s="254"/>
      <c r="GK736" s="254">
        <v>30.400667856189635</v>
      </c>
      <c r="GL736" s="254"/>
      <c r="GM736" s="254">
        <v>0</v>
      </c>
      <c r="GN736" s="254"/>
      <c r="GO736" s="254">
        <v>50.807954565969034</v>
      </c>
      <c r="GP736" s="254"/>
      <c r="GQ736" s="254">
        <v>1041</v>
      </c>
      <c r="GR736" s="254"/>
      <c r="GS736" s="254">
        <v>97.4</v>
      </c>
      <c r="GT736" s="254"/>
      <c r="GU736" s="184">
        <v>88.8</v>
      </c>
      <c r="GV736" s="184"/>
      <c r="GW736" s="184">
        <v>80.3</v>
      </c>
      <c r="GX736" s="184"/>
      <c r="GY736" s="184">
        <v>68.5</v>
      </c>
      <c r="GZ736" s="184"/>
      <c r="HC736" s="184"/>
      <c r="HG736" s="184">
        <v>1196</v>
      </c>
      <c r="HH736" s="184"/>
      <c r="HI736" s="184">
        <v>9299</v>
      </c>
      <c r="HJ736" s="184"/>
      <c r="HK736" s="184">
        <v>1178</v>
      </c>
      <c r="HL736" s="184"/>
      <c r="HM736" s="184">
        <v>12686</v>
      </c>
      <c r="HO736" s="183">
        <v>502.5612626332549</v>
      </c>
      <c r="HQ736" s="154"/>
      <c r="HS736" s="238">
        <v>9</v>
      </c>
      <c r="HT736" s="154"/>
      <c r="HU736" s="239"/>
      <c r="HW736" s="239">
        <v>31.709830040000003</v>
      </c>
      <c r="HX736" s="239"/>
      <c r="HY736" s="154"/>
      <c r="HZ736" s="154"/>
      <c r="IA736" s="184">
        <v>1</v>
      </c>
      <c r="IB736" s="184"/>
      <c r="IC736" s="184">
        <v>85</v>
      </c>
      <c r="ID736" s="184"/>
      <c r="IE736" s="185">
        <v>0.12813777373431914</v>
      </c>
      <c r="IF736" s="185"/>
      <c r="IG736" s="184">
        <v>10.891710767417127</v>
      </c>
    </row>
    <row r="737" spans="1:241" ht="15" customHeight="1" x14ac:dyDescent="0.25">
      <c r="A737" s="156">
        <v>734</v>
      </c>
      <c r="B737" s="155"/>
      <c r="C737" s="244"/>
      <c r="D737" s="244"/>
      <c r="E737" s="245">
        <v>74846</v>
      </c>
      <c r="F737" s="244"/>
      <c r="G737" s="244"/>
      <c r="H737" s="244"/>
      <c r="I737" s="244"/>
      <c r="J737" s="244"/>
      <c r="K737" s="244"/>
      <c r="L737" s="244"/>
      <c r="M737" s="244"/>
      <c r="N737" s="244"/>
      <c r="O737" s="244"/>
      <c r="P737" s="244"/>
      <c r="Q737" s="244"/>
      <c r="R737" s="244"/>
      <c r="S737" s="244"/>
      <c r="U737" s="244"/>
      <c r="V737" s="244"/>
      <c r="W737" s="244"/>
      <c r="X737" s="244"/>
      <c r="Y737" s="244"/>
      <c r="Z737" s="244"/>
      <c r="AA737" s="244"/>
      <c r="AB737" s="244"/>
      <c r="AC737" s="244"/>
      <c r="AD737" s="244"/>
      <c r="AE737" s="244"/>
      <c r="AF737" s="244"/>
      <c r="AG737" s="244"/>
      <c r="AH737" s="244"/>
      <c r="AI737" s="244"/>
      <c r="AJ737" s="244"/>
      <c r="AK737" s="244"/>
      <c r="AL737" s="244"/>
      <c r="AM737" s="244"/>
      <c r="AN737" s="244"/>
      <c r="AO737" s="244"/>
      <c r="AP737" s="244"/>
      <c r="AQ737" s="244"/>
      <c r="AR737" s="244"/>
      <c r="AS737" s="244"/>
      <c r="AT737" s="244"/>
      <c r="AU737" s="244"/>
      <c r="AV737" s="244"/>
      <c r="AW737" s="244"/>
      <c r="AX737" s="244"/>
      <c r="AY737" s="244"/>
      <c r="AZ737" s="244"/>
      <c r="BA737" s="244"/>
      <c r="BB737" s="244"/>
      <c r="BC737" s="244">
        <v>522</v>
      </c>
      <c r="BD737" s="244"/>
      <c r="BE737" s="244">
        <v>235</v>
      </c>
      <c r="BF737" s="244"/>
      <c r="BG737" s="244">
        <v>15</v>
      </c>
      <c r="BH737" s="244"/>
      <c r="BI737" s="244">
        <v>265</v>
      </c>
      <c r="BJ737" s="244"/>
      <c r="BK737" s="244"/>
      <c r="BL737" s="244"/>
      <c r="BM737" s="244"/>
      <c r="BN737" s="244"/>
      <c r="BO737" s="244"/>
      <c r="BP737" s="244"/>
      <c r="BQ737" s="244"/>
      <c r="BR737" s="244"/>
      <c r="BS737" s="244"/>
      <c r="BT737" s="244"/>
      <c r="BU737" s="244"/>
      <c r="BW737" s="244"/>
      <c r="BX737" s="244"/>
      <c r="BY737" s="244"/>
      <c r="BZ737" s="244"/>
      <c r="CA737" s="244"/>
      <c r="CB737" s="244"/>
      <c r="CC737" s="244"/>
      <c r="CE737" s="244"/>
      <c r="CF737" s="244"/>
      <c r="CG737" s="244"/>
      <c r="CH737" s="244"/>
      <c r="CI737" s="244"/>
      <c r="CJ737" s="244"/>
      <c r="CK737" s="244"/>
      <c r="CL737" s="244"/>
      <c r="CM737" s="244"/>
      <c r="CN737" s="244"/>
      <c r="CO737" s="257">
        <v>7.3</v>
      </c>
      <c r="CP737" s="244"/>
      <c r="CQ737" s="244"/>
      <c r="CR737" s="244"/>
      <c r="CS737" s="244"/>
      <c r="CT737" s="244"/>
      <c r="CU737" s="244"/>
      <c r="CV737" s="244"/>
      <c r="CW737" s="244"/>
      <c r="CX737" s="244"/>
      <c r="CY737" s="244"/>
      <c r="CZ737" s="244"/>
      <c r="DA737" s="244"/>
      <c r="DE737" s="244"/>
      <c r="DF737" s="244"/>
      <c r="DG737" s="244"/>
      <c r="DH737" s="244"/>
      <c r="DI737" s="244"/>
      <c r="DJ737" s="244"/>
      <c r="DK737" s="244"/>
      <c r="DL737" s="244"/>
      <c r="DM737" s="244"/>
      <c r="DN737" s="244"/>
      <c r="DO737" s="244"/>
      <c r="DP737" s="244"/>
      <c r="DQ737" s="244"/>
      <c r="DR737" s="244"/>
      <c r="DS737" s="244"/>
      <c r="DT737" s="244"/>
      <c r="DU737" s="244"/>
      <c r="DV737" s="244"/>
      <c r="DW737" s="244"/>
      <c r="DX737" s="244"/>
      <c r="DY737" s="244"/>
      <c r="DZ737" s="244"/>
      <c r="EA737" s="244"/>
      <c r="EB737" s="244"/>
      <c r="EC737" s="245">
        <v>800000</v>
      </c>
      <c r="ED737" s="244"/>
      <c r="EE737" s="245">
        <v>535000</v>
      </c>
      <c r="EK737" s="242">
        <v>0.89999999999999991</v>
      </c>
      <c r="EO737" s="244"/>
      <c r="EP737" s="244"/>
      <c r="GA737" s="254">
        <v>8.2377689506789622</v>
      </c>
      <c r="GB737" s="254"/>
      <c r="GC737" s="254">
        <v>9.3906518947937521</v>
      </c>
      <c r="GD737" s="254"/>
      <c r="GE737" s="254">
        <v>32.726556101886899</v>
      </c>
      <c r="GF737" s="254"/>
      <c r="GG737" s="254">
        <v>93.663005921733458</v>
      </c>
      <c r="GH737" s="254"/>
      <c r="GI737" s="254">
        <v>101.7674529694178</v>
      </c>
      <c r="GJ737" s="254"/>
      <c r="GK737" s="254">
        <v>28.017923112309091</v>
      </c>
      <c r="GL737" s="254"/>
      <c r="GM737" s="254">
        <v>1.3815995806449501</v>
      </c>
      <c r="GN737" s="254"/>
      <c r="GO737" s="254">
        <v>50.371408752996707</v>
      </c>
      <c r="GP737" s="254"/>
      <c r="GQ737" s="254">
        <v>1165</v>
      </c>
      <c r="GR737" s="254"/>
      <c r="GS737" s="254">
        <v>83.8</v>
      </c>
      <c r="GT737" s="254"/>
      <c r="GU737" s="184">
        <v>79.7</v>
      </c>
      <c r="GV737" s="184"/>
      <c r="GW737" s="184">
        <v>82.9</v>
      </c>
      <c r="GX737" s="184"/>
      <c r="GY737" s="184">
        <v>67.7</v>
      </c>
      <c r="GZ737" s="184"/>
      <c r="HC737" s="184"/>
      <c r="HG737" s="184">
        <v>1443</v>
      </c>
      <c r="HH737" s="184"/>
      <c r="HI737" s="184">
        <v>9600</v>
      </c>
      <c r="HJ737" s="184"/>
      <c r="HK737" s="184">
        <v>1075</v>
      </c>
      <c r="HL737" s="184"/>
      <c r="HM737" s="184">
        <v>13273</v>
      </c>
      <c r="HO737" s="183">
        <v>463.93926613243354</v>
      </c>
      <c r="HQ737" s="154"/>
      <c r="HS737" s="238">
        <v>9</v>
      </c>
      <c r="HT737" s="154"/>
      <c r="HU737" s="239"/>
      <c r="HW737" s="239">
        <v>32.052901409999997</v>
      </c>
      <c r="HX737" s="239"/>
      <c r="HY737" s="154"/>
      <c r="HZ737" s="154"/>
      <c r="IA737" s="184">
        <v>5</v>
      </c>
      <c r="IB737" s="184"/>
      <c r="IC737" s="184">
        <v>115</v>
      </c>
      <c r="ID737" s="184"/>
      <c r="IE737" s="185">
        <v>0.62861453356801611</v>
      </c>
      <c r="IF737" s="185"/>
      <c r="IG737" s="184">
        <v>14.45813427206437</v>
      </c>
    </row>
    <row r="738" spans="1:241" ht="15" customHeight="1" x14ac:dyDescent="0.25">
      <c r="A738" s="156">
        <v>735</v>
      </c>
      <c r="B738" s="155"/>
      <c r="C738" s="244"/>
      <c r="D738" s="244"/>
      <c r="E738" s="245">
        <v>76125</v>
      </c>
      <c r="F738" s="244"/>
      <c r="G738" s="244"/>
      <c r="H738" s="244"/>
      <c r="I738" s="244"/>
      <c r="J738" s="244"/>
      <c r="K738" s="244"/>
      <c r="L738" s="244"/>
      <c r="M738" s="244"/>
      <c r="N738" s="244"/>
      <c r="O738" s="244"/>
      <c r="P738" s="244"/>
      <c r="Q738" s="244"/>
      <c r="R738" s="244"/>
      <c r="S738" s="244"/>
      <c r="U738" s="244"/>
      <c r="V738" s="244"/>
      <c r="W738" s="244"/>
      <c r="X738" s="244"/>
      <c r="Y738" s="244"/>
      <c r="Z738" s="244"/>
      <c r="AA738" s="244"/>
      <c r="AB738" s="244"/>
      <c r="AC738" s="244"/>
      <c r="AD738" s="244"/>
      <c r="AE738" s="244"/>
      <c r="AF738" s="244"/>
      <c r="AG738" s="244"/>
      <c r="AH738" s="244"/>
      <c r="AI738" s="244"/>
      <c r="AJ738" s="244"/>
      <c r="AK738" s="244"/>
      <c r="AL738" s="244"/>
      <c r="AM738" s="244"/>
      <c r="AN738" s="244"/>
      <c r="AO738" s="244"/>
      <c r="AP738" s="244"/>
      <c r="AQ738" s="244"/>
      <c r="AR738" s="244"/>
      <c r="AS738" s="244"/>
      <c r="AT738" s="244"/>
      <c r="AU738" s="244"/>
      <c r="AV738" s="244"/>
      <c r="AW738" s="244"/>
      <c r="AX738" s="244"/>
      <c r="AY738" s="244"/>
      <c r="AZ738" s="244"/>
      <c r="BA738" s="244"/>
      <c r="BB738" s="244"/>
      <c r="BC738" s="244">
        <v>398</v>
      </c>
      <c r="BD738" s="244"/>
      <c r="BE738" s="244">
        <v>180</v>
      </c>
      <c r="BF738" s="244"/>
      <c r="BG738" s="244">
        <v>16</v>
      </c>
      <c r="BH738" s="244"/>
      <c r="BI738" s="244">
        <v>112</v>
      </c>
      <c r="BJ738" s="244"/>
      <c r="BK738" s="244"/>
      <c r="BL738" s="244"/>
      <c r="BM738" s="244"/>
      <c r="BN738" s="244"/>
      <c r="BO738" s="244"/>
      <c r="BP738" s="244"/>
      <c r="BQ738" s="244"/>
      <c r="BR738" s="244"/>
      <c r="BS738" s="244"/>
      <c r="BT738" s="244"/>
      <c r="BU738" s="244"/>
      <c r="BW738" s="244"/>
      <c r="BX738" s="244"/>
      <c r="BY738" s="244"/>
      <c r="BZ738" s="244"/>
      <c r="CA738" s="244"/>
      <c r="CB738" s="244"/>
      <c r="CC738" s="244"/>
      <c r="CE738" s="244"/>
      <c r="CF738" s="244"/>
      <c r="CG738" s="244"/>
      <c r="CH738" s="244"/>
      <c r="CI738" s="244"/>
      <c r="CJ738" s="244"/>
      <c r="CK738" s="244"/>
      <c r="CL738" s="244"/>
      <c r="CM738" s="244"/>
      <c r="CN738" s="244"/>
      <c r="CO738" s="257">
        <v>5.9</v>
      </c>
      <c r="CP738" s="244"/>
      <c r="CQ738" s="244"/>
      <c r="CR738" s="244"/>
      <c r="CS738" s="244"/>
      <c r="CT738" s="244"/>
      <c r="CU738" s="244"/>
      <c r="CV738" s="244"/>
      <c r="CW738" s="244"/>
      <c r="CX738" s="244"/>
      <c r="CY738" s="244"/>
      <c r="CZ738" s="244"/>
      <c r="DA738" s="244"/>
      <c r="DE738" s="244"/>
      <c r="DF738" s="244"/>
      <c r="DG738" s="244"/>
      <c r="DH738" s="244"/>
      <c r="DI738" s="244"/>
      <c r="DJ738" s="244"/>
      <c r="DK738" s="244"/>
      <c r="DL738" s="244"/>
      <c r="DM738" s="244"/>
      <c r="DN738" s="244"/>
      <c r="DO738" s="244"/>
      <c r="DP738" s="244"/>
      <c r="DQ738" s="244"/>
      <c r="DR738" s="244"/>
      <c r="DS738" s="244"/>
      <c r="DT738" s="244"/>
      <c r="DU738" s="244"/>
      <c r="DV738" s="244"/>
      <c r="DW738" s="244"/>
      <c r="DX738" s="244"/>
      <c r="DY738" s="244"/>
      <c r="DZ738" s="244"/>
      <c r="EA738" s="244"/>
      <c r="EB738" s="244"/>
      <c r="EC738" s="245">
        <v>865000</v>
      </c>
      <c r="ED738" s="244"/>
      <c r="EE738" s="245">
        <v>527000</v>
      </c>
      <c r="EK738" s="242">
        <v>0.5</v>
      </c>
      <c r="EO738" s="244"/>
      <c r="EP738" s="244"/>
      <c r="GA738" s="254">
        <v>4.8743239211280995</v>
      </c>
      <c r="GB738" s="254"/>
      <c r="GC738" s="254">
        <v>11.194393374017183</v>
      </c>
      <c r="GD738" s="254"/>
      <c r="GE738" s="254">
        <v>24.713740979835105</v>
      </c>
      <c r="GF738" s="254"/>
      <c r="GG738" s="254">
        <v>85.123934036223744</v>
      </c>
      <c r="GH738" s="254"/>
      <c r="GI738" s="254">
        <v>100.95223812404471</v>
      </c>
      <c r="GJ738" s="254"/>
      <c r="GK738" s="254">
        <v>35.459200827015863</v>
      </c>
      <c r="GL738" s="254"/>
      <c r="GM738" s="254">
        <v>1.7128540317503365</v>
      </c>
      <c r="GN738" s="254"/>
      <c r="GO738" s="254">
        <v>47.393467760829417</v>
      </c>
      <c r="GP738" s="254"/>
      <c r="GQ738" s="254">
        <v>1167</v>
      </c>
      <c r="GR738" s="254"/>
      <c r="GS738" s="254">
        <v>88.2</v>
      </c>
      <c r="GT738" s="254"/>
      <c r="GU738" s="184">
        <v>84</v>
      </c>
      <c r="GV738" s="184"/>
      <c r="GW738" s="184">
        <v>81.8</v>
      </c>
      <c r="GX738" s="184"/>
      <c r="GY738" s="184">
        <v>69.099999999999994</v>
      </c>
      <c r="GZ738" s="184"/>
      <c r="HC738" s="184"/>
      <c r="HG738" s="184">
        <v>1468</v>
      </c>
      <c r="HH738" s="184"/>
      <c r="HI738" s="184">
        <v>8499</v>
      </c>
      <c r="HJ738" s="184"/>
      <c r="HK738" s="184">
        <v>965</v>
      </c>
      <c r="HL738" s="184"/>
      <c r="HM738" s="184">
        <v>12373</v>
      </c>
      <c r="HO738" s="183">
        <v>503.85576627507589</v>
      </c>
      <c r="HQ738" s="154"/>
      <c r="HS738" s="238">
        <v>9</v>
      </c>
      <c r="HT738" s="154"/>
      <c r="HU738" s="239"/>
      <c r="HW738" s="239">
        <v>33.29727235</v>
      </c>
      <c r="HX738" s="239"/>
      <c r="HY738" s="154"/>
      <c r="HZ738" s="154"/>
      <c r="IA738" s="184">
        <v>1</v>
      </c>
      <c r="IB738" s="184"/>
      <c r="IC738" s="184">
        <v>110</v>
      </c>
      <c r="ID738" s="184"/>
      <c r="IE738" s="185">
        <v>0.12655824843384167</v>
      </c>
      <c r="IF738" s="185"/>
      <c r="IG738" s="184">
        <v>13.921407327722585</v>
      </c>
    </row>
    <row r="739" spans="1:241" ht="15" customHeight="1" x14ac:dyDescent="0.25">
      <c r="A739" s="156">
        <v>736</v>
      </c>
      <c r="B739" s="155"/>
      <c r="C739" s="244"/>
      <c r="D739" s="244"/>
      <c r="E739" s="245">
        <v>77341</v>
      </c>
      <c r="F739" s="244"/>
      <c r="G739" s="244"/>
      <c r="H739" s="244"/>
      <c r="I739" s="244"/>
      <c r="J739" s="244"/>
      <c r="K739" s="244"/>
      <c r="L739" s="244"/>
      <c r="M739" s="244"/>
      <c r="N739" s="244"/>
      <c r="O739" s="244"/>
      <c r="P739" s="244"/>
      <c r="Q739" s="244"/>
      <c r="R739" s="244"/>
      <c r="S739" s="244"/>
      <c r="U739" s="244"/>
      <c r="V739" s="244"/>
      <c r="W739" s="244"/>
      <c r="X739" s="244"/>
      <c r="Y739" s="244"/>
      <c r="Z739" s="244"/>
      <c r="AA739" s="244"/>
      <c r="AB739" s="244"/>
      <c r="AC739" s="244"/>
      <c r="AD739" s="244"/>
      <c r="AE739" s="244"/>
      <c r="AF739" s="244"/>
      <c r="AG739" s="244"/>
      <c r="AH739" s="244"/>
      <c r="AI739" s="244"/>
      <c r="AJ739" s="244"/>
      <c r="AK739" s="244"/>
      <c r="AL739" s="244"/>
      <c r="AM739" s="244"/>
      <c r="AN739" s="244"/>
      <c r="AO739" s="244"/>
      <c r="AP739" s="244"/>
      <c r="AQ739" s="244"/>
      <c r="AR739" s="244"/>
      <c r="AS739" s="244"/>
      <c r="AT739" s="244"/>
      <c r="AU739" s="244"/>
      <c r="AV739" s="244"/>
      <c r="AW739" s="244"/>
      <c r="AX739" s="244"/>
      <c r="AY739" s="244"/>
      <c r="AZ739" s="244"/>
      <c r="BA739" s="244"/>
      <c r="BB739" s="244"/>
      <c r="BC739" s="244">
        <v>370</v>
      </c>
      <c r="BD739" s="244"/>
      <c r="BE739" s="244">
        <v>183</v>
      </c>
      <c r="BF739" s="244"/>
      <c r="BG739" s="244">
        <v>10</v>
      </c>
      <c r="BH739" s="244"/>
      <c r="BI739" s="244">
        <v>47</v>
      </c>
      <c r="BJ739" s="244"/>
      <c r="BK739" s="244"/>
      <c r="BL739" s="244"/>
      <c r="BM739" s="244"/>
      <c r="BN739" s="244"/>
      <c r="BO739" s="244"/>
      <c r="BP739" s="244"/>
      <c r="BQ739" s="244"/>
      <c r="BR739" s="244"/>
      <c r="BS739" s="244"/>
      <c r="BT739" s="244"/>
      <c r="BU739" s="244"/>
      <c r="BW739" s="244"/>
      <c r="BX739" s="244"/>
      <c r="BY739" s="244"/>
      <c r="BZ739" s="244"/>
      <c r="CA739" s="244"/>
      <c r="CB739" s="244"/>
      <c r="CC739" s="244"/>
      <c r="CE739" s="244"/>
      <c r="CF739" s="244"/>
      <c r="CG739" s="244"/>
      <c r="CH739" s="244"/>
      <c r="CI739" s="244"/>
      <c r="CJ739" s="244"/>
      <c r="CK739" s="244"/>
      <c r="CL739" s="244"/>
      <c r="CM739" s="244"/>
      <c r="CN739" s="244"/>
      <c r="CO739" s="257">
        <v>5.7</v>
      </c>
      <c r="CP739" s="244"/>
      <c r="CQ739" s="244"/>
      <c r="CR739" s="244"/>
      <c r="CS739" s="244"/>
      <c r="CT739" s="244"/>
      <c r="CU739" s="244"/>
      <c r="CV739" s="244"/>
      <c r="CW739" s="244"/>
      <c r="CX739" s="244"/>
      <c r="CY739" s="244"/>
      <c r="CZ739" s="244"/>
      <c r="DA739" s="244"/>
      <c r="DE739" s="244"/>
      <c r="DF739" s="244"/>
      <c r="DG739" s="244"/>
      <c r="DH739" s="244"/>
      <c r="DI739" s="244"/>
      <c r="DJ739" s="244"/>
      <c r="DK739" s="244"/>
      <c r="DL739" s="244"/>
      <c r="DM739" s="244"/>
      <c r="DN739" s="244"/>
      <c r="DO739" s="244"/>
      <c r="DP739" s="244"/>
      <c r="DQ739" s="244"/>
      <c r="DR739" s="244"/>
      <c r="DS739" s="244"/>
      <c r="DT739" s="244"/>
      <c r="DU739" s="244"/>
      <c r="DV739" s="244"/>
      <c r="DW739" s="244"/>
      <c r="DX739" s="244"/>
      <c r="DY739" s="244"/>
      <c r="DZ739" s="244"/>
      <c r="EA739" s="244"/>
      <c r="EB739" s="244"/>
      <c r="EC739" s="245">
        <v>965000</v>
      </c>
      <c r="ED739" s="244"/>
      <c r="EE739" s="245">
        <v>575000</v>
      </c>
      <c r="EK739" s="242">
        <v>0.70000000000000007</v>
      </c>
      <c r="EO739" s="244"/>
      <c r="EP739" s="244"/>
      <c r="GA739" s="254">
        <v>8.3081570996978851</v>
      </c>
      <c r="GB739" s="254"/>
      <c r="GC739" s="254">
        <v>8.0961086445547146</v>
      </c>
      <c r="GD739" s="254"/>
      <c r="GE739" s="254">
        <v>27.752909579230082</v>
      </c>
      <c r="GF739" s="254"/>
      <c r="GG739" s="254">
        <v>90.872778110645086</v>
      </c>
      <c r="GH739" s="254"/>
      <c r="GI739" s="254">
        <v>99.5724727623776</v>
      </c>
      <c r="GJ739" s="254"/>
      <c r="GK739" s="254">
        <v>27.265745007680493</v>
      </c>
      <c r="GL739" s="254"/>
      <c r="GM739" s="254">
        <v>1.8352833218628124</v>
      </c>
      <c r="GN739" s="254"/>
      <c r="GO739" s="254">
        <v>49.511934287469572</v>
      </c>
      <c r="GP739" s="254"/>
      <c r="GQ739" s="254">
        <v>1128</v>
      </c>
      <c r="GR739" s="254"/>
      <c r="GS739" s="254">
        <v>87.5</v>
      </c>
      <c r="GT739" s="254"/>
      <c r="GU739" s="184">
        <v>79.599999999999994</v>
      </c>
      <c r="GV739" s="184"/>
      <c r="GW739" s="184">
        <v>82.4</v>
      </c>
      <c r="GX739" s="184"/>
      <c r="GY739" s="184">
        <v>70.599999999999994</v>
      </c>
      <c r="GZ739" s="184"/>
      <c r="HC739" s="184"/>
      <c r="HG739" s="184">
        <v>1252</v>
      </c>
      <c r="HH739" s="184"/>
      <c r="HI739" s="184">
        <v>9761</v>
      </c>
      <c r="HJ739" s="184"/>
      <c r="HK739" s="184">
        <v>1164</v>
      </c>
      <c r="HL739" s="184"/>
      <c r="HM739" s="184">
        <v>14069</v>
      </c>
      <c r="HO739" s="183">
        <v>620.03284072249596</v>
      </c>
      <c r="HQ739" s="154"/>
      <c r="HS739" s="238">
        <v>9</v>
      </c>
      <c r="HT739" s="154"/>
      <c r="HU739" s="239"/>
      <c r="HW739" s="239">
        <v>31.567283370000002</v>
      </c>
      <c r="HX739" s="239"/>
      <c r="HY739" s="154"/>
      <c r="HZ739" s="154"/>
      <c r="IA739" s="184">
        <v>2</v>
      </c>
      <c r="IB739" s="184"/>
      <c r="IC739" s="184">
        <v>108</v>
      </c>
      <c r="ID739" s="184"/>
      <c r="IE739" s="185">
        <v>0.24520098082739658</v>
      </c>
      <c r="IF739" s="185"/>
      <c r="IG739" s="184">
        <v>13.240852964679416</v>
      </c>
    </row>
    <row r="740" spans="1:241" ht="15" customHeight="1" x14ac:dyDescent="0.25">
      <c r="A740" s="198">
        <v>737</v>
      </c>
      <c r="B740" s="155"/>
      <c r="C740" s="244"/>
      <c r="D740" s="244"/>
      <c r="E740" s="245">
        <v>78430</v>
      </c>
      <c r="F740" s="244"/>
      <c r="G740" s="244"/>
      <c r="H740" s="244"/>
      <c r="I740" s="244"/>
      <c r="J740" s="244"/>
      <c r="K740" s="244"/>
      <c r="L740" s="244"/>
      <c r="M740" s="244"/>
      <c r="N740" s="244"/>
      <c r="O740" s="244"/>
      <c r="P740" s="244"/>
      <c r="Q740" s="244"/>
      <c r="R740" s="244"/>
      <c r="S740" s="244"/>
      <c r="U740" s="244"/>
      <c r="V740" s="244"/>
      <c r="W740" s="244"/>
      <c r="X740" s="244"/>
      <c r="Y740" s="244"/>
      <c r="Z740" s="244"/>
      <c r="AA740" s="244"/>
      <c r="AB740" s="244"/>
      <c r="AC740" s="244"/>
      <c r="AD740" s="244"/>
      <c r="AE740" s="244"/>
      <c r="AF740" s="244"/>
      <c r="AG740" s="244"/>
      <c r="AH740" s="244"/>
      <c r="AI740" s="244"/>
      <c r="AJ740" s="244"/>
      <c r="AK740" s="244"/>
      <c r="AL740" s="244"/>
      <c r="AM740" s="244"/>
      <c r="AN740" s="244"/>
      <c r="AO740" s="244"/>
      <c r="AP740" s="244"/>
      <c r="AQ740" s="244"/>
      <c r="AR740" s="244"/>
      <c r="AS740" s="244"/>
      <c r="AT740" s="244"/>
      <c r="AU740" s="244"/>
      <c r="AV740" s="244"/>
      <c r="AW740" s="244"/>
      <c r="AX740" s="244"/>
      <c r="AY740" s="244"/>
      <c r="AZ740" s="244"/>
      <c r="BA740" s="244"/>
      <c r="BB740" s="244"/>
      <c r="BC740" s="244">
        <v>540</v>
      </c>
      <c r="BD740" s="244"/>
      <c r="BE740" s="244">
        <v>161</v>
      </c>
      <c r="BF740" s="244"/>
      <c r="BG740" s="244">
        <v>51</v>
      </c>
      <c r="BH740" s="244"/>
      <c r="BI740" s="244">
        <v>59</v>
      </c>
      <c r="BJ740" s="244"/>
      <c r="BK740" s="244"/>
      <c r="BL740" s="244"/>
      <c r="BM740" s="244"/>
      <c r="BN740" s="244"/>
      <c r="BO740" s="244"/>
      <c r="BP740" s="244"/>
      <c r="BQ740" s="244"/>
      <c r="BR740" s="244"/>
      <c r="BS740" s="244"/>
      <c r="BT740" s="244"/>
      <c r="BU740" s="244"/>
      <c r="BW740" s="244"/>
      <c r="BX740" s="244"/>
      <c r="BY740" s="244"/>
      <c r="BZ740" s="244"/>
      <c r="CA740" s="244"/>
      <c r="CB740" s="244"/>
      <c r="CC740" s="244"/>
      <c r="CE740" s="244"/>
      <c r="CF740" s="244"/>
      <c r="CG740" s="244"/>
      <c r="CH740" s="244"/>
      <c r="CI740" s="244"/>
      <c r="CJ740" s="244"/>
      <c r="CK740" s="244"/>
      <c r="CL740" s="244"/>
      <c r="CM740" s="244"/>
      <c r="CN740" s="244"/>
      <c r="CO740" s="257">
        <v>5.6</v>
      </c>
      <c r="CP740" s="244"/>
      <c r="CQ740" s="244"/>
      <c r="CR740" s="244"/>
      <c r="CS740" s="244"/>
      <c r="CT740" s="244"/>
      <c r="CU740" s="244"/>
      <c r="CV740" s="244"/>
      <c r="CW740" s="244"/>
      <c r="CX740" s="244"/>
      <c r="CY740" s="244"/>
      <c r="CZ740" s="244"/>
      <c r="DA740" s="244"/>
      <c r="DE740" s="244"/>
      <c r="DF740" s="244"/>
      <c r="DG740" s="244"/>
      <c r="DH740" s="244"/>
      <c r="DI740" s="244"/>
      <c r="DJ740" s="244"/>
      <c r="DK740" s="244"/>
      <c r="DL740" s="244"/>
      <c r="DM740" s="244"/>
      <c r="DN740" s="244"/>
      <c r="DO740" s="244"/>
      <c r="DP740" s="244"/>
      <c r="DQ740" s="244"/>
      <c r="DR740" s="244"/>
      <c r="DS740" s="244"/>
      <c r="DT740" s="244"/>
      <c r="DU740" s="244"/>
      <c r="DV740" s="244"/>
      <c r="DW740" s="244"/>
      <c r="DX740" s="244"/>
      <c r="DY740" s="244"/>
      <c r="DZ740" s="244"/>
      <c r="EA740" s="244"/>
      <c r="EB740" s="244"/>
      <c r="EC740" s="245">
        <v>1110000</v>
      </c>
      <c r="ED740" s="244"/>
      <c r="EE740" s="245">
        <v>570000</v>
      </c>
      <c r="EK740" s="242">
        <v>0.89999999999999991</v>
      </c>
      <c r="EO740" s="244"/>
      <c r="EP740" s="244"/>
      <c r="GA740" s="254">
        <v>5.9208129666616678</v>
      </c>
      <c r="GB740" s="254"/>
      <c r="GC740" s="254">
        <v>14.080368066013337</v>
      </c>
      <c r="GD740" s="254"/>
      <c r="GE740" s="254">
        <v>20.234372163476138</v>
      </c>
      <c r="GF740" s="254"/>
      <c r="GG740" s="254">
        <v>77.846805951929497</v>
      </c>
      <c r="GH740" s="254"/>
      <c r="GI740" s="254">
        <v>91.610567578030967</v>
      </c>
      <c r="GJ740" s="254"/>
      <c r="GK740" s="254">
        <v>23.06228760610707</v>
      </c>
      <c r="GL740" s="254"/>
      <c r="GM740" s="254">
        <v>1.2623269816124525</v>
      </c>
      <c r="GN740" s="254"/>
      <c r="GO740" s="254">
        <v>43.285412472434437</v>
      </c>
      <c r="GP740" s="254"/>
      <c r="GQ740" s="254">
        <v>1118</v>
      </c>
      <c r="GR740" s="254"/>
      <c r="GS740" s="254">
        <v>84</v>
      </c>
      <c r="GT740" s="254"/>
      <c r="GU740" s="184">
        <v>76.7</v>
      </c>
      <c r="GV740" s="184"/>
      <c r="GW740" s="184">
        <v>82.3</v>
      </c>
      <c r="GX740" s="184"/>
      <c r="GY740" s="184">
        <v>68.099999999999994</v>
      </c>
      <c r="GZ740" s="184"/>
      <c r="HC740" s="184"/>
      <c r="HG740" s="184">
        <v>2796.3378262779461</v>
      </c>
      <c r="HH740" s="184"/>
      <c r="HI740" s="184">
        <v>14253.34658867593</v>
      </c>
      <c r="HJ740" s="184"/>
      <c r="HK740" s="184">
        <v>1721.2678889325596</v>
      </c>
      <c r="HL740" s="184"/>
      <c r="HM740" s="184">
        <v>22710.563429126305</v>
      </c>
      <c r="HO740" s="183">
        <v>541.7566361955495</v>
      </c>
      <c r="HQ740" s="154"/>
      <c r="HS740" s="238">
        <v>8</v>
      </c>
      <c r="HT740" s="154"/>
      <c r="HU740" s="239"/>
      <c r="HW740" s="239">
        <v>31.854316710000003</v>
      </c>
      <c r="HX740" s="239"/>
      <c r="HY740" s="154"/>
      <c r="HZ740" s="154"/>
      <c r="IA740" s="184">
        <v>2</v>
      </c>
      <c r="IB740" s="184"/>
      <c r="IC740" s="184">
        <v>130</v>
      </c>
      <c r="ID740" s="184"/>
      <c r="IE740" s="185">
        <v>0.23744331945321415</v>
      </c>
      <c r="IF740" s="185"/>
      <c r="IG740" s="184">
        <v>15.43381576445892</v>
      </c>
    </row>
    <row r="741" spans="1:241" ht="15" customHeight="1" x14ac:dyDescent="0.25">
      <c r="A741" s="156">
        <v>738</v>
      </c>
      <c r="B741" s="155"/>
      <c r="C741" s="244"/>
      <c r="D741" s="244"/>
      <c r="E741" s="245">
        <v>78903</v>
      </c>
      <c r="F741" s="244"/>
      <c r="G741" s="244"/>
      <c r="H741" s="244"/>
      <c r="I741" s="244"/>
      <c r="J741" s="244"/>
      <c r="K741" s="244"/>
      <c r="L741" s="244"/>
      <c r="M741" s="244"/>
      <c r="N741" s="244"/>
      <c r="O741" s="244"/>
      <c r="P741" s="244"/>
      <c r="Q741" s="244"/>
      <c r="R741" s="244"/>
      <c r="S741" s="244"/>
      <c r="U741" s="244"/>
      <c r="V741" s="244"/>
      <c r="W741" s="244"/>
      <c r="X741" s="244"/>
      <c r="Y741" s="244"/>
      <c r="Z741" s="244"/>
      <c r="AA741" s="244"/>
      <c r="AB741" s="244"/>
      <c r="AC741" s="244"/>
      <c r="AD741" s="244"/>
      <c r="AE741" s="244"/>
      <c r="AF741" s="244"/>
      <c r="AG741" s="244"/>
      <c r="AH741" s="244"/>
      <c r="AI741" s="244"/>
      <c r="AJ741" s="244"/>
      <c r="AK741" s="244"/>
      <c r="AL741" s="244"/>
      <c r="AM741" s="244"/>
      <c r="AN741" s="244"/>
      <c r="AO741" s="244"/>
      <c r="AP741" s="244"/>
      <c r="AQ741" s="244"/>
      <c r="AR741" s="244"/>
      <c r="AS741" s="244"/>
      <c r="AT741" s="244"/>
      <c r="AU741" s="244"/>
      <c r="AV741" s="244"/>
      <c r="AW741" s="244"/>
      <c r="AX741" s="244"/>
      <c r="AY741" s="244"/>
      <c r="AZ741" s="244"/>
      <c r="BA741" s="244"/>
      <c r="BB741" s="244"/>
      <c r="BC741" s="268">
        <v>338</v>
      </c>
      <c r="BD741" s="240"/>
      <c r="BE741" s="268">
        <v>107</v>
      </c>
      <c r="BF741" s="240"/>
      <c r="BG741" s="268">
        <v>21</v>
      </c>
      <c r="BH741" s="240"/>
      <c r="BI741" s="268">
        <v>63</v>
      </c>
      <c r="BJ741" s="244"/>
      <c r="BK741" s="244"/>
      <c r="BL741" s="244"/>
      <c r="BM741" s="244"/>
      <c r="BN741" s="244"/>
      <c r="BO741" s="244"/>
      <c r="BP741" s="244"/>
      <c r="BQ741" s="244"/>
      <c r="BR741" s="244"/>
      <c r="BS741" s="244"/>
      <c r="BT741" s="244"/>
      <c r="BU741" s="244"/>
      <c r="BW741" s="244"/>
      <c r="BX741" s="244"/>
      <c r="BY741" s="244"/>
      <c r="BZ741" s="244"/>
      <c r="CA741" s="244"/>
      <c r="CB741" s="244"/>
      <c r="CC741" s="244"/>
      <c r="CE741" s="244"/>
      <c r="CF741" s="244"/>
      <c r="CG741" s="244"/>
      <c r="CH741" s="244"/>
      <c r="CI741" s="244"/>
      <c r="CJ741" s="244"/>
      <c r="CK741" s="244"/>
      <c r="CL741" s="244"/>
      <c r="CM741" s="244"/>
      <c r="CN741" s="244"/>
      <c r="CO741" s="257">
        <v>5.5</v>
      </c>
      <c r="CP741" s="244"/>
      <c r="CQ741" s="244"/>
      <c r="CR741" s="244"/>
      <c r="CS741" s="244"/>
      <c r="CT741" s="244"/>
      <c r="CU741" s="244"/>
      <c r="CV741" s="244"/>
      <c r="CW741" s="244"/>
      <c r="CX741" s="244"/>
      <c r="CY741" s="244"/>
      <c r="CZ741" s="244"/>
      <c r="DA741" s="244"/>
      <c r="DE741" s="244"/>
      <c r="DF741" s="244"/>
      <c r="DG741" s="244"/>
      <c r="DH741" s="244"/>
      <c r="DI741" s="244"/>
      <c r="DJ741" s="244"/>
      <c r="DK741" s="244"/>
      <c r="DL741" s="244"/>
      <c r="DM741" s="244"/>
      <c r="DN741" s="244"/>
      <c r="DO741" s="244"/>
      <c r="DP741" s="244"/>
      <c r="DQ741" s="244"/>
      <c r="DR741" s="244"/>
      <c r="DS741" s="244"/>
      <c r="DT741" s="244"/>
      <c r="DU741" s="244"/>
      <c r="DV741" s="244"/>
      <c r="DW741" s="244"/>
      <c r="DX741" s="244"/>
      <c r="DY741" s="244"/>
      <c r="DZ741" s="244"/>
      <c r="EA741" s="244"/>
      <c r="EB741" s="244"/>
      <c r="EC741" s="245">
        <v>1250000</v>
      </c>
      <c r="ED741" s="244"/>
      <c r="EE741" s="245">
        <v>580000</v>
      </c>
      <c r="EK741" s="242">
        <v>0.5</v>
      </c>
      <c r="EO741" s="244"/>
      <c r="EP741" s="244"/>
      <c r="GA741" s="254">
        <v>5.1492152735292844</v>
      </c>
      <c r="GC741" s="254">
        <v>12.911346046043922</v>
      </c>
      <c r="GE741" s="254">
        <v>20.791077362308847</v>
      </c>
      <c r="GG741" s="254">
        <v>78.565187745817653</v>
      </c>
      <c r="GI741" s="254">
        <v>82.180629250200454</v>
      </c>
      <c r="GK741" s="254">
        <v>23.358873188597052</v>
      </c>
      <c r="GM741" s="254">
        <v>0</v>
      </c>
      <c r="GO741" s="254">
        <v>43.128236357272357</v>
      </c>
      <c r="GP741" s="254"/>
      <c r="GQ741" s="254">
        <v>1119</v>
      </c>
      <c r="GR741" s="254"/>
      <c r="GS741" s="254">
        <v>88.4</v>
      </c>
      <c r="GT741" s="254"/>
      <c r="GU741" s="184">
        <v>82.7</v>
      </c>
      <c r="GV741" s="184"/>
      <c r="GW741" s="184">
        <v>82.600000000000009</v>
      </c>
      <c r="GX741" s="184"/>
      <c r="GY741" s="184">
        <v>69.899999999999991</v>
      </c>
      <c r="GZ741" s="184"/>
      <c r="HC741" s="184"/>
      <c r="HG741" s="184">
        <v>1415.0176199512064</v>
      </c>
      <c r="HH741" s="184"/>
      <c r="HI741" s="184">
        <v>10352.941176470587</v>
      </c>
      <c r="HJ741" s="184"/>
      <c r="HK741" s="184">
        <v>1023.5836269991868</v>
      </c>
      <c r="HL741" s="184"/>
      <c r="HM741" s="184">
        <v>14984.006505828138</v>
      </c>
      <c r="HO741" s="183">
        <v>571.82155092268317</v>
      </c>
      <c r="HQ741" s="154"/>
      <c r="HS741" s="238">
        <v>9</v>
      </c>
      <c r="HT741" s="154"/>
      <c r="HU741" s="239"/>
      <c r="HW741" s="239">
        <v>31.424190890000002</v>
      </c>
      <c r="HX741" s="239"/>
      <c r="HY741" s="154"/>
      <c r="HZ741" s="154"/>
      <c r="IA741" s="184">
        <v>0</v>
      </c>
      <c r="IB741" s="184"/>
      <c r="IC741" s="184">
        <v>122</v>
      </c>
      <c r="ID741" s="184"/>
      <c r="IE741" s="185">
        <v>0</v>
      </c>
      <c r="IF741" s="185"/>
      <c r="IG741" s="184">
        <v>14.03985012396279</v>
      </c>
    </row>
    <row r="742" spans="1:241" ht="15" customHeight="1" x14ac:dyDescent="0.25">
      <c r="A742" s="156">
        <v>739</v>
      </c>
      <c r="B742" s="155"/>
      <c r="C742" s="244"/>
      <c r="D742" s="244"/>
      <c r="E742" s="245">
        <v>81383</v>
      </c>
      <c r="F742" s="244"/>
      <c r="G742" s="244"/>
      <c r="H742" s="244"/>
      <c r="I742" s="244"/>
      <c r="J742" s="244"/>
      <c r="K742" s="244"/>
      <c r="L742" s="244"/>
      <c r="M742" s="244"/>
      <c r="N742" s="244"/>
      <c r="O742" s="244"/>
      <c r="P742" s="244"/>
      <c r="Q742" s="244"/>
      <c r="R742" s="244"/>
      <c r="S742" s="244"/>
      <c r="U742" s="244"/>
      <c r="V742" s="244"/>
      <c r="W742" s="244"/>
      <c r="X742" s="244"/>
      <c r="Y742" s="244"/>
      <c r="Z742" s="244"/>
      <c r="AA742" s="244"/>
      <c r="AB742" s="244"/>
      <c r="AC742" s="244"/>
      <c r="AD742" s="244"/>
      <c r="AE742" s="244"/>
      <c r="AF742" s="244"/>
      <c r="AG742" s="244"/>
      <c r="AH742" s="244"/>
      <c r="AI742" s="244"/>
      <c r="AJ742" s="244"/>
      <c r="AK742" s="244"/>
      <c r="AL742" s="244"/>
      <c r="AM742" s="244"/>
      <c r="AN742" s="244"/>
      <c r="AO742" s="244"/>
      <c r="AP742" s="244"/>
      <c r="AQ742" s="244"/>
      <c r="AR742" s="244"/>
      <c r="AS742" s="244"/>
      <c r="AT742" s="244"/>
      <c r="AU742" s="244"/>
      <c r="AV742" s="244"/>
      <c r="AW742" s="244"/>
      <c r="AX742" s="244"/>
      <c r="AY742" s="244"/>
      <c r="AZ742" s="244"/>
      <c r="BA742" s="244"/>
      <c r="BB742" s="244"/>
      <c r="BC742" s="244">
        <v>390</v>
      </c>
      <c r="BD742" s="244"/>
      <c r="BE742" s="244">
        <v>110</v>
      </c>
      <c r="BF742" s="244"/>
      <c r="BG742" s="244">
        <v>10</v>
      </c>
      <c r="BH742" s="244"/>
      <c r="BI742" s="244">
        <v>93</v>
      </c>
      <c r="BJ742" s="244"/>
      <c r="BK742" s="244"/>
      <c r="BL742" s="244"/>
      <c r="BM742" s="244"/>
      <c r="BN742" s="244"/>
      <c r="BO742" s="244"/>
      <c r="BP742" s="244"/>
      <c r="BQ742" s="244"/>
      <c r="BR742" s="244"/>
      <c r="BS742" s="244"/>
      <c r="BT742" s="244"/>
      <c r="BU742" s="244"/>
      <c r="BW742" s="244"/>
      <c r="BX742" s="244"/>
      <c r="BY742" s="244"/>
      <c r="BZ742" s="244"/>
      <c r="CA742" s="244"/>
      <c r="CB742" s="244"/>
      <c r="CC742" s="244"/>
      <c r="CE742" s="244"/>
      <c r="CF742" s="244"/>
      <c r="CG742" s="244"/>
      <c r="CH742" s="244"/>
      <c r="CI742" s="244"/>
      <c r="CJ742" s="244"/>
      <c r="CK742" s="244"/>
      <c r="CL742" s="244"/>
      <c r="CM742" s="244"/>
      <c r="CN742" s="244"/>
      <c r="CO742" s="257">
        <v>6.1</v>
      </c>
      <c r="CP742" s="244"/>
      <c r="CQ742" s="244"/>
      <c r="CR742" s="244"/>
      <c r="CS742" s="244"/>
      <c r="CT742" s="244"/>
      <c r="CU742" s="244"/>
      <c r="CV742" s="244"/>
      <c r="CW742" s="244"/>
      <c r="CX742" s="244"/>
      <c r="CY742" s="244"/>
      <c r="CZ742" s="244"/>
      <c r="DA742" s="244"/>
      <c r="DE742" s="244"/>
      <c r="DF742" s="244"/>
      <c r="DG742" s="244"/>
      <c r="DH742" s="244"/>
      <c r="DI742" s="244"/>
      <c r="DJ742" s="244"/>
      <c r="DK742" s="244"/>
      <c r="DL742" s="244"/>
      <c r="DM742" s="244"/>
      <c r="DN742" s="244"/>
      <c r="DO742" s="244"/>
      <c r="DP742" s="244"/>
      <c r="DQ742" s="244"/>
      <c r="DR742" s="244"/>
      <c r="DS742" s="244"/>
      <c r="DT742" s="244"/>
      <c r="DU742" s="244"/>
      <c r="DV742" s="244"/>
      <c r="DW742" s="244"/>
      <c r="DX742" s="244"/>
      <c r="DY742" s="244"/>
      <c r="DZ742" s="244"/>
      <c r="EA742" s="244"/>
      <c r="EB742" s="244"/>
      <c r="EC742" s="245">
        <v>1370500</v>
      </c>
      <c r="ED742" s="244"/>
      <c r="EE742" s="245">
        <v>615000</v>
      </c>
      <c r="EK742" s="242">
        <v>1.2</v>
      </c>
      <c r="EO742" s="244"/>
      <c r="EP742" s="244"/>
      <c r="GA742" s="254">
        <v>9.0739626307436794</v>
      </c>
      <c r="GC742" s="254">
        <v>16.785667967861279</v>
      </c>
      <c r="GE742" s="254">
        <v>26.314216919752603</v>
      </c>
      <c r="GG742" s="254">
        <v>78.516540294382267</v>
      </c>
      <c r="GI742" s="254">
        <v>93.654171929343306</v>
      </c>
      <c r="GK742" s="254">
        <v>32.692054973128599</v>
      </c>
      <c r="GM742" s="254">
        <v>0</v>
      </c>
      <c r="GO742" s="254">
        <v>48.141753204912149</v>
      </c>
      <c r="GP742" s="254"/>
      <c r="GQ742" s="254">
        <v>1182</v>
      </c>
      <c r="GR742" s="254"/>
      <c r="GS742" s="254">
        <v>85.219065960519984</v>
      </c>
      <c r="GT742" s="254"/>
      <c r="GU742" s="184">
        <v>79.021739130434781</v>
      </c>
      <c r="GV742" s="184"/>
      <c r="GW742" s="184">
        <v>83.619817997977748</v>
      </c>
      <c r="GX742" s="184"/>
      <c r="GY742" s="184">
        <v>70.070778564206279</v>
      </c>
      <c r="GZ742" s="184"/>
      <c r="HC742" s="184"/>
      <c r="HG742" s="184">
        <v>1557.0786035553651</v>
      </c>
      <c r="HH742" s="184"/>
      <c r="HI742" s="184">
        <v>9831.8697793960164</v>
      </c>
      <c r="HJ742" s="184"/>
      <c r="HK742" s="184">
        <v>874.91968301563509</v>
      </c>
      <c r="HL742" s="184"/>
      <c r="HM742" s="184">
        <v>14397.087170700364</v>
      </c>
      <c r="HO742" s="183">
        <v>741.63133582231217</v>
      </c>
      <c r="HQ742" s="154"/>
      <c r="HS742" s="238">
        <v>10</v>
      </c>
      <c r="HT742" s="154"/>
      <c r="HU742" s="239"/>
      <c r="HW742" s="239">
        <v>29.67135313</v>
      </c>
      <c r="HX742" s="239"/>
      <c r="HY742" s="154"/>
      <c r="HZ742" s="154"/>
      <c r="IA742" s="184">
        <v>5.333333333333333</v>
      </c>
      <c r="IB742" s="184"/>
      <c r="IC742" s="184">
        <v>128</v>
      </c>
      <c r="ID742" s="184"/>
      <c r="IE742" s="185">
        <v>0.59550128137828495</v>
      </c>
      <c r="IF742" s="185"/>
      <c r="IG742" s="184">
        <v>14.292030753078839</v>
      </c>
    </row>
    <row r="743" spans="1:241" ht="15" customHeight="1" x14ac:dyDescent="0.25">
      <c r="A743" s="156">
        <v>740</v>
      </c>
      <c r="B743" s="155"/>
      <c r="C743" s="244"/>
      <c r="D743" s="244"/>
      <c r="E743" s="245">
        <v>84171</v>
      </c>
      <c r="F743" s="244"/>
      <c r="G743" s="244"/>
      <c r="H743" s="244"/>
      <c r="I743" s="244"/>
      <c r="J743" s="244"/>
      <c r="K743" s="244"/>
      <c r="L743" s="244"/>
      <c r="M743" s="244"/>
      <c r="N743" s="244"/>
      <c r="O743" s="244"/>
      <c r="P743" s="244"/>
      <c r="Q743" s="244"/>
      <c r="R743" s="244"/>
      <c r="S743" s="244"/>
      <c r="U743" s="244"/>
      <c r="V743" s="244"/>
      <c r="W743" s="244"/>
      <c r="X743" s="244"/>
      <c r="Y743" s="244"/>
      <c r="Z743" s="244"/>
      <c r="AA743" s="244"/>
      <c r="AB743" s="244"/>
      <c r="AC743" s="244"/>
      <c r="AD743" s="244"/>
      <c r="AE743" s="244"/>
      <c r="AF743" s="244"/>
      <c r="AG743" s="244"/>
      <c r="AH743" s="244"/>
      <c r="AI743" s="244"/>
      <c r="AJ743" s="244"/>
      <c r="AK743" s="244"/>
      <c r="AL743" s="244"/>
      <c r="AM743" s="244"/>
      <c r="AN743" s="244"/>
      <c r="AO743" s="244"/>
      <c r="AP743" s="244"/>
      <c r="AQ743" s="244"/>
      <c r="AR743" s="244"/>
      <c r="AS743" s="244"/>
      <c r="AT743" s="244"/>
      <c r="AU743" s="244"/>
      <c r="AV743" s="244"/>
      <c r="AW743" s="244"/>
      <c r="AX743" s="244"/>
      <c r="AY743" s="244"/>
      <c r="AZ743" s="244"/>
      <c r="BA743" s="244"/>
      <c r="BB743" s="244"/>
      <c r="BC743" s="244">
        <v>1184</v>
      </c>
      <c r="BD743" s="244"/>
      <c r="BE743" s="244">
        <v>488</v>
      </c>
      <c r="BF743" s="244"/>
      <c r="BG743" s="244">
        <v>14</v>
      </c>
      <c r="BH743" s="244"/>
      <c r="BI743" s="244">
        <v>682</v>
      </c>
      <c r="BJ743" s="244"/>
      <c r="BK743" s="244"/>
      <c r="BL743" s="244"/>
      <c r="BM743" s="244"/>
      <c r="BN743" s="244"/>
      <c r="BO743" s="244"/>
      <c r="BP743" s="244"/>
      <c r="BQ743" s="244"/>
      <c r="BR743" s="244"/>
      <c r="BS743" s="244"/>
      <c r="BT743" s="244"/>
      <c r="BU743" s="244"/>
      <c r="BW743" s="244"/>
      <c r="BX743" s="244"/>
      <c r="BY743" s="244"/>
      <c r="BZ743" s="244"/>
      <c r="CA743" s="244"/>
      <c r="CB743" s="244"/>
      <c r="CC743" s="244"/>
      <c r="CE743" s="244"/>
      <c r="CF743" s="244"/>
      <c r="CG743" s="244"/>
      <c r="CH743" s="244"/>
      <c r="CI743" s="244"/>
      <c r="CJ743" s="244"/>
      <c r="CK743" s="244"/>
      <c r="CL743" s="244"/>
      <c r="CM743" s="244"/>
      <c r="CN743" s="244"/>
      <c r="CO743" s="257">
        <v>6.3</v>
      </c>
      <c r="CP743" s="244"/>
      <c r="CQ743" s="244"/>
      <c r="CR743" s="244"/>
      <c r="CS743" s="244"/>
      <c r="CT743" s="244"/>
      <c r="CU743" s="244"/>
      <c r="CV743" s="244"/>
      <c r="CW743" s="244"/>
      <c r="CX743" s="244"/>
      <c r="CY743" s="244"/>
      <c r="CZ743" s="244"/>
      <c r="DA743" s="244"/>
      <c r="DE743" s="244"/>
      <c r="DF743" s="244"/>
      <c r="DG743" s="244"/>
      <c r="DH743" s="244"/>
      <c r="DI743" s="244"/>
      <c r="DJ743" s="244"/>
      <c r="DK743" s="244"/>
      <c r="DL743" s="244"/>
      <c r="DM743" s="244"/>
      <c r="DN743" s="244"/>
      <c r="DO743" s="244"/>
      <c r="DP743" s="244"/>
      <c r="DQ743" s="244"/>
      <c r="DR743" s="244"/>
      <c r="DS743" s="244"/>
      <c r="DT743" s="244"/>
      <c r="DU743" s="244"/>
      <c r="DV743" s="244"/>
      <c r="DW743" s="244"/>
      <c r="DX743" s="244"/>
      <c r="DY743" s="244"/>
      <c r="DZ743" s="244"/>
      <c r="EA743" s="244"/>
      <c r="EB743" s="244"/>
      <c r="EC743" s="245">
        <v>1350000</v>
      </c>
      <c r="ED743" s="244"/>
      <c r="EE743" s="245">
        <v>640500</v>
      </c>
      <c r="EK743" s="242">
        <v>1.5</v>
      </c>
      <c r="EO743" s="244"/>
      <c r="EP743" s="244"/>
      <c r="GA743" s="254">
        <v>5.3099529528365483</v>
      </c>
      <c r="GB743" s="254"/>
      <c r="GC743" s="254">
        <v>15.331275527230392</v>
      </c>
      <c r="GD743" s="254"/>
      <c r="GE743" s="254">
        <v>21.587136740245175</v>
      </c>
      <c r="GF743" s="254"/>
      <c r="GG743" s="254">
        <v>73.083887603902696</v>
      </c>
      <c r="GH743" s="254"/>
      <c r="GI743" s="254">
        <v>81.58116142732834</v>
      </c>
      <c r="GJ743" s="254"/>
      <c r="GK743" s="254">
        <v>29.206311753780401</v>
      </c>
      <c r="GL743" s="254"/>
      <c r="GM743" s="254">
        <v>3.7593013818399585</v>
      </c>
      <c r="GN743" s="254"/>
      <c r="GO743" s="254">
        <v>43.669880566396984</v>
      </c>
      <c r="GP743" s="254"/>
      <c r="GQ743" s="254">
        <v>1164</v>
      </c>
      <c r="GR743" s="254"/>
      <c r="GS743" s="254">
        <v>86.3</v>
      </c>
      <c r="GT743" s="254"/>
      <c r="GU743" s="184">
        <v>79.599999999999994</v>
      </c>
      <c r="GV743" s="184"/>
      <c r="GW743" s="184">
        <v>82.3</v>
      </c>
      <c r="GX743" s="184"/>
      <c r="GY743" s="184">
        <v>67.5</v>
      </c>
      <c r="GZ743" s="184"/>
      <c r="HC743" s="184"/>
      <c r="HG743" s="184">
        <v>1601.1417380252933</v>
      </c>
      <c r="HH743" s="184"/>
      <c r="HI743" s="184">
        <v>9738.108631789486</v>
      </c>
      <c r="HJ743" s="184"/>
      <c r="HK743" s="184">
        <v>813.59251619892905</v>
      </c>
      <c r="HL743" s="184"/>
      <c r="HM743" s="184">
        <v>14366.52290768173</v>
      </c>
      <c r="HO743" s="183">
        <v>874.97521316676591</v>
      </c>
      <c r="HQ743" s="154"/>
      <c r="HS743" s="238">
        <v>8</v>
      </c>
      <c r="HT743" s="154"/>
      <c r="HU743" s="239"/>
      <c r="HW743" s="239">
        <v>30.077711860000001</v>
      </c>
      <c r="HX743" s="239"/>
      <c r="HY743" s="154"/>
      <c r="HZ743" s="154"/>
      <c r="IA743" s="184"/>
      <c r="IB743" s="184"/>
      <c r="ID743" s="184"/>
      <c r="IE743" s="185"/>
      <c r="IF743" s="185"/>
      <c r="IG743" s="184"/>
    </row>
    <row r="744" spans="1:241" ht="15" customHeight="1" x14ac:dyDescent="0.25">
      <c r="A744" s="156">
        <v>741</v>
      </c>
      <c r="B744" s="155"/>
      <c r="C744" s="244"/>
      <c r="D744" s="244"/>
      <c r="E744" s="245">
        <v>87571</v>
      </c>
      <c r="F744" s="244"/>
      <c r="G744" s="244"/>
      <c r="H744" s="244"/>
      <c r="I744" s="244"/>
      <c r="J744" s="244"/>
      <c r="K744" s="244"/>
      <c r="L744" s="244"/>
      <c r="M744" s="244"/>
      <c r="N744" s="244"/>
      <c r="O744" s="244"/>
      <c r="P744" s="244"/>
      <c r="Q744" s="244"/>
      <c r="R744" s="244"/>
      <c r="S744" s="244"/>
      <c r="U744" s="244"/>
      <c r="V744" s="244"/>
      <c r="W744" s="244"/>
      <c r="X744" s="244"/>
      <c r="Y744" s="244"/>
      <c r="Z744" s="244"/>
      <c r="AA744" s="244"/>
      <c r="AB744" s="244"/>
      <c r="AC744" s="244"/>
      <c r="AD744" s="244"/>
      <c r="AE744" s="244"/>
      <c r="AF744" s="244"/>
      <c r="AG744" s="244"/>
      <c r="AH744" s="244"/>
      <c r="AI744" s="244"/>
      <c r="AJ744" s="244"/>
      <c r="AK744" s="244"/>
      <c r="AL744" s="244"/>
      <c r="AM744" s="244"/>
      <c r="AN744" s="244"/>
      <c r="AO744" s="244"/>
      <c r="AP744" s="244"/>
      <c r="AQ744" s="244"/>
      <c r="AR744" s="244"/>
      <c r="AS744" s="244"/>
      <c r="AT744" s="244"/>
      <c r="AU744" s="244"/>
      <c r="AV744" s="244"/>
      <c r="AW744" s="244"/>
      <c r="AX744" s="244"/>
      <c r="AY744" s="244"/>
      <c r="AZ744" s="244"/>
      <c r="BA744" s="244"/>
      <c r="BB744" s="244"/>
      <c r="BC744" s="244">
        <v>1410</v>
      </c>
      <c r="BD744" s="244"/>
      <c r="BE744" s="244">
        <v>417</v>
      </c>
      <c r="BF744" s="244"/>
      <c r="BG744" s="244">
        <v>31</v>
      </c>
      <c r="BH744" s="244"/>
      <c r="BI744" s="244">
        <v>962</v>
      </c>
      <c r="BJ744" s="244"/>
      <c r="BK744" s="244"/>
      <c r="BL744" s="244"/>
      <c r="BM744" s="244"/>
      <c r="BN744" s="244"/>
      <c r="BO744" s="244"/>
      <c r="BP744" s="244"/>
      <c r="BQ744" s="244"/>
      <c r="BR744" s="244"/>
      <c r="BS744" s="244"/>
      <c r="BT744" s="244"/>
      <c r="BU744" s="244"/>
      <c r="BW744" s="244"/>
      <c r="BX744" s="244"/>
      <c r="BY744" s="244"/>
      <c r="BZ744" s="244"/>
      <c r="CA744" s="244"/>
      <c r="CB744" s="244"/>
      <c r="CC744" s="244"/>
      <c r="CE744" s="244"/>
      <c r="CF744" s="244"/>
      <c r="CG744" s="244"/>
      <c r="CH744" s="244"/>
      <c r="CI744" s="244"/>
      <c r="CJ744" s="244"/>
      <c r="CK744" s="244"/>
      <c r="CL744" s="244"/>
      <c r="CM744" s="244"/>
      <c r="CN744" s="244"/>
      <c r="CO744" s="257">
        <v>4.3</v>
      </c>
      <c r="CP744" s="244"/>
      <c r="CQ744" s="244"/>
      <c r="CR744" s="244"/>
      <c r="CS744" s="244"/>
      <c r="CT744" s="244"/>
      <c r="CU744" s="244"/>
      <c r="CV744" s="244"/>
      <c r="CW744" s="244"/>
      <c r="CX744" s="244"/>
      <c r="CY744" s="244"/>
      <c r="CZ744" s="244"/>
      <c r="DA744" s="244"/>
      <c r="DE744" s="244"/>
      <c r="DF744" s="244"/>
      <c r="DG744" s="244"/>
      <c r="DH744" s="244"/>
      <c r="DI744" s="244"/>
      <c r="DJ744" s="244"/>
      <c r="DK744" s="244"/>
      <c r="DL744" s="244"/>
      <c r="DM744" s="244"/>
      <c r="DN744" s="244"/>
      <c r="DO744" s="244"/>
      <c r="DP744" s="244"/>
      <c r="DQ744" s="244"/>
      <c r="DR744" s="244"/>
      <c r="DS744" s="244"/>
      <c r="DT744" s="244"/>
      <c r="DU744" s="244"/>
      <c r="DV744" s="244"/>
      <c r="DW744" s="244"/>
      <c r="DX744" s="244"/>
      <c r="DY744" s="244"/>
      <c r="DZ744" s="244"/>
      <c r="EA744" s="244"/>
      <c r="EB744" s="244"/>
      <c r="EC744" s="245">
        <v>1316335</v>
      </c>
      <c r="ED744" s="244"/>
      <c r="EE744" s="245">
        <v>625000</v>
      </c>
      <c r="EK744" s="242">
        <v>57.1</v>
      </c>
      <c r="EO744" s="244"/>
      <c r="EP744" s="244"/>
      <c r="GA744" s="254">
        <v>4.4295211831092427</v>
      </c>
      <c r="GB744" s="254"/>
      <c r="GC744" s="254">
        <v>13.690390190003066</v>
      </c>
      <c r="GD744" s="254"/>
      <c r="GE744" s="254">
        <v>23.723285930502641</v>
      </c>
      <c r="GF744" s="254"/>
      <c r="GG744" s="254">
        <v>74.037076386260779</v>
      </c>
      <c r="GH744" s="254"/>
      <c r="GI744" s="254">
        <v>84.699573353907681</v>
      </c>
      <c r="GJ744" s="254"/>
      <c r="GK744" s="254">
        <v>27.872359827709769</v>
      </c>
      <c r="GL744" s="254"/>
      <c r="GM744" s="254">
        <v>3.0671987654998012</v>
      </c>
      <c r="GN744" s="254"/>
      <c r="GO744" s="254">
        <v>40.258118649850843</v>
      </c>
      <c r="GP744" s="254"/>
      <c r="GQ744" s="254">
        <v>1190</v>
      </c>
      <c r="GR744" s="254"/>
      <c r="GS744" s="254">
        <v>85.5</v>
      </c>
      <c r="GT744" s="254"/>
      <c r="GU744" s="184">
        <v>75.949999999999989</v>
      </c>
      <c r="GV744" s="184"/>
      <c r="GW744" s="184">
        <v>82.3</v>
      </c>
      <c r="GX744" s="184"/>
      <c r="GY744" s="184">
        <v>67.5</v>
      </c>
      <c r="GZ744" s="184"/>
      <c r="HC744" s="184"/>
      <c r="HG744" s="184">
        <v>1520.792963162113</v>
      </c>
      <c r="HH744" s="184"/>
      <c r="HI744" s="184">
        <v>9314.4764474925687</v>
      </c>
      <c r="HJ744" s="184"/>
      <c r="HK744" s="184">
        <v>725.3949090466383</v>
      </c>
      <c r="HL744" s="184"/>
      <c r="HM744" s="184">
        <v>13384.80424482839</v>
      </c>
      <c r="HO744" s="183">
        <v>880.45649755362285</v>
      </c>
      <c r="HQ744" s="154"/>
      <c r="HS744" s="238">
        <v>8</v>
      </c>
      <c r="HT744" s="154"/>
      <c r="HU744" s="239"/>
      <c r="HW744" s="239">
        <v>31.1</v>
      </c>
      <c r="HX744" s="239"/>
      <c r="HY744" s="154"/>
      <c r="HZ744" s="154"/>
      <c r="IA744" s="184"/>
      <c r="IB744" s="184"/>
      <c r="ID744" s="184"/>
      <c r="IE744" s="185"/>
      <c r="IF744" s="185"/>
      <c r="IG744" s="184"/>
    </row>
    <row r="745" spans="1:241" ht="15" customHeight="1" x14ac:dyDescent="0.25">
      <c r="A745" s="156">
        <v>742</v>
      </c>
      <c r="B745" s="155"/>
      <c r="C745" s="244"/>
      <c r="D745" s="244"/>
      <c r="E745" s="245">
        <v>90401</v>
      </c>
      <c r="F745" s="244"/>
      <c r="G745" s="244"/>
      <c r="H745" s="244"/>
      <c r="I745" s="244"/>
      <c r="J745" s="244"/>
      <c r="K745" s="244"/>
      <c r="L745" s="244"/>
      <c r="M745" s="244"/>
      <c r="N745" s="244"/>
      <c r="O745" s="244"/>
      <c r="P745" s="244"/>
      <c r="Q745" s="244"/>
      <c r="R745" s="244"/>
      <c r="S745" s="244"/>
      <c r="U745" s="244"/>
      <c r="V745" s="244"/>
      <c r="W745" s="244"/>
      <c r="X745" s="244"/>
      <c r="Y745" s="244"/>
      <c r="Z745" s="244"/>
      <c r="AA745" s="244"/>
      <c r="AB745" s="244"/>
      <c r="AC745" s="244"/>
      <c r="AD745" s="244"/>
      <c r="AE745" s="244"/>
      <c r="AF745" s="244"/>
      <c r="AG745" s="244"/>
      <c r="AH745" s="244"/>
      <c r="AI745" s="244"/>
      <c r="AJ745" s="244"/>
      <c r="AK745" s="244"/>
      <c r="AL745" s="244"/>
      <c r="AM745" s="244"/>
      <c r="AN745" s="244"/>
      <c r="AO745" s="244"/>
      <c r="AP745" s="244"/>
      <c r="AQ745" s="244"/>
      <c r="AR745" s="244"/>
      <c r="AS745" s="244"/>
      <c r="AT745" s="244"/>
      <c r="AU745" s="244"/>
      <c r="AV745" s="244"/>
      <c r="AW745" s="244"/>
      <c r="AX745" s="244"/>
      <c r="AY745" s="244"/>
      <c r="AZ745" s="244"/>
      <c r="BA745" s="244"/>
      <c r="BB745" s="244"/>
      <c r="BC745" s="244">
        <v>1290</v>
      </c>
      <c r="BD745" s="244"/>
      <c r="BE745" s="244">
        <v>556</v>
      </c>
      <c r="BF745" s="244"/>
      <c r="BG745" s="244">
        <v>31</v>
      </c>
      <c r="BH745" s="244"/>
      <c r="BI745" s="244">
        <v>703</v>
      </c>
      <c r="BJ745" s="244"/>
      <c r="BK745" s="244"/>
      <c r="BL745" s="244"/>
      <c r="BM745" s="244"/>
      <c r="BN745" s="244"/>
      <c r="BO745" s="244"/>
      <c r="BP745" s="244"/>
      <c r="BQ745" s="244"/>
      <c r="BR745" s="244"/>
      <c r="BS745" s="244"/>
      <c r="BT745" s="244"/>
      <c r="BU745" s="244"/>
      <c r="BW745" s="244"/>
      <c r="BX745" s="244"/>
      <c r="BY745" s="244"/>
      <c r="BZ745" s="244"/>
      <c r="CA745" s="244"/>
      <c r="CB745" s="244"/>
      <c r="CC745" s="244"/>
      <c r="CE745" s="244"/>
      <c r="CF745" s="244"/>
      <c r="CG745" s="244"/>
      <c r="CH745" s="244"/>
      <c r="CI745" s="244"/>
      <c r="CJ745" s="244"/>
      <c r="CK745" s="244"/>
      <c r="CL745" s="244"/>
      <c r="CM745" s="244"/>
      <c r="CN745" s="244"/>
      <c r="CO745" s="257">
        <v>3.4</v>
      </c>
      <c r="CP745" s="244"/>
      <c r="CQ745" s="244"/>
      <c r="CR745" s="244"/>
      <c r="CS745" s="244"/>
      <c r="CT745" s="244"/>
      <c r="CU745" s="244"/>
      <c r="CV745" s="244"/>
      <c r="CW745" s="244"/>
      <c r="CX745" s="244"/>
      <c r="CY745" s="244"/>
      <c r="CZ745" s="244"/>
      <c r="DA745" s="244"/>
      <c r="DE745" s="244"/>
      <c r="DF745" s="244"/>
      <c r="DG745" s="244"/>
      <c r="DH745" s="244"/>
      <c r="DI745" s="244"/>
      <c r="DJ745" s="244"/>
      <c r="DK745" s="244"/>
      <c r="DL745" s="244"/>
      <c r="DM745" s="244"/>
      <c r="DN745" s="244"/>
      <c r="DO745" s="244"/>
      <c r="DP745" s="244"/>
      <c r="DQ745" s="244"/>
      <c r="DR745" s="244"/>
      <c r="DS745" s="244"/>
      <c r="DT745" s="244"/>
      <c r="DU745" s="244"/>
      <c r="DV745" s="244"/>
      <c r="DW745" s="244"/>
      <c r="DX745" s="244"/>
      <c r="DY745" s="244"/>
      <c r="DZ745" s="244"/>
      <c r="EA745" s="244"/>
      <c r="EB745" s="244"/>
      <c r="EC745" s="245">
        <v>1405000</v>
      </c>
      <c r="ED745" s="244"/>
      <c r="EE745" s="245">
        <v>630000</v>
      </c>
      <c r="EK745" s="242">
        <v>0.5</v>
      </c>
      <c r="EO745" s="244"/>
      <c r="EP745" s="244"/>
      <c r="GA745" s="257">
        <v>3.6275524003402717</v>
      </c>
      <c r="GB745" s="257"/>
      <c r="GC745" s="257">
        <v>12.081271422145129</v>
      </c>
      <c r="GD745" s="257"/>
      <c r="GE745" s="257">
        <v>25.881712189232108</v>
      </c>
      <c r="GF745" s="257"/>
      <c r="GG745" s="257">
        <v>74.930347184471728</v>
      </c>
      <c r="GH745" s="257"/>
      <c r="GI745" s="257">
        <v>87.636082320060467</v>
      </c>
      <c r="GJ745" s="257"/>
      <c r="GK745" s="257">
        <v>26.60212240212439</v>
      </c>
      <c r="GL745" s="257"/>
      <c r="GM745" s="257">
        <v>2.4284914558129751</v>
      </c>
      <c r="GN745" s="257"/>
      <c r="GO745" s="257">
        <v>41.062803808135996</v>
      </c>
      <c r="GP745" s="254"/>
      <c r="GQ745" s="254">
        <v>1216</v>
      </c>
      <c r="GR745" s="254"/>
      <c r="GS745" s="254">
        <v>84.7</v>
      </c>
      <c r="GT745" s="254"/>
      <c r="GU745" s="184">
        <v>72.3</v>
      </c>
      <c r="GV745" s="184"/>
      <c r="GW745" s="184"/>
      <c r="GX745" s="184"/>
      <c r="GY745" s="184"/>
      <c r="GZ745" s="184"/>
      <c r="HC745" s="184"/>
      <c r="HG745" s="184">
        <v>1644.0758107096419</v>
      </c>
      <c r="HH745" s="184"/>
      <c r="HI745" s="184">
        <v>8964.1041806217745</v>
      </c>
      <c r="HJ745" s="184"/>
      <c r="HK745" s="184">
        <v>1192.9154024981283</v>
      </c>
      <c r="HL745" s="184"/>
      <c r="HM745" s="184">
        <v>13935.734268489696</v>
      </c>
      <c r="HO745" s="183">
        <v>902.82754953413644</v>
      </c>
      <c r="HQ745" s="154"/>
      <c r="HS745" s="238">
        <v>8</v>
      </c>
      <c r="HT745" s="154"/>
      <c r="HU745" s="239"/>
      <c r="HW745" s="239">
        <v>33</v>
      </c>
      <c r="HX745" s="239"/>
      <c r="HY745" s="154"/>
      <c r="HZ745" s="154"/>
      <c r="IA745" s="184"/>
      <c r="IB745" s="184"/>
      <c r="ID745" s="184"/>
      <c r="IE745" s="185"/>
      <c r="IF745" s="185"/>
      <c r="IG745" s="184"/>
    </row>
    <row r="746" spans="1:241" ht="15" customHeight="1" x14ac:dyDescent="0.25">
      <c r="A746" s="156">
        <v>743</v>
      </c>
      <c r="B746" s="155"/>
      <c r="C746" s="244"/>
      <c r="D746" s="244"/>
      <c r="E746" s="245">
        <v>93380</v>
      </c>
      <c r="F746" s="244"/>
      <c r="G746" s="244"/>
      <c r="H746" s="244"/>
      <c r="I746" s="244"/>
      <c r="J746" s="244"/>
      <c r="K746" s="244"/>
      <c r="L746" s="244"/>
      <c r="M746" s="244"/>
      <c r="N746" s="244"/>
      <c r="O746" s="244"/>
      <c r="P746" s="244"/>
      <c r="Q746" s="244"/>
      <c r="R746" s="244"/>
      <c r="S746" s="244"/>
      <c r="U746" s="244"/>
      <c r="V746" s="244"/>
      <c r="W746" s="244"/>
      <c r="X746" s="244"/>
      <c r="Y746" s="244"/>
      <c r="Z746" s="244"/>
      <c r="AA746" s="244"/>
      <c r="AB746" s="244"/>
      <c r="AC746" s="244"/>
      <c r="AD746" s="244"/>
      <c r="AE746" s="244"/>
      <c r="AF746" s="244"/>
      <c r="AG746" s="244"/>
      <c r="AH746" s="244"/>
      <c r="AI746" s="244"/>
      <c r="AJ746" s="244"/>
      <c r="AK746" s="244"/>
      <c r="AL746" s="244"/>
      <c r="AM746" s="244"/>
      <c r="AN746" s="244"/>
      <c r="AO746" s="244"/>
      <c r="AP746" s="244"/>
      <c r="AQ746" s="244"/>
      <c r="AR746" s="244"/>
      <c r="AS746" s="244"/>
      <c r="AT746" s="244"/>
      <c r="AU746" s="244"/>
      <c r="AV746" s="244"/>
      <c r="AW746" s="244"/>
      <c r="AX746" s="244"/>
      <c r="AY746" s="244"/>
      <c r="AZ746" s="244"/>
      <c r="BA746" s="244"/>
      <c r="BB746" s="244"/>
      <c r="BC746" s="244">
        <v>1077</v>
      </c>
      <c r="BD746" s="244"/>
      <c r="BE746" s="244">
        <v>567</v>
      </c>
      <c r="BF746" s="244"/>
      <c r="BG746" s="244">
        <v>7</v>
      </c>
      <c r="BH746" s="244"/>
      <c r="BI746" s="244">
        <v>503</v>
      </c>
      <c r="BJ746" s="244"/>
      <c r="BK746" s="244"/>
      <c r="BL746" s="244"/>
      <c r="BM746" s="244"/>
      <c r="BN746" s="244"/>
      <c r="BO746" s="244"/>
      <c r="BP746" s="244"/>
      <c r="BQ746" s="244"/>
      <c r="BR746" s="244"/>
      <c r="BS746" s="244"/>
      <c r="BT746" s="244"/>
      <c r="BU746" s="244"/>
      <c r="BW746" s="244"/>
      <c r="BX746" s="244"/>
      <c r="BY746" s="244"/>
      <c r="BZ746" s="244"/>
      <c r="CA746" s="244"/>
      <c r="CB746" s="244"/>
      <c r="CC746" s="244"/>
      <c r="CE746" s="244"/>
      <c r="CF746" s="244"/>
      <c r="CG746" s="244"/>
      <c r="CH746" s="244"/>
      <c r="CI746" s="244"/>
      <c r="CJ746" s="244"/>
      <c r="CK746" s="244"/>
      <c r="CL746" s="244"/>
      <c r="CM746" s="244"/>
      <c r="CN746" s="244"/>
      <c r="CO746" s="257">
        <v>4.8</v>
      </c>
      <c r="CP746" s="244"/>
      <c r="CQ746" s="244"/>
      <c r="CR746" s="244"/>
      <c r="CS746" s="244"/>
      <c r="CT746" s="244"/>
      <c r="CU746" s="244"/>
      <c r="CV746" s="244"/>
      <c r="CW746" s="244"/>
      <c r="CX746" s="244"/>
      <c r="CY746" s="244"/>
      <c r="CZ746" s="244"/>
      <c r="DA746" s="244"/>
      <c r="DE746" s="244"/>
      <c r="DF746" s="244"/>
      <c r="DG746" s="244"/>
      <c r="DH746" s="244"/>
      <c r="DI746" s="244"/>
      <c r="DJ746" s="244"/>
      <c r="DK746" s="244"/>
      <c r="DL746" s="244"/>
      <c r="DM746" s="244"/>
      <c r="DN746" s="244"/>
      <c r="DO746" s="244"/>
      <c r="DP746" s="244"/>
      <c r="DQ746" s="244"/>
      <c r="DR746" s="244"/>
      <c r="DS746" s="244"/>
      <c r="DT746" s="244"/>
      <c r="DU746" s="244"/>
      <c r="DV746" s="244"/>
      <c r="DW746" s="244"/>
      <c r="DX746" s="244"/>
      <c r="DY746" s="244"/>
      <c r="DZ746" s="244"/>
      <c r="EA746" s="244"/>
      <c r="EB746" s="244"/>
      <c r="EC746" s="245">
        <v>1570000</v>
      </c>
      <c r="ED746" s="244"/>
      <c r="EE746" s="245">
        <v>669000</v>
      </c>
      <c r="EK746" s="242">
        <v>0.4</v>
      </c>
      <c r="EO746" s="244"/>
      <c r="EP746" s="244"/>
      <c r="GA746" s="254">
        <v>5.1862877817600017</v>
      </c>
      <c r="GB746" s="254"/>
      <c r="GC746" s="254">
        <v>12.411558876933924</v>
      </c>
      <c r="GD746" s="254"/>
      <c r="GE746" s="254">
        <v>28.001035363568164</v>
      </c>
      <c r="GF746" s="254"/>
      <c r="GG746" s="254">
        <v>75.254920719961603</v>
      </c>
      <c r="GH746" s="254"/>
      <c r="GI746" s="254">
        <v>76.451754029335575</v>
      </c>
      <c r="GJ746" s="254"/>
      <c r="GK746" s="254">
        <v>28.29084436510767</v>
      </c>
      <c r="GL746" s="254"/>
      <c r="GM746" s="254">
        <v>2.0388086683962294</v>
      </c>
      <c r="GN746" s="254"/>
      <c r="GO746" s="254">
        <v>40.124176196691074</v>
      </c>
      <c r="GP746" s="254"/>
      <c r="GQ746" s="254"/>
      <c r="GR746" s="254"/>
      <c r="GS746" s="254"/>
      <c r="GT746" s="254"/>
      <c r="GU746" s="184"/>
      <c r="GV746" s="184"/>
      <c r="GW746" s="184"/>
      <c r="GX746" s="184"/>
      <c r="GY746" s="184"/>
      <c r="GZ746" s="184"/>
      <c r="HC746" s="184"/>
      <c r="HG746" s="184">
        <v>1632.969696969697</v>
      </c>
      <c r="HH746" s="184"/>
      <c r="HI746" s="184">
        <v>7439.515151515152</v>
      </c>
      <c r="HJ746" s="184"/>
      <c r="HK746" s="184">
        <v>977.4545454545455</v>
      </c>
      <c r="HL746" s="184"/>
      <c r="HM746" s="184">
        <v>12918.30303030303</v>
      </c>
      <c r="HO746" s="183">
        <v>1090</v>
      </c>
      <c r="HQ746" s="154"/>
      <c r="HS746" s="238">
        <v>8</v>
      </c>
      <c r="HT746" s="154"/>
      <c r="HU746" s="239"/>
      <c r="HW746" s="239">
        <v>31</v>
      </c>
      <c r="HX746" s="239"/>
      <c r="HY746" s="154"/>
      <c r="HZ746" s="154"/>
      <c r="IA746" s="184"/>
      <c r="IB746" s="184"/>
      <c r="ID746" s="184"/>
      <c r="IE746" s="185"/>
      <c r="IF746" s="185"/>
      <c r="IG746" s="184"/>
    </row>
    <row r="747" spans="1:241" ht="15" customHeight="1" x14ac:dyDescent="0.3">
      <c r="A747" s="156">
        <v>744</v>
      </c>
      <c r="B747" s="155"/>
      <c r="C747" s="244"/>
      <c r="D747" s="244"/>
      <c r="E747" s="245">
        <v>95994</v>
      </c>
      <c r="F747" s="244"/>
      <c r="G747" s="244"/>
      <c r="H747" s="244"/>
      <c r="I747" s="244"/>
      <c r="J747" s="244"/>
      <c r="K747" s="244"/>
      <c r="L747" s="244"/>
      <c r="M747" s="244"/>
      <c r="N747" s="244"/>
      <c r="O747" s="244"/>
      <c r="P747" s="244"/>
      <c r="Q747" s="244"/>
      <c r="R747" s="244"/>
      <c r="S747" s="244"/>
      <c r="U747" s="244"/>
      <c r="V747" s="244"/>
      <c r="W747" s="244"/>
      <c r="X747" s="244"/>
      <c r="Y747" s="244"/>
      <c r="Z747" s="244"/>
      <c r="AA747" s="244"/>
      <c r="AB747" s="244"/>
      <c r="AC747" s="244"/>
      <c r="AD747" s="244"/>
      <c r="AE747" s="244"/>
      <c r="AF747" s="244"/>
      <c r="AG747" s="244"/>
      <c r="AH747" s="244"/>
      <c r="AI747" s="244"/>
      <c r="AJ747" s="244"/>
      <c r="AK747" s="244"/>
      <c r="AL747" s="244"/>
      <c r="AM747" s="244"/>
      <c r="AN747" s="244"/>
      <c r="AO747" s="244"/>
      <c r="AP747" s="244"/>
      <c r="AQ747" s="244"/>
      <c r="AR747" s="244"/>
      <c r="AS747" s="244"/>
      <c r="AT747" s="244"/>
      <c r="AU747" s="244"/>
      <c r="AV747" s="244"/>
      <c r="AW747" s="244"/>
      <c r="AX747" s="244"/>
      <c r="AY747" s="244"/>
      <c r="AZ747" s="244"/>
      <c r="BA747" s="244"/>
      <c r="BB747" s="244"/>
      <c r="BC747" s="278">
        <f t="shared" ref="BC747" si="270">SUM(BE747,BG747,BI747)</f>
        <v>1389</v>
      </c>
      <c r="BD747" s="279"/>
      <c r="BE747" s="280">
        <v>761</v>
      </c>
      <c r="BF747" s="279"/>
      <c r="BG747" s="280">
        <v>7</v>
      </c>
      <c r="BH747" s="279"/>
      <c r="BI747" s="280">
        <v>621</v>
      </c>
      <c r="BJ747" s="244"/>
      <c r="BK747" s="244"/>
      <c r="BL747" s="244"/>
      <c r="BM747" s="244"/>
      <c r="BN747" s="244"/>
      <c r="BO747" s="244"/>
      <c r="BP747" s="244"/>
      <c r="BQ747" s="244"/>
      <c r="BR747" s="244"/>
      <c r="BS747" s="244"/>
      <c r="BT747" s="244"/>
      <c r="BU747" s="244"/>
      <c r="BW747" s="244"/>
      <c r="BX747" s="244"/>
      <c r="BY747" s="244"/>
      <c r="BZ747" s="244"/>
      <c r="CA747" s="244"/>
      <c r="CB747" s="244"/>
      <c r="CC747" s="244"/>
      <c r="CE747" s="244"/>
      <c r="CF747" s="244"/>
      <c r="CG747" s="244"/>
      <c r="CH747" s="244"/>
      <c r="CI747" s="244"/>
      <c r="CJ747" s="244"/>
      <c r="CK747" s="244"/>
      <c r="CL747" s="244"/>
      <c r="CM747" s="244"/>
      <c r="CN747" s="244"/>
      <c r="CO747" s="257"/>
      <c r="CP747" s="244"/>
      <c r="CQ747" s="244"/>
      <c r="CR747" s="244"/>
      <c r="CS747" s="244"/>
      <c r="CT747" s="244"/>
      <c r="CU747" s="244"/>
      <c r="CV747" s="244"/>
      <c r="CW747" s="244"/>
      <c r="CX747" s="244"/>
      <c r="CY747" s="244"/>
      <c r="CZ747" s="244"/>
      <c r="DA747" s="244"/>
      <c r="DE747" s="244"/>
      <c r="DF747" s="244"/>
      <c r="DG747" s="244"/>
      <c r="DH747" s="244"/>
      <c r="DI747" s="244"/>
      <c r="DJ747" s="244"/>
      <c r="DK747" s="244"/>
      <c r="DL747" s="244"/>
      <c r="DM747" s="244"/>
      <c r="DN747" s="244"/>
      <c r="DO747" s="244"/>
      <c r="DP747" s="244"/>
      <c r="DQ747" s="244"/>
      <c r="DR747" s="244"/>
      <c r="DS747" s="244"/>
      <c r="DT747" s="244"/>
      <c r="DU747" s="244"/>
      <c r="DV747" s="244"/>
      <c r="DW747" s="244"/>
      <c r="DX747" s="244"/>
      <c r="DY747" s="244"/>
      <c r="DZ747" s="244"/>
      <c r="EA747" s="244"/>
      <c r="EB747" s="244"/>
      <c r="EC747" s="245">
        <v>1505000</v>
      </c>
      <c r="ED747" s="244"/>
      <c r="EE747" s="245">
        <v>642500</v>
      </c>
      <c r="EK747" s="242">
        <v>1</v>
      </c>
      <c r="EO747" s="244"/>
      <c r="EP747" s="244"/>
      <c r="GA747" s="254">
        <v>6.1507007514780225</v>
      </c>
      <c r="GB747" s="254"/>
      <c r="GC747" s="254">
        <v>54.356475599081698</v>
      </c>
      <c r="GD747" s="254"/>
      <c r="GE747" s="254">
        <v>130.56662081971888</v>
      </c>
      <c r="GF747" s="254"/>
      <c r="GG747" s="254">
        <v>150.81155654969308</v>
      </c>
      <c r="GH747" s="254"/>
      <c r="GI747" s="254">
        <v>70.257783970793895</v>
      </c>
      <c r="GJ747" s="254"/>
      <c r="GK747" s="254">
        <v>15.162170242237901</v>
      </c>
      <c r="GL747" s="254"/>
      <c r="GM747" s="254">
        <v>1.2723973421806734</v>
      </c>
      <c r="GN747" s="254"/>
      <c r="GO747" s="254">
        <v>70.556080036353507</v>
      </c>
      <c r="GP747" s="254"/>
      <c r="GQ747" s="254"/>
      <c r="GR747" s="254"/>
      <c r="GS747" s="254"/>
      <c r="GT747" s="254"/>
      <c r="GU747" s="184"/>
      <c r="GV747" s="184"/>
      <c r="GW747" s="184"/>
      <c r="GX747" s="184"/>
      <c r="GY747" s="184"/>
      <c r="GZ747" s="184"/>
      <c r="HC747" s="184"/>
      <c r="HG747" s="184">
        <v>1899.6537146477613</v>
      </c>
      <c r="HH747" s="184"/>
      <c r="HI747" s="184">
        <v>8757.6330249172515</v>
      </c>
      <c r="HJ747" s="184"/>
      <c r="HK747" s="184">
        <v>808.36328282883449</v>
      </c>
      <c r="HL747" s="184"/>
      <c r="HM747" s="184">
        <v>13568.486940563451</v>
      </c>
      <c r="HO747" s="183">
        <v>1043.0499036196188</v>
      </c>
      <c r="HQ747" s="154"/>
      <c r="HS747" s="238">
        <v>8</v>
      </c>
      <c r="HT747" s="154"/>
      <c r="HU747" s="239"/>
      <c r="HW747" s="239">
        <v>31.07631057</v>
      </c>
      <c r="HX747" s="239"/>
      <c r="HY747" s="154"/>
      <c r="HZ747" s="154"/>
      <c r="IA747" s="184"/>
      <c r="IB747" s="184"/>
      <c r="ID747" s="184"/>
      <c r="IE747" s="185"/>
      <c r="IF747" s="185"/>
      <c r="IG747" s="184"/>
    </row>
    <row r="748" spans="1:241" ht="15" customHeight="1" x14ac:dyDescent="0.35">
      <c r="A748" s="198">
        <v>745</v>
      </c>
      <c r="B748" s="155"/>
      <c r="C748" s="244"/>
      <c r="D748" s="244"/>
      <c r="E748" s="245">
        <v>98567</v>
      </c>
      <c r="F748" s="244"/>
      <c r="G748" s="244"/>
      <c r="H748" s="244"/>
      <c r="I748" s="244"/>
      <c r="J748" s="244"/>
      <c r="K748" s="244"/>
      <c r="L748" s="244"/>
      <c r="M748" s="244"/>
      <c r="N748" s="244"/>
      <c r="O748" s="244"/>
      <c r="P748" s="244"/>
      <c r="Q748" s="244"/>
      <c r="R748" s="244"/>
      <c r="S748" s="244"/>
      <c r="U748" s="244"/>
      <c r="V748" s="244"/>
      <c r="W748" s="244"/>
      <c r="X748" s="244"/>
      <c r="Y748" s="244"/>
      <c r="Z748" s="244"/>
      <c r="AA748" s="244"/>
      <c r="AB748" s="244"/>
      <c r="AC748" s="244"/>
      <c r="AD748" s="244"/>
      <c r="AE748" s="244"/>
      <c r="AF748" s="244"/>
      <c r="AG748" s="244"/>
      <c r="AH748" s="244"/>
      <c r="AI748" s="244"/>
      <c r="AJ748" s="244"/>
      <c r="AK748" s="244"/>
      <c r="AL748" s="244"/>
      <c r="AM748" s="244"/>
      <c r="AN748" s="244"/>
      <c r="AO748" s="244"/>
      <c r="AP748" s="244"/>
      <c r="AQ748" s="244"/>
      <c r="AR748" s="244"/>
      <c r="AS748" s="244"/>
      <c r="AT748" s="244"/>
      <c r="AU748" s="244"/>
      <c r="AV748" s="244"/>
      <c r="AW748" s="244"/>
      <c r="AX748" s="244"/>
      <c r="AY748" s="244"/>
      <c r="AZ748" s="244"/>
      <c r="BA748" s="244"/>
      <c r="BB748" s="244"/>
      <c r="BC748" s="281">
        <v>1169</v>
      </c>
      <c r="BD748" s="27"/>
      <c r="BE748" s="281">
        <v>364</v>
      </c>
      <c r="BF748" s="282" t="s">
        <v>82</v>
      </c>
      <c r="BG748" s="281">
        <v>21</v>
      </c>
      <c r="BH748" s="229" t="e">
        <f>#REF!+0.0001*#REF!</f>
        <v>#REF!</v>
      </c>
      <c r="BI748" s="281">
        <v>784</v>
      </c>
      <c r="BJ748" s="244"/>
      <c r="BK748" s="244"/>
      <c r="BL748" s="244"/>
      <c r="BM748" s="244"/>
      <c r="BN748" s="244"/>
      <c r="BO748" s="244"/>
      <c r="BP748" s="244"/>
      <c r="BQ748" s="244"/>
      <c r="BR748" s="244"/>
      <c r="BS748" s="244"/>
      <c r="BT748" s="244"/>
      <c r="BU748" s="244"/>
      <c r="BW748" s="244"/>
      <c r="BX748" s="244"/>
      <c r="BY748" s="244"/>
      <c r="BZ748" s="244"/>
      <c r="CA748" s="244"/>
      <c r="CB748" s="244"/>
      <c r="CC748" s="244"/>
      <c r="CE748" s="244"/>
      <c r="CF748" s="244"/>
      <c r="CG748" s="244"/>
      <c r="CH748" s="244"/>
      <c r="CI748" s="244"/>
      <c r="CJ748" s="244"/>
      <c r="CK748" s="244"/>
      <c r="CL748" s="244"/>
      <c r="CM748" s="244"/>
      <c r="CN748" s="244"/>
      <c r="CO748" s="257"/>
      <c r="CP748" s="244"/>
      <c r="CQ748" s="244"/>
      <c r="CR748" s="244"/>
      <c r="CS748" s="244"/>
      <c r="CT748" s="244"/>
      <c r="CU748" s="244"/>
      <c r="CV748" s="244"/>
      <c r="CW748" s="244"/>
      <c r="CX748" s="244"/>
      <c r="CY748" s="244"/>
      <c r="CZ748" s="244"/>
      <c r="DA748" s="244"/>
      <c r="DE748" s="244"/>
      <c r="DF748" s="244"/>
      <c r="DG748" s="244"/>
      <c r="DH748" s="244"/>
      <c r="DI748" s="244"/>
      <c r="DJ748" s="244"/>
      <c r="DK748" s="244"/>
      <c r="DL748" s="244"/>
      <c r="DM748" s="244"/>
      <c r="DN748" s="244"/>
      <c r="DO748" s="244"/>
      <c r="DP748" s="244"/>
      <c r="DQ748" s="244"/>
      <c r="DR748" s="244"/>
      <c r="DS748" s="244"/>
      <c r="DT748" s="244"/>
      <c r="DU748" s="244"/>
      <c r="DV748" s="244"/>
      <c r="DW748" s="244"/>
      <c r="DX748" s="244"/>
      <c r="DY748" s="244"/>
      <c r="DZ748" s="244"/>
      <c r="EA748" s="244"/>
      <c r="EB748" s="244"/>
      <c r="EC748" s="245">
        <v>1450000</v>
      </c>
      <c r="ED748" s="244"/>
      <c r="EE748" s="245">
        <v>625000</v>
      </c>
      <c r="EK748" s="242">
        <v>0.6</v>
      </c>
      <c r="EO748" s="244"/>
      <c r="EP748" s="244"/>
      <c r="GA748" s="254">
        <v>1.9676123554490725</v>
      </c>
      <c r="GB748" s="254"/>
      <c r="GC748" s="254">
        <v>11.527278648812603</v>
      </c>
      <c r="GD748" s="254"/>
      <c r="GE748" s="254">
        <v>14.152208154733119</v>
      </c>
      <c r="GF748" s="254"/>
      <c r="GG748" s="254">
        <v>66.780026383176335</v>
      </c>
      <c r="GH748" s="254"/>
      <c r="GI748" s="254">
        <v>83.876741618279709</v>
      </c>
      <c r="GJ748" s="254"/>
      <c r="GK748" s="254">
        <v>30.073383665872406</v>
      </c>
      <c r="GL748" s="254"/>
      <c r="GM748" s="254">
        <v>1.0575465993468609</v>
      </c>
      <c r="GN748" s="254"/>
      <c r="GO748" s="254">
        <v>36.032640461952056</v>
      </c>
      <c r="GP748" s="254"/>
      <c r="GQ748" s="254"/>
      <c r="GR748" s="254"/>
      <c r="GS748" s="254"/>
      <c r="GT748" s="254"/>
      <c r="GU748" s="184"/>
      <c r="GV748" s="184"/>
      <c r="GW748" s="184"/>
      <c r="GX748" s="184"/>
      <c r="GY748" s="184"/>
      <c r="GZ748" s="184"/>
      <c r="HC748" s="184"/>
      <c r="HG748" s="184">
        <v>1867.1703684404786</v>
      </c>
      <c r="HH748" s="184"/>
      <c r="HI748" s="184">
        <v>9165.4182678738143</v>
      </c>
      <c r="HJ748" s="184"/>
      <c r="HK748" s="184">
        <v>758.80935322086884</v>
      </c>
      <c r="HL748" s="184"/>
      <c r="HM748" s="184">
        <v>13654.226101304848</v>
      </c>
      <c r="HO748" s="183">
        <v>989.64518615746817</v>
      </c>
      <c r="HQ748" s="154"/>
      <c r="HS748" s="238">
        <v>8</v>
      </c>
      <c r="HT748" s="154"/>
      <c r="HU748" s="239"/>
      <c r="HW748" s="239">
        <v>30.265707479999996</v>
      </c>
      <c r="HX748" s="239"/>
      <c r="HY748" s="154"/>
      <c r="HZ748" s="154"/>
      <c r="IA748" s="184"/>
      <c r="IB748" s="184"/>
      <c r="ID748" s="184"/>
      <c r="IE748" s="185"/>
      <c r="IF748" s="185"/>
      <c r="IG748" s="184"/>
    </row>
    <row r="749" spans="1:241" ht="15" customHeight="1" x14ac:dyDescent="0.25">
      <c r="A749" s="156">
        <v>746</v>
      </c>
      <c r="B749" s="155"/>
      <c r="E749" s="245">
        <v>101516</v>
      </c>
      <c r="F749" s="244"/>
      <c r="G749" s="244"/>
      <c r="H749" s="244"/>
      <c r="I749" s="244"/>
      <c r="J749" s="244"/>
      <c r="K749" s="244"/>
      <c r="L749" s="244"/>
      <c r="M749" s="244"/>
      <c r="N749" s="244"/>
      <c r="O749" s="244"/>
      <c r="P749" s="244"/>
      <c r="Q749" s="244"/>
      <c r="R749" s="244"/>
      <c r="S749" s="244"/>
      <c r="U749" s="244"/>
      <c r="V749" s="244"/>
      <c r="W749" s="244"/>
      <c r="X749" s="244"/>
      <c r="Y749" s="244"/>
      <c r="Z749" s="244"/>
      <c r="AA749" s="244"/>
      <c r="AB749" s="244"/>
      <c r="AC749" s="244"/>
      <c r="AD749" s="244"/>
      <c r="AE749" s="244"/>
      <c r="AF749" s="244"/>
      <c r="AG749" s="244"/>
      <c r="AH749" s="242"/>
      <c r="AI749" s="244"/>
      <c r="AJ749" s="244"/>
      <c r="AK749" s="244"/>
      <c r="AL749" s="244"/>
      <c r="AM749" s="244"/>
      <c r="AN749" s="244"/>
      <c r="AO749" s="244"/>
      <c r="AP749" s="244"/>
      <c r="AQ749" s="244"/>
      <c r="AR749" s="244"/>
      <c r="AS749" s="244"/>
      <c r="AT749" s="244"/>
      <c r="AU749" s="244"/>
      <c r="AV749" s="244"/>
      <c r="AW749" s="244"/>
      <c r="AX749" s="244"/>
      <c r="AY749" s="244"/>
      <c r="AZ749" s="244"/>
      <c r="BA749" s="244"/>
      <c r="BB749" s="244"/>
      <c r="BC749" s="244"/>
      <c r="BD749" s="244"/>
      <c r="BE749" s="244"/>
      <c r="BF749" s="244"/>
      <c r="BG749" s="244"/>
      <c r="BH749" s="244"/>
      <c r="BI749" s="244"/>
      <c r="BJ749" s="244"/>
      <c r="BK749" s="244"/>
      <c r="BL749" s="244"/>
      <c r="BM749" s="244"/>
      <c r="BN749" s="244"/>
      <c r="BO749" s="244"/>
      <c r="BP749" s="244"/>
      <c r="BQ749" s="244"/>
      <c r="BR749" s="244"/>
      <c r="BS749" s="244"/>
      <c r="BT749" s="244"/>
      <c r="BU749" s="244"/>
      <c r="BW749" s="244"/>
      <c r="BX749" s="244"/>
      <c r="BY749" s="244"/>
      <c r="BZ749" s="244"/>
      <c r="CA749" s="244"/>
      <c r="CB749" s="244"/>
      <c r="CC749" s="244"/>
      <c r="CE749" s="244"/>
      <c r="CF749" s="244"/>
      <c r="CG749" s="244"/>
      <c r="CH749" s="244"/>
      <c r="CI749" s="244"/>
      <c r="CJ749" s="244"/>
      <c r="CK749" s="244"/>
      <c r="CL749" s="244"/>
      <c r="CM749" s="244"/>
      <c r="CN749" s="244"/>
      <c r="CO749" s="257"/>
      <c r="CP749" s="244"/>
      <c r="CQ749" s="244"/>
      <c r="CR749" s="244"/>
      <c r="CS749" s="244"/>
      <c r="CT749" s="244"/>
      <c r="CU749" s="244"/>
      <c r="CV749" s="244"/>
      <c r="CW749" s="244"/>
      <c r="CX749" s="244"/>
      <c r="CY749" s="244"/>
      <c r="CZ749" s="244"/>
      <c r="DA749" s="244"/>
      <c r="DE749" s="244"/>
      <c r="DF749" s="244"/>
      <c r="DG749" s="244"/>
      <c r="DH749" s="244"/>
      <c r="DI749" s="244"/>
      <c r="DJ749" s="244"/>
      <c r="DK749" s="244"/>
      <c r="DL749" s="244"/>
      <c r="DM749" s="244"/>
      <c r="DN749" s="244"/>
      <c r="DO749" s="244"/>
      <c r="DP749" s="244"/>
      <c r="DQ749" s="244"/>
      <c r="DR749" s="244"/>
      <c r="DS749" s="244"/>
      <c r="DT749" s="244"/>
      <c r="DU749" s="244"/>
      <c r="DV749" s="244"/>
      <c r="DW749" s="244"/>
      <c r="DX749" s="244"/>
      <c r="DY749" s="244"/>
      <c r="DZ749" s="244"/>
      <c r="EA749" s="244"/>
      <c r="EB749" s="244"/>
      <c r="EC749" s="245">
        <v>1325000</v>
      </c>
      <c r="ED749" s="244"/>
      <c r="EE749" s="245">
        <v>574500</v>
      </c>
      <c r="EK749" s="242">
        <v>0.8</v>
      </c>
      <c r="EO749" s="244"/>
      <c r="EP749" s="244"/>
      <c r="GA749" s="254">
        <v>3.8565719001733019</v>
      </c>
      <c r="GB749" s="254"/>
      <c r="GC749" s="254">
        <v>10.613031407571857</v>
      </c>
      <c r="GD749" s="254"/>
      <c r="GE749" s="254">
        <v>14.055542367699466</v>
      </c>
      <c r="GF749" s="254"/>
      <c r="GG749" s="254">
        <v>60.543251390079057</v>
      </c>
      <c r="GH749" s="254"/>
      <c r="GI749" s="254">
        <v>73.466115626934354</v>
      </c>
      <c r="GJ749" s="254"/>
      <c r="GK749" s="254">
        <v>23.456605526398086</v>
      </c>
      <c r="GL749" s="254"/>
      <c r="GM749" s="254">
        <v>4.176990731452296</v>
      </c>
      <c r="GN749" s="254"/>
      <c r="GO749" s="254">
        <v>33.004594091833702</v>
      </c>
      <c r="GP749" s="254"/>
      <c r="GQ749" s="254"/>
      <c r="GR749" s="254"/>
      <c r="GS749" s="254"/>
      <c r="GT749" s="254"/>
      <c r="GU749" s="184"/>
      <c r="GV749" s="184"/>
      <c r="GW749" s="184"/>
      <c r="GX749" s="184"/>
      <c r="GY749" s="184"/>
      <c r="GZ749" s="184"/>
      <c r="HC749" s="184"/>
      <c r="HG749" s="285">
        <v>1557.7538789918726</v>
      </c>
      <c r="HH749" s="285"/>
      <c r="HI749" s="285">
        <v>9998.1528610130536</v>
      </c>
      <c r="HJ749" s="285"/>
      <c r="HK749" s="285">
        <v>886.62671373450451</v>
      </c>
      <c r="HL749" s="285"/>
      <c r="HM749" s="285">
        <v>13962.318364666284</v>
      </c>
      <c r="HO749" s="183">
        <v>1069.3234043848347</v>
      </c>
      <c r="HQ749" s="154"/>
      <c r="HS749" s="238">
        <v>7</v>
      </c>
      <c r="HT749" s="154"/>
      <c r="HU749" s="239"/>
      <c r="HW749" s="239">
        <v>22.747249320000005</v>
      </c>
      <c r="HX749" s="239"/>
      <c r="HY749" s="154"/>
      <c r="HZ749" s="154"/>
      <c r="IA749" s="184"/>
      <c r="IB749" s="184"/>
      <c r="ID749" s="184"/>
      <c r="IE749" s="185"/>
      <c r="IF749" s="185"/>
      <c r="IG749" s="184"/>
    </row>
    <row r="750" spans="1:241" ht="15" customHeight="1" x14ac:dyDescent="0.25">
      <c r="A750" s="156">
        <v>747</v>
      </c>
      <c r="E750" s="245">
        <v>103076</v>
      </c>
      <c r="F750" s="244"/>
      <c r="G750" s="244"/>
      <c r="H750" s="244"/>
      <c r="I750" s="244"/>
      <c r="J750" s="244"/>
      <c r="K750" s="244"/>
      <c r="L750" s="244"/>
      <c r="M750" s="244"/>
      <c r="N750" s="244"/>
      <c r="O750" s="244"/>
      <c r="P750" s="244"/>
      <c r="Q750" s="244"/>
      <c r="R750" s="244"/>
      <c r="S750" s="244"/>
      <c r="U750" s="244"/>
      <c r="V750" s="244"/>
      <c r="W750" s="244"/>
      <c r="X750" s="244"/>
      <c r="Y750" s="244"/>
      <c r="Z750" s="244"/>
      <c r="AA750" s="244"/>
      <c r="AB750" s="244"/>
      <c r="AC750" s="244"/>
      <c r="AD750" s="244"/>
      <c r="AE750" s="244"/>
      <c r="AF750" s="244"/>
      <c r="AG750" s="244"/>
      <c r="AH750" s="242"/>
      <c r="AI750" s="244"/>
      <c r="AJ750" s="244"/>
      <c r="AK750" s="244"/>
      <c r="AL750" s="244"/>
      <c r="AM750" s="244"/>
      <c r="AN750" s="244"/>
      <c r="AO750" s="244"/>
      <c r="AP750" s="244"/>
      <c r="AQ750" s="244"/>
      <c r="AR750" s="244"/>
      <c r="AS750" s="244"/>
      <c r="AT750" s="244"/>
      <c r="AU750" s="244"/>
      <c r="AV750" s="244"/>
      <c r="AW750" s="244"/>
      <c r="AX750" s="244"/>
      <c r="AY750" s="244"/>
      <c r="AZ750" s="244"/>
      <c r="BA750" s="244"/>
      <c r="BB750" s="244"/>
      <c r="BC750" s="244"/>
      <c r="BD750" s="244"/>
      <c r="BE750" s="244"/>
      <c r="BF750" s="244"/>
      <c r="BG750" s="244"/>
      <c r="BH750" s="244"/>
      <c r="BI750" s="244"/>
      <c r="BJ750" s="244"/>
      <c r="BK750" s="244"/>
      <c r="BL750" s="244"/>
      <c r="BM750" s="244"/>
      <c r="BN750" s="244"/>
      <c r="BO750" s="244"/>
      <c r="BP750" s="244"/>
      <c r="BQ750" s="244"/>
      <c r="BR750" s="244"/>
      <c r="BS750" s="244"/>
      <c r="BT750" s="244"/>
      <c r="BU750" s="244"/>
      <c r="BW750" s="244"/>
      <c r="BX750" s="244"/>
      <c r="BY750" s="244"/>
      <c r="BZ750" s="244"/>
      <c r="CA750" s="244"/>
      <c r="CB750" s="244"/>
      <c r="CC750" s="244"/>
      <c r="CE750" s="244"/>
      <c r="CF750" s="244"/>
      <c r="CG750" s="244"/>
      <c r="CH750" s="244"/>
      <c r="CI750" s="244"/>
      <c r="CJ750" s="244"/>
      <c r="CK750" s="244"/>
      <c r="CL750" s="244"/>
      <c r="CM750" s="244"/>
      <c r="CN750" s="244"/>
      <c r="CO750" s="257"/>
      <c r="CP750" s="244"/>
      <c r="CQ750" s="244"/>
      <c r="CR750" s="244"/>
      <c r="CS750" s="244"/>
      <c r="CT750" s="244"/>
      <c r="CU750" s="244"/>
      <c r="CV750" s="244"/>
      <c r="CW750" s="244"/>
      <c r="CX750" s="244"/>
      <c r="CY750" s="244"/>
      <c r="CZ750" s="244"/>
      <c r="DA750" s="244"/>
      <c r="DE750" s="244"/>
      <c r="DF750" s="244"/>
      <c r="DG750" s="244"/>
      <c r="DH750" s="244"/>
      <c r="DI750" s="244"/>
      <c r="DJ750" s="244"/>
      <c r="DK750" s="244"/>
      <c r="DL750" s="244"/>
      <c r="DM750" s="244"/>
      <c r="DN750" s="244"/>
      <c r="DO750" s="244"/>
      <c r="DP750" s="244"/>
      <c r="DQ750" s="244"/>
      <c r="DR750" s="244"/>
      <c r="DS750" s="244"/>
      <c r="DT750" s="244"/>
      <c r="DU750" s="244"/>
      <c r="DV750" s="244"/>
      <c r="DW750" s="244"/>
      <c r="DX750" s="244"/>
      <c r="DY750" s="244"/>
      <c r="DZ750" s="244"/>
      <c r="EA750" s="244"/>
      <c r="EB750" s="244"/>
      <c r="EC750" s="245">
        <v>1308250</v>
      </c>
      <c r="ED750" s="244"/>
      <c r="EE750" s="245">
        <v>608750</v>
      </c>
      <c r="EK750" s="242">
        <v>1.4000000000000001</v>
      </c>
      <c r="EO750" s="244"/>
      <c r="EP750" s="244"/>
      <c r="GA750" s="267">
        <v>2.2055842244422812</v>
      </c>
      <c r="GB750" s="267"/>
      <c r="GC750" s="267">
        <v>7.4557228806358564</v>
      </c>
      <c r="GD750" s="267"/>
      <c r="GE750" s="267">
        <v>11.958615572082172</v>
      </c>
      <c r="GF750" s="267"/>
      <c r="GG750" s="267">
        <v>56.639616427648505</v>
      </c>
      <c r="GH750" s="267"/>
      <c r="GI750" s="267">
        <v>68.759503309745568</v>
      </c>
      <c r="GJ750" s="267"/>
      <c r="GK750" s="267">
        <v>24.681356512878196</v>
      </c>
      <c r="GL750" s="267"/>
      <c r="GM750" s="267">
        <v>3.2657171088445955</v>
      </c>
      <c r="GN750" s="267"/>
      <c r="GO750" s="267">
        <v>30.843163763991317</v>
      </c>
      <c r="GP750" s="254"/>
      <c r="GQ750" s="254"/>
      <c r="GR750" s="254"/>
      <c r="GS750" s="254"/>
      <c r="GT750" s="254"/>
      <c r="GU750" s="184"/>
      <c r="GV750" s="184"/>
      <c r="GW750" s="184"/>
      <c r="GX750" s="184"/>
      <c r="GY750" s="184"/>
      <c r="GZ750" s="184"/>
      <c r="HC750" s="184"/>
      <c r="HG750" s="285">
        <v>1929.3785871745476</v>
      </c>
      <c r="HH750" s="285"/>
      <c r="HI750" s="285">
        <v>11206.879431215617</v>
      </c>
      <c r="HJ750" s="285"/>
      <c r="HK750" s="285">
        <v>688.1417194606081</v>
      </c>
      <c r="HL750" s="285"/>
      <c r="HM750" s="285">
        <v>15741.862451095267</v>
      </c>
      <c r="HO750" s="183">
        <v>1121.9906221679341</v>
      </c>
      <c r="HQ750" s="154"/>
      <c r="HS750" s="238">
        <v>7</v>
      </c>
      <c r="HT750" s="154"/>
      <c r="HU750" s="239"/>
      <c r="HW750" s="239">
        <v>17.170351839999999</v>
      </c>
      <c r="HX750" s="239"/>
      <c r="HY750" s="154"/>
      <c r="HZ750" s="154"/>
      <c r="IA750" s="184"/>
      <c r="IB750" s="184"/>
      <c r="ID750" s="184"/>
      <c r="IE750" s="185"/>
      <c r="IF750" s="185"/>
      <c r="IG750" s="184"/>
    </row>
    <row r="751" spans="1:241" ht="15" customHeight="1" x14ac:dyDescent="0.35">
      <c r="A751" s="156">
        <v>748</v>
      </c>
      <c r="E751" s="245">
        <v>91543</v>
      </c>
      <c r="F751" s="244"/>
      <c r="G751" s="244"/>
      <c r="H751" s="244"/>
      <c r="I751" s="244"/>
      <c r="J751" s="244"/>
      <c r="K751" s="244"/>
      <c r="L751" s="244"/>
      <c r="M751" s="244"/>
      <c r="N751" s="244"/>
      <c r="O751" s="244"/>
      <c r="P751" s="244"/>
      <c r="Q751" s="244"/>
      <c r="R751" s="244"/>
      <c r="S751" s="244"/>
      <c r="U751" s="244"/>
      <c r="V751" s="244"/>
      <c r="W751" s="244"/>
      <c r="X751" s="244"/>
      <c r="Y751" s="244"/>
      <c r="Z751" s="244"/>
      <c r="AA751" s="244"/>
      <c r="AB751" s="244"/>
      <c r="AC751" s="244"/>
      <c r="AD751" s="244"/>
      <c r="AE751" s="244"/>
      <c r="AF751" s="244"/>
      <c r="AG751" s="244"/>
      <c r="AH751" s="242"/>
      <c r="AI751" s="244"/>
      <c r="AJ751" s="244"/>
      <c r="AK751" s="244"/>
      <c r="AL751" s="244"/>
      <c r="AM751" s="244"/>
      <c r="AN751" s="244"/>
      <c r="AO751" s="244"/>
      <c r="AP751" s="244"/>
      <c r="AQ751" s="244"/>
      <c r="AR751" s="244"/>
      <c r="AS751" s="244"/>
      <c r="AT751" s="244"/>
      <c r="AU751" s="244"/>
      <c r="AV751" s="244"/>
      <c r="AW751" s="244"/>
      <c r="AX751" s="244"/>
      <c r="AY751" s="244"/>
      <c r="AZ751" s="244"/>
      <c r="BA751" s="244"/>
      <c r="BB751" s="244"/>
      <c r="BC751" s="244"/>
      <c r="BD751" s="244"/>
      <c r="BE751" s="244"/>
      <c r="BF751" s="244"/>
      <c r="BG751" s="244"/>
      <c r="BH751" s="244"/>
      <c r="BI751" s="244"/>
      <c r="BJ751" s="244"/>
      <c r="BK751" s="244"/>
      <c r="BL751" s="244"/>
      <c r="BM751" s="244"/>
      <c r="BN751" s="244"/>
      <c r="BO751" s="244"/>
      <c r="BP751" s="244"/>
      <c r="BQ751" s="244"/>
      <c r="BR751" s="244"/>
      <c r="BS751" s="244"/>
      <c r="BT751" s="244"/>
      <c r="BU751" s="244"/>
      <c r="BW751" s="244"/>
      <c r="BX751" s="244"/>
      <c r="BY751" s="244"/>
      <c r="BZ751" s="244"/>
      <c r="CA751" s="244"/>
      <c r="CB751" s="244"/>
      <c r="CC751" s="244"/>
      <c r="CE751" s="244"/>
      <c r="CF751" s="244"/>
      <c r="CG751" s="244"/>
      <c r="CH751" s="244"/>
      <c r="CI751" s="244"/>
      <c r="CJ751" s="244"/>
      <c r="CK751" s="244"/>
      <c r="CL751" s="244"/>
      <c r="CM751" s="244"/>
      <c r="CN751" s="244"/>
      <c r="CO751" s="257"/>
      <c r="CP751" s="244"/>
      <c r="CQ751" s="244"/>
      <c r="CR751" s="244"/>
      <c r="CS751" s="244"/>
      <c r="CT751" s="244"/>
      <c r="CU751" s="244"/>
      <c r="CV751" s="244"/>
      <c r="CW751" s="244"/>
      <c r="CX751" s="244"/>
      <c r="CY751" s="244"/>
      <c r="CZ751" s="244"/>
      <c r="DA751" s="244"/>
      <c r="DE751" s="244"/>
      <c r="DF751" s="244"/>
      <c r="DG751" s="244"/>
      <c r="DH751" s="244"/>
      <c r="DI751" s="244"/>
      <c r="DJ751" s="244"/>
      <c r="DK751" s="244"/>
      <c r="DL751" s="244"/>
      <c r="DM751" s="244"/>
      <c r="DN751" s="244"/>
      <c r="DO751" s="244"/>
      <c r="DP751" s="244"/>
      <c r="DQ751" s="244"/>
      <c r="DR751" s="244"/>
      <c r="DS751" s="244"/>
      <c r="DT751" s="244"/>
      <c r="DU751" s="244"/>
      <c r="DV751" s="244"/>
      <c r="DW751" s="244"/>
      <c r="DX751" s="244"/>
      <c r="DY751" s="244"/>
      <c r="DZ751" s="244"/>
      <c r="EA751" s="244"/>
      <c r="EB751" s="244"/>
      <c r="ED751" s="244"/>
      <c r="EK751" s="242">
        <v>1</v>
      </c>
      <c r="EO751" s="244"/>
      <c r="EP751" s="244"/>
      <c r="GA751" s="267">
        <v>0.67785058840521961</v>
      </c>
      <c r="GB751" s="267"/>
      <c r="GC751" s="267">
        <v>5.4023873498699846</v>
      </c>
      <c r="GD751" s="267"/>
      <c r="GE751" s="267">
        <v>9.482652705332951</v>
      </c>
      <c r="GF751" s="267"/>
      <c r="GG751" s="267">
        <v>54.057730905814331</v>
      </c>
      <c r="GH751" s="267"/>
      <c r="GI751" s="267">
        <v>74.398006843554171</v>
      </c>
      <c r="GJ751" s="267"/>
      <c r="GK751" s="267">
        <v>24.690561350567801</v>
      </c>
      <c r="GL751" s="267"/>
      <c r="GM751" s="267">
        <v>2.2342252010211814</v>
      </c>
      <c r="GN751" s="267"/>
      <c r="GO751" s="267">
        <v>30.173549809708557</v>
      </c>
      <c r="GP751" s="254"/>
      <c r="GQ751" s="254"/>
      <c r="GR751" s="254"/>
      <c r="GS751" s="254"/>
      <c r="GT751" s="254"/>
      <c r="GU751" s="184"/>
      <c r="GV751" s="184"/>
      <c r="GW751" s="184"/>
      <c r="GX751" s="184"/>
      <c r="GY751" s="184"/>
      <c r="GZ751" s="184"/>
      <c r="HC751" s="184"/>
      <c r="HG751" s="184"/>
      <c r="HH751" s="184"/>
      <c r="HI751" s="184"/>
      <c r="HJ751" s="184"/>
      <c r="HK751" s="184"/>
      <c r="HL751" s="184"/>
      <c r="HM751" s="184"/>
      <c r="HO751" s="183">
        <v>1120.969696969697</v>
      </c>
      <c r="HQ751" s="154"/>
      <c r="HS751" s="238">
        <v>8</v>
      </c>
      <c r="HT751" s="154"/>
      <c r="HU751" s="239"/>
      <c r="HW751">
        <v>23.037271</v>
      </c>
      <c r="HX751" s="239"/>
      <c r="HY751" s="154"/>
      <c r="HZ751" s="154"/>
      <c r="IA751" s="184"/>
      <c r="IB751" s="184"/>
      <c r="ID751" s="184"/>
      <c r="IE751" s="185"/>
      <c r="IF751" s="185"/>
      <c r="IG751" s="184"/>
    </row>
    <row r="752" spans="1:241" ht="15" customHeight="1" x14ac:dyDescent="0.35">
      <c r="A752" s="156">
        <v>749</v>
      </c>
      <c r="E752" s="245">
        <v>92392</v>
      </c>
      <c r="F752" s="244"/>
      <c r="G752" s="244"/>
      <c r="H752" s="244"/>
      <c r="I752" s="244"/>
      <c r="J752" s="244"/>
      <c r="K752" s="244"/>
      <c r="L752" s="244"/>
      <c r="M752" s="244"/>
      <c r="N752" s="244"/>
      <c r="O752" s="244"/>
      <c r="P752" s="244"/>
      <c r="Q752" s="244"/>
      <c r="R752" s="244"/>
      <c r="S752" s="244"/>
      <c r="U752" s="244"/>
      <c r="V752" s="244"/>
      <c r="W752" s="244"/>
      <c r="X752" s="244"/>
      <c r="Y752" s="244"/>
      <c r="Z752" s="244"/>
      <c r="AA752" s="244"/>
      <c r="AB752" s="244"/>
      <c r="AC752" s="244"/>
      <c r="AD752" s="244"/>
      <c r="AE752" s="244"/>
      <c r="AF752" s="244"/>
      <c r="AG752" s="244"/>
      <c r="AH752" s="242"/>
      <c r="AI752" s="244"/>
      <c r="AJ752" s="244"/>
      <c r="AK752" s="244"/>
      <c r="AL752" s="244"/>
      <c r="AM752" s="244"/>
      <c r="AN752" s="244"/>
      <c r="AO752" s="244"/>
      <c r="AP752" s="244"/>
      <c r="AQ752" s="244"/>
      <c r="AR752" s="244"/>
      <c r="AS752" s="244"/>
      <c r="AT752" s="244"/>
      <c r="AU752" s="244"/>
      <c r="AV752" s="244"/>
      <c r="AW752" s="244"/>
      <c r="AX752" s="244"/>
      <c r="AY752" s="244"/>
      <c r="AZ752" s="244"/>
      <c r="BA752" s="244"/>
      <c r="BB752" s="244"/>
      <c r="BC752" s="244"/>
      <c r="BD752" s="244"/>
      <c r="BE752" s="244"/>
      <c r="BF752" s="244"/>
      <c r="BG752" s="244"/>
      <c r="BH752" s="244"/>
      <c r="BI752" s="244"/>
      <c r="BJ752" s="244"/>
      <c r="BK752" s="244"/>
      <c r="BL752" s="244"/>
      <c r="BM752" s="244"/>
      <c r="BN752" s="244"/>
      <c r="BO752" s="244"/>
      <c r="BP752" s="244"/>
      <c r="BQ752" s="244"/>
      <c r="BR752" s="244"/>
      <c r="BS752" s="244"/>
      <c r="BT752" s="244"/>
      <c r="BU752" s="244"/>
      <c r="BW752" s="244"/>
      <c r="BX752" s="244"/>
      <c r="BY752" s="244"/>
      <c r="BZ752" s="244"/>
      <c r="CA752" s="244"/>
      <c r="CB752" s="244"/>
      <c r="CC752" s="244"/>
      <c r="CE752" s="244"/>
      <c r="CF752" s="244"/>
      <c r="CG752" s="244"/>
      <c r="CH752" s="244"/>
      <c r="CI752" s="244"/>
      <c r="CJ752" s="244"/>
      <c r="CK752" s="244"/>
      <c r="CL752" s="244"/>
      <c r="CM752" s="244"/>
      <c r="CN752" s="244"/>
      <c r="CO752" s="257"/>
      <c r="CP752" s="244"/>
      <c r="CQ752" s="244"/>
      <c r="CR752" s="244"/>
      <c r="CS752" s="244"/>
      <c r="CT752" s="244"/>
      <c r="CU752" s="244"/>
      <c r="CV752" s="244"/>
      <c r="CW752" s="244"/>
      <c r="CX752" s="244"/>
      <c r="CY752" s="244"/>
      <c r="CZ752" s="244"/>
      <c r="DA752" s="244"/>
      <c r="DE752" s="244"/>
      <c r="DF752" s="244"/>
      <c r="DG752" s="244"/>
      <c r="DH752" s="244"/>
      <c r="DI752" s="244"/>
      <c r="DJ752" s="244"/>
      <c r="DK752" s="244"/>
      <c r="DL752" s="244"/>
      <c r="DM752" s="244"/>
      <c r="DN752" s="244"/>
      <c r="DO752" s="244"/>
      <c r="DP752" s="244"/>
      <c r="DQ752" s="244"/>
      <c r="DR752" s="244"/>
      <c r="DS752" s="244"/>
      <c r="DT752" s="244"/>
      <c r="DU752" s="244"/>
      <c r="DV752" s="244"/>
      <c r="DW752" s="244"/>
      <c r="DX752" s="244"/>
      <c r="DY752" s="244"/>
      <c r="DZ752" s="244"/>
      <c r="EA752" s="244"/>
      <c r="EB752" s="244"/>
      <c r="ED752" s="244"/>
      <c r="EK752" s="242">
        <v>1.2</v>
      </c>
      <c r="EO752" s="244"/>
      <c r="EP752" s="244"/>
      <c r="GA752" s="267">
        <v>3.691165786774663</v>
      </c>
      <c r="GB752" s="267"/>
      <c r="GC752" s="267">
        <v>3.0973462198830051</v>
      </c>
      <c r="GD752" s="267"/>
      <c r="GE752" s="267">
        <v>8.2266900115741439</v>
      </c>
      <c r="GF752" s="267"/>
      <c r="GG752" s="267">
        <v>35.979073737482395</v>
      </c>
      <c r="GH752" s="267"/>
      <c r="GI752" s="267">
        <v>50.970103085805995</v>
      </c>
      <c r="GJ752" s="267"/>
      <c r="GK752" s="267">
        <v>14.734146718981648</v>
      </c>
      <c r="GL752" s="267"/>
      <c r="GM752" s="267">
        <v>0.36536494407004272</v>
      </c>
      <c r="GN752" s="267"/>
      <c r="GO752" s="267">
        <v>20.785762195296588</v>
      </c>
      <c r="GP752" s="254"/>
      <c r="GQ752" s="254"/>
      <c r="GR752" s="254"/>
      <c r="GS752" s="254"/>
      <c r="GT752" s="254"/>
      <c r="GU752" s="184"/>
      <c r="GV752" s="184"/>
      <c r="GW752" s="184"/>
      <c r="GX752" s="184"/>
      <c r="GY752" s="184"/>
      <c r="GZ752" s="184"/>
      <c r="HC752" s="184"/>
      <c r="HG752" s="184"/>
      <c r="HH752" s="184"/>
      <c r="HI752" s="184"/>
      <c r="HJ752" s="184"/>
      <c r="HK752" s="184"/>
      <c r="HL752" s="184"/>
      <c r="HM752" s="184"/>
      <c r="HO752" s="284">
        <v>1128.2648410993556</v>
      </c>
      <c r="HQ752" s="154"/>
      <c r="HS752" s="238">
        <v>8</v>
      </c>
      <c r="HT752" s="154"/>
      <c r="HU752" s="239"/>
      <c r="HW752">
        <v>30.41115237</v>
      </c>
      <c r="HX752" s="239"/>
      <c r="HY752" s="154"/>
      <c r="HZ752" s="154"/>
      <c r="IA752" s="184"/>
      <c r="IB752" s="184"/>
      <c r="ID752" s="184"/>
      <c r="IE752" s="185"/>
      <c r="IF752" s="185"/>
      <c r="IG752" s="184"/>
    </row>
    <row r="753" spans="1:241" ht="15" customHeight="1" x14ac:dyDescent="0.35">
      <c r="A753" s="156">
        <v>750</v>
      </c>
      <c r="E753" s="245">
        <v>97448</v>
      </c>
      <c r="F753" s="244"/>
      <c r="G753" s="244"/>
      <c r="H753" s="244"/>
      <c r="I753" s="244"/>
      <c r="J753" s="244"/>
      <c r="K753" s="244"/>
      <c r="L753" s="244"/>
      <c r="M753" s="244"/>
      <c r="N753" s="244"/>
      <c r="O753" s="244"/>
      <c r="P753" s="244"/>
      <c r="Q753" s="244"/>
      <c r="R753" s="244"/>
      <c r="S753" s="244"/>
      <c r="U753" s="244"/>
      <c r="V753" s="244"/>
      <c r="W753" s="244"/>
      <c r="X753" s="244"/>
      <c r="Y753" s="244"/>
      <c r="Z753" s="244"/>
      <c r="AA753" s="244"/>
      <c r="AB753" s="244"/>
      <c r="AC753" s="244"/>
      <c r="AD753" s="244"/>
      <c r="AE753" s="244"/>
      <c r="AF753" s="244"/>
      <c r="AG753" s="244"/>
      <c r="AH753" s="242"/>
      <c r="AI753" s="244"/>
      <c r="AJ753" s="244"/>
      <c r="AK753" s="244"/>
      <c r="AL753" s="244"/>
      <c r="AM753" s="244"/>
      <c r="AN753" s="244"/>
      <c r="AO753" s="244"/>
      <c r="AP753" s="244"/>
      <c r="AQ753" s="244"/>
      <c r="AR753" s="244"/>
      <c r="AS753" s="244"/>
      <c r="AT753" s="244"/>
      <c r="AU753" s="244"/>
      <c r="AV753" s="244"/>
      <c r="AW753" s="244"/>
      <c r="AX753" s="244"/>
      <c r="AY753" s="244"/>
      <c r="AZ753" s="244"/>
      <c r="BA753" s="244"/>
      <c r="BB753" s="244"/>
      <c r="BC753" s="244"/>
      <c r="BD753" s="244"/>
      <c r="BE753" s="244"/>
      <c r="BF753" s="244"/>
      <c r="BG753" s="244"/>
      <c r="BH753" s="244"/>
      <c r="BI753" s="244"/>
      <c r="BJ753" s="244"/>
      <c r="BK753" s="244"/>
      <c r="BL753" s="244"/>
      <c r="BM753" s="244"/>
      <c r="BN753" s="244"/>
      <c r="BO753" s="244"/>
      <c r="BP753" s="244"/>
      <c r="BQ753" s="244"/>
      <c r="BR753" s="244"/>
      <c r="BS753" s="244"/>
      <c r="BT753" s="244"/>
      <c r="BU753" s="244"/>
      <c r="BW753" s="244"/>
      <c r="BX753" s="244"/>
      <c r="BY753" s="244"/>
      <c r="BZ753" s="244"/>
      <c r="CA753" s="244"/>
      <c r="CB753" s="244"/>
      <c r="CC753" s="244"/>
      <c r="CE753" s="244"/>
      <c r="CF753" s="244"/>
      <c r="CG753" s="244"/>
      <c r="CH753" s="244"/>
      <c r="CI753" s="244"/>
      <c r="CJ753" s="244"/>
      <c r="CK753" s="244"/>
      <c r="CL753" s="244"/>
      <c r="CM753" s="244"/>
      <c r="CN753" s="244"/>
      <c r="CO753" s="257"/>
      <c r="CP753" s="244"/>
      <c r="CQ753" s="244"/>
      <c r="CR753" s="244"/>
      <c r="CS753" s="244"/>
      <c r="CT753" s="244"/>
      <c r="CU753" s="244"/>
      <c r="CV753" s="244"/>
      <c r="CW753" s="244"/>
      <c r="CX753" s="244"/>
      <c r="CY753" s="244"/>
      <c r="CZ753" s="244"/>
      <c r="DA753" s="244"/>
      <c r="DE753" s="244"/>
      <c r="DF753" s="244"/>
      <c r="DG753" s="244"/>
      <c r="DH753" s="244"/>
      <c r="DI753" s="244"/>
      <c r="DJ753" s="244"/>
      <c r="DK753" s="244"/>
      <c r="DL753" s="244"/>
      <c r="DM753" s="244"/>
      <c r="DN753" s="244"/>
      <c r="DO753" s="244"/>
      <c r="DP753" s="244"/>
      <c r="DQ753" s="244"/>
      <c r="DR753" s="244"/>
      <c r="DS753" s="244"/>
      <c r="DT753" s="244"/>
      <c r="DU753" s="244"/>
      <c r="DV753" s="244"/>
      <c r="DW753" s="244"/>
      <c r="DX753" s="244"/>
      <c r="DY753" s="244"/>
      <c r="DZ753" s="244"/>
      <c r="EA753" s="244"/>
      <c r="EB753" s="244"/>
      <c r="EC753"/>
      <c r="EE753"/>
      <c r="EK753" s="242">
        <v>0.4</v>
      </c>
      <c r="EO753" s="244"/>
      <c r="EP753" s="244"/>
      <c r="GA753" s="267"/>
      <c r="GB753" s="267"/>
      <c r="GC753" s="267"/>
      <c r="GD753" s="267"/>
      <c r="GE753" s="267"/>
      <c r="GF753" s="267"/>
      <c r="GG753" s="267"/>
      <c r="GH753" s="267"/>
      <c r="GI753" s="267"/>
      <c r="GJ753" s="267"/>
      <c r="GK753" s="267"/>
      <c r="GL753" s="267"/>
      <c r="GM753" s="267"/>
      <c r="GN753" s="267"/>
      <c r="GO753" s="267"/>
      <c r="GP753" s="254"/>
      <c r="GQ753" s="254"/>
      <c r="GR753" s="254"/>
      <c r="GS753" s="254"/>
      <c r="GT753" s="254"/>
      <c r="GU753" s="184"/>
      <c r="GV753" s="184"/>
      <c r="GW753" s="184"/>
      <c r="GX753" s="184"/>
      <c r="GY753" s="184"/>
      <c r="GZ753" s="184"/>
      <c r="HC753" s="184"/>
      <c r="HG753" s="184"/>
      <c r="HH753" s="184"/>
      <c r="HI753" s="184"/>
      <c r="HJ753" s="184"/>
      <c r="HK753" s="184"/>
      <c r="HL753" s="184"/>
      <c r="HM753" s="184"/>
      <c r="HO753" s="284">
        <v>1146.355761089038</v>
      </c>
      <c r="HQ753" s="154"/>
      <c r="HS753" s="238"/>
      <c r="HT753" s="154"/>
      <c r="HU753" s="239"/>
      <c r="HW753" s="239">
        <v>31.6</v>
      </c>
      <c r="HX753" s="239"/>
      <c r="HY753" s="154"/>
      <c r="HZ753" s="154"/>
      <c r="IA753" s="184"/>
      <c r="IB753" s="184"/>
      <c r="ID753" s="184"/>
      <c r="IE753" s="185"/>
      <c r="IF753" s="185"/>
      <c r="IG753" s="184"/>
    </row>
    <row r="754" spans="1:241" ht="15" customHeight="1" x14ac:dyDescent="0.35">
      <c r="A754" s="156">
        <v>751</v>
      </c>
      <c r="B754" s="197" t="s">
        <v>81</v>
      </c>
      <c r="F754" s="244"/>
      <c r="G754" s="244"/>
      <c r="H754" s="244"/>
      <c r="I754" s="244"/>
      <c r="J754" s="244"/>
      <c r="K754" s="244"/>
      <c r="L754" s="244"/>
      <c r="M754" s="244"/>
      <c r="N754" s="244"/>
      <c r="O754" s="244"/>
      <c r="P754" s="244"/>
      <c r="Q754" s="244"/>
      <c r="R754" s="244"/>
      <c r="S754" s="244"/>
      <c r="U754" s="244"/>
      <c r="V754" s="244"/>
      <c r="W754" s="244"/>
      <c r="X754" s="244"/>
      <c r="Y754" s="244"/>
      <c r="Z754" s="244"/>
      <c r="AA754" s="244"/>
      <c r="AB754" s="244"/>
      <c r="AC754" s="244"/>
      <c r="AD754" s="244"/>
      <c r="AE754" s="244"/>
      <c r="AF754" s="244"/>
      <c r="AG754" s="244"/>
      <c r="AH754" s="242"/>
      <c r="AI754" s="244"/>
      <c r="AJ754" s="244"/>
      <c r="AK754" s="244"/>
      <c r="AL754" s="244"/>
      <c r="AM754" s="244"/>
      <c r="AN754" s="244"/>
      <c r="AO754" s="244"/>
      <c r="AP754" s="244"/>
      <c r="AQ754" s="244"/>
      <c r="AR754" s="244"/>
      <c r="AS754" s="244"/>
      <c r="AT754" s="244"/>
      <c r="AU754" s="244"/>
      <c r="AV754" s="244"/>
      <c r="AW754" s="244"/>
      <c r="AX754" s="244"/>
      <c r="AY754" s="244"/>
      <c r="AZ754" s="244"/>
      <c r="BA754" s="244"/>
      <c r="BB754" s="244"/>
      <c r="BC754" s="244"/>
      <c r="BD754" s="244"/>
      <c r="BE754" s="244"/>
      <c r="BF754" s="244"/>
      <c r="BG754" s="244"/>
      <c r="BH754" s="244"/>
      <c r="BI754" s="244"/>
      <c r="BJ754" s="244"/>
      <c r="BK754" s="244"/>
      <c r="BL754" s="244"/>
      <c r="BM754" s="244"/>
      <c r="BN754" s="244"/>
      <c r="BO754" s="244"/>
      <c r="BP754" s="244"/>
      <c r="BQ754" s="244"/>
      <c r="BR754" s="244"/>
      <c r="BS754" s="244"/>
      <c r="BT754" s="244"/>
      <c r="BU754" s="244"/>
      <c r="BW754" s="244"/>
      <c r="BX754" s="244"/>
      <c r="BY754" s="244"/>
      <c r="BZ754" s="244"/>
      <c r="CA754" s="244"/>
      <c r="CB754" s="244"/>
      <c r="CC754" s="244"/>
      <c r="CE754" s="244"/>
      <c r="CF754" s="244"/>
      <c r="CG754" s="244"/>
      <c r="CH754" s="244"/>
      <c r="CI754" s="244"/>
      <c r="CJ754" s="244"/>
      <c r="CK754" s="244"/>
      <c r="CL754" s="244"/>
      <c r="CM754" s="244"/>
      <c r="CN754" s="244"/>
      <c r="CO754" s="257"/>
      <c r="CP754" s="244"/>
      <c r="CQ754" s="244"/>
      <c r="CR754" s="244"/>
      <c r="CS754" s="244"/>
      <c r="CT754" s="244"/>
      <c r="CU754" s="244"/>
      <c r="CV754" s="244"/>
      <c r="CW754" s="244"/>
      <c r="CX754" s="244"/>
      <c r="CY754" s="244"/>
      <c r="CZ754" s="244"/>
      <c r="DA754" s="244"/>
      <c r="DE754" s="244"/>
      <c r="DF754" s="244"/>
      <c r="DG754" s="244"/>
      <c r="DH754" s="244"/>
      <c r="DI754" s="244"/>
      <c r="DJ754" s="244"/>
      <c r="DK754" s="244"/>
      <c r="DL754" s="244"/>
      <c r="DM754" s="244"/>
      <c r="DN754" s="244"/>
      <c r="DO754" s="244"/>
      <c r="DP754" s="244"/>
      <c r="DQ754" s="244"/>
      <c r="DR754" s="244"/>
      <c r="DS754" s="244"/>
      <c r="DT754" s="244"/>
      <c r="DU754" s="244"/>
      <c r="DV754" s="244"/>
      <c r="DW754" s="244"/>
      <c r="DX754" s="244"/>
      <c r="DY754" s="244"/>
      <c r="DZ754" s="244"/>
      <c r="EA754" s="244"/>
      <c r="EB754" s="244"/>
      <c r="EC754"/>
      <c r="ED754" s="244"/>
      <c r="EE754"/>
      <c r="EK754" s="242"/>
      <c r="EO754" s="244"/>
      <c r="EP754" s="244"/>
      <c r="GA754" s="254"/>
      <c r="GB754" s="254"/>
      <c r="GC754" s="254"/>
      <c r="GD754" s="254"/>
      <c r="GE754" s="254"/>
      <c r="GF754" s="254"/>
      <c r="GG754" s="254"/>
      <c r="GH754" s="254"/>
      <c r="GI754" s="254"/>
      <c r="GJ754" s="254"/>
      <c r="GK754" s="254"/>
      <c r="GL754" s="254"/>
      <c r="GM754" s="254"/>
      <c r="GN754" s="254"/>
      <c r="GO754" s="254"/>
      <c r="GP754" s="254"/>
      <c r="GQ754" s="254"/>
      <c r="GR754" s="254"/>
      <c r="GS754" s="254"/>
      <c r="GT754" s="254"/>
      <c r="GU754" s="184"/>
      <c r="GV754" s="184"/>
      <c r="GW754" s="184"/>
      <c r="GX754" s="184"/>
      <c r="GY754" s="184"/>
      <c r="GZ754" s="184"/>
      <c r="HC754" s="184"/>
      <c r="HG754" s="184"/>
      <c r="HH754" s="184"/>
      <c r="HI754" s="184"/>
      <c r="HJ754" s="184"/>
      <c r="HK754" s="184"/>
      <c r="HL754" s="184"/>
      <c r="HM754" s="184"/>
      <c r="HO754" s="183"/>
      <c r="HQ754" s="154"/>
      <c r="HS754" s="238"/>
      <c r="HT754" s="154"/>
      <c r="HU754" s="239"/>
      <c r="HW754" s="239"/>
      <c r="HX754" s="239"/>
      <c r="HY754" s="154"/>
      <c r="HZ754" s="154"/>
      <c r="IA754" s="184"/>
      <c r="IB754" s="184"/>
      <c r="ID754" s="184"/>
      <c r="IE754" s="185"/>
      <c r="IF754" s="185"/>
      <c r="IG754" s="184"/>
    </row>
    <row r="755" spans="1:241" ht="15" customHeight="1" x14ac:dyDescent="0.25">
      <c r="A755" s="156">
        <v>752</v>
      </c>
      <c r="B755" s="197">
        <v>1991</v>
      </c>
      <c r="E755" s="245">
        <v>141605</v>
      </c>
      <c r="G755" s="245">
        <v>35289</v>
      </c>
      <c r="I755" s="245">
        <v>19477</v>
      </c>
      <c r="K755" s="245">
        <v>9197</v>
      </c>
      <c r="M755" s="242">
        <f>G755/E755*100</f>
        <v>24.920730200204794</v>
      </c>
      <c r="N755" s="242"/>
      <c r="O755" s="242">
        <f>I755/E755*100</f>
        <v>13.75445782281699</v>
      </c>
      <c r="P755" s="242"/>
      <c r="Q755" s="242">
        <f>K755/E755*100</f>
        <v>6.4948271600579073</v>
      </c>
      <c r="R755" s="242"/>
      <c r="S755" s="242">
        <v>30</v>
      </c>
      <c r="U755" s="242"/>
      <c r="V755" s="242"/>
      <c r="W755" s="245">
        <v>480</v>
      </c>
      <c r="Y755" s="258">
        <v>0.36962883104882177</v>
      </c>
      <c r="Z755" s="258"/>
      <c r="AA755" s="245">
        <v>25078</v>
      </c>
      <c r="AC755" s="242">
        <v>19.31156630217157</v>
      </c>
      <c r="AD755" s="242"/>
      <c r="AE755" s="245">
        <v>8643</v>
      </c>
      <c r="AG755" s="242">
        <v>6.6556291390728477</v>
      </c>
      <c r="AH755" s="242"/>
      <c r="AI755" s="245">
        <v>0.37360590674264427</v>
      </c>
      <c r="AK755" s="245">
        <v>21</v>
      </c>
      <c r="AM755" s="245">
        <v>96</v>
      </c>
      <c r="AO755" s="245">
        <v>292</v>
      </c>
      <c r="AQ755" s="245">
        <v>7</v>
      </c>
      <c r="AS755" s="245">
        <v>128</v>
      </c>
      <c r="AU755" s="245">
        <v>188</v>
      </c>
      <c r="AW755" s="245">
        <v>33</v>
      </c>
      <c r="AY755" s="245">
        <v>49</v>
      </c>
      <c r="BC755" s="245">
        <v>334</v>
      </c>
      <c r="BE755" s="245">
        <v>148</v>
      </c>
      <c r="BG755" s="245">
        <v>15</v>
      </c>
      <c r="BI755" s="245">
        <v>171</v>
      </c>
      <c r="BK755" s="242"/>
      <c r="BL755" s="242"/>
      <c r="BM755" s="245">
        <v>84</v>
      </c>
      <c r="BO755" s="245">
        <v>203</v>
      </c>
      <c r="BQ755" s="245">
        <v>206</v>
      </c>
      <c r="BS755" s="245">
        <v>66</v>
      </c>
      <c r="BU755" s="245">
        <v>28056</v>
      </c>
      <c r="BW755" s="242"/>
      <c r="BX755" s="242"/>
      <c r="BY755" s="245">
        <v>21.537120079720975</v>
      </c>
      <c r="CA755" s="245">
        <v>5300</v>
      </c>
      <c r="CC755" s="259">
        <v>4.0813183428307402</v>
      </c>
      <c r="CE755" s="242"/>
      <c r="CF755" s="242"/>
      <c r="CG755" s="245">
        <v>56814</v>
      </c>
      <c r="CI755" s="245">
        <v>6515</v>
      </c>
      <c r="CK755" s="245">
        <v>28759</v>
      </c>
      <c r="CM755" s="250">
        <f>CI755/SUM(CG755,CI755)*100</f>
        <v>10.287545989988789</v>
      </c>
      <c r="CN755" s="242"/>
      <c r="CO755" s="253">
        <v>5.5720910915761053</v>
      </c>
      <c r="CP755" s="242"/>
      <c r="CQ755" s="250">
        <f>SUM(CG755,CI755)/SUM(CG755,CI755,CK755)*100</f>
        <v>68.770089479628183</v>
      </c>
      <c r="CR755" s="242"/>
      <c r="CS755" s="245">
        <v>17.788954084008569</v>
      </c>
      <c r="CU755" s="245">
        <v>7916</v>
      </c>
      <c r="CW755" s="245">
        <v>4678</v>
      </c>
      <c r="CY755" s="259">
        <f t="shared" ref="CY755:CY760" si="271">CU755/CG755*100</f>
        <v>13.933185482451508</v>
      </c>
      <c r="CZ755" s="259"/>
      <c r="DA755" s="259">
        <f t="shared" ref="DA755:DA760" si="272">CW755/CG755*100</f>
        <v>8.2338860140106309</v>
      </c>
      <c r="DE755" s="245">
        <v>801</v>
      </c>
      <c r="DG755" s="245">
        <v>42744</v>
      </c>
      <c r="DI755" s="245">
        <v>955</v>
      </c>
      <c r="DK755" s="245">
        <v>45390</v>
      </c>
      <c r="DM755" s="242">
        <v>1.7647058823529411</v>
      </c>
      <c r="DN755" s="242"/>
      <c r="DO755" s="242">
        <v>94.170522141440856</v>
      </c>
      <c r="DP755" s="242"/>
      <c r="DQ755" s="242">
        <v>2.1039876624807228</v>
      </c>
      <c r="DR755" s="242"/>
      <c r="DS755" s="245">
        <v>5154</v>
      </c>
      <c r="DU755" s="245">
        <v>458</v>
      </c>
      <c r="DW755" s="245">
        <v>41953</v>
      </c>
      <c r="DY755" s="242">
        <v>12.285176268681621</v>
      </c>
      <c r="DZ755" s="242"/>
      <c r="EA755" s="242">
        <v>1.0916978523585916</v>
      </c>
      <c r="EB755" s="242"/>
      <c r="EC755" s="242">
        <v>266000</v>
      </c>
      <c r="ED755" s="242"/>
      <c r="EE755" s="242">
        <v>227750</v>
      </c>
      <c r="EF755" s="242"/>
      <c r="EG755" s="260">
        <v>3.0133683979837826</v>
      </c>
      <c r="EH755" s="242"/>
      <c r="EI755" s="260">
        <v>2.6024545255314484</v>
      </c>
      <c r="EJ755" s="242"/>
      <c r="EK755" s="242">
        <v>51.5</v>
      </c>
      <c r="EO755" s="259">
        <v>9.8013041022744769</v>
      </c>
      <c r="EP755" s="259"/>
      <c r="EQ755" s="244">
        <v>11445</v>
      </c>
      <c r="ES755" s="244">
        <v>20061</v>
      </c>
      <c r="EU755" s="244">
        <v>5252</v>
      </c>
      <c r="EW755" s="244">
        <v>364</v>
      </c>
      <c r="EY755" s="244">
        <v>37122</v>
      </c>
      <c r="FA755" s="244">
        <v>8548</v>
      </c>
      <c r="FC755" s="244">
        <v>1037</v>
      </c>
      <c r="FE755" s="244">
        <v>1180</v>
      </c>
      <c r="FG755" s="244">
        <v>47887</v>
      </c>
      <c r="FI755" s="242">
        <v>23.900014617745942</v>
      </c>
      <c r="FJ755" s="242"/>
      <c r="FK755" s="242">
        <v>41.892371624866875</v>
      </c>
      <c r="FL755" s="242"/>
      <c r="FM755" s="242">
        <v>10.967485956522648</v>
      </c>
      <c r="FN755" s="242"/>
      <c r="FO755" s="242">
        <v>0.76012278906592601</v>
      </c>
      <c r="FP755" s="242"/>
      <c r="FQ755" s="242">
        <v>77.51999498820139</v>
      </c>
      <c r="FR755" s="242"/>
      <c r="FS755" s="242">
        <v>17.850356046526198</v>
      </c>
      <c r="FT755" s="242"/>
      <c r="FU755" s="242">
        <v>2.1655146490696846</v>
      </c>
      <c r="FV755" s="242"/>
      <c r="FW755" s="242">
        <v>2.4641343162027272</v>
      </c>
      <c r="GA755" s="254">
        <v>11.262066499821238</v>
      </c>
      <c r="GB755" s="254"/>
      <c r="GC755" s="254">
        <v>49.228675136116152</v>
      </c>
      <c r="GD755" s="254"/>
      <c r="GE755" s="254">
        <v>133.65363616510157</v>
      </c>
      <c r="GF755" s="254"/>
      <c r="GG755" s="254">
        <v>125.15717187348874</v>
      </c>
      <c r="GH755" s="254"/>
      <c r="GI755" s="254">
        <v>49.722295688971172</v>
      </c>
      <c r="GJ755" s="254"/>
      <c r="GK755" s="254">
        <v>7.3946689595872739</v>
      </c>
      <c r="GL755" s="254"/>
      <c r="GM755" s="254">
        <v>0</v>
      </c>
      <c r="GN755" s="254"/>
      <c r="GO755" s="254">
        <v>59.672823894740212</v>
      </c>
      <c r="GP755" s="254"/>
      <c r="GQ755" s="254">
        <v>1915</v>
      </c>
      <c r="GR755" s="254"/>
      <c r="GS755" s="254">
        <v>79.53</v>
      </c>
      <c r="GT755" s="254"/>
      <c r="GU755" s="184">
        <v>58.68</v>
      </c>
      <c r="GV755" s="184"/>
      <c r="GW755" s="184">
        <v>58.32</v>
      </c>
      <c r="GX755" s="184"/>
      <c r="GY755" s="184">
        <v>45.53</v>
      </c>
      <c r="GZ755" s="184"/>
      <c r="HA755" s="154">
        <v>97.8</v>
      </c>
      <c r="HC755" s="184">
        <v>18</v>
      </c>
      <c r="HG755" s="184">
        <v>492</v>
      </c>
      <c r="HH755" s="184"/>
      <c r="HI755" s="184">
        <v>3570</v>
      </c>
      <c r="HJ755" s="184"/>
      <c r="HK755" s="184">
        <v>149</v>
      </c>
      <c r="HL755" s="184"/>
      <c r="HM755" s="184">
        <v>4786</v>
      </c>
      <c r="HO755" s="183">
        <v>476.19047619047626</v>
      </c>
      <c r="HQ755" s="154"/>
      <c r="HS755" s="238">
        <v>9</v>
      </c>
      <c r="HT755" s="154"/>
      <c r="HU755" s="239"/>
      <c r="HW755" s="239">
        <v>31.3</v>
      </c>
      <c r="HX755" s="239"/>
      <c r="HY755" s="154"/>
      <c r="HZ755" s="154"/>
      <c r="IA755" s="184">
        <v>0.76214231275549083</v>
      </c>
      <c r="IB755" s="184"/>
      <c r="IC755" s="184">
        <v>13.579990300006928</v>
      </c>
      <c r="ID755" s="184"/>
      <c r="IE755" s="185">
        <v>0.76214231275549083</v>
      </c>
      <c r="IF755" s="185"/>
      <c r="IG755" s="184">
        <v>13.579990300006928</v>
      </c>
    </row>
    <row r="756" spans="1:241" ht="15" customHeight="1" x14ac:dyDescent="0.25">
      <c r="A756" s="198">
        <v>753</v>
      </c>
      <c r="B756" s="197">
        <v>1996</v>
      </c>
      <c r="E756" s="245">
        <v>142553</v>
      </c>
      <c r="G756" s="245">
        <v>33087</v>
      </c>
      <c r="I756" s="245">
        <v>18725</v>
      </c>
      <c r="K756" s="245">
        <v>10673</v>
      </c>
      <c r="M756" s="242">
        <f t="shared" ref="M756:M760" si="273">G756/E756*100</f>
        <v>23.210314760124305</v>
      </c>
      <c r="N756" s="242"/>
      <c r="O756" s="242">
        <f t="shared" ref="O756:O759" si="274">I756/E756*100</f>
        <v>13.135465405849054</v>
      </c>
      <c r="P756" s="242"/>
      <c r="Q756" s="242">
        <f t="shared" ref="Q756:Q759" si="275">K756/E756*100</f>
        <v>7.4870399079640553</v>
      </c>
      <c r="R756" s="242"/>
      <c r="S756" s="242">
        <v>32</v>
      </c>
      <c r="U756" s="242"/>
      <c r="V756" s="242"/>
      <c r="W756" s="245">
        <v>720</v>
      </c>
      <c r="Y756" s="258">
        <v>0.55043767440082569</v>
      </c>
      <c r="Z756" s="258"/>
      <c r="AA756" s="245">
        <v>23545</v>
      </c>
      <c r="AC756" s="242">
        <v>18.000076449677</v>
      </c>
      <c r="AD756" s="242"/>
      <c r="AE756" s="245">
        <v>7850</v>
      </c>
      <c r="AG756" s="242">
        <v>6.0012996445090021</v>
      </c>
      <c r="AH756" s="242"/>
      <c r="AI756" s="245">
        <v>0.36501985002205556</v>
      </c>
      <c r="AK756" s="245">
        <v>18</v>
      </c>
      <c r="AM756" s="245">
        <v>98</v>
      </c>
      <c r="AO756" s="245">
        <v>297</v>
      </c>
      <c r="AQ756" s="245">
        <v>6</v>
      </c>
      <c r="AS756" s="245">
        <v>170</v>
      </c>
      <c r="AU756" s="245">
        <v>155</v>
      </c>
      <c r="AW756" s="245">
        <v>34</v>
      </c>
      <c r="AY756" s="245">
        <v>43</v>
      </c>
      <c r="BC756" s="245">
        <v>305</v>
      </c>
      <c r="BE756" s="245">
        <v>153</v>
      </c>
      <c r="BG756" s="245">
        <v>15</v>
      </c>
      <c r="BI756" s="245">
        <v>137</v>
      </c>
      <c r="BK756" s="242"/>
      <c r="BL756" s="242"/>
      <c r="BM756" s="245">
        <v>124</v>
      </c>
      <c r="BO756" s="245">
        <v>281</v>
      </c>
      <c r="BQ756" s="245">
        <v>243</v>
      </c>
      <c r="BS756" s="245">
        <v>116</v>
      </c>
      <c r="BU756" s="245">
        <v>36486</v>
      </c>
      <c r="BW756" s="242"/>
      <c r="BX756" s="242"/>
      <c r="BY756" s="245">
        <v>18.370700786477286</v>
      </c>
      <c r="CA756" s="245">
        <v>6805</v>
      </c>
      <c r="CC756" s="259">
        <v>5.2024005198578038</v>
      </c>
      <c r="CE756" s="242"/>
      <c r="CF756" s="242"/>
      <c r="CG756" s="245">
        <v>59541</v>
      </c>
      <c r="CI756" s="245">
        <v>4599</v>
      </c>
      <c r="CK756" s="245">
        <v>31201</v>
      </c>
      <c r="CM756" s="250">
        <f t="shared" ref="CM756:CM760" si="276">CI756/SUM(CG756,CI756)*100</f>
        <v>7.1702525724976613</v>
      </c>
      <c r="CN756" s="242"/>
      <c r="CO756" s="253">
        <v>4.6901919207739482</v>
      </c>
      <c r="CP756" s="242"/>
      <c r="CQ756" s="250">
        <f t="shared" ref="CQ756:CQ760" si="277">SUM(CG756,CI756)/SUM(CG756,CI756,CK756)*100</f>
        <v>67.274310107928386</v>
      </c>
      <c r="CR756" s="242"/>
      <c r="CS756" s="245">
        <v>14.687199230028874</v>
      </c>
      <c r="CU756" s="245">
        <v>8867</v>
      </c>
      <c r="CW756" s="245">
        <v>5060</v>
      </c>
      <c r="CY756" s="259">
        <f t="shared" si="271"/>
        <v>14.892259115567425</v>
      </c>
      <c r="CZ756" s="259"/>
      <c r="DA756" s="259">
        <f t="shared" si="272"/>
        <v>8.4983456777682616</v>
      </c>
      <c r="DE756" s="245">
        <v>1252</v>
      </c>
      <c r="DG756" s="245">
        <v>44082</v>
      </c>
      <c r="DI756" s="245">
        <v>894</v>
      </c>
      <c r="DK756" s="245">
        <v>47788</v>
      </c>
      <c r="DM756" s="242">
        <v>2.6199045785552859</v>
      </c>
      <c r="DN756" s="242"/>
      <c r="DO756" s="242">
        <v>92.244915041432989</v>
      </c>
      <c r="DP756" s="242"/>
      <c r="DQ756" s="242">
        <v>1.8707625345274963</v>
      </c>
      <c r="DR756" s="242"/>
      <c r="DS756" s="245">
        <v>5926</v>
      </c>
      <c r="DU756" s="245">
        <v>372</v>
      </c>
      <c r="DW756" s="245">
        <v>44381</v>
      </c>
      <c r="DY756" s="242">
        <v>13.352560780514183</v>
      </c>
      <c r="DZ756" s="242"/>
      <c r="EA756" s="242">
        <v>0.83819652554020863</v>
      </c>
      <c r="EB756" s="242"/>
      <c r="EC756" s="242">
        <v>280000</v>
      </c>
      <c r="ED756" s="242"/>
      <c r="EE756" s="242">
        <v>230000</v>
      </c>
      <c r="EF756" s="242"/>
      <c r="EG756" s="260">
        <v>3.8026944806605822</v>
      </c>
      <c r="EH756" s="242"/>
      <c r="EI756" s="260">
        <v>3.0421555845284658</v>
      </c>
      <c r="EJ756" s="242"/>
      <c r="EK756" s="242">
        <v>56.8</v>
      </c>
      <c r="EO756" s="259">
        <v>4.8865153538050734</v>
      </c>
      <c r="EP756" s="259"/>
      <c r="EQ756" s="244">
        <v>12493</v>
      </c>
      <c r="ES756" s="244">
        <v>19299</v>
      </c>
      <c r="EU756" s="244">
        <v>5581</v>
      </c>
      <c r="EW756" s="244">
        <v>360</v>
      </c>
      <c r="EY756" s="244">
        <v>37733</v>
      </c>
      <c r="FA756" s="244">
        <v>9252</v>
      </c>
      <c r="FC756" s="244">
        <v>1000</v>
      </c>
      <c r="FE756" s="244">
        <v>1809</v>
      </c>
      <c r="FG756" s="244">
        <v>49794</v>
      </c>
      <c r="FI756" s="242">
        <v>25.089368196971524</v>
      </c>
      <c r="FJ756" s="242"/>
      <c r="FK756" s="242">
        <v>38.757681648391376</v>
      </c>
      <c r="FL756" s="242"/>
      <c r="FM756" s="242">
        <v>11.208177692091418</v>
      </c>
      <c r="FN756" s="242"/>
      <c r="FO756" s="242">
        <v>0.72297867212917222</v>
      </c>
      <c r="FP756" s="242"/>
      <c r="FQ756" s="242">
        <v>75.778206209583487</v>
      </c>
      <c r="FR756" s="242"/>
      <c r="FS756" s="242">
        <v>18.580551873719724</v>
      </c>
      <c r="FT756" s="242"/>
      <c r="FU756" s="242">
        <v>2.0082740892477005</v>
      </c>
      <c r="FV756" s="242"/>
      <c r="FW756" s="242">
        <v>3.63296782744909</v>
      </c>
      <c r="GA756" s="254">
        <v>8.6372648629526889</v>
      </c>
      <c r="GB756" s="254"/>
      <c r="GC756" s="254">
        <v>48.467226614077617</v>
      </c>
      <c r="GD756" s="254"/>
      <c r="GE756" s="254">
        <v>123.41044901662212</v>
      </c>
      <c r="GF756" s="254"/>
      <c r="GG756" s="254">
        <v>134.56381305885054</v>
      </c>
      <c r="GH756" s="254"/>
      <c r="GI756" s="254">
        <v>51.776012621296637</v>
      </c>
      <c r="GJ756" s="254"/>
      <c r="GK756" s="254">
        <v>9.8535273868906295</v>
      </c>
      <c r="GL756" s="254"/>
      <c r="GM756" s="254">
        <v>0.54835943855388658</v>
      </c>
      <c r="GN756" s="254"/>
      <c r="GO756" s="254">
        <v>59.968613958633533</v>
      </c>
      <c r="GP756" s="254"/>
      <c r="GQ756" s="254">
        <v>1855</v>
      </c>
      <c r="GR756" s="254"/>
      <c r="GS756" s="254">
        <v>80.19</v>
      </c>
      <c r="GT756" s="254"/>
      <c r="GU756" s="184">
        <v>59.38</v>
      </c>
      <c r="GV756" s="184"/>
      <c r="GW756" s="184">
        <v>63.83</v>
      </c>
      <c r="GX756" s="184"/>
      <c r="GY756" s="184">
        <v>48.019999999999996</v>
      </c>
      <c r="GZ756" s="184"/>
      <c r="HA756" s="154">
        <v>97.2</v>
      </c>
      <c r="HC756" s="184">
        <v>16.8</v>
      </c>
      <c r="HG756" s="184">
        <v>561</v>
      </c>
      <c r="HH756" s="184"/>
      <c r="HI756" s="184">
        <v>3231</v>
      </c>
      <c r="HJ756" s="184"/>
      <c r="HK756" s="184">
        <v>129</v>
      </c>
      <c r="HL756" s="184"/>
      <c r="HM756" s="184">
        <v>4362</v>
      </c>
      <c r="HO756" s="183">
        <v>473.14713463507644</v>
      </c>
      <c r="HQ756" s="154"/>
      <c r="HS756" s="238">
        <v>8</v>
      </c>
      <c r="HT756" s="154"/>
      <c r="HU756" s="239"/>
      <c r="HW756" s="239">
        <v>34.4</v>
      </c>
      <c r="HX756" s="239"/>
      <c r="HY756" s="154"/>
      <c r="HZ756" s="154"/>
      <c r="IA756" s="184">
        <v>0.76236944423267516</v>
      </c>
      <c r="IB756" s="184"/>
      <c r="IC756" s="184">
        <v>12.197911107722803</v>
      </c>
      <c r="ID756" s="184"/>
      <c r="IE756" s="185">
        <v>0.76236944423267516</v>
      </c>
      <c r="IF756" s="185"/>
      <c r="IG756" s="184">
        <v>12.197911107722803</v>
      </c>
    </row>
    <row r="757" spans="1:241" ht="15" customHeight="1" x14ac:dyDescent="0.25">
      <c r="A757" s="156">
        <v>754</v>
      </c>
      <c r="B757" s="197">
        <v>2001</v>
      </c>
      <c r="E757" s="245">
        <v>143731</v>
      </c>
      <c r="G757" s="245">
        <v>32079</v>
      </c>
      <c r="I757" s="245">
        <v>19390</v>
      </c>
      <c r="K757" s="245">
        <v>12298</v>
      </c>
      <c r="M757" s="242">
        <f t="shared" si="273"/>
        <v>22.318776046920984</v>
      </c>
      <c r="N757" s="242"/>
      <c r="O757" s="242">
        <f t="shared" si="274"/>
        <v>13.490478741538011</v>
      </c>
      <c r="P757" s="242"/>
      <c r="Q757" s="242">
        <f t="shared" si="275"/>
        <v>8.5562613493261725</v>
      </c>
      <c r="R757" s="242"/>
      <c r="S757" s="242">
        <v>34</v>
      </c>
      <c r="U757" s="242"/>
      <c r="V757" s="242"/>
      <c r="W757" s="245">
        <v>748</v>
      </c>
      <c r="Y757" s="258">
        <v>0.54384574557034726</v>
      </c>
      <c r="Z757" s="258"/>
      <c r="AA757" s="245">
        <v>23118</v>
      </c>
      <c r="AC757" s="242">
        <v>16.808323457346646</v>
      </c>
      <c r="AD757" s="242"/>
      <c r="AE757" s="245">
        <v>7720</v>
      </c>
      <c r="AG757" s="242">
        <v>5.6129534168490389</v>
      </c>
      <c r="AH757" s="242"/>
      <c r="AI757" s="245">
        <v>0.44632798669599272</v>
      </c>
      <c r="AK757" s="245">
        <v>23</v>
      </c>
      <c r="AM757" s="245">
        <v>182</v>
      </c>
      <c r="AO757" s="245">
        <v>303</v>
      </c>
      <c r="AQ757" s="245">
        <v>9</v>
      </c>
      <c r="AS757" s="245">
        <v>214</v>
      </c>
      <c r="AU757" s="245">
        <v>183</v>
      </c>
      <c r="AW757" s="245">
        <v>37</v>
      </c>
      <c r="AY757" s="245">
        <v>54</v>
      </c>
      <c r="BC757" s="245">
        <v>260</v>
      </c>
      <c r="BE757" s="245">
        <v>123</v>
      </c>
      <c r="BG757" s="245">
        <v>16</v>
      </c>
      <c r="BI757" s="245">
        <v>121</v>
      </c>
      <c r="BK757" s="242"/>
      <c r="BL757" s="242"/>
      <c r="BM757" s="245">
        <v>139</v>
      </c>
      <c r="BO757" s="245">
        <v>763</v>
      </c>
      <c r="BQ757" s="245">
        <v>278</v>
      </c>
      <c r="BS757" s="245">
        <v>184</v>
      </c>
      <c r="BU757" s="245">
        <v>36278</v>
      </c>
      <c r="BW757" s="242"/>
      <c r="BX757" s="242"/>
      <c r="BY757" s="245">
        <v>16.82425823280078</v>
      </c>
      <c r="CA757" s="245">
        <v>9483</v>
      </c>
      <c r="CC757" s="259">
        <v>6.8947716647641766</v>
      </c>
      <c r="CE757" s="242"/>
      <c r="CF757" s="242"/>
      <c r="CG757" s="245">
        <v>66667</v>
      </c>
      <c r="CI757" s="245">
        <v>3604</v>
      </c>
      <c r="CK757" s="245">
        <v>31574</v>
      </c>
      <c r="CM757" s="250">
        <f t="shared" si="276"/>
        <v>5.1287159710264545</v>
      </c>
      <c r="CN757" s="242"/>
      <c r="CO757" s="253">
        <v>4.2989921080155939</v>
      </c>
      <c r="CP757" s="242"/>
      <c r="CQ757" s="250">
        <f t="shared" si="277"/>
        <v>68.997987137316514</v>
      </c>
      <c r="CR757" s="242"/>
      <c r="CS757" s="245">
        <v>14.155703730401875</v>
      </c>
      <c r="CU757" s="245">
        <v>10182</v>
      </c>
      <c r="CW757" s="245">
        <v>5925</v>
      </c>
      <c r="CY757" s="259">
        <f t="shared" si="271"/>
        <v>15.272923635381824</v>
      </c>
      <c r="CZ757" s="259"/>
      <c r="DA757" s="259">
        <f t="shared" si="272"/>
        <v>8.8874555627221863</v>
      </c>
      <c r="DE757" s="245">
        <v>1366</v>
      </c>
      <c r="DG757" s="245">
        <v>47708</v>
      </c>
      <c r="DI757" s="245">
        <v>1058</v>
      </c>
      <c r="DK757" s="245">
        <v>50982</v>
      </c>
      <c r="DM757" s="242">
        <v>2.6793770350319721</v>
      </c>
      <c r="DN757" s="242"/>
      <c r="DO757" s="242">
        <v>93.578125612961443</v>
      </c>
      <c r="DP757" s="242"/>
      <c r="DQ757" s="242">
        <v>2.0752422423600487</v>
      </c>
      <c r="DR757" s="242"/>
      <c r="DS757" s="245">
        <v>5987</v>
      </c>
      <c r="DU757" s="245">
        <v>425</v>
      </c>
      <c r="DW757" s="245">
        <v>47887</v>
      </c>
      <c r="DY757" s="242">
        <v>12.502349280598073</v>
      </c>
      <c r="DZ757" s="242"/>
      <c r="EA757" s="242">
        <v>0.88750600371708399</v>
      </c>
      <c r="EB757" s="242"/>
      <c r="EC757" s="242">
        <v>310000</v>
      </c>
      <c r="ED757" s="242"/>
      <c r="EE757" s="242">
        <v>254750</v>
      </c>
      <c r="EF757" s="242"/>
      <c r="EG757" s="260">
        <v>5.1115241635687729</v>
      </c>
      <c r="EH757" s="242"/>
      <c r="EI757" s="260">
        <v>4.1106662853874747</v>
      </c>
      <c r="EJ757" s="242"/>
      <c r="EK757" s="242">
        <v>56.999999999999993</v>
      </c>
      <c r="EO757" s="259">
        <v>3.0118617844249611</v>
      </c>
      <c r="EP757" s="259"/>
      <c r="EQ757" s="244">
        <v>13493</v>
      </c>
      <c r="ES757" s="244">
        <v>19359</v>
      </c>
      <c r="EU757" s="244">
        <v>5930</v>
      </c>
      <c r="EW757" s="244">
        <v>433</v>
      </c>
      <c r="EY757" s="244">
        <v>39215</v>
      </c>
      <c r="FA757" s="244">
        <v>10309</v>
      </c>
      <c r="FC757" s="244">
        <v>1157</v>
      </c>
      <c r="FE757" s="244">
        <v>1593</v>
      </c>
      <c r="FG757" s="244">
        <v>52274</v>
      </c>
      <c r="FI757" s="242">
        <v>25.812067184451159</v>
      </c>
      <c r="FJ757" s="242"/>
      <c r="FK757" s="242">
        <v>37.033707005394653</v>
      </c>
      <c r="FL757" s="242"/>
      <c r="FM757" s="242">
        <v>11.344071622603972</v>
      </c>
      <c r="FN757" s="242"/>
      <c r="FO757" s="242">
        <v>0.82832765810919395</v>
      </c>
      <c r="FP757" s="242"/>
      <c r="FQ757" s="242">
        <v>75.018173470558978</v>
      </c>
      <c r="FR757" s="242"/>
      <c r="FS757" s="242">
        <v>19.721085051842216</v>
      </c>
      <c r="FT757" s="242"/>
      <c r="FU757" s="242">
        <v>2.2133374143933886</v>
      </c>
      <c r="FV757" s="242"/>
      <c r="FW757" s="242">
        <v>3.0474040632054176</v>
      </c>
      <c r="GA757" s="254">
        <v>8.5135216666203455</v>
      </c>
      <c r="GB757" s="254"/>
      <c r="GC757" s="254">
        <v>43.812139870541557</v>
      </c>
      <c r="GD757" s="254"/>
      <c r="GE757" s="254">
        <v>123.43182156828854</v>
      </c>
      <c r="GF757" s="254"/>
      <c r="GG757" s="254">
        <v>144.18136931649127</v>
      </c>
      <c r="GH757" s="254"/>
      <c r="GI757" s="254">
        <v>52.977990205934432</v>
      </c>
      <c r="GJ757" s="254"/>
      <c r="GK757" s="254">
        <v>9.905358785010522</v>
      </c>
      <c r="GL757" s="254"/>
      <c r="GM757" s="254">
        <v>0.55048615677744772</v>
      </c>
      <c r="GN757" s="254"/>
      <c r="GO757" s="254">
        <v>60.945275539069804</v>
      </c>
      <c r="GP757" s="254"/>
      <c r="GQ757" s="254">
        <v>1989</v>
      </c>
      <c r="GR757" s="254"/>
      <c r="GS757" s="254">
        <v>76.2</v>
      </c>
      <c r="GT757" s="254"/>
      <c r="GU757" s="184">
        <v>59.9</v>
      </c>
      <c r="GV757" s="184"/>
      <c r="GW757" s="184">
        <v>63.400000000000006</v>
      </c>
      <c r="GX757" s="184"/>
      <c r="GY757" s="184">
        <v>47.6</v>
      </c>
      <c r="GZ757" s="184"/>
      <c r="HA757" s="154">
        <v>97</v>
      </c>
      <c r="HC757" s="184">
        <v>17.100000000000001</v>
      </c>
      <c r="HG757" s="184">
        <v>502</v>
      </c>
      <c r="HH757" s="184"/>
      <c r="HI757" s="184">
        <v>3232</v>
      </c>
      <c r="HJ757" s="184"/>
      <c r="HK757" s="184">
        <v>128</v>
      </c>
      <c r="HL757" s="184"/>
      <c r="HM757" s="184">
        <v>4286</v>
      </c>
      <c r="HO757" s="183">
        <v>427.91102256704522</v>
      </c>
      <c r="HQ757" s="154"/>
      <c r="HS757" s="238">
        <v>9</v>
      </c>
      <c r="HT757" s="154"/>
      <c r="HU757" s="239"/>
      <c r="HW757" s="239">
        <v>31.346707750000004</v>
      </c>
      <c r="HX757" s="239"/>
      <c r="HY757" s="154"/>
      <c r="HZ757" s="154"/>
      <c r="IA757" s="184">
        <v>0.90010247320464176</v>
      </c>
      <c r="IB757" s="184"/>
      <c r="IC757" s="184">
        <v>12.186002714155151</v>
      </c>
      <c r="ID757" s="184"/>
      <c r="IE757" s="185">
        <v>0.90010247320464176</v>
      </c>
      <c r="IF757" s="185"/>
      <c r="IG757" s="184">
        <v>12.186002714155151</v>
      </c>
    </row>
    <row r="758" spans="1:241" ht="15" customHeight="1" x14ac:dyDescent="0.25">
      <c r="A758" s="156">
        <v>755</v>
      </c>
      <c r="B758" s="197">
        <v>2006</v>
      </c>
      <c r="E758" s="245">
        <v>144330</v>
      </c>
      <c r="G758" s="245">
        <v>29866</v>
      </c>
      <c r="I758" s="245">
        <v>19324</v>
      </c>
      <c r="K758" s="245">
        <v>13881</v>
      </c>
      <c r="M758" s="242">
        <f t="shared" si="273"/>
        <v>20.692856647959537</v>
      </c>
      <c r="N758" s="242"/>
      <c r="O758" s="242">
        <f t="shared" si="274"/>
        <v>13.388761865170096</v>
      </c>
      <c r="P758" s="242"/>
      <c r="Q758" s="242">
        <f t="shared" si="275"/>
        <v>9.6175431303263359</v>
      </c>
      <c r="R758" s="242"/>
      <c r="S758" s="242">
        <v>36</v>
      </c>
      <c r="U758" s="242"/>
      <c r="V758" s="242"/>
      <c r="W758" s="245">
        <v>875</v>
      </c>
      <c r="Y758" s="258">
        <v>0.63386964742359153</v>
      </c>
      <c r="Z758" s="258"/>
      <c r="AA758" s="245">
        <v>22324</v>
      </c>
      <c r="AC758" s="242">
        <v>16.172006867524864</v>
      </c>
      <c r="AD758" s="242"/>
      <c r="AE758" s="245">
        <v>7272</v>
      </c>
      <c r="AG758" s="242">
        <v>5.2680000869306944</v>
      </c>
      <c r="AH758" s="242"/>
      <c r="AI758" s="245">
        <v>1.0813959200286314</v>
      </c>
      <c r="AK758" s="245">
        <v>33</v>
      </c>
      <c r="AM758" s="245">
        <v>221</v>
      </c>
      <c r="AO758" s="245">
        <v>316</v>
      </c>
      <c r="AQ758" s="245">
        <v>12</v>
      </c>
      <c r="AS758" s="245">
        <v>269</v>
      </c>
      <c r="AU758" s="245">
        <v>200</v>
      </c>
      <c r="AW758" s="245">
        <v>31</v>
      </c>
      <c r="AY758" s="245">
        <v>49</v>
      </c>
      <c r="BC758" s="245">
        <v>273</v>
      </c>
      <c r="BE758" s="245">
        <v>134</v>
      </c>
      <c r="BG758" s="245">
        <v>19</v>
      </c>
      <c r="BI758" s="245">
        <v>120</v>
      </c>
      <c r="BK758" s="242"/>
      <c r="BL758" s="242"/>
      <c r="BM758" s="245">
        <v>168</v>
      </c>
      <c r="BO758" s="245">
        <v>919</v>
      </c>
      <c r="BQ758" s="245">
        <v>242</v>
      </c>
      <c r="BS758" s="245">
        <v>121</v>
      </c>
      <c r="BU758" s="245">
        <v>42165</v>
      </c>
      <c r="BW758" s="242"/>
      <c r="BX758" s="242"/>
      <c r="BY758" s="245">
        <v>13.8</v>
      </c>
      <c r="CA758" s="245">
        <v>11615</v>
      </c>
      <c r="CC758" s="259">
        <v>8.414166805514304</v>
      </c>
      <c r="CE758" s="242"/>
      <c r="CF758" s="242"/>
      <c r="CG758" s="245">
        <v>68606</v>
      </c>
      <c r="CI758" s="245">
        <v>2982</v>
      </c>
      <c r="CK758" s="245">
        <v>31388</v>
      </c>
      <c r="CM758" s="250">
        <f t="shared" si="276"/>
        <v>4.165502598200816</v>
      </c>
      <c r="CN758" s="242"/>
      <c r="CO758" s="253">
        <v>3.9350200939604916</v>
      </c>
      <c r="CP758" s="242"/>
      <c r="CQ758" s="250">
        <f t="shared" si="277"/>
        <v>69.519111249223116</v>
      </c>
      <c r="CR758" s="242"/>
      <c r="CS758" s="245">
        <v>13.702650646611026</v>
      </c>
      <c r="CU758" s="245">
        <v>11200</v>
      </c>
      <c r="CW758" s="245">
        <v>7266</v>
      </c>
      <c r="CY758" s="259">
        <f t="shared" si="271"/>
        <v>16.325102760691486</v>
      </c>
      <c r="CZ758" s="259"/>
      <c r="DA758" s="259">
        <f t="shared" si="272"/>
        <v>10.5909104159986</v>
      </c>
      <c r="DE758" s="245">
        <v>1252</v>
      </c>
      <c r="DG758" s="245">
        <v>46742</v>
      </c>
      <c r="DI758" s="245">
        <v>1409</v>
      </c>
      <c r="DK758" s="245">
        <v>49794</v>
      </c>
      <c r="DM758" s="242">
        <v>2.5143591597381212</v>
      </c>
      <c r="DN758" s="242"/>
      <c r="DO758" s="242">
        <v>93.870747479616028</v>
      </c>
      <c r="DP758" s="242"/>
      <c r="DQ758" s="242">
        <v>2.8296581917500103</v>
      </c>
      <c r="DR758" s="242"/>
      <c r="DS758" s="245">
        <v>6751</v>
      </c>
      <c r="DU758" s="245">
        <v>636</v>
      </c>
      <c r="DW758" s="245">
        <v>49794</v>
      </c>
      <c r="DY758" s="242">
        <v>13.557858376511225</v>
      </c>
      <c r="DZ758" s="242"/>
      <c r="EA758" s="242">
        <v>1.2772623207615375</v>
      </c>
      <c r="EB758" s="242"/>
      <c r="EC758" s="242">
        <v>335500</v>
      </c>
      <c r="ED758" s="242"/>
      <c r="EE758" s="242">
        <v>290000</v>
      </c>
      <c r="EF758" s="242"/>
      <c r="EG758" s="260">
        <v>6.3150297708546344</v>
      </c>
      <c r="EH758" s="242"/>
      <c r="EI758" s="260">
        <v>5.4279184459012448</v>
      </c>
      <c r="EJ758" s="242"/>
      <c r="EK758" s="242">
        <v>55.800000000000004</v>
      </c>
      <c r="EO758" s="259">
        <v>2.137238666942662</v>
      </c>
      <c r="EP758" s="259"/>
      <c r="EQ758" s="244">
        <v>14791</v>
      </c>
      <c r="ES758" s="244">
        <v>19506</v>
      </c>
      <c r="EU758" s="244">
        <v>6273</v>
      </c>
      <c r="EW758" s="244">
        <v>449</v>
      </c>
      <c r="EY758" s="244">
        <v>41015</v>
      </c>
      <c r="FA758" s="261">
        <v>11526</v>
      </c>
      <c r="FB758" s="261"/>
      <c r="FC758" s="261">
        <v>2338</v>
      </c>
      <c r="FD758" s="261"/>
      <c r="FE758" s="261">
        <v>4811</v>
      </c>
      <c r="FF758" s="261"/>
      <c r="FG758" s="261">
        <v>58263</v>
      </c>
      <c r="FI758" s="263">
        <v>25.386608997133685</v>
      </c>
      <c r="FJ758" s="263"/>
      <c r="FK758" s="263">
        <v>33.479223520930951</v>
      </c>
      <c r="FL758" s="263"/>
      <c r="FM758" s="263">
        <v>10.766695844704186</v>
      </c>
      <c r="FN758" s="263"/>
      <c r="FO758" s="263">
        <v>0.77064346154506291</v>
      </c>
      <c r="FP758" s="263"/>
      <c r="FQ758" s="263">
        <v>70.396306403721056</v>
      </c>
      <c r="FR758" s="263"/>
      <c r="FS758" s="263">
        <v>18.533202890342071</v>
      </c>
      <c r="FT758" s="263"/>
      <c r="FU758" s="263">
        <v>1.8982887939172373</v>
      </c>
      <c r="FV758" s="263"/>
      <c r="FW758" s="263">
        <v>3.2147331925922109</v>
      </c>
      <c r="GA758" s="254">
        <v>8.2057723971528684</v>
      </c>
      <c r="GB758" s="254"/>
      <c r="GC758" s="254">
        <v>39.549737709575567</v>
      </c>
      <c r="GD758" s="254"/>
      <c r="GE758" s="254">
        <v>114.74702457218743</v>
      </c>
      <c r="GF758" s="254"/>
      <c r="GG758" s="254">
        <v>144.01590990581241</v>
      </c>
      <c r="GH758" s="254"/>
      <c r="GI758" s="254">
        <v>59.155906276259124</v>
      </c>
      <c r="GJ758" s="254"/>
      <c r="GK758" s="254">
        <v>11.704709993067748</v>
      </c>
      <c r="GL758" s="254"/>
      <c r="GM758" s="254">
        <v>0.55262943545311682</v>
      </c>
      <c r="GN758" s="254"/>
      <c r="GO758" s="254">
        <v>60.2436907528812</v>
      </c>
      <c r="GP758" s="254"/>
      <c r="GQ758" s="254">
        <v>1802</v>
      </c>
      <c r="GR758" s="254"/>
      <c r="GS758" s="254">
        <v>79.7</v>
      </c>
      <c r="GT758" s="254"/>
      <c r="GU758" s="184">
        <v>57</v>
      </c>
      <c r="GV758" s="184"/>
      <c r="GW758" s="184">
        <v>59.199999999999996</v>
      </c>
      <c r="GX758" s="184"/>
      <c r="GY758" s="184">
        <v>44.3</v>
      </c>
      <c r="GZ758" s="184"/>
      <c r="HC758" s="184">
        <v>19.526285384171</v>
      </c>
      <c r="HG758" s="184">
        <v>452</v>
      </c>
      <c r="HH758" s="184"/>
      <c r="HI758" s="184">
        <v>2900</v>
      </c>
      <c r="HJ758" s="184"/>
      <c r="HK758" s="184">
        <v>150</v>
      </c>
      <c r="HL758" s="184"/>
      <c r="HM758" s="184">
        <v>3891</v>
      </c>
      <c r="HO758" s="183">
        <v>505.80598479103321</v>
      </c>
      <c r="HQ758" s="154"/>
      <c r="HS758" s="238">
        <v>8</v>
      </c>
      <c r="HT758" s="154"/>
      <c r="HU758" s="239"/>
      <c r="HW758" s="239">
        <v>29.76</v>
      </c>
      <c r="HX758" s="239"/>
      <c r="HY758" s="154"/>
      <c r="HZ758" s="154"/>
      <c r="IA758" s="184">
        <v>0.89659500803487058</v>
      </c>
      <c r="IB758" s="184"/>
      <c r="IC758" s="184">
        <v>14.414488975329842</v>
      </c>
      <c r="ID758" s="184"/>
      <c r="IE758" s="185">
        <v>0.89659500803487058</v>
      </c>
      <c r="IF758" s="185"/>
      <c r="IG758" s="184">
        <v>14.414488975329842</v>
      </c>
    </row>
    <row r="759" spans="1:241" ht="15" customHeight="1" x14ac:dyDescent="0.25">
      <c r="A759" s="156">
        <v>756</v>
      </c>
      <c r="B759" s="197">
        <v>2011</v>
      </c>
      <c r="E759" s="245">
        <v>144287</v>
      </c>
      <c r="G759" s="245">
        <v>28895</v>
      </c>
      <c r="I759" s="245">
        <v>19619</v>
      </c>
      <c r="K759" s="245">
        <v>17134</v>
      </c>
      <c r="M759" s="242">
        <f t="shared" si="273"/>
        <v>20.026059173730136</v>
      </c>
      <c r="N759" s="242"/>
      <c r="O759" s="242">
        <f t="shared" si="274"/>
        <v>13.597205569455323</v>
      </c>
      <c r="P759" s="242"/>
      <c r="Q759" s="242">
        <f t="shared" si="275"/>
        <v>11.874943688620597</v>
      </c>
      <c r="R759" s="242"/>
      <c r="S759" s="242">
        <v>38</v>
      </c>
      <c r="U759" s="242"/>
      <c r="V759" s="242"/>
      <c r="W759" s="245">
        <v>1029</v>
      </c>
      <c r="Y759" s="258">
        <v>0.72333366137581012</v>
      </c>
      <c r="Z759" s="258"/>
      <c r="AA759" s="245">
        <v>23178</v>
      </c>
      <c r="AC759" s="242">
        <v>16.29293255915309</v>
      </c>
      <c r="AD759" s="242"/>
      <c r="AE759" s="245">
        <v>8702</v>
      </c>
      <c r="AG759" s="242">
        <v>6.1170549283695825</v>
      </c>
      <c r="AH759" s="244"/>
      <c r="AI759" s="245">
        <v>0.85283338032139844</v>
      </c>
      <c r="AK759" s="245">
        <v>33</v>
      </c>
      <c r="AM759" s="245">
        <v>373</v>
      </c>
      <c r="AO759" s="245">
        <v>487</v>
      </c>
      <c r="AQ759" s="245">
        <v>12</v>
      </c>
      <c r="AS759" s="245">
        <v>369</v>
      </c>
      <c r="AU759" s="245">
        <v>228</v>
      </c>
      <c r="AW759" s="245">
        <v>31</v>
      </c>
      <c r="AY759" s="245">
        <v>83</v>
      </c>
      <c r="BC759" s="245">
        <v>169</v>
      </c>
      <c r="BE759" s="245">
        <v>88</v>
      </c>
      <c r="BG759" s="245">
        <v>34</v>
      </c>
      <c r="BI759" s="245">
        <v>47</v>
      </c>
      <c r="BK759" s="242"/>
      <c r="BL759" s="242"/>
      <c r="BM759" s="245">
        <v>268</v>
      </c>
      <c r="BO759" s="245">
        <v>1451</v>
      </c>
      <c r="BQ759" s="245">
        <v>321</v>
      </c>
      <c r="BS759" s="245">
        <v>187</v>
      </c>
      <c r="BU759" s="245">
        <v>48154</v>
      </c>
      <c r="BW759" s="242"/>
      <c r="BX759" s="242"/>
      <c r="BY759" s="245">
        <v>11</v>
      </c>
      <c r="CA759" s="245">
        <v>14385</v>
      </c>
      <c r="CC759" s="259">
        <v>10.111909347804692</v>
      </c>
      <c r="CE759" s="242"/>
      <c r="CF759" s="242"/>
      <c r="CG759" s="245">
        <v>72414</v>
      </c>
      <c r="CI759" s="245">
        <v>3049</v>
      </c>
      <c r="CK759" s="245">
        <v>33353</v>
      </c>
      <c r="CM759" s="250">
        <f t="shared" si="276"/>
        <v>4.0403906550229918</v>
      </c>
      <c r="CN759" s="242"/>
      <c r="CO759" s="253">
        <v>3.8317037581718125</v>
      </c>
      <c r="CP759" s="242"/>
      <c r="CQ759" s="250">
        <f t="shared" si="277"/>
        <v>69.34917659167769</v>
      </c>
      <c r="CR759" s="242"/>
      <c r="CS759" s="245">
        <v>11.91849288735102</v>
      </c>
      <c r="CU759" s="245">
        <v>12421</v>
      </c>
      <c r="CW759" s="245">
        <v>6949</v>
      </c>
      <c r="CY759" s="259">
        <f t="shared" si="271"/>
        <v>17.152760515922335</v>
      </c>
      <c r="CZ759" s="259"/>
      <c r="DA759" s="259">
        <f t="shared" si="272"/>
        <v>9.5962106774933034</v>
      </c>
      <c r="DE759" s="245">
        <v>1861</v>
      </c>
      <c r="DG759" s="245">
        <v>48170</v>
      </c>
      <c r="DI759" s="245">
        <v>1893</v>
      </c>
      <c r="DK759" s="245">
        <v>52274</v>
      </c>
      <c r="DM759" s="242">
        <v>3.5600872326586832</v>
      </c>
      <c r="DN759" s="242"/>
      <c r="DO759" s="242">
        <v>92.149060718521639</v>
      </c>
      <c r="DP759" s="242"/>
      <c r="DQ759" s="242">
        <v>3.6213031334889232</v>
      </c>
      <c r="DR759" s="242"/>
      <c r="DS759" s="245">
        <v>7517</v>
      </c>
      <c r="DU759" s="245">
        <v>660</v>
      </c>
      <c r="DW759" s="245">
        <v>52273</v>
      </c>
      <c r="DY759" s="242">
        <v>14.380272798576705</v>
      </c>
      <c r="DZ759" s="242"/>
      <c r="EA759" s="242">
        <v>1.262602108162914</v>
      </c>
      <c r="EB759" s="242"/>
      <c r="EC759" s="242">
        <v>359000</v>
      </c>
      <c r="ED759" s="242"/>
      <c r="EE759" s="242">
        <v>311000</v>
      </c>
      <c r="EF759" s="242"/>
      <c r="EG759" s="242">
        <v>5.8464879311784852</v>
      </c>
      <c r="EH759" s="242"/>
      <c r="EI759" s="242">
        <v>4.8024722291823272</v>
      </c>
      <c r="EJ759" s="242"/>
      <c r="EK759" s="242">
        <v>54</v>
      </c>
      <c r="EO759" s="259">
        <v>2.1560731943524134</v>
      </c>
      <c r="EP759" s="259"/>
      <c r="EQ759" s="266">
        <v>16483</v>
      </c>
      <c r="ER759" s="266"/>
      <c r="ES759" s="266">
        <v>20583</v>
      </c>
      <c r="ET759" s="266"/>
      <c r="EU759" s="266">
        <v>6465</v>
      </c>
      <c r="EV759" s="266"/>
      <c r="EW759" s="266">
        <v>446</v>
      </c>
      <c r="EX759" s="266"/>
      <c r="EY759" s="244">
        <v>43977</v>
      </c>
      <c r="FA759" s="244">
        <v>11893</v>
      </c>
      <c r="FC759" s="244">
        <v>1147</v>
      </c>
      <c r="FE759" s="244">
        <v>1640</v>
      </c>
      <c r="FG759" s="244">
        <f t="shared" ref="FG759" si="278">SUM(EY759,FA759,FC759,FE759)</f>
        <v>58657</v>
      </c>
      <c r="FI759" s="257">
        <f>EQ759/FG759*100</f>
        <v>28.100652948497196</v>
      </c>
      <c r="FJ759" s="257"/>
      <c r="FK759" s="257">
        <f>ES759/FG759*100</f>
        <v>35.090441038580224</v>
      </c>
      <c r="FL759" s="257"/>
      <c r="FM759" s="257">
        <f>EU759/FG759*100</f>
        <v>11.021702439606527</v>
      </c>
      <c r="FN759" s="257"/>
      <c r="FO759" s="257">
        <f>EW759/FG759*100</f>
        <v>0.76035255809195834</v>
      </c>
      <c r="FP759" s="257"/>
      <c r="FQ759" s="257">
        <f>EY759/FG759*100</f>
        <v>74.973148984775904</v>
      </c>
      <c r="FS759" s="242">
        <f>FA759/FG759*100</f>
        <v>20.275499940331077</v>
      </c>
      <c r="FT759" s="242"/>
      <c r="FU759" s="242">
        <f>FC759/FG759*100</f>
        <v>1.9554358388598119</v>
      </c>
      <c r="FV759" s="242"/>
      <c r="FW759" s="242">
        <f>FE759/FG759*100</f>
        <v>2.7959152360332098</v>
      </c>
      <c r="GA759" s="254">
        <v>6.05809240572394</v>
      </c>
      <c r="GB759" s="254"/>
      <c r="GC759" s="254">
        <v>37.126072456321374</v>
      </c>
      <c r="GD759" s="254"/>
      <c r="GE759" s="254">
        <v>109.9809312337961</v>
      </c>
      <c r="GF759" s="254"/>
      <c r="GG759" s="254">
        <v>140.40728397447538</v>
      </c>
      <c r="GH759" s="254"/>
      <c r="GI759" s="254">
        <v>61.042389628087022</v>
      </c>
      <c r="GJ759" s="254"/>
      <c r="GK759" s="254">
        <v>11.59130769926549</v>
      </c>
      <c r="GL759" s="254"/>
      <c r="GM759" s="254">
        <v>0</v>
      </c>
      <c r="GN759" s="254"/>
      <c r="GO759" s="254">
        <v>58.264943829640124</v>
      </c>
      <c r="GP759" s="254"/>
      <c r="GQ759" s="254">
        <v>1813</v>
      </c>
      <c r="GR759" s="254"/>
      <c r="GS759" s="254">
        <v>83.7</v>
      </c>
      <c r="GT759" s="254"/>
      <c r="GU759" s="184">
        <v>72.7</v>
      </c>
      <c r="GV759" s="184"/>
      <c r="GW759" s="184">
        <v>65</v>
      </c>
      <c r="GX759" s="184"/>
      <c r="GY759" s="184">
        <v>49.900000000000006</v>
      </c>
      <c r="GZ759" s="184"/>
      <c r="HC759" s="184">
        <v>19.600000000000001</v>
      </c>
      <c r="HG759" s="184">
        <v>407</v>
      </c>
      <c r="HH759" s="184"/>
      <c r="HI759" s="184">
        <v>2984</v>
      </c>
      <c r="HJ759" s="184"/>
      <c r="HK759" s="184">
        <v>111</v>
      </c>
      <c r="HL759" s="184"/>
      <c r="HM759" s="184">
        <v>3916</v>
      </c>
      <c r="HO759" s="183">
        <v>460.05681424513267</v>
      </c>
      <c r="HQ759" s="154"/>
      <c r="HS759" s="238">
        <v>8</v>
      </c>
      <c r="HT759" s="154"/>
      <c r="HU759" s="239"/>
      <c r="HW759" s="239">
        <v>30.952517289999999</v>
      </c>
      <c r="HX759" s="239"/>
      <c r="HY759" s="154"/>
      <c r="HZ759" s="154"/>
      <c r="IA759" s="184">
        <v>0.61814885024313859</v>
      </c>
      <c r="IB759" s="184"/>
      <c r="IC759" s="184">
        <v>16.964751778895025</v>
      </c>
      <c r="ID759" s="184"/>
      <c r="IE759" s="185">
        <v>0.61814885024313859</v>
      </c>
      <c r="IF759" s="185"/>
      <c r="IG759" s="184">
        <v>16.964751778895025</v>
      </c>
    </row>
    <row r="760" spans="1:241" ht="15" customHeight="1" x14ac:dyDescent="0.25">
      <c r="A760" s="156">
        <v>757</v>
      </c>
      <c r="B760" s="155"/>
      <c r="C760" s="244"/>
      <c r="D760" s="244"/>
      <c r="E760" s="245">
        <v>144428</v>
      </c>
      <c r="F760" s="244"/>
      <c r="G760" s="244">
        <v>28456</v>
      </c>
      <c r="H760" s="244"/>
      <c r="I760" s="244">
        <v>18678</v>
      </c>
      <c r="J760" s="244"/>
      <c r="K760" s="244">
        <v>23336</v>
      </c>
      <c r="L760" s="244"/>
      <c r="M760" s="242">
        <f t="shared" si="273"/>
        <v>19.702550751931756</v>
      </c>
      <c r="N760" s="242"/>
      <c r="O760" s="242">
        <f>I760/E760*100</f>
        <v>12.932395380397152</v>
      </c>
      <c r="P760" s="242"/>
      <c r="Q760" s="242">
        <f>K760/E760*100</f>
        <v>16.15753178054117</v>
      </c>
      <c r="R760" s="244"/>
      <c r="S760" s="244">
        <v>40</v>
      </c>
      <c r="U760" s="244"/>
      <c r="V760" s="244"/>
      <c r="W760" s="244">
        <v>1359</v>
      </c>
      <c r="X760" s="244"/>
      <c r="Y760" s="244">
        <v>0.90877479236602421</v>
      </c>
      <c r="Z760" s="244"/>
      <c r="AA760" s="244">
        <v>33001</v>
      </c>
      <c r="AB760" s="244"/>
      <c r="AC760" s="244">
        <v>22.068047772532125</v>
      </c>
      <c r="AD760" s="244"/>
      <c r="AE760" s="244">
        <v>17990</v>
      </c>
      <c r="AF760" s="244"/>
      <c r="AG760" s="245">
        <v>12.03006513220366</v>
      </c>
      <c r="AH760" s="244"/>
      <c r="AI760" s="244"/>
      <c r="AJ760" s="244"/>
      <c r="AK760" s="244">
        <v>36</v>
      </c>
      <c r="AL760" s="244"/>
      <c r="AM760" s="244">
        <v>682</v>
      </c>
      <c r="AN760" s="244"/>
      <c r="AO760" s="244">
        <v>758</v>
      </c>
      <c r="AP760" s="244"/>
      <c r="AQ760" s="244">
        <v>14</v>
      </c>
      <c r="AR760" s="244"/>
      <c r="AS760" s="244">
        <v>459</v>
      </c>
      <c r="AT760" s="244"/>
      <c r="AU760" s="244">
        <v>305</v>
      </c>
      <c r="AV760" s="244"/>
      <c r="AW760" s="244">
        <v>28</v>
      </c>
      <c r="AX760" s="244"/>
      <c r="AY760" s="244">
        <v>132</v>
      </c>
      <c r="AZ760" s="244"/>
      <c r="BA760" s="244"/>
      <c r="BB760" s="244"/>
      <c r="BC760" s="244">
        <v>206</v>
      </c>
      <c r="BD760" s="244"/>
      <c r="BE760" s="244">
        <v>94</v>
      </c>
      <c r="BF760" s="244"/>
      <c r="BG760" s="244">
        <v>42</v>
      </c>
      <c r="BH760" s="244"/>
      <c r="BI760" s="244">
        <v>70</v>
      </c>
      <c r="BJ760" s="244"/>
      <c r="BK760" s="244"/>
      <c r="BL760" s="244"/>
      <c r="BM760" s="244">
        <v>508</v>
      </c>
      <c r="BN760" s="244"/>
      <c r="BO760" s="244">
        <v>1493</v>
      </c>
      <c r="BP760" s="244"/>
      <c r="BQ760" s="244">
        <v>302</v>
      </c>
      <c r="BR760" s="244"/>
      <c r="BS760" s="244">
        <v>166</v>
      </c>
      <c r="BT760" s="244"/>
      <c r="BU760" s="244">
        <v>64380</v>
      </c>
      <c r="BW760" s="244"/>
      <c r="BX760" s="244"/>
      <c r="BY760" s="244"/>
      <c r="BZ760" s="244"/>
      <c r="CA760" s="244">
        <v>17817</v>
      </c>
      <c r="CB760" s="244"/>
      <c r="CC760" s="244">
        <v>11.914378569231387</v>
      </c>
      <c r="CE760" s="244"/>
      <c r="CF760" s="244"/>
      <c r="CG760" s="256">
        <v>74420</v>
      </c>
      <c r="CH760" s="256"/>
      <c r="CI760" s="256">
        <v>3570</v>
      </c>
      <c r="CJ760" s="256"/>
      <c r="CK760" s="256">
        <v>37026</v>
      </c>
      <c r="CL760" s="244"/>
      <c r="CM760" s="250">
        <f t="shared" si="276"/>
        <v>4.577509937171433</v>
      </c>
      <c r="CN760" s="244"/>
      <c r="CO760" s="257">
        <v>4.1130727671406291</v>
      </c>
      <c r="CP760" s="244"/>
      <c r="CQ760" s="250">
        <f t="shared" si="277"/>
        <v>67.807957153787299</v>
      </c>
      <c r="CR760" s="244"/>
      <c r="CS760" s="245">
        <v>9.449404761904761</v>
      </c>
      <c r="CT760" s="244"/>
      <c r="CU760" s="245">
        <v>13242</v>
      </c>
      <c r="CW760" s="245">
        <v>7158</v>
      </c>
      <c r="CX760" s="244"/>
      <c r="CY760" s="252">
        <f t="shared" si="271"/>
        <v>17.793603869927438</v>
      </c>
      <c r="CZ760" s="244"/>
      <c r="DA760" s="252">
        <f t="shared" si="272"/>
        <v>9.6183821553345865</v>
      </c>
      <c r="DE760" s="244">
        <v>347</v>
      </c>
      <c r="DF760" s="244"/>
      <c r="DG760" s="244">
        <v>54688</v>
      </c>
      <c r="DH760" s="244"/>
      <c r="DI760" s="244">
        <v>3220</v>
      </c>
      <c r="DJ760" s="244"/>
      <c r="DK760" s="244">
        <v>58833</v>
      </c>
      <c r="DL760" s="244"/>
      <c r="DM760" s="244">
        <v>0.58980504138833645</v>
      </c>
      <c r="DN760" s="244"/>
      <c r="DO760" s="244">
        <v>92.954634303877071</v>
      </c>
      <c r="DP760" s="244"/>
      <c r="DQ760" s="244">
        <v>5.4731188278687126</v>
      </c>
      <c r="DR760" s="244"/>
      <c r="DS760" s="244">
        <v>7605</v>
      </c>
      <c r="DT760" s="244"/>
      <c r="DU760" s="244">
        <v>577</v>
      </c>
      <c r="DV760" s="244"/>
      <c r="DW760" s="244">
        <v>58977</v>
      </c>
      <c r="DX760" s="244"/>
      <c r="DY760" s="244">
        <v>12.894857317259271</v>
      </c>
      <c r="DZ760" s="244"/>
      <c r="EA760" s="244">
        <v>0.97834749139495047</v>
      </c>
      <c r="EB760" s="244"/>
      <c r="EC760" s="245">
        <v>415000</v>
      </c>
      <c r="ED760" s="244"/>
      <c r="EE760" s="245">
        <v>339975</v>
      </c>
      <c r="EG760" s="245">
        <v>8.3000000000000007</v>
      </c>
      <c r="EI760" s="245">
        <v>6.5</v>
      </c>
      <c r="EK760" s="242">
        <v>63.3</v>
      </c>
      <c r="EO760" s="244">
        <v>1.4</v>
      </c>
      <c r="EP760" s="244"/>
      <c r="GA760" s="254">
        <v>10.904572986330404</v>
      </c>
      <c r="GB760" s="254"/>
      <c r="GC760" s="254">
        <v>38.291902755189454</v>
      </c>
      <c r="GD760" s="254"/>
      <c r="GE760" s="254">
        <v>113.30079663154204</v>
      </c>
      <c r="GF760" s="254"/>
      <c r="GG760" s="254">
        <v>137.73824498969762</v>
      </c>
      <c r="GH760" s="254"/>
      <c r="GI760" s="254">
        <v>60.910881942450992</v>
      </c>
      <c r="GJ760" s="254"/>
      <c r="GK760" s="254">
        <v>10.240741662333891</v>
      </c>
      <c r="GL760" s="254"/>
      <c r="GM760" s="254">
        <v>0</v>
      </c>
      <c r="GN760" s="254"/>
      <c r="GO760" s="254">
        <v>58.919788592513534</v>
      </c>
      <c r="GP760" s="254"/>
      <c r="GQ760" s="254">
        <v>1857</v>
      </c>
      <c r="GR760" s="254"/>
      <c r="GS760" s="254">
        <v>81.2</v>
      </c>
      <c r="GT760" s="254"/>
      <c r="GU760" s="184">
        <v>67.599999999999994</v>
      </c>
      <c r="GV760" s="184"/>
      <c r="GW760" s="184">
        <v>63.7</v>
      </c>
      <c r="GX760" s="184"/>
      <c r="GY760" s="184">
        <v>47.1</v>
      </c>
      <c r="GZ760" s="184"/>
      <c r="HC760" s="184"/>
      <c r="HG760" s="184">
        <v>469</v>
      </c>
      <c r="HH760" s="184"/>
      <c r="HI760" s="184">
        <v>2802</v>
      </c>
      <c r="HJ760" s="184"/>
      <c r="HK760" s="184">
        <v>121</v>
      </c>
      <c r="HL760" s="184"/>
      <c r="HM760" s="184">
        <v>3852</v>
      </c>
      <c r="HO760" s="183">
        <v>444.25346704831338</v>
      </c>
      <c r="HQ760" s="154"/>
      <c r="HS760" s="238">
        <v>8</v>
      </c>
      <c r="HT760" s="154"/>
      <c r="HU760" s="239"/>
      <c r="HW760" s="239">
        <v>32.118731879999999</v>
      </c>
      <c r="HX760" s="239"/>
      <c r="HY760" s="154"/>
      <c r="HZ760" s="154"/>
      <c r="IA760" s="184">
        <v>0.81696009149953019</v>
      </c>
      <c r="IB760" s="184"/>
      <c r="IC760" s="184">
        <v>16.339201829990603</v>
      </c>
      <c r="ID760" s="184"/>
      <c r="IE760" s="185">
        <v>0.81696009149953019</v>
      </c>
      <c r="IF760" s="185"/>
      <c r="IG760" s="184">
        <v>16.339201829990603</v>
      </c>
    </row>
    <row r="761" spans="1:241" ht="15" customHeight="1" x14ac:dyDescent="0.25">
      <c r="A761" s="156">
        <v>758</v>
      </c>
      <c r="B761" s="155"/>
      <c r="C761" s="244"/>
      <c r="D761" s="244"/>
      <c r="E761" s="245">
        <v>144848</v>
      </c>
      <c r="F761" s="244"/>
      <c r="G761" s="244">
        <v>29026</v>
      </c>
      <c r="H761" s="244"/>
      <c r="I761" s="244">
        <v>18157</v>
      </c>
      <c r="J761" s="244"/>
      <c r="K761" s="244">
        <v>27580</v>
      </c>
      <c r="L761" s="244"/>
      <c r="M761" s="244">
        <v>18.598303303688134</v>
      </c>
      <c r="N761" s="244"/>
      <c r="O761" s="244">
        <v>11.634031319681165</v>
      </c>
      <c r="P761" s="244"/>
      <c r="Q761" s="244">
        <v>17.671784094112823</v>
      </c>
      <c r="R761" s="244"/>
      <c r="S761" s="244">
        <v>40</v>
      </c>
      <c r="U761" s="244"/>
      <c r="V761" s="244"/>
      <c r="W761" s="245">
        <v>1713</v>
      </c>
      <c r="Y761" s="257">
        <v>1.1363184079601991</v>
      </c>
      <c r="Z761" s="257"/>
      <c r="AA761" s="245">
        <v>26298</v>
      </c>
      <c r="AC761" s="245">
        <v>17.498985247832422</v>
      </c>
      <c r="AE761" s="245">
        <v>12436</v>
      </c>
      <c r="AG761" s="245">
        <v>8.2751094608802127</v>
      </c>
      <c r="AK761" s="245">
        <v>51</v>
      </c>
      <c r="AM761" s="245">
        <v>986</v>
      </c>
      <c r="AO761" s="245">
        <v>1115</v>
      </c>
      <c r="AQ761" s="245">
        <v>21</v>
      </c>
      <c r="AS761" s="245">
        <v>578</v>
      </c>
      <c r="AU761" s="245">
        <v>419</v>
      </c>
      <c r="AW761" s="245">
        <v>39</v>
      </c>
      <c r="AY761" s="245">
        <v>167</v>
      </c>
      <c r="AZ761" s="244"/>
      <c r="BA761" s="244"/>
      <c r="BB761" s="244"/>
      <c r="BC761" s="244">
        <v>180</v>
      </c>
      <c r="BD761" s="244"/>
      <c r="BE761" s="244">
        <v>62</v>
      </c>
      <c r="BF761" s="244"/>
      <c r="BG761" s="244">
        <v>92</v>
      </c>
      <c r="BH761" s="244"/>
      <c r="BI761" s="244">
        <v>3</v>
      </c>
      <c r="BJ761" s="244"/>
      <c r="BK761" s="244"/>
      <c r="BL761" s="244"/>
      <c r="BM761" s="245">
        <v>789</v>
      </c>
      <c r="BO761" s="245">
        <v>1564</v>
      </c>
      <c r="BQ761" s="245">
        <v>418</v>
      </c>
      <c r="BS761" s="245">
        <v>209</v>
      </c>
      <c r="BU761" s="245">
        <v>84077</v>
      </c>
      <c r="BW761" s="244"/>
      <c r="BX761" s="244"/>
      <c r="BY761" s="244"/>
      <c r="BZ761" s="244"/>
      <c r="CA761" s="244">
        <v>23503</v>
      </c>
      <c r="CB761" s="244"/>
      <c r="CC761" s="244">
        <v>15.854802042647345</v>
      </c>
      <c r="CE761" s="244"/>
      <c r="CF761" s="244"/>
      <c r="CG761" s="244">
        <v>79903</v>
      </c>
      <c r="CH761" s="244"/>
      <c r="CI761" s="244">
        <v>2941</v>
      </c>
      <c r="CJ761" s="244"/>
      <c r="CK761" s="244">
        <v>39255</v>
      </c>
      <c r="CL761" s="244"/>
      <c r="CM761" s="244">
        <v>3.5500458693447929</v>
      </c>
      <c r="CN761" s="244"/>
      <c r="CO761" s="257">
        <v>5.8</v>
      </c>
      <c r="CP761" s="244"/>
      <c r="CQ761" s="244">
        <v>67.849859540209181</v>
      </c>
      <c r="CR761" s="244"/>
      <c r="CS761" s="244">
        <v>9.8608524159088411</v>
      </c>
      <c r="CT761" s="244"/>
      <c r="CU761" s="244">
        <v>15672</v>
      </c>
      <c r="CV761" s="244"/>
      <c r="CW761" s="244">
        <v>7232</v>
      </c>
      <c r="CX761" s="244"/>
      <c r="CY761" s="244">
        <v>19.963313971262611</v>
      </c>
      <c r="CZ761" s="244"/>
      <c r="DA761" s="244">
        <v>9.2122694384999502</v>
      </c>
      <c r="DE761" s="245">
        <v>313</v>
      </c>
      <c r="DG761" s="245">
        <v>52325</v>
      </c>
      <c r="DI761" s="245">
        <v>2919</v>
      </c>
      <c r="DK761" s="245">
        <v>55844</v>
      </c>
      <c r="DM761" s="245">
        <v>0.56048993625098487</v>
      </c>
      <c r="DO761" s="245">
        <v>93.698517298187809</v>
      </c>
      <c r="DQ761" s="245">
        <v>5.2270610987751587</v>
      </c>
      <c r="DS761" s="245">
        <v>7791</v>
      </c>
      <c r="DU761" s="245">
        <v>570</v>
      </c>
      <c r="DW761" s="245">
        <v>55850</v>
      </c>
      <c r="DY761" s="245">
        <v>14.105186928577895</v>
      </c>
      <c r="EA761" s="245">
        <v>1.0319543767538697</v>
      </c>
      <c r="EB761" s="244"/>
      <c r="EC761" s="245">
        <v>417750</v>
      </c>
      <c r="ED761" s="244"/>
      <c r="EE761" s="245">
        <v>362000</v>
      </c>
      <c r="EK761" s="242">
        <v>49.5</v>
      </c>
      <c r="EO761" s="244">
        <v>0.74351489783554559</v>
      </c>
      <c r="EP761" s="244"/>
      <c r="GA761" s="254">
        <v>8.7861792736852351</v>
      </c>
      <c r="GB761" s="254"/>
      <c r="GC761" s="254">
        <v>39.837442073906765</v>
      </c>
      <c r="GD761" s="254"/>
      <c r="GE761" s="254">
        <v>121.54681945776034</v>
      </c>
      <c r="GF761" s="254"/>
      <c r="GG761" s="254">
        <v>142.8945268720617</v>
      </c>
      <c r="GH761" s="254"/>
      <c r="GI761" s="254">
        <v>74.083782213834382</v>
      </c>
      <c r="GJ761" s="254"/>
      <c r="GK761" s="254">
        <v>12.691553417152948</v>
      </c>
      <c r="GL761" s="254"/>
      <c r="GM761" s="254">
        <v>0</v>
      </c>
      <c r="GN761" s="254"/>
      <c r="GO761" s="254">
        <v>63.881189383830289</v>
      </c>
      <c r="GP761" s="254"/>
      <c r="GQ761" s="254">
        <v>1854</v>
      </c>
      <c r="GR761" s="254"/>
      <c r="GS761" s="254">
        <v>81.8</v>
      </c>
      <c r="GT761" s="254"/>
      <c r="GU761" s="184">
        <v>64.3</v>
      </c>
      <c r="GV761" s="184"/>
      <c r="GW761" s="184">
        <v>62.300000000000004</v>
      </c>
      <c r="GX761" s="184"/>
      <c r="GY761" s="184">
        <v>47.300000000000004</v>
      </c>
      <c r="GZ761" s="184"/>
      <c r="HC761" s="184"/>
      <c r="HG761" s="184">
        <v>544</v>
      </c>
      <c r="HH761" s="184"/>
      <c r="HI761" s="184">
        <v>2783</v>
      </c>
      <c r="HJ761" s="184"/>
      <c r="HK761" s="184">
        <v>162</v>
      </c>
      <c r="HL761" s="184"/>
      <c r="HM761" s="184">
        <v>3977</v>
      </c>
      <c r="HO761" s="183">
        <v>454.20555570941923</v>
      </c>
      <c r="HQ761" s="154"/>
      <c r="HS761" s="238">
        <v>8</v>
      </c>
      <c r="HT761" s="154"/>
      <c r="HU761" s="239"/>
      <c r="HW761" s="239">
        <v>33.37478308</v>
      </c>
      <c r="HX761" s="239"/>
      <c r="HY761" s="154"/>
      <c r="HZ761" s="154"/>
      <c r="IA761" s="184">
        <v>1.0073063285698938</v>
      </c>
      <c r="IB761" s="184"/>
      <c r="IC761" s="184">
        <v>11.953368432362737</v>
      </c>
      <c r="ID761" s="184"/>
      <c r="IE761" s="185">
        <v>1.0073063285698938</v>
      </c>
      <c r="IF761" s="185"/>
      <c r="IG761" s="184">
        <v>11.953368432362737</v>
      </c>
    </row>
    <row r="762" spans="1:241" ht="15" customHeight="1" x14ac:dyDescent="0.25">
      <c r="A762" s="156">
        <v>759</v>
      </c>
      <c r="B762" s="155"/>
      <c r="C762" s="244"/>
      <c r="D762" s="244"/>
      <c r="E762" s="245">
        <v>145569</v>
      </c>
      <c r="F762" s="244"/>
      <c r="G762" s="244"/>
      <c r="H762" s="244"/>
      <c r="I762" s="244"/>
      <c r="J762" s="244"/>
      <c r="K762" s="244"/>
      <c r="L762" s="244"/>
      <c r="M762" s="244"/>
      <c r="N762" s="244"/>
      <c r="O762" s="244"/>
      <c r="P762" s="244"/>
      <c r="Q762" s="244"/>
      <c r="R762" s="244"/>
      <c r="S762" s="244"/>
      <c r="U762" s="244"/>
      <c r="V762" s="244"/>
      <c r="W762" s="244"/>
      <c r="X762" s="244"/>
      <c r="Y762" s="244"/>
      <c r="Z762" s="244"/>
      <c r="AA762" s="244"/>
      <c r="AB762" s="244"/>
      <c r="AC762" s="244"/>
      <c r="AD762" s="244"/>
      <c r="AE762" s="244"/>
      <c r="AF762" s="244"/>
      <c r="AG762" s="244"/>
      <c r="AH762" s="244"/>
      <c r="AI762" s="244"/>
      <c r="AJ762" s="244"/>
      <c r="AK762" s="244"/>
      <c r="AL762" s="244"/>
      <c r="AM762" s="244"/>
      <c r="AN762" s="244"/>
      <c r="AO762" s="244"/>
      <c r="AP762" s="244"/>
      <c r="AQ762" s="244"/>
      <c r="AR762" s="244"/>
      <c r="AS762" s="244"/>
      <c r="AT762" s="244"/>
      <c r="AU762" s="244"/>
      <c r="AV762" s="244"/>
      <c r="AW762" s="244"/>
      <c r="AX762" s="244"/>
      <c r="AY762" s="244"/>
      <c r="AZ762" s="244"/>
      <c r="BA762" s="244"/>
      <c r="BB762" s="244"/>
      <c r="BC762" s="244">
        <v>224</v>
      </c>
      <c r="BD762" s="244"/>
      <c r="BE762" s="244">
        <v>98</v>
      </c>
      <c r="BF762" s="244"/>
      <c r="BG762" s="244">
        <v>77</v>
      </c>
      <c r="BH762" s="244"/>
      <c r="BI762" s="244">
        <v>49</v>
      </c>
      <c r="BJ762" s="244"/>
      <c r="BK762" s="244"/>
      <c r="BL762" s="244"/>
      <c r="BM762" s="244"/>
      <c r="BN762" s="244"/>
      <c r="BO762" s="244"/>
      <c r="BP762" s="244"/>
      <c r="BQ762" s="244"/>
      <c r="BR762" s="244"/>
      <c r="BS762" s="244"/>
      <c r="BT762" s="244"/>
      <c r="BU762" s="244"/>
      <c r="BW762" s="244"/>
      <c r="BX762" s="244"/>
      <c r="BY762" s="244"/>
      <c r="BZ762" s="244"/>
      <c r="CA762" s="244"/>
      <c r="CB762" s="244"/>
      <c r="CC762" s="244"/>
      <c r="CE762" s="244"/>
      <c r="CF762" s="244"/>
      <c r="CG762" s="244"/>
      <c r="CH762" s="244"/>
      <c r="CI762" s="244"/>
      <c r="CJ762" s="244"/>
      <c r="CK762" s="244"/>
      <c r="CL762" s="244"/>
      <c r="CM762" s="244"/>
      <c r="CN762" s="244"/>
      <c r="CO762" s="257">
        <v>5</v>
      </c>
      <c r="CP762" s="244"/>
      <c r="CQ762" s="244"/>
      <c r="CR762" s="244"/>
      <c r="CS762" s="244"/>
      <c r="CT762" s="244"/>
      <c r="CU762" s="244"/>
      <c r="CV762" s="244"/>
      <c r="CW762" s="244"/>
      <c r="CX762" s="244"/>
      <c r="CY762" s="244"/>
      <c r="CZ762" s="244"/>
      <c r="DA762" s="244"/>
      <c r="DE762" s="244"/>
      <c r="DF762" s="244"/>
      <c r="DG762" s="244"/>
      <c r="DH762" s="244"/>
      <c r="DI762" s="244"/>
      <c r="DJ762" s="244"/>
      <c r="DK762" s="244"/>
      <c r="DL762" s="244"/>
      <c r="DM762" s="244"/>
      <c r="DN762" s="244"/>
      <c r="DO762" s="244"/>
      <c r="DP762" s="244"/>
      <c r="DQ762" s="244"/>
      <c r="DR762" s="244"/>
      <c r="DS762" s="244"/>
      <c r="DT762" s="244"/>
      <c r="DU762" s="244"/>
      <c r="DV762" s="244"/>
      <c r="DW762" s="244"/>
      <c r="DX762" s="244"/>
      <c r="DY762" s="244"/>
      <c r="DZ762" s="244"/>
      <c r="EA762" s="244"/>
      <c r="EB762" s="244"/>
      <c r="EC762" s="245">
        <v>405000</v>
      </c>
      <c r="ED762" s="244"/>
      <c r="EE762" s="245">
        <v>345000</v>
      </c>
      <c r="EK762" s="242">
        <v>26.900000000000002</v>
      </c>
      <c r="EO762" s="244"/>
      <c r="EP762" s="244"/>
      <c r="GA762" s="254">
        <v>8.8879699557303162</v>
      </c>
      <c r="GB762" s="254"/>
      <c r="GC762" s="254">
        <v>45.799138876667769</v>
      </c>
      <c r="GD762" s="254"/>
      <c r="GE762" s="254">
        <v>104.41154624737484</v>
      </c>
      <c r="GF762" s="254"/>
      <c r="GG762" s="254">
        <v>130.71276097966492</v>
      </c>
      <c r="GH762" s="254"/>
      <c r="GI762" s="254">
        <v>73.52131623692236</v>
      </c>
      <c r="GJ762" s="254"/>
      <c r="GK762" s="254">
        <v>13.393928419892589</v>
      </c>
      <c r="GL762" s="254"/>
      <c r="GM762" s="254">
        <v>0</v>
      </c>
      <c r="GN762" s="254"/>
      <c r="GO762" s="254">
        <v>60.657092282424614</v>
      </c>
      <c r="GP762" s="254"/>
      <c r="GQ762" s="254">
        <v>1864</v>
      </c>
      <c r="GR762" s="254"/>
      <c r="GS762" s="254">
        <v>81.599999999999994</v>
      </c>
      <c r="GT762" s="254"/>
      <c r="GU762" s="184">
        <v>69.2</v>
      </c>
      <c r="GV762" s="184"/>
      <c r="GW762" s="184">
        <v>59.7</v>
      </c>
      <c r="GX762" s="184"/>
      <c r="GY762" s="184">
        <v>38.299999999999997</v>
      </c>
      <c r="GZ762" s="184"/>
      <c r="HC762" s="184"/>
      <c r="HG762" s="184">
        <v>572</v>
      </c>
      <c r="HH762" s="184"/>
      <c r="HI762" s="184">
        <v>2852</v>
      </c>
      <c r="HJ762" s="184"/>
      <c r="HK762" s="184">
        <v>227</v>
      </c>
      <c r="HL762" s="184"/>
      <c r="HM762" s="184">
        <v>4181</v>
      </c>
      <c r="HO762" s="183">
        <v>451.74594635603097</v>
      </c>
      <c r="HQ762" s="154"/>
      <c r="HS762" s="238">
        <v>8</v>
      </c>
      <c r="HT762" s="154"/>
      <c r="HU762" s="239"/>
      <c r="HW762" s="239">
        <v>33.870407929999999</v>
      </c>
      <c r="HX762" s="239"/>
      <c r="HY762" s="154"/>
      <c r="HZ762" s="154"/>
      <c r="IA762" s="184">
        <v>0.39947269604122559</v>
      </c>
      <c r="IB762" s="184"/>
      <c r="IC762" s="184">
        <v>11.451550619848467</v>
      </c>
      <c r="ID762" s="184"/>
      <c r="IE762" s="185">
        <v>0.39947269604122559</v>
      </c>
      <c r="IF762" s="185"/>
      <c r="IG762" s="184">
        <v>11.451550619848467</v>
      </c>
    </row>
    <row r="763" spans="1:241" ht="15" customHeight="1" x14ac:dyDescent="0.25">
      <c r="A763" s="156">
        <v>760</v>
      </c>
      <c r="B763" s="155"/>
      <c r="C763" s="244"/>
      <c r="D763" s="244"/>
      <c r="E763" s="245">
        <v>146596</v>
      </c>
      <c r="F763" s="244"/>
      <c r="G763" s="244"/>
      <c r="H763" s="244"/>
      <c r="I763" s="244"/>
      <c r="J763" s="244"/>
      <c r="K763" s="244"/>
      <c r="L763" s="244"/>
      <c r="M763" s="244"/>
      <c r="N763" s="244"/>
      <c r="O763" s="244"/>
      <c r="P763" s="244"/>
      <c r="Q763" s="244"/>
      <c r="R763" s="244"/>
      <c r="S763" s="244"/>
      <c r="U763" s="244"/>
      <c r="V763" s="244"/>
      <c r="W763" s="244"/>
      <c r="X763" s="244"/>
      <c r="Y763" s="244"/>
      <c r="Z763" s="244"/>
      <c r="AA763" s="244"/>
      <c r="AB763" s="244"/>
      <c r="AC763" s="244"/>
      <c r="AD763" s="244"/>
      <c r="AE763" s="244"/>
      <c r="AF763" s="244"/>
      <c r="AG763" s="244"/>
      <c r="AH763" s="244"/>
      <c r="AI763" s="244"/>
      <c r="AJ763" s="244"/>
      <c r="AK763" s="244"/>
      <c r="AL763" s="244"/>
      <c r="AM763" s="244"/>
      <c r="AN763" s="244"/>
      <c r="AO763" s="244"/>
      <c r="AP763" s="244"/>
      <c r="AQ763" s="244"/>
      <c r="AR763" s="244"/>
      <c r="AS763" s="244"/>
      <c r="AT763" s="244"/>
      <c r="AU763" s="244"/>
      <c r="AV763" s="244"/>
      <c r="AW763" s="244"/>
      <c r="AX763" s="244"/>
      <c r="AY763" s="244"/>
      <c r="AZ763" s="244"/>
      <c r="BA763" s="244"/>
      <c r="BB763" s="244"/>
      <c r="BC763" s="244">
        <v>193</v>
      </c>
      <c r="BD763" s="244"/>
      <c r="BE763" s="244">
        <v>79</v>
      </c>
      <c r="BF763" s="244"/>
      <c r="BG763" s="244">
        <v>76</v>
      </c>
      <c r="BH763" s="244"/>
      <c r="BI763" s="244">
        <v>36</v>
      </c>
      <c r="BJ763" s="244"/>
      <c r="BK763" s="244"/>
      <c r="BL763" s="244"/>
      <c r="BM763" s="244"/>
      <c r="BN763" s="244"/>
      <c r="BO763" s="244"/>
      <c r="BP763" s="244"/>
      <c r="BQ763" s="244"/>
      <c r="BR763" s="244"/>
      <c r="BS763" s="244"/>
      <c r="BT763" s="244"/>
      <c r="BU763" s="244"/>
      <c r="BW763" s="244"/>
      <c r="BX763" s="244"/>
      <c r="BY763" s="244"/>
      <c r="BZ763" s="244"/>
      <c r="CA763" s="244"/>
      <c r="CB763" s="244"/>
      <c r="CC763" s="244"/>
      <c r="CE763" s="244"/>
      <c r="CF763" s="244"/>
      <c r="CG763" s="244"/>
      <c r="CH763" s="244"/>
      <c r="CI763" s="244"/>
      <c r="CJ763" s="244"/>
      <c r="CK763" s="244"/>
      <c r="CL763" s="244"/>
      <c r="CM763" s="244"/>
      <c r="CN763" s="244"/>
      <c r="CO763" s="257">
        <v>5</v>
      </c>
      <c r="CP763" s="244"/>
      <c r="CQ763" s="244"/>
      <c r="CR763" s="244"/>
      <c r="CS763" s="244"/>
      <c r="CT763" s="244"/>
      <c r="CU763" s="244"/>
      <c r="CV763" s="244"/>
      <c r="CW763" s="244"/>
      <c r="CX763" s="244"/>
      <c r="CY763" s="244"/>
      <c r="CZ763" s="244"/>
      <c r="DA763" s="244"/>
      <c r="DE763" s="244"/>
      <c r="DF763" s="244"/>
      <c r="DG763" s="244"/>
      <c r="DH763" s="244"/>
      <c r="DI763" s="244"/>
      <c r="DJ763" s="244"/>
      <c r="DK763" s="244"/>
      <c r="DL763" s="244"/>
      <c r="DM763" s="244"/>
      <c r="DN763" s="244"/>
      <c r="DO763" s="244"/>
      <c r="DP763" s="244"/>
      <c r="DQ763" s="244"/>
      <c r="DR763" s="244"/>
      <c r="DS763" s="244"/>
      <c r="DT763" s="244"/>
      <c r="DU763" s="244"/>
      <c r="DV763" s="244"/>
      <c r="DW763" s="244"/>
      <c r="DX763" s="244"/>
      <c r="DY763" s="244"/>
      <c r="DZ763" s="244"/>
      <c r="EA763" s="244"/>
      <c r="EB763" s="244"/>
      <c r="EC763" s="245">
        <v>423000</v>
      </c>
      <c r="ED763" s="244"/>
      <c r="EE763" s="245">
        <v>355000</v>
      </c>
      <c r="EK763" s="242">
        <v>18.899999999999999</v>
      </c>
      <c r="EO763" s="244"/>
      <c r="EP763" s="244"/>
      <c r="GA763" s="254">
        <v>6.7739187886111232</v>
      </c>
      <c r="GB763" s="254"/>
      <c r="GC763" s="254">
        <v>41.909944398948433</v>
      </c>
      <c r="GD763" s="254"/>
      <c r="GE763" s="254">
        <v>109.52516432194268</v>
      </c>
      <c r="GF763" s="254"/>
      <c r="GG763" s="254">
        <v>125.94525622414888</v>
      </c>
      <c r="GH763" s="254"/>
      <c r="GI763" s="254">
        <v>73.222451161948243</v>
      </c>
      <c r="GJ763" s="254"/>
      <c r="GK763" s="254">
        <v>11.565215540143315</v>
      </c>
      <c r="GL763" s="254"/>
      <c r="GM763" s="254">
        <v>0.54591845496030322</v>
      </c>
      <c r="GN763" s="254"/>
      <c r="GO763" s="254">
        <v>59.396710580668262</v>
      </c>
      <c r="GP763" s="254"/>
      <c r="GQ763" s="254">
        <v>1861</v>
      </c>
      <c r="GR763" s="254"/>
      <c r="GS763" s="254">
        <v>80.900000000000006</v>
      </c>
      <c r="GT763" s="254"/>
      <c r="GU763" s="184">
        <v>70.599999999999994</v>
      </c>
      <c r="GV763" s="184"/>
      <c r="GW763" s="184">
        <v>43.9</v>
      </c>
      <c r="GX763" s="184"/>
      <c r="GY763" s="184">
        <v>21.4</v>
      </c>
      <c r="GZ763" s="184"/>
      <c r="HC763" s="184"/>
      <c r="HG763" s="184">
        <v>642</v>
      </c>
      <c r="HH763" s="184"/>
      <c r="HI763" s="184">
        <v>2605</v>
      </c>
      <c r="HJ763" s="184"/>
      <c r="HK763" s="184">
        <v>237</v>
      </c>
      <c r="HL763" s="184"/>
      <c r="HM763" s="184">
        <v>4105</v>
      </c>
      <c r="HO763" s="183">
        <v>451.93549273331683</v>
      </c>
      <c r="HQ763" s="154"/>
      <c r="HS763" s="238">
        <v>8</v>
      </c>
      <c r="HT763" s="154"/>
      <c r="HU763" s="239"/>
      <c r="HW763" s="239">
        <v>34.765900960000003</v>
      </c>
      <c r="HX763" s="239"/>
      <c r="HY763" s="154"/>
      <c r="HZ763" s="154"/>
      <c r="IA763" s="184">
        <v>0.67225083022977539</v>
      </c>
      <c r="IB763" s="184"/>
      <c r="IC763" s="184">
        <v>10.554338034607474</v>
      </c>
      <c r="ID763" s="184"/>
      <c r="IE763" s="185">
        <v>0.67225083022977539</v>
      </c>
      <c r="IF763" s="185"/>
      <c r="IG763" s="184">
        <v>10.554338034607474</v>
      </c>
    </row>
    <row r="764" spans="1:241" ht="15" customHeight="1" x14ac:dyDescent="0.25">
      <c r="A764" s="198">
        <v>761</v>
      </c>
      <c r="B764" s="155"/>
      <c r="C764" s="244"/>
      <c r="D764" s="244"/>
      <c r="E764" s="245">
        <v>148008</v>
      </c>
      <c r="F764" s="244"/>
      <c r="G764" s="244"/>
      <c r="H764" s="244"/>
      <c r="I764" s="244"/>
      <c r="J764" s="244"/>
      <c r="K764" s="244"/>
      <c r="L764" s="244"/>
      <c r="M764" s="244"/>
      <c r="N764" s="244"/>
      <c r="O764" s="244"/>
      <c r="P764" s="244"/>
      <c r="Q764" s="244"/>
      <c r="R764" s="244"/>
      <c r="S764" s="244"/>
      <c r="U764" s="244"/>
      <c r="V764" s="244"/>
      <c r="W764" s="244"/>
      <c r="X764" s="244"/>
      <c r="Y764" s="244"/>
      <c r="Z764" s="244"/>
      <c r="AA764" s="244"/>
      <c r="AB764" s="244"/>
      <c r="AC764" s="244"/>
      <c r="AD764" s="244"/>
      <c r="AE764" s="244"/>
      <c r="AF764" s="244"/>
      <c r="AG764" s="244"/>
      <c r="AH764" s="244"/>
      <c r="AI764" s="244"/>
      <c r="AJ764" s="244"/>
      <c r="AK764" s="244"/>
      <c r="AL764" s="244"/>
      <c r="AM764" s="244"/>
      <c r="AN764" s="244"/>
      <c r="AO764" s="244"/>
      <c r="AP764" s="244"/>
      <c r="AQ764" s="244"/>
      <c r="AR764" s="244"/>
      <c r="AS764" s="244"/>
      <c r="AT764" s="244"/>
      <c r="AU764" s="244"/>
      <c r="AV764" s="244"/>
      <c r="AW764" s="244"/>
      <c r="AX764" s="244"/>
      <c r="AY764" s="244"/>
      <c r="AZ764" s="244"/>
      <c r="BA764" s="244"/>
      <c r="BB764" s="244"/>
      <c r="BC764" s="244">
        <v>183</v>
      </c>
      <c r="BD764" s="244"/>
      <c r="BE764" s="244">
        <v>87</v>
      </c>
      <c r="BF764" s="244"/>
      <c r="BG764" s="244">
        <v>61</v>
      </c>
      <c r="BH764" s="244"/>
      <c r="BI764" s="244">
        <v>21</v>
      </c>
      <c r="BJ764" s="244"/>
      <c r="BK764" s="244"/>
      <c r="BL764" s="244"/>
      <c r="BM764" s="244"/>
      <c r="BN764" s="244"/>
      <c r="BO764" s="244"/>
      <c r="BP764" s="244"/>
      <c r="BQ764" s="244"/>
      <c r="BR764" s="244"/>
      <c r="BS764" s="244"/>
      <c r="BT764" s="244"/>
      <c r="BU764" s="244"/>
      <c r="BW764" s="244"/>
      <c r="BX764" s="244"/>
      <c r="BY764" s="244"/>
      <c r="BZ764" s="244"/>
      <c r="CA764" s="244"/>
      <c r="CB764" s="244"/>
      <c r="CC764" s="244"/>
      <c r="CE764" s="244"/>
      <c r="CF764" s="244"/>
      <c r="CG764" s="244"/>
      <c r="CH764" s="244"/>
      <c r="CI764" s="244"/>
      <c r="CJ764" s="244"/>
      <c r="CK764" s="244"/>
      <c r="CL764" s="244"/>
      <c r="CM764" s="244"/>
      <c r="CN764" s="244"/>
      <c r="CO764" s="257">
        <v>4.5999999999999996</v>
      </c>
      <c r="CP764" s="244"/>
      <c r="CQ764" s="244"/>
      <c r="CR764" s="244"/>
      <c r="CS764" s="244"/>
      <c r="CT764" s="244"/>
      <c r="CU764" s="244"/>
      <c r="CV764" s="244"/>
      <c r="CW764" s="244"/>
      <c r="CX764" s="244"/>
      <c r="CY764" s="244"/>
      <c r="CZ764" s="244"/>
      <c r="DA764" s="244"/>
      <c r="DE764" s="244"/>
      <c r="DF764" s="244"/>
      <c r="DG764" s="244"/>
      <c r="DH764" s="244"/>
      <c r="DI764" s="244"/>
      <c r="DJ764" s="244"/>
      <c r="DK764" s="244"/>
      <c r="DL764" s="244"/>
      <c r="DM764" s="244"/>
      <c r="DN764" s="244"/>
      <c r="DO764" s="244"/>
      <c r="DP764" s="244"/>
      <c r="DQ764" s="244"/>
      <c r="DR764" s="244"/>
      <c r="DS764" s="244"/>
      <c r="DT764" s="244"/>
      <c r="DU764" s="244"/>
      <c r="DV764" s="244"/>
      <c r="DW764" s="244"/>
      <c r="DX764" s="244"/>
      <c r="DY764" s="244"/>
      <c r="DZ764" s="244"/>
      <c r="EA764" s="244"/>
      <c r="EB764" s="244"/>
      <c r="EC764" s="245">
        <v>448000</v>
      </c>
      <c r="ED764" s="244"/>
      <c r="EE764" s="245">
        <v>380000</v>
      </c>
      <c r="EK764" s="242">
        <v>11.4</v>
      </c>
      <c r="EO764" s="244"/>
      <c r="EP764" s="244"/>
      <c r="GA764" s="254">
        <v>5.8329650905827632</v>
      </c>
      <c r="GB764" s="254"/>
      <c r="GC764" s="254">
        <v>42.757417102919113</v>
      </c>
      <c r="GD764" s="254"/>
      <c r="GE764" s="254">
        <v>116.67079514448776</v>
      </c>
      <c r="GF764" s="254"/>
      <c r="GG764" s="254">
        <v>128.83245586813104</v>
      </c>
      <c r="GH764" s="254"/>
      <c r="GI764" s="254">
        <v>67.194403534486185</v>
      </c>
      <c r="GJ764" s="254"/>
      <c r="GK764" s="254">
        <v>13.378507514568589</v>
      </c>
      <c r="GL764" s="254"/>
      <c r="GM764" s="254">
        <v>0.52452137424742773</v>
      </c>
      <c r="GN764" s="254"/>
      <c r="GO764" s="254">
        <v>58.364539170794437</v>
      </c>
      <c r="GP764" s="254"/>
      <c r="GQ764" s="254">
        <v>1846</v>
      </c>
      <c r="GR764" s="254"/>
      <c r="GS764" s="254">
        <v>82.6</v>
      </c>
      <c r="GT764" s="254"/>
      <c r="GU764" s="184">
        <v>66.2</v>
      </c>
      <c r="GV764" s="184"/>
      <c r="GW764" s="184">
        <v>63</v>
      </c>
      <c r="GX764" s="184"/>
      <c r="GY764" s="184">
        <v>47.900000000000006</v>
      </c>
      <c r="GZ764" s="184"/>
      <c r="HC764" s="184"/>
      <c r="HG764" s="184">
        <v>755</v>
      </c>
      <c r="HH764" s="184"/>
      <c r="HI764" s="184">
        <v>2861</v>
      </c>
      <c r="HJ764" s="184"/>
      <c r="HK764" s="184">
        <v>268</v>
      </c>
      <c r="HL764" s="184"/>
      <c r="HM764" s="184">
        <v>4669</v>
      </c>
      <c r="HO764" s="183">
        <v>452.26336325684196</v>
      </c>
      <c r="HQ764" s="154"/>
      <c r="HS764" s="238">
        <v>8</v>
      </c>
      <c r="HT764" s="154"/>
      <c r="HU764" s="239"/>
      <c r="HW764" s="239">
        <v>33.368938350000001</v>
      </c>
      <c r="HX764" s="239"/>
      <c r="HY764" s="154"/>
      <c r="HZ764" s="154"/>
      <c r="IA764" s="184">
        <v>0.53578545181812054</v>
      </c>
      <c r="IB764" s="184"/>
      <c r="IC764" s="184">
        <v>8.4386208661353965</v>
      </c>
      <c r="ID764" s="184"/>
      <c r="IE764" s="185">
        <v>0.53578545181812054</v>
      </c>
      <c r="IF764" s="185"/>
      <c r="IG764" s="184">
        <v>8.4386208661353965</v>
      </c>
    </row>
    <row r="765" spans="1:241" ht="15" customHeight="1" x14ac:dyDescent="0.25">
      <c r="A765" s="156">
        <v>762</v>
      </c>
      <c r="B765" s="155"/>
      <c r="C765" s="244"/>
      <c r="D765" s="244"/>
      <c r="E765" s="245">
        <v>148473</v>
      </c>
      <c r="F765" s="244"/>
      <c r="G765" s="244"/>
      <c r="H765" s="244"/>
      <c r="I765" s="244"/>
      <c r="J765" s="244"/>
      <c r="K765" s="244"/>
      <c r="L765" s="244"/>
      <c r="M765" s="244"/>
      <c r="N765" s="244"/>
      <c r="O765" s="244"/>
      <c r="P765" s="244"/>
      <c r="Q765" s="244"/>
      <c r="R765" s="244"/>
      <c r="S765" s="244"/>
      <c r="U765" s="244"/>
      <c r="V765" s="244"/>
      <c r="W765" s="244"/>
      <c r="X765" s="244"/>
      <c r="Y765" s="244"/>
      <c r="Z765" s="244"/>
      <c r="AA765" s="244"/>
      <c r="AB765" s="244"/>
      <c r="AC765" s="244"/>
      <c r="AD765" s="244"/>
      <c r="AE765" s="244"/>
      <c r="AF765" s="244"/>
      <c r="AG765" s="244"/>
      <c r="AH765" s="244"/>
      <c r="AI765" s="244"/>
      <c r="AJ765" s="244"/>
      <c r="AK765" s="244"/>
      <c r="AL765" s="244"/>
      <c r="AM765" s="244"/>
      <c r="AN765" s="244"/>
      <c r="AO765" s="244"/>
      <c r="AP765" s="244"/>
      <c r="AQ765" s="244"/>
      <c r="AR765" s="244"/>
      <c r="AS765" s="244"/>
      <c r="AT765" s="244"/>
      <c r="AU765" s="244"/>
      <c r="AV765" s="244"/>
      <c r="AW765" s="244"/>
      <c r="AX765" s="244"/>
      <c r="AY765" s="244"/>
      <c r="AZ765" s="244"/>
      <c r="BA765" s="244"/>
      <c r="BB765" s="244"/>
      <c r="BC765" s="244">
        <v>239</v>
      </c>
      <c r="BD765" s="244"/>
      <c r="BE765" s="244">
        <v>88</v>
      </c>
      <c r="BF765" s="244"/>
      <c r="BG765" s="244">
        <v>88</v>
      </c>
      <c r="BH765" s="244"/>
      <c r="BI765" s="244">
        <v>13</v>
      </c>
      <c r="BJ765" s="244"/>
      <c r="BK765" s="244"/>
      <c r="BL765" s="244"/>
      <c r="BM765" s="244"/>
      <c r="BN765" s="244"/>
      <c r="BO765" s="244"/>
      <c r="BP765" s="244"/>
      <c r="BQ765" s="244"/>
      <c r="BR765" s="244"/>
      <c r="BS765" s="244"/>
      <c r="BT765" s="244"/>
      <c r="BU765" s="244"/>
      <c r="BW765" s="244"/>
      <c r="BX765" s="244"/>
      <c r="BY765" s="244"/>
      <c r="BZ765" s="244"/>
      <c r="CA765" s="244"/>
      <c r="CB765" s="244"/>
      <c r="CC765" s="244"/>
      <c r="CE765" s="244"/>
      <c r="CF765" s="244"/>
      <c r="CG765" s="244"/>
      <c r="CH765" s="244"/>
      <c r="CI765" s="244"/>
      <c r="CJ765" s="244"/>
      <c r="CK765" s="244"/>
      <c r="CL765" s="244"/>
      <c r="CM765" s="244"/>
      <c r="CN765" s="244"/>
      <c r="CO765" s="257">
        <v>4.3</v>
      </c>
      <c r="CP765" s="244"/>
      <c r="CQ765" s="244"/>
      <c r="CR765" s="244"/>
      <c r="CS765" s="244"/>
      <c r="CT765" s="244"/>
      <c r="CU765" s="244"/>
      <c r="CV765" s="244"/>
      <c r="CW765" s="244"/>
      <c r="CX765" s="244"/>
      <c r="CY765" s="244"/>
      <c r="CZ765" s="244"/>
      <c r="DA765" s="244"/>
      <c r="DE765" s="244"/>
      <c r="DF765" s="244"/>
      <c r="DG765" s="244"/>
      <c r="DH765" s="244"/>
      <c r="DI765" s="244"/>
      <c r="DJ765" s="244"/>
      <c r="DK765" s="244"/>
      <c r="DL765" s="244"/>
      <c r="DM765" s="244"/>
      <c r="DN765" s="244"/>
      <c r="DO765" s="244"/>
      <c r="DP765" s="244"/>
      <c r="DQ765" s="244"/>
      <c r="DR765" s="244"/>
      <c r="DS765" s="244"/>
      <c r="DT765" s="244"/>
      <c r="DU765" s="244"/>
      <c r="DV765" s="244"/>
      <c r="DW765" s="244"/>
      <c r="DX765" s="244"/>
      <c r="DY765" s="244"/>
      <c r="DZ765" s="244"/>
      <c r="EA765" s="244"/>
      <c r="EB765" s="244"/>
      <c r="EC765" s="245">
        <v>505000</v>
      </c>
      <c r="ED765" s="244"/>
      <c r="EE765" s="245">
        <v>410000</v>
      </c>
      <c r="EK765" s="242">
        <v>11.1</v>
      </c>
      <c r="EO765" s="244"/>
      <c r="EP765" s="244"/>
      <c r="GA765" s="254">
        <v>6.6377216272681894</v>
      </c>
      <c r="GB765" s="254"/>
      <c r="GC765" s="254">
        <v>37.226413048363128</v>
      </c>
      <c r="GD765" s="254"/>
      <c r="GE765" s="254">
        <v>114.17178087300587</v>
      </c>
      <c r="GF765" s="254"/>
      <c r="GG765" s="254">
        <v>130.15755497085539</v>
      </c>
      <c r="GH765" s="254"/>
      <c r="GI765" s="254">
        <v>67.801202235745933</v>
      </c>
      <c r="GJ765" s="254"/>
      <c r="GK765" s="254">
        <v>16.163220569230898</v>
      </c>
      <c r="GL765" s="254"/>
      <c r="GM765" s="254">
        <v>1.0395049611529634</v>
      </c>
      <c r="GN765" s="254"/>
      <c r="GO765" s="254">
        <v>58.805074345289562</v>
      </c>
      <c r="GP765" s="254"/>
      <c r="GQ765" s="254">
        <v>1889</v>
      </c>
      <c r="GR765" s="254"/>
      <c r="GS765" s="254">
        <v>80.099999999999994</v>
      </c>
      <c r="GT765" s="254"/>
      <c r="GU765" s="184">
        <v>68.3</v>
      </c>
      <c r="GV765" s="184"/>
      <c r="GW765" s="184">
        <v>64.900000000000006</v>
      </c>
      <c r="GX765" s="184"/>
      <c r="GY765" s="184">
        <v>47.8</v>
      </c>
      <c r="GZ765" s="184"/>
      <c r="HC765" s="184"/>
      <c r="HG765" s="184">
        <v>787.48550946714818</v>
      </c>
      <c r="HH765" s="184"/>
      <c r="HI765" s="184">
        <v>2670.9216645125184</v>
      </c>
      <c r="HJ765" s="184"/>
      <c r="HK765" s="184">
        <v>313.79498727498037</v>
      </c>
      <c r="HL765" s="184"/>
      <c r="HM765" s="184">
        <v>4658.9561486495486</v>
      </c>
      <c r="HO765" s="183">
        <v>456.05642938219557</v>
      </c>
      <c r="HQ765" s="154"/>
      <c r="HS765" s="238">
        <v>8</v>
      </c>
      <c r="HT765" s="154"/>
      <c r="HU765" s="239"/>
      <c r="HW765" s="239">
        <v>31.325668059999998</v>
      </c>
      <c r="HX765" s="239"/>
      <c r="HY765" s="154"/>
      <c r="HZ765" s="154"/>
      <c r="IA765" s="184">
        <v>0.40074833063639415</v>
      </c>
      <c r="IB765" s="184"/>
      <c r="IC765" s="184">
        <v>10.553039373425047</v>
      </c>
      <c r="ID765" s="184"/>
      <c r="IE765" s="185">
        <v>0.40074833063639415</v>
      </c>
      <c r="IF765" s="185"/>
      <c r="IG765" s="184">
        <v>10.553039373425047</v>
      </c>
    </row>
    <row r="766" spans="1:241" ht="15" customHeight="1" x14ac:dyDescent="0.25">
      <c r="A766" s="156">
        <v>763</v>
      </c>
      <c r="B766" s="155"/>
      <c r="C766" s="244"/>
      <c r="D766" s="244"/>
      <c r="E766" s="245">
        <v>148901</v>
      </c>
      <c r="F766" s="244"/>
      <c r="G766" s="244"/>
      <c r="H766" s="244"/>
      <c r="I766" s="244"/>
      <c r="J766" s="244"/>
      <c r="K766" s="244"/>
      <c r="L766" s="244"/>
      <c r="M766" s="244"/>
      <c r="N766" s="244"/>
      <c r="O766" s="244"/>
      <c r="P766" s="244"/>
      <c r="Q766" s="244"/>
      <c r="R766" s="244"/>
      <c r="S766" s="244"/>
      <c r="U766" s="244"/>
      <c r="V766" s="244"/>
      <c r="W766" s="244"/>
      <c r="X766" s="244"/>
      <c r="Y766" s="244"/>
      <c r="Z766" s="244"/>
      <c r="AA766" s="244"/>
      <c r="AB766" s="244"/>
      <c r="AC766" s="244"/>
      <c r="AD766" s="244"/>
      <c r="AE766" s="244"/>
      <c r="AF766" s="244"/>
      <c r="AG766" s="244"/>
      <c r="AH766" s="244"/>
      <c r="AI766" s="244"/>
      <c r="AJ766" s="244"/>
      <c r="AK766" s="244"/>
      <c r="AL766" s="244"/>
      <c r="AM766" s="244"/>
      <c r="AN766" s="244"/>
      <c r="AO766" s="244"/>
      <c r="AP766" s="244"/>
      <c r="AQ766" s="244"/>
      <c r="AR766" s="244"/>
      <c r="AS766" s="244"/>
      <c r="AT766" s="244"/>
      <c r="AU766" s="244"/>
      <c r="AV766" s="244"/>
      <c r="AW766" s="244"/>
      <c r="AX766" s="244"/>
      <c r="AY766" s="244"/>
      <c r="AZ766" s="244"/>
      <c r="BA766" s="244"/>
      <c r="BB766" s="244"/>
      <c r="BC766" s="244">
        <v>180</v>
      </c>
      <c r="BD766" s="244"/>
      <c r="BE766" s="244">
        <v>62</v>
      </c>
      <c r="BF766" s="244"/>
      <c r="BG766" s="244">
        <v>92</v>
      </c>
      <c r="BH766" s="244"/>
      <c r="BI766" s="244">
        <v>3</v>
      </c>
      <c r="BJ766" s="244"/>
      <c r="BK766" s="244"/>
      <c r="BL766" s="244"/>
      <c r="BM766" s="244"/>
      <c r="BN766" s="244"/>
      <c r="BO766" s="244"/>
      <c r="BP766" s="244"/>
      <c r="BQ766" s="244"/>
      <c r="BR766" s="244"/>
      <c r="BS766" s="244"/>
      <c r="BT766" s="244"/>
      <c r="BU766" s="244"/>
      <c r="BW766" s="244"/>
      <c r="BX766" s="244"/>
      <c r="BY766" s="244"/>
      <c r="BZ766" s="244"/>
      <c r="CA766" s="244"/>
      <c r="CB766" s="244"/>
      <c r="CC766" s="244"/>
      <c r="CE766" s="244"/>
      <c r="CF766" s="244"/>
      <c r="CG766" s="244"/>
      <c r="CH766" s="244"/>
      <c r="CI766" s="244"/>
      <c r="CJ766" s="244"/>
      <c r="CK766" s="244"/>
      <c r="CL766" s="244"/>
      <c r="CM766" s="244"/>
      <c r="CN766" s="244"/>
      <c r="CO766" s="257">
        <v>3.8</v>
      </c>
      <c r="CP766" s="244"/>
      <c r="CQ766" s="244"/>
      <c r="CR766" s="244"/>
      <c r="CS766" s="244"/>
      <c r="CT766" s="244"/>
      <c r="CU766" s="244"/>
      <c r="CV766" s="244"/>
      <c r="CW766" s="244"/>
      <c r="CX766" s="244"/>
      <c r="CY766" s="244"/>
      <c r="CZ766" s="244"/>
      <c r="DA766" s="244"/>
      <c r="DE766" s="244"/>
      <c r="DF766" s="244"/>
      <c r="DG766" s="244"/>
      <c r="DH766" s="244"/>
      <c r="DI766" s="244"/>
      <c r="DJ766" s="244"/>
      <c r="DK766" s="244"/>
      <c r="DL766" s="244"/>
      <c r="DM766" s="244"/>
      <c r="DN766" s="244"/>
      <c r="DO766" s="244"/>
      <c r="DP766" s="244"/>
      <c r="DQ766" s="244"/>
      <c r="DR766" s="244"/>
      <c r="DS766" s="244"/>
      <c r="DT766" s="244"/>
      <c r="DU766" s="244"/>
      <c r="DV766" s="244"/>
      <c r="DW766" s="244"/>
      <c r="DX766" s="244"/>
      <c r="DY766" s="244"/>
      <c r="DZ766" s="244"/>
      <c r="EA766" s="244"/>
      <c r="EB766" s="244"/>
      <c r="EC766" s="245">
        <v>563000</v>
      </c>
      <c r="ED766" s="244"/>
      <c r="EE766" s="245">
        <v>460000</v>
      </c>
      <c r="EK766" s="242">
        <v>11.1</v>
      </c>
      <c r="EO766" s="244"/>
      <c r="EP766" s="244"/>
      <c r="GA766" s="254">
        <v>6.5542042425952483</v>
      </c>
      <c r="GC766" s="254">
        <v>43.605196480141757</v>
      </c>
      <c r="GE766" s="254">
        <v>119.69164893250412</v>
      </c>
      <c r="GG766" s="254">
        <v>135.12981107442087</v>
      </c>
      <c r="GI766" s="254">
        <v>66.93456230548054</v>
      </c>
      <c r="GK766" s="254">
        <v>14.171855351299879</v>
      </c>
      <c r="GM766" s="254">
        <v>0</v>
      </c>
      <c r="GO766" s="254">
        <v>60.968260179502657</v>
      </c>
      <c r="GP766" s="254"/>
      <c r="GQ766" s="254">
        <v>1814</v>
      </c>
      <c r="GR766" s="254"/>
      <c r="GS766" s="254">
        <v>84.9</v>
      </c>
      <c r="GT766" s="254"/>
      <c r="GU766" s="184">
        <v>71</v>
      </c>
      <c r="GV766" s="184"/>
      <c r="GW766" s="184">
        <v>62.8</v>
      </c>
      <c r="GX766" s="184"/>
      <c r="GY766" s="184">
        <v>46.9</v>
      </c>
      <c r="GZ766" s="184"/>
      <c r="HC766" s="184"/>
      <c r="HG766" s="184">
        <v>1014.3170419838477</v>
      </c>
      <c r="HH766" s="184"/>
      <c r="HI766" s="184">
        <v>3117.8158063853612</v>
      </c>
      <c r="HJ766" s="184"/>
      <c r="HK766" s="184">
        <v>401.48669329994237</v>
      </c>
      <c r="HL766" s="184"/>
      <c r="HM766" s="184">
        <v>5832.1573615831558</v>
      </c>
      <c r="HO766" s="183">
        <v>565.61085972850674</v>
      </c>
      <c r="HQ766" s="154"/>
      <c r="HS766" s="238">
        <v>8</v>
      </c>
      <c r="HT766" s="154"/>
      <c r="HU766" s="239"/>
      <c r="HW766" s="239">
        <v>30.695265339999999</v>
      </c>
      <c r="HX766" s="239"/>
      <c r="HY766" s="154"/>
      <c r="HZ766" s="154"/>
      <c r="IA766" s="184">
        <v>0.73271637618874108</v>
      </c>
      <c r="IB766" s="184"/>
      <c r="IC766" s="184">
        <v>9.9249763683747663</v>
      </c>
      <c r="ID766" s="184"/>
      <c r="IE766" s="185">
        <v>0.73271637618874108</v>
      </c>
      <c r="IF766" s="185"/>
      <c r="IG766" s="184">
        <v>9.9249763683747663</v>
      </c>
    </row>
    <row r="767" spans="1:241" ht="15" customHeight="1" x14ac:dyDescent="0.25">
      <c r="A767" s="156">
        <v>764</v>
      </c>
      <c r="B767" s="155"/>
      <c r="C767" s="244"/>
      <c r="D767" s="244"/>
      <c r="E767" s="245">
        <v>149914</v>
      </c>
      <c r="F767" s="244"/>
      <c r="G767" s="244"/>
      <c r="H767" s="244"/>
      <c r="I767" s="244"/>
      <c r="J767" s="244"/>
      <c r="K767" s="244"/>
      <c r="L767" s="244"/>
      <c r="M767" s="244"/>
      <c r="N767" s="244"/>
      <c r="O767" s="244"/>
      <c r="P767" s="244"/>
      <c r="Q767" s="244"/>
      <c r="R767" s="244"/>
      <c r="S767" s="244"/>
      <c r="U767" s="244"/>
      <c r="V767" s="244"/>
      <c r="W767" s="244"/>
      <c r="X767" s="244"/>
      <c r="Y767" s="244"/>
      <c r="Z767" s="244"/>
      <c r="AA767" s="244"/>
      <c r="AB767" s="244"/>
      <c r="AC767" s="244"/>
      <c r="AD767" s="244"/>
      <c r="AE767" s="244"/>
      <c r="AF767" s="244"/>
      <c r="AG767" s="244"/>
      <c r="AH767" s="244"/>
      <c r="AI767" s="244"/>
      <c r="AJ767" s="244"/>
      <c r="AK767" s="244"/>
      <c r="AL767" s="244"/>
      <c r="AM767" s="244"/>
      <c r="AN767" s="244"/>
      <c r="AO767" s="244"/>
      <c r="AP767" s="244"/>
      <c r="AQ767" s="244"/>
      <c r="AR767" s="244"/>
      <c r="AS767" s="244"/>
      <c r="AT767" s="244"/>
      <c r="AU767" s="244"/>
      <c r="AV767" s="244"/>
      <c r="AW767" s="244"/>
      <c r="AX767" s="244"/>
      <c r="AY767" s="244"/>
      <c r="AZ767" s="244"/>
      <c r="BA767" s="244"/>
      <c r="BB767" s="244"/>
      <c r="BC767" s="244">
        <v>128</v>
      </c>
      <c r="BD767" s="244"/>
      <c r="BE767" s="244">
        <v>59</v>
      </c>
      <c r="BF767" s="244"/>
      <c r="BG767" s="244">
        <v>32</v>
      </c>
      <c r="BH767" s="244"/>
      <c r="BI767" s="244">
        <v>11</v>
      </c>
      <c r="BJ767" s="244"/>
      <c r="BK767" s="244"/>
      <c r="BL767" s="244"/>
      <c r="BM767" s="244"/>
      <c r="BN767" s="244"/>
      <c r="BO767" s="244"/>
      <c r="BP767" s="244"/>
      <c r="BQ767" s="244"/>
      <c r="BR767" s="244"/>
      <c r="BS767" s="244"/>
      <c r="BT767" s="244"/>
      <c r="BU767" s="244"/>
      <c r="BW767" s="244"/>
      <c r="BX767" s="244"/>
      <c r="BY767" s="244"/>
      <c r="BZ767" s="244"/>
      <c r="CA767" s="244"/>
      <c r="CB767" s="244"/>
      <c r="CC767" s="244"/>
      <c r="CE767" s="244"/>
      <c r="CF767" s="244"/>
      <c r="CG767" s="244"/>
      <c r="CH767" s="244"/>
      <c r="CI767" s="244"/>
      <c r="CJ767" s="244"/>
      <c r="CK767" s="244"/>
      <c r="CL767" s="244"/>
      <c r="CM767" s="244"/>
      <c r="CN767" s="244"/>
      <c r="CO767" s="257">
        <v>4.3</v>
      </c>
      <c r="CP767" s="244"/>
      <c r="CQ767" s="244"/>
      <c r="CR767" s="244"/>
      <c r="CS767" s="244"/>
      <c r="CT767" s="244"/>
      <c r="CU767" s="244"/>
      <c r="CV767" s="244"/>
      <c r="CW767" s="244"/>
      <c r="CX767" s="244"/>
      <c r="CY767" s="244"/>
      <c r="CZ767" s="244"/>
      <c r="DA767" s="244"/>
      <c r="DE767" s="244"/>
      <c r="DF767" s="244"/>
      <c r="DG767" s="244"/>
      <c r="DH767" s="244"/>
      <c r="DI767" s="244"/>
      <c r="DJ767" s="244"/>
      <c r="DK767" s="244"/>
      <c r="DL767" s="244"/>
      <c r="DM767" s="244"/>
      <c r="DN767" s="244"/>
      <c r="DO767" s="244"/>
      <c r="DP767" s="244"/>
      <c r="DQ767" s="244"/>
      <c r="DR767" s="244"/>
      <c r="DS767" s="244"/>
      <c r="DT767" s="244"/>
      <c r="DU767" s="244"/>
      <c r="DV767" s="244"/>
      <c r="DW767" s="244"/>
      <c r="DX767" s="244"/>
      <c r="DY767" s="244"/>
      <c r="DZ767" s="244"/>
      <c r="EA767" s="244"/>
      <c r="EB767" s="244"/>
      <c r="EC767" s="245">
        <v>660010</v>
      </c>
      <c r="ED767" s="244"/>
      <c r="EE767" s="245">
        <v>520000</v>
      </c>
      <c r="EK767" s="242">
        <v>10.5</v>
      </c>
      <c r="EO767" s="244"/>
      <c r="EP767" s="244"/>
      <c r="GA767" s="254">
        <v>6.8220515285251055</v>
      </c>
      <c r="GC767" s="254">
        <v>45.785177795517868</v>
      </c>
      <c r="GE767" s="254">
        <v>119.95002765052836</v>
      </c>
      <c r="GG767" s="254">
        <v>145.79323995846119</v>
      </c>
      <c r="GI767" s="254">
        <v>70.819357314807448</v>
      </c>
      <c r="GK767" s="254">
        <v>15.990109223186545</v>
      </c>
      <c r="GM767" s="254">
        <v>0</v>
      </c>
      <c r="GO767" s="254">
        <v>63.42434369648231</v>
      </c>
      <c r="GP767" s="254"/>
      <c r="GQ767" s="254">
        <v>1804</v>
      </c>
      <c r="GR767" s="254"/>
      <c r="GS767" s="254">
        <v>59.259259259259252</v>
      </c>
      <c r="GT767" s="254"/>
      <c r="GU767" s="184">
        <v>66.666666666666657</v>
      </c>
      <c r="GV767" s="184"/>
      <c r="GW767" s="184">
        <v>64.584464964693112</v>
      </c>
      <c r="GX767" s="184"/>
      <c r="GY767" s="184">
        <v>49.972840847365561</v>
      </c>
      <c r="GZ767" s="184"/>
      <c r="HC767" s="184"/>
      <c r="HG767" s="184">
        <v>924.59050169980424</v>
      </c>
      <c r="HH767" s="184"/>
      <c r="HI767" s="184">
        <v>2858.117853095704</v>
      </c>
      <c r="HJ767" s="184"/>
      <c r="HK767" s="184">
        <v>407.56670444009478</v>
      </c>
      <c r="HL767" s="184"/>
      <c r="HM767" s="184">
        <v>5499.8969815596993</v>
      </c>
      <c r="HO767" s="183">
        <v>709.22462589241297</v>
      </c>
      <c r="HQ767" s="154"/>
      <c r="HS767" s="238">
        <v>8</v>
      </c>
      <c r="HT767" s="154"/>
      <c r="HU767" s="239"/>
      <c r="HW767" s="239">
        <v>26.013535350000002</v>
      </c>
      <c r="HX767" s="239"/>
      <c r="HY767" s="154"/>
      <c r="HZ767" s="154"/>
      <c r="IA767" s="184">
        <v>1.2400406134275515</v>
      </c>
      <c r="IB767" s="184"/>
      <c r="IC767" s="184">
        <v>11.868960157092275</v>
      </c>
      <c r="ID767" s="184"/>
      <c r="IE767" s="185">
        <v>1.2400406134275515</v>
      </c>
      <c r="IF767" s="185"/>
      <c r="IG767" s="184">
        <v>11.868960157092275</v>
      </c>
    </row>
    <row r="768" spans="1:241" ht="15" customHeight="1" x14ac:dyDescent="0.25">
      <c r="A768" s="156">
        <v>765</v>
      </c>
      <c r="B768" s="155"/>
      <c r="C768" s="244"/>
      <c r="D768" s="244"/>
      <c r="E768" s="245">
        <v>150960</v>
      </c>
      <c r="F768" s="244"/>
      <c r="G768" s="244"/>
      <c r="H768" s="244"/>
      <c r="I768" s="244"/>
      <c r="J768" s="244"/>
      <c r="K768" s="244"/>
      <c r="L768" s="244"/>
      <c r="M768" s="244"/>
      <c r="N768" s="244"/>
      <c r="O768" s="244"/>
      <c r="P768" s="244"/>
      <c r="Q768" s="244"/>
      <c r="R768" s="244"/>
      <c r="S768" s="244"/>
      <c r="U768" s="244"/>
      <c r="V768" s="244"/>
      <c r="W768" s="244"/>
      <c r="X768" s="244"/>
      <c r="Y768" s="244"/>
      <c r="Z768" s="244"/>
      <c r="AA768" s="244"/>
      <c r="AB768" s="244"/>
      <c r="AC768" s="244"/>
      <c r="AD768" s="244"/>
      <c r="AE768" s="244"/>
      <c r="AF768" s="244"/>
      <c r="AG768" s="244"/>
      <c r="AH768" s="244"/>
      <c r="AI768" s="244"/>
      <c r="AJ768" s="244"/>
      <c r="AK768" s="244"/>
      <c r="AL768" s="244"/>
      <c r="AM768" s="244"/>
      <c r="AN768" s="244"/>
      <c r="AO768" s="244"/>
      <c r="AP768" s="244"/>
      <c r="AQ768" s="244"/>
      <c r="AR768" s="244"/>
      <c r="AS768" s="244"/>
      <c r="AT768" s="244"/>
      <c r="AU768" s="244"/>
      <c r="AV768" s="244"/>
      <c r="AW768" s="244"/>
      <c r="AX768" s="244"/>
      <c r="AY768" s="244"/>
      <c r="AZ768" s="244"/>
      <c r="BA768" s="244"/>
      <c r="BB768" s="244"/>
      <c r="BC768" s="244">
        <v>510</v>
      </c>
      <c r="BD768" s="244"/>
      <c r="BE768" s="244">
        <v>230</v>
      </c>
      <c r="BF768" s="244"/>
      <c r="BG768" s="244">
        <v>154</v>
      </c>
      <c r="BH768" s="244"/>
      <c r="BI768" s="244">
        <v>126</v>
      </c>
      <c r="BJ768" s="244"/>
      <c r="BK768" s="244"/>
      <c r="BL768" s="244"/>
      <c r="BM768" s="244"/>
      <c r="BN768" s="244"/>
      <c r="BO768" s="244"/>
      <c r="BP768" s="244"/>
      <c r="BQ768" s="244"/>
      <c r="BR768" s="244"/>
      <c r="BS768" s="244"/>
      <c r="BT768" s="244"/>
      <c r="BU768" s="244"/>
      <c r="BW768" s="244"/>
      <c r="BX768" s="244"/>
      <c r="BY768" s="244"/>
      <c r="BZ768" s="244"/>
      <c r="CA768" s="244"/>
      <c r="CB768" s="244"/>
      <c r="CC768" s="244"/>
      <c r="CE768" s="244"/>
      <c r="CF768" s="244"/>
      <c r="CG768" s="244"/>
      <c r="CH768" s="244"/>
      <c r="CI768" s="244"/>
      <c r="CJ768" s="244"/>
      <c r="CK768" s="244"/>
      <c r="CL768" s="244"/>
      <c r="CM768" s="244"/>
      <c r="CN768" s="244"/>
      <c r="CO768" s="257">
        <v>5.7</v>
      </c>
      <c r="CP768" s="244"/>
      <c r="CQ768" s="244"/>
      <c r="CR768" s="244"/>
      <c r="CS768" s="244"/>
      <c r="CT768" s="244"/>
      <c r="CU768" s="244"/>
      <c r="CV768" s="244"/>
      <c r="CW768" s="244"/>
      <c r="CX768" s="244"/>
      <c r="CY768" s="244"/>
      <c r="CZ768" s="244"/>
      <c r="DA768" s="244"/>
      <c r="DE768" s="244"/>
      <c r="DF768" s="244"/>
      <c r="DG768" s="244"/>
      <c r="DH768" s="244"/>
      <c r="DI768" s="244"/>
      <c r="DJ768" s="244"/>
      <c r="DK768" s="244"/>
      <c r="DL768" s="244"/>
      <c r="DM768" s="244"/>
      <c r="DN768" s="244"/>
      <c r="DO768" s="244"/>
      <c r="DP768" s="244"/>
      <c r="DQ768" s="244"/>
      <c r="DR768" s="244"/>
      <c r="DS768" s="244"/>
      <c r="DT768" s="244"/>
      <c r="DU768" s="244"/>
      <c r="DV768" s="244"/>
      <c r="DW768" s="244"/>
      <c r="DX768" s="244"/>
      <c r="DY768" s="244"/>
      <c r="DZ768" s="244"/>
      <c r="EA768" s="244"/>
      <c r="EB768" s="244"/>
      <c r="EC768" s="245">
        <v>675000</v>
      </c>
      <c r="ED768" s="244"/>
      <c r="EE768" s="245">
        <v>550000</v>
      </c>
      <c r="EK768" s="242">
        <v>8.5</v>
      </c>
      <c r="EO768" s="244"/>
      <c r="EP768" s="244"/>
      <c r="GA768" s="254">
        <v>4.473326530324707</v>
      </c>
      <c r="GB768" s="254"/>
      <c r="GC768" s="254">
        <v>36.275909986717167</v>
      </c>
      <c r="GD768" s="254"/>
      <c r="GE768" s="254">
        <v>109.14845208747188</v>
      </c>
      <c r="GF768" s="254"/>
      <c r="GG768" s="254">
        <v>139.25615991698791</v>
      </c>
      <c r="GH768" s="254"/>
      <c r="GI768" s="254">
        <v>62.716023916828178</v>
      </c>
      <c r="GJ768" s="254"/>
      <c r="GK768" s="254">
        <v>15.064229559602515</v>
      </c>
      <c r="GL768" s="254"/>
      <c r="GM768" s="254">
        <v>0</v>
      </c>
      <c r="GN768" s="254"/>
      <c r="GO768" s="254">
        <v>58.403314814259247</v>
      </c>
      <c r="GP768" s="254"/>
      <c r="GQ768" s="254">
        <v>1769</v>
      </c>
      <c r="GR768" s="254"/>
      <c r="GS768" s="254">
        <v>87.7</v>
      </c>
      <c r="GT768" s="254"/>
      <c r="GU768" s="184">
        <v>76.599999999999994</v>
      </c>
      <c r="GV768" s="184"/>
      <c r="GW768" s="184">
        <v>69.5</v>
      </c>
      <c r="GX768" s="184"/>
      <c r="GY768" s="184">
        <v>54.4</v>
      </c>
      <c r="GZ768" s="184"/>
      <c r="HC768" s="184"/>
      <c r="HG768" s="184">
        <v>956.84934563234287</v>
      </c>
      <c r="HH768" s="184"/>
      <c r="HI768" s="184">
        <v>2590.6966959692481</v>
      </c>
      <c r="HJ768" s="184"/>
      <c r="HK768" s="184">
        <v>288.77598505759585</v>
      </c>
      <c r="HL768" s="184"/>
      <c r="HM768" s="184">
        <v>5022.0247467632225</v>
      </c>
      <c r="HO768" s="183">
        <v>734.43442501780646</v>
      </c>
      <c r="HQ768" s="154"/>
      <c r="HS768" s="238">
        <v>9</v>
      </c>
      <c r="HT768" s="154"/>
      <c r="HU768" s="239"/>
      <c r="HW768" s="239">
        <v>26.63512798</v>
      </c>
      <c r="HX768" s="239"/>
      <c r="HY768" s="154"/>
      <c r="HZ768" s="154"/>
      <c r="IA768" s="184"/>
      <c r="IB768" s="184"/>
      <c r="ID768" s="184"/>
      <c r="IE768" s="185"/>
      <c r="IF768" s="185"/>
      <c r="IG768" s="184"/>
    </row>
    <row r="769" spans="1:241" ht="15" customHeight="1" x14ac:dyDescent="0.25">
      <c r="A769" s="156">
        <v>766</v>
      </c>
      <c r="B769" s="155"/>
      <c r="C769" s="244"/>
      <c r="D769" s="244"/>
      <c r="E769" s="245">
        <v>152112</v>
      </c>
      <c r="F769" s="244"/>
      <c r="G769" s="244"/>
      <c r="H769" s="244"/>
      <c r="I769" s="244"/>
      <c r="J769" s="244"/>
      <c r="K769" s="244"/>
      <c r="L769" s="244"/>
      <c r="M769" s="244"/>
      <c r="N769" s="244"/>
      <c r="O769" s="244"/>
      <c r="P769" s="244"/>
      <c r="Q769" s="244"/>
      <c r="R769" s="244"/>
      <c r="S769" s="244"/>
      <c r="U769" s="244"/>
      <c r="V769" s="244"/>
      <c r="W769" s="244"/>
      <c r="X769" s="244"/>
      <c r="Y769" s="244"/>
      <c r="Z769" s="244"/>
      <c r="AA769" s="244"/>
      <c r="AB769" s="244"/>
      <c r="AC769" s="244"/>
      <c r="AD769" s="244"/>
      <c r="AE769" s="244"/>
      <c r="AF769" s="244"/>
      <c r="AG769" s="244"/>
      <c r="AH769" s="244"/>
      <c r="AI769" s="244"/>
      <c r="AJ769" s="244"/>
      <c r="AK769" s="244"/>
      <c r="AL769" s="244"/>
      <c r="AM769" s="244"/>
      <c r="AN769" s="244"/>
      <c r="AO769" s="244"/>
      <c r="AP769" s="244"/>
      <c r="AQ769" s="244"/>
      <c r="AR769" s="244"/>
      <c r="AS769" s="244"/>
      <c r="AT769" s="244"/>
      <c r="AU769" s="244"/>
      <c r="AV769" s="244"/>
      <c r="AW769" s="244"/>
      <c r="AX769" s="244"/>
      <c r="AY769" s="244"/>
      <c r="AZ769" s="244"/>
      <c r="BA769" s="244"/>
      <c r="BB769" s="244"/>
      <c r="BC769" s="244">
        <v>392</v>
      </c>
      <c r="BD769" s="244"/>
      <c r="BE769" s="244">
        <v>192</v>
      </c>
      <c r="BF769" s="244"/>
      <c r="BG769" s="244">
        <v>74</v>
      </c>
      <c r="BH769" s="244"/>
      <c r="BI769" s="244">
        <v>126</v>
      </c>
      <c r="BJ769" s="244"/>
      <c r="BK769" s="244"/>
      <c r="BL769" s="244"/>
      <c r="BM769" s="244"/>
      <c r="BN769" s="244"/>
      <c r="BO769" s="244"/>
      <c r="BP769" s="244"/>
      <c r="BQ769" s="244"/>
      <c r="BR769" s="244"/>
      <c r="BS769" s="244"/>
      <c r="BT769" s="244"/>
      <c r="BU769" s="244"/>
      <c r="BW769" s="244"/>
      <c r="BX769" s="244"/>
      <c r="BY769" s="244"/>
      <c r="BZ769" s="244"/>
      <c r="CA769" s="244"/>
      <c r="CB769" s="244"/>
      <c r="CC769" s="244"/>
      <c r="CE769" s="244"/>
      <c r="CF769" s="244"/>
      <c r="CG769" s="244"/>
      <c r="CH769" s="244"/>
      <c r="CI769" s="244"/>
      <c r="CJ769" s="244"/>
      <c r="CK769" s="244"/>
      <c r="CL769" s="244"/>
      <c r="CM769" s="244"/>
      <c r="CN769" s="244"/>
      <c r="CO769" s="257">
        <v>3.4</v>
      </c>
      <c r="CP769" s="244"/>
      <c r="CQ769" s="244"/>
      <c r="CR769" s="244"/>
      <c r="CS769" s="244"/>
      <c r="CT769" s="244"/>
      <c r="CU769" s="244"/>
      <c r="CV769" s="244"/>
      <c r="CW769" s="244"/>
      <c r="CX769" s="244"/>
      <c r="CY769" s="244"/>
      <c r="CZ769" s="244"/>
      <c r="DA769" s="244"/>
      <c r="DE769" s="244"/>
      <c r="DF769" s="244"/>
      <c r="DG769" s="244"/>
      <c r="DH769" s="244"/>
      <c r="DI769" s="244"/>
      <c r="DJ769" s="244"/>
      <c r="DK769" s="244"/>
      <c r="DL769" s="244"/>
      <c r="DM769" s="244"/>
      <c r="DN769" s="244"/>
      <c r="DO769" s="244"/>
      <c r="DP769" s="244"/>
      <c r="DQ769" s="244"/>
      <c r="DR769" s="244"/>
      <c r="DS769" s="244"/>
      <c r="DT769" s="244"/>
      <c r="DU769" s="244"/>
      <c r="DV769" s="244"/>
      <c r="DW769" s="244"/>
      <c r="DX769" s="244"/>
      <c r="DY769" s="244"/>
      <c r="DZ769" s="244"/>
      <c r="EA769" s="244"/>
      <c r="EB769" s="244"/>
      <c r="EC769" s="245">
        <v>650000</v>
      </c>
      <c r="ED769" s="244"/>
      <c r="EE769" s="245">
        <v>545000</v>
      </c>
      <c r="EK769" s="242">
        <v>8.6</v>
      </c>
      <c r="EO769" s="244"/>
      <c r="EP769" s="244"/>
      <c r="GA769" s="254">
        <v>4.6382036041994015</v>
      </c>
      <c r="GB769" s="254"/>
      <c r="GC769" s="254">
        <v>35.279534945107002</v>
      </c>
      <c r="GD769" s="254"/>
      <c r="GE769" s="254">
        <v>112.26220616805961</v>
      </c>
      <c r="GF769" s="254"/>
      <c r="GG769" s="254">
        <v>149.84338401422542</v>
      </c>
      <c r="GH769" s="254"/>
      <c r="GI769" s="254">
        <v>70.000107144718044</v>
      </c>
      <c r="GJ769" s="254"/>
      <c r="GK769" s="254">
        <v>14.591069932789663</v>
      </c>
      <c r="GL769" s="254"/>
      <c r="GM769" s="254">
        <v>0.45790524290300855</v>
      </c>
      <c r="GN769" s="254"/>
      <c r="GO769" s="254">
        <v>52.429278194244212</v>
      </c>
      <c r="GP769" s="254"/>
      <c r="GQ769" s="254">
        <v>1811.5</v>
      </c>
      <c r="GR769" s="254"/>
      <c r="GS769" s="254">
        <v>86.45</v>
      </c>
      <c r="GT769" s="254"/>
      <c r="GU769" s="184">
        <v>73.449999999999989</v>
      </c>
      <c r="GV769" s="184"/>
      <c r="GW769" s="184">
        <v>69.5</v>
      </c>
      <c r="GX769" s="184"/>
      <c r="GY769" s="184">
        <v>54.4</v>
      </c>
      <c r="GZ769" s="184"/>
      <c r="HC769" s="184"/>
      <c r="HG769" s="184">
        <v>865.51896365326138</v>
      </c>
      <c r="HH769" s="184"/>
      <c r="HI769" s="184">
        <v>2927.8439157620551</v>
      </c>
      <c r="HJ769" s="184"/>
      <c r="HK769" s="184">
        <v>373.64624362240863</v>
      </c>
      <c r="HL769" s="184"/>
      <c r="HM769" s="184">
        <v>5368.2407015192421</v>
      </c>
      <c r="HO769" s="183">
        <v>918.16127004507223</v>
      </c>
      <c r="HQ769" s="154"/>
      <c r="HS769" s="238">
        <v>9</v>
      </c>
      <c r="HT769" s="154"/>
      <c r="HU769" s="239"/>
      <c r="HW769" s="239">
        <v>31.1</v>
      </c>
      <c r="HX769" s="239"/>
      <c r="HY769" s="154"/>
      <c r="HZ769" s="154"/>
      <c r="IA769" s="184"/>
      <c r="IB769" s="184"/>
      <c r="ID769" s="184"/>
      <c r="IE769" s="185"/>
      <c r="IF769" s="185"/>
      <c r="IG769" s="184"/>
    </row>
    <row r="770" spans="1:241" ht="15" customHeight="1" x14ac:dyDescent="0.25">
      <c r="A770" s="156">
        <v>767</v>
      </c>
      <c r="B770" s="155"/>
      <c r="C770" s="244"/>
      <c r="D770" s="244"/>
      <c r="E770" s="245">
        <v>153611</v>
      </c>
      <c r="F770" s="244"/>
      <c r="G770" s="244"/>
      <c r="H770" s="244"/>
      <c r="I770" s="244"/>
      <c r="J770" s="244"/>
      <c r="K770" s="244"/>
      <c r="L770" s="244"/>
      <c r="M770" s="244"/>
      <c r="N770" s="244"/>
      <c r="O770" s="244"/>
      <c r="P770" s="244"/>
      <c r="Q770" s="244"/>
      <c r="R770" s="244"/>
      <c r="S770" s="244"/>
      <c r="U770" s="244"/>
      <c r="V770" s="244"/>
      <c r="W770" s="244"/>
      <c r="X770" s="244"/>
      <c r="Y770" s="244"/>
      <c r="Z770" s="244"/>
      <c r="AA770" s="244"/>
      <c r="AB770" s="244"/>
      <c r="AC770" s="244"/>
      <c r="AD770" s="244"/>
      <c r="AE770" s="244"/>
      <c r="AF770" s="244"/>
      <c r="AG770" s="244"/>
      <c r="AH770" s="244"/>
      <c r="AI770" s="244"/>
      <c r="AJ770" s="244"/>
      <c r="AK770" s="244"/>
      <c r="AL770" s="244"/>
      <c r="AM770" s="244"/>
      <c r="AN770" s="244"/>
      <c r="AO770" s="244"/>
      <c r="AP770" s="244"/>
      <c r="AQ770" s="244"/>
      <c r="AR770" s="244"/>
      <c r="AS770" s="244"/>
      <c r="AT770" s="244"/>
      <c r="AU770" s="244"/>
      <c r="AV770" s="244"/>
      <c r="AW770" s="244"/>
      <c r="AX770" s="244"/>
      <c r="AY770" s="244"/>
      <c r="AZ770" s="244"/>
      <c r="BA770" s="244"/>
      <c r="BB770" s="244"/>
      <c r="BC770" s="244">
        <v>326</v>
      </c>
      <c r="BD770" s="244"/>
      <c r="BE770" s="244">
        <v>201</v>
      </c>
      <c r="BF770" s="244"/>
      <c r="BG770" s="244">
        <v>34</v>
      </c>
      <c r="BH770" s="244"/>
      <c r="BI770" s="244">
        <v>91</v>
      </c>
      <c r="BJ770" s="244"/>
      <c r="BK770" s="244"/>
      <c r="BL770" s="244"/>
      <c r="BM770" s="244"/>
      <c r="BN770" s="244"/>
      <c r="BO770" s="244"/>
      <c r="BP770" s="244"/>
      <c r="BQ770" s="244"/>
      <c r="BR770" s="244"/>
      <c r="BS770" s="244"/>
      <c r="BT770" s="244"/>
      <c r="BU770" s="244"/>
      <c r="BW770" s="244"/>
      <c r="BX770" s="244"/>
      <c r="BY770" s="244"/>
      <c r="BZ770" s="244"/>
      <c r="CA770" s="244"/>
      <c r="CB770" s="244"/>
      <c r="CC770" s="244"/>
      <c r="CE770" s="244"/>
      <c r="CF770" s="244"/>
      <c r="CG770" s="244"/>
      <c r="CH770" s="244"/>
      <c r="CI770" s="244"/>
      <c r="CJ770" s="244"/>
      <c r="CK770" s="244"/>
      <c r="CL770" s="244"/>
      <c r="CM770" s="244"/>
      <c r="CN770" s="244"/>
      <c r="CO770" s="257">
        <v>3.4</v>
      </c>
      <c r="CP770" s="244"/>
      <c r="CQ770" s="244"/>
      <c r="CR770" s="244"/>
      <c r="CS770" s="244"/>
      <c r="CT770" s="244"/>
      <c r="CU770" s="244"/>
      <c r="CV770" s="244"/>
      <c r="CW770" s="244"/>
      <c r="CX770" s="244"/>
      <c r="CY770" s="244"/>
      <c r="CZ770" s="244"/>
      <c r="DA770" s="244"/>
      <c r="DE770" s="244"/>
      <c r="DF770" s="244"/>
      <c r="DG770" s="244"/>
      <c r="DH770" s="244"/>
      <c r="DI770" s="244"/>
      <c r="DJ770" s="244"/>
      <c r="DK770" s="244"/>
      <c r="DL770" s="244"/>
      <c r="DM770" s="244"/>
      <c r="DN770" s="244"/>
      <c r="DO770" s="244"/>
      <c r="DP770" s="244"/>
      <c r="DQ770" s="244"/>
      <c r="DR770" s="244"/>
      <c r="DS770" s="244"/>
      <c r="DT770" s="244"/>
      <c r="DU770" s="244"/>
      <c r="DV770" s="244"/>
      <c r="DW770" s="244"/>
      <c r="DX770" s="244"/>
      <c r="DY770" s="244"/>
      <c r="DZ770" s="244"/>
      <c r="EA770" s="244"/>
      <c r="EB770" s="244"/>
      <c r="EC770" s="245">
        <v>690000</v>
      </c>
      <c r="ED770" s="244"/>
      <c r="EE770" s="245">
        <v>582000</v>
      </c>
      <c r="EK770" s="242">
        <v>6.6000000000000005</v>
      </c>
      <c r="EO770" s="244"/>
      <c r="EP770" s="244"/>
      <c r="GA770" s="254">
        <v>4.8080333405920808</v>
      </c>
      <c r="GB770" s="254"/>
      <c r="GC770" s="254">
        <v>34.271378415470934</v>
      </c>
      <c r="GD770" s="254"/>
      <c r="GE770" s="254">
        <v>115.24672206284626</v>
      </c>
      <c r="GF770" s="254"/>
      <c r="GG770" s="254">
        <v>160.17120133212862</v>
      </c>
      <c r="GH770" s="254"/>
      <c r="GI770" s="254">
        <v>77.569877456962629</v>
      </c>
      <c r="GJ770" s="254"/>
      <c r="GK770" s="254">
        <v>14.106093307853554</v>
      </c>
      <c r="GL770" s="254"/>
      <c r="GM770" s="254">
        <v>0.92058888699834196</v>
      </c>
      <c r="GN770" s="254"/>
      <c r="GO770" s="254">
        <v>55.639996432761286</v>
      </c>
      <c r="GP770" s="254"/>
      <c r="GQ770" s="254">
        <v>1854</v>
      </c>
      <c r="GR770" s="254"/>
      <c r="GS770" s="254">
        <v>85.2</v>
      </c>
      <c r="GT770" s="254"/>
      <c r="GU770" s="184">
        <v>70.3</v>
      </c>
      <c r="GV770" s="184"/>
      <c r="GW770" s="184"/>
      <c r="GX770" s="184"/>
      <c r="GY770" s="184"/>
      <c r="GZ770" s="184"/>
      <c r="HC770" s="184"/>
      <c r="HG770" s="184">
        <v>914.88267679997989</v>
      </c>
      <c r="HH770" s="184"/>
      <c r="HI770" s="184">
        <v>2983.558448399112</v>
      </c>
      <c r="HJ770" s="184"/>
      <c r="HK770" s="184">
        <v>425.14767297490499</v>
      </c>
      <c r="HL770" s="184"/>
      <c r="HM770" s="184">
        <v>5483.6525076187972</v>
      </c>
      <c r="HO770" s="183">
        <v>915.40193740089808</v>
      </c>
      <c r="HQ770" s="154"/>
      <c r="HS770" s="238">
        <v>9</v>
      </c>
      <c r="HT770" s="154"/>
      <c r="HU770" s="239"/>
      <c r="HW770" s="239">
        <v>28.8</v>
      </c>
      <c r="HX770" s="239"/>
      <c r="HY770" s="154"/>
      <c r="HZ770" s="154"/>
      <c r="IA770" s="184"/>
      <c r="IB770" s="184"/>
      <c r="ID770" s="184"/>
      <c r="IE770" s="185"/>
      <c r="IF770" s="185"/>
      <c r="IG770" s="184"/>
    </row>
    <row r="771" spans="1:241" ht="15" customHeight="1" x14ac:dyDescent="0.25">
      <c r="A771" s="156">
        <v>768</v>
      </c>
      <c r="B771" s="155"/>
      <c r="C771" s="244"/>
      <c r="D771" s="244"/>
      <c r="E771" s="245">
        <v>155312</v>
      </c>
      <c r="F771" s="244"/>
      <c r="G771" s="244"/>
      <c r="H771" s="244"/>
      <c r="I771" s="244"/>
      <c r="J771" s="244"/>
      <c r="K771" s="244"/>
      <c r="L771" s="244"/>
      <c r="M771" s="244"/>
      <c r="N771" s="244"/>
      <c r="O771" s="244"/>
      <c r="P771" s="244"/>
      <c r="Q771" s="244"/>
      <c r="R771" s="244"/>
      <c r="S771" s="244"/>
      <c r="U771" s="244"/>
      <c r="V771" s="244"/>
      <c r="W771" s="244"/>
      <c r="X771" s="244"/>
      <c r="Y771" s="244"/>
      <c r="Z771" s="244"/>
      <c r="AA771" s="244"/>
      <c r="AB771" s="244"/>
      <c r="AC771" s="244"/>
      <c r="AD771" s="244"/>
      <c r="AE771" s="244"/>
      <c r="AF771" s="244"/>
      <c r="AG771" s="244"/>
      <c r="AH771" s="244"/>
      <c r="AI771" s="244"/>
      <c r="AJ771" s="244"/>
      <c r="AK771" s="244"/>
      <c r="AL771" s="244"/>
      <c r="AM771" s="244"/>
      <c r="AN771" s="244"/>
      <c r="AO771" s="244"/>
      <c r="AP771" s="244"/>
      <c r="AQ771" s="244"/>
      <c r="AR771" s="244"/>
      <c r="AS771" s="244"/>
      <c r="AT771" s="244"/>
      <c r="AU771" s="244"/>
      <c r="AV771" s="244"/>
      <c r="AW771" s="244"/>
      <c r="AX771" s="244"/>
      <c r="AY771" s="244"/>
      <c r="AZ771" s="244"/>
      <c r="BA771" s="244"/>
      <c r="BB771" s="244"/>
      <c r="BC771" s="244">
        <v>296</v>
      </c>
      <c r="BD771" s="244"/>
      <c r="BE771" s="244">
        <v>196</v>
      </c>
      <c r="BF771" s="244"/>
      <c r="BG771" s="244">
        <v>9</v>
      </c>
      <c r="BH771" s="244"/>
      <c r="BI771" s="244">
        <v>91</v>
      </c>
      <c r="BJ771" s="244"/>
      <c r="BK771" s="244"/>
      <c r="BL771" s="244"/>
      <c r="BM771" s="244"/>
      <c r="BN771" s="244"/>
      <c r="BO771" s="244"/>
      <c r="BP771" s="244"/>
      <c r="BQ771" s="244"/>
      <c r="BR771" s="244"/>
      <c r="BS771" s="244"/>
      <c r="BT771" s="244"/>
      <c r="BU771" s="244"/>
      <c r="BW771" s="244"/>
      <c r="BX771" s="244"/>
      <c r="BY771" s="244"/>
      <c r="BZ771" s="244"/>
      <c r="CA771" s="244"/>
      <c r="CB771" s="244"/>
      <c r="CC771" s="244"/>
      <c r="CE771" s="244"/>
      <c r="CF771" s="244"/>
      <c r="CG771" s="244"/>
      <c r="CH771" s="244"/>
      <c r="CI771" s="244"/>
      <c r="CJ771" s="244"/>
      <c r="CK771" s="244"/>
      <c r="CL771" s="244"/>
      <c r="CM771" s="244"/>
      <c r="CN771" s="244"/>
      <c r="CO771" s="257">
        <v>3.9</v>
      </c>
      <c r="CP771" s="244"/>
      <c r="CQ771" s="244"/>
      <c r="CR771" s="244"/>
      <c r="CS771" s="244"/>
      <c r="CT771" s="244"/>
      <c r="CU771" s="244"/>
      <c r="CV771" s="244"/>
      <c r="CW771" s="244"/>
      <c r="CX771" s="244"/>
      <c r="CY771" s="244"/>
      <c r="CZ771" s="244"/>
      <c r="DA771" s="244"/>
      <c r="DE771" s="244"/>
      <c r="DF771" s="244"/>
      <c r="DG771" s="244"/>
      <c r="DH771" s="244"/>
      <c r="DI771" s="244"/>
      <c r="DJ771" s="244"/>
      <c r="DK771" s="244"/>
      <c r="DL771" s="244"/>
      <c r="DM771" s="244"/>
      <c r="DN771" s="244"/>
      <c r="DO771" s="244"/>
      <c r="DP771" s="244"/>
      <c r="DQ771" s="244"/>
      <c r="DR771" s="244"/>
      <c r="DS771" s="244"/>
      <c r="DT771" s="244"/>
      <c r="DU771" s="244"/>
      <c r="DV771" s="244"/>
      <c r="DW771" s="244"/>
      <c r="DX771" s="244"/>
      <c r="DY771" s="244"/>
      <c r="DZ771" s="244"/>
      <c r="EA771" s="244"/>
      <c r="EB771" s="244"/>
      <c r="EC771" s="245">
        <v>810152</v>
      </c>
      <c r="ED771" s="244"/>
      <c r="EE771" s="245">
        <v>633750</v>
      </c>
      <c r="EK771" s="242">
        <v>5.8999999999999995</v>
      </c>
      <c r="EO771" s="244"/>
      <c r="EP771" s="244"/>
      <c r="GA771" s="254">
        <v>6.0502737406970297</v>
      </c>
      <c r="GB771" s="254"/>
      <c r="GC771" s="254">
        <v>34.910711085419948</v>
      </c>
      <c r="GD771" s="254"/>
      <c r="GE771" s="254">
        <v>113.47652477236193</v>
      </c>
      <c r="GF771" s="254"/>
      <c r="GG771" s="254">
        <v>148.27867154151477</v>
      </c>
      <c r="GH771" s="254"/>
      <c r="GI771" s="254">
        <v>81.298209025201217</v>
      </c>
      <c r="GJ771" s="254"/>
      <c r="GK771" s="254">
        <v>12.16656689072733</v>
      </c>
      <c r="GL771" s="254"/>
      <c r="GM771" s="254">
        <v>1.1129205509390381</v>
      </c>
      <c r="GN771" s="254"/>
      <c r="GO771" s="254">
        <v>54.894343535552579</v>
      </c>
      <c r="GP771" s="254"/>
      <c r="GQ771" s="254"/>
      <c r="GR771" s="254"/>
      <c r="GS771" s="254"/>
      <c r="GT771" s="254"/>
      <c r="GU771" s="184"/>
      <c r="GV771" s="184"/>
      <c r="GW771" s="184"/>
      <c r="GX771" s="184"/>
      <c r="GY771" s="184"/>
      <c r="GZ771" s="184"/>
      <c r="HC771" s="184"/>
      <c r="HG771" s="184">
        <v>919.00847113250597</v>
      </c>
      <c r="HH771" s="184"/>
      <c r="HI771" s="184">
        <v>2449.4389046919446</v>
      </c>
      <c r="HJ771" s="184"/>
      <c r="HK771" s="184">
        <v>383.23278422056205</v>
      </c>
      <c r="HL771" s="184"/>
      <c r="HM771" s="184">
        <v>5347.1288799974991</v>
      </c>
      <c r="HO771" s="183">
        <v>1083</v>
      </c>
      <c r="HQ771" s="154"/>
      <c r="HS771" s="238">
        <v>9</v>
      </c>
      <c r="HT771" s="154"/>
      <c r="HU771" s="239"/>
      <c r="HW771" s="239">
        <v>29</v>
      </c>
      <c r="HX771" s="239"/>
      <c r="HY771" s="154"/>
      <c r="HZ771" s="154"/>
      <c r="IA771" s="184"/>
      <c r="IB771" s="184"/>
      <c r="ID771" s="184"/>
      <c r="IE771" s="185"/>
      <c r="IF771" s="185"/>
      <c r="IG771" s="184"/>
    </row>
    <row r="772" spans="1:241" ht="15" customHeight="1" x14ac:dyDescent="0.3">
      <c r="A772" s="198">
        <v>769</v>
      </c>
      <c r="B772" s="155"/>
      <c r="C772" s="244"/>
      <c r="D772" s="244"/>
      <c r="E772" s="245">
        <v>156869</v>
      </c>
      <c r="F772" s="244"/>
      <c r="G772" s="244"/>
      <c r="H772" s="244"/>
      <c r="I772" s="244"/>
      <c r="J772" s="244"/>
      <c r="K772" s="244"/>
      <c r="L772" s="244"/>
      <c r="M772" s="244"/>
      <c r="N772" s="244"/>
      <c r="O772" s="244"/>
      <c r="P772" s="244"/>
      <c r="Q772" s="244"/>
      <c r="R772" s="244"/>
      <c r="S772" s="244"/>
      <c r="U772" s="244"/>
      <c r="V772" s="244"/>
      <c r="W772" s="244"/>
      <c r="X772" s="244"/>
      <c r="Y772" s="244"/>
      <c r="Z772" s="244"/>
      <c r="AA772" s="244"/>
      <c r="AB772" s="244"/>
      <c r="AC772" s="244"/>
      <c r="AD772" s="244"/>
      <c r="AE772" s="244"/>
      <c r="AF772" s="244"/>
      <c r="AG772" s="244"/>
      <c r="AH772" s="244"/>
      <c r="AI772" s="244"/>
      <c r="AJ772" s="244"/>
      <c r="AK772" s="244"/>
      <c r="AL772" s="244"/>
      <c r="AM772" s="244"/>
      <c r="AN772" s="244"/>
      <c r="AO772" s="244"/>
      <c r="AP772" s="244"/>
      <c r="AQ772" s="244"/>
      <c r="AR772" s="244"/>
      <c r="AS772" s="244"/>
      <c r="AT772" s="244"/>
      <c r="AU772" s="244"/>
      <c r="AV772" s="244"/>
      <c r="AW772" s="244"/>
      <c r="AX772" s="244"/>
      <c r="AY772" s="244"/>
      <c r="AZ772" s="244"/>
      <c r="BA772" s="244"/>
      <c r="BB772" s="244"/>
      <c r="BC772" s="278">
        <f t="shared" ref="BC772" si="279">SUM(BE772,BG772,BI772)</f>
        <v>396</v>
      </c>
      <c r="BD772" s="279"/>
      <c r="BE772" s="280">
        <v>269</v>
      </c>
      <c r="BF772" s="279"/>
      <c r="BG772" s="280">
        <v>12</v>
      </c>
      <c r="BH772" s="279"/>
      <c r="BI772" s="280">
        <v>115</v>
      </c>
      <c r="BJ772" s="244"/>
      <c r="BK772" s="244"/>
      <c r="BL772" s="244"/>
      <c r="BM772" s="244"/>
      <c r="BN772" s="244"/>
      <c r="BO772" s="244"/>
      <c r="BP772" s="244"/>
      <c r="BQ772" s="244"/>
      <c r="BR772" s="244"/>
      <c r="BS772" s="244"/>
      <c r="BT772" s="244"/>
      <c r="BU772" s="244"/>
      <c r="BW772" s="244"/>
      <c r="BX772" s="244"/>
      <c r="BY772" s="244"/>
      <c r="BZ772" s="244"/>
      <c r="CA772" s="244"/>
      <c r="CB772" s="244"/>
      <c r="CC772" s="244"/>
      <c r="CE772" s="244"/>
      <c r="CF772" s="244"/>
      <c r="CG772" s="244"/>
      <c r="CH772" s="244"/>
      <c r="CI772" s="244"/>
      <c r="CJ772" s="244"/>
      <c r="CK772" s="244"/>
      <c r="CL772" s="244"/>
      <c r="CM772" s="244"/>
      <c r="CN772" s="244"/>
      <c r="CO772" s="257"/>
      <c r="CP772" s="244"/>
      <c r="CQ772" s="244"/>
      <c r="CR772" s="244"/>
      <c r="CS772" s="244"/>
      <c r="CT772" s="244"/>
      <c r="CU772" s="244"/>
      <c r="CV772" s="244"/>
      <c r="CW772" s="244"/>
      <c r="CX772" s="244"/>
      <c r="CY772" s="244"/>
      <c r="CZ772" s="244"/>
      <c r="DA772" s="244"/>
      <c r="DE772" s="244"/>
      <c r="DF772" s="244"/>
      <c r="DG772" s="244"/>
      <c r="DH772" s="244"/>
      <c r="DI772" s="244"/>
      <c r="DJ772" s="244"/>
      <c r="DK772" s="244"/>
      <c r="DL772" s="244"/>
      <c r="DM772" s="244"/>
      <c r="DN772" s="244"/>
      <c r="DO772" s="244"/>
      <c r="DP772" s="244"/>
      <c r="DQ772" s="244"/>
      <c r="DR772" s="244"/>
      <c r="DS772" s="244"/>
      <c r="DT772" s="244"/>
      <c r="DU772" s="244"/>
      <c r="DV772" s="244"/>
      <c r="DW772" s="244"/>
      <c r="DX772" s="244"/>
      <c r="DY772" s="244"/>
      <c r="DZ772" s="244"/>
      <c r="EA772" s="244"/>
      <c r="EB772" s="244"/>
      <c r="EC772" s="245">
        <v>841000</v>
      </c>
      <c r="ED772" s="244"/>
      <c r="EE772" s="245">
        <v>660000</v>
      </c>
      <c r="EK772" s="242">
        <v>7.3</v>
      </c>
      <c r="EO772" s="244"/>
      <c r="EP772" s="244"/>
      <c r="GA772" s="254">
        <v>4.3579341400448515</v>
      </c>
      <c r="GB772" s="254"/>
      <c r="GC772" s="254">
        <v>26.422497079678113</v>
      </c>
      <c r="GD772" s="254"/>
      <c r="GE772" s="254">
        <v>115.01484415579286</v>
      </c>
      <c r="GF772" s="254"/>
      <c r="GG772" s="254">
        <v>157.5264472849133</v>
      </c>
      <c r="GH772" s="254"/>
      <c r="GI772" s="254">
        <v>66.213484203535927</v>
      </c>
      <c r="GJ772" s="254"/>
      <c r="GK772" s="254">
        <v>14.166174916734072</v>
      </c>
      <c r="GL772" s="254"/>
      <c r="GM772" s="254">
        <v>0.72276015108585634</v>
      </c>
      <c r="GN772" s="254"/>
      <c r="GO772" s="254">
        <v>53.739628469092459</v>
      </c>
      <c r="GP772" s="254"/>
      <c r="GQ772" s="254"/>
      <c r="GR772" s="254"/>
      <c r="GS772" s="254"/>
      <c r="GT772" s="254"/>
      <c r="GU772" s="184"/>
      <c r="GV772" s="184"/>
      <c r="GW772" s="184"/>
      <c r="GX772" s="184"/>
      <c r="GY772" s="184"/>
      <c r="GZ772" s="184"/>
      <c r="HC772" s="184"/>
      <c r="HG772" s="184">
        <v>905.2274503077773</v>
      </c>
      <c r="HH772" s="184"/>
      <c r="HI772" s="184">
        <v>1981.336433340321</v>
      </c>
      <c r="HJ772" s="184"/>
      <c r="HK772" s="184">
        <v>250.28744941843107</v>
      </c>
      <c r="HL772" s="184"/>
      <c r="HM772" s="184">
        <v>4452.4485608471659</v>
      </c>
      <c r="HO772" s="183">
        <v>965.15401256824975</v>
      </c>
      <c r="HQ772" s="154"/>
      <c r="HS772" s="238">
        <v>9</v>
      </c>
      <c r="HT772" s="154"/>
      <c r="HU772" s="239"/>
      <c r="HW772" s="239">
        <v>29.300516120000001</v>
      </c>
      <c r="HX772" s="239"/>
      <c r="HY772" s="154"/>
      <c r="HZ772" s="154"/>
      <c r="IA772" s="184"/>
      <c r="IB772" s="184"/>
      <c r="ID772" s="184"/>
      <c r="IE772" s="185"/>
      <c r="IF772" s="185"/>
      <c r="IG772" s="184"/>
    </row>
    <row r="773" spans="1:241" ht="15" customHeight="1" x14ac:dyDescent="0.35">
      <c r="A773" s="156">
        <v>770</v>
      </c>
      <c r="B773" s="155"/>
      <c r="C773" s="244"/>
      <c r="D773" s="244"/>
      <c r="E773" s="245">
        <v>158171</v>
      </c>
      <c r="F773" s="244"/>
      <c r="G773" s="244"/>
      <c r="H773" s="244"/>
      <c r="I773" s="244"/>
      <c r="J773" s="244"/>
      <c r="K773" s="244"/>
      <c r="L773" s="244"/>
      <c r="M773" s="244"/>
      <c r="N773" s="244"/>
      <c r="O773" s="244"/>
      <c r="P773" s="244"/>
      <c r="Q773" s="244"/>
      <c r="R773" s="244"/>
      <c r="S773" s="244"/>
      <c r="U773" s="244"/>
      <c r="V773" s="244"/>
      <c r="W773" s="244"/>
      <c r="X773" s="244"/>
      <c r="Y773" s="244"/>
      <c r="Z773" s="244"/>
      <c r="AA773" s="244"/>
      <c r="AB773" s="244"/>
      <c r="AC773" s="244"/>
      <c r="AD773" s="244"/>
      <c r="AE773" s="244"/>
      <c r="AF773" s="244"/>
      <c r="AG773" s="244"/>
      <c r="AH773" s="244"/>
      <c r="AI773" s="244"/>
      <c r="AJ773" s="244"/>
      <c r="AK773" s="244"/>
      <c r="AL773" s="244"/>
      <c r="AM773" s="244"/>
      <c r="AN773" s="244"/>
      <c r="AO773" s="244"/>
      <c r="AP773" s="244"/>
      <c r="AQ773" s="244"/>
      <c r="AR773" s="244"/>
      <c r="AS773" s="244"/>
      <c r="AT773" s="244"/>
      <c r="AU773" s="244"/>
      <c r="AV773" s="244"/>
      <c r="AW773" s="244"/>
      <c r="AX773" s="244"/>
      <c r="AY773" s="244"/>
      <c r="AZ773" s="244"/>
      <c r="BA773" s="244"/>
      <c r="BB773" s="244"/>
      <c r="BC773" s="281">
        <v>337</v>
      </c>
      <c r="BD773" s="27"/>
      <c r="BE773" s="281">
        <v>156</v>
      </c>
      <c r="BF773" s="282" t="s">
        <v>81</v>
      </c>
      <c r="BG773" s="281">
        <v>49</v>
      </c>
      <c r="BH773" s="229" t="e">
        <f>#REF!+0.0001*#REF!</f>
        <v>#REF!</v>
      </c>
      <c r="BI773" s="281">
        <v>132</v>
      </c>
      <c r="BJ773" s="244"/>
      <c r="BK773" s="244"/>
      <c r="BL773" s="244"/>
      <c r="BM773" s="244"/>
      <c r="BN773" s="244"/>
      <c r="BO773" s="244"/>
      <c r="BP773" s="244"/>
      <c r="BQ773" s="244"/>
      <c r="BR773" s="244"/>
      <c r="BS773" s="244"/>
      <c r="BT773" s="244"/>
      <c r="BU773" s="244"/>
      <c r="BW773" s="244"/>
      <c r="BX773" s="244"/>
      <c r="BY773" s="244"/>
      <c r="BZ773" s="244"/>
      <c r="CA773" s="244"/>
      <c r="CB773" s="244"/>
      <c r="CC773" s="244"/>
      <c r="CE773" s="244"/>
      <c r="CF773" s="244"/>
      <c r="CG773" s="244"/>
      <c r="CH773" s="244"/>
      <c r="CI773" s="244"/>
      <c r="CJ773" s="244"/>
      <c r="CK773" s="244"/>
      <c r="CL773" s="244"/>
      <c r="CM773" s="244"/>
      <c r="CN773" s="244"/>
      <c r="CO773" s="257"/>
      <c r="CP773" s="244"/>
      <c r="CQ773" s="244"/>
      <c r="CR773" s="244"/>
      <c r="CS773" s="244"/>
      <c r="CT773" s="244"/>
      <c r="CU773" s="244"/>
      <c r="CV773" s="244"/>
      <c r="CW773" s="244"/>
      <c r="CX773" s="244"/>
      <c r="CY773" s="244"/>
      <c r="CZ773" s="244"/>
      <c r="DA773" s="244"/>
      <c r="DE773" s="244"/>
      <c r="DF773" s="244"/>
      <c r="DG773" s="244"/>
      <c r="DH773" s="244"/>
      <c r="DI773" s="244"/>
      <c r="DJ773" s="244"/>
      <c r="DK773" s="244"/>
      <c r="DL773" s="244"/>
      <c r="DM773" s="244"/>
      <c r="DN773" s="244"/>
      <c r="DO773" s="244"/>
      <c r="DP773" s="244"/>
      <c r="DQ773" s="244"/>
      <c r="DR773" s="244"/>
      <c r="DS773" s="244"/>
      <c r="DT773" s="244"/>
      <c r="DU773" s="244"/>
      <c r="DV773" s="244"/>
      <c r="DW773" s="244"/>
      <c r="DX773" s="244"/>
      <c r="DY773" s="244"/>
      <c r="DZ773" s="244"/>
      <c r="EA773" s="244"/>
      <c r="EB773" s="244"/>
      <c r="EC773" s="245">
        <v>820000</v>
      </c>
      <c r="ED773" s="244"/>
      <c r="EE773" s="245">
        <v>651250</v>
      </c>
      <c r="EK773" s="242">
        <v>4.7</v>
      </c>
      <c r="EO773" s="244"/>
      <c r="EP773" s="244"/>
      <c r="GA773" s="254">
        <v>3.7787293059756513</v>
      </c>
      <c r="GB773" s="254"/>
      <c r="GC773" s="254">
        <v>29.133928134362609</v>
      </c>
      <c r="GD773" s="254"/>
      <c r="GE773" s="254">
        <v>105.4285047423888</v>
      </c>
      <c r="GF773" s="254"/>
      <c r="GG773" s="254">
        <v>142.699829404902</v>
      </c>
      <c r="GH773" s="254"/>
      <c r="GI773" s="254">
        <v>73.153139204101663</v>
      </c>
      <c r="GJ773" s="254"/>
      <c r="GK773" s="254">
        <v>16.66841610836353</v>
      </c>
      <c r="GL773" s="254"/>
      <c r="GM773" s="254">
        <v>2.5438315163659011</v>
      </c>
      <c r="GN773" s="254"/>
      <c r="GO773" s="254">
        <v>52.701626109740992</v>
      </c>
      <c r="GP773" s="254"/>
      <c r="GQ773" s="254"/>
      <c r="GR773" s="254"/>
      <c r="GS773" s="254"/>
      <c r="GT773" s="254"/>
      <c r="GU773" s="184"/>
      <c r="GV773" s="184"/>
      <c r="GW773" s="184"/>
      <c r="GX773" s="184"/>
      <c r="GY773" s="184"/>
      <c r="GZ773" s="184"/>
      <c r="HC773" s="184"/>
      <c r="HG773" s="184">
        <v>1025.1749407330667</v>
      </c>
      <c r="HH773" s="184"/>
      <c r="HI773" s="184">
        <v>2077.0438352855936</v>
      </c>
      <c r="HJ773" s="184"/>
      <c r="HK773" s="184">
        <v>226.89860746540907</v>
      </c>
      <c r="HL773" s="184"/>
      <c r="HM773" s="184">
        <v>4686.0600359732807</v>
      </c>
      <c r="HO773" s="183">
        <v>1010.3972104112348</v>
      </c>
      <c r="HQ773" s="154"/>
      <c r="HS773" s="238">
        <v>9</v>
      </c>
      <c r="HT773" s="154"/>
      <c r="HU773" s="239"/>
      <c r="HW773" s="239">
        <v>29.226804269999995</v>
      </c>
      <c r="HX773" s="239"/>
      <c r="HY773" s="154"/>
      <c r="HZ773" s="154"/>
      <c r="IA773" s="184"/>
      <c r="IB773" s="184"/>
      <c r="ID773" s="184"/>
      <c r="IE773" s="185"/>
      <c r="IF773" s="185"/>
      <c r="IG773" s="184"/>
    </row>
    <row r="774" spans="1:241" ht="15" customHeight="1" x14ac:dyDescent="0.25">
      <c r="A774" s="156">
        <v>771</v>
      </c>
      <c r="B774" s="155"/>
      <c r="E774" s="245">
        <v>159474</v>
      </c>
      <c r="F774" s="244"/>
      <c r="G774" s="244"/>
      <c r="H774" s="244"/>
      <c r="I774" s="244"/>
      <c r="J774" s="244"/>
      <c r="K774" s="244"/>
      <c r="L774" s="244"/>
      <c r="M774" s="244"/>
      <c r="N774" s="244"/>
      <c r="O774" s="244"/>
      <c r="P774" s="244"/>
      <c r="Q774" s="244"/>
      <c r="R774" s="244"/>
      <c r="S774" s="244"/>
      <c r="U774" s="244"/>
      <c r="V774" s="244"/>
      <c r="W774" s="244"/>
      <c r="X774" s="244"/>
      <c r="Y774" s="244"/>
      <c r="Z774" s="244"/>
      <c r="AA774" s="244"/>
      <c r="AB774" s="244"/>
      <c r="AC774" s="244"/>
      <c r="AD774" s="244"/>
      <c r="AE774" s="244"/>
      <c r="AF774" s="244"/>
      <c r="AG774" s="244"/>
      <c r="AH774" s="242"/>
      <c r="AI774" s="244"/>
      <c r="AJ774" s="244"/>
      <c r="AK774" s="244"/>
      <c r="AL774" s="244"/>
      <c r="AM774" s="244"/>
      <c r="AN774" s="244"/>
      <c r="AO774" s="244"/>
      <c r="AP774" s="244"/>
      <c r="AQ774" s="244"/>
      <c r="AR774" s="244"/>
      <c r="AS774" s="244"/>
      <c r="AT774" s="244"/>
      <c r="AU774" s="244"/>
      <c r="AV774" s="244"/>
      <c r="AW774" s="244"/>
      <c r="AX774" s="244"/>
      <c r="AY774" s="244"/>
      <c r="AZ774" s="244"/>
      <c r="BA774" s="244"/>
      <c r="BB774" s="244"/>
      <c r="BC774" s="244"/>
      <c r="BD774" s="244"/>
      <c r="BE774" s="244"/>
      <c r="BF774" s="244"/>
      <c r="BG774" s="244"/>
      <c r="BH774" s="244"/>
      <c r="BI774" s="244"/>
      <c r="BJ774" s="244"/>
      <c r="BK774" s="244"/>
      <c r="BL774" s="244"/>
      <c r="BM774" s="244"/>
      <c r="BN774" s="244"/>
      <c r="BO774" s="244"/>
      <c r="BP774" s="244"/>
      <c r="BQ774" s="244"/>
      <c r="BR774" s="244"/>
      <c r="BS774" s="244"/>
      <c r="BT774" s="244"/>
      <c r="BU774" s="244"/>
      <c r="BW774" s="244"/>
      <c r="BX774" s="244"/>
      <c r="BY774" s="244"/>
      <c r="BZ774" s="244"/>
      <c r="CA774" s="244"/>
      <c r="CB774" s="244"/>
      <c r="CC774" s="244"/>
      <c r="CE774" s="244"/>
      <c r="CF774" s="244"/>
      <c r="CG774" s="244"/>
      <c r="CH774" s="244"/>
      <c r="CI774" s="244"/>
      <c r="CJ774" s="244"/>
      <c r="CK774" s="244"/>
      <c r="CL774" s="244"/>
      <c r="CM774" s="244"/>
      <c r="CN774" s="244"/>
      <c r="CO774" s="257"/>
      <c r="CP774" s="244"/>
      <c r="CQ774" s="244"/>
      <c r="CR774" s="244"/>
      <c r="CS774" s="244"/>
      <c r="CT774" s="244"/>
      <c r="CU774" s="244"/>
      <c r="CV774" s="244"/>
      <c r="CW774" s="244"/>
      <c r="CX774" s="244"/>
      <c r="CY774" s="244"/>
      <c r="CZ774" s="244"/>
      <c r="DA774" s="244"/>
      <c r="DE774" s="244"/>
      <c r="DF774" s="244"/>
      <c r="DG774" s="244"/>
      <c r="DH774" s="244"/>
      <c r="DI774" s="244"/>
      <c r="DJ774" s="244"/>
      <c r="DK774" s="244"/>
      <c r="DL774" s="244"/>
      <c r="DM774" s="244"/>
      <c r="DN774" s="244"/>
      <c r="DO774" s="244"/>
      <c r="DP774" s="244"/>
      <c r="DQ774" s="244"/>
      <c r="DR774" s="244"/>
      <c r="DS774" s="244"/>
      <c r="DT774" s="244"/>
      <c r="DU774" s="244"/>
      <c r="DV774" s="244"/>
      <c r="DW774" s="244"/>
      <c r="DX774" s="244"/>
      <c r="DY774" s="244"/>
      <c r="DZ774" s="244"/>
      <c r="EA774" s="244"/>
      <c r="EB774" s="244"/>
      <c r="EC774" s="245">
        <v>780000</v>
      </c>
      <c r="ED774" s="244"/>
      <c r="EE774" s="245">
        <v>670000</v>
      </c>
      <c r="EK774" s="242">
        <v>3.5999999999999996</v>
      </c>
      <c r="EO774" s="244"/>
      <c r="EP774" s="244"/>
      <c r="GA774" s="267">
        <v>3.4943900595605801</v>
      </c>
      <c r="GB774" s="267"/>
      <c r="GC774" s="267">
        <v>25.186897424357902</v>
      </c>
      <c r="GD774" s="267"/>
      <c r="GE774" s="267">
        <v>104.95723287617508</v>
      </c>
      <c r="GF774" s="267"/>
      <c r="GG774" s="267">
        <v>146.89563323485078</v>
      </c>
      <c r="GH774" s="267"/>
      <c r="GI774" s="267">
        <v>73.286797458878027</v>
      </c>
      <c r="GJ774" s="267"/>
      <c r="GK774" s="267">
        <v>16.230601767647489</v>
      </c>
      <c r="GL774" s="267"/>
      <c r="GM774" s="267">
        <v>1.6445328224089566</v>
      </c>
      <c r="GN774" s="267"/>
      <c r="GO774" s="267">
        <v>52.958315134773201</v>
      </c>
      <c r="GP774" s="254"/>
      <c r="GQ774" s="254"/>
      <c r="GR774" s="254"/>
      <c r="GS774" s="254"/>
      <c r="GT774" s="254"/>
      <c r="GU774" s="184"/>
      <c r="GV774" s="184"/>
      <c r="GW774" s="184"/>
      <c r="GX774" s="184"/>
      <c r="GY774" s="184"/>
      <c r="GZ774" s="184"/>
      <c r="HC774" s="184"/>
      <c r="HG774" s="285">
        <v>963.4894829042056</v>
      </c>
      <c r="HH774" s="285"/>
      <c r="HI774" s="285">
        <v>2168.3239441944875</v>
      </c>
      <c r="HJ774" s="285"/>
      <c r="HK774" s="285">
        <v>190.30335110338135</v>
      </c>
      <c r="HL774" s="285"/>
      <c r="HM774" s="285">
        <v>4453.8545880751635</v>
      </c>
      <c r="HO774" s="183">
        <v>1010.2989802176126</v>
      </c>
      <c r="HQ774" s="154"/>
      <c r="HS774" s="238">
        <v>9</v>
      </c>
      <c r="HT774" s="154"/>
      <c r="HU774" s="239"/>
      <c r="HW774" s="239">
        <v>21.194989290000002</v>
      </c>
      <c r="HX774" s="239"/>
      <c r="HY774" s="154"/>
      <c r="HZ774" s="154"/>
      <c r="IA774" s="184"/>
      <c r="IB774" s="184"/>
      <c r="ID774" s="184"/>
      <c r="IE774" s="185"/>
      <c r="IF774" s="185"/>
      <c r="IG774" s="184"/>
    </row>
    <row r="775" spans="1:241" ht="15" customHeight="1" x14ac:dyDescent="0.25">
      <c r="A775" s="156">
        <v>772</v>
      </c>
      <c r="E775" s="245">
        <v>159901</v>
      </c>
      <c r="F775" s="244"/>
      <c r="G775" s="244"/>
      <c r="H775" s="244"/>
      <c r="I775" s="244"/>
      <c r="J775" s="244"/>
      <c r="K775" s="244"/>
      <c r="L775" s="244"/>
      <c r="M775" s="244"/>
      <c r="N775" s="244"/>
      <c r="O775" s="244"/>
      <c r="P775" s="244"/>
      <c r="Q775" s="244"/>
      <c r="R775" s="244"/>
      <c r="S775" s="244"/>
      <c r="U775" s="244"/>
      <c r="V775" s="244"/>
      <c r="W775" s="244"/>
      <c r="X775" s="244"/>
      <c r="Y775" s="244"/>
      <c r="Z775" s="244"/>
      <c r="AA775" s="244"/>
      <c r="AB775" s="244"/>
      <c r="AC775" s="244"/>
      <c r="AD775" s="244"/>
      <c r="AE775" s="244"/>
      <c r="AF775" s="244"/>
      <c r="AG775" s="244"/>
      <c r="AH775" s="242"/>
      <c r="AI775" s="244"/>
      <c r="AJ775" s="244"/>
      <c r="AK775" s="244"/>
      <c r="AL775" s="244"/>
      <c r="AM775" s="244"/>
      <c r="AN775" s="244"/>
      <c r="AO775" s="244"/>
      <c r="AP775" s="244"/>
      <c r="AQ775" s="244"/>
      <c r="AR775" s="244"/>
      <c r="AS775" s="244"/>
      <c r="AT775" s="244"/>
      <c r="AU775" s="244"/>
      <c r="AV775" s="244"/>
      <c r="AW775" s="244"/>
      <c r="AX775" s="244"/>
      <c r="AY775" s="244"/>
      <c r="AZ775" s="244"/>
      <c r="BA775" s="244"/>
      <c r="BB775" s="244"/>
      <c r="BC775" s="244"/>
      <c r="BD775" s="244"/>
      <c r="BE775" s="244"/>
      <c r="BF775" s="244"/>
      <c r="BG775" s="244"/>
      <c r="BH775" s="244"/>
      <c r="BI775" s="244"/>
      <c r="BJ775" s="244"/>
      <c r="BK775" s="244"/>
      <c r="BL775" s="244"/>
      <c r="BM775" s="244"/>
      <c r="BN775" s="244"/>
      <c r="BO775" s="244"/>
      <c r="BP775" s="244"/>
      <c r="BQ775" s="244"/>
      <c r="BR775" s="244"/>
      <c r="BS775" s="244"/>
      <c r="BT775" s="244"/>
      <c r="BU775" s="244"/>
      <c r="BW775" s="244"/>
      <c r="BX775" s="244"/>
      <c r="BY775" s="244"/>
      <c r="BZ775" s="244"/>
      <c r="CA775" s="244"/>
      <c r="CB775" s="244"/>
      <c r="CC775" s="244"/>
      <c r="CE775" s="244"/>
      <c r="CF775" s="244"/>
      <c r="CG775" s="244"/>
      <c r="CH775" s="244"/>
      <c r="CI775" s="244"/>
      <c r="CJ775" s="244"/>
      <c r="CK775" s="244"/>
      <c r="CL775" s="244"/>
      <c r="CM775" s="244"/>
      <c r="CN775" s="244"/>
      <c r="CO775" s="257"/>
      <c r="CP775" s="244"/>
      <c r="CQ775" s="244"/>
      <c r="CR775" s="244"/>
      <c r="CS775" s="244"/>
      <c r="CT775" s="244"/>
      <c r="CU775" s="244"/>
      <c r="CV775" s="244"/>
      <c r="CW775" s="244"/>
      <c r="CX775" s="244"/>
      <c r="CY775" s="244"/>
      <c r="CZ775" s="244"/>
      <c r="DA775" s="244"/>
      <c r="DE775" s="244"/>
      <c r="DF775" s="244"/>
      <c r="DG775" s="244"/>
      <c r="DH775" s="244"/>
      <c r="DI775" s="244"/>
      <c r="DJ775" s="244"/>
      <c r="DK775" s="244"/>
      <c r="DL775" s="244"/>
      <c r="DM775" s="244"/>
      <c r="DN775" s="244"/>
      <c r="DO775" s="244"/>
      <c r="DP775" s="244"/>
      <c r="DQ775" s="244"/>
      <c r="DR775" s="244"/>
      <c r="DS775" s="244"/>
      <c r="DT775" s="244"/>
      <c r="DU775" s="244"/>
      <c r="DV775" s="244"/>
      <c r="DW775" s="244"/>
      <c r="DX775" s="244"/>
      <c r="DY775" s="244"/>
      <c r="DZ775" s="244"/>
      <c r="EA775" s="244"/>
      <c r="EB775" s="244"/>
      <c r="EC775" s="245">
        <v>810000</v>
      </c>
      <c r="ED775" s="244"/>
      <c r="EE775" s="245">
        <v>686250</v>
      </c>
      <c r="EK775" s="242">
        <v>5.6000000000000005</v>
      </c>
      <c r="EO775" s="244"/>
      <c r="EP775" s="244"/>
      <c r="GA775" s="267">
        <v>3.342036553524804</v>
      </c>
      <c r="GB775" s="267"/>
      <c r="GC775" s="267">
        <v>22.272215973003373</v>
      </c>
      <c r="GD775" s="267"/>
      <c r="GE775" s="267">
        <v>109.5740008783487</v>
      </c>
      <c r="GF775" s="267"/>
      <c r="GG775" s="267">
        <v>152.91674532754391</v>
      </c>
      <c r="GH775" s="267"/>
      <c r="GI775" s="267">
        <v>72.474652647390158</v>
      </c>
      <c r="GJ775" s="267"/>
      <c r="GK775" s="267">
        <v>16.177957532861477</v>
      </c>
      <c r="GL775" s="267"/>
      <c r="GM775" s="267">
        <v>0.74232161083789561</v>
      </c>
      <c r="GN775" s="267"/>
      <c r="GO775" s="267">
        <v>54.485795699853206</v>
      </c>
      <c r="GP775" s="254"/>
      <c r="GQ775" s="254"/>
      <c r="GR775" s="254"/>
      <c r="GS775" s="254"/>
      <c r="GT775" s="254"/>
      <c r="GU775" s="184"/>
      <c r="GV775" s="184"/>
      <c r="GW775" s="184"/>
      <c r="GX775" s="184"/>
      <c r="GY775" s="184"/>
      <c r="GZ775" s="184"/>
      <c r="HC775" s="184"/>
      <c r="HG775" s="285">
        <v>996.6466213304858</v>
      </c>
      <c r="HH775" s="285"/>
      <c r="HI775" s="285">
        <v>2594.6533280878248</v>
      </c>
      <c r="HJ775" s="285"/>
      <c r="HK775" s="285">
        <v>271.01794088811454</v>
      </c>
      <c r="HL775" s="285"/>
      <c r="HM775" s="285">
        <v>5094.3879303346512</v>
      </c>
      <c r="HO775" s="183">
        <v>1123.0670830354791</v>
      </c>
      <c r="HQ775" s="154"/>
      <c r="HS775" s="238">
        <v>9</v>
      </c>
      <c r="HT775" s="154"/>
      <c r="HU775" s="239"/>
      <c r="HW775" s="239">
        <v>15.836711730000001</v>
      </c>
      <c r="HX775" s="239"/>
      <c r="HY775" s="154"/>
      <c r="HZ775" s="154"/>
      <c r="IA775" s="184"/>
      <c r="IB775" s="184"/>
      <c r="ID775" s="184"/>
      <c r="IE775" s="185"/>
      <c r="IF775" s="185"/>
      <c r="IG775" s="184"/>
    </row>
    <row r="776" spans="1:241" ht="15" customHeight="1" x14ac:dyDescent="0.35">
      <c r="A776" s="156">
        <v>773</v>
      </c>
      <c r="E776" s="245">
        <v>157419</v>
      </c>
      <c r="F776" s="244"/>
      <c r="G776" s="244"/>
      <c r="H776" s="244"/>
      <c r="I776" s="244"/>
      <c r="J776" s="244"/>
      <c r="K776" s="244"/>
      <c r="L776" s="244"/>
      <c r="M776" s="244"/>
      <c r="N776" s="244"/>
      <c r="O776" s="244"/>
      <c r="P776" s="244"/>
      <c r="Q776" s="244"/>
      <c r="R776" s="244"/>
      <c r="S776" s="244"/>
      <c r="U776" s="244"/>
      <c r="V776" s="244"/>
      <c r="W776" s="244"/>
      <c r="X776" s="244"/>
      <c r="Y776" s="244"/>
      <c r="Z776" s="244"/>
      <c r="AA776" s="244"/>
      <c r="AB776" s="244"/>
      <c r="AC776" s="244"/>
      <c r="AD776" s="244"/>
      <c r="AE776" s="244"/>
      <c r="AF776" s="244"/>
      <c r="AG776" s="244"/>
      <c r="AH776" s="242"/>
      <c r="AI776" s="244"/>
      <c r="AJ776" s="244"/>
      <c r="AK776" s="244"/>
      <c r="AL776" s="244"/>
      <c r="AM776" s="244"/>
      <c r="AN776" s="244"/>
      <c r="AO776" s="244"/>
      <c r="AP776" s="244"/>
      <c r="AQ776" s="244"/>
      <c r="AR776" s="244"/>
      <c r="AS776" s="244"/>
      <c r="AT776" s="244"/>
      <c r="AU776" s="244"/>
      <c r="AV776" s="244"/>
      <c r="AW776" s="244"/>
      <c r="AX776" s="244"/>
      <c r="AY776" s="244"/>
      <c r="AZ776" s="244"/>
      <c r="BA776" s="244"/>
      <c r="BB776" s="244"/>
      <c r="BC776" s="244"/>
      <c r="BD776" s="244"/>
      <c r="BE776" s="244"/>
      <c r="BF776" s="244"/>
      <c r="BG776" s="244"/>
      <c r="BH776" s="244"/>
      <c r="BI776" s="244"/>
      <c r="BJ776" s="244"/>
      <c r="BK776" s="244"/>
      <c r="BL776" s="244"/>
      <c r="BM776" s="244"/>
      <c r="BN776" s="244"/>
      <c r="BO776" s="244"/>
      <c r="BP776" s="244"/>
      <c r="BQ776" s="244"/>
      <c r="BR776" s="244"/>
      <c r="BS776" s="244"/>
      <c r="BT776" s="244"/>
      <c r="BU776" s="244"/>
      <c r="BW776" s="244"/>
      <c r="BX776" s="244"/>
      <c r="BY776" s="244"/>
      <c r="BZ776" s="244"/>
      <c r="CA776" s="244"/>
      <c r="CB776" s="244"/>
      <c r="CC776" s="244"/>
      <c r="CE776" s="244"/>
      <c r="CF776" s="244"/>
      <c r="CG776" s="244"/>
      <c r="CH776" s="244"/>
      <c r="CI776" s="244"/>
      <c r="CJ776" s="244"/>
      <c r="CK776" s="244"/>
      <c r="CL776" s="244"/>
      <c r="CM776" s="244"/>
      <c r="CN776" s="244"/>
      <c r="CO776" s="257"/>
      <c r="CP776" s="244"/>
      <c r="CQ776" s="244"/>
      <c r="CR776" s="244"/>
      <c r="CS776" s="244"/>
      <c r="CT776" s="244"/>
      <c r="CU776" s="244"/>
      <c r="CV776" s="244"/>
      <c r="CW776" s="244"/>
      <c r="CX776" s="244"/>
      <c r="CY776" s="244"/>
      <c r="CZ776" s="244"/>
      <c r="DA776" s="244"/>
      <c r="DE776" s="244"/>
      <c r="DF776" s="244"/>
      <c r="DG776" s="244"/>
      <c r="DH776" s="244"/>
      <c r="DI776" s="244"/>
      <c r="DJ776" s="244"/>
      <c r="DK776" s="244"/>
      <c r="DL776" s="244"/>
      <c r="DM776" s="244"/>
      <c r="DN776" s="244"/>
      <c r="DO776" s="244"/>
      <c r="DP776" s="244"/>
      <c r="DQ776" s="244"/>
      <c r="DR776" s="244"/>
      <c r="DS776" s="244"/>
      <c r="DT776" s="244"/>
      <c r="DU776" s="244"/>
      <c r="DV776" s="244"/>
      <c r="DW776" s="244"/>
      <c r="DX776" s="244"/>
      <c r="DY776" s="244"/>
      <c r="DZ776" s="244"/>
      <c r="EA776" s="244"/>
      <c r="EB776" s="244"/>
      <c r="ED776" s="244"/>
      <c r="EK776" s="242">
        <v>3</v>
      </c>
      <c r="EO776" s="244"/>
      <c r="EP776" s="244"/>
      <c r="GA776" s="267">
        <v>2.2547907329425669</v>
      </c>
      <c r="GB776" s="267"/>
      <c r="GC776" s="267">
        <v>20.014159477393591</v>
      </c>
      <c r="GD776" s="267"/>
      <c r="GE776" s="267">
        <v>94.967660544095594</v>
      </c>
      <c r="GF776" s="267"/>
      <c r="GG776" s="267">
        <v>153.46352635938541</v>
      </c>
      <c r="GH776" s="267"/>
      <c r="GI776" s="267">
        <v>76.650908076844757</v>
      </c>
      <c r="GJ776" s="267"/>
      <c r="GK776" s="267">
        <v>11.010891608646151</v>
      </c>
      <c r="GL776" s="267"/>
      <c r="GM776" s="267">
        <v>0.37602116035881772</v>
      </c>
      <c r="GN776" s="267"/>
      <c r="GO776" s="267">
        <v>51.997966343289164</v>
      </c>
      <c r="GP776" s="254"/>
      <c r="GQ776" s="254"/>
      <c r="GR776" s="254"/>
      <c r="GS776" s="254"/>
      <c r="GT776" s="254"/>
      <c r="GU776" s="184"/>
      <c r="GV776" s="184"/>
      <c r="GW776" s="184"/>
      <c r="GX776" s="184"/>
      <c r="GY776" s="184"/>
      <c r="GZ776" s="184"/>
      <c r="HC776" s="184"/>
      <c r="HG776" s="184"/>
      <c r="HH776" s="184"/>
      <c r="HI776" s="184"/>
      <c r="HJ776" s="184"/>
      <c r="HK776" s="184"/>
      <c r="HL776" s="184"/>
      <c r="HM776" s="184"/>
      <c r="HO776" s="183">
        <v>1079.678659623019</v>
      </c>
      <c r="HQ776" s="154"/>
      <c r="HS776" s="238">
        <v>9</v>
      </c>
      <c r="HT776" s="154"/>
      <c r="HU776" s="239"/>
      <c r="HW776">
        <v>21.873007999999999</v>
      </c>
      <c r="HX776" s="239"/>
      <c r="HY776" s="154"/>
      <c r="HZ776" s="154"/>
      <c r="IA776" s="184"/>
      <c r="IB776" s="184"/>
      <c r="ID776" s="184"/>
      <c r="IE776" s="185"/>
      <c r="IF776" s="185"/>
      <c r="IG776" s="184"/>
    </row>
    <row r="777" spans="1:241" ht="15" customHeight="1" x14ac:dyDescent="0.35">
      <c r="A777" s="156">
        <v>774</v>
      </c>
      <c r="E777" s="245">
        <v>157467</v>
      </c>
      <c r="F777" s="244"/>
      <c r="G777" s="244"/>
      <c r="H777" s="244"/>
      <c r="I777" s="244"/>
      <c r="J777" s="244"/>
      <c r="K777" s="244"/>
      <c r="L777" s="244"/>
      <c r="M777" s="244"/>
      <c r="N777" s="244"/>
      <c r="O777" s="244"/>
      <c r="P777" s="244"/>
      <c r="Q777" s="244"/>
      <c r="R777" s="244"/>
      <c r="S777" s="244"/>
      <c r="U777" s="244"/>
      <c r="V777" s="244"/>
      <c r="W777" s="244"/>
      <c r="X777" s="244"/>
      <c r="Y777" s="244"/>
      <c r="Z777" s="244"/>
      <c r="AA777" s="244"/>
      <c r="AB777" s="244"/>
      <c r="AC777" s="244"/>
      <c r="AD777" s="244"/>
      <c r="AE777" s="244"/>
      <c r="AF777" s="244"/>
      <c r="AG777" s="244"/>
      <c r="AH777" s="242"/>
      <c r="AI777" s="244"/>
      <c r="AJ777" s="244"/>
      <c r="AK777" s="244"/>
      <c r="AL777" s="244"/>
      <c r="AM777" s="244"/>
      <c r="AN777" s="244"/>
      <c r="AO777" s="244"/>
      <c r="AP777" s="244"/>
      <c r="AQ777" s="244"/>
      <c r="AR777" s="244"/>
      <c r="AS777" s="244"/>
      <c r="AT777" s="244"/>
      <c r="AU777" s="244"/>
      <c r="AV777" s="244"/>
      <c r="AW777" s="244"/>
      <c r="AX777" s="244"/>
      <c r="AY777" s="244"/>
      <c r="AZ777" s="244"/>
      <c r="BA777" s="244"/>
      <c r="BB777" s="244"/>
      <c r="BC777" s="244"/>
      <c r="BD777" s="244"/>
      <c r="BE777" s="244"/>
      <c r="BF777" s="244"/>
      <c r="BG777" s="244"/>
      <c r="BH777" s="244"/>
      <c r="BI777" s="244"/>
      <c r="BJ777" s="244"/>
      <c r="BK777" s="244"/>
      <c r="BL777" s="244"/>
      <c r="BM777" s="244"/>
      <c r="BN777" s="244"/>
      <c r="BO777" s="244"/>
      <c r="BP777" s="244"/>
      <c r="BQ777" s="244"/>
      <c r="BR777" s="244"/>
      <c r="BS777" s="244"/>
      <c r="BT777" s="244"/>
      <c r="BU777" s="244"/>
      <c r="BW777" s="244"/>
      <c r="BX777" s="244"/>
      <c r="BY777" s="244"/>
      <c r="BZ777" s="244"/>
      <c r="CA777" s="244"/>
      <c r="CB777" s="244"/>
      <c r="CC777" s="244"/>
      <c r="CE777" s="244"/>
      <c r="CF777" s="244"/>
      <c r="CG777" s="244"/>
      <c r="CH777" s="244"/>
      <c r="CI777" s="244"/>
      <c r="CJ777" s="244"/>
      <c r="CK777" s="244"/>
      <c r="CL777" s="244"/>
      <c r="CM777" s="244"/>
      <c r="CN777" s="244"/>
      <c r="CO777" s="257"/>
      <c r="CP777" s="244"/>
      <c r="CQ777" s="244"/>
      <c r="CR777" s="244"/>
      <c r="CS777" s="244"/>
      <c r="CT777" s="244"/>
      <c r="CU777" s="244"/>
      <c r="CV777" s="244"/>
      <c r="CW777" s="244"/>
      <c r="CX777" s="244"/>
      <c r="CY777" s="244"/>
      <c r="CZ777" s="244"/>
      <c r="DA777" s="244"/>
      <c r="DE777" s="244"/>
      <c r="DF777" s="244"/>
      <c r="DG777" s="244"/>
      <c r="DH777" s="244"/>
      <c r="DI777" s="244"/>
      <c r="DJ777" s="244"/>
      <c r="DK777" s="244"/>
      <c r="DL777" s="244"/>
      <c r="DM777" s="244"/>
      <c r="DN777" s="244"/>
      <c r="DO777" s="244"/>
      <c r="DP777" s="244"/>
      <c r="DQ777" s="244"/>
      <c r="DR777" s="244"/>
      <c r="DS777" s="244"/>
      <c r="DT777" s="244"/>
      <c r="DU777" s="244"/>
      <c r="DV777" s="244"/>
      <c r="DW777" s="244"/>
      <c r="DX777" s="244"/>
      <c r="DY777" s="244"/>
      <c r="DZ777" s="244"/>
      <c r="EA777" s="244"/>
      <c r="EB777" s="244"/>
      <c r="ED777" s="244"/>
      <c r="EK777" s="242">
        <v>2.7</v>
      </c>
      <c r="EO777" s="244"/>
      <c r="EP777" s="244"/>
      <c r="GA777" s="267">
        <v>1.4085915565547971</v>
      </c>
      <c r="GB777" s="267"/>
      <c r="GC777" s="267">
        <v>14.610998494589156</v>
      </c>
      <c r="GD777" s="267"/>
      <c r="GE777" s="267">
        <v>69.223956091054347</v>
      </c>
      <c r="GF777" s="267"/>
      <c r="GG777" s="267">
        <v>114.56129766914148</v>
      </c>
      <c r="GH777" s="267"/>
      <c r="GI777" s="267">
        <v>52.818127456284415</v>
      </c>
      <c r="GJ777" s="267"/>
      <c r="GK777" s="267">
        <v>9.5661801123594881</v>
      </c>
      <c r="GL777" s="267"/>
      <c r="GM777" s="267">
        <v>1.1430314913684581</v>
      </c>
      <c r="GN777" s="267"/>
      <c r="GO777" s="267">
        <v>38.003685976619806</v>
      </c>
      <c r="GP777" s="254"/>
      <c r="GQ777" s="254"/>
      <c r="GR777" s="254"/>
      <c r="GS777" s="254"/>
      <c r="GT777" s="254"/>
      <c r="GU777" s="184"/>
      <c r="GV777" s="184"/>
      <c r="GW777" s="184"/>
      <c r="GX777" s="184"/>
      <c r="GY777" s="184"/>
      <c r="GZ777" s="184"/>
      <c r="HC777" s="184"/>
      <c r="HG777" s="184"/>
      <c r="HH777" s="184"/>
      <c r="HI777" s="184"/>
      <c r="HJ777" s="184"/>
      <c r="HK777" s="184"/>
      <c r="HL777" s="184"/>
      <c r="HM777" s="184"/>
      <c r="HO777" s="284">
        <v>1236.5344296768262</v>
      </c>
      <c r="HQ777" s="154"/>
      <c r="HS777" s="238">
        <v>9</v>
      </c>
      <c r="HT777" s="154"/>
      <c r="HU777" s="239"/>
      <c r="HW777">
        <v>30.291015590000001</v>
      </c>
      <c r="HX777" s="239"/>
      <c r="HY777" s="154"/>
      <c r="HZ777" s="154"/>
      <c r="IA777" s="184"/>
      <c r="IB777" s="184"/>
      <c r="ID777" s="184"/>
      <c r="IE777" s="185"/>
      <c r="IF777" s="185"/>
      <c r="IG777" s="184"/>
    </row>
    <row r="778" spans="1:241" ht="15" customHeight="1" x14ac:dyDescent="0.35">
      <c r="A778" s="156">
        <v>775</v>
      </c>
      <c r="E778" s="245">
        <v>158694</v>
      </c>
      <c r="F778" s="244"/>
      <c r="G778" s="244"/>
      <c r="H778" s="244"/>
      <c r="I778" s="244"/>
      <c r="J778" s="244"/>
      <c r="K778" s="244"/>
      <c r="L778" s="244"/>
      <c r="M778" s="244"/>
      <c r="N778" s="244"/>
      <c r="O778" s="244"/>
      <c r="P778" s="244"/>
      <c r="Q778" s="244"/>
      <c r="R778" s="244"/>
      <c r="S778" s="244"/>
      <c r="U778" s="244"/>
      <c r="V778" s="244"/>
      <c r="W778" s="244"/>
      <c r="X778" s="244"/>
      <c r="Y778" s="244"/>
      <c r="Z778" s="244"/>
      <c r="AA778" s="244"/>
      <c r="AB778" s="244"/>
      <c r="AC778" s="244"/>
      <c r="AD778" s="244"/>
      <c r="AE778" s="244"/>
      <c r="AF778" s="244"/>
      <c r="AG778" s="244"/>
      <c r="AH778" s="242"/>
      <c r="AI778" s="244"/>
      <c r="AJ778" s="244"/>
      <c r="AK778" s="244"/>
      <c r="AL778" s="244"/>
      <c r="AM778" s="244"/>
      <c r="AN778" s="244"/>
      <c r="AO778" s="244"/>
      <c r="AP778" s="244"/>
      <c r="AQ778" s="244"/>
      <c r="AR778" s="244"/>
      <c r="AS778" s="244"/>
      <c r="AT778" s="244"/>
      <c r="AU778" s="244"/>
      <c r="AV778" s="244"/>
      <c r="AW778" s="244"/>
      <c r="AX778" s="244"/>
      <c r="AY778" s="244"/>
      <c r="AZ778" s="244"/>
      <c r="BA778" s="244"/>
      <c r="BB778" s="244"/>
      <c r="BC778" s="244"/>
      <c r="BD778" s="244"/>
      <c r="BE778" s="244"/>
      <c r="BF778" s="244"/>
      <c r="BG778" s="244"/>
      <c r="BH778" s="244"/>
      <c r="BI778" s="244"/>
      <c r="BJ778" s="244"/>
      <c r="BK778" s="244"/>
      <c r="BL778" s="244"/>
      <c r="BM778" s="244"/>
      <c r="BN778" s="244"/>
      <c r="BO778" s="244"/>
      <c r="BP778" s="244"/>
      <c r="BQ778" s="244"/>
      <c r="BR778" s="244"/>
      <c r="BS778" s="244"/>
      <c r="BT778" s="244"/>
      <c r="BU778" s="244"/>
      <c r="BW778" s="244"/>
      <c r="BX778" s="244"/>
      <c r="BY778" s="244"/>
      <c r="BZ778" s="244"/>
      <c r="CA778" s="244"/>
      <c r="CB778" s="244"/>
      <c r="CC778" s="244"/>
      <c r="CE778" s="244"/>
      <c r="CF778" s="244"/>
      <c r="CG778" s="244"/>
      <c r="CH778" s="244"/>
      <c r="CI778" s="244"/>
      <c r="CJ778" s="244"/>
      <c r="CK778" s="244"/>
      <c r="CL778" s="244"/>
      <c r="CM778" s="244"/>
      <c r="CN778" s="244"/>
      <c r="CO778" s="257"/>
      <c r="CP778" s="244"/>
      <c r="CQ778" s="244"/>
      <c r="CR778" s="244"/>
      <c r="CS778" s="244"/>
      <c r="CT778" s="244"/>
      <c r="CU778" s="244"/>
      <c r="CV778" s="244"/>
      <c r="CW778" s="244"/>
      <c r="CX778" s="244"/>
      <c r="CY778" s="244"/>
      <c r="CZ778" s="244"/>
      <c r="DA778" s="244"/>
      <c r="DE778" s="244"/>
      <c r="DF778" s="244"/>
      <c r="DG778" s="244"/>
      <c r="DH778" s="244"/>
      <c r="DI778" s="244"/>
      <c r="DJ778" s="244"/>
      <c r="DK778" s="244"/>
      <c r="DL778" s="244"/>
      <c r="DM778" s="244"/>
      <c r="DN778" s="244"/>
      <c r="DO778" s="244"/>
      <c r="DP778" s="244"/>
      <c r="DQ778" s="244"/>
      <c r="DR778" s="244"/>
      <c r="DS778" s="244"/>
      <c r="DT778" s="244"/>
      <c r="DU778" s="244"/>
      <c r="DV778" s="244"/>
      <c r="DW778" s="244"/>
      <c r="DX778" s="244"/>
      <c r="DY778" s="244"/>
      <c r="DZ778" s="244"/>
      <c r="EA778" s="244"/>
      <c r="EB778" s="244"/>
      <c r="EC778"/>
      <c r="EE778"/>
      <c r="EK778" s="242">
        <v>3.8</v>
      </c>
      <c r="EO778" s="244"/>
      <c r="EP778" s="244"/>
      <c r="GA778" s="267"/>
      <c r="GB778" s="267"/>
      <c r="GC778" s="267"/>
      <c r="GD778" s="267"/>
      <c r="GE778" s="267"/>
      <c r="GF778" s="267"/>
      <c r="GG778" s="267"/>
      <c r="GH778" s="267"/>
      <c r="GI778" s="267"/>
      <c r="GJ778" s="267"/>
      <c r="GK778" s="267"/>
      <c r="GL778" s="267"/>
      <c r="GM778" s="267"/>
      <c r="GN778" s="267"/>
      <c r="GO778" s="267"/>
      <c r="GP778" s="254"/>
      <c r="GQ778" s="254"/>
      <c r="GR778" s="254"/>
      <c r="GS778" s="254"/>
      <c r="GT778" s="254"/>
      <c r="GU778" s="184"/>
      <c r="GV778" s="184"/>
      <c r="GW778" s="184"/>
      <c r="GX778" s="184"/>
      <c r="GY778" s="184"/>
      <c r="GZ778" s="184"/>
      <c r="HC778" s="184"/>
      <c r="HG778" s="184"/>
      <c r="HH778" s="184"/>
      <c r="HI778" s="184"/>
      <c r="HJ778" s="184"/>
      <c r="HK778" s="184"/>
      <c r="HL778" s="184"/>
      <c r="HM778" s="184"/>
      <c r="HO778" s="284">
        <v>1256.5225405017193</v>
      </c>
      <c r="HQ778" s="154"/>
      <c r="HS778" s="238"/>
      <c r="HT778" s="154"/>
      <c r="HU778" s="239"/>
      <c r="HW778" s="239">
        <v>30.2</v>
      </c>
      <c r="HX778" s="239"/>
      <c r="HY778" s="154"/>
      <c r="HZ778" s="154"/>
      <c r="IA778" s="184"/>
      <c r="IB778" s="184"/>
      <c r="ID778" s="184"/>
      <c r="IE778" s="185"/>
      <c r="IF778" s="185"/>
      <c r="IG778" s="184"/>
    </row>
    <row r="779" spans="1:241" ht="15" customHeight="1" x14ac:dyDescent="0.35">
      <c r="A779" s="156">
        <v>776</v>
      </c>
      <c r="B779" s="197" t="s">
        <v>83</v>
      </c>
      <c r="F779" s="244"/>
      <c r="G779" s="244"/>
      <c r="H779" s="244"/>
      <c r="I779" s="244"/>
      <c r="J779" s="244"/>
      <c r="K779" s="244"/>
      <c r="L779" s="244"/>
      <c r="M779" s="244"/>
      <c r="N779" s="244"/>
      <c r="O779" s="244"/>
      <c r="P779" s="244"/>
      <c r="Q779" s="244"/>
      <c r="R779" s="244"/>
      <c r="S779" s="244"/>
      <c r="U779" s="244"/>
      <c r="V779" s="244"/>
      <c r="W779" s="244"/>
      <c r="X779" s="244"/>
      <c r="Y779" s="244"/>
      <c r="Z779" s="244"/>
      <c r="AA779" s="244"/>
      <c r="AB779" s="244"/>
      <c r="AC779" s="244"/>
      <c r="AD779" s="244"/>
      <c r="AE779" s="244"/>
      <c r="AF779" s="244"/>
      <c r="AG779" s="244"/>
      <c r="AH779" s="242"/>
      <c r="AI779" s="244"/>
      <c r="AJ779" s="244"/>
      <c r="AK779" s="244"/>
      <c r="AL779" s="244"/>
      <c r="AM779" s="244"/>
      <c r="AN779" s="244"/>
      <c r="AO779" s="244"/>
      <c r="AP779" s="244"/>
      <c r="AQ779" s="244"/>
      <c r="AR779" s="244"/>
      <c r="AS779" s="244"/>
      <c r="AT779" s="244"/>
      <c r="AU779" s="244"/>
      <c r="AV779" s="244"/>
      <c r="AW779" s="244"/>
      <c r="AX779" s="244"/>
      <c r="AY779" s="244"/>
      <c r="AZ779" s="244"/>
      <c r="BA779" s="244"/>
      <c r="BB779" s="244"/>
      <c r="BC779" s="244"/>
      <c r="BD779" s="244"/>
      <c r="BE779" s="244"/>
      <c r="BF779" s="244"/>
      <c r="BG779" s="244"/>
      <c r="BH779" s="244"/>
      <c r="BI779" s="244"/>
      <c r="BJ779" s="244"/>
      <c r="BK779" s="244"/>
      <c r="BL779" s="244"/>
      <c r="BM779" s="244"/>
      <c r="BN779" s="244"/>
      <c r="BO779" s="244"/>
      <c r="BP779" s="244"/>
      <c r="BQ779" s="244"/>
      <c r="BR779" s="244"/>
      <c r="BS779" s="244"/>
      <c r="BT779" s="244"/>
      <c r="BU779" s="244"/>
      <c r="BW779" s="244"/>
      <c r="BX779" s="244"/>
      <c r="BY779" s="244"/>
      <c r="BZ779" s="244"/>
      <c r="CA779" s="244"/>
      <c r="CB779" s="244"/>
      <c r="CC779" s="244"/>
      <c r="CE779" s="244"/>
      <c r="CF779" s="244"/>
      <c r="CG779" s="244"/>
      <c r="CH779" s="244"/>
      <c r="CI779" s="244"/>
      <c r="CJ779" s="244"/>
      <c r="CK779" s="244"/>
      <c r="CL779" s="244"/>
      <c r="CM779" s="244"/>
      <c r="CN779" s="244"/>
      <c r="CO779" s="257"/>
      <c r="CP779" s="244"/>
      <c r="CQ779" s="244"/>
      <c r="CR779" s="244"/>
      <c r="CS779" s="244"/>
      <c r="CT779" s="244"/>
      <c r="CU779" s="244"/>
      <c r="CV779" s="244"/>
      <c r="CW779" s="244"/>
      <c r="CX779" s="244"/>
      <c r="CY779" s="244"/>
      <c r="CZ779" s="244"/>
      <c r="DA779" s="244"/>
      <c r="DE779" s="244"/>
      <c r="DF779" s="244"/>
      <c r="DG779" s="244"/>
      <c r="DH779" s="244"/>
      <c r="DI779" s="244"/>
      <c r="DJ779" s="244"/>
      <c r="DK779" s="244"/>
      <c r="DL779" s="244"/>
      <c r="DM779" s="244"/>
      <c r="DN779" s="244"/>
      <c r="DO779" s="244"/>
      <c r="DP779" s="244"/>
      <c r="DQ779" s="244"/>
      <c r="DR779" s="244"/>
      <c r="DS779" s="244"/>
      <c r="DT779" s="244"/>
      <c r="DU779" s="244"/>
      <c r="DV779" s="244"/>
      <c r="DW779" s="244"/>
      <c r="DX779" s="244"/>
      <c r="DY779" s="244"/>
      <c r="DZ779" s="244"/>
      <c r="EA779" s="244"/>
      <c r="EB779" s="244"/>
      <c r="EC779"/>
      <c r="ED779" s="244"/>
      <c r="EE779"/>
      <c r="EK779" s="242"/>
      <c r="EO779" s="244"/>
      <c r="EP779" s="244"/>
      <c r="GA779" s="254"/>
      <c r="GB779" s="254"/>
      <c r="GC779" s="254"/>
      <c r="GD779" s="254"/>
      <c r="GE779" s="254"/>
      <c r="GF779" s="254"/>
      <c r="GG779" s="254"/>
      <c r="GH779" s="254"/>
      <c r="GI779" s="254"/>
      <c r="GJ779" s="254"/>
      <c r="GK779" s="254"/>
      <c r="GL779" s="254"/>
      <c r="GM779" s="254"/>
      <c r="GN779" s="254"/>
      <c r="GO779" s="254"/>
      <c r="GP779" s="254"/>
      <c r="GQ779" s="254"/>
      <c r="GR779" s="254"/>
      <c r="GS779" s="254"/>
      <c r="GT779" s="254"/>
      <c r="GU779" s="184"/>
      <c r="GV779" s="184"/>
      <c r="GW779" s="184"/>
      <c r="GX779" s="184"/>
      <c r="GY779" s="184"/>
      <c r="GZ779" s="184"/>
      <c r="HC779" s="184"/>
      <c r="HG779" s="184"/>
      <c r="HH779" s="184"/>
      <c r="HI779" s="184"/>
      <c r="HJ779" s="184"/>
      <c r="HK779" s="184"/>
      <c r="HL779" s="184"/>
      <c r="HM779" s="184"/>
      <c r="HO779" s="183"/>
      <c r="HQ779" s="154"/>
      <c r="HS779" s="238"/>
      <c r="HT779" s="154"/>
      <c r="HU779" s="239"/>
      <c r="HW779" s="239"/>
      <c r="HX779" s="239"/>
      <c r="HY779" s="154"/>
      <c r="HZ779" s="154"/>
      <c r="IA779" s="184"/>
      <c r="IB779" s="184"/>
      <c r="ID779" s="184"/>
      <c r="IE779" s="185"/>
      <c r="IF779" s="185"/>
      <c r="IG779" s="184"/>
    </row>
    <row r="780" spans="1:241" ht="15" customHeight="1" x14ac:dyDescent="0.35">
      <c r="A780" s="198">
        <v>777</v>
      </c>
      <c r="B780" s="197">
        <v>1991</v>
      </c>
      <c r="E780" s="245">
        <v>3423338</v>
      </c>
      <c r="G780" s="245">
        <v>635441</v>
      </c>
      <c r="I780" s="245">
        <v>508378</v>
      </c>
      <c r="K780" s="245">
        <v>321308</v>
      </c>
      <c r="M780" s="242">
        <f>G780/E780*100</f>
        <v>18.562029224108166</v>
      </c>
      <c r="N780" s="242"/>
      <c r="O780" s="242">
        <f>I780/E780*100</f>
        <v>14.850359502917913</v>
      </c>
      <c r="P780" s="242"/>
      <c r="Q780" s="242">
        <f>K780/E780*100</f>
        <v>9.3858099901324383</v>
      </c>
      <c r="R780" s="242"/>
      <c r="S780" s="242">
        <v>32</v>
      </c>
      <c r="U780" s="242"/>
      <c r="V780" s="242"/>
      <c r="W780" s="245">
        <v>7950</v>
      </c>
      <c r="Y780" s="258">
        <v>0.26303260380110238</v>
      </c>
      <c r="Z780" s="258"/>
      <c r="AA780" s="245">
        <v>885247</v>
      </c>
      <c r="AC780" s="242">
        <v>29.289160178253393</v>
      </c>
      <c r="AD780" s="242"/>
      <c r="AE780" s="245">
        <v>771070</v>
      </c>
      <c r="AG780" s="242">
        <v>25.511515699737863</v>
      </c>
      <c r="AH780" s="242"/>
      <c r="AI780" s="245">
        <v>4.221399790914429</v>
      </c>
      <c r="AK780" s="245">
        <v>6642</v>
      </c>
      <c r="AM780" s="245">
        <v>19286</v>
      </c>
      <c r="AO780" s="245">
        <v>18595</v>
      </c>
      <c r="AQ780" s="245">
        <v>767</v>
      </c>
      <c r="AS780" s="245">
        <v>14882</v>
      </c>
      <c r="AU780" s="245">
        <v>18384</v>
      </c>
      <c r="AW780" s="245">
        <v>13622</v>
      </c>
      <c r="AY780" s="245">
        <v>43777</v>
      </c>
      <c r="BC780" s="245">
        <v>31499</v>
      </c>
      <c r="BE780" s="245">
        <v>9232</v>
      </c>
      <c r="BG780" s="245">
        <v>3405</v>
      </c>
      <c r="BI780" s="245">
        <v>18862</v>
      </c>
      <c r="BK780" s="242"/>
      <c r="BL780" s="242"/>
      <c r="BM780" s="245">
        <v>10380</v>
      </c>
      <c r="BO780" s="245">
        <v>40382</v>
      </c>
      <c r="BQ780" s="245">
        <v>47008</v>
      </c>
      <c r="BS780" s="245">
        <v>33146</v>
      </c>
      <c r="BU780" s="245">
        <v>450936</v>
      </c>
      <c r="BW780" s="242"/>
      <c r="BX780" s="242"/>
      <c r="BY780" s="245">
        <v>13.350674472088675</v>
      </c>
      <c r="CA780" s="245">
        <v>196624</v>
      </c>
      <c r="CC780" s="259">
        <v>6.5054745521745856</v>
      </c>
      <c r="CE780" s="242"/>
      <c r="CF780" s="242"/>
      <c r="CG780" s="245">
        <v>1320996</v>
      </c>
      <c r="CI780" s="245">
        <v>180213</v>
      </c>
      <c r="CK780" s="245">
        <v>816482</v>
      </c>
      <c r="CM780" s="250">
        <f>CI780/SUM(CG780,CI780)*100</f>
        <v>12.004524353371183</v>
      </c>
      <c r="CN780" s="242"/>
      <c r="CO780" s="253">
        <v>4.5197276591546105</v>
      </c>
      <c r="CP780" s="242"/>
      <c r="CQ780" s="250">
        <f>SUM(CG780,CI780)/SUM(CG780,CI780,CK780)*100</f>
        <v>64.771749124451887</v>
      </c>
      <c r="CR780" s="242"/>
      <c r="CS780" s="245">
        <v>14.637024469930163</v>
      </c>
      <c r="CU780" s="245">
        <v>218965</v>
      </c>
      <c r="CW780" s="245">
        <v>110400</v>
      </c>
      <c r="CY780" s="259">
        <f t="shared" ref="CY780:CY785" si="280">CU780/CG780*100</f>
        <v>16.575750418623521</v>
      </c>
      <c r="CZ780" s="259"/>
      <c r="DA780" s="259">
        <f t="shared" ref="DA780:DA785" si="281">CW780/CG780*100</f>
        <v>8.3573303779875179</v>
      </c>
      <c r="DE780" s="245">
        <v>143490</v>
      </c>
      <c r="DG780" s="245">
        <v>870033</v>
      </c>
      <c r="DI780" s="245">
        <v>110258</v>
      </c>
      <c r="DK780" s="245">
        <v>1144094</v>
      </c>
      <c r="DM780" s="242">
        <v>12.541801635180327</v>
      </c>
      <c r="DN780" s="242"/>
      <c r="DO780" s="242">
        <v>76.045587163292524</v>
      </c>
      <c r="DP780" s="242"/>
      <c r="DQ780" s="242">
        <v>9.6371451996077244</v>
      </c>
      <c r="DR780" s="242"/>
      <c r="DS780" s="245">
        <v>247814</v>
      </c>
      <c r="DU780" s="245">
        <v>36259</v>
      </c>
      <c r="DW780" s="245">
        <v>1049047</v>
      </c>
      <c r="DY780" s="242">
        <v>23.62277381280343</v>
      </c>
      <c r="DZ780" s="242"/>
      <c r="EA780" s="242">
        <v>3.4563751671755414</v>
      </c>
      <c r="EB780" s="242"/>
      <c r="EC780" s="242">
        <v>320000</v>
      </c>
      <c r="ED780" s="242"/>
      <c r="EE780" s="242">
        <v>285000</v>
      </c>
      <c r="EF780" s="242"/>
      <c r="EG780" s="242">
        <v>3.6195844385499556</v>
      </c>
      <c r="EH780" s="242"/>
      <c r="EI780" s="242">
        <v>3.1774977895667549</v>
      </c>
      <c r="EJ780" s="242"/>
      <c r="EK780" s="242">
        <v>29.9</v>
      </c>
      <c r="EO780" s="259">
        <v>9.3644886285401814</v>
      </c>
      <c r="EP780" s="259"/>
      <c r="EQ780" s="242">
        <v>284354</v>
      </c>
      <c r="ER780" s="242"/>
      <c r="ES780" s="242">
        <v>447558</v>
      </c>
      <c r="ET780" s="242"/>
      <c r="EU780" s="242">
        <v>128994</v>
      </c>
      <c r="EV780" s="242"/>
      <c r="EW780" s="242">
        <v>19405</v>
      </c>
      <c r="EX780" s="242"/>
      <c r="EY780" s="242">
        <v>880311</v>
      </c>
      <c r="EZ780" s="242"/>
      <c r="FA780" s="242">
        <v>280139</v>
      </c>
      <c r="FB780" s="242"/>
      <c r="FC780" s="242">
        <v>50841</v>
      </c>
      <c r="FD780" s="242"/>
      <c r="FE780" s="242">
        <v>47681</v>
      </c>
      <c r="FF780" s="242"/>
      <c r="FG780" s="242">
        <v>1258972</v>
      </c>
      <c r="FH780" s="242"/>
      <c r="FI780" s="242">
        <v>22.586205253174814</v>
      </c>
      <c r="FJ780" s="242"/>
      <c r="FK780" s="242">
        <v>35.549480051978918</v>
      </c>
      <c r="FL780" s="242"/>
      <c r="FM780" s="242">
        <v>10.245978464969832</v>
      </c>
      <c r="FN780" s="242"/>
      <c r="FO780" s="242">
        <v>1.5413369002646604</v>
      </c>
      <c r="FP780" s="242"/>
      <c r="FQ780" s="242">
        <v>69.92300067038822</v>
      </c>
      <c r="FR780" s="242"/>
      <c r="FS780" s="242">
        <v>22.251408291844456</v>
      </c>
      <c r="FT780" s="242"/>
      <c r="FU780" s="242">
        <v>4.0382947357050041</v>
      </c>
      <c r="FV780" s="242"/>
      <c r="FW780" s="242">
        <v>3.7872963020623174</v>
      </c>
      <c r="FY780" s="249">
        <v>1999</v>
      </c>
      <c r="GA780" s="254">
        <v>9.6534461585583902</v>
      </c>
      <c r="GB780" s="254"/>
      <c r="GC780" s="254">
        <v>37.528740214674499</v>
      </c>
      <c r="GD780" s="254"/>
      <c r="GE780" s="254">
        <v>90.375871981101426</v>
      </c>
      <c r="GF780" s="254"/>
      <c r="GG780" s="254">
        <v>116.84360597596779</v>
      </c>
      <c r="GH780" s="254"/>
      <c r="GI780" s="254">
        <v>58.013188094296964</v>
      </c>
      <c r="GJ780" s="254"/>
      <c r="GK780" s="254">
        <v>10.962504956384453</v>
      </c>
      <c r="GL780" s="254"/>
      <c r="GM780" s="254">
        <v>0.47892543906457341</v>
      </c>
      <c r="GN780" s="254"/>
      <c r="GO780" s="254">
        <v>56.378587409626711</v>
      </c>
      <c r="GP780" s="254"/>
      <c r="GQ780" s="254">
        <v>1461.2258064516129</v>
      </c>
      <c r="GR780" s="254"/>
      <c r="GS780" s="254">
        <v>76.12870967741938</v>
      </c>
      <c r="GT780" s="254"/>
      <c r="GU780" s="184">
        <v>56.303548387096782</v>
      </c>
      <c r="GV780" s="184"/>
      <c r="GW780" s="184">
        <v>61.281290322580638</v>
      </c>
      <c r="GX780" s="184"/>
      <c r="GY780" s="184">
        <v>46.03</v>
      </c>
      <c r="GZ780" s="184"/>
      <c r="HA780" s="154">
        <v>96.096774193548384</v>
      </c>
      <c r="HC780" s="184">
        <v>19.499279697008962</v>
      </c>
      <c r="HG780" s="184">
        <v>737</v>
      </c>
      <c r="HH780" s="184"/>
      <c r="HI780" s="184">
        <v>6069</v>
      </c>
      <c r="HJ780" s="184"/>
      <c r="HK780" s="184">
        <v>275</v>
      </c>
      <c r="HL780" s="184"/>
      <c r="HM780" s="184">
        <v>7869</v>
      </c>
      <c r="HO780" s="183">
        <v>411.00693990607965</v>
      </c>
      <c r="HQ780" s="154"/>
      <c r="HR780" s="194">
        <v>2001</v>
      </c>
      <c r="HS780" s="238">
        <v>349</v>
      </c>
      <c r="HT780" s="154"/>
      <c r="HU780" s="239"/>
      <c r="HV780"/>
      <c r="HW780" s="239">
        <v>1847.3212002400001</v>
      </c>
      <c r="HX780" s="239"/>
      <c r="HY780" s="154"/>
      <c r="HZ780" s="154"/>
      <c r="IA780" s="184">
        <v>142</v>
      </c>
      <c r="IB780" s="184"/>
      <c r="IC780" s="184">
        <v>4636</v>
      </c>
      <c r="ID780" s="184"/>
      <c r="IE780" s="185">
        <v>0.39678669836861985</v>
      </c>
      <c r="IF780" s="185"/>
      <c r="IG780" s="184">
        <v>12.954247419978323</v>
      </c>
    </row>
    <row r="781" spans="1:241" ht="15" customHeight="1" x14ac:dyDescent="0.35">
      <c r="A781" s="156">
        <v>778</v>
      </c>
      <c r="B781" s="197">
        <v>1996</v>
      </c>
      <c r="E781" s="245">
        <v>3472207</v>
      </c>
      <c r="G781" s="245">
        <v>635524</v>
      </c>
      <c r="I781" s="245">
        <v>471832</v>
      </c>
      <c r="K781" s="245">
        <v>362195</v>
      </c>
      <c r="M781" s="242">
        <f t="shared" ref="M781:M785" si="282">G781/E781*100</f>
        <v>18.303171441103597</v>
      </c>
      <c r="N781" s="242"/>
      <c r="O781" s="242">
        <f t="shared" ref="O781:O784" si="283">I781/E781*100</f>
        <v>13.588821173392024</v>
      </c>
      <c r="P781" s="242"/>
      <c r="Q781" s="242">
        <f t="shared" ref="Q781:Q784" si="284">K781/E781*100</f>
        <v>10.431261730651427</v>
      </c>
      <c r="R781" s="242"/>
      <c r="S781" s="242">
        <v>33</v>
      </c>
      <c r="U781" s="242"/>
      <c r="V781" s="242"/>
      <c r="W781" s="245">
        <v>10725</v>
      </c>
      <c r="Y781" s="258">
        <v>0.34176219278446807</v>
      </c>
      <c r="Z781" s="258"/>
      <c r="AA781" s="245">
        <v>915445</v>
      </c>
      <c r="AC781" s="242">
        <v>29.171514272594624</v>
      </c>
      <c r="AD781" s="242"/>
      <c r="AE781" s="245">
        <v>807960</v>
      </c>
      <c r="AG781" s="242">
        <v>25.746403849150468</v>
      </c>
      <c r="AH781" s="242"/>
      <c r="AI781" s="245">
        <v>3.7819807357485766</v>
      </c>
      <c r="AK781" s="245">
        <v>8134</v>
      </c>
      <c r="AM781" s="245">
        <v>27352</v>
      </c>
      <c r="AO781" s="245">
        <v>23044</v>
      </c>
      <c r="AQ781" s="245">
        <v>3457</v>
      </c>
      <c r="AS781" s="245">
        <v>18095</v>
      </c>
      <c r="AU781" s="245">
        <v>22772</v>
      </c>
      <c r="AW781" s="245">
        <v>13752</v>
      </c>
      <c r="AY781" s="245">
        <v>54617</v>
      </c>
      <c r="BC781" s="245">
        <v>33919</v>
      </c>
      <c r="BE781" s="245">
        <v>10242</v>
      </c>
      <c r="BG781" s="245">
        <v>3875</v>
      </c>
      <c r="BI781" s="245">
        <v>19802</v>
      </c>
      <c r="BK781" s="242"/>
      <c r="BL781" s="242"/>
      <c r="BM781" s="245">
        <v>15751</v>
      </c>
      <c r="BO781" s="245">
        <v>60780</v>
      </c>
      <c r="BQ781" s="245">
        <v>63770</v>
      </c>
      <c r="BS781" s="245">
        <v>35383</v>
      </c>
      <c r="BU781" s="245">
        <v>593479</v>
      </c>
      <c r="BW781" s="242"/>
      <c r="BX781" s="242"/>
      <c r="BY781" s="245">
        <v>11.198867108153188</v>
      </c>
      <c r="CA781" s="245">
        <v>281114</v>
      </c>
      <c r="CC781" s="259">
        <v>8.9579614976608806</v>
      </c>
      <c r="CE781" s="242"/>
      <c r="CF781" s="242"/>
      <c r="CG781" s="245">
        <v>1391637</v>
      </c>
      <c r="CI781" s="245">
        <v>139625</v>
      </c>
      <c r="CK781" s="245">
        <v>896466</v>
      </c>
      <c r="CM781" s="250">
        <f t="shared" ref="CM781:CM785" si="285">CI781/SUM(CG781,CI781)*100</f>
        <v>9.1182958892730319</v>
      </c>
      <c r="CN781" s="242"/>
      <c r="CO781" s="253">
        <v>5.1086717827568791</v>
      </c>
      <c r="CP781" s="242"/>
      <c r="CQ781" s="250">
        <f t="shared" ref="CQ781:CQ785" si="286">SUM(CG781,CI781)/SUM(CG781,CI781,CK781)*100</f>
        <v>63.073869889872334</v>
      </c>
      <c r="CR781" s="242"/>
      <c r="CS781" s="245">
        <v>11.076579442417806</v>
      </c>
      <c r="CU781" s="245">
        <v>265257</v>
      </c>
      <c r="CW781" s="245">
        <v>106158</v>
      </c>
      <c r="CY781" s="259">
        <f t="shared" si="280"/>
        <v>19.060789559346293</v>
      </c>
      <c r="CZ781" s="259"/>
      <c r="DA781" s="259">
        <f t="shared" si="281"/>
        <v>7.6282823753608158</v>
      </c>
      <c r="DE781" s="245">
        <v>183249</v>
      </c>
      <c r="DG781" s="245">
        <v>914953</v>
      </c>
      <c r="DI781" s="245">
        <v>97988</v>
      </c>
      <c r="DK781" s="245">
        <v>1234302</v>
      </c>
      <c r="DM781" s="242">
        <v>14.846366610440556</v>
      </c>
      <c r="DN781" s="242"/>
      <c r="DO781" s="242">
        <v>74.127158507399329</v>
      </c>
      <c r="DP781" s="242"/>
      <c r="DQ781" s="242">
        <v>7.9387378453571324</v>
      </c>
      <c r="DR781" s="242"/>
      <c r="DS781" s="245">
        <v>270712</v>
      </c>
      <c r="DU781" s="245">
        <v>33201</v>
      </c>
      <c r="DW781" s="245">
        <v>1137336</v>
      </c>
      <c r="DY781" s="242">
        <v>23.802288857470437</v>
      </c>
      <c r="DZ781" s="242"/>
      <c r="EA781" s="242">
        <v>2.9191901074088924</v>
      </c>
      <c r="EB781" s="242"/>
      <c r="EC781" s="242">
        <v>344000</v>
      </c>
      <c r="ED781" s="242"/>
      <c r="EE781" s="242">
        <v>305000</v>
      </c>
      <c r="EF781" s="242"/>
      <c r="EG781" s="242">
        <v>5.1206190259444702</v>
      </c>
      <c r="EH781" s="242"/>
      <c r="EI781" s="242">
        <v>5.2344105598543464</v>
      </c>
      <c r="EJ781" s="242"/>
      <c r="EK781" s="242">
        <v>30.2</v>
      </c>
      <c r="EO781" s="259">
        <v>5.4178182064802725</v>
      </c>
      <c r="EP781" s="259"/>
      <c r="EQ781" s="242">
        <v>313867</v>
      </c>
      <c r="ER781" s="242"/>
      <c r="ES781" s="242">
        <v>459417</v>
      </c>
      <c r="ET781" s="242"/>
      <c r="EU781" s="242">
        <v>142521</v>
      </c>
      <c r="EV781" s="242"/>
      <c r="EW781" s="242">
        <v>19652</v>
      </c>
      <c r="EX781" s="242"/>
      <c r="EY781" s="242">
        <v>935457</v>
      </c>
      <c r="EZ781" s="242"/>
      <c r="FA781" s="242">
        <v>308117</v>
      </c>
      <c r="FB781" s="242"/>
      <c r="FC781" s="242">
        <v>57566</v>
      </c>
      <c r="FD781" s="242"/>
      <c r="FE781" s="242">
        <v>68929</v>
      </c>
      <c r="FF781" s="242"/>
      <c r="FG781" s="242">
        <v>1370069</v>
      </c>
      <c r="FH781" s="242"/>
      <c r="FI781" s="242">
        <v>22.908846196797388</v>
      </c>
      <c r="FJ781" s="242"/>
      <c r="FK781" s="242">
        <v>33.532398733202491</v>
      </c>
      <c r="FL781" s="242"/>
      <c r="FM781" s="242">
        <v>10.402468780769436</v>
      </c>
      <c r="FN781" s="242"/>
      <c r="FO781" s="242">
        <v>1.4343803122324497</v>
      </c>
      <c r="FP781" s="242"/>
      <c r="FQ781" s="242">
        <v>68.278094023001756</v>
      </c>
      <c r="FR781" s="242"/>
      <c r="FS781" s="242">
        <v>22.48915930511529</v>
      </c>
      <c r="FT781" s="242"/>
      <c r="FU781" s="242">
        <v>4.2016861924472417</v>
      </c>
      <c r="FV781" s="242"/>
      <c r="FW781" s="242">
        <v>5.0310604794357072</v>
      </c>
      <c r="FY781" s="249">
        <v>2000</v>
      </c>
      <c r="GA781" s="254">
        <v>8.9044108145285481</v>
      </c>
      <c r="GB781" s="254"/>
      <c r="GC781" s="254">
        <v>36.494516163850761</v>
      </c>
      <c r="GD781" s="254"/>
      <c r="GE781" s="254">
        <v>88.537502355571377</v>
      </c>
      <c r="GF781" s="254"/>
      <c r="GG781" s="254">
        <v>125.94583701258635</v>
      </c>
      <c r="GH781" s="254"/>
      <c r="GI781" s="254">
        <v>63.836183060061934</v>
      </c>
      <c r="GJ781" s="254"/>
      <c r="GK781" s="254">
        <v>11.735276484326626</v>
      </c>
      <c r="GL781" s="254"/>
      <c r="GM781" s="254">
        <v>0.57167679099328994</v>
      </c>
      <c r="GN781" s="254"/>
      <c r="GO781" s="254">
        <v>58.422885000135828</v>
      </c>
      <c r="GP781" s="254"/>
      <c r="GQ781" s="254">
        <v>1461.0967741935483</v>
      </c>
      <c r="GR781" s="254"/>
      <c r="GS781" s="254">
        <v>76.24129032258061</v>
      </c>
      <c r="GT781" s="254"/>
      <c r="GU781" s="184">
        <v>56.52322580645162</v>
      </c>
      <c r="GV781" s="184"/>
      <c r="GW781" s="184">
        <v>59.633870967741935</v>
      </c>
      <c r="GX781" s="184"/>
      <c r="GY781" s="184">
        <v>44.210967741935491</v>
      </c>
      <c r="GZ781" s="184"/>
      <c r="HA781" s="154">
        <v>96.612903225806448</v>
      </c>
      <c r="HC781" s="184">
        <v>18.140259496990659</v>
      </c>
      <c r="HG781" s="184">
        <v>755</v>
      </c>
      <c r="HH781" s="184"/>
      <c r="HI781" s="184">
        <v>5889</v>
      </c>
      <c r="HJ781" s="184"/>
      <c r="HK781" s="184">
        <v>265</v>
      </c>
      <c r="HL781" s="184"/>
      <c r="HM781" s="184">
        <v>7653</v>
      </c>
      <c r="HO781" s="183">
        <v>439.24322088255428</v>
      </c>
      <c r="HQ781" s="154"/>
      <c r="HR781" s="194">
        <v>2002</v>
      </c>
      <c r="HS781" s="238">
        <v>342</v>
      </c>
      <c r="HT781" s="154"/>
      <c r="HU781" s="239"/>
      <c r="HV781"/>
      <c r="HW781" s="239">
        <v>1804.3419999999999</v>
      </c>
      <c r="HX781" s="239"/>
      <c r="HY781" s="154"/>
      <c r="HZ781" s="154"/>
      <c r="IA781" s="184">
        <v>166</v>
      </c>
      <c r="IB781" s="184"/>
      <c r="IC781" s="184">
        <v>4350</v>
      </c>
      <c r="ID781" s="184"/>
      <c r="IE781" s="185">
        <v>0.45757746910594044</v>
      </c>
      <c r="IF781" s="185"/>
      <c r="IG781" s="184">
        <v>11.990734883197838</v>
      </c>
    </row>
    <row r="782" spans="1:241" ht="15" customHeight="1" x14ac:dyDescent="0.35">
      <c r="A782" s="156">
        <v>779</v>
      </c>
      <c r="B782" s="197">
        <v>2001</v>
      </c>
      <c r="E782" s="245">
        <v>3524887</v>
      </c>
      <c r="G782" s="245">
        <v>660378</v>
      </c>
      <c r="I782" s="245">
        <v>472935</v>
      </c>
      <c r="K782" s="245">
        <v>405833</v>
      </c>
      <c r="M782" s="242">
        <f t="shared" si="282"/>
        <v>18.734728233841256</v>
      </c>
      <c r="N782" s="242"/>
      <c r="O782" s="242">
        <f t="shared" si="283"/>
        <v>13.417025850757769</v>
      </c>
      <c r="P782" s="242"/>
      <c r="Q782" s="242">
        <f t="shared" si="284"/>
        <v>11.513361988625451</v>
      </c>
      <c r="R782" s="242"/>
      <c r="S782" s="242">
        <v>35</v>
      </c>
      <c r="U782" s="242"/>
      <c r="V782" s="242"/>
      <c r="W782" s="245">
        <v>12015</v>
      </c>
      <c r="Y782" s="258">
        <v>0.35689440381257681</v>
      </c>
      <c r="Z782" s="258"/>
      <c r="AA782" s="245">
        <v>954037</v>
      </c>
      <c r="AC782" s="242">
        <v>28.338782049949174</v>
      </c>
      <c r="AD782" s="242"/>
      <c r="AE782" s="245">
        <v>861048</v>
      </c>
      <c r="AG782" s="242">
        <v>25.576630263338462</v>
      </c>
      <c r="AH782" s="242"/>
      <c r="AI782" s="245">
        <v>3.7946710322117529</v>
      </c>
      <c r="AK782" s="245">
        <v>8827</v>
      </c>
      <c r="AM782" s="245">
        <v>35844</v>
      </c>
      <c r="AO782" s="245">
        <v>29403</v>
      </c>
      <c r="AQ782" s="245">
        <v>5592</v>
      </c>
      <c r="AS782" s="245">
        <v>20207</v>
      </c>
      <c r="AU782" s="245">
        <v>25876</v>
      </c>
      <c r="AW782" s="245">
        <v>14020</v>
      </c>
      <c r="AY782" s="245">
        <v>55811</v>
      </c>
      <c r="BC782" s="245">
        <v>32854</v>
      </c>
      <c r="BE782" s="245">
        <v>10308</v>
      </c>
      <c r="BG782" s="245">
        <v>3274</v>
      </c>
      <c r="BI782" s="245">
        <v>19272</v>
      </c>
      <c r="BK782" s="242"/>
      <c r="BL782" s="242"/>
      <c r="BM782" s="245">
        <v>23334</v>
      </c>
      <c r="BO782" s="245">
        <v>106570</v>
      </c>
      <c r="BQ782" s="245">
        <v>87755</v>
      </c>
      <c r="BS782" s="245">
        <v>37779</v>
      </c>
      <c r="BU782" s="245">
        <v>571863</v>
      </c>
      <c r="BW782" s="242"/>
      <c r="BX782" s="242"/>
      <c r="BY782" s="245">
        <v>9.9268276409142473</v>
      </c>
      <c r="CA782" s="245">
        <v>380900</v>
      </c>
      <c r="CC782" s="259">
        <v>11.314280350579319</v>
      </c>
      <c r="CE782" s="242"/>
      <c r="CF782" s="242"/>
      <c r="CG782" s="245">
        <v>1544301</v>
      </c>
      <c r="CI782" s="245">
        <v>108894</v>
      </c>
      <c r="CK782" s="245">
        <v>907753</v>
      </c>
      <c r="CM782" s="250">
        <f t="shared" si="285"/>
        <v>6.5868817653089922</v>
      </c>
      <c r="CN782" s="242"/>
      <c r="CO782" s="253">
        <v>5.4586220524809352</v>
      </c>
      <c r="CP782" s="242"/>
      <c r="CQ782" s="250">
        <f t="shared" si="286"/>
        <v>64.554024525292974</v>
      </c>
      <c r="CR782" s="242"/>
      <c r="CS782" s="245">
        <v>9.7638172358997792</v>
      </c>
      <c r="CU782" s="245">
        <v>318791</v>
      </c>
      <c r="CW782" s="245">
        <v>113755</v>
      </c>
      <c r="CY782" s="259">
        <f t="shared" si="280"/>
        <v>20.643061164889488</v>
      </c>
      <c r="CZ782" s="259"/>
      <c r="DA782" s="259">
        <f t="shared" si="281"/>
        <v>7.3661158025540354</v>
      </c>
      <c r="DE782" s="245">
        <v>197205</v>
      </c>
      <c r="DG782" s="245">
        <v>986846</v>
      </c>
      <c r="DI782" s="245">
        <v>139583</v>
      </c>
      <c r="DK782" s="245">
        <v>1344624</v>
      </c>
      <c r="DM782" s="242">
        <v>14.666181772748367</v>
      </c>
      <c r="DN782" s="242"/>
      <c r="DO782" s="242">
        <v>73.391966824926527</v>
      </c>
      <c r="DP782" s="242"/>
      <c r="DQ782" s="242">
        <v>10.380820214424254</v>
      </c>
      <c r="DR782" s="242"/>
      <c r="DS782" s="245">
        <v>283161</v>
      </c>
      <c r="DU782" s="245">
        <v>35953</v>
      </c>
      <c r="DW782" s="245">
        <v>1243373</v>
      </c>
      <c r="DY782" s="242">
        <v>22.773616605797294</v>
      </c>
      <c r="DZ782" s="242"/>
      <c r="EA782" s="242">
        <v>2.8915699472322465</v>
      </c>
      <c r="EB782" s="242"/>
      <c r="EC782" s="242">
        <v>372000</v>
      </c>
      <c r="ED782" s="242"/>
      <c r="EE782" s="242">
        <v>340000</v>
      </c>
      <c r="EF782" s="242"/>
      <c r="EG782" s="242">
        <v>6.1845013188850073</v>
      </c>
      <c r="EH782" s="242"/>
      <c r="EI782" s="242">
        <v>5.4359449632850927</v>
      </c>
      <c r="EK782" s="242">
        <v>31.1</v>
      </c>
      <c r="EO782" s="259">
        <v>3.6616025458043917</v>
      </c>
      <c r="EP782" s="259"/>
      <c r="EQ782" s="242">
        <v>351307</v>
      </c>
      <c r="ER782" s="242"/>
      <c r="ES782" s="242">
        <v>501709</v>
      </c>
      <c r="ET782" s="242"/>
      <c r="EU782" s="242">
        <v>155809</v>
      </c>
      <c r="EV782" s="242"/>
      <c r="EW782" s="242">
        <v>21583</v>
      </c>
      <c r="EX782" s="242"/>
      <c r="EY782" s="242">
        <v>1030408</v>
      </c>
      <c r="EZ782" s="242"/>
      <c r="FA782" s="242">
        <v>333282</v>
      </c>
      <c r="FB782" s="242"/>
      <c r="FC782" s="242">
        <v>66975</v>
      </c>
      <c r="FD782" s="242"/>
      <c r="FE782" s="242">
        <v>63998</v>
      </c>
      <c r="FF782" s="242"/>
      <c r="FG782" s="242">
        <v>1494663</v>
      </c>
      <c r="FH782" s="242"/>
      <c r="FI782" s="242">
        <v>23.504094233951065</v>
      </c>
      <c r="FJ782" s="242"/>
      <c r="FK782" s="242">
        <v>33.566696974501944</v>
      </c>
      <c r="FL782" s="242"/>
      <c r="FM782" s="242">
        <v>10.42435652719041</v>
      </c>
      <c r="FN782" s="242"/>
      <c r="FO782" s="242">
        <v>1.4440044344444201</v>
      </c>
      <c r="FP782" s="242"/>
      <c r="FQ782" s="242">
        <v>68.939152170087837</v>
      </c>
      <c r="FR782" s="242"/>
      <c r="FS782" s="242">
        <v>22.298136770629899</v>
      </c>
      <c r="FT782" s="242"/>
      <c r="FU782" s="242">
        <v>4.4809431958909807</v>
      </c>
      <c r="FV782" s="242"/>
      <c r="FW782" s="242">
        <v>4.2817678633912797</v>
      </c>
      <c r="FY782" s="249">
        <v>2001</v>
      </c>
      <c r="GA782" s="254">
        <v>8.2700084080003915</v>
      </c>
      <c r="GB782" s="254"/>
      <c r="GC782" s="254">
        <v>35.959187764261053</v>
      </c>
      <c r="GD782" s="254"/>
      <c r="GE782" s="254">
        <v>84.633873949945183</v>
      </c>
      <c r="GF782" s="254"/>
      <c r="GG782" s="254">
        <v>127.72322019636769</v>
      </c>
      <c r="GH782" s="254"/>
      <c r="GI782" s="254">
        <v>63.17481434985703</v>
      </c>
      <c r="GJ782" s="254"/>
      <c r="GK782" s="254">
        <v>12.723318184429361</v>
      </c>
      <c r="GL782" s="254"/>
      <c r="GM782" s="254">
        <v>0.47675701591003161</v>
      </c>
      <c r="GN782" s="254"/>
      <c r="GO782" s="254">
        <v>57.758179144405602</v>
      </c>
      <c r="GP782" s="254"/>
      <c r="GQ782" s="254">
        <v>1522.9354838709678</v>
      </c>
      <c r="GR782" s="254"/>
      <c r="GS782" s="254">
        <v>77.958064516129042</v>
      </c>
      <c r="GT782" s="254"/>
      <c r="GU782" s="184">
        <v>59.077419354838717</v>
      </c>
      <c r="GV782" s="184"/>
      <c r="GW782" s="184">
        <v>60.232258064516131</v>
      </c>
      <c r="GX782" s="184"/>
      <c r="GY782" s="184">
        <v>46.29999999999999</v>
      </c>
      <c r="GZ782" s="184"/>
      <c r="HA782" s="154">
        <v>96.212903225806457</v>
      </c>
      <c r="HC782" s="184">
        <v>18.417655757780199</v>
      </c>
      <c r="HG782" s="184">
        <v>799</v>
      </c>
      <c r="HH782" s="184"/>
      <c r="HI782" s="184">
        <v>5911</v>
      </c>
      <c r="HJ782" s="184"/>
      <c r="HK782" s="184">
        <v>286</v>
      </c>
      <c r="HL782" s="184"/>
      <c r="HM782" s="184">
        <v>7690</v>
      </c>
      <c r="HO782" s="183">
        <v>476.45700817650913</v>
      </c>
      <c r="HQ782" s="154"/>
      <c r="HR782" s="194">
        <v>2003</v>
      </c>
      <c r="HS782" s="238">
        <v>345</v>
      </c>
      <c r="HT782" s="154"/>
      <c r="HU782" s="239"/>
      <c r="HV782"/>
      <c r="HW782" s="239">
        <v>1882.4145184399999</v>
      </c>
      <c r="HX782" s="239"/>
      <c r="HY782" s="154"/>
      <c r="HZ782" s="154"/>
      <c r="IA782" s="184">
        <v>178</v>
      </c>
      <c r="IB782" s="184"/>
      <c r="IC782" s="184">
        <v>4237</v>
      </c>
      <c r="ID782" s="184"/>
      <c r="IE782" s="185">
        <v>0.4833443081455735</v>
      </c>
      <c r="IF782" s="185"/>
      <c r="IG782" s="184">
        <v>11.505223784341544</v>
      </c>
    </row>
    <row r="783" spans="1:241" ht="15" customHeight="1" x14ac:dyDescent="0.35">
      <c r="A783" s="156">
        <v>780</v>
      </c>
      <c r="B783" s="200">
        <v>2006</v>
      </c>
      <c r="C783" s="262"/>
      <c r="D783" s="262"/>
      <c r="E783" s="242">
        <v>3578749</v>
      </c>
      <c r="F783" s="242"/>
      <c r="G783" s="242">
        <v>690419</v>
      </c>
      <c r="H783" s="242"/>
      <c r="I783" s="242">
        <v>521275</v>
      </c>
      <c r="J783" s="242"/>
      <c r="K783" s="242">
        <v>454315</v>
      </c>
      <c r="L783" s="242"/>
      <c r="M783" s="242">
        <f t="shared" si="282"/>
        <v>19.292188415560858</v>
      </c>
      <c r="N783" s="242"/>
      <c r="O783" s="242">
        <f t="shared" si="283"/>
        <v>14.565844098035374</v>
      </c>
      <c r="P783" s="242"/>
      <c r="Q783" s="242">
        <f t="shared" si="284"/>
        <v>12.69479921615067</v>
      </c>
      <c r="R783" s="242"/>
      <c r="S783" s="242">
        <v>36</v>
      </c>
      <c r="U783" s="242"/>
      <c r="V783" s="242"/>
      <c r="W783" s="242">
        <v>14581</v>
      </c>
      <c r="X783" s="242"/>
      <c r="Y783" s="258">
        <v>0.39990170442982809</v>
      </c>
      <c r="Z783" s="258"/>
      <c r="AA783" s="242">
        <v>1038886</v>
      </c>
      <c r="AB783" s="242"/>
      <c r="AC783" s="242">
        <v>28.492715321876855</v>
      </c>
      <c r="AD783" s="242"/>
      <c r="AE783" s="242">
        <v>944891</v>
      </c>
      <c r="AF783" s="242"/>
      <c r="AG783" s="242">
        <v>25.914787833509685</v>
      </c>
      <c r="AH783" s="242"/>
      <c r="AI783" s="245">
        <v>6.0282049109032405</v>
      </c>
      <c r="AJ783" s="242"/>
      <c r="AK783" s="242">
        <v>9596</v>
      </c>
      <c r="AL783" s="242"/>
      <c r="AM783" s="242">
        <v>54831</v>
      </c>
      <c r="AN783" s="242"/>
      <c r="AO783" s="242">
        <v>50717</v>
      </c>
      <c r="AP783" s="242"/>
      <c r="AQ783" s="242">
        <v>7974</v>
      </c>
      <c r="AR783" s="242"/>
      <c r="AS783" s="242">
        <v>24597</v>
      </c>
      <c r="AT783" s="242"/>
      <c r="AU783" s="242">
        <v>30513</v>
      </c>
      <c r="AV783" s="242"/>
      <c r="AW783" s="242">
        <v>14156</v>
      </c>
      <c r="AX783" s="242"/>
      <c r="AY783" s="242">
        <v>57859</v>
      </c>
      <c r="AZ783" s="242"/>
      <c r="BA783" s="242"/>
      <c r="BB783" s="242"/>
      <c r="BC783" s="245">
        <v>29985</v>
      </c>
      <c r="BD783" s="242"/>
      <c r="BE783" s="245">
        <v>10587</v>
      </c>
      <c r="BF783" s="242"/>
      <c r="BG783" s="245">
        <v>3451</v>
      </c>
      <c r="BH783" s="242"/>
      <c r="BI783" s="245">
        <v>15947</v>
      </c>
      <c r="BJ783" s="242"/>
      <c r="BK783" s="242"/>
      <c r="BL783" s="242"/>
      <c r="BM783" s="242">
        <v>40627</v>
      </c>
      <c r="BN783" s="242"/>
      <c r="BO783" s="242">
        <v>126180</v>
      </c>
      <c r="BP783" s="242"/>
      <c r="BQ783" s="242">
        <v>103398</v>
      </c>
      <c r="BR783" s="242"/>
      <c r="BS783" s="242">
        <v>39851</v>
      </c>
      <c r="BT783" s="242"/>
      <c r="BU783" s="242">
        <v>725707</v>
      </c>
      <c r="BW783" s="242"/>
      <c r="BX783" s="242"/>
      <c r="BY783" s="242">
        <v>7.8</v>
      </c>
      <c r="BZ783" s="242"/>
      <c r="CA783" s="242">
        <v>513219</v>
      </c>
      <c r="CB783" s="242"/>
      <c r="CC783" s="259">
        <v>14.075656871666686</v>
      </c>
      <c r="CE783" s="242"/>
      <c r="CF783" s="242"/>
      <c r="CG783" s="242">
        <v>1703112</v>
      </c>
      <c r="CH783" s="242"/>
      <c r="CI783" s="242">
        <v>95958</v>
      </c>
      <c r="CJ783" s="242"/>
      <c r="CK783" s="242">
        <v>940389</v>
      </c>
      <c r="CL783" s="242"/>
      <c r="CM783" s="250">
        <f t="shared" si="285"/>
        <v>5.3337557738164714</v>
      </c>
      <c r="CN783" s="242"/>
      <c r="CO783" s="253">
        <v>4.8268529512924054</v>
      </c>
      <c r="CP783" s="242"/>
      <c r="CQ783" s="250">
        <f t="shared" si="286"/>
        <v>65.672455765901233</v>
      </c>
      <c r="CR783" s="242"/>
      <c r="CS783" s="242">
        <v>8.5821611579527577</v>
      </c>
      <c r="CT783" s="242"/>
      <c r="CU783" s="242">
        <v>381121</v>
      </c>
      <c r="CV783" s="242"/>
      <c r="CW783" s="242">
        <v>149229</v>
      </c>
      <c r="CX783" s="242"/>
      <c r="CY783" s="259">
        <f t="shared" si="280"/>
        <v>22.377917600251774</v>
      </c>
      <c r="CZ783" s="259"/>
      <c r="DA783" s="259">
        <f t="shared" si="281"/>
        <v>8.7621366064005191</v>
      </c>
      <c r="DE783" s="242">
        <v>218382</v>
      </c>
      <c r="DF783" s="242"/>
      <c r="DG783" s="242">
        <v>989395</v>
      </c>
      <c r="DH783" s="242"/>
      <c r="DI783" s="242">
        <v>154384</v>
      </c>
      <c r="DJ783" s="242"/>
      <c r="DK783" s="242">
        <v>1370069</v>
      </c>
      <c r="DL783" s="242"/>
      <c r="DM783" s="242">
        <v>15.939489179012151</v>
      </c>
      <c r="DN783" s="242"/>
      <c r="DO783" s="242">
        <v>72.214976034053763</v>
      </c>
      <c r="DP783" s="242"/>
      <c r="DQ783" s="242">
        <v>11.268337580078084</v>
      </c>
      <c r="DR783" s="242"/>
      <c r="DS783" s="242">
        <v>333284</v>
      </c>
      <c r="DT783" s="242"/>
      <c r="DU783" s="242">
        <v>41523</v>
      </c>
      <c r="DV783" s="242"/>
      <c r="DW783" s="242">
        <v>1370066</v>
      </c>
      <c r="DX783" s="242"/>
      <c r="DY783" s="242">
        <v>24.326127354448619</v>
      </c>
      <c r="DZ783" s="242"/>
      <c r="EA783" s="242">
        <v>3.0307299064424633</v>
      </c>
      <c r="EB783" s="242"/>
      <c r="EC783" s="242">
        <v>385000</v>
      </c>
      <c r="ED783" s="242"/>
      <c r="EE783" s="242">
        <v>355002</v>
      </c>
      <c r="EF783" s="242"/>
      <c r="EG783" s="242">
        <v>7.0979283282359047</v>
      </c>
      <c r="EH783" s="242"/>
      <c r="EI783" s="242">
        <v>6.2034739454094296</v>
      </c>
      <c r="EJ783" s="242"/>
      <c r="EK783" s="242">
        <v>29.799999999999997</v>
      </c>
      <c r="EO783" s="259">
        <v>3.0350582705865428</v>
      </c>
      <c r="EP783" s="259"/>
      <c r="EQ783" s="244">
        <v>394495.90703201992</v>
      </c>
      <c r="ES783" s="244">
        <v>554159.99584553705</v>
      </c>
      <c r="EU783" s="244">
        <v>172337.13830887931</v>
      </c>
      <c r="EW783" s="244">
        <v>22917.972773816757</v>
      </c>
      <c r="EY783" s="244">
        <v>1143909</v>
      </c>
      <c r="FA783" s="261">
        <v>390796</v>
      </c>
      <c r="FB783" s="261"/>
      <c r="FC783" s="261">
        <v>197551</v>
      </c>
      <c r="FD783" s="261"/>
      <c r="FE783" s="261">
        <v>176664</v>
      </c>
      <c r="FF783" s="261"/>
      <c r="FG783" s="261">
        <v>1769686</v>
      </c>
      <c r="FI783" s="263">
        <v>22.267340081799823</v>
      </c>
      <c r="FJ783" s="263"/>
      <c r="FK783" s="263">
        <v>31.285211048739718</v>
      </c>
      <c r="FL783" s="263"/>
      <c r="FM783" s="263">
        <v>9.7299746960760274</v>
      </c>
      <c r="FN783" s="263"/>
      <c r="FO783" s="263">
        <v>1.2932802768400722</v>
      </c>
      <c r="FP783" s="263"/>
      <c r="FQ783" s="263">
        <v>64.575919117854809</v>
      </c>
      <c r="FR783" s="263"/>
      <c r="FS783" s="263">
        <v>20.438315045719975</v>
      </c>
      <c r="FT783" s="263"/>
      <c r="FU783" s="263">
        <v>4.4365497608050237</v>
      </c>
      <c r="FV783" s="263"/>
      <c r="FW783" s="263">
        <v>4.1484760573344648</v>
      </c>
      <c r="FY783" s="249">
        <v>2002</v>
      </c>
      <c r="GA783" s="254">
        <v>8.563364166149972</v>
      </c>
      <c r="GB783" s="254"/>
      <c r="GC783" s="254">
        <v>34.286041684851419</v>
      </c>
      <c r="GD783" s="254"/>
      <c r="GE783" s="254">
        <v>84.917017544172538</v>
      </c>
      <c r="GF783" s="254"/>
      <c r="GG783" s="254">
        <v>130.66138773770754</v>
      </c>
      <c r="GH783" s="254"/>
      <c r="GI783" s="254">
        <v>68.209927749197064</v>
      </c>
      <c r="GJ783" s="254"/>
      <c r="GK783" s="254">
        <v>13.209807167784742</v>
      </c>
      <c r="GL783" s="254"/>
      <c r="GM783" s="254">
        <v>0.62337785537824097</v>
      </c>
      <c r="GN783" s="254"/>
      <c r="GO783" s="254">
        <v>58.916827772253015</v>
      </c>
      <c r="GP783" s="254"/>
      <c r="GQ783" s="254">
        <v>1535.258064516129</v>
      </c>
      <c r="GR783" s="254"/>
      <c r="GS783" s="254">
        <v>80.187096774193549</v>
      </c>
      <c r="GT783" s="254"/>
      <c r="GU783" s="184">
        <v>64.180645161290329</v>
      </c>
      <c r="GV783" s="184"/>
      <c r="GW783" s="184">
        <v>61.319354838709685</v>
      </c>
      <c r="GX783" s="184"/>
      <c r="GY783" s="184">
        <v>51.50967741935483</v>
      </c>
      <c r="GZ783" s="184"/>
      <c r="HC783" s="184">
        <v>18.080361843447282</v>
      </c>
      <c r="HG783" s="184">
        <v>777</v>
      </c>
      <c r="HH783" s="184"/>
      <c r="HI783" s="184">
        <v>5717</v>
      </c>
      <c r="HJ783" s="184"/>
      <c r="HK783" s="184">
        <v>276</v>
      </c>
      <c r="HL783" s="184"/>
      <c r="HM783" s="184">
        <v>7427</v>
      </c>
      <c r="HO783" s="183">
        <v>566.86783461411073</v>
      </c>
      <c r="HQ783" s="154"/>
      <c r="HR783" s="194">
        <v>2004</v>
      </c>
      <c r="HS783" s="238">
        <v>340</v>
      </c>
      <c r="HT783" s="154"/>
      <c r="HU783" s="239"/>
      <c r="HV783"/>
      <c r="HW783" s="239">
        <v>1949.11804108</v>
      </c>
      <c r="HX783" s="239"/>
      <c r="HY783" s="154"/>
      <c r="HZ783" s="154"/>
      <c r="IA783" s="184">
        <v>144</v>
      </c>
      <c r="IB783" s="184"/>
      <c r="IC783" s="184">
        <v>4964</v>
      </c>
      <c r="ID783" s="184"/>
      <c r="IE783" s="185">
        <v>0.38451453171203492</v>
      </c>
      <c r="IF783" s="185"/>
      <c r="IG783" s="184">
        <v>13.255070384850983</v>
      </c>
    </row>
    <row r="784" spans="1:241" ht="15" customHeight="1" x14ac:dyDescent="0.35">
      <c r="A784" s="156">
        <v>781</v>
      </c>
      <c r="B784" s="200">
        <v>2011</v>
      </c>
      <c r="C784" s="262"/>
      <c r="D784" s="262"/>
      <c r="E784" s="242">
        <v>3627801</v>
      </c>
      <c r="F784" s="242"/>
      <c r="G784" s="242">
        <v>739276</v>
      </c>
      <c r="H784" s="242"/>
      <c r="I784" s="242">
        <v>562716</v>
      </c>
      <c r="J784" s="242"/>
      <c r="K784" s="242">
        <v>515507</v>
      </c>
      <c r="L784" s="242"/>
      <c r="M784" s="242">
        <f t="shared" si="282"/>
        <v>20.378074762094172</v>
      </c>
      <c r="N784" s="242"/>
      <c r="O784" s="242">
        <f t="shared" si="283"/>
        <v>15.511214644904722</v>
      </c>
      <c r="P784" s="242"/>
      <c r="Q784" s="242">
        <f t="shared" si="284"/>
        <v>14.209902913638317</v>
      </c>
      <c r="R784" s="242"/>
      <c r="S784" s="242">
        <v>36</v>
      </c>
      <c r="U784" s="242"/>
      <c r="V784" s="242"/>
      <c r="W784" s="242">
        <v>18314</v>
      </c>
      <c r="X784" s="242"/>
      <c r="Y784" s="258">
        <v>0.45619424299504946</v>
      </c>
      <c r="Z784" s="258"/>
      <c r="AA784" s="242">
        <v>1254893</v>
      </c>
      <c r="AB784" s="242"/>
      <c r="AC784" s="242">
        <v>31.258870927966942</v>
      </c>
      <c r="AD784" s="242"/>
      <c r="AE784" s="242">
        <v>1160574</v>
      </c>
      <c r="AF784" s="242"/>
      <c r="AG784" s="242">
        <v>28.90942324832022</v>
      </c>
      <c r="AH784" s="244"/>
      <c r="AI784" s="245">
        <v>4.4758680290783381</v>
      </c>
      <c r="AJ784" s="242"/>
      <c r="AK784" s="242">
        <v>11034</v>
      </c>
      <c r="AL784" s="242"/>
      <c r="AM784" s="242">
        <v>90965</v>
      </c>
      <c r="AN784" s="242"/>
      <c r="AO784" s="242">
        <v>106405</v>
      </c>
      <c r="AP784" s="242"/>
      <c r="AQ784" s="242">
        <v>12036</v>
      </c>
      <c r="AR784" s="242"/>
      <c r="AS784" s="242">
        <v>33871</v>
      </c>
      <c r="AT784" s="242"/>
      <c r="AU784" s="242">
        <v>42538</v>
      </c>
      <c r="AV784" s="242"/>
      <c r="AW784" s="242">
        <v>15490</v>
      </c>
      <c r="AX784" s="242"/>
      <c r="AY784" s="242">
        <v>67044</v>
      </c>
      <c r="AZ784" s="242"/>
      <c r="BA784" s="242"/>
      <c r="BB784" s="242"/>
      <c r="BC784" s="245">
        <v>20202</v>
      </c>
      <c r="BD784" s="242"/>
      <c r="BE784" s="245">
        <v>8267</v>
      </c>
      <c r="BF784" s="242"/>
      <c r="BG784" s="245">
        <v>2221</v>
      </c>
      <c r="BH784" s="242"/>
      <c r="BI784" s="245">
        <v>9714</v>
      </c>
      <c r="BJ784" s="242"/>
      <c r="BK784" s="242"/>
      <c r="BL784" s="242"/>
      <c r="BM784" s="242">
        <v>79642</v>
      </c>
      <c r="BN784" s="242"/>
      <c r="BO784" s="242">
        <v>158477</v>
      </c>
      <c r="BP784" s="242"/>
      <c r="BQ784" s="242">
        <v>144754</v>
      </c>
      <c r="BR784" s="242"/>
      <c r="BS784" s="242">
        <v>43985</v>
      </c>
      <c r="BT784" s="242"/>
      <c r="BU784" s="242">
        <v>933480</v>
      </c>
      <c r="BW784" s="242"/>
      <c r="BX784" s="242"/>
      <c r="BY784" s="242"/>
      <c r="BZ784" s="242"/>
      <c r="CA784" s="242">
        <v>688478</v>
      </c>
      <c r="CB784" s="242"/>
      <c r="CC784" s="259">
        <v>17.149705145175584</v>
      </c>
      <c r="CE784" s="242"/>
      <c r="CF784" s="242"/>
      <c r="CG784" s="242">
        <v>1920947</v>
      </c>
      <c r="CH784" s="242"/>
      <c r="CI784" s="242">
        <v>111743</v>
      </c>
      <c r="CJ784" s="242"/>
      <c r="CK784" s="242">
        <v>1035039</v>
      </c>
      <c r="CL784" s="242"/>
      <c r="CM784" s="250">
        <f t="shared" si="285"/>
        <v>5.4972966856726799</v>
      </c>
      <c r="CN784" s="242"/>
      <c r="CO784" s="253">
        <v>5.4711742534282441</v>
      </c>
      <c r="CP784" s="242"/>
      <c r="CQ784" s="250">
        <f t="shared" si="286"/>
        <v>66.260416092816541</v>
      </c>
      <c r="CR784" s="242"/>
      <c r="CS784" s="242">
        <v>7.019345867127039</v>
      </c>
      <c r="CT784" s="242"/>
      <c r="CU784" s="242">
        <v>460274</v>
      </c>
      <c r="CV784" s="242"/>
      <c r="CW784" s="242">
        <v>152896</v>
      </c>
      <c r="CX784" s="242"/>
      <c r="CY784" s="259">
        <f t="shared" si="280"/>
        <v>23.960786008151189</v>
      </c>
      <c r="CZ784" s="259"/>
      <c r="DA784" s="259">
        <f t="shared" si="281"/>
        <v>7.9594075213943958</v>
      </c>
      <c r="DE784" s="242">
        <v>240695</v>
      </c>
      <c r="DF784" s="242"/>
      <c r="DG784" s="242">
        <v>1071682</v>
      </c>
      <c r="DH784" s="242"/>
      <c r="DI784" s="242">
        <v>173925</v>
      </c>
      <c r="DJ784" s="242"/>
      <c r="DK784" s="242">
        <v>1494663</v>
      </c>
      <c r="DL784" s="242"/>
      <c r="DM784" s="242">
        <v>16.103630049047844</v>
      </c>
      <c r="DN784" s="242"/>
      <c r="DO784" s="242">
        <v>71.700577320773988</v>
      </c>
      <c r="DP784" s="242"/>
      <c r="DQ784" s="242">
        <v>11.636402319452612</v>
      </c>
      <c r="DR784" s="242"/>
      <c r="DS784" s="242">
        <v>396049</v>
      </c>
      <c r="DT784" s="242"/>
      <c r="DU784" s="242">
        <v>43010</v>
      </c>
      <c r="DV784" s="242"/>
      <c r="DW784" s="242">
        <v>1494664</v>
      </c>
      <c r="DX784" s="242"/>
      <c r="DY784" s="242">
        <v>26.497527203438366</v>
      </c>
      <c r="DZ784" s="242"/>
      <c r="EA784" s="242">
        <v>2.8775698083315047</v>
      </c>
      <c r="EB784" s="242"/>
      <c r="EC784" s="242">
        <v>418000</v>
      </c>
      <c r="ED784" s="242"/>
      <c r="EE784" s="242">
        <v>385000</v>
      </c>
      <c r="EF784" s="242"/>
      <c r="EG784" s="242">
        <v>6.9839369450264392</v>
      </c>
      <c r="EH784" s="242"/>
      <c r="EI784" s="242">
        <v>5.7368053477002894</v>
      </c>
      <c r="EJ784" s="242"/>
      <c r="EK784" s="242">
        <v>32.5</v>
      </c>
      <c r="EO784" s="259">
        <v>3.242843636932307</v>
      </c>
      <c r="EP784" s="259"/>
      <c r="EQ784" s="266">
        <v>459470</v>
      </c>
      <c r="ER784" s="266"/>
      <c r="ES784" s="266">
        <v>621573</v>
      </c>
      <c r="ET784" s="266"/>
      <c r="EU784" s="266">
        <v>194963</v>
      </c>
      <c r="EV784" s="266"/>
      <c r="EW784" s="266">
        <v>23181</v>
      </c>
      <c r="EX784" s="266"/>
      <c r="EY784" s="244">
        <v>1299187</v>
      </c>
      <c r="FA784" s="244">
        <v>435797</v>
      </c>
      <c r="FC784" s="244">
        <v>76136</v>
      </c>
      <c r="FE784" s="244">
        <v>62830</v>
      </c>
      <c r="FG784" s="244">
        <f t="shared" ref="FG784" si="287">SUM(EY784,FA784,FC784,FE784)</f>
        <v>1873950</v>
      </c>
      <c r="FI784" s="257">
        <f>EQ784/FG784*100</f>
        <v>24.518797193094798</v>
      </c>
      <c r="FJ784" s="257"/>
      <c r="FK784" s="257">
        <f>ES784/FG784*100</f>
        <v>33.169134715440649</v>
      </c>
      <c r="FL784" s="257"/>
      <c r="FM784" s="257">
        <f>EU784/FG784*100</f>
        <v>10.403852824248245</v>
      </c>
      <c r="FN784" s="257"/>
      <c r="FO784" s="257">
        <f>EW784/FG784*100</f>
        <v>1.2370127271271913</v>
      </c>
      <c r="FP784" s="257"/>
      <c r="FQ784" s="257">
        <f>EY784/FG784*100</f>
        <v>69.328797459910888</v>
      </c>
      <c r="FS784" s="242">
        <f>FA784/FG784*100</f>
        <v>23.255529763334135</v>
      </c>
      <c r="FT784" s="242"/>
      <c r="FU784" s="242">
        <f>FC784/FG784*100</f>
        <v>4.0628618693134824</v>
      </c>
      <c r="FV784" s="242"/>
      <c r="FW784" s="242">
        <f>FE784/FG784*100</f>
        <v>3.3528109074415005</v>
      </c>
      <c r="FY784" s="249">
        <v>2003</v>
      </c>
      <c r="GA784" s="254">
        <v>7.746638154194744</v>
      </c>
      <c r="GB784" s="254"/>
      <c r="GC784" s="254">
        <v>33.632999610378128</v>
      </c>
      <c r="GD784" s="254"/>
      <c r="GE784" s="254">
        <v>84.44925473149388</v>
      </c>
      <c r="GF784" s="254"/>
      <c r="GG784" s="254">
        <v>131.39104276290146</v>
      </c>
      <c r="GH784" s="254"/>
      <c r="GI784" s="254">
        <v>72.789535932789022</v>
      </c>
      <c r="GJ784" s="254"/>
      <c r="GK784" s="254">
        <v>14.086843046633772</v>
      </c>
      <c r="GL784" s="254"/>
      <c r="GM784" s="254">
        <v>0</v>
      </c>
      <c r="GN784" s="254"/>
      <c r="GO784" s="254">
        <v>59.429131329566843</v>
      </c>
      <c r="GP784" s="254"/>
      <c r="GQ784" s="254">
        <v>1608.1935483870968</v>
      </c>
      <c r="GR784" s="254"/>
      <c r="GS784" s="254">
        <v>83.7</v>
      </c>
      <c r="GT784" s="254"/>
      <c r="GU784" s="184">
        <v>72.7</v>
      </c>
      <c r="GV784" s="184"/>
      <c r="GW784" s="184">
        <v>65</v>
      </c>
      <c r="GX784" s="184"/>
      <c r="GY784" s="184">
        <v>49.900000000000006</v>
      </c>
      <c r="GZ784" s="184"/>
      <c r="HC784" s="184">
        <v>17.716129032258063</v>
      </c>
      <c r="HG784" s="184">
        <v>790</v>
      </c>
      <c r="HH784" s="184"/>
      <c r="HI784" s="184">
        <v>5489</v>
      </c>
      <c r="HJ784" s="184"/>
      <c r="HK784" s="184">
        <v>284</v>
      </c>
      <c r="HL784" s="184"/>
      <c r="HM784" s="184">
        <v>7291</v>
      </c>
      <c r="HO784" s="183">
        <v>534.60059897669191</v>
      </c>
      <c r="HQ784" s="154"/>
      <c r="HR784" s="194">
        <v>2005</v>
      </c>
      <c r="HS784" s="238">
        <v>339</v>
      </c>
      <c r="HT784" s="154"/>
      <c r="HU784" s="239"/>
      <c r="HV784"/>
      <c r="HW784" s="239">
        <v>2003.1055068699998</v>
      </c>
      <c r="HX784" s="239"/>
      <c r="HY784" s="154"/>
      <c r="HZ784" s="154"/>
      <c r="IA784" s="184">
        <v>159</v>
      </c>
      <c r="IB784" s="184"/>
      <c r="IC784" s="184">
        <v>5613</v>
      </c>
      <c r="ID784" s="184"/>
      <c r="IE784" s="185">
        <v>0.41768592540286986</v>
      </c>
      <c r="IF784" s="185"/>
      <c r="IG784" s="184">
        <v>14.745101253373011</v>
      </c>
    </row>
    <row r="785" spans="1:241" ht="15" customHeight="1" x14ac:dyDescent="0.35">
      <c r="A785" s="156">
        <v>782</v>
      </c>
      <c r="B785" s="155"/>
      <c r="C785" s="244"/>
      <c r="D785" s="244"/>
      <c r="E785" s="245">
        <v>3682675</v>
      </c>
      <c r="F785" s="244"/>
      <c r="G785" s="244">
        <v>804731.75596897933</v>
      </c>
      <c r="H785" s="244"/>
      <c r="I785" s="244">
        <v>594140.84320568398</v>
      </c>
      <c r="J785" s="244"/>
      <c r="K785" s="244">
        <v>620184.84520661202</v>
      </c>
      <c r="L785" s="244"/>
      <c r="M785" s="242">
        <f t="shared" si="282"/>
        <v>21.851826619752742</v>
      </c>
      <c r="N785" s="242"/>
      <c r="O785" s="242">
        <f>I785/E785*100</f>
        <v>16.133404202262867</v>
      </c>
      <c r="P785" s="242"/>
      <c r="Q785" s="242">
        <f>K785/E785*100</f>
        <v>16.840607580267388</v>
      </c>
      <c r="R785" s="244"/>
      <c r="S785" s="244">
        <v>36</v>
      </c>
      <c r="U785" s="244"/>
      <c r="V785" s="244"/>
      <c r="W785" s="242">
        <v>23300.969452965484</v>
      </c>
      <c r="X785" s="242"/>
      <c r="Y785" s="242">
        <v>0.52772010738239483</v>
      </c>
      <c r="Z785" s="242"/>
      <c r="AA785" s="242">
        <v>1787850.992786719</v>
      </c>
      <c r="AB785" s="242"/>
      <c r="AC785" s="242">
        <v>40.481145213457772</v>
      </c>
      <c r="AD785" s="242"/>
      <c r="AE785" s="242">
        <v>1695604.6634115395</v>
      </c>
      <c r="AF785" s="242"/>
      <c r="AG785" s="242">
        <v>38.392471677513626</v>
      </c>
      <c r="AH785" s="242"/>
      <c r="AI785" s="242"/>
      <c r="AJ785" s="242"/>
      <c r="AK785" s="242">
        <v>13258.928665303507</v>
      </c>
      <c r="AL785" s="242"/>
      <c r="AM785" s="242">
        <v>155933.92345581439</v>
      </c>
      <c r="AN785" s="242"/>
      <c r="AO785" s="242">
        <v>160707.65745101776</v>
      </c>
      <c r="AP785" s="242"/>
      <c r="AQ785" s="242">
        <v>17637.150411020921</v>
      </c>
      <c r="AR785" s="242"/>
      <c r="AS785" s="242">
        <v>45007.482936792192</v>
      </c>
      <c r="AT785" s="242"/>
      <c r="AU785" s="242">
        <v>53932.000877325016</v>
      </c>
      <c r="AV785" s="242"/>
      <c r="AW785" s="242">
        <v>14820.446696405877</v>
      </c>
      <c r="AX785" s="242"/>
      <c r="AY785" s="242">
        <v>79008.849661877335</v>
      </c>
      <c r="AZ785" s="244"/>
      <c r="BA785" s="244"/>
      <c r="BB785" s="244"/>
      <c r="BC785" s="245">
        <v>24792</v>
      </c>
      <c r="BD785" s="244"/>
      <c r="BE785" s="245">
        <v>9304</v>
      </c>
      <c r="BF785" s="244"/>
      <c r="BG785" s="245">
        <v>2814</v>
      </c>
      <c r="BH785" s="244"/>
      <c r="BI785" s="245">
        <v>12674</v>
      </c>
      <c r="BJ785" s="244"/>
      <c r="BK785" s="244"/>
      <c r="BL785" s="244"/>
      <c r="BM785" s="244">
        <v>128683.78676792719</v>
      </c>
      <c r="BN785" s="244"/>
      <c r="BO785" s="244">
        <v>170125.33425637599</v>
      </c>
      <c r="BP785" s="244"/>
      <c r="BQ785" s="244">
        <v>186297.30968478654</v>
      </c>
      <c r="BR785" s="244"/>
      <c r="BS785" s="244">
        <v>41611.121770302096</v>
      </c>
      <c r="BT785" s="244"/>
      <c r="BU785" s="244">
        <v>1386784.4124049263</v>
      </c>
      <c r="BW785" s="244"/>
      <c r="BX785" s="244"/>
      <c r="BY785" s="244"/>
      <c r="BZ785" s="244"/>
      <c r="CA785" s="244">
        <v>904155</v>
      </c>
      <c r="CB785" s="244"/>
      <c r="CC785" s="244">
        <v>20.477288148491056</v>
      </c>
      <c r="CE785" s="244"/>
      <c r="CF785" s="244"/>
      <c r="CG785" s="256">
        <v>2082411</v>
      </c>
      <c r="CH785" s="256"/>
      <c r="CI785" s="256">
        <v>151838</v>
      </c>
      <c r="CJ785" s="256"/>
      <c r="CK785" s="256">
        <v>1162892</v>
      </c>
      <c r="CL785" s="244"/>
      <c r="CM785" s="250">
        <f t="shared" si="285"/>
        <v>6.795930086574951</v>
      </c>
      <c r="CN785" s="244"/>
      <c r="CO785" s="257">
        <v>5.646985784846299</v>
      </c>
      <c r="CP785" s="244"/>
      <c r="CQ785" s="250">
        <f t="shared" si="286"/>
        <v>65.768509461338226</v>
      </c>
      <c r="CR785" s="244"/>
      <c r="CS785" s="245">
        <v>4.7087720408502287</v>
      </c>
      <c r="CT785" s="244"/>
      <c r="CU785" s="245">
        <v>522500</v>
      </c>
      <c r="CW785" s="245">
        <v>167616</v>
      </c>
      <c r="CX785" s="244"/>
      <c r="CY785" s="252">
        <f t="shared" si="280"/>
        <v>25.091108335482286</v>
      </c>
      <c r="CZ785" s="244"/>
      <c r="DA785" s="252">
        <f t="shared" si="281"/>
        <v>8.0491315115027735</v>
      </c>
      <c r="DE785" s="244">
        <v>295204.39857605507</v>
      </c>
      <c r="DF785" s="244"/>
      <c r="DG785" s="244">
        <v>1187803.3232850975</v>
      </c>
      <c r="DH785" s="244"/>
      <c r="DI785" s="244">
        <v>308324.16638379253</v>
      </c>
      <c r="DJ785" s="244"/>
      <c r="DK785" s="244">
        <v>1806365</v>
      </c>
      <c r="DL785" s="244"/>
      <c r="DM785" s="244">
        <v>16.342455626412995</v>
      </c>
      <c r="DN785" s="244"/>
      <c r="DO785" s="244">
        <v>65.756551045059965</v>
      </c>
      <c r="DP785" s="244"/>
      <c r="DQ785" s="244">
        <v>17.068763311057982</v>
      </c>
      <c r="DR785" s="244"/>
      <c r="DS785" s="244">
        <v>475611.68126879679</v>
      </c>
      <c r="DT785" s="244"/>
      <c r="DU785" s="244">
        <v>42555.420071261571</v>
      </c>
      <c r="DV785" s="244"/>
      <c r="DW785" s="244">
        <v>1808743</v>
      </c>
      <c r="DX785" s="244"/>
      <c r="DY785" s="244">
        <v>26.295149795675602</v>
      </c>
      <c r="DZ785" s="244"/>
      <c r="EA785" s="244">
        <v>2.3527621155278315</v>
      </c>
      <c r="EB785" s="244"/>
      <c r="EC785" s="245">
        <v>495000</v>
      </c>
      <c r="ED785" s="244"/>
      <c r="EE785" s="245">
        <v>445000</v>
      </c>
      <c r="EG785" s="245">
        <v>8.8516165580868371</v>
      </c>
      <c r="EI785" s="245">
        <v>6.3731639218225222</v>
      </c>
      <c r="EK785" s="242">
        <v>27</v>
      </c>
      <c r="EO785" s="244">
        <v>2.8</v>
      </c>
      <c r="EP785" s="244"/>
      <c r="FY785" s="249">
        <v>2004</v>
      </c>
      <c r="GA785" s="254">
        <v>7.7970519673310212</v>
      </c>
      <c r="GB785" s="254"/>
      <c r="GC785" s="254">
        <v>34.024234960662767</v>
      </c>
      <c r="GD785" s="254"/>
      <c r="GE785" s="254">
        <v>85.199837615931628</v>
      </c>
      <c r="GF785" s="254"/>
      <c r="GG785" s="254">
        <v>133.57346571983047</v>
      </c>
      <c r="GH785" s="254"/>
      <c r="GI785" s="254">
        <v>78.637538152126027</v>
      </c>
      <c r="GJ785" s="254"/>
      <c r="GK785" s="254">
        <v>15.776386442167768</v>
      </c>
      <c r="GL785" s="254"/>
      <c r="GM785" s="254">
        <v>0</v>
      </c>
      <c r="GN785" s="254"/>
      <c r="GO785" s="254">
        <v>61.164236748448765</v>
      </c>
      <c r="GP785" s="254"/>
      <c r="GQ785" s="254">
        <v>1698.9354838709678</v>
      </c>
      <c r="GR785" s="254"/>
      <c r="GS785" s="254">
        <v>80.409677419354836</v>
      </c>
      <c r="GT785" s="254"/>
      <c r="GU785" s="184">
        <v>67.258064516129039</v>
      </c>
      <c r="GV785" s="184"/>
      <c r="GW785" s="184">
        <v>63.638709677419357</v>
      </c>
      <c r="GX785" s="184"/>
      <c r="GY785" s="184">
        <v>48.945161290322588</v>
      </c>
      <c r="GZ785" s="184"/>
      <c r="HC785" s="184"/>
      <c r="HG785" s="184">
        <v>808</v>
      </c>
      <c r="HH785" s="184"/>
      <c r="HI785" s="184">
        <v>4943</v>
      </c>
      <c r="HJ785" s="184"/>
      <c r="HK785" s="184">
        <v>273</v>
      </c>
      <c r="HL785" s="184"/>
      <c r="HM785" s="184">
        <v>6789</v>
      </c>
      <c r="HO785" s="183">
        <v>553.58374325513853</v>
      </c>
      <c r="HQ785" s="154"/>
      <c r="HR785" s="194">
        <v>2006</v>
      </c>
      <c r="HS785" s="238">
        <v>337</v>
      </c>
      <c r="HT785" s="154"/>
      <c r="HU785" s="239"/>
      <c r="HV785"/>
      <c r="HW785" s="239">
        <v>2053.6451686300002</v>
      </c>
      <c r="HX785" s="239"/>
      <c r="HY785" s="154"/>
      <c r="HZ785" s="154"/>
      <c r="IA785" s="184">
        <v>167</v>
      </c>
      <c r="IB785" s="184"/>
      <c r="IC785" s="184">
        <v>5203</v>
      </c>
      <c r="ID785" s="184"/>
      <c r="IE785" s="185">
        <v>0.42897166757726823</v>
      </c>
      <c r="IF785" s="185"/>
      <c r="IG785" s="184">
        <v>13.364907703021117</v>
      </c>
    </row>
    <row r="786" spans="1:241" ht="15" customHeight="1" x14ac:dyDescent="0.35">
      <c r="A786" s="156">
        <v>783</v>
      </c>
      <c r="B786" s="155"/>
      <c r="C786" s="244"/>
      <c r="D786" s="244"/>
      <c r="E786" s="245">
        <v>3743635</v>
      </c>
      <c r="F786" s="244"/>
      <c r="G786" s="244">
        <v>891582</v>
      </c>
      <c r="H786" s="244"/>
      <c r="I786" s="244">
        <v>603241</v>
      </c>
      <c r="J786" s="244"/>
      <c r="K786" s="244">
        <v>740034</v>
      </c>
      <c r="L786" s="244"/>
      <c r="M786" s="244">
        <v>18.129876467896906</v>
      </c>
      <c r="N786" s="244"/>
      <c r="O786" s="244">
        <v>12.266605663158964</v>
      </c>
      <c r="P786" s="244"/>
      <c r="Q786" s="244">
        <v>15.048223272838188</v>
      </c>
      <c r="R786" s="244"/>
      <c r="S786" s="244">
        <v>37</v>
      </c>
      <c r="U786" s="244"/>
      <c r="V786" s="244"/>
      <c r="W786" s="245">
        <v>32952</v>
      </c>
      <c r="Y786" s="257">
        <v>0.69803990851254072</v>
      </c>
      <c r="Z786" s="257"/>
      <c r="AA786" s="245">
        <v>1755628</v>
      </c>
      <c r="AC786" s="245">
        <v>37.331713865354921</v>
      </c>
      <c r="AE786" s="245">
        <v>1678988</v>
      </c>
      <c r="AG786" s="245">
        <v>35.860525267540872</v>
      </c>
      <c r="AK786" s="245">
        <v>16277</v>
      </c>
      <c r="AM786" s="245">
        <v>166023</v>
      </c>
      <c r="AO786" s="245">
        <v>242635</v>
      </c>
      <c r="AQ786" s="245">
        <v>25041</v>
      </c>
      <c r="AS786" s="245">
        <v>58935</v>
      </c>
      <c r="AU786" s="245">
        <v>65152</v>
      </c>
      <c r="AW786" s="245">
        <v>17716</v>
      </c>
      <c r="AY786" s="245">
        <v>90552</v>
      </c>
      <c r="AZ786" s="244"/>
      <c r="BA786" s="244"/>
      <c r="BB786" s="244"/>
      <c r="BC786" s="245">
        <v>26133</v>
      </c>
      <c r="BD786" s="244"/>
      <c r="BE786" s="245">
        <v>10394</v>
      </c>
      <c r="BF786" s="244"/>
      <c r="BG786" s="245">
        <v>3278</v>
      </c>
      <c r="BH786" s="244"/>
      <c r="BI786" s="245">
        <v>12435</v>
      </c>
      <c r="BJ786" s="244"/>
      <c r="BK786" s="244"/>
      <c r="BL786" s="244"/>
      <c r="BM786" s="245">
        <v>203192</v>
      </c>
      <c r="BO786" s="245">
        <v>190454</v>
      </c>
      <c r="BQ786" s="245">
        <v>258250</v>
      </c>
      <c r="BS786" s="245">
        <v>45698</v>
      </c>
      <c r="BU786" s="245">
        <v>1836131</v>
      </c>
      <c r="BW786" s="244"/>
      <c r="BX786" s="244"/>
      <c r="BY786" s="244"/>
      <c r="BZ786" s="244"/>
      <c r="CA786" s="244"/>
      <c r="CB786" s="244"/>
      <c r="CC786" s="244"/>
      <c r="CE786" s="244"/>
      <c r="CF786" s="244"/>
      <c r="CG786" s="244"/>
      <c r="CH786" s="244"/>
      <c r="CI786" s="244"/>
      <c r="CJ786" s="244"/>
      <c r="CK786" s="244"/>
      <c r="CL786" s="244"/>
      <c r="CM786" s="244"/>
      <c r="CN786" s="244"/>
      <c r="CO786" s="257">
        <v>6.5</v>
      </c>
      <c r="CP786" s="244"/>
      <c r="CQ786" s="244"/>
      <c r="CR786" s="244"/>
      <c r="CS786" s="244"/>
      <c r="CT786" s="244"/>
      <c r="CU786" s="244"/>
      <c r="CV786" s="244"/>
      <c r="CW786" s="244"/>
      <c r="CX786" s="244"/>
      <c r="CY786" s="244"/>
      <c r="CZ786" s="244"/>
      <c r="DA786" s="244"/>
      <c r="DE786" s="245">
        <v>277512</v>
      </c>
      <c r="DG786" s="245">
        <v>1207906</v>
      </c>
      <c r="DI786" s="245">
        <v>288524</v>
      </c>
      <c r="DK786" s="245">
        <v>1781344</v>
      </c>
      <c r="DM786" s="245">
        <v>15.578798929347728</v>
      </c>
      <c r="DO786" s="245">
        <v>67.808688271327725</v>
      </c>
      <c r="DQ786" s="245">
        <v>16.196983850396105</v>
      </c>
      <c r="DS786" s="245">
        <v>537865</v>
      </c>
      <c r="DU786" s="245">
        <v>41724</v>
      </c>
      <c r="DW786" s="245">
        <v>1781345</v>
      </c>
      <c r="DY786" s="245">
        <v>30.613685247614747</v>
      </c>
      <c r="EA786" s="245">
        <v>2.3748066954932519</v>
      </c>
      <c r="EB786" s="244"/>
      <c r="EC786" s="245">
        <v>492000</v>
      </c>
      <c r="ED786" s="244"/>
      <c r="EE786" s="245">
        <v>443750</v>
      </c>
      <c r="EJ786" s="242"/>
      <c r="EK786" s="242">
        <v>15.299999999999999</v>
      </c>
      <c r="EO786" s="244">
        <v>1.7851903302328589</v>
      </c>
      <c r="EP786" s="244"/>
      <c r="FY786" s="249">
        <v>2005</v>
      </c>
      <c r="GA786" s="254">
        <v>8.5282895562657313</v>
      </c>
      <c r="GB786" s="254"/>
      <c r="GC786" s="254">
        <v>37.39526820504738</v>
      </c>
      <c r="GD786" s="254"/>
      <c r="GE786" s="254">
        <v>93.277099882907279</v>
      </c>
      <c r="GF786" s="254"/>
      <c r="GG786" s="254">
        <v>137.54495270981826</v>
      </c>
      <c r="GH786" s="254"/>
      <c r="GI786" s="254">
        <v>87.432821117628748</v>
      </c>
      <c r="GJ786" s="254"/>
      <c r="GK786" s="254">
        <v>17.043864793740966</v>
      </c>
      <c r="GL786" s="254"/>
      <c r="GM786" s="254">
        <v>0</v>
      </c>
      <c r="GN786" s="254"/>
      <c r="GO786" s="254">
        <v>65.61095498615343</v>
      </c>
      <c r="GP786" s="254"/>
      <c r="GQ786" s="254">
        <v>1732.4516129032259</v>
      </c>
      <c r="GR786" s="254"/>
      <c r="GS786" s="254">
        <v>81.32903225806453</v>
      </c>
      <c r="GT786" s="254"/>
      <c r="GU786" s="184">
        <v>70.148387096774201</v>
      </c>
      <c r="GV786" s="184"/>
      <c r="GW786" s="184">
        <v>64.561290322580646</v>
      </c>
      <c r="GX786" s="184"/>
      <c r="GY786" s="184">
        <v>49.851612903225799</v>
      </c>
      <c r="GZ786" s="184"/>
      <c r="HC786" s="184"/>
      <c r="HG786" s="184">
        <v>845</v>
      </c>
      <c r="HH786" s="184"/>
      <c r="HI786" s="184">
        <v>4672</v>
      </c>
      <c r="HJ786" s="184"/>
      <c r="HK786" s="184">
        <v>277</v>
      </c>
      <c r="HL786" s="184"/>
      <c r="HM786" s="184">
        <v>6506</v>
      </c>
      <c r="HO786" s="183">
        <v>533.45720287892743</v>
      </c>
      <c r="HQ786" s="154"/>
      <c r="HR786" s="194">
        <v>2007</v>
      </c>
      <c r="HS786" s="238">
        <v>336</v>
      </c>
      <c r="HT786" s="154"/>
      <c r="HU786" s="239"/>
      <c r="HV786"/>
      <c r="HW786" s="239">
        <v>2118.5153223200005</v>
      </c>
      <c r="HX786" s="239"/>
      <c r="HY786" s="154"/>
      <c r="HZ786" s="154"/>
      <c r="IA786" s="184">
        <v>161</v>
      </c>
      <c r="IB786" s="184"/>
      <c r="IC786" s="184">
        <v>4278</v>
      </c>
      <c r="ID786" s="184"/>
      <c r="IE786" s="185">
        <v>0.40288677130044842</v>
      </c>
      <c r="IF786" s="185"/>
      <c r="IG786" s="184">
        <v>10.705277065983344</v>
      </c>
    </row>
    <row r="787" spans="1:241" ht="15" customHeight="1" x14ac:dyDescent="0.35">
      <c r="A787" s="156">
        <v>784</v>
      </c>
      <c r="B787" s="155"/>
      <c r="C787" s="244"/>
      <c r="D787" s="244"/>
      <c r="E787" s="245">
        <v>3813957</v>
      </c>
      <c r="F787" s="244"/>
      <c r="G787" s="244"/>
      <c r="H787" s="244"/>
      <c r="I787" s="244"/>
      <c r="J787" s="244"/>
      <c r="K787" s="244"/>
      <c r="L787" s="244"/>
      <c r="M787" s="244"/>
      <c r="N787" s="244"/>
      <c r="O787" s="244"/>
      <c r="P787" s="244"/>
      <c r="Q787" s="244"/>
      <c r="R787" s="244"/>
      <c r="S787" s="244"/>
      <c r="U787" s="244"/>
      <c r="V787" s="244"/>
      <c r="W787" s="244"/>
      <c r="X787" s="244"/>
      <c r="Y787" s="244"/>
      <c r="Z787" s="244"/>
      <c r="AA787" s="244"/>
      <c r="AB787" s="244"/>
      <c r="AC787" s="244"/>
      <c r="AD787" s="244"/>
      <c r="AE787" s="244"/>
      <c r="AF787" s="244"/>
      <c r="AG787" s="244"/>
      <c r="AH787" s="244"/>
      <c r="AI787" s="244"/>
      <c r="AJ787" s="244"/>
      <c r="AK787" s="244"/>
      <c r="AL787" s="244"/>
      <c r="AM787" s="244"/>
      <c r="AN787" s="244"/>
      <c r="AO787" s="244"/>
      <c r="AP787" s="244"/>
      <c r="AQ787" s="244"/>
      <c r="AR787" s="244"/>
      <c r="AS787" s="244"/>
      <c r="AT787" s="244"/>
      <c r="AU787" s="244"/>
      <c r="AV787" s="244"/>
      <c r="AW787" s="244"/>
      <c r="AX787" s="244"/>
      <c r="AY787" s="244"/>
      <c r="AZ787" s="244"/>
      <c r="BA787" s="244"/>
      <c r="BB787" s="244"/>
      <c r="BC787" s="245">
        <v>31161</v>
      </c>
      <c r="BD787" s="244"/>
      <c r="BE787" s="245">
        <v>11131</v>
      </c>
      <c r="BF787" s="244"/>
      <c r="BG787" s="245">
        <v>4000</v>
      </c>
      <c r="BH787" s="244"/>
      <c r="BI787" s="245">
        <v>15763</v>
      </c>
      <c r="BJ787" s="244"/>
      <c r="BK787" s="244"/>
      <c r="BL787" s="244"/>
      <c r="BM787" s="244"/>
      <c r="BN787" s="244"/>
      <c r="BO787" s="244"/>
      <c r="BP787" s="244"/>
      <c r="BQ787" s="244"/>
      <c r="BR787" s="244"/>
      <c r="BS787" s="244"/>
      <c r="BT787" s="244"/>
      <c r="BU787" s="244"/>
      <c r="BW787" s="244"/>
      <c r="BX787" s="244"/>
      <c r="BY787" s="244"/>
      <c r="BZ787" s="244"/>
      <c r="CA787" s="244"/>
      <c r="CB787" s="244"/>
      <c r="CC787" s="244"/>
      <c r="CE787" s="244"/>
      <c r="CF787" s="244"/>
      <c r="CG787" s="244"/>
      <c r="CH787" s="244"/>
      <c r="CI787" s="244"/>
      <c r="CJ787" s="244"/>
      <c r="CK787" s="244"/>
      <c r="CL787" s="244"/>
      <c r="CM787" s="244"/>
      <c r="CN787" s="244"/>
      <c r="CO787" s="257">
        <v>6.7</v>
      </c>
      <c r="CP787" s="244"/>
      <c r="CQ787" s="244"/>
      <c r="CR787" s="244"/>
      <c r="CS787" s="244"/>
      <c r="CT787" s="244"/>
      <c r="CU787" s="244"/>
      <c r="CV787" s="244"/>
      <c r="CW787" s="244"/>
      <c r="CX787" s="244"/>
      <c r="CY787" s="244"/>
      <c r="CZ787" s="244"/>
      <c r="DA787" s="244"/>
      <c r="DE787" s="244"/>
      <c r="DF787" s="244"/>
      <c r="DG787" s="244"/>
      <c r="DH787" s="244"/>
      <c r="DI787" s="244"/>
      <c r="DJ787" s="244"/>
      <c r="DK787" s="244"/>
      <c r="DL787" s="244"/>
      <c r="DM787" s="244"/>
      <c r="DN787" s="244"/>
      <c r="DO787" s="244"/>
      <c r="DP787" s="244"/>
      <c r="DQ787" s="244"/>
      <c r="DR787" s="244"/>
      <c r="DS787" s="244"/>
      <c r="DT787" s="244"/>
      <c r="DU787" s="244"/>
      <c r="DV787" s="244"/>
      <c r="DW787" s="244"/>
      <c r="DX787" s="244"/>
      <c r="DY787" s="244"/>
      <c r="DZ787" s="244"/>
      <c r="EA787" s="244"/>
      <c r="EB787" s="244"/>
      <c r="EC787" s="245">
        <v>485000</v>
      </c>
      <c r="ED787" s="244"/>
      <c r="EE787" s="245">
        <v>435000</v>
      </c>
      <c r="EJ787" s="242"/>
      <c r="EK787" s="242">
        <v>13</v>
      </c>
      <c r="EO787" s="244"/>
      <c r="EP787" s="244"/>
      <c r="FY787" s="249">
        <v>2006</v>
      </c>
      <c r="GA787" s="254">
        <v>8.4975604392342454</v>
      </c>
      <c r="GB787" s="254"/>
      <c r="GC787" s="254">
        <v>37.463618381378645</v>
      </c>
      <c r="GD787" s="254"/>
      <c r="GE787" s="254">
        <v>90.708110068514813</v>
      </c>
      <c r="GF787" s="254"/>
      <c r="GG787" s="254">
        <v>136.3234837511431</v>
      </c>
      <c r="GH787" s="254"/>
      <c r="GI787" s="254">
        <v>90.498618346319674</v>
      </c>
      <c r="GJ787" s="254"/>
      <c r="GK787" s="254">
        <v>18.066087425302548</v>
      </c>
      <c r="GL787" s="254"/>
      <c r="GM787" s="254">
        <v>1.0434174646184082</v>
      </c>
      <c r="GN787" s="254"/>
      <c r="GO787" s="254">
        <v>65.780733173361426</v>
      </c>
      <c r="GP787" s="254"/>
      <c r="GQ787" s="254">
        <v>1752.1935483870968</v>
      </c>
      <c r="GR787" s="254"/>
      <c r="GS787" s="254">
        <v>82.574193548387086</v>
      </c>
      <c r="GT787" s="254"/>
      <c r="GU787" s="184">
        <v>69.174193548387095</v>
      </c>
      <c r="GV787" s="184"/>
      <c r="GW787" s="184">
        <v>64.248387096774209</v>
      </c>
      <c r="GX787" s="184"/>
      <c r="GY787" s="184">
        <v>48.612903225806456</v>
      </c>
      <c r="GZ787" s="184"/>
      <c r="HC787" s="184"/>
      <c r="HG787" s="184">
        <v>921</v>
      </c>
      <c r="HH787" s="184"/>
      <c r="HI787" s="184">
        <v>4968</v>
      </c>
      <c r="HJ787" s="184"/>
      <c r="HK787" s="184">
        <v>355</v>
      </c>
      <c r="HL787" s="184"/>
      <c r="HM787" s="184">
        <v>7120</v>
      </c>
      <c r="HO787" s="183">
        <v>554.24866827136259</v>
      </c>
      <c r="HQ787" s="154"/>
      <c r="HR787" s="194">
        <v>2008</v>
      </c>
      <c r="HS787" s="238">
        <v>336</v>
      </c>
      <c r="HT787" s="154"/>
      <c r="HU787" s="239"/>
      <c r="HV787"/>
      <c r="HW787" s="239">
        <v>2039.9690106600005</v>
      </c>
      <c r="HX787" s="239"/>
      <c r="HY787" s="154"/>
      <c r="HZ787" s="154"/>
      <c r="IA787" s="184">
        <v>125</v>
      </c>
      <c r="IB787" s="184"/>
      <c r="IC787" s="184">
        <v>3335</v>
      </c>
      <c r="ID787" s="184"/>
      <c r="IE787" s="185">
        <v>0.30654836352221615</v>
      </c>
      <c r="IF787" s="185"/>
      <c r="IG787" s="184">
        <v>8.1787103387727278</v>
      </c>
    </row>
    <row r="788" spans="1:241" ht="15" customHeight="1" x14ac:dyDescent="0.35">
      <c r="A788" s="198">
        <v>785</v>
      </c>
      <c r="B788" s="155"/>
      <c r="C788" s="244"/>
      <c r="D788" s="244"/>
      <c r="E788" s="245">
        <v>3893304</v>
      </c>
      <c r="F788" s="244"/>
      <c r="G788" s="244"/>
      <c r="H788" s="244"/>
      <c r="I788" s="244"/>
      <c r="J788" s="244"/>
      <c r="K788" s="244"/>
      <c r="L788" s="244"/>
      <c r="M788" s="244"/>
      <c r="N788" s="244"/>
      <c r="O788" s="244"/>
      <c r="P788" s="244"/>
      <c r="Q788" s="244"/>
      <c r="R788" s="244"/>
      <c r="S788" s="244"/>
      <c r="U788" s="244"/>
      <c r="V788" s="244"/>
      <c r="W788" s="244"/>
      <c r="X788" s="244"/>
      <c r="Y788" s="244"/>
      <c r="Z788" s="244"/>
      <c r="AA788" s="244"/>
      <c r="AB788" s="244"/>
      <c r="AC788" s="244"/>
      <c r="AD788" s="244"/>
      <c r="AE788" s="244"/>
      <c r="AF788" s="244"/>
      <c r="AG788" s="244"/>
      <c r="AH788" s="244"/>
      <c r="AI788" s="244"/>
      <c r="AJ788" s="244"/>
      <c r="AK788" s="244"/>
      <c r="AL788" s="244"/>
      <c r="AM788" s="244"/>
      <c r="AN788" s="244"/>
      <c r="AO788" s="244"/>
      <c r="AP788" s="244"/>
      <c r="AQ788" s="244"/>
      <c r="AR788" s="244"/>
      <c r="AS788" s="244"/>
      <c r="AT788" s="244"/>
      <c r="AU788" s="244"/>
      <c r="AV788" s="244"/>
      <c r="AW788" s="244"/>
      <c r="AX788" s="244"/>
      <c r="AY788" s="244"/>
      <c r="AZ788" s="244"/>
      <c r="BA788" s="244"/>
      <c r="BB788" s="244"/>
      <c r="BC788" s="245">
        <v>25557</v>
      </c>
      <c r="BD788" s="244"/>
      <c r="BE788" s="245">
        <v>10092</v>
      </c>
      <c r="BF788" s="244"/>
      <c r="BG788" s="245">
        <v>3532</v>
      </c>
      <c r="BH788" s="244"/>
      <c r="BI788" s="245">
        <v>9286</v>
      </c>
      <c r="BJ788" s="244"/>
      <c r="BK788" s="244"/>
      <c r="BL788" s="244"/>
      <c r="BM788" s="244"/>
      <c r="BN788" s="244"/>
      <c r="BO788" s="244"/>
      <c r="BP788" s="244"/>
      <c r="BQ788" s="244"/>
      <c r="BR788" s="244"/>
      <c r="BS788" s="244"/>
      <c r="BT788" s="244"/>
      <c r="BU788" s="244"/>
      <c r="BW788" s="244"/>
      <c r="BX788" s="244"/>
      <c r="BY788" s="244"/>
      <c r="BZ788" s="244"/>
      <c r="CA788" s="244"/>
      <c r="CB788" s="244"/>
      <c r="CC788" s="244"/>
      <c r="CE788" s="244"/>
      <c r="CF788" s="244"/>
      <c r="CG788" s="244"/>
      <c r="CH788" s="244"/>
      <c r="CI788" s="244"/>
      <c r="CJ788" s="244"/>
      <c r="CK788" s="244"/>
      <c r="CL788" s="244"/>
      <c r="CM788" s="244"/>
      <c r="CN788" s="244"/>
      <c r="CO788" s="257">
        <v>5.9</v>
      </c>
      <c r="CP788" s="244"/>
      <c r="CQ788" s="244"/>
      <c r="CR788" s="244"/>
      <c r="CS788" s="244"/>
      <c r="CT788" s="244"/>
      <c r="CU788" s="244"/>
      <c r="CV788" s="244"/>
      <c r="CW788" s="244"/>
      <c r="CX788" s="244"/>
      <c r="CY788" s="244"/>
      <c r="CZ788" s="244"/>
      <c r="DA788" s="244"/>
      <c r="DE788" s="244"/>
      <c r="DF788" s="244"/>
      <c r="DG788" s="244"/>
      <c r="DH788" s="244"/>
      <c r="DI788" s="244"/>
      <c r="DJ788" s="244"/>
      <c r="DK788" s="244"/>
      <c r="DL788" s="244"/>
      <c r="DM788" s="244"/>
      <c r="DN788" s="244"/>
      <c r="DO788" s="244"/>
      <c r="DP788" s="244"/>
      <c r="DQ788" s="244"/>
      <c r="DR788" s="244"/>
      <c r="DS788" s="244"/>
      <c r="DT788" s="244"/>
      <c r="DU788" s="244"/>
      <c r="DV788" s="244"/>
      <c r="DW788" s="244"/>
      <c r="DX788" s="244"/>
      <c r="DY788" s="244"/>
      <c r="DZ788" s="244"/>
      <c r="EA788" s="244"/>
      <c r="EB788" s="244"/>
      <c r="EC788" s="245">
        <v>520000</v>
      </c>
      <c r="ED788" s="244"/>
      <c r="EE788" s="245">
        <v>453000</v>
      </c>
      <c r="EK788" s="242">
        <v>9.8000000000000007</v>
      </c>
      <c r="EO788" s="244"/>
      <c r="EP788" s="244"/>
      <c r="FY788" s="249">
        <v>2007</v>
      </c>
      <c r="GA788" s="254">
        <v>7.1385479467011477</v>
      </c>
      <c r="GB788" s="254"/>
      <c r="GC788" s="254">
        <v>33.315417878845452</v>
      </c>
      <c r="GD788" s="254"/>
      <c r="GE788" s="254">
        <v>87.627607537579053</v>
      </c>
      <c r="GF788" s="254"/>
      <c r="GG788" s="254">
        <v>122.77472693085726</v>
      </c>
      <c r="GH788" s="254"/>
      <c r="GI788" s="254">
        <v>80.262244829276369</v>
      </c>
      <c r="GJ788" s="254"/>
      <c r="GK788" s="254">
        <v>16.756355683434396</v>
      </c>
      <c r="GL788" s="254"/>
      <c r="GM788" s="254">
        <v>0.86478012818553796</v>
      </c>
      <c r="GN788" s="254"/>
      <c r="GO788" s="254">
        <v>59.924605703960729</v>
      </c>
      <c r="GP788" s="254"/>
      <c r="GQ788" s="254">
        <v>1818.258064516129</v>
      </c>
      <c r="GR788" s="254"/>
      <c r="GS788" s="254">
        <v>81.40322580645163</v>
      </c>
      <c r="GT788" s="254"/>
      <c r="GU788" s="184">
        <v>70.45</v>
      </c>
      <c r="GV788" s="184"/>
      <c r="GW788" s="184">
        <v>65.383870967741942</v>
      </c>
      <c r="GX788" s="184"/>
      <c r="GY788" s="184">
        <v>49.354838709677416</v>
      </c>
      <c r="GZ788" s="184"/>
      <c r="HC788" s="184"/>
      <c r="HG788" s="184">
        <v>953</v>
      </c>
      <c r="HH788" s="184"/>
      <c r="HI788" s="184">
        <v>4784</v>
      </c>
      <c r="HJ788" s="184"/>
      <c r="HK788" s="184">
        <v>387</v>
      </c>
      <c r="HL788" s="184"/>
      <c r="HM788" s="184">
        <v>7141</v>
      </c>
      <c r="HO788" s="183">
        <v>572.30852646710218</v>
      </c>
      <c r="HQ788" s="154"/>
      <c r="HR788" s="194">
        <v>2009</v>
      </c>
      <c r="HS788" s="238">
        <v>328</v>
      </c>
      <c r="HT788" s="154"/>
      <c r="HU788" s="239"/>
      <c r="HV788"/>
      <c r="HW788" s="239">
        <v>2081.0732204900005</v>
      </c>
      <c r="HX788" s="239"/>
      <c r="HY788" s="154"/>
      <c r="HZ788" s="154"/>
      <c r="IA788" s="184">
        <v>129</v>
      </c>
      <c r="IB788" s="184"/>
      <c r="IC788" s="184">
        <v>3312</v>
      </c>
      <c r="ID788" s="184"/>
      <c r="IE788" s="185">
        <v>0.3139800722446241</v>
      </c>
      <c r="IF788" s="185"/>
      <c r="IG788" s="184">
        <v>8.0612558083270933</v>
      </c>
    </row>
    <row r="789" spans="1:241" ht="15" customHeight="1" x14ac:dyDescent="0.35">
      <c r="A789" s="156">
        <v>786</v>
      </c>
      <c r="B789" s="155"/>
      <c r="C789" s="244"/>
      <c r="D789" s="244"/>
      <c r="E789" s="245">
        <v>3983773</v>
      </c>
      <c r="F789" s="244"/>
      <c r="G789" s="244"/>
      <c r="H789" s="244"/>
      <c r="I789" s="244"/>
      <c r="J789" s="244"/>
      <c r="K789" s="244"/>
      <c r="L789" s="244"/>
      <c r="M789" s="244"/>
      <c r="N789" s="244"/>
      <c r="O789" s="244"/>
      <c r="P789" s="244"/>
      <c r="Q789" s="244"/>
      <c r="R789" s="244"/>
      <c r="S789" s="244"/>
      <c r="U789" s="244"/>
      <c r="V789" s="244"/>
      <c r="W789" s="244"/>
      <c r="X789" s="244"/>
      <c r="Y789" s="244"/>
      <c r="Z789" s="244"/>
      <c r="AA789" s="244"/>
      <c r="AB789" s="244"/>
      <c r="AC789" s="244"/>
      <c r="AD789" s="244"/>
      <c r="AE789" s="244"/>
      <c r="AF789" s="244"/>
      <c r="AG789" s="244"/>
      <c r="AH789" s="244"/>
      <c r="AI789" s="244"/>
      <c r="AJ789" s="244"/>
      <c r="AK789" s="244"/>
      <c r="AL789" s="244"/>
      <c r="AM789" s="244"/>
      <c r="AN789" s="244"/>
      <c r="AO789" s="244"/>
      <c r="AP789" s="244"/>
      <c r="AQ789" s="244"/>
      <c r="AR789" s="244"/>
      <c r="AS789" s="244"/>
      <c r="AT789" s="244"/>
      <c r="AU789" s="244"/>
      <c r="AV789" s="244"/>
      <c r="AW789" s="244"/>
      <c r="AX789" s="244"/>
      <c r="AY789" s="244"/>
      <c r="AZ789" s="244"/>
      <c r="BA789" s="244"/>
      <c r="BB789" s="244"/>
      <c r="BC789" s="245">
        <v>22767</v>
      </c>
      <c r="BD789" s="244"/>
      <c r="BE789" s="245">
        <v>10038</v>
      </c>
      <c r="BF789" s="244"/>
      <c r="BG789" s="245">
        <v>3175</v>
      </c>
      <c r="BH789" s="244"/>
      <c r="BI789" s="245">
        <v>4047</v>
      </c>
      <c r="BJ789" s="244"/>
      <c r="BK789" s="244"/>
      <c r="BL789" s="244"/>
      <c r="BM789" s="244"/>
      <c r="BN789" s="244"/>
      <c r="BO789" s="244"/>
      <c r="BP789" s="244"/>
      <c r="BQ789" s="244"/>
      <c r="BR789" s="244"/>
      <c r="BS789" s="244"/>
      <c r="BT789" s="244"/>
      <c r="BU789" s="244"/>
      <c r="BW789" s="244"/>
      <c r="BX789" s="244"/>
      <c r="BY789" s="244"/>
      <c r="BZ789" s="244"/>
      <c r="CA789" s="244"/>
      <c r="CB789" s="244"/>
      <c r="CC789" s="244"/>
      <c r="CE789" s="244"/>
      <c r="CF789" s="244"/>
      <c r="CG789" s="244"/>
      <c r="CH789" s="244"/>
      <c r="CI789" s="244"/>
      <c r="CJ789" s="244"/>
      <c r="CK789" s="244"/>
      <c r="CL789" s="244"/>
      <c r="CM789" s="244"/>
      <c r="CN789" s="244"/>
      <c r="CO789" s="257">
        <v>5.8741935483870966</v>
      </c>
      <c r="CP789" s="244"/>
      <c r="CQ789" s="244"/>
      <c r="CR789" s="244"/>
      <c r="CS789" s="244"/>
      <c r="CT789" s="244"/>
      <c r="CU789" s="244"/>
      <c r="CV789" s="244"/>
      <c r="CW789" s="244"/>
      <c r="CX789" s="244"/>
      <c r="CY789" s="244"/>
      <c r="CZ789" s="244"/>
      <c r="DA789" s="244"/>
      <c r="DE789" s="244"/>
      <c r="DF789" s="244"/>
      <c r="DG789" s="244"/>
      <c r="DH789" s="244"/>
      <c r="DI789" s="244"/>
      <c r="DJ789" s="244"/>
      <c r="DK789" s="244"/>
      <c r="DL789" s="244"/>
      <c r="DM789" s="244"/>
      <c r="DN789" s="244"/>
      <c r="DO789" s="244"/>
      <c r="DP789" s="244"/>
      <c r="DQ789" s="244"/>
      <c r="DR789" s="244"/>
      <c r="DS789" s="244"/>
      <c r="DT789" s="244"/>
      <c r="DU789" s="244"/>
      <c r="DV789" s="244"/>
      <c r="DW789" s="244"/>
      <c r="DX789" s="244"/>
      <c r="DY789" s="244"/>
      <c r="DZ789" s="244"/>
      <c r="EA789" s="244"/>
      <c r="EB789" s="244"/>
      <c r="EC789" s="245">
        <v>555000</v>
      </c>
      <c r="ED789" s="244"/>
      <c r="EE789" s="245">
        <v>467500</v>
      </c>
      <c r="EJ789" s="242"/>
      <c r="EK789" s="242">
        <v>9.7000000000000011</v>
      </c>
      <c r="EO789" s="244"/>
      <c r="EP789" s="244"/>
      <c r="FY789" s="249">
        <v>2008</v>
      </c>
      <c r="GA789" s="254">
        <v>6.45712961409036</v>
      </c>
      <c r="GB789" s="254"/>
      <c r="GC789" s="254">
        <v>33.876800976378817</v>
      </c>
      <c r="GD789" s="254"/>
      <c r="GE789" s="254">
        <v>95.75460776952805</v>
      </c>
      <c r="GF789" s="254"/>
      <c r="GG789" s="254">
        <v>130.76065180322004</v>
      </c>
      <c r="GH789" s="254"/>
      <c r="GI789" s="254">
        <v>85.013972593509649</v>
      </c>
      <c r="GJ789" s="254"/>
      <c r="GK789" s="254">
        <v>18.59566029930053</v>
      </c>
      <c r="GL789" s="254"/>
      <c r="GM789" s="254">
        <v>1.0495635627776159</v>
      </c>
      <c r="GN789" s="254"/>
      <c r="GO789" s="254">
        <v>63.644513345117709</v>
      </c>
      <c r="GP789" s="254"/>
      <c r="GQ789" s="254">
        <v>1798.1935483870968</v>
      </c>
      <c r="GR789" s="254"/>
      <c r="GS789" s="254">
        <v>83.380645161290346</v>
      </c>
      <c r="GT789" s="254"/>
      <c r="GU789" s="184">
        <v>71.180645161290286</v>
      </c>
      <c r="GV789" s="184"/>
      <c r="GW789" s="184">
        <v>66.119354838709683</v>
      </c>
      <c r="GX789" s="184"/>
      <c r="GY789" s="184">
        <v>50.787096774193557</v>
      </c>
      <c r="GZ789" s="184"/>
      <c r="HC789" s="184"/>
      <c r="HG789" s="184">
        <v>945</v>
      </c>
      <c r="HH789" s="184"/>
      <c r="HI789" s="184">
        <v>4920</v>
      </c>
      <c r="HJ789" s="184"/>
      <c r="HK789" s="184">
        <v>403</v>
      </c>
      <c r="HL789" s="184"/>
      <c r="HM789" s="184">
        <v>7481</v>
      </c>
      <c r="HO789" s="183">
        <v>600.32915227235537</v>
      </c>
      <c r="HQ789" s="154"/>
      <c r="HR789" s="194">
        <v>2010</v>
      </c>
      <c r="HS789" s="238">
        <v>337</v>
      </c>
      <c r="HT789" s="154"/>
      <c r="HU789" s="239"/>
      <c r="HV789"/>
      <c r="HW789" s="239">
        <v>2107.4497761699995</v>
      </c>
      <c r="HX789" s="239"/>
      <c r="HY789" s="154"/>
      <c r="HZ789" s="154"/>
      <c r="IA789" s="184">
        <v>124</v>
      </c>
      <c r="IB789" s="184"/>
      <c r="IC789" s="184">
        <v>3084</v>
      </c>
      <c r="ID789" s="184"/>
      <c r="IE789" s="185">
        <v>0.29539943109312994</v>
      </c>
      <c r="IF789" s="185"/>
      <c r="IG789" s="184">
        <v>7.346869721703329</v>
      </c>
    </row>
    <row r="790" spans="1:241" ht="15" customHeight="1" x14ac:dyDescent="0.35">
      <c r="A790" s="156">
        <v>787</v>
      </c>
      <c r="B790" s="155"/>
      <c r="C790" s="244"/>
      <c r="D790" s="244"/>
      <c r="E790" s="245">
        <v>4046825</v>
      </c>
      <c r="F790" s="244"/>
      <c r="G790" s="244"/>
      <c r="H790" s="244"/>
      <c r="I790" s="244"/>
      <c r="J790" s="244"/>
      <c r="K790" s="244"/>
      <c r="L790" s="244"/>
      <c r="M790" s="244"/>
      <c r="N790" s="244"/>
      <c r="O790" s="244"/>
      <c r="P790" s="244"/>
      <c r="Q790" s="244"/>
      <c r="R790" s="244"/>
      <c r="S790" s="244"/>
      <c r="U790" s="244"/>
      <c r="V790" s="244"/>
      <c r="W790" s="244"/>
      <c r="X790" s="244"/>
      <c r="Y790" s="244"/>
      <c r="Z790" s="244"/>
      <c r="AA790" s="244"/>
      <c r="AB790" s="244"/>
      <c r="AC790" s="244"/>
      <c r="AD790" s="244"/>
      <c r="AE790" s="244"/>
      <c r="AF790" s="244"/>
      <c r="AG790" s="244"/>
      <c r="AH790" s="244"/>
      <c r="AI790" s="244"/>
      <c r="AJ790" s="244"/>
      <c r="AK790" s="244"/>
      <c r="AL790" s="244"/>
      <c r="AM790" s="244"/>
      <c r="AN790" s="244"/>
      <c r="AO790" s="244"/>
      <c r="AP790" s="244"/>
      <c r="AQ790" s="244"/>
      <c r="AR790" s="244"/>
      <c r="AS790" s="244"/>
      <c r="AT790" s="244"/>
      <c r="AU790" s="244"/>
      <c r="AV790" s="244"/>
      <c r="AW790" s="244"/>
      <c r="AX790" s="244"/>
      <c r="AY790" s="244"/>
      <c r="AZ790" s="244"/>
      <c r="BA790" s="244"/>
      <c r="BB790" s="244"/>
      <c r="BC790" s="245">
        <v>30154</v>
      </c>
      <c r="BD790" s="244"/>
      <c r="BE790" s="245">
        <v>9842</v>
      </c>
      <c r="BF790" s="244"/>
      <c r="BG790" s="245">
        <v>3303</v>
      </c>
      <c r="BH790" s="244"/>
      <c r="BI790" s="245">
        <v>5485</v>
      </c>
      <c r="BJ790" s="244"/>
      <c r="BK790" s="244"/>
      <c r="BL790" s="244"/>
      <c r="BM790" s="244"/>
      <c r="BN790" s="244"/>
      <c r="BO790" s="244"/>
      <c r="BP790" s="244"/>
      <c r="BQ790" s="244"/>
      <c r="BR790" s="244"/>
      <c r="BS790" s="244"/>
      <c r="BT790" s="244"/>
      <c r="BU790" s="244"/>
      <c r="BW790" s="244"/>
      <c r="BX790" s="244"/>
      <c r="BY790" s="244"/>
      <c r="BZ790" s="244"/>
      <c r="CA790" s="244"/>
      <c r="CB790" s="244"/>
      <c r="CC790" s="244"/>
      <c r="CE790" s="244"/>
      <c r="CF790" s="244"/>
      <c r="CG790" s="244"/>
      <c r="CH790" s="244"/>
      <c r="CI790" s="244"/>
      <c r="CJ790" s="244"/>
      <c r="CK790" s="244"/>
      <c r="CL790" s="244"/>
      <c r="CM790" s="244"/>
      <c r="CN790" s="244"/>
      <c r="CO790" s="257">
        <v>5.5612903225806454</v>
      </c>
      <c r="CP790" s="244"/>
      <c r="CQ790" s="244"/>
      <c r="CR790" s="244"/>
      <c r="CS790" s="244"/>
      <c r="CT790" s="244"/>
      <c r="CU790" s="244"/>
      <c r="CV790" s="244"/>
      <c r="CW790" s="244"/>
      <c r="CX790" s="244"/>
      <c r="CY790" s="244"/>
      <c r="CZ790" s="244"/>
      <c r="DA790" s="244"/>
      <c r="DE790" s="244"/>
      <c r="DF790" s="244"/>
      <c r="DG790" s="244"/>
      <c r="DH790" s="244"/>
      <c r="DI790" s="244"/>
      <c r="DJ790" s="244"/>
      <c r="DK790" s="244"/>
      <c r="DL790" s="244"/>
      <c r="DM790" s="244"/>
      <c r="DN790" s="244"/>
      <c r="DO790" s="244"/>
      <c r="DP790" s="244"/>
      <c r="DQ790" s="244"/>
      <c r="DR790" s="244"/>
      <c r="DS790" s="244"/>
      <c r="DT790" s="244"/>
      <c r="DU790" s="244"/>
      <c r="DV790" s="244"/>
      <c r="DW790" s="244"/>
      <c r="DX790" s="244"/>
      <c r="DY790" s="244"/>
      <c r="DZ790" s="244"/>
      <c r="EA790" s="244"/>
      <c r="EB790" s="244"/>
      <c r="EC790" s="245">
        <v>600000</v>
      </c>
      <c r="ED790" s="244"/>
      <c r="EE790" s="245">
        <v>510000</v>
      </c>
      <c r="EJ790" s="242"/>
      <c r="EK790" s="242">
        <v>10.4</v>
      </c>
      <c r="EO790" s="244"/>
      <c r="EP790" s="244"/>
      <c r="FY790" s="249">
        <v>2009</v>
      </c>
      <c r="GA790" s="254">
        <v>6.5730824322750676</v>
      </c>
      <c r="GB790" s="254"/>
      <c r="GC790" s="254">
        <v>29.167079496102417</v>
      </c>
      <c r="GD790" s="254"/>
      <c r="GE790" s="254">
        <v>80.941613787692972</v>
      </c>
      <c r="GF790" s="254"/>
      <c r="GG790" s="254">
        <v>122.75900034379673</v>
      </c>
      <c r="GH790" s="254"/>
      <c r="GI790" s="254">
        <v>79.396394522385506</v>
      </c>
      <c r="GJ790" s="254"/>
      <c r="GK790" s="254">
        <v>17.820099749356142</v>
      </c>
      <c r="GL790" s="254"/>
      <c r="GM790" s="254">
        <v>1.2900768693773337</v>
      </c>
      <c r="GN790" s="254"/>
      <c r="GO790" s="254">
        <v>58.173480408696527</v>
      </c>
      <c r="GP790" s="254"/>
      <c r="GQ790" s="254">
        <v>1851.6129032258063</v>
      </c>
      <c r="GR790" s="254"/>
      <c r="GS790" s="254">
        <v>82.596774193548384</v>
      </c>
      <c r="GT790" s="254"/>
      <c r="GU790" s="184">
        <v>72.680645161290315</v>
      </c>
      <c r="GV790" s="184"/>
      <c r="GW790" s="184">
        <v>67.474193548387106</v>
      </c>
      <c r="GX790" s="184"/>
      <c r="GY790" s="184">
        <v>51.906451612903219</v>
      </c>
      <c r="GZ790" s="184"/>
      <c r="HC790" s="184"/>
      <c r="HG790" s="184">
        <v>1126.3976592884428</v>
      </c>
      <c r="HH790" s="184"/>
      <c r="HI790" s="184">
        <v>5390</v>
      </c>
      <c r="HJ790" s="184"/>
      <c r="HK790" s="184">
        <v>491</v>
      </c>
      <c r="HL790" s="184"/>
      <c r="HM790" s="184">
        <v>8623</v>
      </c>
      <c r="HO790" s="183">
        <v>621.74687700192192</v>
      </c>
      <c r="HQ790" s="154"/>
      <c r="HR790" s="194">
        <v>2011</v>
      </c>
      <c r="HS790" s="238">
        <v>329</v>
      </c>
      <c r="HT790" s="154"/>
      <c r="HU790" s="239"/>
      <c r="HV790"/>
      <c r="HW790" s="239">
        <v>1954.4898161999995</v>
      </c>
      <c r="HX790" s="239"/>
      <c r="HY790" s="154"/>
      <c r="HZ790" s="154"/>
      <c r="IA790" s="184">
        <v>104</v>
      </c>
      <c r="IB790" s="184"/>
      <c r="IC790" s="184">
        <v>3226</v>
      </c>
      <c r="ID790" s="184"/>
      <c r="IE790" s="185">
        <v>0.2426178658999178</v>
      </c>
      <c r="IF790" s="185"/>
      <c r="IG790" s="184">
        <v>7.5258195710878351</v>
      </c>
    </row>
    <row r="791" spans="1:241" ht="15" customHeight="1" x14ac:dyDescent="0.35">
      <c r="A791" s="156">
        <v>788</v>
      </c>
      <c r="B791" s="155"/>
      <c r="C791" s="244"/>
      <c r="D791" s="244"/>
      <c r="E791" s="245">
        <v>4108837</v>
      </c>
      <c r="F791" s="244"/>
      <c r="G791" s="244"/>
      <c r="H791" s="244"/>
      <c r="I791" s="244"/>
      <c r="J791" s="244"/>
      <c r="K791" s="244"/>
      <c r="L791" s="244"/>
      <c r="M791" s="244"/>
      <c r="N791" s="244"/>
      <c r="O791" s="244"/>
      <c r="P791" s="244"/>
      <c r="Q791" s="244"/>
      <c r="R791" s="244"/>
      <c r="S791" s="244"/>
      <c r="U791" s="244"/>
      <c r="V791" s="244"/>
      <c r="W791" s="244"/>
      <c r="X791" s="244"/>
      <c r="Y791" s="244"/>
      <c r="Z791" s="244"/>
      <c r="AA791" s="244"/>
      <c r="AB791" s="244"/>
      <c r="AC791" s="244"/>
      <c r="AD791" s="244"/>
      <c r="AE791" s="244"/>
      <c r="AF791" s="244"/>
      <c r="AG791" s="244"/>
      <c r="AH791" s="244"/>
      <c r="AI791" s="244"/>
      <c r="AJ791" s="244"/>
      <c r="AK791" s="244"/>
      <c r="AL791" s="244"/>
      <c r="AM791" s="244"/>
      <c r="AN791" s="244"/>
      <c r="AO791" s="244"/>
      <c r="AP791" s="244"/>
      <c r="AQ791" s="244"/>
      <c r="AR791" s="244"/>
      <c r="AS791" s="244"/>
      <c r="AT791" s="244"/>
      <c r="AU791" s="244"/>
      <c r="AV791" s="244"/>
      <c r="AW791" s="244"/>
      <c r="AX791" s="244"/>
      <c r="AY791" s="244"/>
      <c r="AZ791" s="244"/>
      <c r="BA791" s="244"/>
      <c r="BB791" s="244"/>
      <c r="BC791" s="245">
        <v>22353</v>
      </c>
      <c r="BD791" s="244"/>
      <c r="BE791" s="245">
        <v>7902</v>
      </c>
      <c r="BF791" s="244"/>
      <c r="BG791" s="245">
        <v>2806</v>
      </c>
      <c r="BH791" s="244"/>
      <c r="BI791" s="245">
        <v>3270</v>
      </c>
      <c r="BJ791" s="244"/>
      <c r="BK791" s="244"/>
      <c r="BL791" s="244"/>
      <c r="BM791" s="244"/>
      <c r="BN791" s="244"/>
      <c r="BO791" s="244"/>
      <c r="BP791" s="244"/>
      <c r="BQ791" s="244"/>
      <c r="BR791" s="244"/>
      <c r="BS791" s="244"/>
      <c r="BT791" s="244"/>
      <c r="BU791" s="244"/>
      <c r="BW791" s="244"/>
      <c r="BX791" s="244"/>
      <c r="BY791" s="244"/>
      <c r="BZ791" s="244"/>
      <c r="CA791" s="244"/>
      <c r="CB791" s="244"/>
      <c r="CC791" s="244"/>
      <c r="CE791" s="244"/>
      <c r="CF791" s="244"/>
      <c r="CG791" s="244"/>
      <c r="CH791" s="244"/>
      <c r="CI791" s="244"/>
      <c r="CJ791" s="244"/>
      <c r="CK791" s="244"/>
      <c r="CL791" s="244"/>
      <c r="CM791" s="244"/>
      <c r="CN791" s="244"/>
      <c r="CO791" s="257">
        <v>4.7</v>
      </c>
      <c r="CP791" s="244"/>
      <c r="CQ791" s="244"/>
      <c r="CR791" s="244"/>
      <c r="CS791" s="244"/>
      <c r="CT791" s="244"/>
      <c r="CU791" s="244"/>
      <c r="CV791" s="244"/>
      <c r="CW791" s="244"/>
      <c r="CX791" s="244"/>
      <c r="CY791" s="244"/>
      <c r="CZ791" s="244"/>
      <c r="DA791" s="244"/>
      <c r="DE791" s="244"/>
      <c r="DF791" s="244"/>
      <c r="DG791" s="244"/>
      <c r="DH791" s="244"/>
      <c r="DI791" s="244"/>
      <c r="DJ791" s="244"/>
      <c r="DK791" s="244"/>
      <c r="DL791" s="244"/>
      <c r="DM791" s="244"/>
      <c r="DN791" s="244"/>
      <c r="DO791" s="244"/>
      <c r="DP791" s="244"/>
      <c r="DQ791" s="244"/>
      <c r="DR791" s="244"/>
      <c r="DS791" s="244"/>
      <c r="DT791" s="244"/>
      <c r="DU791" s="244"/>
      <c r="DV791" s="244"/>
      <c r="DW791" s="244"/>
      <c r="DX791" s="244"/>
      <c r="DY791" s="244"/>
      <c r="DZ791" s="244"/>
      <c r="EA791" s="244"/>
      <c r="EB791" s="244"/>
      <c r="EC791" s="245">
        <v>641000</v>
      </c>
      <c r="ED791" s="244"/>
      <c r="EE791" s="245">
        <v>520000</v>
      </c>
      <c r="EK791" s="242">
        <v>11.1</v>
      </c>
      <c r="EO791" s="244"/>
      <c r="EP791" s="244"/>
      <c r="FY791" s="249">
        <v>2010</v>
      </c>
      <c r="GA791" s="254">
        <v>7</v>
      </c>
      <c r="GB791" s="254"/>
      <c r="GC791" s="254">
        <v>34</v>
      </c>
      <c r="GD791" s="254"/>
      <c r="GE791" s="254">
        <v>86</v>
      </c>
      <c r="GF791" s="254"/>
      <c r="GG791" s="254">
        <v>131</v>
      </c>
      <c r="GH791" s="254"/>
      <c r="GI791" s="254">
        <v>82</v>
      </c>
      <c r="GJ791" s="254"/>
      <c r="GK791" s="254">
        <v>19</v>
      </c>
      <c r="GL791" s="254"/>
      <c r="GM791" s="254">
        <v>1</v>
      </c>
      <c r="GN791" s="254"/>
      <c r="GO791" s="254">
        <v>63</v>
      </c>
      <c r="GP791" s="254"/>
      <c r="GQ791" s="254">
        <v>1915.8387096774193</v>
      </c>
      <c r="GR791" s="254"/>
      <c r="GS791" s="254">
        <v>84.573333333333309</v>
      </c>
      <c r="GT791" s="254"/>
      <c r="GU791" s="184">
        <v>72.926666666666662</v>
      </c>
      <c r="GV791" s="184"/>
      <c r="GW791" s="184">
        <v>68</v>
      </c>
      <c r="GX791" s="184"/>
      <c r="GY791" s="184">
        <v>53</v>
      </c>
      <c r="GZ791" s="184"/>
      <c r="HC791" s="184"/>
      <c r="HG791" s="184">
        <v>1139.4393130740555</v>
      </c>
      <c r="HH791" s="184"/>
      <c r="HI791" s="184">
        <v>5204.8557965286636</v>
      </c>
      <c r="HJ791" s="184"/>
      <c r="HK791" s="184">
        <v>478.9732731753046</v>
      </c>
      <c r="HL791" s="184"/>
      <c r="HM791" s="184">
        <v>8352.7720790410131</v>
      </c>
      <c r="HO791" s="183">
        <v>695.55262181801845</v>
      </c>
      <c r="HQ791" s="154"/>
      <c r="HR791" s="194">
        <v>2012</v>
      </c>
      <c r="HS791" s="238">
        <v>333</v>
      </c>
      <c r="HT791" s="154"/>
      <c r="HU791" s="239"/>
      <c r="HV791"/>
      <c r="HW791" s="239">
        <v>1963.1161646199998</v>
      </c>
      <c r="HX791" s="239"/>
      <c r="HY791" s="154"/>
      <c r="HZ791" s="154"/>
      <c r="IA791" s="184">
        <v>112</v>
      </c>
      <c r="IB791" s="184"/>
      <c r="IC791" s="184">
        <v>3116</v>
      </c>
      <c r="ID791" s="184"/>
      <c r="IE791" s="185">
        <v>0.25597387432767355</v>
      </c>
      <c r="IF791" s="185"/>
      <c r="IG791" s="184">
        <v>7.1215588607592037</v>
      </c>
    </row>
    <row r="792" spans="1:241" ht="15" customHeight="1" x14ac:dyDescent="0.35">
      <c r="A792" s="156">
        <v>789</v>
      </c>
      <c r="B792" s="155"/>
      <c r="C792" s="244"/>
      <c r="D792" s="244"/>
      <c r="E792" s="245">
        <v>4206006</v>
      </c>
      <c r="F792" s="244"/>
      <c r="G792" s="244"/>
      <c r="H792" s="244"/>
      <c r="I792" s="244"/>
      <c r="J792" s="244"/>
      <c r="K792" s="244"/>
      <c r="L792" s="244"/>
      <c r="M792" s="244"/>
      <c r="N792" s="244"/>
      <c r="O792" s="244"/>
      <c r="P792" s="244"/>
      <c r="Q792" s="244"/>
      <c r="R792" s="244"/>
      <c r="S792" s="244"/>
      <c r="U792" s="244"/>
      <c r="V792" s="244"/>
      <c r="W792" s="244"/>
      <c r="X792" s="244"/>
      <c r="Y792" s="244"/>
      <c r="Z792" s="244"/>
      <c r="AA792" s="244"/>
      <c r="AB792" s="244"/>
      <c r="AC792" s="244"/>
      <c r="AD792" s="244"/>
      <c r="AE792" s="244"/>
      <c r="AF792" s="244"/>
      <c r="AG792" s="244"/>
      <c r="AH792" s="244"/>
      <c r="AI792" s="244"/>
      <c r="AJ792" s="244"/>
      <c r="AK792" s="244"/>
      <c r="AL792" s="244"/>
      <c r="AM792" s="244"/>
      <c r="AN792" s="244"/>
      <c r="AO792" s="244"/>
      <c r="AP792" s="244"/>
      <c r="AQ792" s="244"/>
      <c r="AR792" s="244"/>
      <c r="AS792" s="244"/>
      <c r="AT792" s="244"/>
      <c r="AU792" s="244"/>
      <c r="AV792" s="244"/>
      <c r="AW792" s="244"/>
      <c r="AX792" s="244"/>
      <c r="AY792" s="244"/>
      <c r="AZ792" s="244"/>
      <c r="BA792" s="244"/>
      <c r="BB792" s="244"/>
      <c r="BC792" s="245">
        <v>29061</v>
      </c>
      <c r="BD792" s="244"/>
      <c r="BE792" s="245">
        <v>7192</v>
      </c>
      <c r="BF792" s="244"/>
      <c r="BG792" s="245">
        <v>6789</v>
      </c>
      <c r="BH792" s="244"/>
      <c r="BI792" s="245">
        <v>4631</v>
      </c>
      <c r="BJ792" s="244"/>
      <c r="BK792" s="244"/>
      <c r="BL792" s="244"/>
      <c r="BM792" s="244"/>
      <c r="BN792" s="244"/>
      <c r="BO792" s="244"/>
      <c r="BP792" s="244"/>
      <c r="BQ792" s="244"/>
      <c r="BR792" s="244"/>
      <c r="BS792" s="244"/>
      <c r="BT792" s="244"/>
      <c r="BU792" s="244"/>
      <c r="BW792" s="244"/>
      <c r="BX792" s="244"/>
      <c r="BY792" s="244"/>
      <c r="BZ792" s="244"/>
      <c r="CA792" s="244"/>
      <c r="CB792" s="244"/>
      <c r="CC792" s="244"/>
      <c r="CE792" s="244"/>
      <c r="CF792" s="244"/>
      <c r="CG792" s="244"/>
      <c r="CH792" s="244"/>
      <c r="CI792" s="244"/>
      <c r="CJ792" s="244"/>
      <c r="CK792" s="244"/>
      <c r="CL792" s="244"/>
      <c r="CM792" s="244"/>
      <c r="CN792" s="244"/>
      <c r="CO792" s="244">
        <v>5.7</v>
      </c>
      <c r="CP792" s="244"/>
      <c r="CQ792" s="244"/>
      <c r="CR792" s="244"/>
      <c r="CS792" s="244"/>
      <c r="CT792" s="244"/>
      <c r="CU792" s="244"/>
      <c r="CV792" s="244"/>
      <c r="CW792" s="244"/>
      <c r="CX792" s="244"/>
      <c r="CY792" s="244"/>
      <c r="CZ792" s="244"/>
      <c r="DA792" s="244"/>
      <c r="DE792" s="244"/>
      <c r="DF792" s="244"/>
      <c r="DG792" s="244"/>
      <c r="DH792" s="244"/>
      <c r="DI792" s="244"/>
      <c r="DJ792" s="244"/>
      <c r="DK792" s="244"/>
      <c r="DL792" s="244"/>
      <c r="DM792" s="244"/>
      <c r="DN792" s="244"/>
      <c r="DO792" s="244"/>
      <c r="DP792" s="244"/>
      <c r="DQ792" s="244"/>
      <c r="DR792" s="244"/>
      <c r="DS792" s="244"/>
      <c r="DT792" s="244"/>
      <c r="DU792" s="244"/>
      <c r="DV792" s="244"/>
      <c r="DW792" s="244"/>
      <c r="DX792" s="244"/>
      <c r="DY792" s="244"/>
      <c r="DZ792" s="244"/>
      <c r="EA792" s="244"/>
      <c r="EB792" s="244"/>
      <c r="EC792" s="245">
        <v>720000</v>
      </c>
      <c r="ED792" s="244"/>
      <c r="EE792" s="245">
        <v>552000</v>
      </c>
      <c r="EJ792" s="242"/>
      <c r="EK792" s="242">
        <v>11.700000000000001</v>
      </c>
      <c r="EO792" s="244"/>
      <c r="EP792" s="244"/>
      <c r="FY792" s="249">
        <v>2011</v>
      </c>
      <c r="GA792" s="254">
        <v>7</v>
      </c>
      <c r="GB792" s="254"/>
      <c r="GC792" s="254">
        <v>31</v>
      </c>
      <c r="GD792" s="254"/>
      <c r="GE792" s="254">
        <v>79</v>
      </c>
      <c r="GF792" s="254"/>
      <c r="GG792" s="254">
        <v>122</v>
      </c>
      <c r="GH792" s="254"/>
      <c r="GI792" s="254">
        <v>78</v>
      </c>
      <c r="GJ792" s="254"/>
      <c r="GK792" s="254">
        <v>19</v>
      </c>
      <c r="GL792" s="254"/>
      <c r="GM792" s="254">
        <v>0</v>
      </c>
      <c r="GN792" s="254"/>
      <c r="GO792" s="254">
        <v>61</v>
      </c>
      <c r="GP792" s="254"/>
      <c r="GQ792" s="254">
        <v>1917.3870967741937</v>
      </c>
      <c r="GR792" s="254"/>
      <c r="GS792" s="254">
        <v>85.322580645161281</v>
      </c>
      <c r="GT792" s="254"/>
      <c r="GU792" s="184">
        <v>73.406451612903226</v>
      </c>
      <c r="GV792" s="184"/>
      <c r="GW792" s="184">
        <v>68</v>
      </c>
      <c r="GX792" s="184"/>
      <c r="GY792" s="184">
        <v>53</v>
      </c>
      <c r="GZ792" s="184"/>
      <c r="HC792" s="184"/>
      <c r="HG792" s="184">
        <v>1111.8826548989466</v>
      </c>
      <c r="HH792" s="184"/>
      <c r="HI792" s="184">
        <v>4625.3840422101539</v>
      </c>
      <c r="HJ792" s="184"/>
      <c r="HK792" s="184">
        <v>458.37668025673958</v>
      </c>
      <c r="HL792" s="184"/>
      <c r="HM792" s="184">
        <v>7683.4859019242049</v>
      </c>
      <c r="HO792" s="183">
        <v>818.66044418201011</v>
      </c>
      <c r="HQ792" s="154"/>
      <c r="HR792" s="194">
        <v>2013</v>
      </c>
      <c r="HS792" s="238">
        <v>339</v>
      </c>
      <c r="HT792" s="154"/>
      <c r="HU792" s="239"/>
      <c r="HV792"/>
      <c r="HW792" s="239">
        <v>2020.1980901700001</v>
      </c>
      <c r="HX792" s="239"/>
      <c r="HY792" s="154"/>
      <c r="HZ792" s="154"/>
      <c r="IA792" s="184">
        <v>160.00000000000003</v>
      </c>
      <c r="IB792" s="184"/>
      <c r="IC792" s="184">
        <v>3673.333333333333</v>
      </c>
      <c r="ID792" s="184"/>
      <c r="IE792" s="185">
        <v>0.35839750975248957</v>
      </c>
      <c r="IF792" s="185"/>
      <c r="IG792" s="184">
        <v>8.228209494734239</v>
      </c>
    </row>
    <row r="793" spans="1:241" ht="15" customHeight="1" x14ac:dyDescent="0.35">
      <c r="A793" s="156">
        <v>790</v>
      </c>
      <c r="B793" s="155"/>
      <c r="C793" s="244"/>
      <c r="D793" s="244"/>
      <c r="E793" s="245">
        <v>4309611</v>
      </c>
      <c r="F793" s="244"/>
      <c r="G793" s="244"/>
      <c r="H793" s="244"/>
      <c r="I793" s="244"/>
      <c r="J793" s="244"/>
      <c r="K793" s="244"/>
      <c r="L793" s="244"/>
      <c r="M793" s="244"/>
      <c r="N793" s="244"/>
      <c r="O793" s="244"/>
      <c r="P793" s="244"/>
      <c r="Q793" s="244"/>
      <c r="R793" s="244"/>
      <c r="S793" s="244"/>
      <c r="U793" s="244"/>
      <c r="V793" s="244"/>
      <c r="W793" s="244"/>
      <c r="X793" s="244"/>
      <c r="Y793" s="244"/>
      <c r="Z793" s="244"/>
      <c r="AA793" s="244"/>
      <c r="AB793" s="244"/>
      <c r="AC793" s="244"/>
      <c r="AD793" s="244"/>
      <c r="AE793" s="244"/>
      <c r="AF793" s="244"/>
      <c r="AG793" s="244"/>
      <c r="AH793" s="244"/>
      <c r="AI793" s="244"/>
      <c r="AJ793" s="244"/>
      <c r="AK793" s="244"/>
      <c r="AL793" s="244"/>
      <c r="AM793" s="244"/>
      <c r="AN793" s="244"/>
      <c r="AO793" s="244"/>
      <c r="AP793" s="244"/>
      <c r="AQ793" s="244"/>
      <c r="AR793" s="244"/>
      <c r="AS793" s="244"/>
      <c r="AT793" s="244"/>
      <c r="AU793" s="244"/>
      <c r="AV793" s="244"/>
      <c r="AW793" s="244"/>
      <c r="AX793" s="244"/>
      <c r="AY793" s="244"/>
      <c r="AZ793" s="244"/>
      <c r="BA793" s="244"/>
      <c r="BB793" s="244"/>
      <c r="BC793" s="245">
        <v>64706</v>
      </c>
      <c r="BD793" s="244"/>
      <c r="BE793" s="245">
        <v>22056</v>
      </c>
      <c r="BF793" s="244"/>
      <c r="BG793" s="245">
        <v>3482</v>
      </c>
      <c r="BH793" s="244"/>
      <c r="BI793" s="245">
        <v>41458</v>
      </c>
      <c r="BJ793" s="244"/>
      <c r="BK793" s="244"/>
      <c r="BL793" s="244"/>
      <c r="BM793" s="244"/>
      <c r="BN793" s="244"/>
      <c r="BO793" s="244"/>
      <c r="BP793" s="244"/>
      <c r="BQ793" s="244"/>
      <c r="BR793" s="244"/>
      <c r="BS793" s="244"/>
      <c r="BT793" s="244"/>
      <c r="BU793" s="244"/>
      <c r="BW793" s="244"/>
      <c r="BX793" s="244"/>
      <c r="BY793" s="244"/>
      <c r="BZ793" s="244"/>
      <c r="CA793" s="244"/>
      <c r="CB793" s="244"/>
      <c r="CC793" s="244"/>
      <c r="CE793" s="244"/>
      <c r="CF793" s="244"/>
      <c r="CG793" s="244"/>
      <c r="CH793" s="244"/>
      <c r="CI793" s="244"/>
      <c r="CJ793" s="244"/>
      <c r="CK793" s="244"/>
      <c r="CL793" s="244"/>
      <c r="CM793" s="244"/>
      <c r="CN793" s="244"/>
      <c r="CO793" s="244">
        <v>6.6</v>
      </c>
      <c r="CP793" s="244"/>
      <c r="CQ793" s="244"/>
      <c r="CR793" s="244"/>
      <c r="CS793" s="244"/>
      <c r="CT793" s="244"/>
      <c r="CU793" s="244"/>
      <c r="CV793" s="244"/>
      <c r="CW793" s="244"/>
      <c r="CX793" s="244"/>
      <c r="CY793" s="244"/>
      <c r="CZ793" s="244"/>
      <c r="DA793" s="244"/>
      <c r="DE793" s="244"/>
      <c r="DF793" s="244"/>
      <c r="DG793" s="244"/>
      <c r="DH793" s="244"/>
      <c r="DI793" s="244"/>
      <c r="DJ793" s="244"/>
      <c r="DK793" s="244"/>
      <c r="DL793" s="244"/>
      <c r="DM793" s="244"/>
      <c r="DN793" s="244"/>
      <c r="DO793" s="244"/>
      <c r="DP793" s="244"/>
      <c r="DQ793" s="244"/>
      <c r="DR793" s="244"/>
      <c r="DS793" s="244"/>
      <c r="DT793" s="244"/>
      <c r="DU793" s="244"/>
      <c r="DV793" s="244"/>
      <c r="DW793" s="244"/>
      <c r="DX793" s="244"/>
      <c r="DY793" s="244"/>
      <c r="DZ793" s="244"/>
      <c r="EA793" s="244"/>
      <c r="EB793" s="244"/>
      <c r="EC793" s="245">
        <v>740000</v>
      </c>
      <c r="ED793" s="244"/>
      <c r="EE793" s="245">
        <v>570000</v>
      </c>
      <c r="EJ793" s="242"/>
      <c r="EK793" s="242">
        <v>10.6</v>
      </c>
      <c r="EO793" s="244"/>
      <c r="EP793" s="244"/>
      <c r="FY793" s="249">
        <v>2012</v>
      </c>
      <c r="GA793" s="254">
        <v>5.8686600647673064</v>
      </c>
      <c r="GB793" s="254"/>
      <c r="GC793" s="254">
        <v>29.606299772273836</v>
      </c>
      <c r="GD793" s="254"/>
      <c r="GE793" s="254">
        <v>79.044480287264207</v>
      </c>
      <c r="GF793" s="254"/>
      <c r="GG793" s="254">
        <v>121.29364786217135</v>
      </c>
      <c r="GH793" s="254"/>
      <c r="GI793" s="254">
        <v>75.774063284644143</v>
      </c>
      <c r="GJ793" s="254"/>
      <c r="GK793" s="254">
        <v>17.693920044898107</v>
      </c>
      <c r="GL793" s="254"/>
      <c r="GM793" s="254">
        <v>1.2426942540334052</v>
      </c>
      <c r="GN793" s="254"/>
      <c r="GO793" s="254">
        <v>58.286042812150491</v>
      </c>
      <c r="GP793" s="254"/>
      <c r="GQ793" s="254">
        <v>1954.1612903225807</v>
      </c>
      <c r="GR793" s="254"/>
      <c r="GS793" s="254">
        <v>84.046774193548387</v>
      </c>
      <c r="GT793" s="254"/>
      <c r="GU793" s="184">
        <v>72.643548387096772</v>
      </c>
      <c r="GV793" s="184"/>
      <c r="GW793" s="184">
        <v>69.333870967741944</v>
      </c>
      <c r="GX793" s="184"/>
      <c r="GY793" s="184">
        <v>54.383870967741935</v>
      </c>
      <c r="GZ793" s="184"/>
      <c r="HC793" s="184"/>
      <c r="HG793" s="184">
        <v>1102.8136190158225</v>
      </c>
      <c r="HH793" s="184"/>
      <c r="HI793" s="184">
        <v>4449.2641908390451</v>
      </c>
      <c r="HJ793" s="184"/>
      <c r="HK793" s="184">
        <v>485.88198904141871</v>
      </c>
      <c r="HL793" s="184"/>
      <c r="HM793" s="184">
        <v>7536.3567627015454</v>
      </c>
      <c r="HO793" s="183">
        <v>964.62431037687213</v>
      </c>
      <c r="HQ793" s="154"/>
      <c r="HR793" s="194">
        <v>2014</v>
      </c>
      <c r="HS793" s="238">
        <v>321</v>
      </c>
      <c r="HT793" s="154"/>
      <c r="HU793" s="239"/>
      <c r="HV793"/>
      <c r="HW793" s="239">
        <v>2058</v>
      </c>
      <c r="HX793" s="239"/>
      <c r="HY793" s="154"/>
      <c r="HZ793" s="154"/>
      <c r="IA793" s="184"/>
      <c r="IB793" s="184"/>
      <c r="ID793" s="184"/>
      <c r="IE793" s="185"/>
      <c r="IF793" s="185"/>
      <c r="IG793" s="184"/>
    </row>
    <row r="794" spans="1:241" ht="15" customHeight="1" x14ac:dyDescent="0.35">
      <c r="A794" s="156">
        <v>791</v>
      </c>
      <c r="B794" s="155"/>
      <c r="C794" s="244"/>
      <c r="D794" s="244"/>
      <c r="E794" s="245">
        <v>4417764</v>
      </c>
      <c r="F794" s="244"/>
      <c r="G794" s="244"/>
      <c r="H794" s="244"/>
      <c r="I794" s="244"/>
      <c r="J794" s="244"/>
      <c r="K794" s="244"/>
      <c r="L794" s="244"/>
      <c r="M794" s="244"/>
      <c r="N794" s="244"/>
      <c r="O794" s="244"/>
      <c r="P794" s="244"/>
      <c r="Q794" s="244"/>
      <c r="R794" s="244"/>
      <c r="S794" s="244"/>
      <c r="U794" s="244"/>
      <c r="V794" s="244"/>
      <c r="W794" s="244"/>
      <c r="X794" s="244"/>
      <c r="Y794" s="244"/>
      <c r="Z794" s="244"/>
      <c r="AA794" s="244"/>
      <c r="AB794" s="244"/>
      <c r="AC794" s="244"/>
      <c r="AD794" s="244"/>
      <c r="AE794" s="244"/>
      <c r="AF794" s="244"/>
      <c r="AG794" s="244"/>
      <c r="AH794" s="244"/>
      <c r="AI794" s="244"/>
      <c r="AJ794" s="244"/>
      <c r="AK794" s="244"/>
      <c r="AL794" s="244"/>
      <c r="AM794" s="244"/>
      <c r="AN794" s="244"/>
      <c r="AO794" s="244"/>
      <c r="AP794" s="244"/>
      <c r="AQ794" s="244"/>
      <c r="AR794" s="244"/>
      <c r="AS794" s="244"/>
      <c r="AT794" s="244"/>
      <c r="AU794" s="244"/>
      <c r="AV794" s="244"/>
      <c r="AW794" s="244"/>
      <c r="AX794" s="244"/>
      <c r="AY794" s="244"/>
      <c r="AZ794" s="244"/>
      <c r="BA794" s="244"/>
      <c r="BB794" s="244"/>
      <c r="BC794" s="245">
        <v>74671</v>
      </c>
      <c r="BD794" s="244"/>
      <c r="BE794" s="244">
        <v>20265</v>
      </c>
      <c r="BF794" s="244"/>
      <c r="BG794" s="244">
        <v>4798</v>
      </c>
      <c r="BH794" s="244"/>
      <c r="BI794" s="244">
        <v>49608</v>
      </c>
      <c r="BJ794" s="244"/>
      <c r="BK794" s="244"/>
      <c r="BL794" s="244"/>
      <c r="BM794" s="244"/>
      <c r="BN794" s="244"/>
      <c r="BO794" s="244"/>
      <c r="BP794" s="244"/>
      <c r="BQ794" s="244"/>
      <c r="BR794" s="244"/>
      <c r="BS794" s="244"/>
      <c r="BT794" s="244"/>
      <c r="BU794" s="244"/>
      <c r="BW794" s="244"/>
      <c r="BX794" s="244"/>
      <c r="BY794" s="244"/>
      <c r="BZ794" s="244"/>
      <c r="CA794" s="244"/>
      <c r="CB794" s="244"/>
      <c r="CC794" s="244"/>
      <c r="CE794" s="244"/>
      <c r="CF794" s="244"/>
      <c r="CG794" s="244"/>
      <c r="CH794" s="244"/>
      <c r="CI794" s="244"/>
      <c r="CJ794" s="244"/>
      <c r="CK794" s="244"/>
      <c r="CL794" s="244"/>
      <c r="CM794" s="244"/>
      <c r="CN794" s="244"/>
      <c r="CO794" s="244">
        <v>4.5</v>
      </c>
      <c r="CP794" s="244"/>
      <c r="CQ794" s="244"/>
      <c r="CR794" s="244"/>
      <c r="CS794" s="244"/>
      <c r="CT794" s="244"/>
      <c r="CU794" s="244"/>
      <c r="CV794" s="244"/>
      <c r="CW794" s="244"/>
      <c r="CX794" s="244"/>
      <c r="CY794" s="244"/>
      <c r="CZ794" s="244"/>
      <c r="DA794" s="244"/>
      <c r="DE794" s="244"/>
      <c r="DF794" s="244"/>
      <c r="DG794" s="244"/>
      <c r="DH794" s="244"/>
      <c r="DI794" s="244"/>
      <c r="DJ794" s="244"/>
      <c r="DK794" s="244"/>
      <c r="DL794" s="244"/>
      <c r="DM794" s="244"/>
      <c r="DN794" s="244"/>
      <c r="DO794" s="244"/>
      <c r="DP794" s="244"/>
      <c r="DQ794" s="244"/>
      <c r="DR794" s="244"/>
      <c r="DS794" s="244"/>
      <c r="DT794" s="244"/>
      <c r="DU794" s="244"/>
      <c r="DV794" s="244"/>
      <c r="DW794" s="244"/>
      <c r="DX794" s="244"/>
      <c r="DY794" s="244"/>
      <c r="DZ794" s="244"/>
      <c r="EA794" s="244"/>
      <c r="EB794" s="244"/>
      <c r="EC794" s="245">
        <v>720000</v>
      </c>
      <c r="ED794" s="244"/>
      <c r="EE794" s="245">
        <v>580000</v>
      </c>
      <c r="EK794" s="242">
        <v>8.2000000000000011</v>
      </c>
      <c r="EO794" s="244"/>
      <c r="EP794" s="244"/>
      <c r="FY794" s="249">
        <v>2013</v>
      </c>
      <c r="GA794" s="254">
        <v>5</v>
      </c>
      <c r="GB794" s="254"/>
      <c r="GC794" s="254">
        <v>30</v>
      </c>
      <c r="GD794" s="254"/>
      <c r="GE794" s="254">
        <v>80</v>
      </c>
      <c r="GF794" s="254"/>
      <c r="GG794" s="254">
        <v>127</v>
      </c>
      <c r="GH794" s="254"/>
      <c r="GI794" s="254">
        <v>81</v>
      </c>
      <c r="GJ794" s="254"/>
      <c r="GK794" s="254">
        <v>19</v>
      </c>
      <c r="GL794" s="254"/>
      <c r="GM794" s="254">
        <v>1</v>
      </c>
      <c r="GN794" s="254"/>
      <c r="GO794" s="254">
        <v>53</v>
      </c>
      <c r="GP794" s="254"/>
      <c r="GQ794" s="254">
        <v>1973.3548387096773</v>
      </c>
      <c r="GR794" s="254"/>
      <c r="GS794" s="254">
        <v>83.245161290322557</v>
      </c>
      <c r="GT794" s="254"/>
      <c r="GU794" s="184">
        <v>70.203225806451627</v>
      </c>
      <c r="GV794" s="184"/>
      <c r="GW794" s="184"/>
      <c r="GX794" s="184"/>
      <c r="GY794" s="184"/>
      <c r="GZ794" s="184"/>
      <c r="HC794" s="184"/>
      <c r="HG794" s="184">
        <v>1132.395766730592</v>
      </c>
      <c r="HH794" s="184"/>
      <c r="HI794" s="184">
        <v>4670.6000491589484</v>
      </c>
      <c r="HJ794" s="184"/>
      <c r="HK794" s="184">
        <v>545.50832612182103</v>
      </c>
      <c r="HL794" s="184"/>
      <c r="HM794" s="184">
        <v>7916.3905892413904</v>
      </c>
      <c r="HO794" s="183">
        <v>1007.2594116129574</v>
      </c>
      <c r="HQ794" s="154"/>
      <c r="HR794" s="194">
        <v>2015</v>
      </c>
      <c r="HS794" s="238">
        <v>321</v>
      </c>
      <c r="HT794" s="154"/>
      <c r="HU794" s="239"/>
      <c r="HV794"/>
      <c r="HW794" s="239">
        <v>2047</v>
      </c>
      <c r="HX794" s="239"/>
      <c r="HY794" s="154"/>
      <c r="HZ794" s="154"/>
      <c r="IA794" s="184"/>
      <c r="IB794" s="184"/>
      <c r="ID794" s="184"/>
      <c r="IE794" s="185"/>
      <c r="IF794" s="185"/>
      <c r="IG794" s="184"/>
    </row>
    <row r="795" spans="1:241" ht="15" customHeight="1" x14ac:dyDescent="0.35">
      <c r="A795" s="156">
        <v>792</v>
      </c>
      <c r="B795" s="155"/>
      <c r="C795" s="244"/>
      <c r="D795" s="244"/>
      <c r="E795" s="245">
        <v>4529600</v>
      </c>
      <c r="F795" s="244"/>
      <c r="G795" s="244"/>
      <c r="H795" s="244"/>
      <c r="I795" s="244"/>
      <c r="J795" s="244"/>
      <c r="K795" s="244"/>
      <c r="L795" s="244"/>
      <c r="M795" s="244"/>
      <c r="N795" s="244"/>
      <c r="O795" s="244"/>
      <c r="P795" s="244"/>
      <c r="Q795" s="244"/>
      <c r="R795" s="244"/>
      <c r="S795" s="244"/>
      <c r="U795" s="244"/>
      <c r="V795" s="244"/>
      <c r="W795" s="244"/>
      <c r="X795" s="244"/>
      <c r="Y795" s="244"/>
      <c r="Z795" s="244"/>
      <c r="AA795" s="244"/>
      <c r="AB795" s="244"/>
      <c r="AC795" s="244"/>
      <c r="AD795" s="244"/>
      <c r="AE795" s="244"/>
      <c r="AF795" s="244"/>
      <c r="AG795" s="244"/>
      <c r="AH795" s="244"/>
      <c r="AI795" s="244"/>
      <c r="AJ795" s="244"/>
      <c r="AK795" s="244"/>
      <c r="AL795" s="244"/>
      <c r="AM795" s="244"/>
      <c r="AN795" s="244"/>
      <c r="AO795" s="244"/>
      <c r="AP795" s="244"/>
      <c r="AQ795" s="244"/>
      <c r="AR795" s="244"/>
      <c r="AS795" s="244"/>
      <c r="AT795" s="244"/>
      <c r="AU795" s="244"/>
      <c r="AV795" s="244"/>
      <c r="AW795" s="244"/>
      <c r="AX795" s="244"/>
      <c r="AY795" s="244"/>
      <c r="AZ795" s="244"/>
      <c r="BA795" s="244"/>
      <c r="BB795" s="244"/>
      <c r="BC795" s="244">
        <v>64297</v>
      </c>
      <c r="BD795" s="244"/>
      <c r="BE795" s="244">
        <v>20914</v>
      </c>
      <c r="BF795" s="244"/>
      <c r="BG795" s="244">
        <v>3711</v>
      </c>
      <c r="BH795" s="244"/>
      <c r="BI795" s="244">
        <v>39672</v>
      </c>
      <c r="BJ795" s="244"/>
      <c r="BK795" s="244"/>
      <c r="BL795" s="244"/>
      <c r="BM795" s="244"/>
      <c r="BN795" s="244"/>
      <c r="BO795" s="244"/>
      <c r="BP795" s="244"/>
      <c r="BQ795" s="244"/>
      <c r="BR795" s="244"/>
      <c r="BS795" s="244"/>
      <c r="BT795" s="244"/>
      <c r="BU795" s="244"/>
      <c r="BW795" s="244"/>
      <c r="BX795" s="244"/>
      <c r="BY795" s="244"/>
      <c r="BZ795" s="244"/>
      <c r="CA795" s="244"/>
      <c r="CB795" s="244"/>
      <c r="CC795" s="244"/>
      <c r="CE795" s="244"/>
      <c r="CF795" s="244"/>
      <c r="CG795" s="244"/>
      <c r="CH795" s="244"/>
      <c r="CI795" s="244"/>
      <c r="CJ795" s="244"/>
      <c r="CK795" s="244"/>
      <c r="CL795" s="244"/>
      <c r="CM795" s="244"/>
      <c r="CN795" s="244"/>
      <c r="CO795" s="244">
        <v>3.9</v>
      </c>
      <c r="CP795" s="244"/>
      <c r="CQ795" s="244"/>
      <c r="CR795" s="244"/>
      <c r="CS795" s="244"/>
      <c r="CT795" s="244"/>
      <c r="CU795" s="244"/>
      <c r="CV795" s="244"/>
      <c r="CW795" s="244"/>
      <c r="CX795" s="244"/>
      <c r="CY795" s="244"/>
      <c r="CZ795" s="244"/>
      <c r="DA795" s="244"/>
      <c r="DE795" s="244"/>
      <c r="DF795" s="244"/>
      <c r="DG795" s="244"/>
      <c r="DH795" s="244"/>
      <c r="DI795" s="244"/>
      <c r="DJ795" s="244"/>
      <c r="DK795" s="244"/>
      <c r="DL795" s="244"/>
      <c r="DM795" s="244"/>
      <c r="DN795" s="244"/>
      <c r="DO795" s="244"/>
      <c r="DP795" s="244"/>
      <c r="DQ795" s="244"/>
      <c r="DR795" s="244"/>
      <c r="DS795" s="244"/>
      <c r="DT795" s="244"/>
      <c r="DU795" s="244"/>
      <c r="DV795" s="244"/>
      <c r="DW795" s="244"/>
      <c r="DX795" s="244"/>
      <c r="DY795" s="244"/>
      <c r="DZ795" s="244"/>
      <c r="EA795" s="244"/>
      <c r="EB795" s="244"/>
      <c r="EC795" s="245">
        <v>750000</v>
      </c>
      <c r="ED795" s="244"/>
      <c r="EE795" s="245">
        <v>600000</v>
      </c>
      <c r="EJ795" s="242"/>
      <c r="EK795" s="242">
        <v>6.5</v>
      </c>
      <c r="EO795" s="244"/>
      <c r="EP795" s="244"/>
      <c r="FY795" s="244">
        <v>2014</v>
      </c>
      <c r="GA795" s="254">
        <v>4.8342682355207449</v>
      </c>
      <c r="GB795" s="254"/>
      <c r="GC795" s="254">
        <v>29.475377516328113</v>
      </c>
      <c r="GD795" s="254"/>
      <c r="GE795" s="254">
        <v>81.592127044465471</v>
      </c>
      <c r="GF795" s="254"/>
      <c r="GG795" s="254">
        <v>132.53101972762772</v>
      </c>
      <c r="GH795" s="254"/>
      <c r="GI795" s="254">
        <v>85.46093709083955</v>
      </c>
      <c r="GJ795" s="254"/>
      <c r="GK795" s="254">
        <v>19.629218665841012</v>
      </c>
      <c r="GL795" s="254"/>
      <c r="GM795" s="254">
        <v>1.7053182939386637</v>
      </c>
      <c r="GN795" s="254"/>
      <c r="GO795" s="254">
        <v>55.059906716631183</v>
      </c>
      <c r="GP795" s="254"/>
      <c r="GQ795" s="254"/>
      <c r="GR795" s="254"/>
      <c r="GS795" s="254"/>
      <c r="GT795" s="254"/>
      <c r="GU795" s="184"/>
      <c r="GV795" s="184"/>
      <c r="GW795" s="184"/>
      <c r="GX795" s="184"/>
      <c r="GY795" s="184"/>
      <c r="GZ795" s="184"/>
      <c r="HC795" s="184"/>
      <c r="HG795" s="184">
        <v>1116.3071917629484</v>
      </c>
      <c r="HH795" s="184"/>
      <c r="HI795" s="184">
        <v>3797.4454189967792</v>
      </c>
      <c r="HJ795" s="184"/>
      <c r="HK795" s="184">
        <v>536.51912489204926</v>
      </c>
      <c r="HL795" s="184"/>
      <c r="HM795" s="184">
        <v>7402.5931823351639</v>
      </c>
      <c r="HO795" s="183">
        <v>1061</v>
      </c>
      <c r="HQ795" s="154"/>
      <c r="HR795" s="194">
        <v>2016</v>
      </c>
      <c r="HS795" s="238">
        <v>321</v>
      </c>
      <c r="HT795" s="154"/>
      <c r="HU795" s="239"/>
      <c r="HV795"/>
      <c r="HW795" s="239">
        <v>1994</v>
      </c>
      <c r="HX795" s="239"/>
      <c r="HY795" s="154"/>
      <c r="HZ795" s="154"/>
      <c r="IA795" s="184"/>
      <c r="IB795" s="184"/>
      <c r="ID795" s="184"/>
      <c r="IE795" s="185"/>
      <c r="IF795" s="185"/>
      <c r="IG795" s="184"/>
    </row>
    <row r="796" spans="1:241" ht="15" customHeight="1" x14ac:dyDescent="0.35">
      <c r="A796" s="198">
        <v>793</v>
      </c>
      <c r="B796" s="155"/>
      <c r="C796" s="244"/>
      <c r="D796" s="244"/>
      <c r="E796" s="245">
        <v>4653078</v>
      </c>
      <c r="F796" s="244"/>
      <c r="G796" s="244"/>
      <c r="H796" s="244"/>
      <c r="I796" s="244"/>
      <c r="J796" s="244"/>
      <c r="K796" s="244"/>
      <c r="L796" s="244"/>
      <c r="M796" s="244"/>
      <c r="N796" s="244"/>
      <c r="O796" s="244"/>
      <c r="P796" s="244"/>
      <c r="Q796" s="244"/>
      <c r="R796" s="244"/>
      <c r="S796" s="244"/>
      <c r="U796" s="244"/>
      <c r="V796" s="244"/>
      <c r="W796" s="244"/>
      <c r="X796" s="244"/>
      <c r="Y796" s="244"/>
      <c r="Z796" s="244"/>
      <c r="AA796" s="244"/>
      <c r="AB796" s="244"/>
      <c r="AC796" s="244"/>
      <c r="AD796" s="244"/>
      <c r="AE796" s="244"/>
      <c r="AF796" s="244"/>
      <c r="AG796" s="244"/>
      <c r="AH796" s="244"/>
      <c r="AI796" s="244"/>
      <c r="AJ796" s="244"/>
      <c r="AK796" s="244"/>
      <c r="AL796" s="244"/>
      <c r="AM796" s="244"/>
      <c r="AN796" s="244"/>
      <c r="AO796" s="244"/>
      <c r="AP796" s="244"/>
      <c r="AQ796" s="244"/>
      <c r="AR796" s="244"/>
      <c r="AS796" s="244"/>
      <c r="AT796" s="244"/>
      <c r="AU796" s="244"/>
      <c r="AV796" s="244"/>
      <c r="AW796" s="244"/>
      <c r="AX796" s="244"/>
      <c r="AY796" s="244"/>
      <c r="AZ796" s="244"/>
      <c r="BA796" s="244"/>
      <c r="BB796" s="244"/>
      <c r="BC796" s="244">
        <v>48684</v>
      </c>
      <c r="BD796" s="244"/>
      <c r="BE796" s="244">
        <v>18516</v>
      </c>
      <c r="BF796" s="244"/>
      <c r="BG796" s="244">
        <v>564</v>
      </c>
      <c r="BH796" s="244"/>
      <c r="BI796" s="244">
        <v>29604</v>
      </c>
      <c r="BJ796" s="244"/>
      <c r="BK796" s="244"/>
      <c r="BL796" s="244"/>
      <c r="BM796" s="244"/>
      <c r="BN796" s="244"/>
      <c r="BO796" s="244"/>
      <c r="BP796" s="244"/>
      <c r="BQ796" s="244"/>
      <c r="BR796" s="244"/>
      <c r="BS796" s="244"/>
      <c r="BT796" s="244"/>
      <c r="BU796" s="244"/>
      <c r="BW796" s="244"/>
      <c r="BX796" s="244"/>
      <c r="BY796" s="244"/>
      <c r="BZ796" s="244"/>
      <c r="CA796" s="244"/>
      <c r="CB796" s="244"/>
      <c r="CC796" s="244"/>
      <c r="CE796" s="244"/>
      <c r="CF796" s="244"/>
      <c r="CG796" s="244"/>
      <c r="CH796" s="244"/>
      <c r="CI796" s="244"/>
      <c r="CJ796" s="244"/>
      <c r="CK796" s="244"/>
      <c r="CL796" s="244"/>
      <c r="CM796" s="244"/>
      <c r="CN796" s="244"/>
      <c r="CO796" s="244">
        <v>4.2</v>
      </c>
      <c r="CP796" s="244"/>
      <c r="CQ796" s="244"/>
      <c r="CR796" s="244"/>
      <c r="CS796" s="244"/>
      <c r="CT796" s="244"/>
      <c r="CU796" s="244"/>
      <c r="CV796" s="244"/>
      <c r="CW796" s="244"/>
      <c r="CX796" s="244"/>
      <c r="CY796" s="244"/>
      <c r="CZ796" s="244"/>
      <c r="DA796" s="244"/>
      <c r="DE796" s="244"/>
      <c r="DF796" s="244"/>
      <c r="DG796" s="244"/>
      <c r="DH796" s="244"/>
      <c r="DI796" s="244"/>
      <c r="DJ796" s="244"/>
      <c r="DK796" s="244"/>
      <c r="DL796" s="244"/>
      <c r="DM796" s="244"/>
      <c r="DN796" s="244"/>
      <c r="DO796" s="244"/>
      <c r="DP796" s="244"/>
      <c r="DQ796" s="244"/>
      <c r="DR796" s="244"/>
      <c r="DS796" s="244"/>
      <c r="DT796" s="244"/>
      <c r="DU796" s="244"/>
      <c r="DV796" s="244"/>
      <c r="DW796" s="244"/>
      <c r="DX796" s="244"/>
      <c r="DY796" s="244"/>
      <c r="DZ796" s="244"/>
      <c r="EA796" s="244"/>
      <c r="EB796" s="244"/>
      <c r="EC796" s="245">
        <v>870000</v>
      </c>
      <c r="ED796" s="244"/>
      <c r="EE796" s="245">
        <v>633000</v>
      </c>
      <c r="EJ796" s="242"/>
      <c r="EK796" s="242">
        <v>6.2</v>
      </c>
      <c r="EO796" s="244"/>
      <c r="EP796" s="244"/>
      <c r="GA796" s="254">
        <v>4.4826711681599996</v>
      </c>
      <c r="GB796" s="254"/>
      <c r="GC796" s="254">
        <v>27.787000511604244</v>
      </c>
      <c r="GD796" s="254"/>
      <c r="GE796" s="254">
        <v>80.248423167879949</v>
      </c>
      <c r="GF796" s="254"/>
      <c r="GG796" s="254">
        <v>129.14576540962582</v>
      </c>
      <c r="GH796" s="254"/>
      <c r="GI796" s="254">
        <v>84.4257095021472</v>
      </c>
      <c r="GJ796" s="254"/>
      <c r="GK796" s="254">
        <v>19.069105013083643</v>
      </c>
      <c r="GL796" s="254"/>
      <c r="GM796" s="254">
        <v>1.842603369781763</v>
      </c>
      <c r="GN796" s="254"/>
      <c r="GO796" s="254">
        <v>53.972130497231234</v>
      </c>
      <c r="GP796" s="254"/>
      <c r="GQ796" s="254"/>
      <c r="GR796" s="254"/>
      <c r="GS796" s="254"/>
      <c r="GT796" s="254"/>
      <c r="GU796" s="184"/>
      <c r="GV796" s="184"/>
      <c r="GW796" s="184"/>
      <c r="GX796" s="184"/>
      <c r="GY796" s="184"/>
      <c r="GZ796" s="184"/>
      <c r="HC796" s="184"/>
      <c r="HG796" s="154">
        <v>1135.9672671318217</v>
      </c>
      <c r="HI796" s="154">
        <v>3675.393877635307</v>
      </c>
      <c r="HK796" s="154">
        <v>469.65990088706042</v>
      </c>
      <c r="HM796" s="154">
        <v>6859.9460313319232</v>
      </c>
      <c r="HO796" s="183">
        <v>1140</v>
      </c>
      <c r="HQ796" s="154"/>
      <c r="HR796" s="194">
        <v>2017</v>
      </c>
      <c r="HS796" s="238">
        <v>315</v>
      </c>
      <c r="HT796" s="154"/>
      <c r="HU796" s="239"/>
      <c r="HV796"/>
      <c r="HW796" s="239">
        <v>2102</v>
      </c>
      <c r="HX796" s="239"/>
      <c r="HY796" s="154"/>
      <c r="HZ796" s="154"/>
      <c r="IA796" s="184"/>
      <c r="IB796" s="184"/>
      <c r="ID796" s="184"/>
      <c r="IE796" s="185"/>
      <c r="IF796" s="185"/>
      <c r="IG796" s="184"/>
    </row>
    <row r="797" spans="1:241" ht="15" customHeight="1" x14ac:dyDescent="0.35">
      <c r="A797" s="156">
        <v>794</v>
      </c>
      <c r="B797" s="155"/>
      <c r="C797" s="244"/>
      <c r="D797" s="244"/>
      <c r="E797" s="245">
        <v>4769658</v>
      </c>
      <c r="F797" s="244"/>
      <c r="G797" s="244"/>
      <c r="H797" s="244"/>
      <c r="I797" s="244"/>
      <c r="J797" s="244"/>
      <c r="K797" s="244"/>
      <c r="L797" s="244"/>
      <c r="M797" s="244"/>
      <c r="N797" s="244"/>
      <c r="O797" s="244"/>
      <c r="P797" s="244"/>
      <c r="Q797" s="244"/>
      <c r="R797" s="244"/>
      <c r="S797" s="244"/>
      <c r="U797" s="244"/>
      <c r="V797" s="244"/>
      <c r="W797" s="244"/>
      <c r="X797" s="244"/>
      <c r="Y797" s="244"/>
      <c r="Z797" s="244"/>
      <c r="AA797" s="244"/>
      <c r="AB797" s="244"/>
      <c r="AC797" s="244"/>
      <c r="AD797" s="244"/>
      <c r="AE797" s="244"/>
      <c r="AF797" s="244"/>
      <c r="AG797" s="244"/>
      <c r="AH797" s="244"/>
      <c r="AI797" s="244"/>
      <c r="AJ797" s="244"/>
      <c r="AK797" s="244"/>
      <c r="AL797" s="244"/>
      <c r="AM797" s="244"/>
      <c r="AN797" s="244"/>
      <c r="AO797" s="244"/>
      <c r="AP797" s="244"/>
      <c r="AQ797" s="244"/>
      <c r="AR797" s="244"/>
      <c r="AS797" s="244"/>
      <c r="AT797" s="244"/>
      <c r="AU797" s="244"/>
      <c r="AV797" s="244"/>
      <c r="AW797" s="244"/>
      <c r="AX797" s="244"/>
      <c r="AY797" s="244"/>
      <c r="AZ797" s="244"/>
      <c r="BA797" s="244"/>
      <c r="BB797" s="244"/>
      <c r="BC797" s="244">
        <v>57575</v>
      </c>
      <c r="BD797" s="244"/>
      <c r="BE797" s="244">
        <v>23919</v>
      </c>
      <c r="BF797" s="244"/>
      <c r="BG797" s="244">
        <v>808</v>
      </c>
      <c r="BH797" s="244"/>
      <c r="BI797" s="244">
        <v>32848</v>
      </c>
      <c r="BJ797" s="244"/>
      <c r="BK797" s="244"/>
      <c r="BL797" s="244"/>
      <c r="BM797" s="244"/>
      <c r="BN797" s="244"/>
      <c r="BO797" s="244"/>
      <c r="BP797" s="244"/>
      <c r="BQ797" s="244"/>
      <c r="BR797" s="244"/>
      <c r="BS797" s="244"/>
      <c r="BT797" s="244"/>
      <c r="BU797" s="244"/>
      <c r="BW797" s="244"/>
      <c r="BX797" s="244"/>
      <c r="BY797" s="244"/>
      <c r="BZ797" s="244"/>
      <c r="CA797" s="244"/>
      <c r="CB797" s="244"/>
      <c r="CC797" s="244"/>
      <c r="CE797" s="244"/>
      <c r="CF797" s="244"/>
      <c r="CG797" s="244"/>
      <c r="CH797" s="244"/>
      <c r="CI797" s="244"/>
      <c r="CJ797" s="244"/>
      <c r="CK797" s="244"/>
      <c r="CL797" s="244"/>
      <c r="CM797" s="244"/>
      <c r="CN797" s="244"/>
      <c r="CO797" s="244"/>
      <c r="CP797" s="244"/>
      <c r="CQ797" s="244"/>
      <c r="CR797" s="244"/>
      <c r="CS797" s="244"/>
      <c r="CT797" s="244"/>
      <c r="CU797" s="244"/>
      <c r="CV797" s="244"/>
      <c r="CW797" s="244"/>
      <c r="CX797" s="244"/>
      <c r="CY797" s="244"/>
      <c r="CZ797" s="244"/>
      <c r="DA797" s="244"/>
      <c r="DE797" s="244"/>
      <c r="DF797" s="244"/>
      <c r="DG797" s="244"/>
      <c r="DH797" s="244"/>
      <c r="DI797" s="244"/>
      <c r="DJ797" s="244"/>
      <c r="DK797" s="244"/>
      <c r="DL797" s="244"/>
      <c r="DM797" s="244"/>
      <c r="DN797" s="244"/>
      <c r="DO797" s="244"/>
      <c r="DP797" s="244"/>
      <c r="DQ797" s="244"/>
      <c r="DR797" s="244"/>
      <c r="DS797" s="244"/>
      <c r="DT797" s="244"/>
      <c r="DU797" s="244"/>
      <c r="DV797" s="244"/>
      <c r="DW797" s="244"/>
      <c r="DX797" s="244"/>
      <c r="DY797" s="244"/>
      <c r="DZ797" s="244"/>
      <c r="EA797" s="244"/>
      <c r="EB797" s="244"/>
      <c r="EC797" s="245">
        <v>890000</v>
      </c>
      <c r="ED797" s="244"/>
      <c r="EE797" s="245">
        <v>622500</v>
      </c>
      <c r="EK797" s="242">
        <v>5.6000000000000005</v>
      </c>
      <c r="EO797" s="244"/>
      <c r="EP797" s="244"/>
      <c r="GA797" s="254">
        <v>3.7165011389023763</v>
      </c>
      <c r="GB797" s="254"/>
      <c r="GC797" s="254">
        <v>23.348448995745745</v>
      </c>
      <c r="GD797" s="254"/>
      <c r="GE797" s="254">
        <v>67.975088915444516</v>
      </c>
      <c r="GF797" s="254"/>
      <c r="GG797" s="254">
        <v>116.76533183420614</v>
      </c>
      <c r="GH797" s="254"/>
      <c r="GI797" s="254">
        <v>77.145361617043378</v>
      </c>
      <c r="GJ797" s="254"/>
      <c r="GK797" s="254">
        <v>18.163890647303802</v>
      </c>
      <c r="GL797" s="254"/>
      <c r="GM797" s="254">
        <v>1.685489995732699</v>
      </c>
      <c r="GN797" s="254"/>
      <c r="GO797" s="254">
        <v>48.387691635166938</v>
      </c>
      <c r="GP797" s="254"/>
      <c r="GQ797" s="254"/>
      <c r="GR797" s="254"/>
      <c r="GS797" s="254"/>
      <c r="GT797" s="254"/>
      <c r="GU797" s="184"/>
      <c r="GV797" s="184"/>
      <c r="GW797" s="184"/>
      <c r="GX797" s="184"/>
      <c r="GY797" s="184"/>
      <c r="GZ797" s="184"/>
      <c r="HC797" s="184"/>
      <c r="HG797" s="154">
        <v>1166.9782007088411</v>
      </c>
      <c r="HI797" s="154">
        <v>4224.2600055024195</v>
      </c>
      <c r="HK797" s="154">
        <v>442.39856937094402</v>
      </c>
      <c r="HM797" s="154">
        <v>7341.7042935055269</v>
      </c>
      <c r="HO797" s="183">
        <v>1075.8469984814353</v>
      </c>
      <c r="HQ797" s="154"/>
      <c r="HR797" s="194">
        <v>2018</v>
      </c>
      <c r="HS797" s="238">
        <v>317</v>
      </c>
      <c r="HT797" s="154"/>
      <c r="HU797" s="239"/>
      <c r="HV797"/>
      <c r="HW797" s="239">
        <v>1539</v>
      </c>
      <c r="HX797" s="239"/>
      <c r="HY797" s="154"/>
      <c r="HZ797" s="154"/>
      <c r="IA797" s="184"/>
      <c r="IB797" s="184"/>
      <c r="ID797" s="184"/>
      <c r="IE797" s="185"/>
      <c r="IF797" s="185"/>
      <c r="IG797" s="184"/>
    </row>
    <row r="798" spans="1:241" ht="15" customHeight="1" x14ac:dyDescent="0.35">
      <c r="A798" s="156">
        <v>795</v>
      </c>
      <c r="B798" s="155"/>
      <c r="C798" s="244"/>
      <c r="D798" s="244"/>
      <c r="E798" s="245">
        <v>4888224</v>
      </c>
      <c r="F798" s="244"/>
      <c r="G798" s="244"/>
      <c r="H798" s="244"/>
      <c r="I798" s="244"/>
      <c r="J798" s="244"/>
      <c r="K798" s="244"/>
      <c r="L798" s="244"/>
      <c r="M798" s="244"/>
      <c r="N798" s="244"/>
      <c r="O798" s="244"/>
      <c r="P798" s="244"/>
      <c r="Q798" s="244"/>
      <c r="R798" s="244"/>
      <c r="S798" s="244"/>
      <c r="U798" s="244"/>
      <c r="V798" s="244"/>
      <c r="W798" s="244"/>
      <c r="X798" s="244"/>
      <c r="Y798" s="244"/>
      <c r="Z798" s="244"/>
      <c r="AA798" s="244"/>
      <c r="AB798" s="244"/>
      <c r="AC798" s="244"/>
      <c r="AD798" s="244"/>
      <c r="AE798" s="244"/>
      <c r="AF798" s="244"/>
      <c r="AG798" s="244"/>
      <c r="AH798" s="244"/>
      <c r="AI798" s="244"/>
      <c r="AJ798" s="244"/>
      <c r="AK798" s="244"/>
      <c r="AL798" s="244"/>
      <c r="AM798" s="244"/>
      <c r="AN798" s="244"/>
      <c r="AO798" s="244"/>
      <c r="AP798" s="244"/>
      <c r="AQ798" s="244"/>
      <c r="AR798" s="244"/>
      <c r="AS798" s="244"/>
      <c r="AT798" s="244"/>
      <c r="AU798" s="244"/>
      <c r="AV798" s="244"/>
      <c r="AW798" s="244"/>
      <c r="AX798" s="244"/>
      <c r="AY798" s="244"/>
      <c r="AZ798" s="244"/>
      <c r="BA798" s="244"/>
      <c r="BB798" s="244"/>
      <c r="BC798" s="244">
        <v>87066</v>
      </c>
      <c r="BD798" s="244"/>
      <c r="BE798" s="244">
        <v>15972</v>
      </c>
      <c r="BF798" s="244"/>
      <c r="BG798" s="244">
        <v>6151</v>
      </c>
      <c r="BH798" s="244"/>
      <c r="BI798" s="244">
        <v>64943</v>
      </c>
      <c r="BJ798" s="244"/>
      <c r="BK798" s="244"/>
      <c r="BL798" s="244"/>
      <c r="BM798" s="244"/>
      <c r="BN798" s="244"/>
      <c r="BO798" s="244"/>
      <c r="BP798" s="244"/>
      <c r="BQ798" s="244"/>
      <c r="BR798" s="244"/>
      <c r="BS798" s="244"/>
      <c r="BT798" s="244"/>
      <c r="BU798" s="244"/>
      <c r="BW798" s="244"/>
      <c r="BX798" s="244"/>
      <c r="BY798" s="244"/>
      <c r="BZ798" s="244"/>
      <c r="CA798" s="244"/>
      <c r="CB798" s="244"/>
      <c r="CC798" s="244"/>
      <c r="CE798" s="244"/>
      <c r="CF798" s="244"/>
      <c r="CG798" s="244"/>
      <c r="CH798" s="244"/>
      <c r="CI798" s="244"/>
      <c r="CJ798" s="244"/>
      <c r="CK798" s="244"/>
      <c r="CL798" s="244"/>
      <c r="CM798" s="244"/>
      <c r="CN798" s="244"/>
      <c r="CO798" s="244"/>
      <c r="CP798" s="244"/>
      <c r="CQ798" s="244"/>
      <c r="CR798" s="244"/>
      <c r="CS798" s="244"/>
      <c r="CT798" s="244"/>
      <c r="CU798" s="244"/>
      <c r="CV798" s="244"/>
      <c r="CW798" s="244"/>
      <c r="CX798" s="244"/>
      <c r="CY798" s="244"/>
      <c r="CZ798" s="244"/>
      <c r="DA798" s="244"/>
      <c r="DE798" s="244"/>
      <c r="DF798" s="244"/>
      <c r="DG798" s="244"/>
      <c r="DH798" s="244"/>
      <c r="DI798" s="244"/>
      <c r="DJ798" s="244"/>
      <c r="DK798" s="244"/>
      <c r="DL798" s="244"/>
      <c r="DM798" s="244"/>
      <c r="DN798" s="244"/>
      <c r="DO798" s="244"/>
      <c r="DP798" s="244"/>
      <c r="DQ798" s="244"/>
      <c r="DR798" s="244"/>
      <c r="DS798" s="244"/>
      <c r="DT798" s="244"/>
      <c r="DU798" s="244"/>
      <c r="DV798" s="244"/>
      <c r="DW798" s="244"/>
      <c r="DX798" s="244"/>
      <c r="DY798" s="244"/>
      <c r="DZ798" s="244"/>
      <c r="EA798" s="244"/>
      <c r="EB798" s="244"/>
      <c r="EC798" s="245">
        <v>860000</v>
      </c>
      <c r="ED798" s="244"/>
      <c r="EE798" s="245">
        <v>615000</v>
      </c>
      <c r="EJ798" s="242"/>
      <c r="EK798" s="242">
        <v>8.6</v>
      </c>
      <c r="EO798" s="244"/>
      <c r="EP798" s="244"/>
      <c r="GA798" s="254">
        <v>3.4298437548437448</v>
      </c>
      <c r="GB798" s="254"/>
      <c r="GC798" s="254">
        <v>21.43854811485048</v>
      </c>
      <c r="GD798" s="254"/>
      <c r="GE798" s="254">
        <v>62.873731689683339</v>
      </c>
      <c r="GF798" s="254"/>
      <c r="GG798" s="254">
        <v>114.26579747541709</v>
      </c>
      <c r="GH798" s="254"/>
      <c r="GI798" s="254">
        <v>75.626674491088735</v>
      </c>
      <c r="GJ798" s="254"/>
      <c r="GK798" s="254">
        <v>17.133055482016278</v>
      </c>
      <c r="GL798" s="254"/>
      <c r="GM798" s="254">
        <v>1.996503812811399</v>
      </c>
      <c r="GN798" s="254"/>
      <c r="GO798" s="254">
        <v>46.828668493468754</v>
      </c>
      <c r="GP798" s="254"/>
      <c r="GQ798" s="254"/>
      <c r="GR798" s="254"/>
      <c r="GS798" s="254"/>
      <c r="GT798" s="254"/>
      <c r="GU798" s="184"/>
      <c r="GV798" s="184"/>
      <c r="GW798" s="184"/>
      <c r="GX798" s="184"/>
      <c r="GY798" s="184"/>
      <c r="GZ798" s="184"/>
      <c r="HC798" s="184"/>
      <c r="HG798" s="154">
        <v>1174</v>
      </c>
      <c r="HI798" s="154">
        <v>4700</v>
      </c>
      <c r="HK798" s="154">
        <v>441</v>
      </c>
      <c r="HM798" s="154">
        <v>7760</v>
      </c>
      <c r="HO798" s="183">
        <v>1043.8693927321413</v>
      </c>
      <c r="HQ798" s="154"/>
      <c r="HR798" s="194">
        <v>2019</v>
      </c>
      <c r="HS798" s="238">
        <v>311</v>
      </c>
      <c r="HT798" s="154"/>
      <c r="HU798" s="239"/>
      <c r="HV798"/>
      <c r="HW798" s="239">
        <v>1210</v>
      </c>
      <c r="HX798" s="239"/>
      <c r="HY798" s="154"/>
      <c r="HZ798" s="154"/>
      <c r="IA798" s="184"/>
      <c r="IB798" s="184"/>
      <c r="ID798" s="184"/>
      <c r="IE798" s="185"/>
      <c r="IF798" s="185"/>
      <c r="IG798" s="184"/>
    </row>
    <row r="799" spans="1:241" ht="15" customHeight="1" x14ac:dyDescent="0.35">
      <c r="A799" s="156">
        <v>796</v>
      </c>
      <c r="B799" s="155"/>
      <c r="E799" s="245">
        <v>5000107</v>
      </c>
      <c r="F799" s="244"/>
      <c r="G799" s="244"/>
      <c r="H799" s="244"/>
      <c r="I799" s="244"/>
      <c r="J799" s="244"/>
      <c r="K799" s="244"/>
      <c r="L799" s="244"/>
      <c r="M799" s="244"/>
      <c r="N799" s="244"/>
      <c r="O799" s="244"/>
      <c r="P799" s="244"/>
      <c r="Q799" s="244"/>
      <c r="R799" s="244"/>
      <c r="S799" s="244"/>
      <c r="U799" s="244"/>
      <c r="V799" s="244"/>
      <c r="W799" s="244"/>
      <c r="X799" s="244"/>
      <c r="Y799" s="244"/>
      <c r="Z799" s="244"/>
      <c r="AA799" s="244"/>
      <c r="AB799" s="244"/>
      <c r="AC799" s="244"/>
      <c r="AD799" s="244"/>
      <c r="AE799" s="244"/>
      <c r="AF799" s="244"/>
      <c r="AG799" s="244"/>
      <c r="AH799" s="242"/>
      <c r="AI799" s="244"/>
      <c r="AJ799" s="244"/>
      <c r="AK799" s="244"/>
      <c r="AL799" s="244"/>
      <c r="AM799" s="244"/>
      <c r="AN799" s="244"/>
      <c r="AO799" s="244"/>
      <c r="AP799" s="244"/>
      <c r="AQ799" s="244"/>
      <c r="AR799" s="244"/>
      <c r="AS799" s="244"/>
      <c r="AT799" s="244"/>
      <c r="AU799" s="244"/>
      <c r="AV799" s="244"/>
      <c r="AW799" s="244"/>
      <c r="AX799" s="244"/>
      <c r="AY799" s="244"/>
      <c r="AZ799" s="244"/>
      <c r="BA799" s="244"/>
      <c r="BB799" s="244"/>
      <c r="BC799" s="244"/>
      <c r="BD799" s="244"/>
      <c r="BE799" s="244"/>
      <c r="BF799" s="244"/>
      <c r="BG799" s="244"/>
      <c r="BH799" s="244"/>
      <c r="BI799" s="244"/>
      <c r="BJ799" s="244"/>
      <c r="BK799" s="244"/>
      <c r="BL799" s="244"/>
      <c r="BM799" s="244"/>
      <c r="BN799" s="244"/>
      <c r="BO799" s="244"/>
      <c r="BP799" s="244"/>
      <c r="BQ799" s="244"/>
      <c r="BR799" s="244"/>
      <c r="BS799" s="244"/>
      <c r="BT799" s="244"/>
      <c r="BU799" s="244"/>
      <c r="BW799" s="244"/>
      <c r="BX799" s="244"/>
      <c r="BY799" s="244"/>
      <c r="BZ799" s="244"/>
      <c r="CA799" s="244"/>
      <c r="CB799" s="244"/>
      <c r="CC799" s="244"/>
      <c r="CE799" s="244"/>
      <c r="CF799" s="244"/>
      <c r="CG799" s="244"/>
      <c r="CH799" s="244"/>
      <c r="CI799" s="244"/>
      <c r="CJ799" s="244"/>
      <c r="CK799" s="244"/>
      <c r="CL799" s="244"/>
      <c r="CM799" s="244"/>
      <c r="CN799" s="244"/>
      <c r="CO799" s="244"/>
      <c r="CP799" s="244"/>
      <c r="CQ799" s="244"/>
      <c r="CR799" s="244"/>
      <c r="CS799" s="244"/>
      <c r="CT799" s="244"/>
      <c r="CU799" s="244"/>
      <c r="CV799" s="244"/>
      <c r="CW799" s="244"/>
      <c r="CX799" s="244"/>
      <c r="CY799" s="244"/>
      <c r="CZ799" s="244"/>
      <c r="DA799" s="244"/>
      <c r="DE799" s="244"/>
      <c r="DF799" s="244"/>
      <c r="DG799" s="244"/>
      <c r="DH799" s="244"/>
      <c r="DI799" s="244"/>
      <c r="DJ799" s="244"/>
      <c r="DK799" s="244"/>
      <c r="DL799" s="244"/>
      <c r="DM799" s="244"/>
      <c r="DN799" s="244"/>
      <c r="DO799" s="244"/>
      <c r="DP799" s="244"/>
      <c r="DQ799" s="244"/>
      <c r="DR799" s="244"/>
      <c r="DS799" s="244"/>
      <c r="DT799" s="244"/>
      <c r="DU799" s="244"/>
      <c r="DV799" s="244"/>
      <c r="DW799" s="244"/>
      <c r="DX799" s="244"/>
      <c r="DY799" s="244"/>
      <c r="DZ799" s="244"/>
      <c r="EA799" s="244"/>
      <c r="EB799" s="244"/>
      <c r="EC799" s="245">
        <v>750000</v>
      </c>
      <c r="ED799" s="244"/>
      <c r="EE799" s="245">
        <v>575000</v>
      </c>
      <c r="EK799" s="242">
        <v>9.1</v>
      </c>
      <c r="EO799" s="244"/>
      <c r="EP799" s="244"/>
      <c r="GA799" s="267">
        <v>2.7381470851316592</v>
      </c>
      <c r="GB799" s="267"/>
      <c r="GC799" s="267">
        <v>18.723408811123523</v>
      </c>
      <c r="GD799" s="267"/>
      <c r="GE799" s="267">
        <v>57.730009890130489</v>
      </c>
      <c r="GF799" s="267"/>
      <c r="GG799" s="267">
        <v>110.24149996965227</v>
      </c>
      <c r="GH799" s="267"/>
      <c r="GI799" s="267">
        <v>73.363793988173114</v>
      </c>
      <c r="GJ799" s="267"/>
      <c r="GK799" s="267">
        <v>17.073190324256913</v>
      </c>
      <c r="GL799" s="267"/>
      <c r="GM799" s="267">
        <v>1.519458476323531</v>
      </c>
      <c r="GN799" s="267"/>
      <c r="GO799" s="267">
        <v>44.730342180835727</v>
      </c>
      <c r="GP799" s="254"/>
      <c r="GQ799" s="254"/>
      <c r="GR799" s="254"/>
      <c r="GS799" s="254"/>
      <c r="GT799" s="254"/>
      <c r="GU799" s="184"/>
      <c r="GV799" s="184"/>
      <c r="GW799" s="184"/>
      <c r="GX799" s="184"/>
      <c r="GY799" s="184"/>
      <c r="GZ799" s="184"/>
      <c r="HC799" s="184"/>
      <c r="HO799" s="183">
        <v>1092.3803819137586</v>
      </c>
      <c r="HQ799" s="154"/>
      <c r="HR799" s="194">
        <v>2020</v>
      </c>
      <c r="HS799" s="238">
        <v>309</v>
      </c>
      <c r="HT799" s="154"/>
      <c r="HU799" s="239"/>
      <c r="HV799"/>
      <c r="HW799" s="239">
        <v>1539</v>
      </c>
      <c r="HX799" s="239"/>
      <c r="HY799" s="154"/>
      <c r="HZ799" s="154"/>
      <c r="IA799" s="184"/>
      <c r="IB799" s="184"/>
      <c r="ID799" s="184"/>
      <c r="IE799" s="185"/>
      <c r="IF799" s="185"/>
      <c r="IG799" s="184"/>
    </row>
    <row r="800" spans="1:241" ht="15" customHeight="1" x14ac:dyDescent="0.35">
      <c r="A800" s="156">
        <v>797</v>
      </c>
      <c r="E800" s="245">
        <v>5075172</v>
      </c>
      <c r="F800" s="244"/>
      <c r="G800" s="244"/>
      <c r="H800" s="244"/>
      <c r="I800" s="244"/>
      <c r="J800" s="244"/>
      <c r="K800" s="244"/>
      <c r="L800" s="244"/>
      <c r="M800" s="244"/>
      <c r="N800" s="244"/>
      <c r="O800" s="244"/>
      <c r="P800" s="244"/>
      <c r="Q800" s="244"/>
      <c r="R800" s="244"/>
      <c r="S800" s="244"/>
      <c r="U800" s="244"/>
      <c r="V800" s="244"/>
      <c r="W800" s="244"/>
      <c r="X800" s="244"/>
      <c r="Y800" s="244"/>
      <c r="Z800" s="244"/>
      <c r="AA800" s="244"/>
      <c r="AB800" s="244"/>
      <c r="AC800" s="244"/>
      <c r="AD800" s="244"/>
      <c r="AE800" s="244"/>
      <c r="AF800" s="244"/>
      <c r="AG800" s="244"/>
      <c r="AH800" s="242"/>
      <c r="AI800" s="244"/>
      <c r="AJ800" s="244"/>
      <c r="AK800" s="244"/>
      <c r="AL800" s="244"/>
      <c r="AM800" s="244"/>
      <c r="AN800" s="244"/>
      <c r="AO800" s="244"/>
      <c r="AP800" s="244"/>
      <c r="AQ800" s="244"/>
      <c r="AR800" s="244"/>
      <c r="AS800" s="244"/>
      <c r="AT800" s="244"/>
      <c r="AU800" s="244"/>
      <c r="AV800" s="244"/>
      <c r="AW800" s="244"/>
      <c r="AX800" s="244"/>
      <c r="AY800" s="244"/>
      <c r="AZ800" s="244"/>
      <c r="BA800" s="244"/>
      <c r="BB800" s="244"/>
      <c r="BC800" s="244"/>
      <c r="BD800" s="244"/>
      <c r="BE800" s="244"/>
      <c r="BF800" s="244"/>
      <c r="BG800" s="244"/>
      <c r="BH800" s="244"/>
      <c r="BI800" s="244"/>
      <c r="BJ800" s="244"/>
      <c r="BK800" s="244"/>
      <c r="BL800" s="244"/>
      <c r="BM800" s="244"/>
      <c r="BN800" s="244"/>
      <c r="BO800" s="244"/>
      <c r="BP800" s="244"/>
      <c r="BQ800" s="244"/>
      <c r="BR800" s="244"/>
      <c r="BS800" s="244"/>
      <c r="BT800" s="244"/>
      <c r="BU800" s="244"/>
      <c r="BW800" s="244"/>
      <c r="BX800" s="244"/>
      <c r="BY800" s="244"/>
      <c r="BZ800" s="244"/>
      <c r="CA800" s="244"/>
      <c r="CB800" s="244"/>
      <c r="CC800" s="244"/>
      <c r="CE800" s="244"/>
      <c r="CF800" s="244"/>
      <c r="CG800" s="244"/>
      <c r="CH800" s="244"/>
      <c r="CI800" s="244"/>
      <c r="CJ800" s="244"/>
      <c r="CK800" s="244"/>
      <c r="CL800" s="244"/>
      <c r="CM800" s="244"/>
      <c r="CN800" s="244"/>
      <c r="CO800" s="244"/>
      <c r="CP800" s="244"/>
      <c r="CQ800" s="244"/>
      <c r="CR800" s="244"/>
      <c r="CS800" s="244"/>
      <c r="CT800" s="244"/>
      <c r="CU800" s="244"/>
      <c r="CV800" s="244"/>
      <c r="CW800" s="244"/>
      <c r="CX800" s="244"/>
      <c r="CY800" s="244"/>
      <c r="CZ800" s="244"/>
      <c r="DA800" s="244"/>
      <c r="DE800" s="244"/>
      <c r="DF800" s="244"/>
      <c r="DG800" s="244"/>
      <c r="DH800" s="244"/>
      <c r="DI800" s="244"/>
      <c r="DJ800" s="244"/>
      <c r="DK800" s="244"/>
      <c r="DL800" s="244"/>
      <c r="DM800" s="244"/>
      <c r="DN800" s="244"/>
      <c r="DO800" s="244"/>
      <c r="DP800" s="244"/>
      <c r="DQ800" s="244"/>
      <c r="DR800" s="244"/>
      <c r="DS800" s="244"/>
      <c r="DT800" s="244"/>
      <c r="DU800" s="244"/>
      <c r="DV800" s="244"/>
      <c r="DW800" s="244"/>
      <c r="DX800" s="244"/>
      <c r="DY800" s="244"/>
      <c r="DZ800" s="244"/>
      <c r="EA800" s="244"/>
      <c r="EB800" s="244"/>
      <c r="EC800" s="245">
        <v>750000</v>
      </c>
      <c r="ED800" s="244"/>
      <c r="EE800" s="245">
        <v>579000</v>
      </c>
      <c r="EJ800" s="242"/>
      <c r="EK800" s="242">
        <v>8.3000000000000007</v>
      </c>
      <c r="EO800" s="244"/>
      <c r="EP800" s="244"/>
      <c r="GA800" s="267">
        <v>2.2774886308059537</v>
      </c>
      <c r="GB800" s="267"/>
      <c r="GC800" s="267">
        <v>18.220029458608263</v>
      </c>
      <c r="GD800" s="267"/>
      <c r="GE800" s="267">
        <v>61.664483989420432</v>
      </c>
      <c r="GF800" s="267"/>
      <c r="GG800" s="267">
        <v>116.42216937991586</v>
      </c>
      <c r="GH800" s="267"/>
      <c r="GI800" s="267">
        <v>74.96068407186597</v>
      </c>
      <c r="GJ800" s="267"/>
      <c r="GK800" s="267">
        <v>17.742600773548698</v>
      </c>
      <c r="GL800" s="267"/>
      <c r="GM800" s="267">
        <v>1.0905125408942202</v>
      </c>
      <c r="GN800" s="267"/>
      <c r="GO800" s="267">
        <v>46.589026436486158</v>
      </c>
      <c r="GP800" s="254"/>
      <c r="GQ800" s="254"/>
      <c r="GR800" s="254"/>
      <c r="GS800" s="254"/>
      <c r="GT800" s="254"/>
      <c r="GU800" s="184"/>
      <c r="GV800" s="184"/>
      <c r="GW800" s="184"/>
      <c r="GX800" s="184"/>
      <c r="GY800" s="184"/>
      <c r="GZ800" s="184"/>
      <c r="HC800" s="184"/>
      <c r="HO800" s="183">
        <v>1163.9750909330539</v>
      </c>
      <c r="HQ800" s="154"/>
      <c r="HR800" s="194">
        <v>2021</v>
      </c>
      <c r="HS800" s="238">
        <v>310</v>
      </c>
      <c r="HT800" s="154"/>
      <c r="HU800" s="239"/>
      <c r="HV800"/>
      <c r="HW800" s="239">
        <v>1210</v>
      </c>
      <c r="HX800" s="239"/>
      <c r="HY800" s="154"/>
      <c r="HZ800" s="154"/>
      <c r="IA800" s="184"/>
      <c r="IB800" s="184"/>
      <c r="ID800" s="184"/>
      <c r="IE800" s="185"/>
      <c r="IF800" s="185"/>
      <c r="IG800" s="184"/>
    </row>
    <row r="801" spans="1:241" ht="15" customHeight="1" x14ac:dyDescent="0.35">
      <c r="A801" s="156">
        <v>798</v>
      </c>
      <c r="E801" s="245">
        <v>4890986</v>
      </c>
      <c r="F801" s="244"/>
      <c r="G801" s="244"/>
      <c r="H801" s="244"/>
      <c r="I801" s="244"/>
      <c r="J801" s="244"/>
      <c r="K801" s="244"/>
      <c r="L801" s="244"/>
      <c r="M801" s="244"/>
      <c r="N801" s="244"/>
      <c r="O801" s="244"/>
      <c r="P801" s="244"/>
      <c r="Q801" s="244"/>
      <c r="R801" s="244"/>
      <c r="S801" s="244"/>
      <c r="U801" s="244"/>
      <c r="V801" s="244"/>
      <c r="W801" s="244"/>
      <c r="X801" s="244"/>
      <c r="Y801" s="244"/>
      <c r="Z801" s="244"/>
      <c r="AA801" s="244"/>
      <c r="AB801" s="244"/>
      <c r="AC801" s="244"/>
      <c r="AD801" s="244"/>
      <c r="AE801" s="244"/>
      <c r="AF801" s="244"/>
      <c r="AG801" s="244"/>
      <c r="AH801" s="242"/>
      <c r="AI801" s="244"/>
      <c r="AJ801" s="244"/>
      <c r="AK801" s="244"/>
      <c r="AL801" s="244"/>
      <c r="AM801" s="244"/>
      <c r="AN801" s="244"/>
      <c r="AO801" s="244"/>
      <c r="AP801" s="244"/>
      <c r="AQ801" s="244"/>
      <c r="AR801" s="244"/>
      <c r="AS801" s="244"/>
      <c r="AT801" s="244"/>
      <c r="AU801" s="244"/>
      <c r="AV801" s="244"/>
      <c r="AW801" s="244"/>
      <c r="AX801" s="244"/>
      <c r="AY801" s="244"/>
      <c r="AZ801" s="244"/>
      <c r="BA801" s="244"/>
      <c r="BB801" s="244"/>
      <c r="BC801" s="244"/>
      <c r="BD801" s="244"/>
      <c r="BE801" s="244"/>
      <c r="BF801" s="244"/>
      <c r="BG801" s="244"/>
      <c r="BH801" s="244"/>
      <c r="BI801" s="244"/>
      <c r="BJ801" s="244"/>
      <c r="BK801" s="244"/>
      <c r="BL801" s="244"/>
      <c r="BM801" s="244"/>
      <c r="BN801" s="244"/>
      <c r="BO801" s="244"/>
      <c r="BP801" s="244"/>
      <c r="BQ801" s="244"/>
      <c r="BR801" s="244"/>
      <c r="BS801" s="244"/>
      <c r="BT801" s="244"/>
      <c r="BU801" s="244"/>
      <c r="BW801" s="244"/>
      <c r="BX801" s="244"/>
      <c r="BY801" s="244"/>
      <c r="BZ801" s="244"/>
      <c r="CA801" s="244"/>
      <c r="CB801" s="244"/>
      <c r="CC801" s="244"/>
      <c r="CE801" s="244"/>
      <c r="CF801" s="244"/>
      <c r="CG801" s="244"/>
      <c r="CH801" s="244"/>
      <c r="CI801" s="244"/>
      <c r="CJ801" s="244"/>
      <c r="CK801" s="244"/>
      <c r="CL801" s="244"/>
      <c r="CM801" s="244"/>
      <c r="CN801" s="244"/>
      <c r="CO801" s="244"/>
      <c r="CP801" s="244"/>
      <c r="CQ801" s="244"/>
      <c r="CR801" s="244"/>
      <c r="CS801" s="244"/>
      <c r="CT801" s="244"/>
      <c r="CU801" s="244"/>
      <c r="CV801" s="244"/>
      <c r="CW801" s="244"/>
      <c r="CX801" s="244"/>
      <c r="CY801" s="244"/>
      <c r="CZ801" s="244"/>
      <c r="DA801" s="244"/>
      <c r="DE801" s="244"/>
      <c r="DF801" s="244"/>
      <c r="DG801" s="244"/>
      <c r="DH801" s="244"/>
      <c r="DI801" s="244"/>
      <c r="DJ801" s="244"/>
      <c r="DK801" s="244"/>
      <c r="DL801" s="244"/>
      <c r="DM801" s="244"/>
      <c r="DN801" s="244"/>
      <c r="DO801" s="244"/>
      <c r="DP801" s="244"/>
      <c r="DQ801" s="244"/>
      <c r="DR801" s="244"/>
      <c r="DS801" s="244"/>
      <c r="DT801" s="244"/>
      <c r="DU801" s="244"/>
      <c r="DV801" s="244"/>
      <c r="DW801" s="244"/>
      <c r="DX801" s="244"/>
      <c r="DY801" s="244"/>
      <c r="DZ801" s="244"/>
      <c r="EA801" s="244"/>
      <c r="EB801" s="244"/>
      <c r="EK801" s="242">
        <v>6.5</v>
      </c>
      <c r="EO801" s="244"/>
      <c r="EP801" s="244"/>
      <c r="GA801" s="267">
        <v>2.1781581970276482</v>
      </c>
      <c r="GB801" s="267"/>
      <c r="GC801" s="267">
        <v>17.675504247344815</v>
      </c>
      <c r="GD801" s="267"/>
      <c r="GE801" s="267">
        <v>58.579307919567526</v>
      </c>
      <c r="GF801" s="267"/>
      <c r="GG801" s="267">
        <v>111.15969810926588</v>
      </c>
      <c r="GH801" s="267"/>
      <c r="GI801" s="267">
        <v>76.086882972569086</v>
      </c>
      <c r="GJ801" s="267"/>
      <c r="GK801" s="267">
        <v>18.066556192391289</v>
      </c>
      <c r="GL801" s="267"/>
      <c r="GM801" s="267">
        <v>1.3884355072536336</v>
      </c>
      <c r="GN801" s="267"/>
      <c r="GO801" s="267">
        <v>45.160207978926337</v>
      </c>
      <c r="GP801" s="254"/>
      <c r="GQ801" s="254"/>
      <c r="GR801" s="254"/>
      <c r="GS801" s="254"/>
      <c r="GT801" s="254"/>
      <c r="GU801" s="184"/>
      <c r="GV801" s="184"/>
      <c r="GW801" s="184"/>
      <c r="GX801" s="184"/>
      <c r="GY801" s="184"/>
      <c r="GZ801" s="184"/>
      <c r="HC801" s="184"/>
      <c r="HO801" s="183">
        <v>1195.6565623741394</v>
      </c>
      <c r="HQ801" s="154"/>
      <c r="HS801" s="238">
        <v>310</v>
      </c>
      <c r="HT801" s="154"/>
      <c r="HU801" s="239"/>
      <c r="HV801"/>
      <c r="HW801">
        <v>1692</v>
      </c>
      <c r="HX801" s="239"/>
      <c r="HY801" s="154"/>
      <c r="HZ801" s="154"/>
      <c r="IA801" s="184"/>
      <c r="IB801" s="184"/>
      <c r="ID801" s="184"/>
      <c r="IE801" s="185"/>
      <c r="IF801" s="185"/>
      <c r="IG801" s="184"/>
    </row>
    <row r="802" spans="1:241" ht="15" customHeight="1" x14ac:dyDescent="0.35">
      <c r="A802" s="156">
        <v>799</v>
      </c>
      <c r="E802" s="245">
        <v>4951622</v>
      </c>
      <c r="F802" s="244"/>
      <c r="G802" s="244"/>
      <c r="H802" s="244"/>
      <c r="I802" s="244"/>
      <c r="J802" s="244"/>
      <c r="K802" s="244"/>
      <c r="L802" s="244"/>
      <c r="M802" s="244"/>
      <c r="N802" s="244"/>
      <c r="O802" s="244"/>
      <c r="P802" s="244"/>
      <c r="Q802" s="244"/>
      <c r="R802" s="244"/>
      <c r="S802" s="244"/>
      <c r="U802" s="244"/>
      <c r="V802" s="244"/>
      <c r="W802" s="244"/>
      <c r="X802" s="244"/>
      <c r="Y802" s="244"/>
      <c r="Z802" s="244"/>
      <c r="AA802" s="244"/>
      <c r="AB802" s="244"/>
      <c r="AC802" s="244"/>
      <c r="AD802" s="244"/>
      <c r="AE802" s="244"/>
      <c r="AF802" s="244"/>
      <c r="AG802" s="244"/>
      <c r="AH802" s="242"/>
      <c r="AI802" s="244"/>
      <c r="AJ802" s="244"/>
      <c r="AK802" s="244"/>
      <c r="AL802" s="244"/>
      <c r="AM802" s="244"/>
      <c r="AN802" s="244"/>
      <c r="AO802" s="244"/>
      <c r="AP802" s="244"/>
      <c r="AQ802" s="244"/>
      <c r="AR802" s="244"/>
      <c r="AS802" s="244"/>
      <c r="AT802" s="244"/>
      <c r="AU802" s="244"/>
      <c r="AV802" s="244"/>
      <c r="AW802" s="244"/>
      <c r="AX802" s="244"/>
      <c r="AY802" s="244"/>
      <c r="AZ802" s="244"/>
      <c r="BA802" s="244"/>
      <c r="BB802" s="244"/>
      <c r="BC802" s="244"/>
      <c r="BD802" s="244"/>
      <c r="BE802" s="244"/>
      <c r="BF802" s="244"/>
      <c r="BG802" s="244"/>
      <c r="BH802" s="244"/>
      <c r="BI802" s="244"/>
      <c r="BJ802" s="244"/>
      <c r="BK802" s="244"/>
      <c r="BL802" s="244"/>
      <c r="BM802" s="244"/>
      <c r="BN802" s="244"/>
      <c r="BO802" s="244"/>
      <c r="BP802" s="244"/>
      <c r="BQ802" s="244"/>
      <c r="BR802" s="244"/>
      <c r="BS802" s="244"/>
      <c r="BT802" s="244"/>
      <c r="BU802" s="244"/>
      <c r="BW802" s="244"/>
      <c r="BX802" s="244"/>
      <c r="BY802" s="244"/>
      <c r="BZ802" s="244"/>
      <c r="CA802" s="244"/>
      <c r="CB802" s="244"/>
      <c r="CC802" s="244"/>
      <c r="CE802" s="244"/>
      <c r="CF802" s="244"/>
      <c r="CG802" s="244"/>
      <c r="CH802" s="244"/>
      <c r="CI802" s="244"/>
      <c r="CJ802" s="244"/>
      <c r="CK802" s="244"/>
      <c r="CL802" s="244"/>
      <c r="CM802" s="244"/>
      <c r="CN802" s="244"/>
      <c r="CO802" s="244"/>
      <c r="CP802" s="244"/>
      <c r="CQ802" s="244"/>
      <c r="CR802" s="244"/>
      <c r="CS802" s="244"/>
      <c r="CT802" s="244"/>
      <c r="CU802" s="244"/>
      <c r="CV802" s="244"/>
      <c r="CW802" s="244"/>
      <c r="CX802" s="244"/>
      <c r="CY802" s="244"/>
      <c r="CZ802" s="244"/>
      <c r="DA802" s="244"/>
      <c r="DE802" s="244"/>
      <c r="DF802" s="244"/>
      <c r="DG802" s="244"/>
      <c r="DH802" s="244"/>
      <c r="DI802" s="244"/>
      <c r="DJ802" s="244"/>
      <c r="DK802" s="244"/>
      <c r="DL802" s="244"/>
      <c r="DM802" s="244"/>
      <c r="DN802" s="244"/>
      <c r="DO802" s="244"/>
      <c r="DP802" s="244"/>
      <c r="DQ802" s="244"/>
      <c r="DR802" s="244"/>
      <c r="DS802" s="244"/>
      <c r="DT802" s="244"/>
      <c r="DU802" s="244"/>
      <c r="DV802" s="244"/>
      <c r="DW802" s="244"/>
      <c r="DX802" s="244"/>
      <c r="DY802" s="244"/>
      <c r="DZ802" s="244"/>
      <c r="EA802" s="244"/>
      <c r="EB802" s="244"/>
      <c r="ED802" s="244"/>
      <c r="EK802" s="242">
        <v>6.3</v>
      </c>
      <c r="EO802" s="244"/>
      <c r="EP802" s="244"/>
      <c r="GA802" s="267">
        <v>1.409520335474119</v>
      </c>
      <c r="GB802" s="267"/>
      <c r="GC802" s="267">
        <v>12.114763759711055</v>
      </c>
      <c r="GD802" s="267"/>
      <c r="GE802" s="267">
        <v>41.997584380836813</v>
      </c>
      <c r="GF802" s="267"/>
      <c r="GG802" s="267">
        <v>82.377174708382114</v>
      </c>
      <c r="GH802" s="267"/>
      <c r="GI802" s="267">
        <v>56.825063531339026</v>
      </c>
      <c r="GJ802" s="267"/>
      <c r="GK802" s="267">
        <v>13.225711977052841</v>
      </c>
      <c r="GL802" s="267"/>
      <c r="GM802" s="267">
        <v>1.3100931504241484</v>
      </c>
      <c r="GN802" s="267"/>
      <c r="GO802" s="267">
        <v>32.992843552954291</v>
      </c>
      <c r="GP802" s="254"/>
      <c r="GQ802" s="254"/>
      <c r="GR802" s="254"/>
      <c r="GS802" s="254"/>
      <c r="GT802" s="254"/>
      <c r="GU802" s="184"/>
      <c r="GV802" s="184"/>
      <c r="GW802" s="184"/>
      <c r="GX802" s="184"/>
      <c r="GY802" s="184"/>
      <c r="GZ802" s="184"/>
      <c r="HC802" s="184"/>
      <c r="HO802" s="284">
        <v>1169.8781320416444</v>
      </c>
      <c r="HQ802" s="154"/>
      <c r="HS802" s="238">
        <v>311</v>
      </c>
      <c r="HT802" s="154"/>
      <c r="HU802" s="239"/>
      <c r="HV802"/>
      <c r="HW802">
        <v>2396</v>
      </c>
      <c r="HX802" s="239"/>
      <c r="HY802" s="154"/>
      <c r="HZ802" s="154"/>
      <c r="IA802" s="184"/>
      <c r="IB802" s="184"/>
      <c r="ID802" s="184"/>
      <c r="IE802" s="185"/>
      <c r="IF802" s="185"/>
      <c r="IG802" s="184"/>
    </row>
    <row r="803" spans="1:241" ht="15" customHeight="1" x14ac:dyDescent="0.35">
      <c r="A803" s="156">
        <v>800</v>
      </c>
      <c r="E803" s="245">
        <v>5116356</v>
      </c>
      <c r="F803" s="244"/>
      <c r="G803" s="244"/>
      <c r="H803" s="244"/>
      <c r="I803" s="244"/>
      <c r="J803" s="244"/>
      <c r="K803" s="244"/>
      <c r="L803" s="244"/>
      <c r="M803" s="244"/>
      <c r="N803" s="244"/>
      <c r="O803" s="244"/>
      <c r="P803" s="244"/>
      <c r="Q803" s="244"/>
      <c r="R803" s="244"/>
      <c r="S803" s="244"/>
      <c r="U803" s="244"/>
      <c r="V803" s="244"/>
      <c r="W803" s="244"/>
      <c r="X803" s="244"/>
      <c r="Y803" s="244"/>
      <c r="Z803" s="244"/>
      <c r="AA803" s="244"/>
      <c r="AB803" s="244"/>
      <c r="AC803" s="244"/>
      <c r="AD803" s="244"/>
      <c r="AE803" s="244"/>
      <c r="AF803" s="244"/>
      <c r="AG803" s="244"/>
      <c r="AH803" s="242"/>
      <c r="AI803" s="244"/>
      <c r="AJ803" s="244"/>
      <c r="AK803" s="244"/>
      <c r="AL803" s="244"/>
      <c r="AM803" s="244"/>
      <c r="AN803" s="244"/>
      <c r="AO803" s="244"/>
      <c r="AP803" s="244"/>
      <c r="AQ803" s="244"/>
      <c r="AR803" s="244"/>
      <c r="AS803" s="244"/>
      <c r="AT803" s="244"/>
      <c r="AU803" s="244"/>
      <c r="AV803" s="244"/>
      <c r="AW803" s="244"/>
      <c r="AX803" s="244"/>
      <c r="AY803" s="244"/>
      <c r="AZ803" s="244"/>
      <c r="BA803" s="244"/>
      <c r="BB803" s="244"/>
      <c r="BC803" s="244"/>
      <c r="BD803" s="244"/>
      <c r="BE803" s="244"/>
      <c r="BF803" s="244"/>
      <c r="BG803" s="244"/>
      <c r="BH803" s="244"/>
      <c r="BI803" s="244"/>
      <c r="BJ803" s="244"/>
      <c r="BK803" s="244"/>
      <c r="BL803" s="244"/>
      <c r="BM803" s="244"/>
      <c r="BN803" s="244"/>
      <c r="BO803" s="244"/>
      <c r="BP803" s="244"/>
      <c r="BQ803" s="244"/>
      <c r="BR803" s="244"/>
      <c r="BS803" s="244"/>
      <c r="BT803" s="244"/>
      <c r="BU803" s="244"/>
      <c r="BW803" s="244"/>
      <c r="BX803" s="244"/>
      <c r="BY803" s="244"/>
      <c r="BZ803" s="244"/>
      <c r="CA803" s="244"/>
      <c r="CB803" s="244"/>
      <c r="CC803" s="244"/>
      <c r="CE803" s="244"/>
      <c r="CF803" s="244"/>
      <c r="CG803" s="244"/>
      <c r="CH803" s="244"/>
      <c r="CI803" s="244"/>
      <c r="CJ803" s="244"/>
      <c r="CK803" s="244"/>
      <c r="CL803" s="244"/>
      <c r="CM803" s="244"/>
      <c r="CN803" s="244"/>
      <c r="CO803" s="244"/>
      <c r="CP803" s="244"/>
      <c r="CQ803" s="244"/>
      <c r="CR803" s="244"/>
      <c r="CS803" s="244"/>
      <c r="CT803" s="244"/>
      <c r="CU803" s="244"/>
      <c r="CV803" s="244"/>
      <c r="CW803" s="244"/>
      <c r="CX803" s="244"/>
      <c r="CY803" s="244"/>
      <c r="CZ803" s="244"/>
      <c r="DA803" s="244"/>
      <c r="DE803" s="244"/>
      <c r="DF803" s="244"/>
      <c r="DG803" s="244"/>
      <c r="DH803" s="244"/>
      <c r="DI803" s="244"/>
      <c r="DJ803" s="244"/>
      <c r="DK803" s="244"/>
      <c r="DL803" s="244"/>
      <c r="DM803" s="244"/>
      <c r="DN803" s="244"/>
      <c r="DO803" s="244"/>
      <c r="DP803" s="244"/>
      <c r="DQ803" s="244"/>
      <c r="DR803" s="244"/>
      <c r="DS803" s="244"/>
      <c r="DT803" s="244"/>
      <c r="DU803" s="244"/>
      <c r="DV803" s="244"/>
      <c r="DW803" s="244"/>
      <c r="DX803" s="244"/>
      <c r="DY803" s="244"/>
      <c r="DZ803" s="244"/>
      <c r="EA803" s="244"/>
      <c r="EB803" s="244"/>
      <c r="EC803"/>
      <c r="ED803" s="244"/>
      <c r="EE803"/>
      <c r="EK803" s="242"/>
      <c r="EO803" s="244"/>
      <c r="EP803" s="244"/>
      <c r="GA803" s="267"/>
      <c r="GB803" s="267"/>
      <c r="GC803" s="267"/>
      <c r="GD803" s="267"/>
      <c r="GE803" s="267"/>
      <c r="GF803" s="267"/>
      <c r="GG803" s="267"/>
      <c r="GH803" s="267"/>
      <c r="GI803" s="267"/>
      <c r="GJ803" s="267"/>
      <c r="GK803" s="267"/>
      <c r="GL803" s="267"/>
      <c r="GM803" s="267"/>
      <c r="GN803" s="267"/>
      <c r="GO803" s="267"/>
      <c r="GP803" s="254"/>
      <c r="GQ803" s="254"/>
      <c r="GR803" s="254"/>
      <c r="GS803" s="254"/>
      <c r="GT803" s="254"/>
      <c r="GU803" s="184"/>
      <c r="GV803" s="184"/>
      <c r="GW803" s="184"/>
      <c r="GX803" s="184"/>
      <c r="GY803" s="184"/>
      <c r="GZ803" s="184"/>
      <c r="HC803" s="184"/>
      <c r="HO803" s="284">
        <v>1202.0965836448675</v>
      </c>
      <c r="HQ803" s="154"/>
      <c r="HS803" s="238"/>
      <c r="HT803" s="154"/>
      <c r="HU803" s="239"/>
      <c r="HW803" s="239">
        <v>2420</v>
      </c>
      <c r="HX803" s="239"/>
      <c r="HY803" s="154"/>
      <c r="HZ803" s="154"/>
      <c r="IA803" s="184"/>
      <c r="IB803" s="184"/>
      <c r="ID803" s="184"/>
      <c r="IE803" s="185"/>
      <c r="IF803" s="185"/>
      <c r="IG803" s="184"/>
    </row>
    <row r="804" spans="1:241" ht="15" customHeight="1" x14ac:dyDescent="0.35">
      <c r="A804" s="198">
        <v>801</v>
      </c>
      <c r="B804" s="197" t="s">
        <v>84</v>
      </c>
      <c r="F804" s="244"/>
      <c r="G804" s="244"/>
      <c r="H804" s="244"/>
      <c r="I804" s="244"/>
      <c r="J804" s="244"/>
      <c r="K804" s="244"/>
      <c r="L804" s="244"/>
      <c r="M804" s="244"/>
      <c r="N804" s="244"/>
      <c r="O804" s="244"/>
      <c r="P804" s="244"/>
      <c r="Q804" s="244"/>
      <c r="R804" s="244"/>
      <c r="S804" s="244"/>
      <c r="U804" s="244"/>
      <c r="V804" s="244"/>
      <c r="W804" s="244"/>
      <c r="X804" s="244"/>
      <c r="Y804" s="244"/>
      <c r="Z804" s="244"/>
      <c r="AA804" s="244"/>
      <c r="AB804" s="244"/>
      <c r="AC804" s="244"/>
      <c r="AD804" s="244"/>
      <c r="AE804" s="244"/>
      <c r="AF804" s="244"/>
      <c r="AG804" s="244"/>
      <c r="AH804" s="242"/>
      <c r="AI804" s="244"/>
      <c r="AJ804" s="244"/>
      <c r="AK804" s="244"/>
      <c r="AL804" s="244"/>
      <c r="AM804" s="244"/>
      <c r="AN804" s="244"/>
      <c r="AO804" s="244"/>
      <c r="AP804" s="244"/>
      <c r="AQ804" s="244"/>
      <c r="AR804" s="244"/>
      <c r="AS804" s="244"/>
      <c r="AT804" s="244"/>
      <c r="AU804" s="244"/>
      <c r="AV804" s="244"/>
      <c r="AW804" s="244"/>
      <c r="AX804" s="244"/>
      <c r="AY804" s="244"/>
      <c r="AZ804" s="244"/>
      <c r="BA804" s="244"/>
      <c r="BB804" s="244"/>
      <c r="BC804" s="244"/>
      <c r="BD804" s="244"/>
      <c r="BE804" s="244"/>
      <c r="BF804" s="244"/>
      <c r="BG804" s="244"/>
      <c r="BH804" s="244"/>
      <c r="BI804" s="244"/>
      <c r="BJ804" s="244"/>
      <c r="BK804" s="244"/>
      <c r="BL804" s="244"/>
      <c r="BM804" s="244"/>
      <c r="BN804" s="244"/>
      <c r="BO804" s="244"/>
      <c r="BP804" s="244"/>
      <c r="BQ804" s="244"/>
      <c r="BR804" s="244"/>
      <c r="BS804" s="244"/>
      <c r="BT804" s="244"/>
      <c r="BU804" s="244"/>
      <c r="BW804" s="244"/>
      <c r="BX804" s="244"/>
      <c r="BY804" s="244"/>
      <c r="BZ804" s="244"/>
      <c r="CA804" s="244"/>
      <c r="CB804" s="244"/>
      <c r="CC804" s="244"/>
      <c r="CE804" s="244"/>
      <c r="CF804" s="244"/>
      <c r="CG804" s="244"/>
      <c r="CH804" s="244"/>
      <c r="CI804" s="244"/>
      <c r="CJ804" s="244"/>
      <c r="CK804" s="244"/>
      <c r="CL804" s="244"/>
      <c r="CM804" s="244"/>
      <c r="CN804" s="244"/>
      <c r="CO804" s="244"/>
      <c r="CP804" s="244"/>
      <c r="CQ804" s="244"/>
      <c r="CR804" s="244"/>
      <c r="CS804" s="244"/>
      <c r="CT804" s="244"/>
      <c r="CU804" s="244"/>
      <c r="CV804" s="244"/>
      <c r="CW804" s="244"/>
      <c r="CX804" s="244"/>
      <c r="CY804" s="244"/>
      <c r="CZ804" s="244"/>
      <c r="DA804" s="244"/>
      <c r="DE804" s="244"/>
      <c r="DF804" s="244"/>
      <c r="DG804" s="244"/>
      <c r="DH804" s="244"/>
      <c r="DI804" s="244"/>
      <c r="DJ804" s="244"/>
      <c r="DK804" s="244"/>
      <c r="DL804" s="244"/>
      <c r="DM804" s="244"/>
      <c r="DN804" s="244"/>
      <c r="DO804" s="244"/>
      <c r="DP804" s="244"/>
      <c r="DQ804" s="244"/>
      <c r="DR804" s="244"/>
      <c r="DS804" s="244"/>
      <c r="DT804" s="244"/>
      <c r="DU804" s="244"/>
      <c r="DV804" s="244"/>
      <c r="DW804" s="244"/>
      <c r="DX804" s="244"/>
      <c r="DY804" s="244"/>
      <c r="DZ804" s="244"/>
      <c r="EA804" s="244"/>
      <c r="EB804" s="244"/>
      <c r="EC804"/>
      <c r="ED804" s="244"/>
      <c r="EE804"/>
      <c r="EK804" s="242"/>
      <c r="EO804" s="244"/>
      <c r="EP804" s="244"/>
      <c r="GA804" s="254"/>
      <c r="GB804" s="254"/>
      <c r="GC804" s="254"/>
      <c r="GD804" s="254"/>
      <c r="GE804" s="254"/>
      <c r="GF804" s="254"/>
      <c r="GG804" s="254"/>
      <c r="GH804" s="254"/>
      <c r="GI804" s="254"/>
      <c r="GJ804" s="254"/>
      <c r="GK804" s="254"/>
      <c r="GL804" s="254"/>
      <c r="GM804" s="254"/>
      <c r="GN804" s="254"/>
      <c r="GO804" s="254"/>
      <c r="GP804" s="254"/>
      <c r="GQ804" s="254"/>
      <c r="GR804" s="254"/>
      <c r="GS804" s="254"/>
      <c r="GT804" s="254"/>
      <c r="GU804" s="184"/>
      <c r="GV804" s="184"/>
      <c r="GW804" s="184"/>
      <c r="GX804" s="184"/>
      <c r="GY804" s="184"/>
      <c r="GZ804" s="184"/>
      <c r="HC804" s="184"/>
      <c r="HO804" s="183"/>
      <c r="HQ804" s="154"/>
      <c r="HS804" s="238"/>
      <c r="HT804" s="154"/>
      <c r="HU804" s="239"/>
      <c r="HW804" s="239"/>
      <c r="HX804" s="239"/>
      <c r="HY804" s="154"/>
      <c r="HZ804" s="154"/>
      <c r="IA804" s="184"/>
      <c r="IB804" s="184"/>
      <c r="ID804" s="184"/>
      <c r="IE804" s="185"/>
      <c r="IF804" s="185"/>
      <c r="IG804" s="184"/>
    </row>
    <row r="805" spans="1:241" ht="13.5" customHeight="1" x14ac:dyDescent="0.25">
      <c r="A805" s="156">
        <v>802</v>
      </c>
      <c r="B805" s="197">
        <v>1991</v>
      </c>
      <c r="E805" s="245">
        <v>4244221</v>
      </c>
      <c r="G805" s="245">
        <v>933502</v>
      </c>
      <c r="I805" s="245">
        <v>685811</v>
      </c>
      <c r="K805" s="245">
        <v>469523</v>
      </c>
      <c r="M805" s="242">
        <f>G805/E805*100</f>
        <v>21.994660504248014</v>
      </c>
      <c r="N805" s="242"/>
      <c r="O805" s="242">
        <f>I805/E805*100</f>
        <v>16.158701443680712</v>
      </c>
      <c r="P805" s="242"/>
      <c r="Q805" s="242">
        <f>K805/E805*100</f>
        <v>11.062642590948963</v>
      </c>
      <c r="R805" s="242"/>
      <c r="S805" s="242">
        <v>32</v>
      </c>
      <c r="U805" s="242"/>
      <c r="V805" s="242"/>
      <c r="W805" s="245">
        <v>16729</v>
      </c>
      <c r="Y805" s="258">
        <v>0.39415949357962277</v>
      </c>
      <c r="Z805" s="258"/>
      <c r="AA805" s="245">
        <v>1013377</v>
      </c>
      <c r="AC805" s="242">
        <v>23.876631306428202</v>
      </c>
      <c r="AD805" s="242"/>
      <c r="AE805" s="245">
        <v>836188</v>
      </c>
      <c r="AG805" s="242">
        <v>19.701801579135488</v>
      </c>
      <c r="AH805" s="242"/>
      <c r="AK805" s="245">
        <v>6736</v>
      </c>
      <c r="AM805" s="245">
        <v>19981</v>
      </c>
      <c r="AO805" s="245">
        <v>19500</v>
      </c>
      <c r="AQ805" s="245">
        <v>776</v>
      </c>
      <c r="AS805" s="245">
        <v>16499</v>
      </c>
      <c r="AU805" s="245">
        <v>19049</v>
      </c>
      <c r="AW805" s="245">
        <v>14435</v>
      </c>
      <c r="AY805" s="245">
        <v>44226</v>
      </c>
      <c r="BK805" s="242"/>
      <c r="BL805" s="242"/>
      <c r="BM805" s="245">
        <v>11217</v>
      </c>
      <c r="BO805" s="245">
        <v>41851</v>
      </c>
      <c r="BQ805" s="245">
        <v>49413</v>
      </c>
      <c r="BS805" s="245">
        <v>33637</v>
      </c>
      <c r="BU805" s="245">
        <v>609959</v>
      </c>
      <c r="BW805" s="242"/>
      <c r="BX805" s="242"/>
      <c r="CA805" s="245">
        <v>236536</v>
      </c>
      <c r="CC805" s="259">
        <v>5.5731310881313672</v>
      </c>
      <c r="CE805" s="242"/>
      <c r="CF805" s="242"/>
      <c r="CG805" s="245">
        <v>1806561</v>
      </c>
      <c r="CI805" s="245">
        <v>246680</v>
      </c>
      <c r="CK805" s="245">
        <v>1168129</v>
      </c>
      <c r="CM805" s="242">
        <v>12.014176611513212</v>
      </c>
      <c r="CN805" s="242"/>
      <c r="CO805" s="242"/>
      <c r="CP805" s="242"/>
      <c r="CQ805" s="250">
        <f>SUM(CG805,CI805)/SUM(CG805,CI805,CK805)*100</f>
        <v>63.738130050258121</v>
      </c>
      <c r="CR805" s="242"/>
      <c r="CS805" s="245">
        <v>14.974743457760194</v>
      </c>
      <c r="CU805" s="245">
        <v>281703</v>
      </c>
      <c r="CW805" s="245">
        <v>158871</v>
      </c>
      <c r="CY805" s="259">
        <f>CU805/CG805*100</f>
        <v>15.593328982525362</v>
      </c>
      <c r="CZ805" s="259"/>
      <c r="DA805" s="259">
        <f>CW805/CG805*100</f>
        <v>8.7941121279602523</v>
      </c>
      <c r="DE805" s="245">
        <v>166040</v>
      </c>
      <c r="DG805" s="245">
        <v>1308552</v>
      </c>
      <c r="DI805" s="245">
        <v>130027</v>
      </c>
      <c r="DK805" s="245">
        <v>1640147</v>
      </c>
      <c r="DM805" s="242">
        <v>10.123482834160596</v>
      </c>
      <c r="DN805" s="242"/>
      <c r="DO805" s="242">
        <v>79.782604851882184</v>
      </c>
      <c r="DP805" s="242"/>
      <c r="DQ805" s="242">
        <v>7.9277650113069127</v>
      </c>
      <c r="DR805" s="242"/>
      <c r="DS805" s="245">
        <v>340913</v>
      </c>
      <c r="DU805" s="245">
        <v>57232</v>
      </c>
      <c r="DW805" s="245">
        <v>1475393</v>
      </c>
      <c r="DY805" s="242">
        <v>23.106589227412627</v>
      </c>
      <c r="DZ805" s="242"/>
      <c r="EA805" s="242">
        <v>3.8791020426421978</v>
      </c>
      <c r="EB805" s="242"/>
      <c r="EC805" s="242"/>
      <c r="ED805" s="242"/>
      <c r="EE805" s="242"/>
      <c r="EF805" s="242"/>
      <c r="EG805" s="242"/>
      <c r="EH805" s="242"/>
      <c r="EI805" s="242"/>
      <c r="EJ805" s="242"/>
      <c r="EK805" s="242"/>
      <c r="EO805" s="259">
        <v>9.4645609358846681</v>
      </c>
      <c r="EP805" s="259"/>
      <c r="EQ805" s="244">
        <v>410978</v>
      </c>
      <c r="ES805" s="244">
        <v>594552</v>
      </c>
      <c r="EU805" s="244">
        <v>177025</v>
      </c>
      <c r="EW805" s="244">
        <v>23671</v>
      </c>
      <c r="EY805" s="244">
        <v>1206226</v>
      </c>
      <c r="FA805" s="244">
        <v>397415</v>
      </c>
      <c r="FC805" s="244">
        <v>64046</v>
      </c>
      <c r="FE805" s="244">
        <v>63656</v>
      </c>
      <c r="FG805" s="244">
        <v>1731343</v>
      </c>
      <c r="FI805" s="242">
        <v>23.737526301836205</v>
      </c>
      <c r="FJ805" s="242"/>
      <c r="FK805" s="242">
        <v>34.340509073014417</v>
      </c>
      <c r="FL805" s="242"/>
      <c r="FM805" s="242">
        <v>10.224721502325075</v>
      </c>
      <c r="FN805" s="242"/>
      <c r="FO805" s="242">
        <v>1.3672045342835013</v>
      </c>
      <c r="FP805" s="242"/>
      <c r="FQ805" s="242">
        <v>69.669961411459198</v>
      </c>
      <c r="FR805" s="242"/>
      <c r="FS805" s="242">
        <v>22.954146001110121</v>
      </c>
      <c r="FT805" s="242"/>
      <c r="FU805" s="242">
        <v>3.6992092265946144</v>
      </c>
      <c r="FV805" s="242"/>
      <c r="FW805" s="242">
        <v>3.6766833608360678</v>
      </c>
      <c r="FY805" s="249">
        <v>1999</v>
      </c>
      <c r="GA805" s="254"/>
      <c r="GB805" s="254"/>
      <c r="GC805" s="254"/>
      <c r="GD805" s="254"/>
      <c r="GE805" s="254"/>
      <c r="GF805" s="254"/>
      <c r="GG805" s="254"/>
      <c r="GH805" s="254"/>
      <c r="GI805" s="254"/>
      <c r="GJ805" s="254"/>
      <c r="GK805" s="254"/>
      <c r="GL805" s="254"/>
      <c r="GM805" s="254"/>
      <c r="GN805" s="254"/>
      <c r="GO805" s="254"/>
      <c r="GP805" s="254"/>
      <c r="GQ805" s="254"/>
      <c r="GR805" s="254"/>
      <c r="GS805" s="254"/>
      <c r="GT805" s="254"/>
      <c r="GU805" s="184"/>
      <c r="GV805" s="184"/>
      <c r="GW805" s="184"/>
      <c r="GX805" s="184"/>
      <c r="GY805" s="184"/>
      <c r="GZ805" s="184"/>
      <c r="HC805" s="184"/>
      <c r="HO805" s="183">
        <v>416.05479000734471</v>
      </c>
      <c r="HQ805" s="154"/>
      <c r="HS805" s="154"/>
      <c r="HT805" s="154"/>
      <c r="HU805" s="183"/>
      <c r="HW805" s="183"/>
      <c r="HX805" s="183"/>
      <c r="HY805" s="154"/>
      <c r="HZ805" s="154"/>
      <c r="IA805" s="184"/>
      <c r="IB805" s="184"/>
      <c r="ID805" s="184"/>
      <c r="IE805" s="185"/>
      <c r="IF805" s="185"/>
      <c r="IG805" s="184"/>
    </row>
    <row r="806" spans="1:241" ht="15" customHeight="1" x14ac:dyDescent="0.25">
      <c r="A806" s="156">
        <v>803</v>
      </c>
      <c r="B806" s="197">
        <v>1996</v>
      </c>
      <c r="E806" s="245">
        <v>4373520</v>
      </c>
      <c r="G806" s="245">
        <v>925351</v>
      </c>
      <c r="I806" s="245">
        <v>635207</v>
      </c>
      <c r="K806" s="245">
        <v>526901</v>
      </c>
      <c r="M806" s="242">
        <f t="shared" ref="M806:M809" si="288">G806/E806*100</f>
        <v>21.158037461815653</v>
      </c>
      <c r="N806" s="242"/>
      <c r="O806" s="242">
        <f t="shared" ref="O806:O809" si="289">I806/E806*100</f>
        <v>14.523930381020323</v>
      </c>
      <c r="P806" s="242"/>
      <c r="Q806" s="242">
        <f t="shared" ref="Q806:Q809" si="290">K806/E806*100</f>
        <v>12.047526934825953</v>
      </c>
      <c r="R806" s="242"/>
      <c r="S806" s="242">
        <v>33</v>
      </c>
      <c r="U806" s="242"/>
      <c r="V806" s="242"/>
      <c r="W806" s="245">
        <v>21474</v>
      </c>
      <c r="Y806" s="258">
        <v>0.49100038412994568</v>
      </c>
      <c r="Z806" s="258"/>
      <c r="AA806" s="245">
        <v>1040081</v>
      </c>
      <c r="AC806" s="242">
        <v>23.781324882474529</v>
      </c>
      <c r="AD806" s="242"/>
      <c r="AE806" s="245">
        <v>868475</v>
      </c>
      <c r="AG806" s="242">
        <v>19.857574676690628</v>
      </c>
      <c r="AH806" s="242"/>
      <c r="AK806" s="245">
        <v>8256</v>
      </c>
      <c r="AM806" s="245">
        <v>28101</v>
      </c>
      <c r="AO806" s="245">
        <v>24170</v>
      </c>
      <c r="AQ806" s="245">
        <v>3494</v>
      </c>
      <c r="AS806" s="245">
        <v>20101</v>
      </c>
      <c r="AU806" s="245">
        <v>23458</v>
      </c>
      <c r="AW806" s="245">
        <v>14765</v>
      </c>
      <c r="AY806" s="245">
        <v>55141</v>
      </c>
      <c r="BK806" s="242"/>
      <c r="BL806" s="242"/>
      <c r="BM806" s="245">
        <v>16708</v>
      </c>
      <c r="BO806" s="245">
        <v>62784</v>
      </c>
      <c r="BQ806" s="245">
        <v>67047</v>
      </c>
      <c r="BS806" s="245">
        <v>35963</v>
      </c>
      <c r="BU806" s="245">
        <v>815014</v>
      </c>
      <c r="BW806" s="242"/>
      <c r="BX806" s="242"/>
      <c r="CA806" s="245">
        <v>335029</v>
      </c>
      <c r="CC806" s="259">
        <v>7.6603971171962177</v>
      </c>
      <c r="CE806" s="242"/>
      <c r="CF806" s="242"/>
      <c r="CG806" s="245">
        <v>1884880</v>
      </c>
      <c r="CI806" s="245">
        <v>196189</v>
      </c>
      <c r="CK806" s="245">
        <v>1269348</v>
      </c>
      <c r="CM806" s="242">
        <v>9.427318363783229</v>
      </c>
      <c r="CN806" s="242"/>
      <c r="CO806" s="242"/>
      <c r="CP806" s="242"/>
      <c r="CQ806" s="250">
        <f t="shared" ref="CQ806:CQ809" si="291">SUM(CG806,CI806)/SUM(CG806,CI806,CK806)*100</f>
        <v>62.113730917673827</v>
      </c>
      <c r="CR806" s="242"/>
      <c r="CS806" s="245">
        <v>11.56913593922058</v>
      </c>
      <c r="CU806" s="245">
        <v>335123</v>
      </c>
      <c r="CW806" s="245">
        <v>155616</v>
      </c>
      <c r="CY806" s="259">
        <f>CU806/CG806*100</f>
        <v>17.779540342090744</v>
      </c>
      <c r="CZ806" s="259"/>
      <c r="DA806" s="259">
        <f>CW806/CG806*100</f>
        <v>8.2560162981197749</v>
      </c>
      <c r="DE806" s="245">
        <v>216082</v>
      </c>
      <c r="DG806" s="245">
        <v>1381564</v>
      </c>
      <c r="DI806" s="245">
        <v>112810</v>
      </c>
      <c r="DK806" s="245">
        <v>1768720</v>
      </c>
      <c r="DM806" s="242">
        <v>12.216857388393866</v>
      </c>
      <c r="DN806" s="242"/>
      <c r="DO806" s="242">
        <v>78.110950291736387</v>
      </c>
      <c r="DP806" s="242"/>
      <c r="DQ806" s="242">
        <v>6.3780587091229819</v>
      </c>
      <c r="DR806" s="242"/>
      <c r="DS806" s="245">
        <v>369113</v>
      </c>
      <c r="DU806" s="245">
        <v>51646</v>
      </c>
      <c r="DW806" s="245">
        <v>1591657</v>
      </c>
      <c r="DY806" s="242">
        <v>23.190486392482804</v>
      </c>
      <c r="DZ806" s="242"/>
      <c r="EA806" s="242">
        <v>3.2447945757157481</v>
      </c>
      <c r="EB806" s="242"/>
      <c r="EC806" s="242"/>
      <c r="ED806" s="242"/>
      <c r="EE806" s="242"/>
      <c r="EF806" s="242"/>
      <c r="EG806" s="242"/>
      <c r="EH806" s="242"/>
      <c r="EI806" s="242"/>
      <c r="EJ806" s="242"/>
      <c r="EK806" s="242"/>
      <c r="EO806" s="259">
        <v>5.461684143908994</v>
      </c>
      <c r="EP806" s="259"/>
      <c r="EQ806" s="244">
        <v>452125</v>
      </c>
      <c r="ES806" s="244">
        <v>602914</v>
      </c>
      <c r="EU806" s="244">
        <v>194482</v>
      </c>
      <c r="EW806" s="244">
        <v>23972</v>
      </c>
      <c r="EY806" s="244">
        <v>1273493</v>
      </c>
      <c r="FA806" s="244">
        <v>436460</v>
      </c>
      <c r="FC806" s="244">
        <v>71712</v>
      </c>
      <c r="FE806" s="244">
        <v>87722</v>
      </c>
      <c r="FG806" s="244">
        <v>1869387</v>
      </c>
      <c r="FI806" s="242">
        <v>24.185735751880159</v>
      </c>
      <c r="FJ806" s="242"/>
      <c r="FK806" s="242">
        <v>32.25196280919895</v>
      </c>
      <c r="FL806" s="242"/>
      <c r="FM806" s="242">
        <v>10.403517302730789</v>
      </c>
      <c r="FN806" s="242"/>
      <c r="FO806" s="242">
        <v>1.2823454961439231</v>
      </c>
      <c r="FP806" s="242"/>
      <c r="FQ806" s="242">
        <v>68.123561359953825</v>
      </c>
      <c r="FR806" s="242"/>
      <c r="FS806" s="242">
        <v>23.347760522567025</v>
      </c>
      <c r="FT806" s="242"/>
      <c r="FU806" s="242">
        <v>3.8361238202683556</v>
      </c>
      <c r="FV806" s="242"/>
      <c r="FW806" s="242">
        <v>4.6925542972107968</v>
      </c>
      <c r="FY806" s="249">
        <v>2000</v>
      </c>
      <c r="GA806" s="254"/>
      <c r="GB806" s="254"/>
      <c r="GC806" s="254"/>
      <c r="GD806" s="254"/>
      <c r="GE806" s="254"/>
      <c r="GF806" s="254"/>
      <c r="GG806" s="254"/>
      <c r="GH806" s="254"/>
      <c r="GI806" s="254"/>
      <c r="GJ806" s="254"/>
      <c r="GK806" s="254"/>
      <c r="GL806" s="254"/>
      <c r="GM806" s="254"/>
      <c r="GN806" s="254"/>
      <c r="GO806" s="254"/>
      <c r="GP806" s="254"/>
      <c r="GQ806" s="254"/>
      <c r="GR806" s="254"/>
      <c r="GS806" s="254"/>
      <c r="GT806" s="254"/>
      <c r="GU806" s="184"/>
      <c r="GV806" s="184"/>
      <c r="GW806" s="184"/>
      <c r="GX806" s="184"/>
      <c r="GY806" s="184"/>
      <c r="GZ806" s="184"/>
      <c r="HC806" s="184"/>
      <c r="HO806" s="183">
        <v>453.60603829424559</v>
      </c>
      <c r="HQ806" s="154"/>
      <c r="HS806" s="154"/>
      <c r="HT806" s="154"/>
      <c r="HU806" s="183"/>
      <c r="HW806" s="183"/>
      <c r="HX806" s="183"/>
      <c r="HY806" s="154"/>
      <c r="HZ806" s="154"/>
      <c r="IA806" s="184"/>
      <c r="IB806" s="184"/>
      <c r="ID806" s="184"/>
      <c r="IE806" s="185"/>
      <c r="IF806" s="185"/>
      <c r="IG806" s="184"/>
    </row>
    <row r="807" spans="1:241" ht="15" customHeight="1" x14ac:dyDescent="0.25">
      <c r="A807" s="156">
        <v>804</v>
      </c>
      <c r="B807" s="197">
        <v>2001</v>
      </c>
      <c r="E807" s="245">
        <v>4644950</v>
      </c>
      <c r="G807" s="245">
        <v>943713</v>
      </c>
      <c r="I807" s="245">
        <v>633143</v>
      </c>
      <c r="K807" s="245">
        <v>588002</v>
      </c>
      <c r="M807" s="242">
        <f t="shared" si="288"/>
        <v>20.316967889858876</v>
      </c>
      <c r="N807" s="242"/>
      <c r="O807" s="242">
        <f t="shared" si="289"/>
        <v>13.630781816811806</v>
      </c>
      <c r="P807" s="242"/>
      <c r="Q807" s="242">
        <f t="shared" si="290"/>
        <v>12.658952195394999</v>
      </c>
      <c r="R807" s="242"/>
      <c r="S807" s="242">
        <v>35</v>
      </c>
      <c r="U807" s="242"/>
      <c r="V807" s="242"/>
      <c r="W807" s="245">
        <v>25078</v>
      </c>
      <c r="Y807" s="258">
        <v>0.53989816897921394</v>
      </c>
      <c r="Z807" s="258"/>
      <c r="AA807" s="245">
        <v>1080344</v>
      </c>
      <c r="AC807" s="242">
        <v>23.258463492610254</v>
      </c>
      <c r="AD807" s="242"/>
      <c r="AE807" s="245">
        <v>920820</v>
      </c>
      <c r="AG807" s="242">
        <v>19.824110055005974</v>
      </c>
      <c r="AH807" s="242"/>
      <c r="AK807" s="245">
        <v>8985</v>
      </c>
      <c r="AM807" s="245">
        <v>36791</v>
      </c>
      <c r="AO807" s="245">
        <v>30628</v>
      </c>
      <c r="AQ807" s="245">
        <v>6090</v>
      </c>
      <c r="AS807" s="245">
        <v>22474</v>
      </c>
      <c r="AU807" s="245">
        <v>26556</v>
      </c>
      <c r="AW807" s="245">
        <v>15182</v>
      </c>
      <c r="AY807" s="245">
        <v>56563</v>
      </c>
      <c r="BK807" s="242"/>
      <c r="BL807" s="242"/>
      <c r="BM807" s="245">
        <v>24328</v>
      </c>
      <c r="BO807" s="245">
        <v>111498</v>
      </c>
      <c r="BQ807" s="245">
        <v>92742</v>
      </c>
      <c r="BS807" s="245">
        <v>38374</v>
      </c>
      <c r="BU807" s="245">
        <v>798393</v>
      </c>
      <c r="BW807" s="242"/>
      <c r="BX807" s="242"/>
      <c r="CA807" s="245">
        <v>456068</v>
      </c>
      <c r="CC807" s="259">
        <v>9.8185771644474098</v>
      </c>
      <c r="CE807" s="242"/>
      <c r="CF807" s="242"/>
      <c r="CG807" s="245">
        <v>2082216</v>
      </c>
      <c r="CI807" s="245">
        <v>151859</v>
      </c>
      <c r="CK807" s="245">
        <v>1277942</v>
      </c>
      <c r="CM807" s="242">
        <v>6.7973993711043716</v>
      </c>
      <c r="CN807" s="242"/>
      <c r="CO807" s="242"/>
      <c r="CP807" s="242"/>
      <c r="CQ807" s="250">
        <f t="shared" si="291"/>
        <v>63.612305976878815</v>
      </c>
      <c r="CR807" s="242"/>
      <c r="CS807" s="245">
        <v>10.575945845985535</v>
      </c>
      <c r="CU807" s="245">
        <v>399158</v>
      </c>
      <c r="CW807" s="245">
        <v>171732</v>
      </c>
      <c r="CY807" s="259">
        <f>CU807/CG807*100</f>
        <v>19.169865182094462</v>
      </c>
      <c r="CZ807" s="259"/>
      <c r="DA807" s="259">
        <f>CW807/CG807*100</f>
        <v>8.2475593310204118</v>
      </c>
      <c r="DE807" s="245">
        <v>231475</v>
      </c>
      <c r="DG807" s="245">
        <v>1488155</v>
      </c>
      <c r="DI807" s="245">
        <v>158446</v>
      </c>
      <c r="DK807" s="245">
        <v>1914211</v>
      </c>
      <c r="DM807" s="242">
        <v>12.092449578442501</v>
      </c>
      <c r="DN807" s="242"/>
      <c r="DO807" s="242">
        <v>77.742474575686799</v>
      </c>
      <c r="DP807" s="242"/>
      <c r="DQ807" s="242">
        <v>8.2773529145951006</v>
      </c>
      <c r="DR807" s="242"/>
      <c r="DS807" s="245">
        <v>382981</v>
      </c>
      <c r="DU807" s="245">
        <v>54805</v>
      </c>
      <c r="DW807" s="245">
        <v>1731343</v>
      </c>
      <c r="DY807" s="242">
        <v>22.120457933523284</v>
      </c>
      <c r="DZ807" s="242"/>
      <c r="EA807" s="242">
        <v>3.165461725377352</v>
      </c>
      <c r="EB807" s="242"/>
      <c r="EC807" s="242"/>
      <c r="ED807" s="242"/>
      <c r="EE807" s="242"/>
      <c r="EF807" s="242"/>
      <c r="EG807" s="242"/>
      <c r="EH807" s="242"/>
      <c r="EI807" s="242"/>
      <c r="EJ807" s="242"/>
      <c r="EK807" s="242"/>
      <c r="EO807" s="259">
        <v>3.6604684881614418</v>
      </c>
      <c r="EP807" s="259"/>
      <c r="EQ807" s="244">
        <v>500591</v>
      </c>
      <c r="ES807" s="244">
        <v>646264</v>
      </c>
      <c r="EU807" s="244">
        <v>212316</v>
      </c>
      <c r="EW807" s="244">
        <v>26018</v>
      </c>
      <c r="EY807" s="244">
        <v>1385189</v>
      </c>
      <c r="FA807" s="244">
        <v>476869</v>
      </c>
      <c r="FC807" s="244">
        <v>82630</v>
      </c>
      <c r="FE807" s="244">
        <v>86539</v>
      </c>
      <c r="FG807" s="244">
        <v>2031227</v>
      </c>
      <c r="FI807" s="242">
        <v>24.644759054502526</v>
      </c>
      <c r="FJ807" s="242"/>
      <c r="FK807" s="242">
        <v>31.816434106084646</v>
      </c>
      <c r="FL807" s="242"/>
      <c r="FM807" s="242">
        <v>10.452598355575226</v>
      </c>
      <c r="FN807" s="242"/>
      <c r="FO807" s="242">
        <v>1.2809006575828306</v>
      </c>
      <c r="FP807" s="242"/>
      <c r="FQ807" s="242">
        <v>68.194692173745224</v>
      </c>
      <c r="FR807" s="242"/>
      <c r="FS807" s="242">
        <v>23.476893522978965</v>
      </c>
      <c r="FT807" s="242"/>
      <c r="FU807" s="242">
        <v>4.0679845236401446</v>
      </c>
      <c r="FV807" s="242"/>
      <c r="FW807" s="242">
        <v>4.2604297796356585</v>
      </c>
      <c r="FY807" s="249">
        <v>2001</v>
      </c>
      <c r="GA807" s="254"/>
      <c r="GB807" s="254"/>
      <c r="GC807" s="254"/>
      <c r="GD807" s="254"/>
      <c r="GE807" s="254"/>
      <c r="GF807" s="254"/>
      <c r="GG807" s="254"/>
      <c r="GH807" s="254"/>
      <c r="GI807" s="254"/>
      <c r="GJ807" s="254"/>
      <c r="GK807" s="254"/>
      <c r="GL807" s="254"/>
      <c r="GM807" s="254"/>
      <c r="GN807" s="254"/>
      <c r="GO807" s="254"/>
      <c r="GP807" s="254"/>
      <c r="GQ807" s="254"/>
      <c r="GR807" s="254"/>
      <c r="GS807" s="254"/>
      <c r="GT807" s="254"/>
      <c r="GU807" s="184"/>
      <c r="GV807" s="184"/>
      <c r="GW807" s="184"/>
      <c r="GX807" s="184"/>
      <c r="GY807" s="184"/>
      <c r="GZ807" s="184"/>
      <c r="HC807" s="184"/>
      <c r="HO807" s="183">
        <v>485.85496862880422</v>
      </c>
      <c r="HQ807" s="154"/>
      <c r="HS807" s="154"/>
      <c r="HT807" s="154"/>
      <c r="HU807" s="183"/>
      <c r="HW807" s="183"/>
      <c r="HX807" s="183"/>
      <c r="HY807" s="154"/>
      <c r="HZ807" s="154"/>
      <c r="IA807" s="184"/>
      <c r="IB807" s="184"/>
      <c r="ID807" s="184"/>
      <c r="IE807" s="185"/>
      <c r="IF807" s="185"/>
      <c r="IG807" s="184"/>
    </row>
    <row r="808" spans="1:241" ht="15" customHeight="1" x14ac:dyDescent="0.25">
      <c r="A808" s="156">
        <v>805</v>
      </c>
      <c r="B808" s="197">
        <v>2006</v>
      </c>
      <c r="E808" s="245">
        <v>4915346</v>
      </c>
      <c r="G808" s="245">
        <v>950844</v>
      </c>
      <c r="I808" s="245">
        <v>683108</v>
      </c>
      <c r="K808" s="245">
        <v>651964</v>
      </c>
      <c r="M808" s="242">
        <f t="shared" si="288"/>
        <v>19.344396101515539</v>
      </c>
      <c r="N808" s="242"/>
      <c r="O808" s="242">
        <f t="shared" si="289"/>
        <v>13.897455031649859</v>
      </c>
      <c r="P808" s="242"/>
      <c r="Q808" s="242">
        <f t="shared" si="290"/>
        <v>13.263847550101254</v>
      </c>
      <c r="R808" s="242"/>
      <c r="S808" s="242">
        <v>36</v>
      </c>
      <c r="U808" s="242"/>
      <c r="V808" s="242"/>
      <c r="W808" s="245">
        <v>30152</v>
      </c>
      <c r="Y808" s="258">
        <v>0.61342578935440151</v>
      </c>
      <c r="Z808" s="258"/>
      <c r="AA808" s="245">
        <v>1165114</v>
      </c>
      <c r="AC808" s="242">
        <v>23.703600926567532</v>
      </c>
      <c r="AD808" s="242"/>
      <c r="AE808" s="245">
        <v>1004369</v>
      </c>
      <c r="AG808" s="242">
        <v>20.43333266874804</v>
      </c>
      <c r="AH808" s="242"/>
      <c r="AK808" s="245">
        <v>9746</v>
      </c>
      <c r="AM808" s="245">
        <v>56582</v>
      </c>
      <c r="AO808" s="245">
        <v>52730</v>
      </c>
      <c r="AQ808" s="245">
        <v>8611</v>
      </c>
      <c r="AS808" s="245">
        <v>27297</v>
      </c>
      <c r="AU808" s="245">
        <v>31348</v>
      </c>
      <c r="AW808" s="245">
        <v>15256</v>
      </c>
      <c r="AY808" s="245">
        <v>58761</v>
      </c>
      <c r="BK808" s="242"/>
      <c r="BL808" s="242"/>
      <c r="BM808" s="245">
        <v>42251</v>
      </c>
      <c r="BO808" s="245">
        <v>132422</v>
      </c>
      <c r="BQ808" s="245">
        <v>109281</v>
      </c>
      <c r="BS808" s="245">
        <v>40530</v>
      </c>
      <c r="BU808" s="245">
        <v>1000007</v>
      </c>
      <c r="BW808" s="242"/>
      <c r="BX808" s="242"/>
      <c r="CA808" s="245">
        <v>605292</v>
      </c>
      <c r="CC808" s="259">
        <v>12.314331483480512</v>
      </c>
      <c r="CE808" s="242"/>
      <c r="CF808" s="242"/>
      <c r="CG808" s="245">
        <v>2263139</v>
      </c>
      <c r="CI808" s="245">
        <v>129718</v>
      </c>
      <c r="CK808" s="245">
        <v>1299276</v>
      </c>
      <c r="CM808" s="242">
        <v>5.4210510699134966</v>
      </c>
      <c r="CN808" s="242"/>
      <c r="CO808" s="242"/>
      <c r="CP808" s="242"/>
      <c r="CQ808" s="250">
        <f t="shared" si="291"/>
        <v>64.809610054675716</v>
      </c>
      <c r="CR808" s="242"/>
      <c r="CS808" s="245">
        <v>9.8068160129783379</v>
      </c>
      <c r="CU808" s="245">
        <v>468979</v>
      </c>
      <c r="CW808" s="245">
        <v>223472</v>
      </c>
      <c r="CY808" s="259">
        <f>CU808/CG808*100</f>
        <v>20.722500915763458</v>
      </c>
      <c r="CZ808" s="259"/>
      <c r="DA808" s="259">
        <f>CW808/CG808*100</f>
        <v>9.8744266260269473</v>
      </c>
      <c r="DE808" s="245">
        <v>251247</v>
      </c>
      <c r="DG808" s="245">
        <v>1429126</v>
      </c>
      <c r="DI808" s="245">
        <v>172684</v>
      </c>
      <c r="DK808" s="245">
        <v>1869387</v>
      </c>
      <c r="DM808" s="242">
        <v>13.440074206143512</v>
      </c>
      <c r="DN808" s="242"/>
      <c r="DO808" s="242">
        <v>76.448910792682312</v>
      </c>
      <c r="DP808" s="242"/>
      <c r="DQ808" s="242">
        <v>9.2374666133871681</v>
      </c>
      <c r="DR808" s="242"/>
      <c r="DS808" s="245">
        <v>447071</v>
      </c>
      <c r="DU808" s="245">
        <v>62604</v>
      </c>
      <c r="DW808" s="245">
        <v>1869387</v>
      </c>
      <c r="DY808" s="242">
        <v>23.915379747478717</v>
      </c>
      <c r="DZ808" s="242"/>
      <c r="EA808" s="242">
        <v>3.3489052828547541</v>
      </c>
      <c r="EB808" s="242"/>
      <c r="EC808" s="242"/>
      <c r="ED808" s="242"/>
      <c r="EE808" s="242"/>
      <c r="EF808" s="242"/>
      <c r="EG808" s="242"/>
      <c r="EH808" s="242"/>
      <c r="EI808" s="242"/>
      <c r="EJ808" s="242"/>
      <c r="EK808" s="242"/>
      <c r="EO808" s="259">
        <v>2.9355533824812476</v>
      </c>
      <c r="EP808" s="259"/>
      <c r="EQ808" s="244">
        <v>562962.56868325395</v>
      </c>
      <c r="ES808" s="244">
        <v>713221.35996232822</v>
      </c>
      <c r="EU808" s="244">
        <v>235704.9009843774</v>
      </c>
      <c r="EW808" s="244">
        <v>27921.198239535286</v>
      </c>
      <c r="EY808" s="244">
        <v>1539825</v>
      </c>
      <c r="FS808" s="242" t="e">
        <f>FA808/FG808*100</f>
        <v>#DIV/0!</v>
      </c>
      <c r="FT808" s="242"/>
      <c r="FU808" s="242" t="e">
        <f>FC808/FG808*100</f>
        <v>#DIV/0!</v>
      </c>
      <c r="FV808" s="242"/>
      <c r="FW808" s="242" t="e">
        <f>FE808/FG808*100</f>
        <v>#DIV/0!</v>
      </c>
      <c r="FY808" s="249">
        <v>2002</v>
      </c>
      <c r="GA808" s="254"/>
      <c r="GB808" s="254"/>
      <c r="GC808" s="254"/>
      <c r="GD808" s="254"/>
      <c r="GE808" s="254"/>
      <c r="GF808" s="254"/>
      <c r="GG808" s="254"/>
      <c r="GH808" s="254"/>
      <c r="GI808" s="254"/>
      <c r="GJ808" s="254"/>
      <c r="GK808" s="254"/>
      <c r="GL808" s="254"/>
      <c r="GM808" s="254"/>
      <c r="GN808" s="254"/>
      <c r="GO808" s="254"/>
      <c r="GP808" s="254"/>
      <c r="GQ808" s="254"/>
      <c r="GR808" s="254"/>
      <c r="GS808" s="254"/>
      <c r="GT808" s="254"/>
      <c r="GU808" s="184"/>
      <c r="GV808" s="184"/>
      <c r="GW808" s="184"/>
      <c r="GX808" s="184"/>
      <c r="GY808" s="184"/>
      <c r="GZ808" s="184"/>
      <c r="HC808" s="184"/>
      <c r="HO808" s="183">
        <v>582.53792603174713</v>
      </c>
      <c r="HQ808" s="154"/>
      <c r="HS808" s="154"/>
      <c r="HT808" s="154"/>
      <c r="HU808" s="183"/>
      <c r="HW808" s="183"/>
      <c r="HX808" s="183"/>
      <c r="HY808" s="154"/>
      <c r="HZ808" s="154"/>
      <c r="IA808" s="184"/>
      <c r="IB808" s="184"/>
      <c r="ID808" s="184"/>
      <c r="IE808" s="185"/>
      <c r="IF808" s="185"/>
      <c r="IG808" s="184"/>
    </row>
    <row r="809" spans="1:241" ht="15" customHeight="1" x14ac:dyDescent="0.25">
      <c r="A809" s="156">
        <v>806</v>
      </c>
      <c r="B809" s="197">
        <v>2011</v>
      </c>
      <c r="E809" s="245">
        <v>5351226</v>
      </c>
      <c r="G809" s="245">
        <v>999669</v>
      </c>
      <c r="I809" s="245">
        <v>732299</v>
      </c>
      <c r="K809" s="245">
        <v>740966</v>
      </c>
      <c r="M809" s="242">
        <f t="shared" si="288"/>
        <v>18.681120924438623</v>
      </c>
      <c r="N809" s="242"/>
      <c r="O809" s="242">
        <f t="shared" si="289"/>
        <v>13.684695806157318</v>
      </c>
      <c r="P809" s="242"/>
      <c r="Q809" s="242">
        <f t="shared" si="290"/>
        <v>13.846658690924285</v>
      </c>
      <c r="R809" s="242"/>
      <c r="S809" s="242">
        <v>37</v>
      </c>
      <c r="U809" s="242"/>
      <c r="V809" s="242"/>
      <c r="W809" s="245">
        <v>38060</v>
      </c>
      <c r="Y809" s="258">
        <v>0.7112388824542264</v>
      </c>
      <c r="Z809" s="258"/>
      <c r="AA809" s="245">
        <v>1397854</v>
      </c>
      <c r="AC809" s="242">
        <v>26.122126032426962</v>
      </c>
      <c r="AD809" s="242"/>
      <c r="AE809" s="245">
        <v>1232855</v>
      </c>
      <c r="AG809" s="242">
        <v>23.038739159960727</v>
      </c>
      <c r="AK809" s="245">
        <v>11286</v>
      </c>
      <c r="AM809" s="245">
        <v>93925</v>
      </c>
      <c r="AO809" s="245">
        <v>111573</v>
      </c>
      <c r="AQ809" s="245">
        <v>12788</v>
      </c>
      <c r="AS809" s="245">
        <v>37957</v>
      </c>
      <c r="AU809" s="245">
        <v>43868</v>
      </c>
      <c r="AW809" s="245">
        <v>16464</v>
      </c>
      <c r="AY809" s="245">
        <v>68246</v>
      </c>
      <c r="BK809" s="242"/>
      <c r="BL809" s="242"/>
      <c r="BM809" s="245">
        <v>83008</v>
      </c>
      <c r="BO809" s="245">
        <v>168435</v>
      </c>
      <c r="BQ809" s="245">
        <v>152709</v>
      </c>
      <c r="BS809" s="245">
        <v>44697</v>
      </c>
      <c r="BU809" s="245">
        <v>1275456</v>
      </c>
      <c r="BW809" s="242"/>
      <c r="BX809" s="242"/>
      <c r="CA809" s="245">
        <v>805577</v>
      </c>
      <c r="CC809" s="259">
        <v>15.05406424621199</v>
      </c>
      <c r="CE809" s="242"/>
      <c r="CF809" s="242"/>
      <c r="CG809" s="245">
        <v>2519993</v>
      </c>
      <c r="CI809" s="245">
        <v>144537</v>
      </c>
      <c r="CK809" s="245">
        <v>1422713</v>
      </c>
      <c r="CM809" s="242">
        <v>5.4244838676989939</v>
      </c>
      <c r="CN809" s="242"/>
      <c r="CO809" s="242"/>
      <c r="CP809" s="242"/>
      <c r="CQ809" s="250">
        <f t="shared" si="291"/>
        <v>65.191377170381116</v>
      </c>
      <c r="CR809" s="242"/>
      <c r="CS809" s="245">
        <v>8.2428052197397079</v>
      </c>
      <c r="CU809" s="245">
        <v>561281</v>
      </c>
      <c r="CW809" s="245">
        <v>226410</v>
      </c>
      <c r="CY809" s="259">
        <f>CU809/CG809*100</f>
        <v>22.273117425326181</v>
      </c>
      <c r="CZ809" s="259"/>
      <c r="DA809" s="259">
        <f>CW809/CG809*100</f>
        <v>8.9845487666037176</v>
      </c>
      <c r="DE809" s="245">
        <v>274638</v>
      </c>
      <c r="DG809" s="245">
        <v>1544494</v>
      </c>
      <c r="DI809" s="245">
        <v>195413</v>
      </c>
      <c r="DK809" s="245">
        <v>2031227</v>
      </c>
      <c r="DM809" s="242">
        <v>13.520793096980299</v>
      </c>
      <c r="DN809" s="242"/>
      <c r="DO809" s="242">
        <v>76.037488670640954</v>
      </c>
      <c r="DP809" s="242"/>
      <c r="DQ809" s="242">
        <v>9.6204412406885105</v>
      </c>
      <c r="DR809" s="242"/>
      <c r="DS809" s="245">
        <v>525605</v>
      </c>
      <c r="DU809" s="245">
        <v>64339</v>
      </c>
      <c r="DW809" s="245">
        <v>2031227</v>
      </c>
      <c r="DY809" s="242">
        <v>25.876231460097763</v>
      </c>
      <c r="DZ809" s="242"/>
      <c r="EA809" s="242">
        <v>3.1674943273203833</v>
      </c>
      <c r="EB809" s="242"/>
      <c r="EC809" s="242"/>
      <c r="ED809" s="242"/>
      <c r="EE809" s="242"/>
      <c r="EF809" s="242"/>
      <c r="EG809" s="242"/>
      <c r="EH809" s="242"/>
      <c r="EI809" s="242"/>
      <c r="EJ809" s="242"/>
      <c r="EK809" s="242"/>
      <c r="EO809" s="259">
        <v>3.0289540201475078</v>
      </c>
      <c r="EP809" s="259"/>
      <c r="EQ809" s="270">
        <v>645543</v>
      </c>
      <c r="ER809" s="270"/>
      <c r="ES809" s="270">
        <v>782321</v>
      </c>
      <c r="ET809" s="270"/>
      <c r="EU809" s="270">
        <v>262040</v>
      </c>
      <c r="EV809" s="270"/>
      <c r="EW809" s="266">
        <v>28875</v>
      </c>
      <c r="EX809" s="266"/>
      <c r="EY809" s="244">
        <v>1718779</v>
      </c>
      <c r="FG809" s="244">
        <f t="shared" ref="FG809" si="292">SUM(EY809,FA809,FC809,FE809)</f>
        <v>1718779</v>
      </c>
      <c r="FI809" s="257">
        <f>EQ809/FG809*100</f>
        <v>37.558231744744383</v>
      </c>
      <c r="FJ809" s="257"/>
      <c r="FK809" s="257">
        <f>ES809/FG809*100</f>
        <v>45.516090201241695</v>
      </c>
      <c r="FL809" s="257"/>
      <c r="FM809" s="257">
        <f>EU809/FG809*100</f>
        <v>15.245706399717474</v>
      </c>
      <c r="FN809" s="257"/>
      <c r="FO809" s="257">
        <f>EW809/FG809*100</f>
        <v>1.6799716542964513</v>
      </c>
      <c r="FP809" s="257"/>
      <c r="FQ809" s="257">
        <f>EY809/FG809*100</f>
        <v>100</v>
      </c>
      <c r="FS809" s="242">
        <f>FA809/FG809*100</f>
        <v>0</v>
      </c>
      <c r="FT809" s="242"/>
      <c r="FU809" s="242">
        <f>FC809/FG809*100</f>
        <v>0</v>
      </c>
      <c r="FV809" s="242"/>
      <c r="FW809" s="242">
        <f>FE809/FG809*100</f>
        <v>0</v>
      </c>
      <c r="FY809" s="249">
        <v>2003</v>
      </c>
      <c r="GA809" s="254"/>
      <c r="GB809" s="254"/>
      <c r="GC809" s="254"/>
      <c r="GD809" s="254"/>
      <c r="GE809" s="254"/>
      <c r="GF809" s="254"/>
      <c r="GG809" s="254"/>
      <c r="GH809" s="254"/>
      <c r="GI809" s="254"/>
      <c r="GJ809" s="254"/>
      <c r="GK809" s="254"/>
      <c r="GL809" s="254"/>
      <c r="GM809" s="254"/>
      <c r="GN809" s="254"/>
      <c r="GO809" s="254"/>
      <c r="GP809" s="254"/>
      <c r="GQ809" s="254"/>
      <c r="GR809" s="254"/>
      <c r="GS809" s="254"/>
      <c r="GT809" s="254"/>
      <c r="GU809" s="184"/>
      <c r="GV809" s="184"/>
      <c r="GW809" s="184"/>
      <c r="GX809" s="184"/>
      <c r="GY809" s="184"/>
      <c r="GZ809" s="184"/>
      <c r="HC809" s="184"/>
      <c r="HO809" s="183">
        <v>561.56308426350131</v>
      </c>
      <c r="HQ809" s="154"/>
      <c r="HS809" s="154"/>
      <c r="HT809" s="154"/>
      <c r="HU809" s="183"/>
      <c r="HW809" s="183"/>
      <c r="HX809" s="183"/>
      <c r="HY809" s="154"/>
      <c r="HZ809" s="154"/>
      <c r="IA809" s="184"/>
      <c r="IB809" s="184"/>
      <c r="ID809" s="184"/>
      <c r="IE809" s="185"/>
      <c r="IF809" s="185"/>
      <c r="IG809" s="184"/>
    </row>
    <row r="810" spans="1:241" ht="15" customHeight="1" x14ac:dyDescent="0.25">
      <c r="A810" s="156">
        <v>807</v>
      </c>
      <c r="G810" s="245">
        <v>1080917</v>
      </c>
      <c r="I810" s="245">
        <v>770132</v>
      </c>
      <c r="K810" s="245">
        <v>922595</v>
      </c>
      <c r="M810" s="242"/>
      <c r="N810" s="242"/>
      <c r="O810" s="242"/>
      <c r="P810" s="242"/>
      <c r="Q810" s="242"/>
      <c r="S810" s="245">
        <v>37</v>
      </c>
      <c r="W810" s="245">
        <v>47788</v>
      </c>
      <c r="Y810" s="245">
        <v>0.80632751461877783</v>
      </c>
      <c r="AA810" s="245">
        <v>2081130</v>
      </c>
      <c r="AC810" s="245">
        <v>35.114932210985543</v>
      </c>
      <c r="AE810" s="245">
        <v>1899807</v>
      </c>
      <c r="AG810" s="245">
        <v>32.055466990988464</v>
      </c>
      <c r="AK810" s="245">
        <v>13591</v>
      </c>
      <c r="AM810" s="245">
        <v>160652</v>
      </c>
      <c r="AO810" s="245">
        <v>169808</v>
      </c>
      <c r="AQ810" s="245">
        <v>18642</v>
      </c>
      <c r="AS810" s="245">
        <v>51287</v>
      </c>
      <c r="AU810" s="245">
        <v>55833</v>
      </c>
      <c r="AW810" s="245">
        <v>15744</v>
      </c>
      <c r="AY810" s="245">
        <v>80790</v>
      </c>
      <c r="BM810" s="245">
        <v>134938</v>
      </c>
      <c r="BO810" s="245">
        <v>181942</v>
      </c>
      <c r="BQ810" s="245">
        <v>197029</v>
      </c>
      <c r="BS810" s="245">
        <v>42256</v>
      </c>
      <c r="BU810" s="245">
        <v>1902801</v>
      </c>
      <c r="CQ810" s="250"/>
      <c r="DE810" s="245">
        <v>317248.83624110807</v>
      </c>
      <c r="DG810" s="245">
        <v>1823055.2408470423</v>
      </c>
      <c r="DI810" s="245">
        <v>358636.83860351174</v>
      </c>
      <c r="DK810" s="245">
        <v>2527399</v>
      </c>
      <c r="DM810" s="245">
        <v>12.55238433825083</v>
      </c>
      <c r="DO810" s="245">
        <v>72.131675324989928</v>
      </c>
      <c r="DQ810" s="245">
        <v>14.189957288244228</v>
      </c>
      <c r="DS810" s="245">
        <v>616978</v>
      </c>
      <c r="DU810" s="245">
        <v>62248</v>
      </c>
      <c r="DW810" s="245">
        <v>2525537</v>
      </c>
      <c r="DY810" s="245">
        <v>24.429576759318909</v>
      </c>
      <c r="EA810" s="245">
        <v>2.4647431417555947</v>
      </c>
      <c r="EK810" s="242"/>
      <c r="FY810" s="249">
        <v>2004</v>
      </c>
      <c r="GA810" s="254"/>
      <c r="GB810" s="254"/>
      <c r="GC810" s="254"/>
      <c r="GD810" s="254"/>
      <c r="GE810" s="254"/>
      <c r="GF810" s="254"/>
      <c r="GG810" s="254"/>
      <c r="GH810" s="254"/>
      <c r="GI810" s="254"/>
      <c r="GJ810" s="254"/>
      <c r="GK810" s="254"/>
      <c r="GL810" s="254"/>
      <c r="GM810" s="254"/>
      <c r="GN810" s="254"/>
      <c r="GO810" s="254"/>
      <c r="GP810" s="254"/>
      <c r="GQ810" s="254"/>
      <c r="GR810" s="254"/>
      <c r="GS810" s="254"/>
      <c r="GT810" s="254"/>
      <c r="GU810" s="184"/>
      <c r="GV810" s="184"/>
      <c r="GW810" s="184"/>
      <c r="GX810" s="184"/>
      <c r="GY810" s="184"/>
      <c r="GZ810" s="184"/>
      <c r="HC810" s="184"/>
      <c r="HO810" s="183">
        <v>585.12286436275247</v>
      </c>
      <c r="HQ810" s="154"/>
      <c r="HS810" s="154"/>
      <c r="HT810" s="154"/>
      <c r="HU810" s="183"/>
      <c r="HW810" s="183"/>
      <c r="HX810" s="183"/>
      <c r="HY810" s="154"/>
      <c r="HZ810" s="154"/>
      <c r="IA810" s="184"/>
      <c r="IB810" s="184"/>
      <c r="ID810" s="184"/>
      <c r="IE810" s="185"/>
      <c r="IF810" s="185"/>
      <c r="IG810" s="184"/>
    </row>
    <row r="811" spans="1:241" ht="15" customHeight="1" x14ac:dyDescent="0.25">
      <c r="A811" s="156">
        <v>808</v>
      </c>
      <c r="S811" s="244">
        <v>38</v>
      </c>
      <c r="U811" s="244"/>
      <c r="V811" s="244"/>
      <c r="W811" s="245">
        <v>65646</v>
      </c>
      <c r="Y811" s="257">
        <v>1.0564492067216471</v>
      </c>
      <c r="Z811" s="257"/>
      <c r="AA811" s="245">
        <v>1951827</v>
      </c>
      <c r="AC811" s="245">
        <v>31.580339690249016</v>
      </c>
      <c r="AE811" s="245">
        <v>1792684</v>
      </c>
      <c r="AG811" s="245">
        <v>29.090263542906705</v>
      </c>
      <c r="AK811" s="245">
        <v>16758</v>
      </c>
      <c r="AM811" s="245">
        <v>171447</v>
      </c>
      <c r="AO811" s="245">
        <v>258193</v>
      </c>
      <c r="AQ811" s="245">
        <v>26083</v>
      </c>
      <c r="AS811" s="245">
        <v>68463</v>
      </c>
      <c r="AU811" s="245">
        <v>68066</v>
      </c>
      <c r="AW811" s="245">
        <v>18689</v>
      </c>
      <c r="AY811" s="245">
        <v>93598</v>
      </c>
      <c r="BM811" s="245">
        <v>214058</v>
      </c>
      <c r="BO811" s="245">
        <v>204493</v>
      </c>
      <c r="BQ811" s="245">
        <v>273028</v>
      </c>
      <c r="BS811" s="245">
        <v>46645</v>
      </c>
      <c r="BU811" s="245">
        <v>2553723</v>
      </c>
      <c r="DE811" s="245">
        <v>289120</v>
      </c>
      <c r="DG811" s="245">
        <v>1755423</v>
      </c>
      <c r="DI811" s="245">
        <v>332251</v>
      </c>
      <c r="DK811" s="245">
        <v>2390233</v>
      </c>
      <c r="DM811" s="245">
        <v>12.095891906772268</v>
      </c>
      <c r="DO811" s="245">
        <v>73.441501309704947</v>
      </c>
      <c r="DQ811" s="245">
        <v>13.900360341439516</v>
      </c>
      <c r="DS811" s="245">
        <v>681419</v>
      </c>
      <c r="DU811" s="245">
        <v>60788</v>
      </c>
      <c r="DW811" s="245">
        <v>2390235</v>
      </c>
      <c r="DY811" s="245">
        <v>28.940408798420425</v>
      </c>
      <c r="EA811" s="245">
        <v>2.5817148773931766</v>
      </c>
      <c r="EK811" s="242"/>
      <c r="FY811" s="249">
        <v>2005</v>
      </c>
      <c r="GA811" s="254"/>
      <c r="GB811" s="254"/>
      <c r="GC811" s="254"/>
      <c r="GD811" s="254"/>
      <c r="GE811" s="254"/>
      <c r="GF811" s="254"/>
      <c r="GG811" s="254"/>
      <c r="GH811" s="254"/>
      <c r="GI811" s="254"/>
      <c r="GJ811" s="254"/>
      <c r="GK811" s="254"/>
      <c r="GL811" s="254"/>
      <c r="GM811" s="254"/>
      <c r="GN811" s="254"/>
      <c r="GO811" s="254"/>
      <c r="GP811" s="254"/>
      <c r="GQ811" s="254"/>
      <c r="GR811" s="254"/>
      <c r="GS811" s="254"/>
      <c r="GT811" s="254"/>
      <c r="GU811" s="184"/>
      <c r="GV811" s="184"/>
      <c r="GW811" s="184"/>
      <c r="GX811" s="184"/>
      <c r="GY811" s="184"/>
      <c r="GZ811" s="184"/>
      <c r="HC811" s="184"/>
      <c r="HO811" s="183">
        <v>560.29874151572506</v>
      </c>
      <c r="HQ811" s="154"/>
      <c r="HS811" s="154"/>
      <c r="HT811" s="154"/>
      <c r="HU811" s="183"/>
      <c r="HW811" s="183"/>
      <c r="HX811" s="183"/>
      <c r="HY811" s="154"/>
      <c r="HZ811" s="154"/>
      <c r="IA811" s="184"/>
      <c r="IB811" s="184"/>
      <c r="ID811" s="184"/>
      <c r="IE811" s="185"/>
      <c r="IF811" s="185"/>
      <c r="IG811" s="184"/>
    </row>
    <row r="812" spans="1:241" ht="15" customHeight="1" x14ac:dyDescent="0.25">
      <c r="A812" s="198">
        <v>809</v>
      </c>
      <c r="FY812" s="249">
        <v>2006</v>
      </c>
      <c r="GA812" s="254"/>
      <c r="GB812" s="254"/>
      <c r="GC812" s="254"/>
      <c r="GD812" s="254"/>
      <c r="GE812" s="254"/>
      <c r="GF812" s="254"/>
      <c r="GG812" s="254"/>
      <c r="GH812" s="254"/>
      <c r="GI812" s="254"/>
      <c r="GJ812" s="254"/>
      <c r="GK812" s="254"/>
      <c r="GL812" s="254"/>
      <c r="GM812" s="254"/>
      <c r="GN812" s="254"/>
      <c r="GO812" s="254"/>
      <c r="GP812" s="254"/>
      <c r="GQ812" s="254"/>
      <c r="GR812" s="254"/>
      <c r="GS812" s="254"/>
      <c r="GT812" s="254"/>
      <c r="GU812" s="184"/>
      <c r="GV812" s="184"/>
      <c r="GW812" s="184"/>
      <c r="GX812" s="184"/>
      <c r="GY812" s="184"/>
      <c r="GZ812" s="184"/>
      <c r="HC812" s="184"/>
      <c r="HO812" s="183">
        <v>579.17715582716335</v>
      </c>
      <c r="HQ812" s="154"/>
      <c r="HS812" s="154"/>
      <c r="HT812" s="154"/>
      <c r="HU812" s="183"/>
      <c r="HW812" s="183"/>
      <c r="HX812" s="183"/>
      <c r="HY812" s="154"/>
      <c r="HZ812" s="154"/>
      <c r="IA812" s="184"/>
      <c r="IB812" s="184"/>
      <c r="ID812" s="184"/>
      <c r="IE812" s="185"/>
      <c r="IF812" s="185"/>
      <c r="IG812" s="184"/>
    </row>
    <row r="813" spans="1:241" ht="15" customHeight="1" x14ac:dyDescent="0.25">
      <c r="A813" s="156">
        <v>810</v>
      </c>
      <c r="FY813" s="249">
        <v>2007</v>
      </c>
      <c r="GA813" s="254"/>
      <c r="GB813" s="254"/>
      <c r="GC813" s="254"/>
      <c r="GD813" s="254"/>
      <c r="GE813" s="254"/>
      <c r="GF813" s="254"/>
      <c r="GG813" s="254"/>
      <c r="GH813" s="254"/>
      <c r="GI813" s="254"/>
      <c r="GJ813" s="254"/>
      <c r="GK813" s="254"/>
      <c r="GL813" s="254"/>
      <c r="GM813" s="254"/>
      <c r="GN813" s="254"/>
      <c r="GO813" s="254"/>
      <c r="GP813" s="254"/>
      <c r="GQ813" s="254"/>
      <c r="GR813" s="254"/>
      <c r="GS813" s="254"/>
      <c r="GT813" s="254"/>
      <c r="GU813" s="184"/>
      <c r="GV813" s="184"/>
      <c r="GW813" s="184"/>
      <c r="GX813" s="184"/>
      <c r="GY813" s="184"/>
      <c r="GZ813" s="184"/>
      <c r="HC813" s="184"/>
      <c r="HO813" s="183">
        <v>608.33210379742172</v>
      </c>
      <c r="HQ813" s="154"/>
      <c r="HS813" s="154"/>
      <c r="HT813" s="154"/>
      <c r="HU813" s="183"/>
      <c r="HW813" s="183"/>
      <c r="HX813" s="183"/>
      <c r="HY813" s="154"/>
      <c r="HZ813" s="154"/>
      <c r="IA813" s="184"/>
      <c r="IB813" s="184"/>
      <c r="ID813" s="184"/>
      <c r="IE813" s="185"/>
      <c r="IF813" s="185"/>
      <c r="IG813" s="184"/>
    </row>
    <row r="814" spans="1:241" ht="15" customHeight="1" x14ac:dyDescent="0.25">
      <c r="A814" s="156">
        <v>811</v>
      </c>
      <c r="FY814" s="249">
        <v>2008</v>
      </c>
      <c r="GA814" s="254"/>
      <c r="GB814" s="254"/>
      <c r="GC814" s="254"/>
      <c r="GD814" s="254"/>
      <c r="GE814" s="254"/>
      <c r="GF814" s="254"/>
      <c r="GG814" s="254"/>
      <c r="GH814" s="254"/>
      <c r="GI814" s="254"/>
      <c r="GJ814" s="254"/>
      <c r="GK814" s="254"/>
      <c r="GL814" s="254"/>
      <c r="GM814" s="254"/>
      <c r="GN814" s="254"/>
      <c r="GO814" s="254"/>
      <c r="GP814" s="254"/>
      <c r="GQ814" s="254"/>
      <c r="GR814" s="254"/>
      <c r="GS814" s="254"/>
      <c r="GT814" s="254"/>
      <c r="GU814" s="184"/>
      <c r="GV814" s="184"/>
      <c r="GW814" s="184"/>
      <c r="GX814" s="184"/>
      <c r="GY814" s="184"/>
      <c r="GZ814" s="184"/>
      <c r="HC814" s="184"/>
      <c r="HO814" s="183">
        <v>637.77058437964524</v>
      </c>
      <c r="HQ814" s="154"/>
      <c r="HS814" s="154"/>
      <c r="HT814" s="154"/>
      <c r="HU814" s="183"/>
      <c r="HW814" s="183"/>
      <c r="HX814" s="183"/>
      <c r="HY814" s="154"/>
      <c r="HZ814" s="154"/>
      <c r="IA814" s="184"/>
      <c r="IB814" s="184"/>
      <c r="ID814" s="184"/>
      <c r="IE814" s="185"/>
      <c r="IF814" s="185"/>
      <c r="IG814" s="184"/>
    </row>
    <row r="815" spans="1:241" ht="15" customHeight="1" x14ac:dyDescent="0.25">
      <c r="A815" s="156">
        <v>812</v>
      </c>
      <c r="FY815" s="249">
        <v>2009</v>
      </c>
      <c r="GA815" s="254"/>
      <c r="GB815" s="254"/>
      <c r="GC815" s="254"/>
      <c r="GD815" s="254"/>
      <c r="GE815" s="254"/>
      <c r="GF815" s="254"/>
      <c r="GG815" s="254"/>
      <c r="GH815" s="254"/>
      <c r="GI815" s="254"/>
      <c r="GJ815" s="254"/>
      <c r="GK815" s="254"/>
      <c r="GL815" s="254"/>
      <c r="GM815" s="254"/>
      <c r="GN815" s="254"/>
      <c r="GO815" s="254"/>
      <c r="GP815" s="254"/>
      <c r="GQ815" s="254"/>
      <c r="GR815" s="254"/>
      <c r="GS815" s="254"/>
      <c r="GT815" s="254"/>
      <c r="GU815" s="184"/>
      <c r="GV815" s="184"/>
      <c r="GW815" s="184"/>
      <c r="GX815" s="184"/>
      <c r="GY815" s="184"/>
      <c r="GZ815" s="184"/>
      <c r="HC815" s="184"/>
      <c r="HO815" s="183">
        <v>655.54850908321316</v>
      </c>
      <c r="HQ815" s="154"/>
      <c r="HS815" s="154"/>
      <c r="HT815" s="154"/>
      <c r="HU815" s="183"/>
      <c r="HW815" s="183"/>
      <c r="HX815" s="183"/>
      <c r="HY815" s="154"/>
      <c r="HZ815" s="154"/>
      <c r="IA815" s="184"/>
      <c r="IB815" s="184"/>
      <c r="ID815" s="184"/>
      <c r="IE815" s="185"/>
      <c r="IF815" s="185"/>
      <c r="IG815" s="184"/>
    </row>
    <row r="816" spans="1:241" ht="15" customHeight="1" x14ac:dyDescent="0.25">
      <c r="A816" s="156">
        <v>813</v>
      </c>
      <c r="FY816" s="249">
        <v>2010</v>
      </c>
      <c r="GA816" s="254"/>
      <c r="GB816" s="254"/>
      <c r="GC816" s="254"/>
      <c r="GD816" s="254"/>
      <c r="GE816" s="254"/>
      <c r="GF816" s="254"/>
      <c r="GG816" s="254"/>
      <c r="GH816" s="254"/>
      <c r="GI816" s="254"/>
      <c r="GJ816" s="254"/>
      <c r="GK816" s="254"/>
      <c r="GL816" s="254"/>
      <c r="GM816" s="254"/>
      <c r="GN816" s="254"/>
      <c r="GO816" s="254"/>
      <c r="GP816" s="254"/>
      <c r="GQ816" s="254"/>
      <c r="GR816" s="254"/>
      <c r="GS816" s="254"/>
      <c r="GT816" s="254"/>
      <c r="GU816" s="184"/>
      <c r="GV816" s="184"/>
      <c r="GW816" s="184"/>
      <c r="GX816" s="184"/>
      <c r="GY816" s="184"/>
      <c r="GZ816" s="184"/>
      <c r="HC816" s="184"/>
      <c r="HO816" s="183">
        <v>735.81861443667174</v>
      </c>
      <c r="HQ816" s="154"/>
      <c r="HS816" s="154"/>
      <c r="HT816" s="154"/>
      <c r="HU816" s="183"/>
      <c r="HW816" s="183"/>
      <c r="HX816" s="183"/>
      <c r="HY816" s="154"/>
      <c r="HZ816" s="154"/>
      <c r="IA816" s="184"/>
      <c r="IB816" s="184"/>
      <c r="ID816" s="184"/>
      <c r="IE816" s="185"/>
      <c r="IF816" s="185"/>
      <c r="IG816" s="184"/>
    </row>
    <row r="817" spans="1:241" ht="15" customHeight="1" x14ac:dyDescent="0.25">
      <c r="A817" s="156">
        <v>814</v>
      </c>
      <c r="FY817" s="249">
        <v>2011</v>
      </c>
      <c r="GA817" s="254"/>
      <c r="GB817" s="254"/>
      <c r="GC817" s="254"/>
      <c r="GD817" s="254"/>
      <c r="GE817" s="254"/>
      <c r="GF817" s="254"/>
      <c r="GG817" s="254"/>
      <c r="GH817" s="254"/>
      <c r="GI817" s="254"/>
      <c r="GJ817" s="254"/>
      <c r="GK817" s="254"/>
      <c r="GL817" s="254"/>
      <c r="GM817" s="254"/>
      <c r="GN817" s="254"/>
      <c r="GO817" s="254"/>
      <c r="GP817" s="254"/>
      <c r="GQ817" s="254"/>
      <c r="GR817" s="254"/>
      <c r="GS817" s="254"/>
      <c r="GT817" s="254"/>
      <c r="GU817" s="184"/>
      <c r="GV817" s="184"/>
      <c r="GW817" s="184"/>
      <c r="GX817" s="184"/>
      <c r="GY817" s="184"/>
      <c r="GZ817" s="184"/>
      <c r="HC817" s="184"/>
      <c r="HO817" s="183">
        <v>901.77793348747639</v>
      </c>
      <c r="HQ817" s="154"/>
      <c r="HS817" s="154"/>
      <c r="HT817" s="154"/>
      <c r="HU817" s="183"/>
      <c r="HW817" s="183"/>
      <c r="HX817" s="183"/>
      <c r="HY817" s="154"/>
      <c r="HZ817" s="154"/>
      <c r="IA817" s="184"/>
      <c r="IB817" s="184"/>
      <c r="ID817" s="184"/>
      <c r="IE817" s="185"/>
      <c r="IF817" s="185"/>
      <c r="IG817" s="184"/>
    </row>
    <row r="818" spans="1:241" ht="15" customHeight="1" x14ac:dyDescent="0.25">
      <c r="A818" s="156">
        <v>815</v>
      </c>
      <c r="FY818" s="249">
        <v>2012</v>
      </c>
      <c r="GA818" s="254"/>
      <c r="GB818" s="254"/>
      <c r="GC818" s="254"/>
      <c r="GD818" s="254"/>
      <c r="GE818" s="254"/>
      <c r="GF818" s="254"/>
      <c r="GG818" s="254"/>
      <c r="GH818" s="254"/>
      <c r="GI818" s="254"/>
      <c r="GJ818" s="254"/>
      <c r="GK818" s="254"/>
      <c r="GL818" s="254"/>
      <c r="GM818" s="254"/>
      <c r="GN818" s="254"/>
      <c r="GO818" s="254"/>
      <c r="GP818" s="254"/>
      <c r="GQ818" s="254"/>
      <c r="GR818" s="254"/>
      <c r="GS818" s="254"/>
      <c r="GT818" s="254"/>
      <c r="GU818" s="184"/>
      <c r="GV818" s="184"/>
      <c r="GW818" s="184"/>
      <c r="GX818" s="184"/>
      <c r="GY818" s="184"/>
      <c r="GZ818" s="184"/>
      <c r="HC818" s="184"/>
      <c r="HO818" s="183">
        <v>1080.4704534739167</v>
      </c>
      <c r="HQ818" s="154"/>
      <c r="HS818" s="154"/>
      <c r="HT818" s="154"/>
      <c r="HU818" s="183"/>
      <c r="HW818" s="183"/>
      <c r="HX818" s="183"/>
      <c r="HY818" s="154"/>
      <c r="HZ818" s="154"/>
      <c r="IA818" s="184"/>
      <c r="IB818" s="184"/>
      <c r="ID818" s="184"/>
      <c r="IE818" s="185"/>
      <c r="IF818" s="185"/>
      <c r="IG818" s="184"/>
    </row>
    <row r="819" spans="1:241" ht="15" customHeight="1" x14ac:dyDescent="0.25">
      <c r="A819" s="156">
        <v>816</v>
      </c>
      <c r="FY819" s="249">
        <v>2013</v>
      </c>
      <c r="GA819" s="254"/>
      <c r="GB819" s="254"/>
      <c r="GC819" s="254"/>
      <c r="GD819" s="254"/>
      <c r="GE819" s="254"/>
      <c r="GF819" s="254"/>
      <c r="GG819" s="254"/>
      <c r="GH819" s="254"/>
      <c r="GI819" s="254"/>
      <c r="GJ819" s="254"/>
      <c r="GK819" s="254"/>
      <c r="GL819" s="254"/>
      <c r="GM819" s="254"/>
      <c r="GN819" s="254"/>
      <c r="GO819" s="254"/>
      <c r="GP819" s="254"/>
      <c r="GQ819" s="254"/>
      <c r="GR819" s="254"/>
      <c r="GS819" s="254"/>
      <c r="GT819" s="254"/>
      <c r="GU819" s="184"/>
      <c r="GV819" s="184"/>
      <c r="GW819" s="184"/>
      <c r="GX819" s="184"/>
      <c r="GY819" s="184"/>
      <c r="GZ819" s="184"/>
      <c r="HC819" s="184"/>
      <c r="HO819" s="183">
        <v>1138.6498902922826</v>
      </c>
      <c r="HQ819" s="154"/>
      <c r="HS819" s="154"/>
      <c r="HT819" s="154"/>
      <c r="HU819" s="183"/>
      <c r="HW819" s="183"/>
      <c r="HX819" s="183"/>
      <c r="HY819" s="154"/>
      <c r="HZ819" s="154"/>
      <c r="IA819" s="184"/>
      <c r="IB819" s="184"/>
      <c r="ID819" s="184"/>
      <c r="IE819" s="185"/>
      <c r="IF819" s="185"/>
      <c r="IG819" s="184"/>
    </row>
    <row r="820" spans="1:241" ht="20.25" customHeight="1" x14ac:dyDescent="0.25">
      <c r="A820" s="198">
        <v>817</v>
      </c>
      <c r="GA820" s="254"/>
      <c r="GB820" s="254"/>
      <c r="GC820" s="254"/>
      <c r="GD820" s="254"/>
      <c r="GE820" s="254"/>
      <c r="GF820" s="254"/>
      <c r="GG820" s="254"/>
      <c r="GH820" s="254"/>
      <c r="GI820" s="254"/>
      <c r="GJ820" s="254"/>
      <c r="GK820" s="254"/>
      <c r="GL820" s="254"/>
      <c r="GM820" s="254"/>
      <c r="GN820" s="254"/>
      <c r="GO820" s="254"/>
      <c r="GP820" s="254"/>
      <c r="GQ820" s="254"/>
      <c r="GR820" s="254"/>
      <c r="GS820" s="254"/>
      <c r="GT820" s="254"/>
      <c r="GU820" s="184"/>
      <c r="GV820" s="184"/>
      <c r="GW820" s="184"/>
      <c r="GX820" s="184"/>
      <c r="GY820" s="184"/>
      <c r="GZ820" s="184"/>
      <c r="HC820" s="184"/>
      <c r="HO820" s="183">
        <v>1209.6231580353062</v>
      </c>
      <c r="HQ820" s="154"/>
      <c r="HS820" s="154"/>
      <c r="HT820" s="154"/>
      <c r="HU820" s="183"/>
      <c r="HW820" s="183"/>
      <c r="HX820" s="183"/>
      <c r="HY820" s="154"/>
      <c r="HZ820" s="154"/>
      <c r="IA820" s="184"/>
      <c r="IB820" s="184"/>
      <c r="ID820" s="184"/>
      <c r="IE820" s="185"/>
      <c r="IF820" s="185"/>
      <c r="IG820" s="184"/>
    </row>
    <row r="821" spans="1:241" ht="20.25" customHeight="1" x14ac:dyDescent="0.25">
      <c r="A821" s="156">
        <v>818</v>
      </c>
      <c r="GA821" s="254"/>
      <c r="GB821" s="254"/>
      <c r="GC821" s="254"/>
      <c r="GD821" s="254"/>
      <c r="GE821" s="254"/>
      <c r="GF821" s="254"/>
      <c r="GG821" s="254"/>
      <c r="GH821" s="254"/>
      <c r="GI821" s="254"/>
      <c r="GJ821" s="254"/>
      <c r="GK821" s="254"/>
      <c r="GL821" s="254"/>
      <c r="GM821" s="254"/>
      <c r="GN821" s="254"/>
      <c r="GO821" s="254"/>
      <c r="GP821" s="254"/>
      <c r="GQ821" s="254"/>
      <c r="GR821" s="254"/>
      <c r="GS821" s="254"/>
      <c r="GT821" s="254"/>
      <c r="GU821" s="184"/>
      <c r="GV821" s="184"/>
      <c r="GW821" s="184"/>
      <c r="GX821" s="184"/>
      <c r="GY821" s="184"/>
      <c r="GZ821" s="184"/>
      <c r="HC821" s="184"/>
      <c r="HO821" s="183">
        <v>1310</v>
      </c>
      <c r="HQ821" s="154"/>
      <c r="HS821" s="154"/>
      <c r="HT821" s="154"/>
      <c r="HU821" s="183"/>
      <c r="HW821" s="183"/>
      <c r="HX821" s="183"/>
      <c r="HY821" s="154"/>
      <c r="HZ821" s="154"/>
      <c r="IA821" s="184"/>
      <c r="IB821" s="184"/>
      <c r="ID821" s="184"/>
      <c r="IE821" s="185"/>
      <c r="IF821" s="185"/>
      <c r="IG821" s="184"/>
    </row>
    <row r="822" spans="1:241" ht="20.25" customHeight="1" x14ac:dyDescent="0.25">
      <c r="A822" s="156">
        <v>819</v>
      </c>
      <c r="GA822" s="254"/>
      <c r="GB822" s="254"/>
      <c r="GC822" s="254"/>
      <c r="GD822" s="254"/>
      <c r="GE822" s="254"/>
      <c r="GF822" s="254"/>
      <c r="GG822" s="254"/>
      <c r="GH822" s="254"/>
      <c r="GI822" s="254"/>
      <c r="GJ822" s="254"/>
      <c r="GK822" s="254"/>
      <c r="GL822" s="254"/>
      <c r="GM822" s="254"/>
      <c r="GN822" s="254"/>
      <c r="GO822" s="254"/>
      <c r="GP822" s="254"/>
      <c r="GQ822" s="254"/>
      <c r="GR822" s="254"/>
      <c r="GS822" s="254"/>
      <c r="GT822" s="254"/>
      <c r="GU822" s="184"/>
      <c r="GV822" s="184"/>
      <c r="GW822" s="184"/>
      <c r="GX822" s="184"/>
      <c r="GY822" s="184"/>
      <c r="GZ822" s="184"/>
      <c r="HC822" s="184"/>
      <c r="HQ822" s="154"/>
      <c r="HS822" s="154"/>
      <c r="HT822" s="154"/>
      <c r="HU822" s="183"/>
      <c r="HW822" s="183"/>
      <c r="HX822" s="183"/>
      <c r="HY822" s="154"/>
      <c r="HZ822" s="154"/>
      <c r="IA822" s="184"/>
      <c r="IB822" s="184"/>
      <c r="ID822" s="184"/>
      <c r="IE822" s="185"/>
      <c r="IF822" s="185"/>
      <c r="IG822" s="184"/>
    </row>
    <row r="823" spans="1:241" ht="20.25" customHeight="1" x14ac:dyDescent="0.25">
      <c r="A823" s="156">
        <v>820</v>
      </c>
      <c r="GA823" s="254"/>
      <c r="GB823" s="254"/>
      <c r="GC823" s="254"/>
      <c r="GD823" s="254"/>
      <c r="GE823" s="254"/>
      <c r="GF823" s="254"/>
      <c r="GG823" s="254"/>
      <c r="GH823" s="254"/>
      <c r="GI823" s="254"/>
      <c r="GJ823" s="254"/>
      <c r="GK823" s="254"/>
      <c r="GL823" s="254"/>
      <c r="GM823" s="254"/>
      <c r="GN823" s="254"/>
      <c r="GO823" s="254"/>
      <c r="GP823" s="254"/>
      <c r="GQ823" s="254"/>
      <c r="GR823" s="254"/>
      <c r="GS823" s="254"/>
      <c r="GT823" s="254"/>
      <c r="GU823" s="184"/>
      <c r="GV823" s="184"/>
      <c r="GW823" s="184"/>
      <c r="GX823" s="184"/>
      <c r="GY823" s="184"/>
      <c r="GZ823" s="184"/>
      <c r="HC823" s="184"/>
      <c r="HQ823" s="154"/>
      <c r="HS823" s="154"/>
      <c r="HT823" s="154"/>
      <c r="HU823" s="183"/>
      <c r="HW823" s="183"/>
      <c r="HX823" s="183"/>
      <c r="HY823" s="154"/>
      <c r="HZ823" s="154"/>
      <c r="IA823" s="184"/>
      <c r="IB823" s="184"/>
      <c r="ID823" s="184"/>
      <c r="IE823" s="185"/>
      <c r="IF823" s="185"/>
      <c r="IG823" s="184"/>
    </row>
    <row r="824" spans="1:241" ht="20.25" customHeight="1" x14ac:dyDescent="0.25">
      <c r="A824" s="156">
        <v>821</v>
      </c>
      <c r="GA824" s="254"/>
      <c r="GB824" s="254"/>
      <c r="GC824" s="254"/>
      <c r="GD824" s="254"/>
      <c r="GE824" s="254"/>
      <c r="GF824" s="254"/>
      <c r="GG824" s="254"/>
      <c r="GH824" s="254"/>
      <c r="GI824" s="254"/>
      <c r="GJ824" s="254"/>
      <c r="GK824" s="254"/>
      <c r="GL824" s="254"/>
      <c r="GM824" s="254"/>
      <c r="GN824" s="254"/>
      <c r="GO824" s="254"/>
      <c r="GP824" s="254"/>
      <c r="GQ824" s="254"/>
      <c r="GR824" s="254"/>
      <c r="GS824" s="254"/>
      <c r="GT824" s="254"/>
      <c r="GU824" s="184"/>
      <c r="GV824" s="184"/>
      <c r="GW824" s="184"/>
      <c r="GX824" s="184"/>
      <c r="GY824" s="184"/>
      <c r="GZ824" s="184"/>
      <c r="HC824" s="184"/>
      <c r="HQ824" s="154"/>
      <c r="HS824" s="154"/>
      <c r="HT824" s="154"/>
      <c r="HU824" s="183"/>
      <c r="HW824" s="183"/>
      <c r="HX824" s="183"/>
      <c r="HY824" s="154"/>
      <c r="HZ824" s="154"/>
      <c r="IA824" s="184"/>
      <c r="IB824" s="184"/>
      <c r="ID824" s="184"/>
      <c r="IE824" s="185"/>
      <c r="IF824" s="185"/>
      <c r="IG824" s="184"/>
    </row>
    <row r="825" spans="1:241" ht="20.25" customHeight="1" x14ac:dyDescent="0.25">
      <c r="A825" s="156">
        <v>822</v>
      </c>
      <c r="GA825" s="254"/>
      <c r="GB825" s="254"/>
      <c r="GC825" s="254"/>
      <c r="GD825" s="254"/>
      <c r="GE825" s="254"/>
      <c r="GF825" s="254"/>
      <c r="GG825" s="254"/>
      <c r="GH825" s="254"/>
      <c r="GI825" s="254"/>
      <c r="GJ825" s="254"/>
      <c r="GK825" s="254"/>
      <c r="GL825" s="254"/>
      <c r="GM825" s="254"/>
      <c r="GN825" s="254"/>
      <c r="GO825" s="254"/>
      <c r="GP825" s="254"/>
      <c r="GQ825" s="254"/>
      <c r="GR825" s="254"/>
      <c r="GS825" s="254"/>
      <c r="GT825" s="254"/>
      <c r="GU825" s="184"/>
      <c r="GV825" s="184"/>
      <c r="GW825" s="184"/>
      <c r="GX825" s="184"/>
      <c r="GY825" s="184"/>
      <c r="GZ825" s="184"/>
      <c r="HC825" s="184"/>
      <c r="HQ825" s="154"/>
      <c r="HS825" s="154"/>
      <c r="HT825" s="154"/>
      <c r="HU825" s="183"/>
      <c r="HW825" s="183"/>
      <c r="HX825" s="183"/>
      <c r="HY825" s="154"/>
      <c r="HZ825" s="154"/>
      <c r="IA825" s="184"/>
      <c r="IB825" s="184"/>
      <c r="ID825" s="184"/>
      <c r="IE825" s="185"/>
      <c r="IF825" s="185"/>
      <c r="IG825" s="184"/>
    </row>
    <row r="826" spans="1:241" ht="20.25" customHeight="1" x14ac:dyDescent="0.25">
      <c r="A826" s="156">
        <v>823</v>
      </c>
      <c r="GA826" s="254"/>
      <c r="GB826" s="254"/>
      <c r="GC826" s="254"/>
      <c r="GD826" s="254"/>
      <c r="GE826" s="254"/>
      <c r="GF826" s="254"/>
      <c r="GG826" s="254"/>
      <c r="GH826" s="254"/>
      <c r="GI826" s="254"/>
      <c r="GJ826" s="254"/>
      <c r="GK826" s="254"/>
      <c r="GL826" s="254"/>
      <c r="GM826" s="254"/>
      <c r="GN826" s="254"/>
      <c r="GO826" s="254"/>
      <c r="GP826" s="254"/>
      <c r="GQ826" s="254"/>
      <c r="GR826" s="254"/>
      <c r="GS826" s="254"/>
      <c r="GT826" s="254"/>
      <c r="GU826" s="184"/>
      <c r="GV826" s="184"/>
      <c r="GW826" s="184"/>
      <c r="GX826" s="184"/>
      <c r="GY826" s="184"/>
      <c r="GZ826" s="184"/>
      <c r="HC826" s="184"/>
      <c r="HQ826" s="154"/>
      <c r="HS826" s="154"/>
      <c r="HT826" s="154"/>
      <c r="HU826" s="183"/>
      <c r="HW826" s="183"/>
      <c r="HX826" s="183"/>
      <c r="HY826" s="154"/>
      <c r="HZ826" s="154"/>
      <c r="IA826" s="184"/>
      <c r="IB826" s="184"/>
      <c r="ID826" s="184"/>
      <c r="IE826" s="185"/>
      <c r="IF826" s="185"/>
      <c r="IG826" s="184"/>
    </row>
    <row r="827" spans="1:241" ht="20.25" customHeight="1" x14ac:dyDescent="0.25">
      <c r="A827" s="156">
        <v>824</v>
      </c>
      <c r="GA827" s="254"/>
      <c r="GB827" s="254"/>
      <c r="GC827" s="254"/>
      <c r="GD827" s="254"/>
      <c r="GE827" s="254"/>
      <c r="GF827" s="254"/>
      <c r="GG827" s="254"/>
      <c r="GH827" s="254"/>
      <c r="GI827" s="254"/>
      <c r="GJ827" s="254"/>
      <c r="GK827" s="254"/>
      <c r="GL827" s="254"/>
      <c r="GM827" s="254"/>
      <c r="GN827" s="254"/>
      <c r="GO827" s="254"/>
      <c r="GP827" s="254"/>
      <c r="GQ827" s="254"/>
      <c r="GR827" s="254"/>
      <c r="GS827" s="254"/>
      <c r="GT827" s="254"/>
      <c r="GU827" s="184"/>
      <c r="GV827" s="184"/>
      <c r="GW827" s="184"/>
      <c r="GX827" s="184"/>
      <c r="GY827" s="184"/>
      <c r="GZ827" s="184"/>
      <c r="HC827" s="184"/>
      <c r="HQ827" s="154"/>
      <c r="HS827" s="154"/>
      <c r="HT827" s="154"/>
      <c r="HU827" s="183"/>
      <c r="HW827" s="183"/>
      <c r="HX827" s="183"/>
      <c r="HY827" s="154"/>
      <c r="HZ827" s="154"/>
      <c r="IA827" s="184"/>
      <c r="IB827" s="184"/>
      <c r="ID827" s="184"/>
      <c r="IE827" s="185"/>
      <c r="IF827" s="185"/>
      <c r="IG827" s="184"/>
    </row>
    <row r="828" spans="1:241" x14ac:dyDescent="0.25">
      <c r="A828" s="156"/>
      <c r="GA828" s="254"/>
      <c r="GB828" s="254"/>
      <c r="GC828" s="254"/>
      <c r="GD828" s="254"/>
      <c r="GE828" s="254"/>
      <c r="GF828" s="254"/>
      <c r="GG828" s="254"/>
      <c r="GH828" s="254"/>
      <c r="GI828" s="254"/>
      <c r="GJ828" s="254"/>
      <c r="GK828" s="254"/>
      <c r="GL828" s="254"/>
      <c r="GM828" s="254"/>
      <c r="GN828" s="254"/>
      <c r="GO828" s="254"/>
      <c r="GP828" s="254"/>
      <c r="GQ828" s="254"/>
      <c r="GR828" s="254"/>
      <c r="GS828" s="254"/>
      <c r="GT828" s="254"/>
      <c r="GU828" s="184"/>
      <c r="GV828" s="184"/>
      <c r="GW828" s="184"/>
      <c r="GX828" s="184"/>
      <c r="GY828" s="184"/>
      <c r="GZ828" s="184"/>
      <c r="HQ828" s="154"/>
      <c r="HR828" s="183"/>
      <c r="HS828" s="154"/>
      <c r="HU828" s="183"/>
      <c r="HW828" s="154"/>
      <c r="IA828" s="184"/>
      <c r="IC828" s="185"/>
      <c r="ID828" s="184"/>
    </row>
    <row r="829" spans="1:241" x14ac:dyDescent="0.25">
      <c r="A829" s="156"/>
      <c r="GA829" s="254"/>
      <c r="GB829" s="254"/>
      <c r="GC829" s="254"/>
      <c r="GD829" s="254"/>
      <c r="GE829" s="254"/>
      <c r="GF829" s="254"/>
      <c r="GG829" s="254"/>
      <c r="GH829" s="254"/>
      <c r="GI829" s="254"/>
      <c r="GJ829" s="254"/>
      <c r="GK829" s="254"/>
      <c r="GL829" s="254"/>
      <c r="GM829" s="254"/>
      <c r="GN829" s="254"/>
      <c r="GO829" s="254"/>
      <c r="GP829" s="254"/>
      <c r="GQ829" s="254"/>
      <c r="GR829" s="254"/>
      <c r="GS829" s="254"/>
      <c r="GT829" s="254"/>
      <c r="GU829" s="184"/>
      <c r="GV829" s="184"/>
      <c r="GW829" s="184"/>
      <c r="GX829" s="184"/>
      <c r="GY829" s="184"/>
      <c r="GZ829" s="184"/>
    </row>
    <row r="830" spans="1:241" x14ac:dyDescent="0.25">
      <c r="A830" s="156"/>
      <c r="GA830" s="254"/>
      <c r="GB830" s="254"/>
      <c r="GC830" s="254"/>
      <c r="GD830" s="254"/>
      <c r="GE830" s="254"/>
      <c r="GF830" s="254"/>
      <c r="GG830" s="254"/>
      <c r="GH830" s="254"/>
      <c r="GI830" s="254"/>
      <c r="GJ830" s="254"/>
      <c r="GK830" s="254"/>
      <c r="GL830" s="254"/>
      <c r="GM830" s="254"/>
      <c r="GN830" s="254"/>
      <c r="GO830" s="254"/>
      <c r="GP830" s="254"/>
      <c r="GQ830" s="254"/>
      <c r="GR830" s="254"/>
      <c r="GS830" s="254"/>
      <c r="GT830" s="254"/>
      <c r="GU830" s="184"/>
      <c r="GV830" s="184"/>
      <c r="GW830" s="184"/>
      <c r="GX830" s="184"/>
      <c r="GY830" s="184"/>
      <c r="GZ830" s="184"/>
    </row>
    <row r="831" spans="1:241" x14ac:dyDescent="0.25">
      <c r="A831" s="156"/>
      <c r="GA831" s="254"/>
      <c r="GB831" s="254"/>
      <c r="GC831" s="254"/>
      <c r="GD831" s="254"/>
      <c r="GE831" s="254"/>
      <c r="GF831" s="254"/>
      <c r="GG831" s="254"/>
      <c r="GH831" s="254"/>
      <c r="GI831" s="254"/>
      <c r="GJ831" s="254"/>
      <c r="GK831" s="254"/>
      <c r="GL831" s="254"/>
      <c r="GM831" s="254"/>
      <c r="GN831" s="254"/>
      <c r="GO831" s="254"/>
      <c r="GP831" s="254"/>
      <c r="GQ831" s="254"/>
      <c r="GR831" s="254"/>
      <c r="GS831" s="254"/>
      <c r="GT831" s="254"/>
      <c r="GU831" s="184"/>
      <c r="GV831" s="184"/>
      <c r="GW831" s="184"/>
      <c r="GX831" s="184"/>
      <c r="GY831" s="184"/>
      <c r="GZ831" s="184"/>
    </row>
    <row r="832" spans="1:241" x14ac:dyDescent="0.25">
      <c r="A832" s="156"/>
      <c r="GA832" s="254"/>
      <c r="GB832" s="254"/>
      <c r="GC832" s="254"/>
      <c r="GD832" s="254"/>
      <c r="GE832" s="254"/>
      <c r="GF832" s="254"/>
      <c r="GG832" s="254"/>
      <c r="GH832" s="254"/>
      <c r="GI832" s="254"/>
      <c r="GJ832" s="254"/>
      <c r="GK832" s="254"/>
      <c r="GL832" s="254"/>
      <c r="GM832" s="254"/>
      <c r="GN832" s="254"/>
      <c r="GO832" s="254"/>
      <c r="GP832" s="254"/>
      <c r="GQ832" s="254"/>
      <c r="GR832" s="254"/>
      <c r="GS832" s="254"/>
      <c r="GT832" s="254"/>
      <c r="GU832" s="184"/>
      <c r="GV832" s="184"/>
      <c r="GW832" s="184"/>
      <c r="GX832" s="184"/>
      <c r="GY832" s="184"/>
      <c r="GZ832" s="184"/>
    </row>
    <row r="833" spans="1:208" x14ac:dyDescent="0.25">
      <c r="A833" s="156"/>
      <c r="GA833" s="254"/>
      <c r="GB833" s="254"/>
      <c r="GC833" s="254"/>
      <c r="GD833" s="254"/>
      <c r="GE833" s="254"/>
      <c r="GF833" s="254"/>
      <c r="GG833" s="254"/>
      <c r="GH833" s="254"/>
      <c r="GI833" s="254"/>
      <c r="GJ833" s="254"/>
      <c r="GK833" s="254"/>
      <c r="GL833" s="254"/>
      <c r="GM833" s="254"/>
      <c r="GN833" s="254"/>
      <c r="GO833" s="254"/>
      <c r="GP833" s="254"/>
      <c r="GQ833" s="254"/>
      <c r="GR833" s="254"/>
      <c r="GS833" s="254"/>
      <c r="GT833" s="254"/>
      <c r="GU833" s="184"/>
      <c r="GV833" s="184"/>
      <c r="GW833" s="184"/>
      <c r="GX833" s="184"/>
      <c r="GY833" s="184"/>
      <c r="GZ833" s="184"/>
    </row>
    <row r="834" spans="1:208" x14ac:dyDescent="0.25">
      <c r="A834" s="156"/>
      <c r="GA834" s="254"/>
      <c r="GB834" s="254"/>
      <c r="GC834" s="254"/>
      <c r="GD834" s="254"/>
      <c r="GE834" s="254"/>
      <c r="GF834" s="254"/>
      <c r="GG834" s="254"/>
      <c r="GH834" s="254"/>
      <c r="GI834" s="254"/>
      <c r="GJ834" s="254"/>
      <c r="GK834" s="254"/>
      <c r="GL834" s="254"/>
      <c r="GM834" s="254"/>
      <c r="GN834" s="254"/>
      <c r="GO834" s="254"/>
      <c r="GP834" s="254"/>
      <c r="GQ834" s="254"/>
      <c r="GR834" s="254"/>
      <c r="GS834" s="254"/>
      <c r="GT834" s="254"/>
      <c r="GU834" s="184"/>
      <c r="GV834" s="184"/>
      <c r="GW834" s="184"/>
      <c r="GX834" s="184"/>
      <c r="GY834" s="184"/>
      <c r="GZ834" s="184"/>
    </row>
    <row r="835" spans="1:208" x14ac:dyDescent="0.25">
      <c r="A835" s="156"/>
      <c r="GA835" s="254"/>
      <c r="GB835" s="254"/>
      <c r="GC835" s="254"/>
      <c r="GD835" s="254"/>
      <c r="GE835" s="254"/>
      <c r="GF835" s="254"/>
      <c r="GG835" s="254"/>
      <c r="GH835" s="254"/>
      <c r="GI835" s="254"/>
      <c r="GJ835" s="254"/>
      <c r="GK835" s="254"/>
      <c r="GL835" s="254"/>
      <c r="GM835" s="254"/>
      <c r="GN835" s="254"/>
      <c r="GO835" s="254"/>
      <c r="GP835" s="254"/>
      <c r="GQ835" s="254"/>
      <c r="GR835" s="254"/>
      <c r="GS835" s="254"/>
      <c r="GT835" s="254"/>
      <c r="GU835" s="184"/>
      <c r="GV835" s="184"/>
      <c r="GW835" s="184"/>
      <c r="GX835" s="184"/>
      <c r="GY835" s="184"/>
      <c r="GZ835" s="184"/>
    </row>
    <row r="836" spans="1:208" x14ac:dyDescent="0.25">
      <c r="A836" s="156"/>
      <c r="GA836" s="254"/>
      <c r="GB836" s="254"/>
      <c r="GC836" s="254"/>
      <c r="GD836" s="254"/>
      <c r="GE836" s="254"/>
      <c r="GF836" s="254"/>
      <c r="GG836" s="254"/>
      <c r="GH836" s="254"/>
      <c r="GI836" s="254"/>
      <c r="GJ836" s="254"/>
      <c r="GK836" s="254"/>
      <c r="GL836" s="254"/>
      <c r="GM836" s="254"/>
      <c r="GN836" s="254"/>
      <c r="GO836" s="254"/>
      <c r="GP836" s="254"/>
      <c r="GQ836" s="254"/>
      <c r="GR836" s="254"/>
      <c r="GS836" s="254"/>
      <c r="GT836" s="254"/>
      <c r="GU836" s="184"/>
      <c r="GV836" s="184"/>
      <c r="GW836" s="184"/>
      <c r="GX836" s="184"/>
      <c r="GY836" s="184"/>
      <c r="GZ836" s="184"/>
    </row>
    <row r="837" spans="1:208" x14ac:dyDescent="0.25">
      <c r="A837" s="156"/>
      <c r="GA837" s="254"/>
      <c r="GB837" s="254"/>
      <c r="GC837" s="254"/>
      <c r="GD837" s="254"/>
      <c r="GE837" s="254"/>
      <c r="GF837" s="254"/>
      <c r="GG837" s="254"/>
      <c r="GH837" s="254"/>
      <c r="GI837" s="254"/>
      <c r="GJ837" s="254"/>
      <c r="GK837" s="254"/>
      <c r="GL837" s="254"/>
      <c r="GM837" s="254"/>
      <c r="GN837" s="254"/>
      <c r="GO837" s="254"/>
      <c r="GP837" s="254"/>
      <c r="GQ837" s="254"/>
      <c r="GR837" s="254"/>
      <c r="GS837" s="254"/>
      <c r="GT837" s="254"/>
      <c r="GU837" s="184"/>
      <c r="GV837" s="184"/>
      <c r="GW837" s="184"/>
      <c r="GX837" s="184"/>
      <c r="GY837" s="184"/>
      <c r="GZ837" s="184"/>
    </row>
    <row r="838" spans="1:208" x14ac:dyDescent="0.25">
      <c r="A838" s="156"/>
      <c r="GA838" s="254"/>
      <c r="GB838" s="254"/>
      <c r="GC838" s="254"/>
      <c r="GD838" s="254"/>
      <c r="GE838" s="254"/>
      <c r="GF838" s="254"/>
      <c r="GG838" s="254"/>
      <c r="GH838" s="254"/>
      <c r="GI838" s="254"/>
      <c r="GJ838" s="254"/>
      <c r="GK838" s="254"/>
      <c r="GL838" s="254"/>
      <c r="GM838" s="254"/>
      <c r="GN838" s="254"/>
      <c r="GO838" s="254"/>
      <c r="GP838" s="254"/>
      <c r="GQ838" s="254"/>
      <c r="GR838" s="254"/>
      <c r="GS838" s="254"/>
      <c r="GT838" s="254"/>
      <c r="GU838" s="184"/>
      <c r="GV838" s="184"/>
      <c r="GW838" s="184"/>
      <c r="GX838" s="184"/>
      <c r="GY838" s="184"/>
      <c r="GZ838" s="184"/>
    </row>
    <row r="839" spans="1:208" x14ac:dyDescent="0.25">
      <c r="A839" s="156"/>
      <c r="GA839" s="254"/>
      <c r="GB839" s="254"/>
      <c r="GC839" s="254"/>
      <c r="GD839" s="254"/>
      <c r="GE839" s="254"/>
      <c r="GF839" s="254"/>
      <c r="GG839" s="254"/>
      <c r="GH839" s="254"/>
      <c r="GI839" s="254"/>
      <c r="GJ839" s="254"/>
      <c r="GK839" s="254"/>
      <c r="GL839" s="254"/>
      <c r="GM839" s="254"/>
      <c r="GN839" s="254"/>
      <c r="GO839" s="254"/>
      <c r="GP839" s="254"/>
      <c r="GQ839" s="254"/>
      <c r="GR839" s="254"/>
      <c r="GS839" s="254"/>
      <c r="GT839" s="254"/>
      <c r="GU839" s="184"/>
      <c r="GV839" s="184"/>
      <c r="GW839" s="184"/>
      <c r="GX839" s="184"/>
      <c r="GY839" s="184"/>
      <c r="GZ839" s="184"/>
    </row>
    <row r="840" spans="1:208" x14ac:dyDescent="0.25">
      <c r="A840" s="156"/>
      <c r="GA840" s="254"/>
      <c r="GB840" s="254"/>
      <c r="GC840" s="254"/>
      <c r="GD840" s="254"/>
      <c r="GE840" s="254"/>
      <c r="GF840" s="254"/>
      <c r="GG840" s="254"/>
      <c r="GH840" s="254"/>
      <c r="GI840" s="254"/>
      <c r="GJ840" s="254"/>
      <c r="GK840" s="254"/>
      <c r="GL840" s="254"/>
      <c r="GM840" s="254"/>
      <c r="GN840" s="254"/>
      <c r="GO840" s="254"/>
      <c r="GP840" s="254"/>
      <c r="GQ840" s="254"/>
      <c r="GR840" s="254"/>
      <c r="GS840" s="254"/>
      <c r="GT840" s="254"/>
      <c r="GU840" s="184"/>
      <c r="GV840" s="184"/>
      <c r="GW840" s="184"/>
      <c r="GX840" s="184"/>
      <c r="GY840" s="184"/>
      <c r="GZ840" s="184"/>
    </row>
    <row r="841" spans="1:208" x14ac:dyDescent="0.25">
      <c r="A841" s="156"/>
      <c r="GA841" s="254"/>
      <c r="GB841" s="254"/>
      <c r="GC841" s="254"/>
      <c r="GD841" s="254"/>
      <c r="GE841" s="254"/>
      <c r="GF841" s="254"/>
      <c r="GG841" s="254"/>
      <c r="GH841" s="254"/>
      <c r="GI841" s="254"/>
      <c r="GJ841" s="254"/>
      <c r="GK841" s="254"/>
      <c r="GL841" s="254"/>
      <c r="GM841" s="254"/>
      <c r="GN841" s="254"/>
      <c r="GO841" s="254"/>
      <c r="GP841" s="254"/>
      <c r="GQ841" s="254"/>
      <c r="GR841" s="254"/>
      <c r="GS841" s="254"/>
      <c r="GT841" s="254"/>
      <c r="GU841" s="184"/>
      <c r="GV841" s="184"/>
      <c r="GW841" s="184"/>
      <c r="GX841" s="184"/>
      <c r="GY841" s="184"/>
      <c r="GZ841" s="184"/>
    </row>
    <row r="842" spans="1:208" x14ac:dyDescent="0.25">
      <c r="A842" s="156"/>
      <c r="GA842" s="254"/>
      <c r="GB842" s="254"/>
      <c r="GC842" s="254"/>
      <c r="GD842" s="254"/>
      <c r="GE842" s="254"/>
      <c r="GF842" s="254"/>
      <c r="GG842" s="254"/>
      <c r="GH842" s="254"/>
      <c r="GI842" s="254"/>
      <c r="GJ842" s="254"/>
      <c r="GK842" s="254"/>
      <c r="GL842" s="254"/>
      <c r="GM842" s="254"/>
      <c r="GN842" s="254"/>
      <c r="GO842" s="254"/>
      <c r="GP842" s="254"/>
      <c r="GQ842" s="254"/>
      <c r="GR842" s="254"/>
      <c r="GS842" s="254"/>
      <c r="GT842" s="254"/>
      <c r="GU842" s="184"/>
      <c r="GV842" s="184"/>
      <c r="GW842" s="184"/>
      <c r="GX842" s="184"/>
      <c r="GY842" s="184"/>
      <c r="GZ842" s="184"/>
    </row>
    <row r="843" spans="1:208" x14ac:dyDescent="0.25">
      <c r="A843" s="156"/>
      <c r="GA843" s="254"/>
      <c r="GB843" s="254"/>
      <c r="GC843" s="254"/>
      <c r="GD843" s="254"/>
      <c r="GE843" s="254"/>
      <c r="GF843" s="254"/>
      <c r="GG843" s="254"/>
      <c r="GH843" s="254"/>
      <c r="GI843" s="254"/>
      <c r="GJ843" s="254"/>
      <c r="GK843" s="254"/>
      <c r="GL843" s="254"/>
      <c r="GM843" s="254"/>
      <c r="GN843" s="254"/>
      <c r="GO843" s="254"/>
      <c r="GP843" s="254"/>
      <c r="GQ843" s="254"/>
      <c r="GR843" s="254"/>
      <c r="GS843" s="254"/>
      <c r="GT843" s="254"/>
      <c r="GU843" s="184"/>
      <c r="GV843" s="184"/>
      <c r="GW843" s="184"/>
      <c r="GX843" s="184"/>
      <c r="GY843" s="184"/>
      <c r="GZ843" s="184"/>
    </row>
    <row r="844" spans="1:208" x14ac:dyDescent="0.25">
      <c r="A844" s="156"/>
      <c r="GA844" s="254"/>
      <c r="GB844" s="254"/>
      <c r="GC844" s="254"/>
      <c r="GD844" s="254"/>
      <c r="GE844" s="254"/>
      <c r="GF844" s="254"/>
      <c r="GG844" s="254"/>
      <c r="GH844" s="254"/>
      <c r="GI844" s="254"/>
      <c r="GJ844" s="254"/>
      <c r="GK844" s="254"/>
      <c r="GL844" s="254"/>
      <c r="GM844" s="254"/>
      <c r="GN844" s="254"/>
      <c r="GO844" s="254"/>
      <c r="GP844" s="254"/>
      <c r="GQ844" s="254"/>
      <c r="GR844" s="254"/>
      <c r="GS844" s="254"/>
      <c r="GT844" s="254"/>
      <c r="GU844" s="184"/>
      <c r="GV844" s="184"/>
      <c r="GW844" s="184"/>
      <c r="GX844" s="184"/>
      <c r="GY844" s="184"/>
      <c r="GZ844" s="184"/>
    </row>
    <row r="845" spans="1:208" x14ac:dyDescent="0.25">
      <c r="A845" s="156"/>
      <c r="GA845" s="254"/>
      <c r="GB845" s="254"/>
      <c r="GC845" s="254"/>
      <c r="GD845" s="254"/>
      <c r="GE845" s="254"/>
      <c r="GF845" s="254"/>
      <c r="GG845" s="254"/>
      <c r="GH845" s="254"/>
      <c r="GI845" s="254"/>
      <c r="GJ845" s="254"/>
      <c r="GK845" s="254"/>
      <c r="GL845" s="254"/>
      <c r="GM845" s="254"/>
      <c r="GN845" s="254"/>
      <c r="GO845" s="254"/>
      <c r="GP845" s="254"/>
      <c r="GQ845" s="254"/>
      <c r="GR845" s="254"/>
      <c r="GS845" s="254"/>
      <c r="GT845" s="254"/>
      <c r="GU845" s="184"/>
      <c r="GV845" s="184"/>
      <c r="GW845" s="184"/>
      <c r="GX845" s="184"/>
      <c r="GY845" s="184"/>
      <c r="GZ845" s="184"/>
    </row>
    <row r="846" spans="1:208" x14ac:dyDescent="0.25">
      <c r="A846" s="156"/>
      <c r="GA846" s="254"/>
      <c r="GB846" s="254"/>
      <c r="GC846" s="254"/>
      <c r="GD846" s="254"/>
      <c r="GE846" s="254"/>
      <c r="GF846" s="254"/>
      <c r="GG846" s="254"/>
      <c r="GH846" s="254"/>
      <c r="GI846" s="254"/>
      <c r="GJ846" s="254"/>
      <c r="GK846" s="254"/>
      <c r="GL846" s="254"/>
      <c r="GM846" s="254"/>
      <c r="GN846" s="254"/>
      <c r="GO846" s="254"/>
      <c r="GP846" s="254"/>
      <c r="GQ846" s="254"/>
      <c r="GR846" s="254"/>
      <c r="GS846" s="254"/>
      <c r="GT846" s="254"/>
      <c r="GU846" s="184"/>
      <c r="GV846" s="184"/>
      <c r="GW846" s="184"/>
      <c r="GX846" s="184"/>
      <c r="GY846" s="184"/>
      <c r="GZ846" s="184"/>
    </row>
    <row r="847" spans="1:208" x14ac:dyDescent="0.25">
      <c r="A847" s="156"/>
      <c r="GA847" s="254"/>
      <c r="GB847" s="254"/>
      <c r="GC847" s="254"/>
      <c r="GD847" s="254"/>
      <c r="GE847" s="254"/>
      <c r="GF847" s="254"/>
      <c r="GG847" s="254"/>
      <c r="GH847" s="254"/>
      <c r="GI847" s="254"/>
      <c r="GJ847" s="254"/>
      <c r="GK847" s="254"/>
      <c r="GL847" s="254"/>
      <c r="GM847" s="254"/>
      <c r="GN847" s="254"/>
      <c r="GO847" s="254"/>
      <c r="GP847" s="254"/>
      <c r="GQ847" s="254"/>
      <c r="GR847" s="254"/>
      <c r="GS847" s="254"/>
      <c r="GT847" s="254"/>
      <c r="GU847" s="184"/>
      <c r="GV847" s="184"/>
      <c r="GW847" s="184"/>
      <c r="GX847" s="184"/>
      <c r="GY847" s="184"/>
      <c r="GZ847" s="184"/>
    </row>
    <row r="848" spans="1:208" x14ac:dyDescent="0.25">
      <c r="A848" s="156"/>
      <c r="GA848" s="254"/>
      <c r="GB848" s="254"/>
      <c r="GC848" s="254"/>
      <c r="GD848" s="254"/>
      <c r="GE848" s="254"/>
      <c r="GF848" s="254"/>
      <c r="GG848" s="254"/>
      <c r="GH848" s="254"/>
      <c r="GI848" s="254"/>
      <c r="GJ848" s="254"/>
      <c r="GK848" s="254"/>
      <c r="GL848" s="254"/>
      <c r="GM848" s="254"/>
      <c r="GN848" s="254"/>
      <c r="GO848" s="254"/>
      <c r="GP848" s="254"/>
      <c r="GQ848" s="254"/>
      <c r="GR848" s="254"/>
      <c r="GS848" s="254"/>
      <c r="GT848" s="254"/>
      <c r="GU848" s="184"/>
      <c r="GV848" s="184"/>
      <c r="GW848" s="184"/>
      <c r="GX848" s="184"/>
      <c r="GY848" s="184"/>
      <c r="GZ848" s="184"/>
    </row>
    <row r="849" spans="1:208" x14ac:dyDescent="0.25">
      <c r="A849" s="156"/>
      <c r="GA849" s="254"/>
      <c r="GB849" s="254"/>
      <c r="GC849" s="254"/>
      <c r="GD849" s="254"/>
      <c r="GE849" s="254"/>
      <c r="GF849" s="254"/>
      <c r="GG849" s="254"/>
      <c r="GH849" s="254"/>
      <c r="GI849" s="254"/>
      <c r="GJ849" s="254"/>
      <c r="GK849" s="254"/>
      <c r="GL849" s="254"/>
      <c r="GM849" s="254"/>
      <c r="GN849" s="254"/>
      <c r="GO849" s="254"/>
      <c r="GP849" s="254"/>
      <c r="GQ849" s="254"/>
      <c r="GR849" s="254"/>
      <c r="GS849" s="254"/>
      <c r="GT849" s="254"/>
      <c r="GU849" s="184"/>
      <c r="GV849" s="184"/>
      <c r="GW849" s="184"/>
      <c r="GX849" s="184"/>
      <c r="GY849" s="184"/>
      <c r="GZ849" s="184"/>
    </row>
    <row r="850" spans="1:208" x14ac:dyDescent="0.25">
      <c r="A850" s="156"/>
      <c r="GA850" s="254"/>
      <c r="GB850" s="254"/>
      <c r="GC850" s="254"/>
      <c r="GD850" s="254"/>
      <c r="GE850" s="254"/>
      <c r="GF850" s="254"/>
      <c r="GG850" s="254"/>
      <c r="GH850" s="254"/>
      <c r="GI850" s="254"/>
      <c r="GJ850" s="254"/>
      <c r="GK850" s="254"/>
      <c r="GL850" s="254"/>
      <c r="GM850" s="254"/>
      <c r="GN850" s="254"/>
      <c r="GO850" s="254"/>
      <c r="GP850" s="254"/>
      <c r="GQ850" s="254"/>
      <c r="GR850" s="254"/>
      <c r="GS850" s="254"/>
      <c r="GT850" s="254"/>
      <c r="GU850" s="184"/>
      <c r="GV850" s="184"/>
      <c r="GW850" s="184"/>
      <c r="GX850" s="184"/>
      <c r="GY850" s="184"/>
      <c r="GZ850" s="184"/>
    </row>
    <row r="851" spans="1:208" x14ac:dyDescent="0.25">
      <c r="A851" s="156"/>
      <c r="GA851" s="254"/>
      <c r="GB851" s="254"/>
      <c r="GC851" s="254"/>
      <c r="GD851" s="254"/>
      <c r="GE851" s="254"/>
      <c r="GF851" s="254"/>
      <c r="GG851" s="254"/>
      <c r="GH851" s="254"/>
      <c r="GI851" s="254"/>
      <c r="GJ851" s="254"/>
      <c r="GK851" s="254"/>
      <c r="GL851" s="254"/>
      <c r="GM851" s="254"/>
      <c r="GN851" s="254"/>
      <c r="GO851" s="254"/>
      <c r="GP851" s="254"/>
      <c r="GQ851" s="254"/>
      <c r="GR851" s="254"/>
      <c r="GS851" s="254"/>
      <c r="GT851" s="254"/>
      <c r="GU851" s="184"/>
      <c r="GV851" s="184"/>
      <c r="GW851" s="184"/>
      <c r="GX851" s="184"/>
      <c r="GY851" s="184"/>
      <c r="GZ851" s="184"/>
    </row>
    <row r="852" spans="1:208" x14ac:dyDescent="0.25">
      <c r="A852" s="156"/>
      <c r="GA852" s="254"/>
      <c r="GB852" s="254"/>
      <c r="GC852" s="254"/>
      <c r="GD852" s="254"/>
      <c r="GE852" s="254"/>
      <c r="GF852" s="254"/>
      <c r="GG852" s="254"/>
      <c r="GH852" s="254"/>
      <c r="GI852" s="254"/>
      <c r="GJ852" s="254"/>
      <c r="GK852" s="254"/>
      <c r="GL852" s="254"/>
      <c r="GM852" s="254"/>
      <c r="GN852" s="254"/>
      <c r="GO852" s="254"/>
      <c r="GP852" s="254"/>
      <c r="GQ852" s="254"/>
      <c r="GR852" s="254"/>
      <c r="GS852" s="254"/>
      <c r="GT852" s="254"/>
      <c r="GU852" s="184"/>
      <c r="GV852" s="184"/>
      <c r="GW852" s="184"/>
      <c r="GX852" s="184"/>
      <c r="GY852" s="184"/>
      <c r="GZ852" s="184"/>
    </row>
    <row r="853" spans="1:208" x14ac:dyDescent="0.25">
      <c r="A853" s="156"/>
      <c r="GA853" s="254"/>
      <c r="GB853" s="254"/>
      <c r="GC853" s="254"/>
      <c r="GD853" s="254"/>
      <c r="GE853" s="254"/>
      <c r="GF853" s="254"/>
      <c r="GG853" s="254"/>
      <c r="GH853" s="254"/>
      <c r="GI853" s="254"/>
      <c r="GJ853" s="254"/>
      <c r="GK853" s="254"/>
      <c r="GL853" s="254"/>
      <c r="GM853" s="254"/>
      <c r="GN853" s="254"/>
      <c r="GO853" s="254"/>
      <c r="GP853" s="254"/>
      <c r="GQ853" s="254"/>
      <c r="GR853" s="254"/>
      <c r="GS853" s="254"/>
      <c r="GT853" s="254"/>
      <c r="GU853" s="184"/>
      <c r="GV853" s="184"/>
      <c r="GW853" s="184"/>
      <c r="GX853" s="184"/>
      <c r="GY853" s="184"/>
      <c r="GZ853" s="184"/>
    </row>
    <row r="854" spans="1:208" x14ac:dyDescent="0.25">
      <c r="A854" s="156"/>
      <c r="GA854" s="254"/>
      <c r="GB854" s="254"/>
      <c r="GC854" s="254"/>
      <c r="GD854" s="254"/>
      <c r="GE854" s="254"/>
      <c r="GF854" s="254"/>
      <c r="GG854" s="254"/>
      <c r="GH854" s="254"/>
      <c r="GI854" s="254"/>
      <c r="GJ854" s="254"/>
      <c r="GK854" s="254"/>
      <c r="GL854" s="254"/>
      <c r="GM854" s="254"/>
      <c r="GN854" s="254"/>
      <c r="GO854" s="254"/>
      <c r="GP854" s="254"/>
      <c r="GQ854" s="254"/>
      <c r="GR854" s="254"/>
      <c r="GS854" s="254"/>
      <c r="GT854" s="254"/>
      <c r="GU854" s="184"/>
      <c r="GV854" s="184"/>
      <c r="GW854" s="184"/>
      <c r="GX854" s="184"/>
      <c r="GY854" s="184"/>
      <c r="GZ854" s="184"/>
    </row>
    <row r="855" spans="1:208" x14ac:dyDescent="0.25">
      <c r="A855" s="156"/>
      <c r="GA855" s="254"/>
      <c r="GB855" s="254"/>
      <c r="GC855" s="254"/>
      <c r="GD855" s="254"/>
      <c r="GE855" s="254"/>
      <c r="GF855" s="254"/>
      <c r="GG855" s="254"/>
      <c r="GH855" s="254"/>
      <c r="GI855" s="254"/>
      <c r="GJ855" s="254"/>
      <c r="GK855" s="254"/>
      <c r="GL855" s="254"/>
      <c r="GM855" s="254"/>
      <c r="GN855" s="254"/>
      <c r="GO855" s="254"/>
      <c r="GP855" s="254"/>
      <c r="GQ855" s="254"/>
      <c r="GR855" s="254"/>
      <c r="GS855" s="254"/>
      <c r="GT855" s="254"/>
      <c r="GU855" s="184"/>
      <c r="GV855" s="184"/>
      <c r="GW855" s="184"/>
      <c r="GX855" s="184"/>
      <c r="GY855" s="184"/>
      <c r="GZ855" s="184"/>
    </row>
    <row r="856" spans="1:208" x14ac:dyDescent="0.25">
      <c r="A856" s="156"/>
      <c r="GA856" s="254"/>
      <c r="GB856" s="254"/>
      <c r="GC856" s="254"/>
      <c r="GD856" s="254"/>
      <c r="GE856" s="254"/>
      <c r="GF856" s="254"/>
      <c r="GG856" s="254"/>
      <c r="GH856" s="254"/>
      <c r="GI856" s="254"/>
      <c r="GJ856" s="254"/>
      <c r="GK856" s="254"/>
      <c r="GL856" s="254"/>
      <c r="GM856" s="254"/>
      <c r="GN856" s="254"/>
      <c r="GO856" s="254"/>
      <c r="GP856" s="254"/>
      <c r="GQ856" s="254"/>
      <c r="GR856" s="254"/>
      <c r="GS856" s="254"/>
      <c r="GT856" s="254"/>
      <c r="GU856" s="184"/>
      <c r="GV856" s="184"/>
      <c r="GW856" s="184"/>
      <c r="GX856" s="184"/>
      <c r="GY856" s="184"/>
      <c r="GZ856" s="184"/>
    </row>
    <row r="857" spans="1:208" x14ac:dyDescent="0.25">
      <c r="A857" s="156"/>
      <c r="GA857" s="254"/>
      <c r="GB857" s="254"/>
      <c r="GC857" s="254"/>
      <c r="GD857" s="254"/>
      <c r="GE857" s="254"/>
      <c r="GF857" s="254"/>
      <c r="GG857" s="254"/>
      <c r="GH857" s="254"/>
      <c r="GI857" s="254"/>
      <c r="GJ857" s="254"/>
      <c r="GK857" s="254"/>
      <c r="GL857" s="254"/>
      <c r="GM857" s="254"/>
      <c r="GN857" s="254"/>
      <c r="GO857" s="254"/>
      <c r="GP857" s="254"/>
      <c r="GQ857" s="254"/>
      <c r="GR857" s="254"/>
      <c r="GS857" s="254"/>
      <c r="GT857" s="254"/>
      <c r="GU857" s="184"/>
      <c r="GV857" s="184"/>
      <c r="GW857" s="184"/>
      <c r="GX857" s="184"/>
      <c r="GY857" s="184"/>
      <c r="GZ857" s="184"/>
    </row>
    <row r="858" spans="1:208" x14ac:dyDescent="0.25">
      <c r="A858" s="156"/>
      <c r="GA858" s="254"/>
      <c r="GB858" s="254"/>
      <c r="GC858" s="254"/>
      <c r="GD858" s="254"/>
      <c r="GE858" s="254"/>
      <c r="GF858" s="254"/>
      <c r="GG858" s="254"/>
      <c r="GH858" s="254"/>
      <c r="GI858" s="254"/>
      <c r="GJ858" s="254"/>
      <c r="GK858" s="254"/>
      <c r="GL858" s="254"/>
      <c r="GM858" s="254"/>
      <c r="GN858" s="254"/>
      <c r="GO858" s="254"/>
      <c r="GP858" s="254"/>
      <c r="GQ858" s="254"/>
      <c r="GR858" s="254"/>
      <c r="GS858" s="254"/>
      <c r="GT858" s="254"/>
      <c r="GU858" s="184"/>
      <c r="GV858" s="184"/>
      <c r="GW858" s="184"/>
      <c r="GX858" s="184"/>
      <c r="GY858" s="184"/>
      <c r="GZ858" s="184"/>
    </row>
    <row r="859" spans="1:208" x14ac:dyDescent="0.25">
      <c r="A859" s="156"/>
      <c r="GA859" s="254"/>
      <c r="GB859" s="254"/>
      <c r="GC859" s="254"/>
      <c r="GD859" s="254"/>
      <c r="GE859" s="254"/>
      <c r="GF859" s="254"/>
      <c r="GG859" s="254"/>
      <c r="GH859" s="254"/>
      <c r="GI859" s="254"/>
      <c r="GJ859" s="254"/>
      <c r="GK859" s="254"/>
      <c r="GL859" s="254"/>
      <c r="GM859" s="254"/>
      <c r="GN859" s="254"/>
      <c r="GO859" s="254"/>
      <c r="GP859" s="254"/>
      <c r="GQ859" s="254"/>
      <c r="GR859" s="254"/>
      <c r="GS859" s="254"/>
      <c r="GT859" s="254"/>
      <c r="GU859" s="184"/>
      <c r="GV859" s="184"/>
      <c r="GW859" s="184"/>
      <c r="GX859" s="184"/>
      <c r="GY859" s="184"/>
      <c r="GZ859" s="184"/>
    </row>
    <row r="860" spans="1:208" x14ac:dyDescent="0.25">
      <c r="A860" s="156"/>
      <c r="GA860" s="254"/>
      <c r="GB860" s="254"/>
      <c r="GC860" s="254"/>
      <c r="GD860" s="254"/>
      <c r="GE860" s="254"/>
      <c r="GF860" s="254"/>
      <c r="GG860" s="254"/>
      <c r="GH860" s="254"/>
      <c r="GI860" s="254"/>
      <c r="GJ860" s="254"/>
      <c r="GK860" s="254"/>
      <c r="GL860" s="254"/>
      <c r="GM860" s="254"/>
      <c r="GN860" s="254"/>
      <c r="GO860" s="254"/>
      <c r="GP860" s="254"/>
      <c r="GQ860" s="254"/>
      <c r="GR860" s="254"/>
      <c r="GS860" s="254"/>
      <c r="GT860" s="254"/>
      <c r="GU860" s="184"/>
      <c r="GV860" s="184"/>
      <c r="GW860" s="184"/>
      <c r="GX860" s="184"/>
      <c r="GY860" s="184"/>
      <c r="GZ860" s="184"/>
    </row>
    <row r="861" spans="1:208" x14ac:dyDescent="0.25">
      <c r="A861" s="156"/>
      <c r="GA861" s="254"/>
      <c r="GB861" s="254"/>
      <c r="GC861" s="254"/>
      <c r="GD861" s="254"/>
      <c r="GE861" s="254"/>
      <c r="GF861" s="254"/>
      <c r="GG861" s="254"/>
      <c r="GH861" s="254"/>
      <c r="GI861" s="254"/>
      <c r="GJ861" s="254"/>
      <c r="GK861" s="254"/>
      <c r="GL861" s="254"/>
      <c r="GM861" s="254"/>
      <c r="GN861" s="254"/>
      <c r="GO861" s="254"/>
      <c r="GP861" s="254"/>
      <c r="GQ861" s="254"/>
      <c r="GR861" s="254"/>
      <c r="GS861" s="254"/>
      <c r="GT861" s="254"/>
      <c r="GU861" s="184"/>
      <c r="GV861" s="184"/>
      <c r="GW861" s="184"/>
      <c r="GX861" s="184"/>
      <c r="GY861" s="184"/>
      <c r="GZ861" s="184"/>
    </row>
    <row r="862" spans="1:208" x14ac:dyDescent="0.25">
      <c r="A862" s="156"/>
      <c r="GA862" s="254"/>
      <c r="GB862" s="254"/>
      <c r="GC862" s="254"/>
      <c r="GD862" s="254"/>
      <c r="GE862" s="254"/>
      <c r="GF862" s="254"/>
      <c r="GG862" s="254"/>
      <c r="GH862" s="254"/>
      <c r="GI862" s="254"/>
      <c r="GJ862" s="254"/>
      <c r="GK862" s="254"/>
      <c r="GL862" s="254"/>
      <c r="GM862" s="254"/>
      <c r="GN862" s="254"/>
      <c r="GO862" s="254"/>
      <c r="GP862" s="254"/>
      <c r="GQ862" s="254"/>
      <c r="GR862" s="254"/>
      <c r="GS862" s="254"/>
      <c r="GT862" s="254"/>
      <c r="GU862" s="184"/>
      <c r="GV862" s="184"/>
      <c r="GW862" s="184"/>
      <c r="GX862" s="184"/>
      <c r="GY862" s="184"/>
      <c r="GZ862" s="184"/>
    </row>
    <row r="863" spans="1:208" x14ac:dyDescent="0.25">
      <c r="A863" s="156"/>
      <c r="GA863" s="254"/>
      <c r="GB863" s="254"/>
      <c r="GC863" s="254"/>
      <c r="GD863" s="254"/>
      <c r="GE863" s="254"/>
      <c r="GF863" s="254"/>
      <c r="GG863" s="254"/>
      <c r="GH863" s="254"/>
      <c r="GI863" s="254"/>
      <c r="GJ863" s="254"/>
      <c r="GK863" s="254"/>
      <c r="GL863" s="254"/>
      <c r="GM863" s="254"/>
      <c r="GN863" s="254"/>
      <c r="GO863" s="254"/>
      <c r="GP863" s="254"/>
      <c r="GQ863" s="254"/>
      <c r="GR863" s="254"/>
      <c r="GS863" s="254"/>
      <c r="GT863" s="254"/>
      <c r="GU863" s="184"/>
      <c r="GV863" s="184"/>
      <c r="GW863" s="184"/>
      <c r="GX863" s="184"/>
      <c r="GY863" s="184"/>
      <c r="GZ863" s="184"/>
    </row>
    <row r="864" spans="1:208" x14ac:dyDescent="0.25">
      <c r="A864" s="156"/>
      <c r="GA864" s="254"/>
      <c r="GB864" s="254"/>
      <c r="GC864" s="254"/>
      <c r="GD864" s="254"/>
      <c r="GE864" s="254"/>
      <c r="GF864" s="254"/>
      <c r="GG864" s="254"/>
      <c r="GH864" s="254"/>
      <c r="GI864" s="254"/>
      <c r="GJ864" s="254"/>
      <c r="GK864" s="254"/>
      <c r="GL864" s="254"/>
      <c r="GM864" s="254"/>
      <c r="GN864" s="254"/>
      <c r="GO864" s="254"/>
      <c r="GP864" s="254"/>
      <c r="GQ864" s="254"/>
      <c r="GR864" s="254"/>
      <c r="GS864" s="254"/>
      <c r="GT864" s="254"/>
      <c r="GU864" s="184"/>
      <c r="GV864" s="184"/>
      <c r="GW864" s="184"/>
      <c r="GX864" s="184"/>
      <c r="GY864" s="184"/>
      <c r="GZ864" s="184"/>
    </row>
    <row r="865" spans="1:208" x14ac:dyDescent="0.25">
      <c r="A865" s="156"/>
      <c r="GA865" s="254"/>
      <c r="GB865" s="254"/>
      <c r="GC865" s="254"/>
      <c r="GD865" s="254"/>
      <c r="GE865" s="254"/>
      <c r="GF865" s="254"/>
      <c r="GG865" s="254"/>
      <c r="GH865" s="254"/>
      <c r="GI865" s="254"/>
      <c r="GJ865" s="254"/>
      <c r="GK865" s="254"/>
      <c r="GL865" s="254"/>
      <c r="GM865" s="254"/>
      <c r="GN865" s="254"/>
      <c r="GO865" s="254"/>
      <c r="GP865" s="254"/>
      <c r="GQ865" s="254"/>
      <c r="GR865" s="254"/>
      <c r="GS865" s="254"/>
      <c r="GT865" s="254"/>
      <c r="GU865" s="184"/>
      <c r="GV865" s="184"/>
      <c r="GW865" s="184"/>
      <c r="GX865" s="184"/>
      <c r="GY865" s="184"/>
      <c r="GZ865" s="184"/>
    </row>
    <row r="866" spans="1:208" x14ac:dyDescent="0.25">
      <c r="A866" s="156"/>
      <c r="GA866" s="254"/>
      <c r="GB866" s="254"/>
      <c r="GC866" s="254"/>
      <c r="GD866" s="254"/>
      <c r="GE866" s="254"/>
      <c r="GF866" s="254"/>
      <c r="GG866" s="254"/>
      <c r="GH866" s="254"/>
      <c r="GI866" s="254"/>
      <c r="GJ866" s="254"/>
      <c r="GK866" s="254"/>
      <c r="GL866" s="254"/>
      <c r="GM866" s="254"/>
      <c r="GN866" s="254"/>
      <c r="GO866" s="254"/>
      <c r="GP866" s="254"/>
      <c r="GQ866" s="254"/>
      <c r="GR866" s="254"/>
      <c r="GS866" s="254"/>
      <c r="GT866" s="254"/>
      <c r="GU866" s="184"/>
      <c r="GV866" s="184"/>
      <c r="GW866" s="184"/>
      <c r="GX866" s="184"/>
      <c r="GY866" s="184"/>
      <c r="GZ866" s="184"/>
    </row>
    <row r="867" spans="1:208" x14ac:dyDescent="0.25">
      <c r="A867" s="156"/>
      <c r="GA867" s="254"/>
      <c r="GB867" s="254"/>
      <c r="GC867" s="254"/>
      <c r="GD867" s="254"/>
      <c r="GE867" s="254"/>
      <c r="GF867" s="254"/>
      <c r="GG867" s="254"/>
      <c r="GH867" s="254"/>
      <c r="GI867" s="254"/>
      <c r="GJ867" s="254"/>
      <c r="GK867" s="254"/>
      <c r="GL867" s="254"/>
      <c r="GM867" s="254"/>
      <c r="GN867" s="254"/>
      <c r="GO867" s="254"/>
      <c r="GP867" s="254"/>
      <c r="GQ867" s="254"/>
      <c r="GR867" s="254"/>
      <c r="GS867" s="254"/>
      <c r="GT867" s="254"/>
      <c r="GU867" s="184"/>
      <c r="GV867" s="184"/>
      <c r="GW867" s="184"/>
      <c r="GX867" s="184"/>
      <c r="GY867" s="184"/>
      <c r="GZ867" s="184"/>
    </row>
    <row r="868" spans="1:208" x14ac:dyDescent="0.25">
      <c r="A868" s="156"/>
      <c r="GA868" s="254"/>
      <c r="GB868" s="254"/>
      <c r="GC868" s="254"/>
      <c r="GD868" s="254"/>
      <c r="GE868" s="254"/>
      <c r="GF868" s="254"/>
      <c r="GG868" s="254"/>
      <c r="GH868" s="254"/>
      <c r="GI868" s="254"/>
      <c r="GJ868" s="254"/>
      <c r="GK868" s="254"/>
      <c r="GL868" s="254"/>
      <c r="GM868" s="254"/>
      <c r="GN868" s="254"/>
      <c r="GO868" s="254"/>
      <c r="GP868" s="254"/>
      <c r="GQ868" s="254"/>
      <c r="GR868" s="254"/>
      <c r="GS868" s="254"/>
      <c r="GT868" s="254"/>
      <c r="GU868" s="184"/>
      <c r="GV868" s="184"/>
      <c r="GW868" s="184"/>
      <c r="GX868" s="184"/>
      <c r="GY868" s="184"/>
      <c r="GZ868" s="184"/>
    </row>
    <row r="869" spans="1:208" x14ac:dyDescent="0.25">
      <c r="A869" s="156"/>
      <c r="GA869" s="254"/>
      <c r="GB869" s="254"/>
      <c r="GC869" s="254"/>
      <c r="GD869" s="254"/>
      <c r="GE869" s="254"/>
      <c r="GF869" s="254"/>
      <c r="GG869" s="254"/>
      <c r="GH869" s="254"/>
      <c r="GI869" s="254"/>
      <c r="GJ869" s="254"/>
      <c r="GK869" s="254"/>
      <c r="GL869" s="254"/>
      <c r="GM869" s="254"/>
      <c r="GN869" s="254"/>
      <c r="GO869" s="254"/>
      <c r="GP869" s="254"/>
      <c r="GQ869" s="254"/>
      <c r="GR869" s="254"/>
      <c r="GS869" s="254"/>
      <c r="GT869" s="254"/>
      <c r="GU869" s="184"/>
      <c r="GV869" s="184"/>
      <c r="GW869" s="184"/>
      <c r="GX869" s="184"/>
      <c r="GY869" s="184"/>
      <c r="GZ869" s="184"/>
    </row>
    <row r="870" spans="1:208" x14ac:dyDescent="0.25">
      <c r="A870" s="156"/>
      <c r="GA870" s="254"/>
      <c r="GB870" s="254"/>
      <c r="GC870" s="254"/>
      <c r="GD870" s="254"/>
      <c r="GE870" s="254"/>
      <c r="GF870" s="254"/>
      <c r="GG870" s="254"/>
      <c r="GH870" s="254"/>
      <c r="GI870" s="254"/>
      <c r="GJ870" s="254"/>
      <c r="GK870" s="254"/>
      <c r="GL870" s="254"/>
      <c r="GM870" s="254"/>
      <c r="GN870" s="254"/>
      <c r="GO870" s="254"/>
      <c r="GP870" s="254"/>
      <c r="GQ870" s="254"/>
      <c r="GR870" s="254"/>
      <c r="GS870" s="254"/>
      <c r="GT870" s="254"/>
      <c r="GU870" s="184"/>
      <c r="GV870" s="184"/>
      <c r="GW870" s="184"/>
      <c r="GX870" s="184"/>
      <c r="GY870" s="184"/>
      <c r="GZ870" s="184"/>
    </row>
    <row r="871" spans="1:208" x14ac:dyDescent="0.25">
      <c r="A871" s="156"/>
      <c r="GA871" s="254"/>
      <c r="GB871" s="254"/>
      <c r="GC871" s="254"/>
      <c r="GD871" s="254"/>
      <c r="GE871" s="254"/>
      <c r="GF871" s="254"/>
      <c r="GG871" s="254"/>
      <c r="GH871" s="254"/>
      <c r="GI871" s="254"/>
      <c r="GJ871" s="254"/>
      <c r="GK871" s="254"/>
      <c r="GL871" s="254"/>
      <c r="GM871" s="254"/>
      <c r="GN871" s="254"/>
      <c r="GO871" s="254"/>
      <c r="GP871" s="254"/>
      <c r="GQ871" s="254"/>
      <c r="GR871" s="254"/>
      <c r="GS871" s="254"/>
      <c r="GT871" s="254"/>
      <c r="GU871" s="184"/>
      <c r="GV871" s="184"/>
      <c r="GW871" s="184"/>
      <c r="GX871" s="184"/>
      <c r="GY871" s="184"/>
      <c r="GZ871" s="184"/>
    </row>
    <row r="872" spans="1:208" x14ac:dyDescent="0.25">
      <c r="A872" s="156"/>
      <c r="GA872" s="254"/>
      <c r="GB872" s="254"/>
      <c r="GC872" s="254"/>
      <c r="GD872" s="254"/>
      <c r="GE872" s="254"/>
      <c r="GF872" s="254"/>
      <c r="GG872" s="254"/>
      <c r="GH872" s="254"/>
      <c r="GI872" s="254"/>
      <c r="GJ872" s="254"/>
      <c r="GK872" s="254"/>
      <c r="GL872" s="254"/>
      <c r="GM872" s="254"/>
      <c r="GN872" s="254"/>
      <c r="GO872" s="254"/>
      <c r="GP872" s="254"/>
      <c r="GQ872" s="254"/>
      <c r="GR872" s="254"/>
      <c r="GS872" s="254"/>
      <c r="GT872" s="254"/>
      <c r="GU872" s="184"/>
      <c r="GV872" s="184"/>
      <c r="GW872" s="184"/>
      <c r="GX872" s="184"/>
      <c r="GY872" s="184"/>
      <c r="GZ872" s="184"/>
    </row>
    <row r="873" spans="1:208" x14ac:dyDescent="0.25">
      <c r="A873" s="156"/>
      <c r="GA873" s="254"/>
      <c r="GB873" s="254"/>
      <c r="GC873" s="254"/>
      <c r="GD873" s="254"/>
      <c r="GE873" s="254"/>
      <c r="GF873" s="254"/>
      <c r="GG873" s="254"/>
      <c r="GH873" s="254"/>
      <c r="GI873" s="254"/>
      <c r="GJ873" s="254"/>
      <c r="GK873" s="254"/>
      <c r="GL873" s="254"/>
      <c r="GM873" s="254"/>
      <c r="GN873" s="254"/>
      <c r="GO873" s="254"/>
      <c r="GP873" s="254"/>
      <c r="GQ873" s="254"/>
      <c r="GR873" s="254"/>
      <c r="GS873" s="254"/>
      <c r="GT873" s="254"/>
      <c r="GU873" s="184"/>
      <c r="GV873" s="184"/>
      <c r="GW873" s="184"/>
      <c r="GX873" s="184"/>
      <c r="GY873" s="184"/>
      <c r="GZ873" s="184"/>
    </row>
    <row r="874" spans="1:208" x14ac:dyDescent="0.25">
      <c r="A874" s="156"/>
      <c r="GA874" s="254"/>
      <c r="GB874" s="254"/>
      <c r="GC874" s="254"/>
      <c r="GD874" s="254"/>
      <c r="GE874" s="254"/>
      <c r="GF874" s="254"/>
      <c r="GG874" s="254"/>
      <c r="GH874" s="254"/>
      <c r="GI874" s="254"/>
      <c r="GJ874" s="254"/>
      <c r="GK874" s="254"/>
      <c r="GL874" s="254"/>
      <c r="GM874" s="254"/>
      <c r="GN874" s="254"/>
      <c r="GO874" s="254"/>
      <c r="GP874" s="254"/>
      <c r="GQ874" s="254"/>
      <c r="GR874" s="254"/>
      <c r="GS874" s="254"/>
      <c r="GT874" s="254"/>
      <c r="GU874" s="184"/>
      <c r="GV874" s="184"/>
      <c r="GW874" s="184"/>
      <c r="GX874" s="184"/>
      <c r="GY874" s="184"/>
      <c r="GZ874" s="184"/>
    </row>
    <row r="875" spans="1:208" x14ac:dyDescent="0.25">
      <c r="A875" s="156"/>
      <c r="GA875" s="254"/>
      <c r="GB875" s="254"/>
      <c r="GC875" s="254"/>
      <c r="GD875" s="254"/>
      <c r="GE875" s="254"/>
      <c r="GF875" s="254"/>
      <c r="GG875" s="254"/>
      <c r="GH875" s="254"/>
      <c r="GI875" s="254"/>
      <c r="GJ875" s="254"/>
      <c r="GK875" s="254"/>
      <c r="GL875" s="254"/>
      <c r="GM875" s="254"/>
      <c r="GN875" s="254"/>
      <c r="GO875" s="254"/>
      <c r="GP875" s="254"/>
      <c r="GQ875" s="254"/>
      <c r="GR875" s="254"/>
      <c r="GS875" s="254"/>
      <c r="GT875" s="254"/>
      <c r="GU875" s="184"/>
      <c r="GV875" s="184"/>
      <c r="GW875" s="184"/>
      <c r="GX875" s="184"/>
      <c r="GY875" s="184"/>
      <c r="GZ875" s="184"/>
    </row>
    <row r="876" spans="1:208" x14ac:dyDescent="0.25">
      <c r="A876" s="156"/>
      <c r="GA876" s="254"/>
      <c r="GB876" s="254"/>
      <c r="GC876" s="254"/>
      <c r="GD876" s="254"/>
      <c r="GE876" s="254"/>
      <c r="GF876" s="254"/>
      <c r="GG876" s="254"/>
      <c r="GH876" s="254"/>
      <c r="GI876" s="254"/>
      <c r="GJ876" s="254"/>
      <c r="GK876" s="254"/>
      <c r="GL876" s="254"/>
      <c r="GM876" s="254"/>
      <c r="GN876" s="254"/>
      <c r="GO876" s="254"/>
      <c r="GP876" s="254"/>
      <c r="GQ876" s="254"/>
      <c r="GR876" s="254"/>
      <c r="GS876" s="254"/>
      <c r="GT876" s="254"/>
      <c r="GU876" s="184"/>
      <c r="GV876" s="184"/>
      <c r="GW876" s="184"/>
      <c r="GX876" s="184"/>
      <c r="GY876" s="184"/>
      <c r="GZ876" s="184"/>
    </row>
    <row r="877" spans="1:208" x14ac:dyDescent="0.25">
      <c r="A877" s="156"/>
      <c r="GA877" s="254"/>
      <c r="GB877" s="254"/>
      <c r="GC877" s="254"/>
      <c r="GD877" s="254"/>
      <c r="GE877" s="254"/>
      <c r="GF877" s="254"/>
      <c r="GG877" s="254"/>
      <c r="GH877" s="254"/>
      <c r="GI877" s="254"/>
      <c r="GJ877" s="254"/>
      <c r="GK877" s="254"/>
      <c r="GL877" s="254"/>
      <c r="GM877" s="254"/>
      <c r="GN877" s="254"/>
      <c r="GO877" s="254"/>
      <c r="GP877" s="254"/>
      <c r="GQ877" s="254"/>
      <c r="GR877" s="254"/>
      <c r="GS877" s="254"/>
      <c r="GT877" s="254"/>
      <c r="GU877" s="184"/>
      <c r="GV877" s="184"/>
      <c r="GW877" s="184"/>
      <c r="GX877" s="184"/>
      <c r="GY877" s="184"/>
      <c r="GZ877" s="184"/>
    </row>
    <row r="878" spans="1:208" x14ac:dyDescent="0.25">
      <c r="A878" s="156"/>
      <c r="GA878" s="254"/>
      <c r="GB878" s="254"/>
      <c r="GC878" s="254"/>
      <c r="GD878" s="254"/>
      <c r="GE878" s="254"/>
      <c r="GF878" s="254"/>
      <c r="GG878" s="254"/>
      <c r="GH878" s="254"/>
      <c r="GI878" s="254"/>
      <c r="GJ878" s="254"/>
      <c r="GK878" s="254"/>
      <c r="GL878" s="254"/>
      <c r="GM878" s="254"/>
      <c r="GN878" s="254"/>
      <c r="GO878" s="254"/>
      <c r="GP878" s="254"/>
      <c r="GQ878" s="254"/>
      <c r="GR878" s="254"/>
      <c r="GS878" s="254"/>
      <c r="GT878" s="254"/>
      <c r="GU878" s="184"/>
      <c r="GV878" s="184"/>
      <c r="GW878" s="184"/>
      <c r="GX878" s="184"/>
      <c r="GY878" s="184"/>
      <c r="GZ878" s="184"/>
    </row>
    <row r="879" spans="1:208" x14ac:dyDescent="0.25">
      <c r="A879" s="156"/>
      <c r="GA879" s="254"/>
      <c r="GB879" s="254"/>
      <c r="GC879" s="254"/>
      <c r="GD879" s="254"/>
      <c r="GE879" s="254"/>
      <c r="GF879" s="254"/>
      <c r="GG879" s="254"/>
      <c r="GH879" s="254"/>
      <c r="GI879" s="254"/>
      <c r="GJ879" s="254"/>
      <c r="GK879" s="254"/>
      <c r="GL879" s="254"/>
      <c r="GM879" s="254"/>
      <c r="GN879" s="254"/>
      <c r="GO879" s="254"/>
      <c r="GP879" s="254"/>
      <c r="GQ879" s="254"/>
      <c r="GR879" s="254"/>
      <c r="GS879" s="254"/>
      <c r="GT879" s="254"/>
      <c r="GU879" s="184"/>
      <c r="GV879" s="184"/>
      <c r="GW879" s="184"/>
      <c r="GX879" s="184"/>
      <c r="GY879" s="184"/>
      <c r="GZ879" s="184"/>
    </row>
    <row r="880" spans="1:208" x14ac:dyDescent="0.25">
      <c r="A880" s="156"/>
      <c r="GA880" s="254"/>
      <c r="GB880" s="254"/>
      <c r="GC880" s="254"/>
      <c r="GD880" s="254"/>
      <c r="GE880" s="254"/>
      <c r="GF880" s="254"/>
      <c r="GG880" s="254"/>
      <c r="GH880" s="254"/>
      <c r="GI880" s="254"/>
      <c r="GJ880" s="254"/>
      <c r="GK880" s="254"/>
      <c r="GL880" s="254"/>
      <c r="GM880" s="254"/>
      <c r="GN880" s="254"/>
      <c r="GO880" s="254"/>
      <c r="GP880" s="254"/>
      <c r="GQ880" s="254"/>
      <c r="GR880" s="254"/>
      <c r="GS880" s="254"/>
      <c r="GT880" s="254"/>
      <c r="GU880" s="184"/>
      <c r="GV880" s="184"/>
      <c r="GW880" s="184"/>
      <c r="GX880" s="184"/>
      <c r="GY880" s="184"/>
      <c r="GZ880" s="184"/>
    </row>
    <row r="881" spans="1:208" x14ac:dyDescent="0.25">
      <c r="A881" s="156"/>
      <c r="GA881" s="254"/>
      <c r="GB881" s="254"/>
      <c r="GC881" s="254"/>
      <c r="GD881" s="254"/>
      <c r="GE881" s="254"/>
      <c r="GF881" s="254"/>
      <c r="GG881" s="254"/>
      <c r="GH881" s="254"/>
      <c r="GI881" s="254"/>
      <c r="GJ881" s="254"/>
      <c r="GK881" s="254"/>
      <c r="GL881" s="254"/>
      <c r="GM881" s="254"/>
      <c r="GN881" s="254"/>
      <c r="GO881" s="254"/>
      <c r="GP881" s="254"/>
      <c r="GQ881" s="254"/>
      <c r="GR881" s="254"/>
      <c r="GS881" s="254"/>
      <c r="GT881" s="254"/>
      <c r="GU881" s="184"/>
      <c r="GV881" s="184"/>
      <c r="GW881" s="184"/>
      <c r="GX881" s="184"/>
      <c r="GY881" s="184"/>
      <c r="GZ881" s="184"/>
    </row>
    <row r="882" spans="1:208" x14ac:dyDescent="0.25">
      <c r="A882" s="156"/>
      <c r="GA882" s="254"/>
      <c r="GB882" s="254"/>
      <c r="GC882" s="254"/>
      <c r="GD882" s="254"/>
      <c r="GE882" s="254"/>
      <c r="GF882" s="254"/>
      <c r="GG882" s="254"/>
      <c r="GH882" s="254"/>
      <c r="GI882" s="254"/>
      <c r="GJ882" s="254"/>
      <c r="GK882" s="254"/>
      <c r="GL882" s="254"/>
      <c r="GM882" s="254"/>
      <c r="GN882" s="254"/>
      <c r="GO882" s="254"/>
      <c r="GP882" s="254"/>
      <c r="GQ882" s="254"/>
      <c r="GR882" s="254"/>
      <c r="GS882" s="254"/>
      <c r="GT882" s="254"/>
      <c r="GU882" s="184"/>
      <c r="GV882" s="184"/>
      <c r="GW882" s="184"/>
      <c r="GX882" s="184"/>
      <c r="GY882" s="184"/>
      <c r="GZ882" s="184"/>
    </row>
    <row r="883" spans="1:208" x14ac:dyDescent="0.25">
      <c r="A883" s="156"/>
      <c r="GA883" s="254"/>
      <c r="GB883" s="254"/>
      <c r="GC883" s="254"/>
      <c r="GD883" s="254"/>
      <c r="GE883" s="254"/>
      <c r="GF883" s="254"/>
      <c r="GG883" s="254"/>
      <c r="GH883" s="254"/>
      <c r="GI883" s="254"/>
      <c r="GJ883" s="254"/>
      <c r="GK883" s="254"/>
      <c r="GL883" s="254"/>
      <c r="GM883" s="254"/>
      <c r="GN883" s="254"/>
      <c r="GO883" s="254"/>
      <c r="GP883" s="254"/>
      <c r="GQ883" s="254"/>
      <c r="GR883" s="254"/>
      <c r="GS883" s="254"/>
      <c r="GT883" s="254"/>
      <c r="GU883" s="184"/>
      <c r="GV883" s="184"/>
      <c r="GW883" s="184"/>
      <c r="GX883" s="184"/>
      <c r="GY883" s="184"/>
      <c r="GZ883" s="184"/>
    </row>
    <row r="884" spans="1:208" x14ac:dyDescent="0.25">
      <c r="A884" s="156"/>
      <c r="GA884" s="254"/>
      <c r="GB884" s="254"/>
      <c r="GC884" s="254"/>
      <c r="GD884" s="254"/>
      <c r="GE884" s="254"/>
      <c r="GF884" s="254"/>
      <c r="GG884" s="254"/>
      <c r="GH884" s="254"/>
      <c r="GI884" s="254"/>
      <c r="GJ884" s="254"/>
      <c r="GK884" s="254"/>
      <c r="GL884" s="254"/>
      <c r="GM884" s="254"/>
      <c r="GN884" s="254"/>
      <c r="GO884" s="254"/>
      <c r="GP884" s="254"/>
      <c r="GQ884" s="254"/>
      <c r="GR884" s="254"/>
      <c r="GS884" s="254"/>
      <c r="GT884" s="254"/>
      <c r="GU884" s="184"/>
      <c r="GV884" s="184"/>
      <c r="GW884" s="184"/>
      <c r="GX884" s="184"/>
      <c r="GY884" s="184"/>
      <c r="GZ884" s="184"/>
    </row>
    <row r="885" spans="1:208" x14ac:dyDescent="0.25">
      <c r="A885" s="156"/>
      <c r="GA885" s="254"/>
      <c r="GB885" s="254"/>
      <c r="GC885" s="254"/>
      <c r="GD885" s="254"/>
      <c r="GE885" s="254"/>
      <c r="GF885" s="254"/>
      <c r="GG885" s="254"/>
      <c r="GH885" s="254"/>
      <c r="GI885" s="254"/>
      <c r="GJ885" s="254"/>
      <c r="GK885" s="254"/>
      <c r="GL885" s="254"/>
      <c r="GM885" s="254"/>
      <c r="GN885" s="254"/>
      <c r="GO885" s="254"/>
      <c r="GP885" s="254"/>
      <c r="GQ885" s="254"/>
      <c r="GR885" s="254"/>
      <c r="GS885" s="254"/>
      <c r="GT885" s="254"/>
      <c r="GU885" s="184"/>
      <c r="GV885" s="184"/>
      <c r="GW885" s="184"/>
      <c r="GX885" s="184"/>
      <c r="GY885" s="184"/>
      <c r="GZ885" s="184"/>
    </row>
    <row r="886" spans="1:208" x14ac:dyDescent="0.25">
      <c r="A886" s="156"/>
      <c r="GA886" s="254"/>
      <c r="GB886" s="254"/>
      <c r="GC886" s="254"/>
      <c r="GD886" s="254"/>
      <c r="GE886" s="254"/>
      <c r="GF886" s="254"/>
      <c r="GG886" s="254"/>
      <c r="GH886" s="254"/>
      <c r="GI886" s="254"/>
      <c r="GJ886" s="254"/>
      <c r="GK886" s="254"/>
      <c r="GL886" s="254"/>
      <c r="GM886" s="254"/>
      <c r="GN886" s="254"/>
      <c r="GO886" s="254"/>
      <c r="GP886" s="254"/>
      <c r="GQ886" s="254"/>
      <c r="GR886" s="254"/>
      <c r="GS886" s="254"/>
      <c r="GT886" s="254"/>
      <c r="GU886" s="184"/>
      <c r="GV886" s="184"/>
      <c r="GW886" s="184"/>
      <c r="GX886" s="184"/>
      <c r="GY886" s="184"/>
      <c r="GZ886" s="184"/>
    </row>
    <row r="887" spans="1:208" x14ac:dyDescent="0.25">
      <c r="A887" s="156"/>
      <c r="GA887" s="254"/>
      <c r="GB887" s="254"/>
      <c r="GC887" s="254"/>
      <c r="GD887" s="254"/>
      <c r="GE887" s="254"/>
      <c r="GF887" s="254"/>
      <c r="GG887" s="254"/>
      <c r="GH887" s="254"/>
      <c r="GI887" s="254"/>
      <c r="GJ887" s="254"/>
      <c r="GK887" s="254"/>
      <c r="GL887" s="254"/>
      <c r="GM887" s="254"/>
      <c r="GN887" s="254"/>
      <c r="GO887" s="254"/>
      <c r="GP887" s="254"/>
      <c r="GQ887" s="254"/>
      <c r="GR887" s="254"/>
      <c r="GS887" s="254"/>
      <c r="GT887" s="254"/>
      <c r="GU887" s="184"/>
      <c r="GV887" s="184"/>
      <c r="GW887" s="184"/>
      <c r="GX887" s="184"/>
      <c r="GY887" s="184"/>
      <c r="GZ887" s="184"/>
    </row>
    <row r="888" spans="1:208" x14ac:dyDescent="0.25">
      <c r="A888" s="156"/>
      <c r="GA888" s="254"/>
      <c r="GB888" s="254"/>
      <c r="GC888" s="254"/>
      <c r="GD888" s="254"/>
      <c r="GE888" s="254"/>
      <c r="GF888" s="254"/>
      <c r="GG888" s="254"/>
      <c r="GH888" s="254"/>
      <c r="GI888" s="254"/>
      <c r="GJ888" s="254"/>
      <c r="GK888" s="254"/>
      <c r="GL888" s="254"/>
      <c r="GM888" s="254"/>
      <c r="GN888" s="254"/>
      <c r="GO888" s="254"/>
      <c r="GP888" s="254"/>
      <c r="GQ888" s="254"/>
      <c r="GR888" s="254"/>
      <c r="GS888" s="254"/>
      <c r="GT888" s="254"/>
      <c r="GU888" s="184"/>
      <c r="GV888" s="184"/>
      <c r="GW888" s="184"/>
      <c r="GX888" s="184"/>
      <c r="GY888" s="184"/>
      <c r="GZ888" s="184"/>
    </row>
    <row r="889" spans="1:208" x14ac:dyDescent="0.25">
      <c r="A889" s="156"/>
      <c r="GA889" s="254"/>
      <c r="GB889" s="254"/>
      <c r="GC889" s="254"/>
      <c r="GD889" s="254"/>
      <c r="GE889" s="254"/>
      <c r="GF889" s="254"/>
      <c r="GG889" s="254"/>
      <c r="GH889" s="254"/>
      <c r="GI889" s="254"/>
      <c r="GJ889" s="254"/>
      <c r="GK889" s="254"/>
      <c r="GL889" s="254"/>
      <c r="GM889" s="254"/>
      <c r="GN889" s="254"/>
      <c r="GO889" s="254"/>
      <c r="GP889" s="254"/>
      <c r="GQ889" s="254"/>
      <c r="GR889" s="254"/>
      <c r="GS889" s="254"/>
      <c r="GT889" s="254"/>
      <c r="GU889" s="184"/>
      <c r="GV889" s="184"/>
      <c r="GW889" s="184"/>
      <c r="GX889" s="184"/>
      <c r="GY889" s="184"/>
      <c r="GZ889" s="184"/>
    </row>
    <row r="890" spans="1:208" x14ac:dyDescent="0.25">
      <c r="A890" s="156"/>
      <c r="GA890" s="254"/>
      <c r="GB890" s="254"/>
      <c r="GC890" s="254"/>
      <c r="GD890" s="254"/>
      <c r="GE890" s="254"/>
      <c r="GF890" s="254"/>
      <c r="GG890" s="254"/>
      <c r="GH890" s="254"/>
      <c r="GI890" s="254"/>
      <c r="GJ890" s="254"/>
      <c r="GK890" s="254"/>
      <c r="GL890" s="254"/>
      <c r="GM890" s="254"/>
      <c r="GN890" s="254"/>
      <c r="GO890" s="254"/>
      <c r="GP890" s="254"/>
      <c r="GQ890" s="254"/>
      <c r="GR890" s="254"/>
      <c r="GS890" s="254"/>
      <c r="GT890" s="254"/>
      <c r="GU890" s="184"/>
      <c r="GV890" s="184"/>
      <c r="GW890" s="184"/>
      <c r="GX890" s="184"/>
      <c r="GY890" s="184"/>
      <c r="GZ890" s="184"/>
    </row>
    <row r="891" spans="1:208" x14ac:dyDescent="0.25">
      <c r="A891" s="156"/>
      <c r="GA891" s="254"/>
      <c r="GB891" s="254"/>
      <c r="GC891" s="254"/>
      <c r="GD891" s="254"/>
      <c r="GE891" s="254"/>
      <c r="GF891" s="254"/>
      <c r="GG891" s="254"/>
      <c r="GH891" s="254"/>
      <c r="GI891" s="254"/>
      <c r="GJ891" s="254"/>
      <c r="GK891" s="254"/>
      <c r="GL891" s="254"/>
      <c r="GM891" s="254"/>
      <c r="GN891" s="254"/>
      <c r="GO891" s="254"/>
      <c r="GP891" s="254"/>
      <c r="GQ891" s="254"/>
      <c r="GR891" s="254"/>
      <c r="GS891" s="254"/>
      <c r="GT891" s="254"/>
      <c r="GU891" s="184"/>
      <c r="GV891" s="184"/>
      <c r="GW891" s="184"/>
      <c r="GX891" s="184"/>
      <c r="GY891" s="184"/>
      <c r="GZ891" s="184"/>
    </row>
    <row r="892" spans="1:208" x14ac:dyDescent="0.25">
      <c r="A892" s="156"/>
      <c r="GA892" s="254"/>
      <c r="GB892" s="254"/>
      <c r="GC892" s="254"/>
      <c r="GD892" s="254"/>
      <c r="GE892" s="254"/>
      <c r="GF892" s="254"/>
      <c r="GG892" s="254"/>
      <c r="GH892" s="254"/>
      <c r="GI892" s="254"/>
      <c r="GJ892" s="254"/>
      <c r="GK892" s="254"/>
      <c r="GL892" s="254"/>
      <c r="GM892" s="254"/>
      <c r="GN892" s="254"/>
      <c r="GO892" s="254"/>
      <c r="GP892" s="254"/>
      <c r="GQ892" s="254"/>
      <c r="GR892" s="254"/>
      <c r="GS892" s="254"/>
      <c r="GT892" s="254"/>
      <c r="GU892" s="184"/>
      <c r="GV892" s="184"/>
      <c r="GW892" s="184"/>
      <c r="GX892" s="184"/>
      <c r="GY892" s="184"/>
      <c r="GZ892" s="184"/>
    </row>
    <row r="893" spans="1:208" x14ac:dyDescent="0.25">
      <c r="A893" s="156"/>
      <c r="GA893" s="254"/>
      <c r="GB893" s="254"/>
      <c r="GC893" s="254"/>
      <c r="GD893" s="254"/>
      <c r="GE893" s="254"/>
      <c r="GF893" s="254"/>
      <c r="GG893" s="254"/>
      <c r="GH893" s="254"/>
      <c r="GI893" s="254"/>
      <c r="GJ893" s="254"/>
      <c r="GK893" s="254"/>
      <c r="GL893" s="254"/>
      <c r="GM893" s="254"/>
      <c r="GN893" s="254"/>
      <c r="GO893" s="254"/>
      <c r="GP893" s="254"/>
      <c r="GQ893" s="254"/>
      <c r="GR893" s="254"/>
      <c r="GS893" s="254"/>
      <c r="GT893" s="254"/>
      <c r="GU893" s="184"/>
      <c r="GV893" s="184"/>
      <c r="GW893" s="184"/>
      <c r="GX893" s="184"/>
      <c r="GY893" s="184"/>
      <c r="GZ893" s="184"/>
    </row>
    <row r="894" spans="1:208" x14ac:dyDescent="0.25">
      <c r="A894" s="156"/>
      <c r="GA894" s="254"/>
      <c r="GB894" s="254"/>
      <c r="GC894" s="254"/>
      <c r="GD894" s="254"/>
      <c r="GE894" s="254"/>
      <c r="GF894" s="254"/>
      <c r="GG894" s="254"/>
      <c r="GH894" s="254"/>
      <c r="GI894" s="254"/>
      <c r="GJ894" s="254"/>
      <c r="GK894" s="254"/>
      <c r="GL894" s="254"/>
      <c r="GM894" s="254"/>
      <c r="GN894" s="254"/>
      <c r="GO894" s="254"/>
      <c r="GP894" s="254"/>
      <c r="GQ894" s="254"/>
      <c r="GR894" s="254"/>
      <c r="GS894" s="254"/>
      <c r="GT894" s="254"/>
      <c r="GU894" s="184"/>
      <c r="GV894" s="184"/>
      <c r="GW894" s="184"/>
      <c r="GX894" s="184"/>
      <c r="GY894" s="184"/>
      <c r="GZ894" s="184"/>
    </row>
    <row r="895" spans="1:208" x14ac:dyDescent="0.25">
      <c r="A895" s="156"/>
      <c r="GA895" s="254"/>
      <c r="GB895" s="254"/>
      <c r="GC895" s="254"/>
      <c r="GD895" s="254"/>
      <c r="GE895" s="254"/>
      <c r="GF895" s="254"/>
      <c r="GG895" s="254"/>
      <c r="GH895" s="254"/>
      <c r="GI895" s="254"/>
      <c r="GJ895" s="254"/>
      <c r="GK895" s="254"/>
      <c r="GL895" s="254"/>
      <c r="GM895" s="254"/>
      <c r="GN895" s="254"/>
      <c r="GO895" s="254"/>
      <c r="GP895" s="254"/>
      <c r="GQ895" s="254"/>
      <c r="GR895" s="254"/>
      <c r="GS895" s="254"/>
      <c r="GT895" s="254"/>
      <c r="GU895" s="184"/>
      <c r="GV895" s="184"/>
      <c r="GW895" s="184"/>
      <c r="GX895" s="184"/>
      <c r="GY895" s="184"/>
      <c r="GZ895" s="184"/>
    </row>
    <row r="896" spans="1:208" x14ac:dyDescent="0.25">
      <c r="A896" s="156"/>
      <c r="GA896" s="254"/>
      <c r="GB896" s="254"/>
      <c r="GC896" s="254"/>
      <c r="GD896" s="254"/>
      <c r="GE896" s="254"/>
      <c r="GF896" s="254"/>
      <c r="GG896" s="254"/>
      <c r="GH896" s="254"/>
      <c r="GI896" s="254"/>
      <c r="GJ896" s="254"/>
      <c r="GK896" s="254"/>
      <c r="GL896" s="254"/>
      <c r="GM896" s="254"/>
      <c r="GN896" s="254"/>
      <c r="GO896" s="254"/>
      <c r="GP896" s="254"/>
      <c r="GQ896" s="254"/>
      <c r="GR896" s="254"/>
      <c r="GS896" s="254"/>
      <c r="GT896" s="254"/>
      <c r="GU896" s="184"/>
      <c r="GV896" s="184"/>
      <c r="GW896" s="184"/>
      <c r="GX896" s="184"/>
      <c r="GY896" s="184"/>
      <c r="GZ896" s="184"/>
    </row>
    <row r="897" spans="1:208" x14ac:dyDescent="0.25">
      <c r="A897" s="156"/>
      <c r="GA897" s="254"/>
      <c r="GB897" s="254"/>
      <c r="GC897" s="254"/>
      <c r="GD897" s="254"/>
      <c r="GE897" s="254"/>
      <c r="GF897" s="254"/>
      <c r="GG897" s="254"/>
      <c r="GH897" s="254"/>
      <c r="GI897" s="254"/>
      <c r="GJ897" s="254"/>
      <c r="GK897" s="254"/>
      <c r="GL897" s="254"/>
      <c r="GM897" s="254"/>
      <c r="GN897" s="254"/>
      <c r="GO897" s="254"/>
      <c r="GP897" s="254"/>
      <c r="GQ897" s="254"/>
      <c r="GR897" s="254"/>
      <c r="GS897" s="254"/>
      <c r="GT897" s="254"/>
      <c r="GU897" s="184"/>
      <c r="GV897" s="184"/>
      <c r="GW897" s="184"/>
      <c r="GX897" s="184"/>
      <c r="GY897" s="184"/>
      <c r="GZ897" s="184"/>
    </row>
    <row r="898" spans="1:208" x14ac:dyDescent="0.25">
      <c r="A898" s="156"/>
      <c r="GA898" s="254"/>
      <c r="GB898" s="254"/>
      <c r="GC898" s="254"/>
      <c r="GD898" s="254"/>
      <c r="GE898" s="254"/>
      <c r="GF898" s="254"/>
      <c r="GG898" s="254"/>
      <c r="GH898" s="254"/>
      <c r="GI898" s="254"/>
      <c r="GJ898" s="254"/>
      <c r="GK898" s="254"/>
      <c r="GL898" s="254"/>
      <c r="GM898" s="254"/>
      <c r="GN898" s="254"/>
      <c r="GO898" s="254"/>
      <c r="GP898" s="254"/>
      <c r="GQ898" s="254"/>
      <c r="GR898" s="254"/>
      <c r="GS898" s="254"/>
      <c r="GT898" s="254"/>
      <c r="GU898" s="184"/>
      <c r="GV898" s="184"/>
      <c r="GW898" s="184"/>
      <c r="GX898" s="184"/>
      <c r="GY898" s="184"/>
      <c r="GZ898" s="184"/>
    </row>
    <row r="899" spans="1:208" x14ac:dyDescent="0.25">
      <c r="A899" s="156"/>
      <c r="GA899" s="254"/>
      <c r="GB899" s="254"/>
      <c r="GC899" s="254"/>
      <c r="GD899" s="254"/>
      <c r="GE899" s="254"/>
      <c r="GF899" s="254"/>
      <c r="GG899" s="254"/>
      <c r="GH899" s="254"/>
      <c r="GI899" s="254"/>
      <c r="GJ899" s="254"/>
      <c r="GK899" s="254"/>
      <c r="GL899" s="254"/>
      <c r="GM899" s="254"/>
      <c r="GN899" s="254"/>
      <c r="GO899" s="254"/>
      <c r="GP899" s="254"/>
      <c r="GQ899" s="254"/>
      <c r="GR899" s="254"/>
      <c r="GS899" s="254"/>
      <c r="GT899" s="254"/>
      <c r="GU899" s="184"/>
      <c r="GV899" s="184"/>
      <c r="GW899" s="184"/>
      <c r="GX899" s="184"/>
      <c r="GY899" s="184"/>
      <c r="GZ899" s="184"/>
    </row>
    <row r="900" spans="1:208" x14ac:dyDescent="0.25">
      <c r="A900" s="156"/>
      <c r="GA900" s="254"/>
      <c r="GB900" s="254"/>
      <c r="GC900" s="254"/>
      <c r="GD900" s="254"/>
      <c r="GE900" s="254"/>
      <c r="GF900" s="254"/>
      <c r="GG900" s="254"/>
      <c r="GH900" s="254"/>
      <c r="GI900" s="254"/>
      <c r="GJ900" s="254"/>
      <c r="GK900" s="254"/>
      <c r="GL900" s="254"/>
      <c r="GM900" s="254"/>
      <c r="GN900" s="254"/>
      <c r="GO900" s="254"/>
      <c r="GP900" s="254"/>
      <c r="GQ900" s="254"/>
      <c r="GR900" s="254"/>
      <c r="GS900" s="254"/>
      <c r="GT900" s="254"/>
      <c r="GU900" s="184"/>
      <c r="GV900" s="184"/>
      <c r="GW900" s="184"/>
      <c r="GX900" s="184"/>
      <c r="GY900" s="184"/>
      <c r="GZ900" s="184"/>
    </row>
    <row r="901" spans="1:208" x14ac:dyDescent="0.25">
      <c r="A901" s="156"/>
      <c r="GA901" s="254"/>
      <c r="GB901" s="254"/>
      <c r="GC901" s="254"/>
      <c r="GD901" s="254"/>
      <c r="GE901" s="254"/>
      <c r="GF901" s="254"/>
      <c r="GG901" s="254"/>
      <c r="GH901" s="254"/>
      <c r="GI901" s="254"/>
      <c r="GJ901" s="254"/>
      <c r="GK901" s="254"/>
      <c r="GL901" s="254"/>
      <c r="GM901" s="254"/>
      <c r="GN901" s="254"/>
      <c r="GO901" s="254"/>
      <c r="GP901" s="254"/>
      <c r="GQ901" s="254"/>
      <c r="GR901" s="254"/>
      <c r="GS901" s="254"/>
      <c r="GT901" s="254"/>
      <c r="GU901" s="184"/>
      <c r="GV901" s="184"/>
      <c r="GW901" s="184"/>
      <c r="GX901" s="184"/>
      <c r="GY901" s="184"/>
      <c r="GZ901" s="184"/>
    </row>
    <row r="902" spans="1:208" x14ac:dyDescent="0.25">
      <c r="A902" s="156"/>
      <c r="GA902" s="254"/>
      <c r="GB902" s="254"/>
      <c r="GC902" s="254"/>
      <c r="GD902" s="254"/>
      <c r="GE902" s="254"/>
      <c r="GF902" s="254"/>
      <c r="GG902" s="254"/>
      <c r="GH902" s="254"/>
      <c r="GI902" s="254"/>
      <c r="GJ902" s="254"/>
      <c r="GK902" s="254"/>
      <c r="GL902" s="254"/>
      <c r="GM902" s="254"/>
      <c r="GN902" s="254"/>
      <c r="GO902" s="254"/>
      <c r="GP902" s="254"/>
      <c r="GQ902" s="254"/>
      <c r="GR902" s="254"/>
      <c r="GS902" s="254"/>
      <c r="GT902" s="254"/>
      <c r="GU902" s="184"/>
      <c r="GV902" s="184"/>
      <c r="GW902" s="184"/>
      <c r="GX902" s="184"/>
      <c r="GY902" s="184"/>
      <c r="GZ902" s="184"/>
    </row>
    <row r="903" spans="1:208" x14ac:dyDescent="0.25">
      <c r="A903" s="156"/>
      <c r="GA903" s="254"/>
      <c r="GB903" s="254"/>
      <c r="GC903" s="254"/>
      <c r="GD903" s="254"/>
      <c r="GE903" s="254"/>
      <c r="GF903" s="254"/>
      <c r="GG903" s="254"/>
      <c r="GH903" s="254"/>
      <c r="GI903" s="254"/>
      <c r="GJ903" s="254"/>
      <c r="GK903" s="254"/>
      <c r="GL903" s="254"/>
      <c r="GM903" s="254"/>
      <c r="GN903" s="254"/>
      <c r="GO903" s="254"/>
      <c r="GP903" s="254"/>
      <c r="GQ903" s="254"/>
      <c r="GR903" s="254"/>
      <c r="GS903" s="254"/>
      <c r="GT903" s="254"/>
      <c r="GU903" s="184"/>
      <c r="GV903" s="184"/>
      <c r="GW903" s="184"/>
      <c r="GX903" s="184"/>
      <c r="GY903" s="184"/>
      <c r="GZ903" s="184"/>
    </row>
    <row r="904" spans="1:208" x14ac:dyDescent="0.25">
      <c r="A904" s="156"/>
      <c r="GA904" s="254"/>
      <c r="GB904" s="254"/>
      <c r="GC904" s="254"/>
      <c r="GD904" s="254"/>
      <c r="GE904" s="254"/>
      <c r="GF904" s="254"/>
      <c r="GG904" s="254"/>
      <c r="GH904" s="254"/>
      <c r="GI904" s="254"/>
      <c r="GJ904" s="254"/>
      <c r="GK904" s="254"/>
      <c r="GL904" s="254"/>
      <c r="GM904" s="254"/>
      <c r="GN904" s="254"/>
      <c r="GO904" s="254"/>
      <c r="GP904" s="254"/>
      <c r="GQ904" s="254"/>
      <c r="GR904" s="254"/>
      <c r="GS904" s="254"/>
      <c r="GT904" s="254"/>
      <c r="GU904" s="184"/>
      <c r="GV904" s="184"/>
      <c r="GW904" s="184"/>
      <c r="GX904" s="184"/>
      <c r="GY904" s="184"/>
      <c r="GZ904" s="184"/>
    </row>
    <row r="905" spans="1:208" x14ac:dyDescent="0.25">
      <c r="A905" s="156"/>
      <c r="GA905" s="254"/>
      <c r="GB905" s="254"/>
      <c r="GC905" s="254"/>
      <c r="GD905" s="254"/>
      <c r="GE905" s="254"/>
      <c r="GF905" s="254"/>
      <c r="GG905" s="254"/>
      <c r="GH905" s="254"/>
      <c r="GI905" s="254"/>
      <c r="GJ905" s="254"/>
      <c r="GK905" s="254"/>
      <c r="GL905" s="254"/>
      <c r="GM905" s="254"/>
      <c r="GN905" s="254"/>
      <c r="GO905" s="254"/>
      <c r="GP905" s="254"/>
      <c r="GQ905" s="254"/>
      <c r="GR905" s="254"/>
      <c r="GS905" s="254"/>
      <c r="GT905" s="254"/>
      <c r="GU905" s="184"/>
      <c r="GV905" s="184"/>
      <c r="GW905" s="184"/>
      <c r="GX905" s="184"/>
      <c r="GY905" s="184"/>
      <c r="GZ905" s="184"/>
    </row>
    <row r="906" spans="1:208" x14ac:dyDescent="0.25">
      <c r="A906" s="156"/>
      <c r="GA906" s="254"/>
      <c r="GB906" s="254"/>
      <c r="GC906" s="254"/>
      <c r="GD906" s="254"/>
      <c r="GE906" s="254"/>
      <c r="GF906" s="254"/>
      <c r="GG906" s="254"/>
      <c r="GH906" s="254"/>
      <c r="GI906" s="254"/>
      <c r="GJ906" s="254"/>
      <c r="GK906" s="254"/>
      <c r="GL906" s="254"/>
      <c r="GM906" s="254"/>
      <c r="GN906" s="254"/>
      <c r="GO906" s="254"/>
      <c r="GP906" s="254"/>
      <c r="GQ906" s="254"/>
      <c r="GR906" s="254"/>
      <c r="GS906" s="254"/>
      <c r="GT906" s="254"/>
      <c r="GU906" s="184"/>
      <c r="GV906" s="184"/>
      <c r="GW906" s="184"/>
      <c r="GX906" s="184"/>
      <c r="GY906" s="184"/>
      <c r="GZ906" s="184"/>
    </row>
    <row r="907" spans="1:208" x14ac:dyDescent="0.25">
      <c r="A907" s="156"/>
      <c r="GA907" s="254"/>
      <c r="GB907" s="254"/>
      <c r="GC907" s="254"/>
      <c r="GD907" s="254"/>
      <c r="GE907" s="254"/>
      <c r="GF907" s="254"/>
      <c r="GG907" s="254"/>
      <c r="GH907" s="254"/>
      <c r="GI907" s="254"/>
      <c r="GJ907" s="254"/>
      <c r="GK907" s="254"/>
      <c r="GL907" s="254"/>
      <c r="GM907" s="254"/>
      <c r="GN907" s="254"/>
      <c r="GO907" s="254"/>
      <c r="GP907" s="254"/>
      <c r="GQ907" s="254"/>
      <c r="GR907" s="254"/>
      <c r="GS907" s="254"/>
      <c r="GT907" s="254"/>
      <c r="GU907" s="184"/>
      <c r="GV907" s="184"/>
      <c r="GW907" s="184"/>
      <c r="GX907" s="184"/>
      <c r="GY907" s="184"/>
      <c r="GZ907" s="184"/>
    </row>
    <row r="908" spans="1:208" x14ac:dyDescent="0.25">
      <c r="A908" s="156"/>
      <c r="GA908" s="254"/>
      <c r="GB908" s="254"/>
      <c r="GC908" s="254"/>
      <c r="GD908" s="254"/>
      <c r="GE908" s="254"/>
      <c r="GF908" s="254"/>
      <c r="GG908" s="254"/>
      <c r="GH908" s="254"/>
      <c r="GI908" s="254"/>
      <c r="GJ908" s="254"/>
      <c r="GK908" s="254"/>
      <c r="GL908" s="254"/>
      <c r="GM908" s="254"/>
      <c r="GN908" s="254"/>
      <c r="GO908" s="254"/>
      <c r="GP908" s="254"/>
      <c r="GQ908" s="254"/>
      <c r="GR908" s="254"/>
      <c r="GS908" s="254"/>
      <c r="GT908" s="254"/>
      <c r="GU908" s="184"/>
      <c r="GV908" s="184"/>
      <c r="GW908" s="184"/>
      <c r="GX908" s="184"/>
      <c r="GY908" s="184"/>
      <c r="GZ908" s="184"/>
    </row>
    <row r="909" spans="1:208" x14ac:dyDescent="0.25">
      <c r="A909" s="156"/>
      <c r="GA909" s="254"/>
      <c r="GB909" s="254"/>
      <c r="GC909" s="254"/>
      <c r="GD909" s="254"/>
      <c r="GE909" s="254"/>
      <c r="GF909" s="254"/>
      <c r="GG909" s="254"/>
      <c r="GH909" s="254"/>
      <c r="GI909" s="254"/>
      <c r="GJ909" s="254"/>
      <c r="GK909" s="254"/>
      <c r="GL909" s="254"/>
      <c r="GM909" s="254"/>
      <c r="GN909" s="254"/>
      <c r="GO909" s="254"/>
      <c r="GP909" s="254"/>
      <c r="GQ909" s="254"/>
      <c r="GR909" s="254"/>
      <c r="GS909" s="254"/>
      <c r="GT909" s="254"/>
      <c r="GU909" s="184"/>
      <c r="GV909" s="184"/>
      <c r="GW909" s="184"/>
      <c r="GX909" s="184"/>
      <c r="GY909" s="184"/>
      <c r="GZ909" s="184"/>
    </row>
    <row r="910" spans="1:208" x14ac:dyDescent="0.25">
      <c r="A910" s="156"/>
      <c r="GA910" s="254"/>
      <c r="GB910" s="254"/>
      <c r="GC910" s="254"/>
      <c r="GD910" s="254"/>
      <c r="GE910" s="254"/>
      <c r="GF910" s="254"/>
      <c r="GG910" s="254"/>
      <c r="GH910" s="254"/>
      <c r="GI910" s="254"/>
      <c r="GJ910" s="254"/>
      <c r="GK910" s="254"/>
      <c r="GL910" s="254"/>
      <c r="GM910" s="254"/>
      <c r="GN910" s="254"/>
      <c r="GO910" s="254"/>
      <c r="GP910" s="254"/>
      <c r="GQ910" s="254"/>
      <c r="GR910" s="254"/>
      <c r="GS910" s="254"/>
      <c r="GT910" s="254"/>
      <c r="GU910" s="184"/>
      <c r="GV910" s="184"/>
      <c r="GW910" s="184"/>
      <c r="GX910" s="184"/>
      <c r="GY910" s="184"/>
      <c r="GZ910" s="184"/>
    </row>
    <row r="911" spans="1:208" x14ac:dyDescent="0.25">
      <c r="A911" s="156"/>
      <c r="GA911" s="254"/>
      <c r="GB911" s="254"/>
      <c r="GC911" s="254"/>
      <c r="GD911" s="254"/>
      <c r="GE911" s="254"/>
      <c r="GF911" s="254"/>
      <c r="GG911" s="254"/>
      <c r="GH911" s="254"/>
      <c r="GI911" s="254"/>
      <c r="GJ911" s="254"/>
      <c r="GK911" s="254"/>
      <c r="GL911" s="254"/>
      <c r="GM911" s="254"/>
      <c r="GN911" s="254"/>
      <c r="GO911" s="254"/>
      <c r="GP911" s="254"/>
      <c r="GQ911" s="254"/>
      <c r="GR911" s="254"/>
      <c r="GS911" s="254"/>
      <c r="GT911" s="254"/>
      <c r="GU911" s="184"/>
      <c r="GV911" s="184"/>
      <c r="GW911" s="184"/>
      <c r="GX911" s="184"/>
      <c r="GY911" s="184"/>
      <c r="GZ911" s="184"/>
    </row>
    <row r="912" spans="1:208" x14ac:dyDescent="0.25">
      <c r="A912" s="156"/>
      <c r="GA912" s="254"/>
      <c r="GB912" s="254"/>
      <c r="GC912" s="254"/>
      <c r="GD912" s="254"/>
      <c r="GE912" s="254"/>
      <c r="GF912" s="254"/>
      <c r="GG912" s="254"/>
      <c r="GH912" s="254"/>
      <c r="GI912" s="254"/>
      <c r="GJ912" s="254"/>
      <c r="GK912" s="254"/>
      <c r="GL912" s="254"/>
      <c r="GM912" s="254"/>
      <c r="GN912" s="254"/>
      <c r="GO912" s="254"/>
      <c r="GP912" s="254"/>
      <c r="GQ912" s="254"/>
      <c r="GR912" s="254"/>
      <c r="GS912" s="254"/>
      <c r="GT912" s="254"/>
      <c r="GU912" s="184"/>
      <c r="GV912" s="184"/>
      <c r="GW912" s="184"/>
      <c r="GX912" s="184"/>
      <c r="GY912" s="184"/>
      <c r="GZ912" s="184"/>
    </row>
    <row r="913" spans="1:208" x14ac:dyDescent="0.25">
      <c r="A913" s="156"/>
      <c r="GA913" s="254"/>
      <c r="GB913" s="254"/>
      <c r="GC913" s="254"/>
      <c r="GD913" s="254"/>
      <c r="GE913" s="254"/>
      <c r="GF913" s="254"/>
      <c r="GG913" s="254"/>
      <c r="GH913" s="254"/>
      <c r="GI913" s="254"/>
      <c r="GJ913" s="254"/>
      <c r="GK913" s="254"/>
      <c r="GL913" s="254"/>
      <c r="GM913" s="254"/>
      <c r="GN913" s="254"/>
      <c r="GO913" s="254"/>
      <c r="GP913" s="254"/>
      <c r="GQ913" s="254"/>
      <c r="GR913" s="254"/>
      <c r="GS913" s="254"/>
      <c r="GT913" s="254"/>
      <c r="GU913" s="184"/>
      <c r="GV913" s="184"/>
      <c r="GW913" s="184"/>
      <c r="GX913" s="184"/>
      <c r="GY913" s="184"/>
      <c r="GZ913" s="184"/>
    </row>
    <row r="914" spans="1:208" x14ac:dyDescent="0.25">
      <c r="A914" s="156"/>
      <c r="GA914" s="254"/>
      <c r="GB914" s="254"/>
      <c r="GC914" s="254"/>
      <c r="GD914" s="254"/>
      <c r="GE914" s="254"/>
      <c r="GF914" s="254"/>
      <c r="GG914" s="254"/>
      <c r="GH914" s="254"/>
      <c r="GI914" s="254"/>
      <c r="GJ914" s="254"/>
      <c r="GK914" s="254"/>
      <c r="GL914" s="254"/>
      <c r="GM914" s="254"/>
      <c r="GN914" s="254"/>
      <c r="GO914" s="254"/>
      <c r="GP914" s="254"/>
      <c r="GQ914" s="254"/>
      <c r="GR914" s="254"/>
      <c r="GS914" s="254"/>
      <c r="GT914" s="254"/>
      <c r="GU914" s="184"/>
      <c r="GV914" s="184"/>
      <c r="GW914" s="184"/>
      <c r="GX914" s="184"/>
      <c r="GY914" s="184"/>
      <c r="GZ914" s="184"/>
    </row>
    <row r="915" spans="1:208" x14ac:dyDescent="0.25">
      <c r="A915" s="156"/>
      <c r="GA915" s="254"/>
      <c r="GB915" s="254"/>
      <c r="GC915" s="254"/>
      <c r="GD915" s="254"/>
      <c r="GE915" s="254"/>
      <c r="GF915" s="254"/>
      <c r="GG915" s="254"/>
      <c r="GH915" s="254"/>
      <c r="GI915" s="254"/>
      <c r="GJ915" s="254"/>
      <c r="GK915" s="254"/>
      <c r="GL915" s="254"/>
      <c r="GM915" s="254"/>
      <c r="GN915" s="254"/>
      <c r="GO915" s="254"/>
      <c r="GP915" s="254"/>
      <c r="GQ915" s="254"/>
      <c r="GR915" s="254"/>
      <c r="GS915" s="254"/>
      <c r="GT915" s="254"/>
      <c r="GU915" s="184"/>
      <c r="GV915" s="184"/>
      <c r="GW915" s="184"/>
      <c r="GX915" s="184"/>
      <c r="GY915" s="184"/>
      <c r="GZ915" s="184"/>
    </row>
    <row r="916" spans="1:208" x14ac:dyDescent="0.25">
      <c r="A916" s="156"/>
      <c r="GA916" s="254"/>
      <c r="GB916" s="254"/>
      <c r="GC916" s="254"/>
      <c r="GD916" s="254"/>
      <c r="GE916" s="254"/>
      <c r="GF916" s="254"/>
      <c r="GG916" s="254"/>
      <c r="GH916" s="254"/>
      <c r="GI916" s="254"/>
      <c r="GJ916" s="254"/>
      <c r="GK916" s="254"/>
      <c r="GL916" s="254"/>
      <c r="GM916" s="254"/>
      <c r="GN916" s="254"/>
      <c r="GO916" s="254"/>
      <c r="GP916" s="254"/>
      <c r="GQ916" s="254"/>
      <c r="GR916" s="254"/>
      <c r="GS916" s="254"/>
      <c r="GT916" s="254"/>
      <c r="GU916" s="184"/>
      <c r="GV916" s="184"/>
      <c r="GW916" s="184"/>
      <c r="GX916" s="184"/>
      <c r="GY916" s="184"/>
      <c r="GZ916" s="184"/>
    </row>
    <row r="917" spans="1:208" x14ac:dyDescent="0.25">
      <c r="A917" s="156"/>
      <c r="GA917" s="254"/>
      <c r="GB917" s="254"/>
      <c r="GC917" s="254"/>
      <c r="GD917" s="254"/>
      <c r="GE917" s="254"/>
      <c r="GF917" s="254"/>
      <c r="GG917" s="254"/>
      <c r="GH917" s="254"/>
      <c r="GI917" s="254"/>
      <c r="GJ917" s="254"/>
      <c r="GK917" s="254"/>
      <c r="GL917" s="254"/>
      <c r="GM917" s="254"/>
      <c r="GN917" s="254"/>
      <c r="GO917" s="254"/>
      <c r="GP917" s="254"/>
      <c r="GQ917" s="254"/>
      <c r="GR917" s="254"/>
      <c r="GS917" s="254"/>
      <c r="GT917" s="254"/>
      <c r="GU917" s="184"/>
      <c r="GV917" s="184"/>
      <c r="GW917" s="184"/>
      <c r="GX917" s="184"/>
      <c r="GY917" s="184"/>
      <c r="GZ917" s="184"/>
    </row>
    <row r="918" spans="1:208" x14ac:dyDescent="0.25">
      <c r="A918" s="156"/>
      <c r="GA918" s="254"/>
      <c r="GB918" s="254"/>
      <c r="GC918" s="254"/>
      <c r="GD918" s="254"/>
      <c r="GE918" s="254"/>
      <c r="GF918" s="254"/>
      <c r="GG918" s="254"/>
      <c r="GH918" s="254"/>
      <c r="GI918" s="254"/>
      <c r="GJ918" s="254"/>
      <c r="GK918" s="254"/>
      <c r="GL918" s="254"/>
      <c r="GM918" s="254"/>
      <c r="GN918" s="254"/>
      <c r="GO918" s="254"/>
      <c r="GP918" s="254"/>
      <c r="GQ918" s="254"/>
      <c r="GR918" s="254"/>
      <c r="GS918" s="254"/>
      <c r="GT918" s="254"/>
      <c r="GU918" s="184"/>
      <c r="GV918" s="184"/>
      <c r="GW918" s="184"/>
      <c r="GX918" s="184"/>
      <c r="GY918" s="184"/>
      <c r="GZ918" s="184"/>
    </row>
    <row r="919" spans="1:208" x14ac:dyDescent="0.25">
      <c r="A919" s="156"/>
      <c r="GA919" s="254"/>
      <c r="GB919" s="254"/>
      <c r="GC919" s="254"/>
      <c r="GD919" s="254"/>
      <c r="GE919" s="254"/>
      <c r="GF919" s="254"/>
      <c r="GG919" s="254"/>
      <c r="GH919" s="254"/>
      <c r="GI919" s="254"/>
      <c r="GJ919" s="254"/>
      <c r="GK919" s="254"/>
      <c r="GL919" s="254"/>
      <c r="GM919" s="254"/>
      <c r="GN919" s="254"/>
      <c r="GO919" s="254"/>
      <c r="GP919" s="254"/>
      <c r="GQ919" s="254"/>
      <c r="GR919" s="254"/>
      <c r="GS919" s="254"/>
      <c r="GT919" s="254"/>
      <c r="GU919" s="184"/>
      <c r="GV919" s="184"/>
      <c r="GW919" s="184"/>
      <c r="GX919" s="184"/>
      <c r="GY919" s="184"/>
      <c r="GZ919" s="184"/>
    </row>
    <row r="920" spans="1:208" x14ac:dyDescent="0.25">
      <c r="A920" s="156"/>
      <c r="GA920" s="254"/>
      <c r="GB920" s="254"/>
      <c r="GC920" s="254"/>
      <c r="GD920" s="254"/>
      <c r="GE920" s="254"/>
      <c r="GF920" s="254"/>
      <c r="GG920" s="254"/>
      <c r="GH920" s="254"/>
      <c r="GI920" s="254"/>
      <c r="GJ920" s="254"/>
      <c r="GK920" s="254"/>
      <c r="GL920" s="254"/>
      <c r="GM920" s="254"/>
      <c r="GN920" s="254"/>
      <c r="GO920" s="254"/>
      <c r="GP920" s="254"/>
      <c r="GQ920" s="254"/>
      <c r="GR920" s="254"/>
      <c r="GS920" s="254"/>
      <c r="GT920" s="254"/>
      <c r="GU920" s="184"/>
      <c r="GV920" s="184"/>
      <c r="GW920" s="184"/>
      <c r="GX920" s="184"/>
      <c r="GY920" s="184"/>
      <c r="GZ920" s="184"/>
    </row>
    <row r="921" spans="1:208" x14ac:dyDescent="0.25">
      <c r="A921" s="156"/>
      <c r="GA921" s="254"/>
      <c r="GB921" s="254"/>
      <c r="GC921" s="254"/>
      <c r="GD921" s="254"/>
      <c r="GE921" s="254"/>
      <c r="GF921" s="254"/>
      <c r="GG921" s="254"/>
      <c r="GH921" s="254"/>
      <c r="GI921" s="254"/>
      <c r="GJ921" s="254"/>
      <c r="GK921" s="254"/>
      <c r="GL921" s="254"/>
      <c r="GM921" s="254"/>
      <c r="GN921" s="254"/>
      <c r="GO921" s="254"/>
      <c r="GP921" s="254"/>
      <c r="GQ921" s="254"/>
      <c r="GR921" s="254"/>
      <c r="GS921" s="254"/>
      <c r="GT921" s="254"/>
      <c r="GU921" s="184"/>
      <c r="GV921" s="184"/>
      <c r="GW921" s="184"/>
      <c r="GX921" s="184"/>
      <c r="GY921" s="184"/>
      <c r="GZ921" s="184"/>
    </row>
    <row r="922" spans="1:208" x14ac:dyDescent="0.25">
      <c r="A922" s="156"/>
      <c r="GA922" s="254"/>
      <c r="GB922" s="254"/>
      <c r="GC922" s="254"/>
      <c r="GD922" s="254"/>
      <c r="GE922" s="254"/>
      <c r="GF922" s="254"/>
      <c r="GG922" s="254"/>
      <c r="GH922" s="254"/>
      <c r="GI922" s="254"/>
      <c r="GJ922" s="254"/>
      <c r="GK922" s="254"/>
      <c r="GL922" s="254"/>
      <c r="GM922" s="254"/>
      <c r="GN922" s="254"/>
      <c r="GO922" s="254"/>
      <c r="GP922" s="254"/>
      <c r="GQ922" s="254"/>
      <c r="GR922" s="254"/>
      <c r="GS922" s="254"/>
      <c r="GT922" s="254"/>
      <c r="GU922" s="184"/>
      <c r="GV922" s="184"/>
      <c r="GW922" s="184"/>
      <c r="GX922" s="184"/>
      <c r="GY922" s="184"/>
      <c r="GZ922" s="184"/>
    </row>
    <row r="923" spans="1:208" x14ac:dyDescent="0.25">
      <c r="A923" s="156"/>
      <c r="GA923" s="254"/>
      <c r="GB923" s="254"/>
      <c r="GC923" s="254"/>
      <c r="GD923" s="254"/>
      <c r="GE923" s="254"/>
      <c r="GF923" s="254"/>
      <c r="GG923" s="254"/>
      <c r="GH923" s="254"/>
      <c r="GI923" s="254"/>
      <c r="GJ923" s="254"/>
      <c r="GK923" s="254"/>
      <c r="GL923" s="254"/>
      <c r="GM923" s="254"/>
      <c r="GN923" s="254"/>
      <c r="GO923" s="254"/>
      <c r="GP923" s="254"/>
      <c r="GQ923" s="254"/>
      <c r="GR923" s="254"/>
      <c r="GS923" s="254"/>
      <c r="GT923" s="254"/>
      <c r="GU923" s="184"/>
      <c r="GV923" s="184"/>
      <c r="GW923" s="184"/>
      <c r="GX923" s="184"/>
      <c r="GY923" s="184"/>
      <c r="GZ923" s="184"/>
    </row>
    <row r="924" spans="1:208" x14ac:dyDescent="0.25">
      <c r="A924" s="156"/>
      <c r="GA924" s="254"/>
      <c r="GB924" s="254"/>
      <c r="GC924" s="254"/>
      <c r="GD924" s="254"/>
      <c r="GE924" s="254"/>
      <c r="GF924" s="254"/>
      <c r="GG924" s="254"/>
      <c r="GH924" s="254"/>
      <c r="GI924" s="254"/>
      <c r="GJ924" s="254"/>
      <c r="GK924" s="254"/>
      <c r="GL924" s="254"/>
      <c r="GM924" s="254"/>
      <c r="GN924" s="254"/>
      <c r="GO924" s="254"/>
      <c r="GP924" s="254"/>
      <c r="GQ924" s="254"/>
      <c r="GR924" s="254"/>
      <c r="GS924" s="254"/>
      <c r="GT924" s="254"/>
      <c r="GU924" s="184"/>
      <c r="GV924" s="184"/>
      <c r="GW924" s="184"/>
      <c r="GX924" s="184"/>
      <c r="GY924" s="184"/>
      <c r="GZ924" s="184"/>
    </row>
    <row r="925" spans="1:208" x14ac:dyDescent="0.25">
      <c r="A925" s="156"/>
    </row>
    <row r="926" spans="1:208" x14ac:dyDescent="0.25">
      <c r="A926" s="156"/>
    </row>
    <row r="927" spans="1:208" x14ac:dyDescent="0.25">
      <c r="A927" s="156"/>
    </row>
    <row r="928" spans="1:208" x14ac:dyDescent="0.25">
      <c r="A928" s="156"/>
    </row>
    <row r="929" spans="1:1" x14ac:dyDescent="0.25">
      <c r="A929" s="156"/>
    </row>
    <row r="930" spans="1:1" x14ac:dyDescent="0.25">
      <c r="A930" s="156"/>
    </row>
    <row r="931" spans="1:1" x14ac:dyDescent="0.25">
      <c r="A931" s="156"/>
    </row>
    <row r="932" spans="1:1" x14ac:dyDescent="0.25">
      <c r="A932" s="156"/>
    </row>
    <row r="933" spans="1:1" x14ac:dyDescent="0.25">
      <c r="A933" s="156"/>
    </row>
    <row r="934" spans="1:1" x14ac:dyDescent="0.25">
      <c r="A934" s="156"/>
    </row>
    <row r="935" spans="1:1" x14ac:dyDescent="0.25">
      <c r="A935" s="156"/>
    </row>
    <row r="936" spans="1:1" x14ac:dyDescent="0.25">
      <c r="A936" s="156"/>
    </row>
    <row r="937" spans="1:1" x14ac:dyDescent="0.25">
      <c r="A937" s="156"/>
    </row>
    <row r="938" spans="1:1" x14ac:dyDescent="0.25">
      <c r="A938" s="156"/>
    </row>
    <row r="939" spans="1:1" x14ac:dyDescent="0.25">
      <c r="A939" s="156"/>
    </row>
    <row r="940" spans="1:1" x14ac:dyDescent="0.25">
      <c r="A940" s="156"/>
    </row>
    <row r="941" spans="1:1" x14ac:dyDescent="0.25">
      <c r="A941" s="156"/>
    </row>
    <row r="942" spans="1:1" x14ac:dyDescent="0.25">
      <c r="A942" s="156"/>
    </row>
    <row r="943" spans="1:1" x14ac:dyDescent="0.25">
      <c r="A943" s="156"/>
    </row>
    <row r="944" spans="1:1" x14ac:dyDescent="0.25">
      <c r="A944" s="156"/>
    </row>
    <row r="945" spans="1:1" x14ac:dyDescent="0.25">
      <c r="A945" s="156"/>
    </row>
    <row r="946" spans="1:1" x14ac:dyDescent="0.25">
      <c r="A946" s="156"/>
    </row>
    <row r="947" spans="1:1" x14ac:dyDescent="0.25">
      <c r="A947" s="156"/>
    </row>
    <row r="948" spans="1:1" x14ac:dyDescent="0.25">
      <c r="A948" s="156"/>
    </row>
    <row r="949" spans="1:1" x14ac:dyDescent="0.25">
      <c r="A949" s="156"/>
    </row>
    <row r="950" spans="1:1" x14ac:dyDescent="0.25">
      <c r="A950" s="156"/>
    </row>
    <row r="951" spans="1:1" x14ac:dyDescent="0.25">
      <c r="A951" s="156"/>
    </row>
    <row r="952" spans="1:1" x14ac:dyDescent="0.25">
      <c r="A952" s="156"/>
    </row>
    <row r="953" spans="1:1" x14ac:dyDescent="0.25">
      <c r="A953" s="156"/>
    </row>
    <row r="954" spans="1:1" x14ac:dyDescent="0.25">
      <c r="A954" s="156"/>
    </row>
    <row r="955" spans="1:1" x14ac:dyDescent="0.25">
      <c r="A955" s="156"/>
    </row>
    <row r="956" spans="1:1" x14ac:dyDescent="0.25">
      <c r="A956" s="156"/>
    </row>
    <row r="957" spans="1:1" x14ac:dyDescent="0.25">
      <c r="A957" s="156"/>
    </row>
    <row r="958" spans="1:1" x14ac:dyDescent="0.25">
      <c r="A958" s="156"/>
    </row>
    <row r="959" spans="1:1" x14ac:dyDescent="0.25">
      <c r="A959" s="156"/>
    </row>
    <row r="960" spans="1:1" x14ac:dyDescent="0.25">
      <c r="A960" s="156"/>
    </row>
    <row r="961" spans="1:1" x14ac:dyDescent="0.25">
      <c r="A961" s="156"/>
    </row>
    <row r="962" spans="1:1" x14ac:dyDescent="0.25">
      <c r="A962" s="156"/>
    </row>
    <row r="963" spans="1:1" x14ac:dyDescent="0.25">
      <c r="A963" s="156"/>
    </row>
    <row r="964" spans="1:1" x14ac:dyDescent="0.25">
      <c r="A964" s="156"/>
    </row>
    <row r="965" spans="1:1" x14ac:dyDescent="0.25">
      <c r="A965" s="156"/>
    </row>
    <row r="966" spans="1:1" x14ac:dyDescent="0.25">
      <c r="A966" s="156"/>
    </row>
    <row r="967" spans="1:1" x14ac:dyDescent="0.25">
      <c r="A967" s="156"/>
    </row>
    <row r="968" spans="1:1" x14ac:dyDescent="0.25">
      <c r="A968" s="156"/>
    </row>
    <row r="969" spans="1:1" x14ac:dyDescent="0.25">
      <c r="A969" s="156"/>
    </row>
    <row r="970" spans="1:1" x14ac:dyDescent="0.25">
      <c r="A970" s="156"/>
    </row>
    <row r="971" spans="1:1" x14ac:dyDescent="0.25">
      <c r="A971" s="156"/>
    </row>
    <row r="972" spans="1:1" x14ac:dyDescent="0.25">
      <c r="A972" s="156"/>
    </row>
    <row r="973" spans="1:1" x14ac:dyDescent="0.25">
      <c r="A973" s="156"/>
    </row>
    <row r="974" spans="1:1" x14ac:dyDescent="0.25">
      <c r="A974" s="156"/>
    </row>
    <row r="975" spans="1:1" x14ac:dyDescent="0.25">
      <c r="A975" s="156"/>
    </row>
    <row r="976" spans="1:1" x14ac:dyDescent="0.25">
      <c r="A976" s="156"/>
    </row>
    <row r="977" spans="1:1" x14ac:dyDescent="0.25">
      <c r="A977" s="156"/>
    </row>
    <row r="978" spans="1:1" x14ac:dyDescent="0.25">
      <c r="A978" s="156"/>
    </row>
    <row r="979" spans="1:1" x14ac:dyDescent="0.25">
      <c r="A979" s="156"/>
    </row>
    <row r="980" spans="1:1" x14ac:dyDescent="0.25">
      <c r="A980" s="156"/>
    </row>
    <row r="981" spans="1:1" x14ac:dyDescent="0.25">
      <c r="A981" s="156"/>
    </row>
    <row r="982" spans="1:1" x14ac:dyDescent="0.25">
      <c r="A982" s="156"/>
    </row>
    <row r="983" spans="1:1" x14ac:dyDescent="0.25">
      <c r="A983" s="156"/>
    </row>
    <row r="984" spans="1:1" x14ac:dyDescent="0.25">
      <c r="A984" s="156"/>
    </row>
    <row r="985" spans="1:1" x14ac:dyDescent="0.25">
      <c r="A985" s="156"/>
    </row>
    <row r="986" spans="1:1" x14ac:dyDescent="0.25">
      <c r="A986" s="156"/>
    </row>
    <row r="987" spans="1:1" x14ac:dyDescent="0.25">
      <c r="A987" s="156"/>
    </row>
    <row r="988" spans="1:1" x14ac:dyDescent="0.25">
      <c r="A988" s="156"/>
    </row>
    <row r="989" spans="1:1" x14ac:dyDescent="0.25">
      <c r="A989" s="156"/>
    </row>
    <row r="990" spans="1:1" x14ac:dyDescent="0.25">
      <c r="A990" s="156"/>
    </row>
    <row r="991" spans="1:1" x14ac:dyDescent="0.25">
      <c r="A991" s="156"/>
    </row>
    <row r="992" spans="1:1" x14ac:dyDescent="0.25">
      <c r="A992" s="156"/>
    </row>
    <row r="993" spans="1:1" x14ac:dyDescent="0.25">
      <c r="A993" s="156"/>
    </row>
    <row r="994" spans="1:1" x14ac:dyDescent="0.25">
      <c r="A994" s="156"/>
    </row>
    <row r="995" spans="1:1" x14ac:dyDescent="0.25">
      <c r="A995" s="156"/>
    </row>
    <row r="996" spans="1:1" x14ac:dyDescent="0.25">
      <c r="A996" s="156"/>
    </row>
    <row r="997" spans="1:1" x14ac:dyDescent="0.25">
      <c r="A997" s="156"/>
    </row>
    <row r="998" spans="1:1" x14ac:dyDescent="0.25">
      <c r="A998" s="156"/>
    </row>
    <row r="999" spans="1:1" x14ac:dyDescent="0.25">
      <c r="A999" s="156"/>
    </row>
    <row r="1000" spans="1:1" x14ac:dyDescent="0.25">
      <c r="A1000" s="156"/>
    </row>
    <row r="1001" spans="1:1" x14ac:dyDescent="0.25">
      <c r="A1001" s="156"/>
    </row>
    <row r="1002" spans="1:1" x14ac:dyDescent="0.25">
      <c r="A1002" s="156"/>
    </row>
    <row r="1003" spans="1:1" x14ac:dyDescent="0.25">
      <c r="A1003" s="156"/>
    </row>
    <row r="1004" spans="1:1" x14ac:dyDescent="0.25">
      <c r="A1004" s="156"/>
    </row>
    <row r="1005" spans="1:1" x14ac:dyDescent="0.25">
      <c r="A1005" s="156"/>
    </row>
    <row r="1006" spans="1:1" x14ac:dyDescent="0.25">
      <c r="A1006" s="156"/>
    </row>
    <row r="1007" spans="1:1" x14ac:dyDescent="0.25">
      <c r="A1007" s="156"/>
    </row>
    <row r="1008" spans="1:1" x14ac:dyDescent="0.25">
      <c r="A1008" s="156"/>
    </row>
    <row r="1009" spans="1:1" x14ac:dyDescent="0.25">
      <c r="A1009" s="156"/>
    </row>
    <row r="1010" spans="1:1" x14ac:dyDescent="0.25">
      <c r="A1010" s="156"/>
    </row>
    <row r="1011" spans="1:1" x14ac:dyDescent="0.25">
      <c r="A1011" s="156"/>
    </row>
    <row r="1012" spans="1:1" x14ac:dyDescent="0.25">
      <c r="A1012" s="156"/>
    </row>
    <row r="1013" spans="1:1" x14ac:dyDescent="0.25">
      <c r="A1013" s="156"/>
    </row>
    <row r="1014" spans="1:1" x14ac:dyDescent="0.25">
      <c r="A1014" s="156"/>
    </row>
    <row r="1015" spans="1:1" x14ac:dyDescent="0.25">
      <c r="A1015" s="156"/>
    </row>
    <row r="1016" spans="1:1" x14ac:dyDescent="0.25">
      <c r="A1016" s="156"/>
    </row>
    <row r="1017" spans="1:1" x14ac:dyDescent="0.25">
      <c r="A1017" s="156"/>
    </row>
    <row r="1018" spans="1:1" x14ac:dyDescent="0.25">
      <c r="A1018" s="156"/>
    </row>
    <row r="1019" spans="1:1" x14ac:dyDescent="0.25">
      <c r="A1019" s="156"/>
    </row>
    <row r="1020" spans="1:1" x14ac:dyDescent="0.25">
      <c r="A1020" s="156"/>
    </row>
    <row r="1021" spans="1:1" x14ac:dyDescent="0.25">
      <c r="A1021" s="156"/>
    </row>
    <row r="1022" spans="1:1" x14ac:dyDescent="0.25">
      <c r="A1022" s="156"/>
    </row>
    <row r="1023" spans="1:1" x14ac:dyDescent="0.25">
      <c r="A1023" s="156"/>
    </row>
    <row r="1024" spans="1:1" x14ac:dyDescent="0.25">
      <c r="A1024" s="156"/>
    </row>
    <row r="1025" spans="1:1" x14ac:dyDescent="0.25">
      <c r="A1025" s="156"/>
    </row>
    <row r="1026" spans="1:1" x14ac:dyDescent="0.25">
      <c r="A1026" s="156"/>
    </row>
    <row r="1027" spans="1:1" x14ac:dyDescent="0.25">
      <c r="A1027" s="156"/>
    </row>
    <row r="1028" spans="1:1" x14ac:dyDescent="0.25">
      <c r="A1028" s="156"/>
    </row>
    <row r="1029" spans="1:1" x14ac:dyDescent="0.25">
      <c r="A1029" s="156"/>
    </row>
    <row r="1030" spans="1:1" x14ac:dyDescent="0.25">
      <c r="A1030" s="156"/>
    </row>
    <row r="1031" spans="1:1" x14ac:dyDescent="0.25">
      <c r="A1031" s="156"/>
    </row>
    <row r="1032" spans="1:1" x14ac:dyDescent="0.25">
      <c r="A1032" s="156"/>
    </row>
    <row r="1033" spans="1:1" x14ac:dyDescent="0.25">
      <c r="A1033" s="156"/>
    </row>
    <row r="1034" spans="1:1" x14ac:dyDescent="0.25">
      <c r="A1034" s="156"/>
    </row>
    <row r="1035" spans="1:1" x14ac:dyDescent="0.25">
      <c r="A1035" s="156"/>
    </row>
    <row r="1036" spans="1:1" x14ac:dyDescent="0.25">
      <c r="A1036" s="156"/>
    </row>
    <row r="1037" spans="1:1" x14ac:dyDescent="0.25">
      <c r="A1037" s="156"/>
    </row>
    <row r="1038" spans="1:1" x14ac:dyDescent="0.25">
      <c r="A1038" s="156"/>
    </row>
    <row r="1039" spans="1:1" x14ac:dyDescent="0.25">
      <c r="A1039" s="156"/>
    </row>
    <row r="1040" spans="1:1" x14ac:dyDescent="0.25">
      <c r="A1040" s="156"/>
    </row>
    <row r="1041" spans="1:1" x14ac:dyDescent="0.25">
      <c r="A1041" s="156"/>
    </row>
    <row r="1042" spans="1:1" x14ac:dyDescent="0.25">
      <c r="A1042" s="156"/>
    </row>
    <row r="1043" spans="1:1" x14ac:dyDescent="0.25">
      <c r="A1043" s="156"/>
    </row>
    <row r="1044" spans="1:1" x14ac:dyDescent="0.25">
      <c r="A1044" s="156"/>
    </row>
    <row r="1045" spans="1:1" x14ac:dyDescent="0.25">
      <c r="A1045" s="156"/>
    </row>
    <row r="1046" spans="1:1" x14ac:dyDescent="0.25">
      <c r="A1046" s="156"/>
    </row>
    <row r="1047" spans="1:1" x14ac:dyDescent="0.25">
      <c r="A1047" s="156"/>
    </row>
    <row r="1048" spans="1:1" x14ac:dyDescent="0.25">
      <c r="A1048" s="156"/>
    </row>
    <row r="1049" spans="1:1" x14ac:dyDescent="0.25">
      <c r="A1049" s="156"/>
    </row>
    <row r="1050" spans="1:1" x14ac:dyDescent="0.25">
      <c r="A1050" s="156"/>
    </row>
    <row r="1051" spans="1:1" x14ac:dyDescent="0.25">
      <c r="A1051" s="156"/>
    </row>
    <row r="1052" spans="1:1" x14ac:dyDescent="0.25">
      <c r="A1052" s="156"/>
    </row>
    <row r="1053" spans="1:1" x14ac:dyDescent="0.25">
      <c r="A1053" s="156"/>
    </row>
    <row r="1054" spans="1:1" x14ac:dyDescent="0.25">
      <c r="A1054" s="156"/>
    </row>
    <row r="1055" spans="1:1" x14ac:dyDescent="0.25">
      <c r="A1055" s="156"/>
    </row>
    <row r="1056" spans="1:1" x14ac:dyDescent="0.25">
      <c r="A1056" s="156"/>
    </row>
    <row r="1057" spans="1:1" x14ac:dyDescent="0.25">
      <c r="A1057" s="156"/>
    </row>
    <row r="1058" spans="1:1" x14ac:dyDescent="0.25">
      <c r="A1058" s="156"/>
    </row>
    <row r="1059" spans="1:1" x14ac:dyDescent="0.25">
      <c r="A1059" s="156"/>
    </row>
    <row r="1060" spans="1:1" x14ac:dyDescent="0.25">
      <c r="A1060" s="156"/>
    </row>
    <row r="1061" spans="1:1" x14ac:dyDescent="0.25">
      <c r="A1061" s="156"/>
    </row>
    <row r="1062" spans="1:1" x14ac:dyDescent="0.25">
      <c r="A1062" s="156"/>
    </row>
    <row r="1063" spans="1:1" x14ac:dyDescent="0.25">
      <c r="A1063" s="156"/>
    </row>
    <row r="1064" spans="1:1" x14ac:dyDescent="0.25">
      <c r="A1064" s="156"/>
    </row>
    <row r="1065" spans="1:1" x14ac:dyDescent="0.25">
      <c r="A1065" s="156"/>
    </row>
    <row r="1066" spans="1:1" x14ac:dyDescent="0.25">
      <c r="A1066" s="156"/>
    </row>
    <row r="1067" spans="1:1" x14ac:dyDescent="0.25">
      <c r="A1067" s="156"/>
    </row>
    <row r="1068" spans="1:1" x14ac:dyDescent="0.25">
      <c r="A1068" s="156"/>
    </row>
    <row r="1069" spans="1:1" x14ac:dyDescent="0.25">
      <c r="A1069" s="156"/>
    </row>
    <row r="1070" spans="1:1" x14ac:dyDescent="0.25">
      <c r="A1070" s="156"/>
    </row>
    <row r="1071" spans="1:1" x14ac:dyDescent="0.25">
      <c r="A1071" s="156"/>
    </row>
    <row r="1072" spans="1:1" x14ac:dyDescent="0.25">
      <c r="A1072" s="156"/>
    </row>
    <row r="1073" spans="1:1" x14ac:dyDescent="0.25">
      <c r="A1073" s="156"/>
    </row>
    <row r="1074" spans="1:1" x14ac:dyDescent="0.25">
      <c r="A1074" s="156"/>
    </row>
    <row r="1075" spans="1:1" x14ac:dyDescent="0.25">
      <c r="A1075" s="156"/>
    </row>
    <row r="1076" spans="1:1" x14ac:dyDescent="0.25">
      <c r="A1076" s="156"/>
    </row>
    <row r="1077" spans="1:1" x14ac:dyDescent="0.25">
      <c r="A1077" s="156"/>
    </row>
    <row r="1078" spans="1:1" x14ac:dyDescent="0.25">
      <c r="A1078" s="156"/>
    </row>
    <row r="1079" spans="1:1" x14ac:dyDescent="0.25">
      <c r="A1079" s="156"/>
    </row>
    <row r="1080" spans="1:1" x14ac:dyDescent="0.25">
      <c r="A1080" s="156"/>
    </row>
    <row r="1081" spans="1:1" x14ac:dyDescent="0.25">
      <c r="A1081" s="156"/>
    </row>
    <row r="1082" spans="1:1" x14ac:dyDescent="0.25">
      <c r="A1082" s="156"/>
    </row>
    <row r="1083" spans="1:1" x14ac:dyDescent="0.25">
      <c r="A1083" s="156"/>
    </row>
    <row r="1084" spans="1:1" x14ac:dyDescent="0.25">
      <c r="A1084" s="156"/>
    </row>
    <row r="1085" spans="1:1" x14ac:dyDescent="0.25">
      <c r="A1085" s="156"/>
    </row>
    <row r="1086" spans="1:1" x14ac:dyDescent="0.25">
      <c r="A1086" s="156"/>
    </row>
    <row r="1087" spans="1:1" x14ac:dyDescent="0.25">
      <c r="A1087" s="156"/>
    </row>
    <row r="1088" spans="1:1" x14ac:dyDescent="0.25">
      <c r="A1088" s="156"/>
    </row>
    <row r="1089" spans="1:1" x14ac:dyDescent="0.25">
      <c r="A1089" s="156"/>
    </row>
    <row r="1090" spans="1:1" x14ac:dyDescent="0.25">
      <c r="A1090" s="156"/>
    </row>
    <row r="1091" spans="1:1" x14ac:dyDescent="0.25">
      <c r="A1091" s="156"/>
    </row>
    <row r="1092" spans="1:1" x14ac:dyDescent="0.25">
      <c r="A1092" s="156"/>
    </row>
    <row r="1093" spans="1:1" x14ac:dyDescent="0.25">
      <c r="A1093" s="156"/>
    </row>
    <row r="1094" spans="1:1" x14ac:dyDescent="0.25">
      <c r="A1094" s="156"/>
    </row>
    <row r="1095" spans="1:1" x14ac:dyDescent="0.25">
      <c r="A1095" s="156"/>
    </row>
    <row r="1096" spans="1:1" x14ac:dyDescent="0.25">
      <c r="A1096" s="156"/>
    </row>
    <row r="1097" spans="1:1" x14ac:dyDescent="0.25">
      <c r="A1097" s="156"/>
    </row>
    <row r="1098" spans="1:1" x14ac:dyDescent="0.25">
      <c r="A1098" s="156"/>
    </row>
    <row r="1099" spans="1:1" x14ac:dyDescent="0.25">
      <c r="A1099" s="156"/>
    </row>
    <row r="1100" spans="1:1" x14ac:dyDescent="0.25">
      <c r="A1100" s="156"/>
    </row>
    <row r="1101" spans="1:1" x14ac:dyDescent="0.25">
      <c r="A1101" s="156"/>
    </row>
    <row r="1102" spans="1:1" x14ac:dyDescent="0.25">
      <c r="A1102" s="156"/>
    </row>
    <row r="1103" spans="1:1" x14ac:dyDescent="0.25">
      <c r="A1103" s="156"/>
    </row>
    <row r="1104" spans="1:1" x14ac:dyDescent="0.25">
      <c r="A1104" s="156"/>
    </row>
    <row r="1105" spans="1:1" x14ac:dyDescent="0.25">
      <c r="A1105" s="156"/>
    </row>
    <row r="1106" spans="1:1" x14ac:dyDescent="0.25">
      <c r="A1106" s="156"/>
    </row>
    <row r="1107" spans="1:1" x14ac:dyDescent="0.25">
      <c r="A1107" s="156"/>
    </row>
    <row r="1108" spans="1:1" x14ac:dyDescent="0.25">
      <c r="A1108" s="156"/>
    </row>
    <row r="1109" spans="1:1" x14ac:dyDescent="0.25">
      <c r="A1109" s="156"/>
    </row>
    <row r="1110" spans="1:1" x14ac:dyDescent="0.25">
      <c r="A1110" s="156"/>
    </row>
    <row r="1111" spans="1:1" x14ac:dyDescent="0.25">
      <c r="A1111" s="156"/>
    </row>
    <row r="1112" spans="1:1" x14ac:dyDescent="0.25">
      <c r="A1112" s="156"/>
    </row>
    <row r="1113" spans="1:1" x14ac:dyDescent="0.25">
      <c r="A1113" s="156"/>
    </row>
    <row r="1114" spans="1:1" x14ac:dyDescent="0.25">
      <c r="A1114" s="156"/>
    </row>
    <row r="1115" spans="1:1" x14ac:dyDescent="0.25">
      <c r="A1115" s="156"/>
    </row>
    <row r="1116" spans="1:1" x14ac:dyDescent="0.25">
      <c r="A1116" s="156"/>
    </row>
    <row r="1117" spans="1:1" x14ac:dyDescent="0.25">
      <c r="A1117" s="156"/>
    </row>
    <row r="1118" spans="1:1" x14ac:dyDescent="0.25">
      <c r="A1118" s="156"/>
    </row>
    <row r="1119" spans="1:1" x14ac:dyDescent="0.25">
      <c r="A1119" s="156"/>
    </row>
    <row r="1120" spans="1:1" x14ac:dyDescent="0.25">
      <c r="A1120" s="156"/>
    </row>
    <row r="1121" spans="1:1" x14ac:dyDescent="0.25">
      <c r="A1121" s="156"/>
    </row>
    <row r="1122" spans="1:1" x14ac:dyDescent="0.25">
      <c r="A1122" s="156"/>
    </row>
    <row r="1123" spans="1:1" x14ac:dyDescent="0.25">
      <c r="A1123" s="156"/>
    </row>
    <row r="1124" spans="1:1" x14ac:dyDescent="0.25">
      <c r="A1124" s="156"/>
    </row>
    <row r="1125" spans="1:1" x14ac:dyDescent="0.25">
      <c r="A1125" s="156"/>
    </row>
    <row r="1126" spans="1:1" x14ac:dyDescent="0.25">
      <c r="A1126" s="156"/>
    </row>
    <row r="1127" spans="1:1" x14ac:dyDescent="0.25">
      <c r="A1127" s="156"/>
    </row>
    <row r="1128" spans="1:1" x14ac:dyDescent="0.25">
      <c r="A1128" s="156"/>
    </row>
    <row r="1129" spans="1:1" x14ac:dyDescent="0.25">
      <c r="A1129" s="156"/>
    </row>
    <row r="1130" spans="1:1" x14ac:dyDescent="0.25">
      <c r="A1130" s="156"/>
    </row>
    <row r="1131" spans="1:1" x14ac:dyDescent="0.25">
      <c r="A1131" s="156"/>
    </row>
    <row r="1132" spans="1:1" x14ac:dyDescent="0.25">
      <c r="A1132" s="156"/>
    </row>
    <row r="1133" spans="1:1" x14ac:dyDescent="0.25">
      <c r="A1133" s="156"/>
    </row>
    <row r="1134" spans="1:1" x14ac:dyDescent="0.25">
      <c r="A1134" s="156"/>
    </row>
    <row r="1135" spans="1:1" x14ac:dyDescent="0.25">
      <c r="A1135" s="156"/>
    </row>
    <row r="1136" spans="1:1" x14ac:dyDescent="0.25">
      <c r="A1136" s="156"/>
    </row>
    <row r="1137" spans="1:1" x14ac:dyDescent="0.25">
      <c r="A1137" s="156"/>
    </row>
    <row r="1138" spans="1:1" x14ac:dyDescent="0.25">
      <c r="A1138" s="156"/>
    </row>
    <row r="1139" spans="1:1" x14ac:dyDescent="0.25">
      <c r="A1139" s="156"/>
    </row>
    <row r="1140" spans="1:1" x14ac:dyDescent="0.25">
      <c r="A1140" s="156"/>
    </row>
    <row r="1141" spans="1:1" x14ac:dyDescent="0.25">
      <c r="A1141" s="156"/>
    </row>
    <row r="1142" spans="1:1" x14ac:dyDescent="0.25">
      <c r="A1142" s="156"/>
    </row>
    <row r="1143" spans="1:1" x14ac:dyDescent="0.25">
      <c r="A1143" s="156"/>
    </row>
    <row r="1144" spans="1:1" x14ac:dyDescent="0.25">
      <c r="A1144" s="156"/>
    </row>
    <row r="1145" spans="1:1" x14ac:dyDescent="0.25">
      <c r="A1145" s="156"/>
    </row>
    <row r="1146" spans="1:1" x14ac:dyDescent="0.25">
      <c r="A1146" s="156"/>
    </row>
    <row r="1147" spans="1:1" x14ac:dyDescent="0.25">
      <c r="A1147" s="156"/>
    </row>
    <row r="1148" spans="1:1" x14ac:dyDescent="0.25">
      <c r="A1148" s="156"/>
    </row>
    <row r="1149" spans="1:1" x14ac:dyDescent="0.25">
      <c r="A1149" s="156"/>
    </row>
    <row r="1150" spans="1:1" x14ac:dyDescent="0.25">
      <c r="A1150" s="156"/>
    </row>
    <row r="1151" spans="1:1" x14ac:dyDescent="0.25">
      <c r="A1151" s="156"/>
    </row>
    <row r="1152" spans="1:1" x14ac:dyDescent="0.25">
      <c r="A1152" s="156"/>
    </row>
    <row r="1153" spans="1:1" x14ac:dyDescent="0.25">
      <c r="A1153" s="156"/>
    </row>
    <row r="1154" spans="1:1" x14ac:dyDescent="0.25">
      <c r="A1154" s="156"/>
    </row>
    <row r="1155" spans="1:1" x14ac:dyDescent="0.25">
      <c r="A1155" s="156"/>
    </row>
    <row r="1156" spans="1:1" x14ac:dyDescent="0.25">
      <c r="A1156" s="156"/>
    </row>
    <row r="1157" spans="1:1" x14ac:dyDescent="0.25">
      <c r="A1157" s="156"/>
    </row>
    <row r="1158" spans="1:1" x14ac:dyDescent="0.25">
      <c r="A1158" s="156"/>
    </row>
    <row r="1159" spans="1:1" x14ac:dyDescent="0.25">
      <c r="A1159" s="156"/>
    </row>
    <row r="1160" spans="1:1" x14ac:dyDescent="0.25">
      <c r="A1160" s="156"/>
    </row>
    <row r="1161" spans="1:1" x14ac:dyDescent="0.25">
      <c r="A1161" s="156"/>
    </row>
    <row r="1162" spans="1:1" x14ac:dyDescent="0.25">
      <c r="A1162" s="156"/>
    </row>
    <row r="1163" spans="1:1" x14ac:dyDescent="0.25">
      <c r="A1163" s="156"/>
    </row>
    <row r="1164" spans="1:1" x14ac:dyDescent="0.25">
      <c r="A1164" s="156"/>
    </row>
    <row r="1165" spans="1:1" x14ac:dyDescent="0.25">
      <c r="A1165" s="156"/>
    </row>
    <row r="1166" spans="1:1" x14ac:dyDescent="0.25">
      <c r="A1166" s="156"/>
    </row>
    <row r="1167" spans="1:1" x14ac:dyDescent="0.25">
      <c r="A1167" s="156"/>
    </row>
    <row r="1168" spans="1:1" x14ac:dyDescent="0.25">
      <c r="A1168" s="156"/>
    </row>
    <row r="1169" spans="1:1" x14ac:dyDescent="0.25">
      <c r="A1169" s="156"/>
    </row>
    <row r="1170" spans="1:1" x14ac:dyDescent="0.25">
      <c r="A1170" s="156"/>
    </row>
    <row r="1171" spans="1:1" x14ac:dyDescent="0.25">
      <c r="A1171" s="156"/>
    </row>
    <row r="1172" spans="1:1" x14ac:dyDescent="0.25">
      <c r="A1172" s="156"/>
    </row>
    <row r="1173" spans="1:1" x14ac:dyDescent="0.25">
      <c r="A1173" s="156"/>
    </row>
    <row r="1174" spans="1:1" x14ac:dyDescent="0.25">
      <c r="A1174" s="156"/>
    </row>
    <row r="1175" spans="1:1" x14ac:dyDescent="0.25">
      <c r="A1175" s="156"/>
    </row>
    <row r="1176" spans="1:1" x14ac:dyDescent="0.25">
      <c r="A1176" s="156"/>
    </row>
    <row r="1177" spans="1:1" x14ac:dyDescent="0.25">
      <c r="A1177" s="156"/>
    </row>
    <row r="1178" spans="1:1" x14ac:dyDescent="0.25">
      <c r="A1178" s="156"/>
    </row>
    <row r="1179" spans="1:1" x14ac:dyDescent="0.25">
      <c r="A1179" s="156"/>
    </row>
    <row r="1180" spans="1:1" x14ac:dyDescent="0.25">
      <c r="A1180" s="156"/>
    </row>
    <row r="1181" spans="1:1" x14ac:dyDescent="0.25">
      <c r="A1181" s="156"/>
    </row>
    <row r="1182" spans="1:1" x14ac:dyDescent="0.25">
      <c r="A1182" s="156"/>
    </row>
    <row r="1183" spans="1:1" x14ac:dyDescent="0.25">
      <c r="A1183" s="156"/>
    </row>
    <row r="1184" spans="1:1" x14ac:dyDescent="0.25">
      <c r="A1184" s="156"/>
    </row>
    <row r="1185" spans="1:1" x14ac:dyDescent="0.25">
      <c r="A1185" s="156"/>
    </row>
    <row r="1186" spans="1:1" x14ac:dyDescent="0.25">
      <c r="A1186" s="156"/>
    </row>
    <row r="1187" spans="1:1" x14ac:dyDescent="0.25">
      <c r="A1187" s="156"/>
    </row>
    <row r="1188" spans="1:1" x14ac:dyDescent="0.25">
      <c r="A1188" s="156"/>
    </row>
    <row r="1189" spans="1:1" x14ac:dyDescent="0.25">
      <c r="A1189" s="156"/>
    </row>
    <row r="1190" spans="1:1" x14ac:dyDescent="0.25">
      <c r="A1190" s="156"/>
    </row>
    <row r="1191" spans="1:1" x14ac:dyDescent="0.25">
      <c r="A1191" s="156"/>
    </row>
    <row r="1192" spans="1:1" x14ac:dyDescent="0.25">
      <c r="A1192" s="156"/>
    </row>
    <row r="1193" spans="1:1" x14ac:dyDescent="0.25">
      <c r="A1193" s="156"/>
    </row>
    <row r="1194" spans="1:1" x14ac:dyDescent="0.25">
      <c r="A1194" s="156"/>
    </row>
    <row r="1195" spans="1:1" x14ac:dyDescent="0.25">
      <c r="A1195" s="156"/>
    </row>
    <row r="1196" spans="1:1" x14ac:dyDescent="0.25">
      <c r="A1196" s="156"/>
    </row>
    <row r="1197" spans="1:1" x14ac:dyDescent="0.25">
      <c r="A1197" s="156"/>
    </row>
    <row r="1198" spans="1:1" x14ac:dyDescent="0.25">
      <c r="A1198" s="156"/>
    </row>
    <row r="1199" spans="1:1" x14ac:dyDescent="0.25">
      <c r="A1199" s="156"/>
    </row>
    <row r="1200" spans="1:1" x14ac:dyDescent="0.25">
      <c r="A1200" s="156"/>
    </row>
    <row r="1201" spans="1:1" x14ac:dyDescent="0.25">
      <c r="A1201" s="156"/>
    </row>
    <row r="1202" spans="1:1" x14ac:dyDescent="0.25">
      <c r="A1202" s="156"/>
    </row>
    <row r="1203" spans="1:1" x14ac:dyDescent="0.25">
      <c r="A1203" s="156"/>
    </row>
    <row r="1204" spans="1:1" x14ac:dyDescent="0.25">
      <c r="A1204" s="156"/>
    </row>
    <row r="1205" spans="1:1" x14ac:dyDescent="0.25">
      <c r="A1205" s="156"/>
    </row>
    <row r="1206" spans="1:1" x14ac:dyDescent="0.25">
      <c r="A1206" s="156"/>
    </row>
    <row r="1207" spans="1:1" x14ac:dyDescent="0.25">
      <c r="A1207" s="156"/>
    </row>
    <row r="1208" spans="1:1" x14ac:dyDescent="0.25">
      <c r="A1208" s="156"/>
    </row>
    <row r="1209" spans="1:1" x14ac:dyDescent="0.25">
      <c r="A1209" s="156"/>
    </row>
    <row r="1210" spans="1:1" x14ac:dyDescent="0.25">
      <c r="A1210" s="156"/>
    </row>
    <row r="1211" spans="1:1" x14ac:dyDescent="0.25">
      <c r="A1211" s="156"/>
    </row>
    <row r="1212" spans="1:1" x14ac:dyDescent="0.25">
      <c r="A1212" s="156"/>
    </row>
    <row r="1213" spans="1:1" x14ac:dyDescent="0.25">
      <c r="A1213" s="156"/>
    </row>
    <row r="1214" spans="1:1" x14ac:dyDescent="0.25">
      <c r="A1214" s="156"/>
    </row>
    <row r="1215" spans="1:1" x14ac:dyDescent="0.25">
      <c r="A1215" s="156"/>
    </row>
    <row r="1216" spans="1:1" x14ac:dyDescent="0.25">
      <c r="A1216" s="156"/>
    </row>
    <row r="1217" spans="1:1" x14ac:dyDescent="0.25">
      <c r="A1217" s="156"/>
    </row>
    <row r="1218" spans="1:1" x14ac:dyDescent="0.25">
      <c r="A1218" s="156"/>
    </row>
    <row r="1219" spans="1:1" x14ac:dyDescent="0.25">
      <c r="A1219" s="156"/>
    </row>
    <row r="1220" spans="1:1" x14ac:dyDescent="0.25">
      <c r="A1220" s="156"/>
    </row>
    <row r="1221" spans="1:1" x14ac:dyDescent="0.25">
      <c r="A1221" s="156"/>
    </row>
    <row r="1222" spans="1:1" x14ac:dyDescent="0.25">
      <c r="A1222" s="156"/>
    </row>
    <row r="1223" spans="1:1" x14ac:dyDescent="0.25">
      <c r="A1223" s="156"/>
    </row>
    <row r="1224" spans="1:1" x14ac:dyDescent="0.25">
      <c r="A1224" s="156"/>
    </row>
    <row r="1225" spans="1:1" x14ac:dyDescent="0.25">
      <c r="A1225" s="156"/>
    </row>
    <row r="1226" spans="1:1" x14ac:dyDescent="0.25">
      <c r="A1226" s="156"/>
    </row>
    <row r="1227" spans="1:1" x14ac:dyDescent="0.25">
      <c r="A1227" s="156"/>
    </row>
    <row r="1228" spans="1:1" x14ac:dyDescent="0.25">
      <c r="A1228" s="156"/>
    </row>
    <row r="1229" spans="1:1" x14ac:dyDescent="0.25">
      <c r="A1229" s="156"/>
    </row>
    <row r="1230" spans="1:1" x14ac:dyDescent="0.25">
      <c r="A1230" s="156"/>
    </row>
    <row r="1231" spans="1:1" x14ac:dyDescent="0.25">
      <c r="A1231" s="156"/>
    </row>
    <row r="1232" spans="1:1" x14ac:dyDescent="0.25">
      <c r="A1232" s="156"/>
    </row>
    <row r="1233" spans="1:1" x14ac:dyDescent="0.25">
      <c r="A1233" s="156"/>
    </row>
    <row r="1234" spans="1:1" x14ac:dyDescent="0.25">
      <c r="A1234" s="156"/>
    </row>
    <row r="1235" spans="1:1" x14ac:dyDescent="0.25">
      <c r="A1235" s="156"/>
    </row>
    <row r="1236" spans="1:1" x14ac:dyDescent="0.25">
      <c r="A1236" s="156"/>
    </row>
    <row r="1237" spans="1:1" x14ac:dyDescent="0.25">
      <c r="A1237" s="156"/>
    </row>
    <row r="1238" spans="1:1" x14ac:dyDescent="0.25">
      <c r="A1238" s="156"/>
    </row>
    <row r="1239" spans="1:1" x14ac:dyDescent="0.25">
      <c r="A1239" s="156"/>
    </row>
    <row r="1240" spans="1:1" x14ac:dyDescent="0.25">
      <c r="A1240" s="156"/>
    </row>
    <row r="1241" spans="1:1" x14ac:dyDescent="0.25">
      <c r="A1241" s="156"/>
    </row>
    <row r="1242" spans="1:1" x14ac:dyDescent="0.25">
      <c r="A1242" s="156"/>
    </row>
    <row r="1243" spans="1:1" x14ac:dyDescent="0.25">
      <c r="A1243" s="156"/>
    </row>
    <row r="1244" spans="1:1" x14ac:dyDescent="0.25">
      <c r="A1244" s="156"/>
    </row>
    <row r="1245" spans="1:1" x14ac:dyDescent="0.25">
      <c r="A1245" s="156"/>
    </row>
    <row r="1246" spans="1:1" x14ac:dyDescent="0.25">
      <c r="A1246" s="156"/>
    </row>
    <row r="1247" spans="1:1" x14ac:dyDescent="0.25">
      <c r="A1247" s="156"/>
    </row>
    <row r="1248" spans="1:1" x14ac:dyDescent="0.25">
      <c r="A1248" s="156"/>
    </row>
    <row r="1249" spans="1:1" x14ac:dyDescent="0.25">
      <c r="A1249" s="156"/>
    </row>
    <row r="1250" spans="1:1" x14ac:dyDescent="0.25">
      <c r="A1250" s="156"/>
    </row>
    <row r="1251" spans="1:1" x14ac:dyDescent="0.25">
      <c r="A1251" s="156"/>
    </row>
    <row r="1252" spans="1:1" x14ac:dyDescent="0.25">
      <c r="A1252" s="156"/>
    </row>
    <row r="1253" spans="1:1" x14ac:dyDescent="0.25">
      <c r="A1253" s="156"/>
    </row>
    <row r="1254" spans="1:1" x14ac:dyDescent="0.25">
      <c r="A1254" s="156"/>
    </row>
    <row r="1255" spans="1:1" x14ac:dyDescent="0.25">
      <c r="A1255" s="156"/>
    </row>
    <row r="1256" spans="1:1" x14ac:dyDescent="0.25">
      <c r="A1256" s="156"/>
    </row>
    <row r="1257" spans="1:1" x14ac:dyDescent="0.25">
      <c r="A1257" s="156"/>
    </row>
    <row r="1258" spans="1:1" x14ac:dyDescent="0.25">
      <c r="A1258" s="156"/>
    </row>
    <row r="1259" spans="1:1" x14ac:dyDescent="0.25">
      <c r="A1259" s="156"/>
    </row>
    <row r="1260" spans="1:1" x14ac:dyDescent="0.25">
      <c r="A1260" s="156"/>
    </row>
    <row r="1261" spans="1:1" x14ac:dyDescent="0.25">
      <c r="A1261" s="156"/>
    </row>
    <row r="1262" spans="1:1" x14ac:dyDescent="0.25">
      <c r="A1262" s="156"/>
    </row>
    <row r="1263" spans="1:1" x14ac:dyDescent="0.25">
      <c r="A1263" s="156"/>
    </row>
    <row r="1264" spans="1:1" x14ac:dyDescent="0.25">
      <c r="A1264" s="156"/>
    </row>
    <row r="1265" spans="1:1" x14ac:dyDescent="0.25">
      <c r="A1265" s="156"/>
    </row>
    <row r="1266" spans="1:1" x14ac:dyDescent="0.25">
      <c r="A1266" s="156"/>
    </row>
    <row r="1267" spans="1:1" x14ac:dyDescent="0.25">
      <c r="A1267" s="156"/>
    </row>
    <row r="1268" spans="1:1" x14ac:dyDescent="0.25">
      <c r="A1268" s="156"/>
    </row>
    <row r="1269" spans="1:1" x14ac:dyDescent="0.25">
      <c r="A1269" s="156"/>
    </row>
    <row r="1270" spans="1:1" x14ac:dyDescent="0.25">
      <c r="A1270" s="156"/>
    </row>
    <row r="1271" spans="1:1" x14ac:dyDescent="0.25">
      <c r="A1271" s="156"/>
    </row>
    <row r="1272" spans="1:1" x14ac:dyDescent="0.25">
      <c r="A1272" s="156"/>
    </row>
    <row r="1273" spans="1:1" x14ac:dyDescent="0.25">
      <c r="A1273" s="156"/>
    </row>
    <row r="1274" spans="1:1" x14ac:dyDescent="0.25">
      <c r="A1274" s="156"/>
    </row>
    <row r="1275" spans="1:1" x14ac:dyDescent="0.25">
      <c r="A1275" s="156"/>
    </row>
    <row r="1276" spans="1:1" x14ac:dyDescent="0.25">
      <c r="A1276" s="156"/>
    </row>
    <row r="1277" spans="1:1" x14ac:dyDescent="0.25">
      <c r="A1277" s="156"/>
    </row>
    <row r="1278" spans="1:1" x14ac:dyDescent="0.25">
      <c r="A1278" s="156"/>
    </row>
    <row r="1279" spans="1:1" x14ac:dyDescent="0.25">
      <c r="A1279" s="156"/>
    </row>
    <row r="1280" spans="1:1" x14ac:dyDescent="0.25">
      <c r="A1280" s="156"/>
    </row>
    <row r="1281" spans="1:1" x14ac:dyDescent="0.25">
      <c r="A1281" s="156"/>
    </row>
    <row r="1282" spans="1:1" x14ac:dyDescent="0.25">
      <c r="A1282" s="156"/>
    </row>
    <row r="1283" spans="1:1" x14ac:dyDescent="0.25">
      <c r="A1283" s="156"/>
    </row>
    <row r="1284" spans="1:1" x14ac:dyDescent="0.25">
      <c r="A1284" s="156"/>
    </row>
    <row r="1285" spans="1:1" x14ac:dyDescent="0.25">
      <c r="A1285" s="156"/>
    </row>
    <row r="1286" spans="1:1" x14ac:dyDescent="0.25">
      <c r="A1286" s="156"/>
    </row>
    <row r="1287" spans="1:1" x14ac:dyDescent="0.25">
      <c r="A1287" s="156"/>
    </row>
    <row r="1288" spans="1:1" x14ac:dyDescent="0.25">
      <c r="A1288" s="156"/>
    </row>
    <row r="1289" spans="1:1" x14ac:dyDescent="0.25">
      <c r="A1289" s="156"/>
    </row>
    <row r="1290" spans="1:1" x14ac:dyDescent="0.25">
      <c r="A1290" s="156"/>
    </row>
    <row r="1291" spans="1:1" x14ac:dyDescent="0.25">
      <c r="A1291" s="156"/>
    </row>
    <row r="1292" spans="1:1" x14ac:dyDescent="0.25">
      <c r="A1292" s="156"/>
    </row>
    <row r="1293" spans="1:1" x14ac:dyDescent="0.25">
      <c r="A1293" s="156"/>
    </row>
    <row r="1294" spans="1:1" x14ac:dyDescent="0.25">
      <c r="A1294" s="156"/>
    </row>
    <row r="1295" spans="1:1" x14ac:dyDescent="0.25">
      <c r="A1295" s="156"/>
    </row>
    <row r="1296" spans="1:1" x14ac:dyDescent="0.25">
      <c r="A1296" s="156"/>
    </row>
    <row r="1297" spans="1:1" x14ac:dyDescent="0.25">
      <c r="A1297" s="156"/>
    </row>
    <row r="1298" spans="1:1" x14ac:dyDescent="0.25">
      <c r="A1298" s="156"/>
    </row>
    <row r="1299" spans="1:1" x14ac:dyDescent="0.25">
      <c r="A1299" s="156"/>
    </row>
    <row r="1300" spans="1:1" x14ac:dyDescent="0.25">
      <c r="A1300" s="156"/>
    </row>
    <row r="1301" spans="1:1" x14ac:dyDescent="0.25">
      <c r="A1301" s="156"/>
    </row>
    <row r="1302" spans="1:1" x14ac:dyDescent="0.25">
      <c r="A1302" s="156"/>
    </row>
    <row r="1303" spans="1:1" x14ac:dyDescent="0.25">
      <c r="A1303" s="156"/>
    </row>
    <row r="1304" spans="1:1" x14ac:dyDescent="0.25">
      <c r="A1304" s="156"/>
    </row>
    <row r="1305" spans="1:1" x14ac:dyDescent="0.25">
      <c r="A1305" s="156"/>
    </row>
    <row r="1306" spans="1:1" x14ac:dyDescent="0.25">
      <c r="A1306" s="156"/>
    </row>
    <row r="1307" spans="1:1" x14ac:dyDescent="0.25">
      <c r="A1307" s="156"/>
    </row>
    <row r="1308" spans="1:1" x14ac:dyDescent="0.25">
      <c r="A1308" s="156"/>
    </row>
    <row r="1309" spans="1:1" x14ac:dyDescent="0.25">
      <c r="A1309" s="156"/>
    </row>
    <row r="1310" spans="1:1" x14ac:dyDescent="0.25">
      <c r="A1310" s="156"/>
    </row>
    <row r="1311" spans="1:1" x14ac:dyDescent="0.25">
      <c r="A1311" s="156"/>
    </row>
    <row r="1312" spans="1:1" x14ac:dyDescent="0.25">
      <c r="A1312" s="156"/>
    </row>
    <row r="1313" spans="1:1" x14ac:dyDescent="0.25">
      <c r="A1313" s="156"/>
    </row>
    <row r="1314" spans="1:1" x14ac:dyDescent="0.25">
      <c r="A1314" s="156"/>
    </row>
    <row r="1315" spans="1:1" x14ac:dyDescent="0.25">
      <c r="A1315" s="156"/>
    </row>
    <row r="1316" spans="1:1" x14ac:dyDescent="0.25">
      <c r="A1316" s="156"/>
    </row>
    <row r="1317" spans="1:1" x14ac:dyDescent="0.25">
      <c r="A1317" s="156"/>
    </row>
    <row r="1318" spans="1:1" x14ac:dyDescent="0.25">
      <c r="A1318" s="156"/>
    </row>
    <row r="1319" spans="1:1" x14ac:dyDescent="0.25">
      <c r="A1319" s="156"/>
    </row>
    <row r="1320" spans="1:1" x14ac:dyDescent="0.25">
      <c r="A1320" s="156"/>
    </row>
    <row r="1321" spans="1:1" x14ac:dyDescent="0.25">
      <c r="A1321" s="156"/>
    </row>
    <row r="1322" spans="1:1" x14ac:dyDescent="0.25">
      <c r="A1322" s="156"/>
    </row>
    <row r="1323" spans="1:1" x14ac:dyDescent="0.25">
      <c r="A1323" s="156"/>
    </row>
    <row r="1324" spans="1:1" x14ac:dyDescent="0.25">
      <c r="A1324" s="156"/>
    </row>
    <row r="1325" spans="1:1" x14ac:dyDescent="0.25">
      <c r="A1325" s="156"/>
    </row>
    <row r="1326" spans="1:1" x14ac:dyDescent="0.25">
      <c r="A1326" s="156"/>
    </row>
    <row r="1327" spans="1:1" x14ac:dyDescent="0.25">
      <c r="A1327" s="156"/>
    </row>
    <row r="1328" spans="1:1" x14ac:dyDescent="0.25">
      <c r="A1328" s="156"/>
    </row>
    <row r="1329" spans="1:1" x14ac:dyDescent="0.25">
      <c r="A1329" s="156"/>
    </row>
    <row r="1330" spans="1:1" x14ac:dyDescent="0.25">
      <c r="A1330" s="156"/>
    </row>
    <row r="1331" spans="1:1" x14ac:dyDescent="0.25">
      <c r="A1331" s="156"/>
    </row>
    <row r="1332" spans="1:1" x14ac:dyDescent="0.25">
      <c r="A1332" s="156"/>
    </row>
    <row r="1333" spans="1:1" x14ac:dyDescent="0.25">
      <c r="A1333" s="156"/>
    </row>
    <row r="1334" spans="1:1" x14ac:dyDescent="0.25">
      <c r="A1334" s="156"/>
    </row>
    <row r="1335" spans="1:1" x14ac:dyDescent="0.25">
      <c r="A1335" s="156"/>
    </row>
    <row r="1336" spans="1:1" x14ac:dyDescent="0.25">
      <c r="A1336" s="156"/>
    </row>
    <row r="1337" spans="1:1" x14ac:dyDescent="0.25">
      <c r="A1337" s="156"/>
    </row>
    <row r="1338" spans="1:1" x14ac:dyDescent="0.25">
      <c r="A1338" s="156"/>
    </row>
    <row r="1339" spans="1:1" x14ac:dyDescent="0.25">
      <c r="A1339" s="156"/>
    </row>
    <row r="1340" spans="1:1" x14ac:dyDescent="0.25">
      <c r="A1340" s="156"/>
    </row>
    <row r="1341" spans="1:1" x14ac:dyDescent="0.25">
      <c r="A1341" s="156"/>
    </row>
    <row r="1342" spans="1:1" x14ac:dyDescent="0.25">
      <c r="A1342" s="156"/>
    </row>
    <row r="1343" spans="1:1" x14ac:dyDescent="0.25">
      <c r="A1343" s="156"/>
    </row>
    <row r="1344" spans="1:1" x14ac:dyDescent="0.25">
      <c r="A1344" s="156"/>
    </row>
    <row r="1345" spans="1:1" x14ac:dyDescent="0.25">
      <c r="A1345" s="156"/>
    </row>
    <row r="1346" spans="1:1" x14ac:dyDescent="0.25">
      <c r="A1346" s="156"/>
    </row>
    <row r="1347" spans="1:1" x14ac:dyDescent="0.25">
      <c r="A1347" s="156"/>
    </row>
    <row r="1348" spans="1:1" x14ac:dyDescent="0.25">
      <c r="A1348" s="156"/>
    </row>
    <row r="1349" spans="1:1" x14ac:dyDescent="0.25">
      <c r="A1349" s="156"/>
    </row>
    <row r="1350" spans="1:1" x14ac:dyDescent="0.25">
      <c r="A1350" s="156"/>
    </row>
    <row r="1351" spans="1:1" x14ac:dyDescent="0.25">
      <c r="A1351" s="156"/>
    </row>
    <row r="1352" spans="1:1" x14ac:dyDescent="0.25">
      <c r="A1352" s="156"/>
    </row>
    <row r="1353" spans="1:1" x14ac:dyDescent="0.25">
      <c r="A1353" s="156"/>
    </row>
    <row r="1354" spans="1:1" x14ac:dyDescent="0.25">
      <c r="A1354" s="156"/>
    </row>
    <row r="1355" spans="1:1" x14ac:dyDescent="0.25">
      <c r="A1355" s="156"/>
    </row>
    <row r="1356" spans="1:1" x14ac:dyDescent="0.25">
      <c r="A1356" s="156"/>
    </row>
    <row r="1357" spans="1:1" x14ac:dyDescent="0.25">
      <c r="A1357" s="156"/>
    </row>
    <row r="1358" spans="1:1" x14ac:dyDescent="0.25">
      <c r="A1358" s="156"/>
    </row>
    <row r="1359" spans="1:1" x14ac:dyDescent="0.25">
      <c r="A1359" s="156"/>
    </row>
    <row r="1360" spans="1:1" x14ac:dyDescent="0.25">
      <c r="A1360" s="156"/>
    </row>
    <row r="1361" spans="1:1" x14ac:dyDescent="0.25">
      <c r="A1361" s="156"/>
    </row>
    <row r="1362" spans="1:1" x14ac:dyDescent="0.25">
      <c r="A1362" s="156"/>
    </row>
    <row r="1363" spans="1:1" x14ac:dyDescent="0.25">
      <c r="A1363" s="156"/>
    </row>
    <row r="1364" spans="1:1" x14ac:dyDescent="0.25">
      <c r="A1364" s="156"/>
    </row>
    <row r="1365" spans="1:1" x14ac:dyDescent="0.25">
      <c r="A1365" s="156"/>
    </row>
    <row r="1366" spans="1:1" x14ac:dyDescent="0.25">
      <c r="A1366" s="156"/>
    </row>
    <row r="1367" spans="1:1" x14ac:dyDescent="0.25">
      <c r="A1367" s="156"/>
    </row>
    <row r="1368" spans="1:1" x14ac:dyDescent="0.25">
      <c r="A1368" s="156"/>
    </row>
    <row r="1369" spans="1:1" x14ac:dyDescent="0.25">
      <c r="A1369" s="156"/>
    </row>
    <row r="1370" spans="1:1" x14ac:dyDescent="0.25">
      <c r="A1370" s="156"/>
    </row>
    <row r="1371" spans="1:1" x14ac:dyDescent="0.25">
      <c r="A1371" s="156"/>
    </row>
    <row r="1372" spans="1:1" x14ac:dyDescent="0.25">
      <c r="A1372" s="156"/>
    </row>
    <row r="1373" spans="1:1" x14ac:dyDescent="0.25">
      <c r="A1373" s="156"/>
    </row>
    <row r="1374" spans="1:1" x14ac:dyDescent="0.25">
      <c r="A1374" s="156"/>
    </row>
    <row r="1375" spans="1:1" x14ac:dyDescent="0.25">
      <c r="A1375" s="156"/>
    </row>
    <row r="1376" spans="1:1" x14ac:dyDescent="0.25">
      <c r="A1376" s="156"/>
    </row>
    <row r="1377" spans="1:1" x14ac:dyDescent="0.25">
      <c r="A1377" s="156"/>
    </row>
    <row r="1378" spans="1:1" x14ac:dyDescent="0.25">
      <c r="A1378" s="156"/>
    </row>
    <row r="1379" spans="1:1" x14ac:dyDescent="0.25">
      <c r="A1379" s="156"/>
    </row>
    <row r="1380" spans="1:1" x14ac:dyDescent="0.25">
      <c r="A1380" s="156"/>
    </row>
    <row r="1381" spans="1:1" x14ac:dyDescent="0.25">
      <c r="A1381" s="156"/>
    </row>
    <row r="1382" spans="1:1" x14ac:dyDescent="0.25">
      <c r="A1382" s="156"/>
    </row>
    <row r="1383" spans="1:1" x14ac:dyDescent="0.25">
      <c r="A1383" s="156"/>
    </row>
    <row r="1384" spans="1:1" x14ac:dyDescent="0.25">
      <c r="A1384" s="156"/>
    </row>
    <row r="1385" spans="1:1" x14ac:dyDescent="0.25">
      <c r="A1385" s="156"/>
    </row>
    <row r="1386" spans="1:1" x14ac:dyDescent="0.25">
      <c r="A1386" s="156"/>
    </row>
    <row r="1387" spans="1:1" x14ac:dyDescent="0.25">
      <c r="A1387" s="156"/>
    </row>
    <row r="1388" spans="1:1" x14ac:dyDescent="0.25">
      <c r="A1388" s="156"/>
    </row>
    <row r="1389" spans="1:1" x14ac:dyDescent="0.25">
      <c r="A1389" s="156"/>
    </row>
    <row r="1390" spans="1:1" x14ac:dyDescent="0.25">
      <c r="A1390" s="156"/>
    </row>
    <row r="1391" spans="1:1" x14ac:dyDescent="0.25">
      <c r="A1391" s="156"/>
    </row>
    <row r="1392" spans="1:1" x14ac:dyDescent="0.25">
      <c r="A1392" s="156"/>
    </row>
    <row r="1393" spans="1:1" x14ac:dyDescent="0.25">
      <c r="A1393" s="156"/>
    </row>
    <row r="1394" spans="1:1" x14ac:dyDescent="0.25">
      <c r="A1394" s="156"/>
    </row>
    <row r="1395" spans="1:1" x14ac:dyDescent="0.25">
      <c r="A1395" s="156"/>
    </row>
    <row r="1396" spans="1:1" x14ac:dyDescent="0.25">
      <c r="A1396" s="156"/>
    </row>
    <row r="1397" spans="1:1" x14ac:dyDescent="0.25">
      <c r="A1397" s="156"/>
    </row>
    <row r="1398" spans="1:1" x14ac:dyDescent="0.25">
      <c r="A1398" s="156"/>
    </row>
    <row r="1399" spans="1:1" x14ac:dyDescent="0.25">
      <c r="A1399" s="156"/>
    </row>
    <row r="1400" spans="1:1" x14ac:dyDescent="0.25">
      <c r="A1400" s="156"/>
    </row>
    <row r="1401" spans="1:1" x14ac:dyDescent="0.25">
      <c r="A1401" s="156"/>
    </row>
    <row r="1402" spans="1:1" x14ac:dyDescent="0.25">
      <c r="A1402" s="156"/>
    </row>
    <row r="1403" spans="1:1" x14ac:dyDescent="0.25">
      <c r="A1403" s="156"/>
    </row>
    <row r="1404" spans="1:1" x14ac:dyDescent="0.25">
      <c r="A1404" s="156"/>
    </row>
    <row r="1405" spans="1:1" x14ac:dyDescent="0.25">
      <c r="A1405" s="156"/>
    </row>
    <row r="1406" spans="1:1" x14ac:dyDescent="0.25">
      <c r="A1406" s="156"/>
    </row>
    <row r="1407" spans="1:1" x14ac:dyDescent="0.25">
      <c r="A1407" s="156"/>
    </row>
    <row r="1408" spans="1:1" x14ac:dyDescent="0.25">
      <c r="A1408" s="156"/>
    </row>
    <row r="1409" spans="1:1" x14ac:dyDescent="0.25">
      <c r="A1409" s="156"/>
    </row>
    <row r="1410" spans="1:1" x14ac:dyDescent="0.25">
      <c r="A1410" s="156"/>
    </row>
    <row r="1411" spans="1:1" x14ac:dyDescent="0.25">
      <c r="A1411" s="156"/>
    </row>
    <row r="1412" spans="1:1" x14ac:dyDescent="0.25">
      <c r="A1412" s="156"/>
    </row>
    <row r="1413" spans="1:1" x14ac:dyDescent="0.25">
      <c r="A1413" s="156"/>
    </row>
    <row r="1414" spans="1:1" x14ac:dyDescent="0.25">
      <c r="A1414" s="156"/>
    </row>
    <row r="1415" spans="1:1" x14ac:dyDescent="0.25">
      <c r="A1415" s="156"/>
    </row>
    <row r="1416" spans="1:1" x14ac:dyDescent="0.25">
      <c r="A1416" s="156"/>
    </row>
    <row r="1417" spans="1:1" x14ac:dyDescent="0.25">
      <c r="A1417" s="156"/>
    </row>
    <row r="1418" spans="1:1" x14ac:dyDescent="0.25">
      <c r="A1418" s="156"/>
    </row>
    <row r="1419" spans="1:1" x14ac:dyDescent="0.25">
      <c r="A1419" s="156"/>
    </row>
    <row r="1420" spans="1:1" x14ac:dyDescent="0.25">
      <c r="A1420" s="156"/>
    </row>
    <row r="1421" spans="1:1" x14ac:dyDescent="0.25">
      <c r="A1421" s="156"/>
    </row>
    <row r="1422" spans="1:1" x14ac:dyDescent="0.25">
      <c r="A1422" s="156"/>
    </row>
    <row r="1423" spans="1:1" x14ac:dyDescent="0.25">
      <c r="A1423" s="156"/>
    </row>
    <row r="1424" spans="1:1" x14ac:dyDescent="0.25">
      <c r="A1424" s="156"/>
    </row>
    <row r="1425" spans="1:1" x14ac:dyDescent="0.25">
      <c r="A1425" s="156"/>
    </row>
    <row r="1426" spans="1:1" x14ac:dyDescent="0.25">
      <c r="A1426" s="156"/>
    </row>
    <row r="1427" spans="1:1" x14ac:dyDescent="0.25">
      <c r="A1427" s="156"/>
    </row>
    <row r="1428" spans="1:1" x14ac:dyDescent="0.25">
      <c r="A1428" s="156"/>
    </row>
    <row r="1429" spans="1:1" x14ac:dyDescent="0.25">
      <c r="A1429" s="156"/>
    </row>
    <row r="1430" spans="1:1" x14ac:dyDescent="0.25">
      <c r="A1430" s="156"/>
    </row>
    <row r="1431" spans="1:1" x14ac:dyDescent="0.25">
      <c r="A1431" s="156"/>
    </row>
    <row r="1432" spans="1:1" x14ac:dyDescent="0.25">
      <c r="A1432" s="156"/>
    </row>
    <row r="1433" spans="1:1" x14ac:dyDescent="0.25">
      <c r="A1433" s="156"/>
    </row>
    <row r="1434" spans="1:1" x14ac:dyDescent="0.25">
      <c r="A1434" s="156"/>
    </row>
    <row r="1435" spans="1:1" x14ac:dyDescent="0.25">
      <c r="A1435" s="156"/>
    </row>
    <row r="1436" spans="1:1" x14ac:dyDescent="0.25">
      <c r="A1436" s="156"/>
    </row>
    <row r="1437" spans="1:1" x14ac:dyDescent="0.25">
      <c r="A1437" s="156"/>
    </row>
    <row r="1438" spans="1:1" x14ac:dyDescent="0.25">
      <c r="A1438" s="156"/>
    </row>
    <row r="1439" spans="1:1" x14ac:dyDescent="0.25">
      <c r="A1439" s="156"/>
    </row>
    <row r="1440" spans="1:1" x14ac:dyDescent="0.25">
      <c r="A1440" s="156"/>
    </row>
    <row r="1441" spans="1:1" x14ac:dyDescent="0.25">
      <c r="A1441" s="156"/>
    </row>
    <row r="1442" spans="1:1" x14ac:dyDescent="0.25">
      <c r="A1442" s="156"/>
    </row>
    <row r="1443" spans="1:1" x14ac:dyDescent="0.25">
      <c r="A1443" s="156"/>
    </row>
    <row r="1444" spans="1:1" x14ac:dyDescent="0.25">
      <c r="A1444" s="156"/>
    </row>
    <row r="1445" spans="1:1" x14ac:dyDescent="0.25">
      <c r="A1445" s="156"/>
    </row>
    <row r="1446" spans="1:1" x14ac:dyDescent="0.25">
      <c r="A1446" s="156"/>
    </row>
    <row r="1447" spans="1:1" x14ac:dyDescent="0.25">
      <c r="A1447" s="156"/>
    </row>
    <row r="1448" spans="1:1" x14ac:dyDescent="0.25">
      <c r="A1448" s="156"/>
    </row>
    <row r="1449" spans="1:1" x14ac:dyDescent="0.25">
      <c r="A1449" s="156"/>
    </row>
    <row r="1450" spans="1:1" x14ac:dyDescent="0.25">
      <c r="A1450" s="156"/>
    </row>
    <row r="1451" spans="1:1" x14ac:dyDescent="0.25">
      <c r="A1451" s="156"/>
    </row>
    <row r="1452" spans="1:1" x14ac:dyDescent="0.25">
      <c r="A1452" s="156"/>
    </row>
    <row r="1453" spans="1:1" x14ac:dyDescent="0.25">
      <c r="A1453" s="156"/>
    </row>
    <row r="1454" spans="1:1" x14ac:dyDescent="0.25">
      <c r="A1454" s="156"/>
    </row>
    <row r="1455" spans="1:1" x14ac:dyDescent="0.25">
      <c r="A1455" s="156"/>
    </row>
    <row r="1456" spans="1:1" x14ac:dyDescent="0.25">
      <c r="A1456" s="156"/>
    </row>
    <row r="1457" spans="1:1" x14ac:dyDescent="0.25">
      <c r="A1457" s="156"/>
    </row>
    <row r="1458" spans="1:1" x14ac:dyDescent="0.25">
      <c r="A1458" s="156"/>
    </row>
    <row r="1459" spans="1:1" x14ac:dyDescent="0.25">
      <c r="A1459" s="156"/>
    </row>
    <row r="1460" spans="1:1" x14ac:dyDescent="0.25">
      <c r="A1460" s="156"/>
    </row>
    <row r="1461" spans="1:1" x14ac:dyDescent="0.25">
      <c r="A1461" s="156"/>
    </row>
    <row r="1462" spans="1:1" x14ac:dyDescent="0.25">
      <c r="A1462" s="156"/>
    </row>
    <row r="1463" spans="1:1" x14ac:dyDescent="0.25">
      <c r="A1463" s="156"/>
    </row>
    <row r="1464" spans="1:1" x14ac:dyDescent="0.25">
      <c r="A1464" s="156"/>
    </row>
    <row r="1465" spans="1:1" x14ac:dyDescent="0.25">
      <c r="A1465" s="156"/>
    </row>
    <row r="1466" spans="1:1" x14ac:dyDescent="0.25">
      <c r="A1466" s="156"/>
    </row>
    <row r="1467" spans="1:1" x14ac:dyDescent="0.25">
      <c r="A1467" s="156"/>
    </row>
    <row r="1468" spans="1:1" x14ac:dyDescent="0.25">
      <c r="A1468" s="156"/>
    </row>
    <row r="1469" spans="1:1" x14ac:dyDescent="0.25">
      <c r="A1469" s="156"/>
    </row>
    <row r="1470" spans="1:1" x14ac:dyDescent="0.25">
      <c r="A1470" s="156"/>
    </row>
    <row r="1471" spans="1:1" x14ac:dyDescent="0.25">
      <c r="A1471" s="156"/>
    </row>
    <row r="1472" spans="1:1" x14ac:dyDescent="0.25">
      <c r="A1472" s="156"/>
    </row>
    <row r="1473" spans="1:1" x14ac:dyDescent="0.25">
      <c r="A1473" s="156"/>
    </row>
    <row r="1474" spans="1:1" x14ac:dyDescent="0.25">
      <c r="A1474" s="156"/>
    </row>
    <row r="1475" spans="1:1" x14ac:dyDescent="0.25">
      <c r="A1475" s="156"/>
    </row>
    <row r="1476" spans="1:1" x14ac:dyDescent="0.25">
      <c r="A1476" s="156"/>
    </row>
    <row r="1477" spans="1:1" x14ac:dyDescent="0.25">
      <c r="A1477" s="156"/>
    </row>
    <row r="1478" spans="1:1" x14ac:dyDescent="0.25">
      <c r="A1478" s="156"/>
    </row>
    <row r="1479" spans="1:1" x14ac:dyDescent="0.25">
      <c r="A1479" s="156"/>
    </row>
    <row r="1480" spans="1:1" x14ac:dyDescent="0.25">
      <c r="A1480" s="156"/>
    </row>
    <row r="1481" spans="1:1" x14ac:dyDescent="0.25">
      <c r="A1481" s="156"/>
    </row>
    <row r="1482" spans="1:1" x14ac:dyDescent="0.25">
      <c r="A1482" s="156"/>
    </row>
    <row r="1483" spans="1:1" x14ac:dyDescent="0.25">
      <c r="A1483" s="156"/>
    </row>
    <row r="1484" spans="1:1" x14ac:dyDescent="0.25">
      <c r="A1484" s="156"/>
    </row>
    <row r="1485" spans="1:1" x14ac:dyDescent="0.25">
      <c r="A1485" s="156"/>
    </row>
    <row r="1486" spans="1:1" x14ac:dyDescent="0.25">
      <c r="A1486" s="156"/>
    </row>
    <row r="1487" spans="1:1" x14ac:dyDescent="0.25">
      <c r="A1487" s="156"/>
    </row>
    <row r="1488" spans="1:1" x14ac:dyDescent="0.25">
      <c r="A1488" s="156"/>
    </row>
    <row r="1489" spans="1:1" x14ac:dyDescent="0.25">
      <c r="A1489" s="156"/>
    </row>
    <row r="1490" spans="1:1" x14ac:dyDescent="0.25">
      <c r="A1490" s="156"/>
    </row>
    <row r="1491" spans="1:1" x14ac:dyDescent="0.25">
      <c r="A1491" s="156"/>
    </row>
    <row r="1492" spans="1:1" x14ac:dyDescent="0.25">
      <c r="A1492" s="156"/>
    </row>
    <row r="1493" spans="1:1" x14ac:dyDescent="0.25">
      <c r="A1493" s="156"/>
    </row>
    <row r="1494" spans="1:1" x14ac:dyDescent="0.25">
      <c r="A1494" s="156"/>
    </row>
    <row r="1495" spans="1:1" x14ac:dyDescent="0.25">
      <c r="A1495" s="156"/>
    </row>
    <row r="1496" spans="1:1" x14ac:dyDescent="0.25">
      <c r="A1496" s="156"/>
    </row>
    <row r="1497" spans="1:1" x14ac:dyDescent="0.25">
      <c r="A1497" s="156"/>
    </row>
    <row r="1498" spans="1:1" x14ac:dyDescent="0.25">
      <c r="A1498" s="156"/>
    </row>
    <row r="1499" spans="1:1" x14ac:dyDescent="0.25">
      <c r="A1499" s="156"/>
    </row>
    <row r="1500" spans="1:1" x14ac:dyDescent="0.25">
      <c r="A1500" s="156"/>
    </row>
    <row r="1501" spans="1:1" x14ac:dyDescent="0.25">
      <c r="A1501" s="156"/>
    </row>
    <row r="1502" spans="1:1" x14ac:dyDescent="0.25">
      <c r="A1502" s="156"/>
    </row>
    <row r="1503" spans="1:1" x14ac:dyDescent="0.25">
      <c r="A1503" s="156"/>
    </row>
    <row r="1504" spans="1:1" x14ac:dyDescent="0.25">
      <c r="A1504" s="156"/>
    </row>
    <row r="1505" spans="1:1" x14ac:dyDescent="0.25">
      <c r="A1505" s="156"/>
    </row>
    <row r="1506" spans="1:1" x14ac:dyDescent="0.25">
      <c r="A1506" s="156"/>
    </row>
    <row r="1507" spans="1:1" x14ac:dyDescent="0.25">
      <c r="A1507" s="156"/>
    </row>
    <row r="1508" spans="1:1" x14ac:dyDescent="0.25">
      <c r="A1508" s="156"/>
    </row>
    <row r="1509" spans="1:1" x14ac:dyDescent="0.25">
      <c r="A1509" s="156"/>
    </row>
    <row r="1510" spans="1:1" x14ac:dyDescent="0.25">
      <c r="A1510" s="156"/>
    </row>
    <row r="1511" spans="1:1" x14ac:dyDescent="0.25">
      <c r="A1511" s="156"/>
    </row>
    <row r="1512" spans="1:1" x14ac:dyDescent="0.25">
      <c r="A1512" s="156"/>
    </row>
    <row r="1513" spans="1:1" x14ac:dyDescent="0.25">
      <c r="A1513" s="156"/>
    </row>
    <row r="1514" spans="1:1" x14ac:dyDescent="0.25">
      <c r="A1514" s="156"/>
    </row>
    <row r="1515" spans="1:1" x14ac:dyDescent="0.25">
      <c r="A1515" s="156"/>
    </row>
    <row r="1516" spans="1:1" x14ac:dyDescent="0.25">
      <c r="A1516" s="156"/>
    </row>
    <row r="1517" spans="1:1" x14ac:dyDescent="0.25">
      <c r="A1517" s="156"/>
    </row>
    <row r="1518" spans="1:1" x14ac:dyDescent="0.25">
      <c r="A1518" s="156"/>
    </row>
    <row r="1519" spans="1:1" x14ac:dyDescent="0.25">
      <c r="A1519" s="156"/>
    </row>
    <row r="1520" spans="1:1" x14ac:dyDescent="0.25">
      <c r="A1520" s="156"/>
    </row>
    <row r="1521" spans="1:1" x14ac:dyDescent="0.25">
      <c r="A1521" s="156"/>
    </row>
    <row r="1522" spans="1:1" x14ac:dyDescent="0.25">
      <c r="A1522" s="156"/>
    </row>
    <row r="1523" spans="1:1" x14ac:dyDescent="0.25">
      <c r="A1523" s="156"/>
    </row>
    <row r="1524" spans="1:1" x14ac:dyDescent="0.25">
      <c r="A1524" s="156"/>
    </row>
    <row r="1525" spans="1:1" x14ac:dyDescent="0.25">
      <c r="A1525" s="156"/>
    </row>
    <row r="1526" spans="1:1" x14ac:dyDescent="0.25">
      <c r="A1526" s="156"/>
    </row>
    <row r="1527" spans="1:1" x14ac:dyDescent="0.25">
      <c r="A1527" s="156"/>
    </row>
    <row r="1528" spans="1:1" x14ac:dyDescent="0.25">
      <c r="A1528" s="156"/>
    </row>
    <row r="1529" spans="1:1" x14ac:dyDescent="0.25">
      <c r="A1529" s="156"/>
    </row>
    <row r="1530" spans="1:1" x14ac:dyDescent="0.25">
      <c r="A1530" s="156"/>
    </row>
    <row r="1531" spans="1:1" x14ac:dyDescent="0.25">
      <c r="A1531" s="156"/>
    </row>
    <row r="1532" spans="1:1" x14ac:dyDescent="0.25">
      <c r="A1532" s="156"/>
    </row>
    <row r="1533" spans="1:1" x14ac:dyDescent="0.25">
      <c r="A1533" s="156"/>
    </row>
    <row r="1534" spans="1:1" x14ac:dyDescent="0.25">
      <c r="A1534" s="156"/>
    </row>
    <row r="1535" spans="1:1" x14ac:dyDescent="0.25">
      <c r="A1535" s="156"/>
    </row>
    <row r="1536" spans="1:1" x14ac:dyDescent="0.25">
      <c r="A1536" s="156"/>
    </row>
    <row r="1537" spans="1:1" x14ac:dyDescent="0.25">
      <c r="A1537" s="156"/>
    </row>
    <row r="1538" spans="1:1" x14ac:dyDescent="0.25">
      <c r="A1538" s="156"/>
    </row>
    <row r="1539" spans="1:1" x14ac:dyDescent="0.25">
      <c r="A1539" s="156"/>
    </row>
    <row r="1540" spans="1:1" x14ac:dyDescent="0.25">
      <c r="A1540" s="156"/>
    </row>
    <row r="1541" spans="1:1" x14ac:dyDescent="0.25">
      <c r="A1541" s="156"/>
    </row>
    <row r="1542" spans="1:1" x14ac:dyDescent="0.25">
      <c r="A1542" s="156"/>
    </row>
    <row r="1543" spans="1:1" x14ac:dyDescent="0.25">
      <c r="A1543" s="156"/>
    </row>
    <row r="1544" spans="1:1" x14ac:dyDescent="0.25">
      <c r="A1544" s="156"/>
    </row>
    <row r="1545" spans="1:1" x14ac:dyDescent="0.25">
      <c r="A1545" s="156"/>
    </row>
    <row r="1546" spans="1:1" x14ac:dyDescent="0.25">
      <c r="A1546" s="156"/>
    </row>
    <row r="1547" spans="1:1" x14ac:dyDescent="0.25">
      <c r="A1547" s="156"/>
    </row>
    <row r="1548" spans="1:1" x14ac:dyDescent="0.25">
      <c r="A1548" s="156"/>
    </row>
    <row r="1549" spans="1:1" x14ac:dyDescent="0.25">
      <c r="A1549" s="156"/>
    </row>
    <row r="1550" spans="1:1" x14ac:dyDescent="0.25">
      <c r="A1550" s="156"/>
    </row>
    <row r="1551" spans="1:1" x14ac:dyDescent="0.25">
      <c r="A1551" s="156"/>
    </row>
    <row r="1552" spans="1:1" x14ac:dyDescent="0.25">
      <c r="A1552" s="156"/>
    </row>
    <row r="1553" spans="1:1" x14ac:dyDescent="0.25">
      <c r="A1553" s="156"/>
    </row>
    <row r="1554" spans="1:1" x14ac:dyDescent="0.25">
      <c r="A1554" s="156"/>
    </row>
    <row r="1555" spans="1:1" x14ac:dyDescent="0.25">
      <c r="A1555" s="156"/>
    </row>
    <row r="1556" spans="1:1" x14ac:dyDescent="0.25">
      <c r="A1556" s="156"/>
    </row>
    <row r="1557" spans="1:1" x14ac:dyDescent="0.25">
      <c r="A1557" s="156"/>
    </row>
    <row r="1558" spans="1:1" x14ac:dyDescent="0.25">
      <c r="A1558" s="156"/>
    </row>
    <row r="1559" spans="1:1" x14ac:dyDescent="0.25">
      <c r="A1559" s="156"/>
    </row>
    <row r="1560" spans="1:1" x14ac:dyDescent="0.25">
      <c r="A1560" s="156"/>
    </row>
    <row r="1561" spans="1:1" x14ac:dyDescent="0.25">
      <c r="A1561" s="156"/>
    </row>
    <row r="1562" spans="1:1" x14ac:dyDescent="0.25">
      <c r="A1562" s="156"/>
    </row>
    <row r="1563" spans="1:1" x14ac:dyDescent="0.25">
      <c r="A1563" s="156"/>
    </row>
    <row r="1564" spans="1:1" x14ac:dyDescent="0.25">
      <c r="A1564" s="156"/>
    </row>
    <row r="1565" spans="1:1" x14ac:dyDescent="0.25">
      <c r="A1565" s="156"/>
    </row>
    <row r="1566" spans="1:1" x14ac:dyDescent="0.25">
      <c r="A1566" s="156"/>
    </row>
    <row r="1567" spans="1:1" x14ac:dyDescent="0.25">
      <c r="A1567" s="156"/>
    </row>
    <row r="1568" spans="1:1" x14ac:dyDescent="0.25">
      <c r="A1568" s="156"/>
    </row>
    <row r="1569" spans="1:1" x14ac:dyDescent="0.25">
      <c r="A1569" s="156"/>
    </row>
    <row r="1570" spans="1:1" x14ac:dyDescent="0.25">
      <c r="A1570" s="156"/>
    </row>
    <row r="1571" spans="1:1" x14ac:dyDescent="0.25">
      <c r="A1571" s="156"/>
    </row>
    <row r="1572" spans="1:1" x14ac:dyDescent="0.25">
      <c r="A1572" s="156"/>
    </row>
    <row r="1573" spans="1:1" x14ac:dyDescent="0.25">
      <c r="A1573" s="156"/>
    </row>
    <row r="1574" spans="1:1" x14ac:dyDescent="0.25">
      <c r="A1574" s="156"/>
    </row>
    <row r="1575" spans="1:1" x14ac:dyDescent="0.25">
      <c r="A1575" s="156"/>
    </row>
    <row r="1576" spans="1:1" x14ac:dyDescent="0.25">
      <c r="A1576" s="156"/>
    </row>
    <row r="1577" spans="1:1" x14ac:dyDescent="0.25">
      <c r="A1577" s="156"/>
    </row>
    <row r="1578" spans="1:1" x14ac:dyDescent="0.25">
      <c r="A1578" s="156"/>
    </row>
    <row r="1579" spans="1:1" x14ac:dyDescent="0.25">
      <c r="A1579" s="156"/>
    </row>
    <row r="1580" spans="1:1" x14ac:dyDescent="0.25">
      <c r="A1580" s="156"/>
    </row>
    <row r="1581" spans="1:1" x14ac:dyDescent="0.25">
      <c r="A1581" s="156"/>
    </row>
    <row r="1582" spans="1:1" x14ac:dyDescent="0.25">
      <c r="A1582" s="156"/>
    </row>
    <row r="1583" spans="1:1" x14ac:dyDescent="0.25">
      <c r="A1583" s="156"/>
    </row>
    <row r="1584" spans="1:1" x14ac:dyDescent="0.25">
      <c r="A1584" s="156"/>
    </row>
    <row r="1585" spans="1:1" x14ac:dyDescent="0.25">
      <c r="A1585" s="156"/>
    </row>
    <row r="1586" spans="1:1" x14ac:dyDescent="0.25">
      <c r="A1586" s="156"/>
    </row>
    <row r="1587" spans="1:1" x14ac:dyDescent="0.25">
      <c r="A1587" s="156"/>
    </row>
    <row r="1588" spans="1:1" x14ac:dyDescent="0.25">
      <c r="A1588" s="156"/>
    </row>
    <row r="1589" spans="1:1" x14ac:dyDescent="0.25">
      <c r="A1589" s="156"/>
    </row>
    <row r="1590" spans="1:1" x14ac:dyDescent="0.25">
      <c r="A1590" s="156"/>
    </row>
    <row r="1591" spans="1:1" x14ac:dyDescent="0.25">
      <c r="A1591" s="156"/>
    </row>
    <row r="1592" spans="1:1" x14ac:dyDescent="0.25">
      <c r="A1592" s="156"/>
    </row>
    <row r="1593" spans="1:1" x14ac:dyDescent="0.25">
      <c r="A1593" s="156"/>
    </row>
    <row r="1594" spans="1:1" x14ac:dyDescent="0.25">
      <c r="A1594" s="156"/>
    </row>
    <row r="1595" spans="1:1" x14ac:dyDescent="0.25">
      <c r="A1595" s="156"/>
    </row>
    <row r="1596" spans="1:1" x14ac:dyDescent="0.25">
      <c r="A1596" s="156"/>
    </row>
    <row r="1597" spans="1:1" x14ac:dyDescent="0.25">
      <c r="A1597" s="156"/>
    </row>
    <row r="1598" spans="1:1" x14ac:dyDescent="0.25">
      <c r="A1598" s="156"/>
    </row>
    <row r="1599" spans="1:1" x14ac:dyDescent="0.25">
      <c r="A1599" s="156"/>
    </row>
    <row r="1600" spans="1:1" x14ac:dyDescent="0.25">
      <c r="A1600" s="156"/>
    </row>
    <row r="1601" spans="1:1" x14ac:dyDescent="0.25">
      <c r="A1601" s="156"/>
    </row>
    <row r="1602" spans="1:1" x14ac:dyDescent="0.25">
      <c r="A1602" s="156"/>
    </row>
    <row r="1603" spans="1:1" x14ac:dyDescent="0.25">
      <c r="A1603" s="156"/>
    </row>
    <row r="1604" spans="1:1" x14ac:dyDescent="0.25">
      <c r="A1604" s="156"/>
    </row>
    <row r="1605" spans="1:1" x14ac:dyDescent="0.25">
      <c r="A1605" s="156"/>
    </row>
    <row r="1606" spans="1:1" x14ac:dyDescent="0.25">
      <c r="A1606" s="156"/>
    </row>
    <row r="1607" spans="1:1" x14ac:dyDescent="0.25">
      <c r="A1607" s="156"/>
    </row>
    <row r="1608" spans="1:1" x14ac:dyDescent="0.25">
      <c r="A1608" s="156"/>
    </row>
    <row r="1609" spans="1:1" x14ac:dyDescent="0.25">
      <c r="A1609" s="156"/>
    </row>
    <row r="1610" spans="1:1" x14ac:dyDescent="0.25">
      <c r="A1610" s="156"/>
    </row>
    <row r="1611" spans="1:1" x14ac:dyDescent="0.25">
      <c r="A1611" s="156"/>
    </row>
    <row r="1612" spans="1:1" x14ac:dyDescent="0.25">
      <c r="A1612" s="156"/>
    </row>
    <row r="1613" spans="1:1" x14ac:dyDescent="0.25">
      <c r="A1613" s="156"/>
    </row>
    <row r="1614" spans="1:1" x14ac:dyDescent="0.25">
      <c r="A1614" s="156"/>
    </row>
    <row r="1615" spans="1:1" x14ac:dyDescent="0.25">
      <c r="A1615" s="156"/>
    </row>
    <row r="1616" spans="1:1" x14ac:dyDescent="0.25">
      <c r="A1616" s="156"/>
    </row>
    <row r="1617" spans="1:1" x14ac:dyDescent="0.25">
      <c r="A1617" s="156"/>
    </row>
    <row r="1618" spans="1:1" x14ac:dyDescent="0.25">
      <c r="A1618" s="156"/>
    </row>
    <row r="1619" spans="1:1" x14ac:dyDescent="0.25">
      <c r="A1619" s="156"/>
    </row>
    <row r="1620" spans="1:1" x14ac:dyDescent="0.25">
      <c r="A1620" s="156"/>
    </row>
    <row r="1621" spans="1:1" x14ac:dyDescent="0.25">
      <c r="A1621" s="156"/>
    </row>
    <row r="1622" spans="1:1" x14ac:dyDescent="0.25">
      <c r="A1622" s="156"/>
    </row>
    <row r="1623" spans="1:1" x14ac:dyDescent="0.25">
      <c r="A1623" s="156"/>
    </row>
    <row r="1624" spans="1:1" x14ac:dyDescent="0.25">
      <c r="A1624" s="156"/>
    </row>
    <row r="1625" spans="1:1" x14ac:dyDescent="0.25">
      <c r="A1625" s="156"/>
    </row>
    <row r="1626" spans="1:1" x14ac:dyDescent="0.25">
      <c r="A1626" s="156"/>
    </row>
    <row r="1627" spans="1:1" x14ac:dyDescent="0.25">
      <c r="A1627" s="156"/>
    </row>
    <row r="1628" spans="1:1" x14ac:dyDescent="0.25">
      <c r="A1628" s="156"/>
    </row>
    <row r="1629" spans="1:1" x14ac:dyDescent="0.25">
      <c r="A1629" s="156"/>
    </row>
    <row r="1630" spans="1:1" x14ac:dyDescent="0.25">
      <c r="A1630" s="156"/>
    </row>
    <row r="1631" spans="1:1" x14ac:dyDescent="0.25">
      <c r="A1631" s="156"/>
    </row>
    <row r="1632" spans="1:1" x14ac:dyDescent="0.25">
      <c r="A1632" s="156"/>
    </row>
    <row r="1633" spans="1:1" x14ac:dyDescent="0.25">
      <c r="A1633" s="156"/>
    </row>
    <row r="1634" spans="1:1" x14ac:dyDescent="0.25">
      <c r="A1634" s="156"/>
    </row>
    <row r="1635" spans="1:1" x14ac:dyDescent="0.25">
      <c r="A1635" s="156"/>
    </row>
    <row r="1636" spans="1:1" x14ac:dyDescent="0.25">
      <c r="A1636" s="156"/>
    </row>
    <row r="1637" spans="1:1" x14ac:dyDescent="0.25">
      <c r="A1637" s="156"/>
    </row>
    <row r="1638" spans="1:1" x14ac:dyDescent="0.25">
      <c r="A1638" s="156"/>
    </row>
    <row r="1639" spans="1:1" x14ac:dyDescent="0.25">
      <c r="A1639" s="156"/>
    </row>
    <row r="1640" spans="1:1" x14ac:dyDescent="0.25">
      <c r="A1640" s="156"/>
    </row>
    <row r="1641" spans="1:1" x14ac:dyDescent="0.25">
      <c r="A1641" s="156"/>
    </row>
    <row r="1642" spans="1:1" x14ac:dyDescent="0.25">
      <c r="A1642" s="156"/>
    </row>
    <row r="1643" spans="1:1" x14ac:dyDescent="0.25">
      <c r="A1643" s="156"/>
    </row>
    <row r="1644" spans="1:1" x14ac:dyDescent="0.25">
      <c r="A1644" s="156"/>
    </row>
    <row r="1645" spans="1:1" x14ac:dyDescent="0.25">
      <c r="A1645" s="156"/>
    </row>
    <row r="1646" spans="1:1" x14ac:dyDescent="0.25">
      <c r="A1646" s="156"/>
    </row>
    <row r="1647" spans="1:1" x14ac:dyDescent="0.25">
      <c r="A1647" s="156"/>
    </row>
    <row r="1648" spans="1:1" x14ac:dyDescent="0.25">
      <c r="A1648" s="156"/>
    </row>
    <row r="1649" spans="1:1" x14ac:dyDescent="0.25">
      <c r="A1649" s="156"/>
    </row>
    <row r="1650" spans="1:1" x14ac:dyDescent="0.25">
      <c r="A1650" s="156"/>
    </row>
    <row r="1651" spans="1:1" x14ac:dyDescent="0.25">
      <c r="A1651" s="156"/>
    </row>
    <row r="1652" spans="1:1" x14ac:dyDescent="0.25">
      <c r="A1652" s="156"/>
    </row>
    <row r="1653" spans="1:1" x14ac:dyDescent="0.25">
      <c r="A1653" s="156"/>
    </row>
    <row r="1654" spans="1:1" x14ac:dyDescent="0.25">
      <c r="A1654" s="156"/>
    </row>
    <row r="1655" spans="1:1" x14ac:dyDescent="0.25">
      <c r="A1655" s="156"/>
    </row>
    <row r="1656" spans="1:1" x14ac:dyDescent="0.25">
      <c r="A1656" s="156"/>
    </row>
    <row r="1657" spans="1:1" x14ac:dyDescent="0.25">
      <c r="A1657" s="156"/>
    </row>
    <row r="1658" spans="1:1" x14ac:dyDescent="0.25">
      <c r="A1658" s="156"/>
    </row>
    <row r="1659" spans="1:1" x14ac:dyDescent="0.25">
      <c r="A1659" s="156"/>
    </row>
    <row r="1660" spans="1:1" x14ac:dyDescent="0.25">
      <c r="A1660" s="156"/>
    </row>
    <row r="1661" spans="1:1" x14ac:dyDescent="0.25">
      <c r="A1661" s="156"/>
    </row>
    <row r="1662" spans="1:1" x14ac:dyDescent="0.25">
      <c r="A1662" s="156"/>
    </row>
    <row r="1663" spans="1:1" x14ac:dyDescent="0.25">
      <c r="A1663" s="156"/>
    </row>
    <row r="1664" spans="1:1" x14ac:dyDescent="0.25">
      <c r="A1664" s="156"/>
    </row>
    <row r="1665" spans="1:1" x14ac:dyDescent="0.25">
      <c r="A1665" s="156"/>
    </row>
    <row r="1666" spans="1:1" x14ac:dyDescent="0.25">
      <c r="A1666" s="156"/>
    </row>
    <row r="1667" spans="1:1" x14ac:dyDescent="0.25">
      <c r="A1667" s="156"/>
    </row>
    <row r="1668" spans="1:1" x14ac:dyDescent="0.25">
      <c r="A1668" s="156"/>
    </row>
    <row r="1669" spans="1:1" x14ac:dyDescent="0.25">
      <c r="A1669" s="156"/>
    </row>
    <row r="1670" spans="1:1" x14ac:dyDescent="0.25">
      <c r="A1670" s="156"/>
    </row>
    <row r="1671" spans="1:1" x14ac:dyDescent="0.25">
      <c r="A1671" s="156"/>
    </row>
    <row r="1672" spans="1:1" x14ac:dyDescent="0.25">
      <c r="A1672" s="156"/>
    </row>
    <row r="1673" spans="1:1" x14ac:dyDescent="0.25">
      <c r="A1673" s="156"/>
    </row>
    <row r="1674" spans="1:1" x14ac:dyDescent="0.25">
      <c r="A1674" s="156"/>
    </row>
    <row r="1675" spans="1:1" x14ac:dyDescent="0.25">
      <c r="A1675" s="156"/>
    </row>
    <row r="1676" spans="1:1" x14ac:dyDescent="0.25">
      <c r="A1676" s="156"/>
    </row>
    <row r="1677" spans="1:1" x14ac:dyDescent="0.25">
      <c r="A1677" s="156"/>
    </row>
    <row r="1678" spans="1:1" x14ac:dyDescent="0.25">
      <c r="A1678" s="156"/>
    </row>
    <row r="1679" spans="1:1" x14ac:dyDescent="0.25">
      <c r="A1679" s="156"/>
    </row>
    <row r="1680" spans="1:1" x14ac:dyDescent="0.25">
      <c r="A1680" s="156"/>
    </row>
    <row r="1681" spans="1:1" x14ac:dyDescent="0.25">
      <c r="A1681" s="156"/>
    </row>
    <row r="1682" spans="1:1" x14ac:dyDescent="0.25">
      <c r="A1682" s="156"/>
    </row>
    <row r="1683" spans="1:1" x14ac:dyDescent="0.25">
      <c r="A1683" s="156"/>
    </row>
    <row r="1684" spans="1:1" x14ac:dyDescent="0.25">
      <c r="A1684" s="156"/>
    </row>
    <row r="1685" spans="1:1" x14ac:dyDescent="0.25">
      <c r="A1685" s="156"/>
    </row>
    <row r="1686" spans="1:1" x14ac:dyDescent="0.25">
      <c r="A1686" s="156"/>
    </row>
    <row r="1687" spans="1:1" x14ac:dyDescent="0.25">
      <c r="A1687" s="156"/>
    </row>
    <row r="1688" spans="1:1" x14ac:dyDescent="0.25">
      <c r="A1688" s="156"/>
    </row>
    <row r="1689" spans="1:1" x14ac:dyDescent="0.25">
      <c r="A1689" s="156"/>
    </row>
    <row r="1690" spans="1:1" x14ac:dyDescent="0.25">
      <c r="A1690" s="156"/>
    </row>
    <row r="1691" spans="1:1" x14ac:dyDescent="0.25">
      <c r="A1691" s="156"/>
    </row>
    <row r="1692" spans="1:1" x14ac:dyDescent="0.25">
      <c r="A1692" s="156"/>
    </row>
    <row r="1693" spans="1:1" x14ac:dyDescent="0.25">
      <c r="A1693" s="156"/>
    </row>
    <row r="1694" spans="1:1" x14ac:dyDescent="0.25">
      <c r="A1694" s="156"/>
    </row>
    <row r="1695" spans="1:1" x14ac:dyDescent="0.25">
      <c r="A1695" s="156"/>
    </row>
    <row r="1696" spans="1:1" x14ac:dyDescent="0.25">
      <c r="A1696" s="156"/>
    </row>
    <row r="1697" spans="1:1" x14ac:dyDescent="0.25">
      <c r="A1697" s="156"/>
    </row>
    <row r="1698" spans="1:1" x14ac:dyDescent="0.25">
      <c r="A1698" s="156"/>
    </row>
    <row r="1699" spans="1:1" x14ac:dyDescent="0.25">
      <c r="A1699" s="156"/>
    </row>
    <row r="1700" spans="1:1" x14ac:dyDescent="0.25">
      <c r="A1700" s="156"/>
    </row>
    <row r="1701" spans="1:1" x14ac:dyDescent="0.25">
      <c r="A1701" s="156"/>
    </row>
    <row r="1702" spans="1:1" x14ac:dyDescent="0.25">
      <c r="A1702" s="156"/>
    </row>
    <row r="1703" spans="1:1" x14ac:dyDescent="0.25">
      <c r="A1703" s="156"/>
    </row>
    <row r="1704" spans="1:1" x14ac:dyDescent="0.25">
      <c r="A1704" s="156"/>
    </row>
    <row r="1705" spans="1:1" x14ac:dyDescent="0.25">
      <c r="A1705" s="156"/>
    </row>
    <row r="1706" spans="1:1" x14ac:dyDescent="0.25">
      <c r="A1706" s="156"/>
    </row>
    <row r="1707" spans="1:1" x14ac:dyDescent="0.25">
      <c r="A1707" s="156"/>
    </row>
    <row r="1708" spans="1:1" x14ac:dyDescent="0.25">
      <c r="A1708" s="156"/>
    </row>
    <row r="1709" spans="1:1" x14ac:dyDescent="0.25">
      <c r="A1709" s="156"/>
    </row>
    <row r="1710" spans="1:1" x14ac:dyDescent="0.25">
      <c r="A1710" s="156"/>
    </row>
    <row r="1711" spans="1:1" x14ac:dyDescent="0.25">
      <c r="A1711" s="156"/>
    </row>
    <row r="1712" spans="1:1" x14ac:dyDescent="0.25">
      <c r="A1712" s="156"/>
    </row>
    <row r="1713" spans="1:1" x14ac:dyDescent="0.25">
      <c r="A1713" s="156"/>
    </row>
    <row r="1714" spans="1:1" x14ac:dyDescent="0.25">
      <c r="A1714" s="156"/>
    </row>
    <row r="1715" spans="1:1" x14ac:dyDescent="0.25">
      <c r="A1715" s="156"/>
    </row>
    <row r="1716" spans="1:1" x14ac:dyDescent="0.25">
      <c r="A1716" s="156"/>
    </row>
    <row r="1717" spans="1:1" x14ac:dyDescent="0.25">
      <c r="A1717" s="156"/>
    </row>
    <row r="1718" spans="1:1" x14ac:dyDescent="0.25">
      <c r="A1718" s="156"/>
    </row>
    <row r="1719" spans="1:1" x14ac:dyDescent="0.25">
      <c r="A1719" s="156"/>
    </row>
    <row r="1720" spans="1:1" x14ac:dyDescent="0.25">
      <c r="A1720" s="156"/>
    </row>
    <row r="1721" spans="1:1" x14ac:dyDescent="0.25">
      <c r="A1721" s="156"/>
    </row>
    <row r="1722" spans="1:1" x14ac:dyDescent="0.25">
      <c r="A1722" s="156"/>
    </row>
    <row r="1723" spans="1:1" x14ac:dyDescent="0.25">
      <c r="A1723" s="156"/>
    </row>
    <row r="1724" spans="1:1" x14ac:dyDescent="0.25">
      <c r="A1724" s="156"/>
    </row>
    <row r="1725" spans="1:1" x14ac:dyDescent="0.25">
      <c r="A1725" s="156"/>
    </row>
    <row r="1726" spans="1:1" x14ac:dyDescent="0.25">
      <c r="A1726" s="156"/>
    </row>
    <row r="1727" spans="1:1" x14ac:dyDescent="0.25">
      <c r="A1727" s="156"/>
    </row>
    <row r="1728" spans="1:1" x14ac:dyDescent="0.25">
      <c r="A1728" s="156"/>
    </row>
    <row r="1729" spans="1:1" x14ac:dyDescent="0.25">
      <c r="A1729" s="156"/>
    </row>
    <row r="1730" spans="1:1" x14ac:dyDescent="0.25">
      <c r="A1730" s="156"/>
    </row>
    <row r="1731" spans="1:1" x14ac:dyDescent="0.25">
      <c r="A1731" s="156"/>
    </row>
    <row r="1732" spans="1:1" x14ac:dyDescent="0.25">
      <c r="A1732" s="156"/>
    </row>
    <row r="1733" spans="1:1" x14ac:dyDescent="0.25">
      <c r="A1733" s="156"/>
    </row>
    <row r="1734" spans="1:1" x14ac:dyDescent="0.25">
      <c r="A1734" s="156"/>
    </row>
    <row r="1735" spans="1:1" x14ac:dyDescent="0.25">
      <c r="A1735" s="156"/>
    </row>
    <row r="1736" spans="1:1" x14ac:dyDescent="0.25">
      <c r="A1736" s="156"/>
    </row>
    <row r="1737" spans="1:1" x14ac:dyDescent="0.25">
      <c r="A1737" s="156"/>
    </row>
    <row r="1738" spans="1:1" x14ac:dyDescent="0.25">
      <c r="A1738" s="156"/>
    </row>
    <row r="1739" spans="1:1" x14ac:dyDescent="0.25">
      <c r="A1739" s="156"/>
    </row>
    <row r="1740" spans="1:1" x14ac:dyDescent="0.25">
      <c r="A1740" s="156"/>
    </row>
    <row r="1741" spans="1:1" x14ac:dyDescent="0.25">
      <c r="A1741" s="156"/>
    </row>
    <row r="1742" spans="1:1" x14ac:dyDescent="0.25">
      <c r="A1742" s="156"/>
    </row>
    <row r="1743" spans="1:1" x14ac:dyDescent="0.25">
      <c r="A1743" s="156"/>
    </row>
    <row r="1744" spans="1:1" x14ac:dyDescent="0.25">
      <c r="A1744" s="156"/>
    </row>
    <row r="1745" spans="1:1" x14ac:dyDescent="0.25">
      <c r="A1745" s="156"/>
    </row>
    <row r="1746" spans="1:1" x14ac:dyDescent="0.25">
      <c r="A1746" s="156"/>
    </row>
    <row r="1747" spans="1:1" x14ac:dyDescent="0.25">
      <c r="A1747" s="156"/>
    </row>
    <row r="1748" spans="1:1" x14ac:dyDescent="0.25">
      <c r="A1748" s="156"/>
    </row>
    <row r="1749" spans="1:1" x14ac:dyDescent="0.25">
      <c r="A1749" s="156"/>
    </row>
    <row r="1750" spans="1:1" x14ac:dyDescent="0.25">
      <c r="A1750" s="156"/>
    </row>
    <row r="1751" spans="1:1" x14ac:dyDescent="0.25">
      <c r="A1751" s="156"/>
    </row>
    <row r="1752" spans="1:1" x14ac:dyDescent="0.25">
      <c r="A1752" s="156"/>
    </row>
    <row r="1753" spans="1:1" x14ac:dyDescent="0.25">
      <c r="A1753" s="156"/>
    </row>
    <row r="1754" spans="1:1" x14ac:dyDescent="0.25">
      <c r="A1754" s="156"/>
    </row>
    <row r="1755" spans="1:1" x14ac:dyDescent="0.25">
      <c r="A1755" s="156"/>
    </row>
    <row r="1756" spans="1:1" x14ac:dyDescent="0.25">
      <c r="A1756" s="156"/>
    </row>
    <row r="1757" spans="1:1" x14ac:dyDescent="0.25">
      <c r="A1757" s="156"/>
    </row>
    <row r="1758" spans="1:1" x14ac:dyDescent="0.25">
      <c r="A1758" s="156"/>
    </row>
    <row r="1759" spans="1:1" x14ac:dyDescent="0.25">
      <c r="A1759" s="156"/>
    </row>
    <row r="1760" spans="1:1" x14ac:dyDescent="0.25">
      <c r="A1760" s="156"/>
    </row>
    <row r="1761" spans="1:1" x14ac:dyDescent="0.25">
      <c r="A1761" s="156"/>
    </row>
    <row r="1762" spans="1:1" x14ac:dyDescent="0.25">
      <c r="A1762" s="156"/>
    </row>
    <row r="1763" spans="1:1" x14ac:dyDescent="0.25">
      <c r="A1763" s="156"/>
    </row>
    <row r="1764" spans="1:1" x14ac:dyDescent="0.25">
      <c r="A1764" s="156"/>
    </row>
    <row r="1765" spans="1:1" x14ac:dyDescent="0.25">
      <c r="A1765" s="156"/>
    </row>
    <row r="1766" spans="1:1" x14ac:dyDescent="0.25">
      <c r="A1766" s="156"/>
    </row>
    <row r="1767" spans="1:1" x14ac:dyDescent="0.25">
      <c r="A1767" s="156"/>
    </row>
    <row r="1768" spans="1:1" x14ac:dyDescent="0.25">
      <c r="A1768" s="156"/>
    </row>
    <row r="1769" spans="1:1" x14ac:dyDescent="0.25">
      <c r="A1769" s="156"/>
    </row>
    <row r="1770" spans="1:1" x14ac:dyDescent="0.25">
      <c r="A1770" s="156"/>
    </row>
    <row r="1771" spans="1:1" x14ac:dyDescent="0.25">
      <c r="A1771" s="156"/>
    </row>
    <row r="1772" spans="1:1" x14ac:dyDescent="0.25">
      <c r="A1772" s="156"/>
    </row>
    <row r="1773" spans="1:1" x14ac:dyDescent="0.25">
      <c r="A1773" s="156"/>
    </row>
    <row r="1774" spans="1:1" x14ac:dyDescent="0.25">
      <c r="A1774" s="156"/>
    </row>
    <row r="1775" spans="1:1" x14ac:dyDescent="0.25">
      <c r="A1775" s="156"/>
    </row>
    <row r="1776" spans="1:1" x14ac:dyDescent="0.25">
      <c r="A1776" s="156"/>
    </row>
    <row r="1777" spans="1:1" x14ac:dyDescent="0.25">
      <c r="A1777" s="156"/>
    </row>
    <row r="1778" spans="1:1" x14ac:dyDescent="0.25">
      <c r="A1778" s="156"/>
    </row>
    <row r="1779" spans="1:1" x14ac:dyDescent="0.25">
      <c r="A1779" s="156"/>
    </row>
    <row r="1780" spans="1:1" x14ac:dyDescent="0.25">
      <c r="A1780" s="156"/>
    </row>
    <row r="1781" spans="1:1" x14ac:dyDescent="0.25">
      <c r="A1781" s="156"/>
    </row>
    <row r="1782" spans="1:1" x14ac:dyDescent="0.25">
      <c r="A1782" s="156"/>
    </row>
    <row r="1783" spans="1:1" x14ac:dyDescent="0.25">
      <c r="A1783" s="156"/>
    </row>
    <row r="1784" spans="1:1" x14ac:dyDescent="0.25">
      <c r="A1784" s="156"/>
    </row>
    <row r="1785" spans="1:1" x14ac:dyDescent="0.25">
      <c r="A1785" s="156"/>
    </row>
    <row r="1786" spans="1:1" x14ac:dyDescent="0.25">
      <c r="A1786" s="156"/>
    </row>
    <row r="1787" spans="1:1" x14ac:dyDescent="0.25">
      <c r="A1787" s="156"/>
    </row>
    <row r="1788" spans="1:1" x14ac:dyDescent="0.25">
      <c r="A1788" s="156"/>
    </row>
    <row r="1789" spans="1:1" x14ac:dyDescent="0.25">
      <c r="A1789" s="156"/>
    </row>
    <row r="1790" spans="1:1" x14ac:dyDescent="0.25">
      <c r="A1790" s="156"/>
    </row>
    <row r="1791" spans="1:1" x14ac:dyDescent="0.25">
      <c r="A1791" s="156"/>
    </row>
    <row r="1792" spans="1:1" x14ac:dyDescent="0.25">
      <c r="A1792" s="156"/>
    </row>
    <row r="1793" spans="1:1" x14ac:dyDescent="0.25">
      <c r="A1793" s="156"/>
    </row>
    <row r="1794" spans="1:1" x14ac:dyDescent="0.25">
      <c r="A1794" s="156"/>
    </row>
    <row r="1795" spans="1:1" x14ac:dyDescent="0.25">
      <c r="A1795" s="156"/>
    </row>
    <row r="1796" spans="1:1" x14ac:dyDescent="0.25">
      <c r="A1796" s="156"/>
    </row>
    <row r="1797" spans="1:1" x14ac:dyDescent="0.25">
      <c r="A1797" s="156"/>
    </row>
    <row r="1798" spans="1:1" x14ac:dyDescent="0.25">
      <c r="A1798" s="156"/>
    </row>
    <row r="1799" spans="1:1" x14ac:dyDescent="0.25">
      <c r="A1799" s="156"/>
    </row>
    <row r="1800" spans="1:1" x14ac:dyDescent="0.25">
      <c r="A1800" s="156"/>
    </row>
    <row r="1801" spans="1:1" x14ac:dyDescent="0.25">
      <c r="A1801" s="156"/>
    </row>
    <row r="1802" spans="1:1" x14ac:dyDescent="0.25">
      <c r="A1802" s="156"/>
    </row>
    <row r="1803" spans="1:1" x14ac:dyDescent="0.25">
      <c r="A1803" s="156"/>
    </row>
    <row r="1804" spans="1:1" x14ac:dyDescent="0.25">
      <c r="A1804" s="156"/>
    </row>
    <row r="1805" spans="1:1" x14ac:dyDescent="0.25">
      <c r="A1805" s="156"/>
    </row>
    <row r="1806" spans="1:1" x14ac:dyDescent="0.25">
      <c r="A1806" s="156"/>
    </row>
    <row r="1807" spans="1:1" x14ac:dyDescent="0.25">
      <c r="A1807" s="156"/>
    </row>
    <row r="1808" spans="1:1" x14ac:dyDescent="0.25">
      <c r="A1808" s="156"/>
    </row>
    <row r="1809" spans="1:1" x14ac:dyDescent="0.25">
      <c r="A1809" s="156"/>
    </row>
    <row r="1810" spans="1:1" x14ac:dyDescent="0.25">
      <c r="A1810" s="156"/>
    </row>
    <row r="1811" spans="1:1" x14ac:dyDescent="0.25">
      <c r="A1811" s="156"/>
    </row>
    <row r="1812" spans="1:1" x14ac:dyDescent="0.25">
      <c r="A1812" s="156"/>
    </row>
    <row r="1813" spans="1:1" x14ac:dyDescent="0.25">
      <c r="A1813" s="156"/>
    </row>
    <row r="1814" spans="1:1" x14ac:dyDescent="0.25">
      <c r="A1814" s="156"/>
    </row>
    <row r="1815" spans="1:1" x14ac:dyDescent="0.25">
      <c r="A1815" s="156"/>
    </row>
    <row r="1816" spans="1:1" x14ac:dyDescent="0.25">
      <c r="A1816" s="156"/>
    </row>
    <row r="1817" spans="1:1" x14ac:dyDescent="0.25">
      <c r="A1817" s="156"/>
    </row>
    <row r="1818" spans="1:1" x14ac:dyDescent="0.25">
      <c r="A1818" s="156"/>
    </row>
    <row r="1819" spans="1:1" x14ac:dyDescent="0.25">
      <c r="A1819" s="156"/>
    </row>
    <row r="1820" spans="1:1" x14ac:dyDescent="0.25">
      <c r="A1820" s="156"/>
    </row>
    <row r="1821" spans="1:1" x14ac:dyDescent="0.25">
      <c r="A1821" s="156"/>
    </row>
    <row r="1822" spans="1:1" x14ac:dyDescent="0.25">
      <c r="A1822" s="156"/>
    </row>
    <row r="1823" spans="1:1" x14ac:dyDescent="0.25">
      <c r="A1823" s="156"/>
    </row>
    <row r="1824" spans="1:1" x14ac:dyDescent="0.25">
      <c r="A1824" s="156"/>
    </row>
    <row r="1825" spans="1:1" x14ac:dyDescent="0.25">
      <c r="A1825" s="156"/>
    </row>
    <row r="1826" spans="1:1" x14ac:dyDescent="0.25">
      <c r="A1826" s="156"/>
    </row>
    <row r="1827" spans="1:1" x14ac:dyDescent="0.25">
      <c r="A1827" s="156"/>
    </row>
    <row r="1828" spans="1:1" x14ac:dyDescent="0.25">
      <c r="A1828" s="156"/>
    </row>
    <row r="1829" spans="1:1" x14ac:dyDescent="0.25">
      <c r="A1829" s="156"/>
    </row>
    <row r="1830" spans="1:1" x14ac:dyDescent="0.25">
      <c r="A1830" s="156"/>
    </row>
    <row r="1831" spans="1:1" x14ac:dyDescent="0.25">
      <c r="A1831" s="156"/>
    </row>
    <row r="1832" spans="1:1" x14ac:dyDescent="0.25">
      <c r="A1832" s="156"/>
    </row>
    <row r="1833" spans="1:1" x14ac:dyDescent="0.25">
      <c r="A1833" s="156"/>
    </row>
    <row r="1834" spans="1:1" x14ac:dyDescent="0.25">
      <c r="A1834" s="156"/>
    </row>
    <row r="1835" spans="1:1" x14ac:dyDescent="0.25">
      <c r="A1835" s="156"/>
    </row>
    <row r="1836" spans="1:1" x14ac:dyDescent="0.25">
      <c r="A1836" s="156"/>
    </row>
    <row r="1837" spans="1:1" x14ac:dyDescent="0.25">
      <c r="A1837" s="156"/>
    </row>
    <row r="1838" spans="1:1" x14ac:dyDescent="0.25">
      <c r="A1838" s="156"/>
    </row>
    <row r="1839" spans="1:1" x14ac:dyDescent="0.25">
      <c r="A1839" s="156"/>
    </row>
    <row r="1840" spans="1:1" x14ac:dyDescent="0.25">
      <c r="A1840" s="156"/>
    </row>
    <row r="1841" spans="1:1" x14ac:dyDescent="0.25">
      <c r="A1841" s="156"/>
    </row>
    <row r="1842" spans="1:1" x14ac:dyDescent="0.25">
      <c r="A1842" s="156"/>
    </row>
    <row r="1843" spans="1:1" x14ac:dyDescent="0.25">
      <c r="A1843" s="156"/>
    </row>
    <row r="1844" spans="1:1" x14ac:dyDescent="0.25">
      <c r="A1844" s="156"/>
    </row>
    <row r="1845" spans="1:1" x14ac:dyDescent="0.25">
      <c r="A1845" s="156"/>
    </row>
    <row r="1846" spans="1:1" x14ac:dyDescent="0.25">
      <c r="A1846" s="156"/>
    </row>
    <row r="1847" spans="1:1" x14ac:dyDescent="0.25">
      <c r="A1847" s="156"/>
    </row>
    <row r="1848" spans="1:1" x14ac:dyDescent="0.25">
      <c r="A1848" s="156"/>
    </row>
    <row r="1849" spans="1:1" x14ac:dyDescent="0.25">
      <c r="A1849" s="156"/>
    </row>
    <row r="1850" spans="1:1" x14ac:dyDescent="0.25">
      <c r="A1850" s="156"/>
    </row>
    <row r="1851" spans="1:1" x14ac:dyDescent="0.25">
      <c r="A1851" s="156"/>
    </row>
    <row r="1852" spans="1:1" x14ac:dyDescent="0.25">
      <c r="A1852" s="156"/>
    </row>
    <row r="1853" spans="1:1" x14ac:dyDescent="0.25">
      <c r="A1853" s="156"/>
    </row>
    <row r="1854" spans="1:1" x14ac:dyDescent="0.25">
      <c r="A1854" s="156"/>
    </row>
    <row r="1855" spans="1:1" x14ac:dyDescent="0.25">
      <c r="A1855" s="156"/>
    </row>
    <row r="1856" spans="1:1" x14ac:dyDescent="0.25">
      <c r="A1856" s="156"/>
    </row>
    <row r="1857" spans="1:1" x14ac:dyDescent="0.25">
      <c r="A1857" s="156"/>
    </row>
    <row r="1858" spans="1:1" x14ac:dyDescent="0.25">
      <c r="A1858" s="156"/>
    </row>
    <row r="1859" spans="1:1" x14ac:dyDescent="0.25">
      <c r="A1859" s="156"/>
    </row>
    <row r="1860" spans="1:1" x14ac:dyDescent="0.25">
      <c r="A1860" s="156"/>
    </row>
    <row r="1861" spans="1:1" x14ac:dyDescent="0.25">
      <c r="A1861" s="156"/>
    </row>
    <row r="1862" spans="1:1" x14ac:dyDescent="0.25">
      <c r="A1862" s="156"/>
    </row>
    <row r="1863" spans="1:1" x14ac:dyDescent="0.25">
      <c r="A1863" s="156"/>
    </row>
    <row r="1864" spans="1:1" x14ac:dyDescent="0.25">
      <c r="A1864" s="156"/>
    </row>
    <row r="1865" spans="1:1" x14ac:dyDescent="0.25">
      <c r="A1865" s="156"/>
    </row>
    <row r="1866" spans="1:1" x14ac:dyDescent="0.25">
      <c r="A1866" s="156"/>
    </row>
    <row r="1867" spans="1:1" x14ac:dyDescent="0.25">
      <c r="A1867" s="156"/>
    </row>
    <row r="1868" spans="1:1" x14ac:dyDescent="0.25">
      <c r="A1868" s="156"/>
    </row>
    <row r="1869" spans="1:1" x14ac:dyDescent="0.25">
      <c r="A1869" s="156"/>
    </row>
    <row r="1870" spans="1:1" x14ac:dyDescent="0.25">
      <c r="A1870" s="156"/>
    </row>
    <row r="1871" spans="1:1" x14ac:dyDescent="0.25">
      <c r="A1871" s="156"/>
    </row>
    <row r="1872" spans="1:1" x14ac:dyDescent="0.25">
      <c r="A1872" s="156"/>
    </row>
    <row r="1873" spans="1:1" x14ac:dyDescent="0.25">
      <c r="A1873" s="156"/>
    </row>
    <row r="1874" spans="1:1" x14ac:dyDescent="0.25">
      <c r="A1874" s="156"/>
    </row>
    <row r="1875" spans="1:1" x14ac:dyDescent="0.25">
      <c r="A1875" s="156"/>
    </row>
    <row r="1876" spans="1:1" x14ac:dyDescent="0.25">
      <c r="A1876" s="156"/>
    </row>
    <row r="1877" spans="1:1" x14ac:dyDescent="0.25">
      <c r="A1877" s="156"/>
    </row>
    <row r="1878" spans="1:1" x14ac:dyDescent="0.25">
      <c r="A1878" s="156"/>
    </row>
    <row r="1879" spans="1:1" x14ac:dyDescent="0.25">
      <c r="A1879" s="156"/>
    </row>
    <row r="1880" spans="1:1" x14ac:dyDescent="0.25">
      <c r="A1880" s="156"/>
    </row>
    <row r="1881" spans="1:1" x14ac:dyDescent="0.25">
      <c r="A1881" s="156"/>
    </row>
    <row r="1882" spans="1:1" x14ac:dyDescent="0.25">
      <c r="A1882" s="156"/>
    </row>
    <row r="1883" spans="1:1" x14ac:dyDescent="0.25">
      <c r="A1883" s="156"/>
    </row>
    <row r="1884" spans="1:1" x14ac:dyDescent="0.25">
      <c r="A1884" s="156"/>
    </row>
    <row r="1885" spans="1:1" x14ac:dyDescent="0.25">
      <c r="A1885" s="156"/>
    </row>
    <row r="1886" spans="1:1" x14ac:dyDescent="0.25">
      <c r="A1886" s="156"/>
    </row>
    <row r="1887" spans="1:1" x14ac:dyDescent="0.25">
      <c r="A1887" s="156"/>
    </row>
    <row r="1888" spans="1:1" x14ac:dyDescent="0.25">
      <c r="A1888" s="156"/>
    </row>
    <row r="1889" spans="1:1" x14ac:dyDescent="0.25">
      <c r="A1889" s="156"/>
    </row>
    <row r="1890" spans="1:1" x14ac:dyDescent="0.25">
      <c r="A1890" s="156"/>
    </row>
    <row r="1891" spans="1:1" x14ac:dyDescent="0.25">
      <c r="A1891" s="156"/>
    </row>
    <row r="1892" spans="1:1" x14ac:dyDescent="0.25">
      <c r="A1892" s="156"/>
    </row>
    <row r="1893" spans="1:1" x14ac:dyDescent="0.25">
      <c r="A1893" s="156"/>
    </row>
    <row r="1894" spans="1:1" x14ac:dyDescent="0.25">
      <c r="A1894" s="156"/>
    </row>
    <row r="1895" spans="1:1" x14ac:dyDescent="0.25">
      <c r="A1895" s="156"/>
    </row>
    <row r="1896" spans="1:1" x14ac:dyDescent="0.25">
      <c r="A1896" s="156"/>
    </row>
    <row r="1897" spans="1:1" x14ac:dyDescent="0.25">
      <c r="A1897" s="156"/>
    </row>
    <row r="1898" spans="1:1" x14ac:dyDescent="0.25">
      <c r="A1898" s="156"/>
    </row>
    <row r="1899" spans="1:1" x14ac:dyDescent="0.25">
      <c r="A1899" s="156"/>
    </row>
    <row r="1900" spans="1:1" x14ac:dyDescent="0.25">
      <c r="A1900" s="156"/>
    </row>
    <row r="1901" spans="1:1" x14ac:dyDescent="0.25">
      <c r="A1901" s="156"/>
    </row>
    <row r="1902" spans="1:1" x14ac:dyDescent="0.25">
      <c r="A1902" s="156"/>
    </row>
    <row r="1903" spans="1:1" x14ac:dyDescent="0.25">
      <c r="A1903" s="156"/>
    </row>
    <row r="1904" spans="1:1" x14ac:dyDescent="0.25">
      <c r="A1904" s="156"/>
    </row>
    <row r="1905" spans="1:1" x14ac:dyDescent="0.25">
      <c r="A1905" s="156"/>
    </row>
    <row r="1906" spans="1:1" x14ac:dyDescent="0.25">
      <c r="A1906" s="156"/>
    </row>
    <row r="1907" spans="1:1" x14ac:dyDescent="0.25">
      <c r="A1907" s="156"/>
    </row>
    <row r="1908" spans="1:1" x14ac:dyDescent="0.25">
      <c r="A1908" s="156"/>
    </row>
    <row r="1909" spans="1:1" x14ac:dyDescent="0.25">
      <c r="A1909" s="156"/>
    </row>
    <row r="1910" spans="1:1" x14ac:dyDescent="0.25">
      <c r="A1910" s="156"/>
    </row>
    <row r="1911" spans="1:1" x14ac:dyDescent="0.25">
      <c r="A1911" s="156"/>
    </row>
    <row r="1912" spans="1:1" x14ac:dyDescent="0.25">
      <c r="A1912" s="156"/>
    </row>
    <row r="1913" spans="1:1" x14ac:dyDescent="0.25">
      <c r="A1913" s="156"/>
    </row>
    <row r="1914" spans="1:1" x14ac:dyDescent="0.25">
      <c r="A1914" s="156"/>
    </row>
    <row r="1915" spans="1:1" x14ac:dyDescent="0.25">
      <c r="A1915" s="156"/>
    </row>
    <row r="1916" spans="1:1" x14ac:dyDescent="0.25">
      <c r="A1916" s="156"/>
    </row>
    <row r="1917" spans="1:1" x14ac:dyDescent="0.25">
      <c r="A1917" s="156"/>
    </row>
    <row r="1918" spans="1:1" x14ac:dyDescent="0.25">
      <c r="A1918" s="156"/>
    </row>
    <row r="1919" spans="1:1" x14ac:dyDescent="0.25">
      <c r="A1919" s="156"/>
    </row>
    <row r="1920" spans="1:1" x14ac:dyDescent="0.25">
      <c r="A1920" s="156"/>
    </row>
    <row r="1921" spans="1:1" x14ac:dyDescent="0.25">
      <c r="A1921" s="156"/>
    </row>
    <row r="1922" spans="1:1" x14ac:dyDescent="0.25">
      <c r="A1922" s="156"/>
    </row>
    <row r="1923" spans="1:1" x14ac:dyDescent="0.25">
      <c r="A1923" s="156"/>
    </row>
    <row r="1924" spans="1:1" x14ac:dyDescent="0.25">
      <c r="A1924" s="156"/>
    </row>
    <row r="1925" spans="1:1" x14ac:dyDescent="0.25">
      <c r="A1925" s="156"/>
    </row>
    <row r="1926" spans="1:1" x14ac:dyDescent="0.25">
      <c r="A1926" s="156"/>
    </row>
    <row r="1927" spans="1:1" x14ac:dyDescent="0.25">
      <c r="A1927" s="156"/>
    </row>
    <row r="1928" spans="1:1" x14ac:dyDescent="0.25">
      <c r="A1928" s="156"/>
    </row>
    <row r="1929" spans="1:1" x14ac:dyDescent="0.25">
      <c r="A1929" s="156"/>
    </row>
    <row r="1930" spans="1:1" x14ac:dyDescent="0.25">
      <c r="A1930" s="156"/>
    </row>
    <row r="1931" spans="1:1" x14ac:dyDescent="0.25">
      <c r="A1931" s="156"/>
    </row>
    <row r="1932" spans="1:1" x14ac:dyDescent="0.25">
      <c r="A1932" s="156"/>
    </row>
    <row r="1933" spans="1:1" x14ac:dyDescent="0.25">
      <c r="A1933" s="156"/>
    </row>
    <row r="1934" spans="1:1" x14ac:dyDescent="0.25">
      <c r="A1934" s="156"/>
    </row>
    <row r="1935" spans="1:1" x14ac:dyDescent="0.25">
      <c r="A1935" s="156"/>
    </row>
    <row r="1936" spans="1:1" x14ac:dyDescent="0.25">
      <c r="A1936" s="156"/>
    </row>
    <row r="1937" spans="1:1" x14ac:dyDescent="0.25">
      <c r="A1937" s="156"/>
    </row>
    <row r="1938" spans="1:1" x14ac:dyDescent="0.25">
      <c r="A1938" s="156"/>
    </row>
    <row r="1939" spans="1:1" x14ac:dyDescent="0.25">
      <c r="A1939" s="156"/>
    </row>
    <row r="1940" spans="1:1" x14ac:dyDescent="0.25">
      <c r="A1940" s="156"/>
    </row>
    <row r="1941" spans="1:1" x14ac:dyDescent="0.25">
      <c r="A1941" s="156"/>
    </row>
    <row r="1942" spans="1:1" x14ac:dyDescent="0.25">
      <c r="A1942" s="156"/>
    </row>
    <row r="1943" spans="1:1" x14ac:dyDescent="0.25">
      <c r="A1943" s="156"/>
    </row>
    <row r="1944" spans="1:1" x14ac:dyDescent="0.25">
      <c r="A1944" s="156"/>
    </row>
    <row r="1945" spans="1:1" x14ac:dyDescent="0.25">
      <c r="A1945" s="156"/>
    </row>
    <row r="1946" spans="1:1" x14ac:dyDescent="0.25">
      <c r="A1946" s="156"/>
    </row>
    <row r="1947" spans="1:1" x14ac:dyDescent="0.25">
      <c r="A1947" s="156"/>
    </row>
    <row r="1948" spans="1:1" x14ac:dyDescent="0.25">
      <c r="A1948" s="156"/>
    </row>
    <row r="1949" spans="1:1" x14ac:dyDescent="0.25">
      <c r="A1949" s="156"/>
    </row>
    <row r="1950" spans="1:1" x14ac:dyDescent="0.25">
      <c r="A1950" s="156"/>
    </row>
    <row r="1951" spans="1:1" x14ac:dyDescent="0.25">
      <c r="A1951" s="156"/>
    </row>
    <row r="1952" spans="1:1" x14ac:dyDescent="0.25">
      <c r="A1952" s="156"/>
    </row>
    <row r="1953" spans="1:1" x14ac:dyDescent="0.25">
      <c r="A1953" s="156"/>
    </row>
    <row r="1954" spans="1:1" x14ac:dyDescent="0.25">
      <c r="A1954" s="156"/>
    </row>
    <row r="1955" spans="1:1" x14ac:dyDescent="0.25">
      <c r="A1955" s="156"/>
    </row>
    <row r="1956" spans="1:1" x14ac:dyDescent="0.25">
      <c r="A1956" s="156"/>
    </row>
    <row r="1957" spans="1:1" x14ac:dyDescent="0.25">
      <c r="A1957" s="156"/>
    </row>
    <row r="1958" spans="1:1" x14ac:dyDescent="0.25">
      <c r="A1958" s="156"/>
    </row>
    <row r="1959" spans="1:1" x14ac:dyDescent="0.25">
      <c r="A1959" s="156"/>
    </row>
    <row r="1960" spans="1:1" x14ac:dyDescent="0.25">
      <c r="A1960" s="156"/>
    </row>
    <row r="1961" spans="1:1" x14ac:dyDescent="0.25">
      <c r="A1961" s="156"/>
    </row>
    <row r="1962" spans="1:1" x14ac:dyDescent="0.25">
      <c r="A1962" s="156"/>
    </row>
    <row r="1963" spans="1:1" x14ac:dyDescent="0.25">
      <c r="A1963" s="156"/>
    </row>
    <row r="1964" spans="1:1" x14ac:dyDescent="0.25">
      <c r="A1964" s="156"/>
    </row>
    <row r="1965" spans="1:1" x14ac:dyDescent="0.25">
      <c r="A1965" s="156"/>
    </row>
    <row r="1966" spans="1:1" x14ac:dyDescent="0.25">
      <c r="A1966" s="156"/>
    </row>
    <row r="1967" spans="1:1" x14ac:dyDescent="0.25">
      <c r="A1967" s="156"/>
    </row>
    <row r="1968" spans="1:1" x14ac:dyDescent="0.25">
      <c r="A1968" s="156"/>
    </row>
    <row r="1969" spans="1:1" x14ac:dyDescent="0.25">
      <c r="A1969" s="156"/>
    </row>
    <row r="1970" spans="1:1" x14ac:dyDescent="0.25">
      <c r="A1970" s="156"/>
    </row>
    <row r="1971" spans="1:1" x14ac:dyDescent="0.25">
      <c r="A1971" s="156"/>
    </row>
    <row r="1972" spans="1:1" x14ac:dyDescent="0.25">
      <c r="A1972" s="156"/>
    </row>
    <row r="1973" spans="1:1" x14ac:dyDescent="0.25">
      <c r="A1973" s="156"/>
    </row>
    <row r="1974" spans="1:1" x14ac:dyDescent="0.25">
      <c r="A1974" s="156"/>
    </row>
    <row r="1975" spans="1:1" x14ac:dyDescent="0.25">
      <c r="A1975" s="156"/>
    </row>
    <row r="1976" spans="1:1" x14ac:dyDescent="0.25">
      <c r="A1976" s="156"/>
    </row>
    <row r="1977" spans="1:1" x14ac:dyDescent="0.25">
      <c r="A1977" s="156"/>
    </row>
    <row r="1978" spans="1:1" x14ac:dyDescent="0.25">
      <c r="A1978" s="156"/>
    </row>
    <row r="1979" spans="1:1" x14ac:dyDescent="0.25">
      <c r="A1979" s="156"/>
    </row>
    <row r="1980" spans="1:1" x14ac:dyDescent="0.25">
      <c r="A1980" s="156"/>
    </row>
    <row r="1981" spans="1:1" x14ac:dyDescent="0.25">
      <c r="A1981" s="156"/>
    </row>
    <row r="1982" spans="1:1" x14ac:dyDescent="0.25">
      <c r="A1982" s="156"/>
    </row>
    <row r="1983" spans="1:1" x14ac:dyDescent="0.25">
      <c r="A1983" s="156"/>
    </row>
    <row r="1984" spans="1:1" x14ac:dyDescent="0.25">
      <c r="A1984" s="156"/>
    </row>
    <row r="1985" spans="1:1" x14ac:dyDescent="0.25">
      <c r="A1985" s="156"/>
    </row>
    <row r="1986" spans="1:1" x14ac:dyDescent="0.25">
      <c r="A1986" s="156"/>
    </row>
    <row r="1987" spans="1:1" x14ac:dyDescent="0.25">
      <c r="A1987" s="156"/>
    </row>
    <row r="1988" spans="1:1" x14ac:dyDescent="0.25">
      <c r="A1988" s="156"/>
    </row>
    <row r="1989" spans="1:1" x14ac:dyDescent="0.25">
      <c r="A1989" s="156"/>
    </row>
    <row r="1990" spans="1:1" x14ac:dyDescent="0.25">
      <c r="A1990" s="156"/>
    </row>
    <row r="1991" spans="1:1" x14ac:dyDescent="0.25">
      <c r="A1991" s="156"/>
    </row>
    <row r="1992" spans="1:1" x14ac:dyDescent="0.25">
      <c r="A1992" s="156"/>
    </row>
    <row r="1993" spans="1:1" x14ac:dyDescent="0.25">
      <c r="A1993" s="156"/>
    </row>
    <row r="1994" spans="1:1" x14ac:dyDescent="0.25">
      <c r="A1994" s="156"/>
    </row>
    <row r="1995" spans="1:1" x14ac:dyDescent="0.25">
      <c r="A1995" s="156"/>
    </row>
    <row r="1996" spans="1:1" x14ac:dyDescent="0.25">
      <c r="A1996" s="156"/>
    </row>
    <row r="1997" spans="1:1" x14ac:dyDescent="0.25">
      <c r="A1997" s="156"/>
    </row>
    <row r="1998" spans="1:1" x14ac:dyDescent="0.25">
      <c r="A1998" s="156"/>
    </row>
    <row r="1999" spans="1:1" x14ac:dyDescent="0.25">
      <c r="A1999" s="156"/>
    </row>
    <row r="2000" spans="1:1" x14ac:dyDescent="0.25">
      <c r="A2000" s="156"/>
    </row>
    <row r="2001" spans="1:1" x14ac:dyDescent="0.25">
      <c r="A2001" s="156"/>
    </row>
    <row r="2002" spans="1:1" x14ac:dyDescent="0.25">
      <c r="A2002" s="156"/>
    </row>
    <row r="2003" spans="1:1" x14ac:dyDescent="0.25">
      <c r="A2003" s="156"/>
    </row>
    <row r="2004" spans="1:1" x14ac:dyDescent="0.25">
      <c r="A2004" s="156"/>
    </row>
    <row r="2005" spans="1:1" x14ac:dyDescent="0.25">
      <c r="A2005" s="156"/>
    </row>
    <row r="2006" spans="1:1" x14ac:dyDescent="0.25">
      <c r="A2006" s="156"/>
    </row>
    <row r="2007" spans="1:1" x14ac:dyDescent="0.25">
      <c r="A2007" s="156"/>
    </row>
    <row r="2008" spans="1:1" x14ac:dyDescent="0.25">
      <c r="A2008" s="156"/>
    </row>
    <row r="2009" spans="1:1" x14ac:dyDescent="0.25">
      <c r="A2009" s="156"/>
    </row>
    <row r="2010" spans="1:1" x14ac:dyDescent="0.25">
      <c r="A2010" s="156"/>
    </row>
    <row r="2011" spans="1:1" x14ac:dyDescent="0.25">
      <c r="A2011" s="156"/>
    </row>
    <row r="2012" spans="1:1" x14ac:dyDescent="0.25">
      <c r="A2012" s="156"/>
    </row>
    <row r="2013" spans="1:1" x14ac:dyDescent="0.25">
      <c r="A2013" s="156"/>
    </row>
    <row r="2014" spans="1:1" x14ac:dyDescent="0.25">
      <c r="A2014" s="156"/>
    </row>
    <row r="2015" spans="1:1" x14ac:dyDescent="0.25">
      <c r="A2015" s="156"/>
    </row>
    <row r="2016" spans="1:1" x14ac:dyDescent="0.25">
      <c r="A2016" s="156"/>
    </row>
    <row r="2017" spans="1:1" x14ac:dyDescent="0.25">
      <c r="A2017" s="156"/>
    </row>
    <row r="2018" spans="1:1" x14ac:dyDescent="0.25">
      <c r="A2018" s="156"/>
    </row>
    <row r="2019" spans="1:1" x14ac:dyDescent="0.25">
      <c r="A2019" s="156"/>
    </row>
    <row r="2020" spans="1:1" x14ac:dyDescent="0.25">
      <c r="A2020" s="156"/>
    </row>
    <row r="2021" spans="1:1" x14ac:dyDescent="0.25">
      <c r="A2021" s="156"/>
    </row>
    <row r="2022" spans="1:1" x14ac:dyDescent="0.25">
      <c r="A2022" s="156"/>
    </row>
    <row r="2023" spans="1:1" x14ac:dyDescent="0.25">
      <c r="A2023" s="156"/>
    </row>
    <row r="2024" spans="1:1" x14ac:dyDescent="0.25">
      <c r="A2024" s="156"/>
    </row>
    <row r="2025" spans="1:1" x14ac:dyDescent="0.25">
      <c r="A2025" s="156"/>
    </row>
    <row r="2026" spans="1:1" x14ac:dyDescent="0.25">
      <c r="A2026" s="156"/>
    </row>
    <row r="2027" spans="1:1" x14ac:dyDescent="0.25">
      <c r="A2027" s="156"/>
    </row>
    <row r="2028" spans="1:1" x14ac:dyDescent="0.25">
      <c r="A2028" s="156"/>
    </row>
    <row r="2029" spans="1:1" x14ac:dyDescent="0.25">
      <c r="A2029" s="156"/>
    </row>
    <row r="2030" spans="1:1" x14ac:dyDescent="0.25">
      <c r="A2030" s="156"/>
    </row>
    <row r="2031" spans="1:1" x14ac:dyDescent="0.25">
      <c r="A2031" s="156"/>
    </row>
    <row r="2032" spans="1:1" x14ac:dyDescent="0.25">
      <c r="A2032" s="156"/>
    </row>
    <row r="2033" spans="1:1" x14ac:dyDescent="0.25">
      <c r="A2033" s="156"/>
    </row>
    <row r="2034" spans="1:1" x14ac:dyDescent="0.25">
      <c r="A2034" s="156"/>
    </row>
    <row r="2035" spans="1:1" x14ac:dyDescent="0.25">
      <c r="A2035" s="156"/>
    </row>
    <row r="2036" spans="1:1" x14ac:dyDescent="0.25">
      <c r="A2036" s="156"/>
    </row>
    <row r="2037" spans="1:1" x14ac:dyDescent="0.25">
      <c r="A2037" s="156"/>
    </row>
    <row r="2038" spans="1:1" x14ac:dyDescent="0.25">
      <c r="A2038" s="156"/>
    </row>
    <row r="2039" spans="1:1" x14ac:dyDescent="0.25">
      <c r="A2039" s="156"/>
    </row>
    <row r="2040" spans="1:1" x14ac:dyDescent="0.25">
      <c r="A2040" s="156"/>
    </row>
    <row r="2041" spans="1:1" x14ac:dyDescent="0.25">
      <c r="A2041" s="156"/>
    </row>
    <row r="2042" spans="1:1" x14ac:dyDescent="0.25">
      <c r="A2042" s="156"/>
    </row>
    <row r="2043" spans="1:1" x14ac:dyDescent="0.25">
      <c r="A2043" s="156"/>
    </row>
    <row r="2044" spans="1:1" x14ac:dyDescent="0.25">
      <c r="A2044" s="156"/>
    </row>
    <row r="2045" spans="1:1" x14ac:dyDescent="0.25">
      <c r="A2045" s="156"/>
    </row>
    <row r="2046" spans="1:1" x14ac:dyDescent="0.25">
      <c r="A2046" s="156"/>
    </row>
    <row r="2047" spans="1:1" x14ac:dyDescent="0.25">
      <c r="A2047" s="156"/>
    </row>
    <row r="2048" spans="1:1" x14ac:dyDescent="0.25">
      <c r="A2048" s="156"/>
    </row>
    <row r="2049" spans="1:1" x14ac:dyDescent="0.25">
      <c r="A2049" s="156"/>
    </row>
    <row r="2050" spans="1:1" x14ac:dyDescent="0.25">
      <c r="A2050" s="156"/>
    </row>
    <row r="2051" spans="1:1" x14ac:dyDescent="0.25">
      <c r="A2051" s="156"/>
    </row>
    <row r="2052" spans="1:1" x14ac:dyDescent="0.25">
      <c r="A2052" s="156"/>
    </row>
    <row r="2053" spans="1:1" x14ac:dyDescent="0.25">
      <c r="A2053" s="156"/>
    </row>
    <row r="2054" spans="1:1" x14ac:dyDescent="0.25">
      <c r="A2054" s="156"/>
    </row>
    <row r="2055" spans="1:1" x14ac:dyDescent="0.25">
      <c r="A2055" s="156"/>
    </row>
    <row r="2056" spans="1:1" x14ac:dyDescent="0.25">
      <c r="A2056" s="156"/>
    </row>
    <row r="2057" spans="1:1" x14ac:dyDescent="0.25">
      <c r="A2057" s="156"/>
    </row>
    <row r="2058" spans="1:1" x14ac:dyDescent="0.25">
      <c r="A2058" s="156"/>
    </row>
    <row r="2059" spans="1:1" x14ac:dyDescent="0.25">
      <c r="A2059" s="156"/>
    </row>
    <row r="2060" spans="1:1" x14ac:dyDescent="0.25">
      <c r="A2060" s="156"/>
    </row>
    <row r="2061" spans="1:1" x14ac:dyDescent="0.25">
      <c r="A2061" s="156"/>
    </row>
    <row r="2062" spans="1:1" x14ac:dyDescent="0.25">
      <c r="A2062" s="156"/>
    </row>
    <row r="2063" spans="1:1" x14ac:dyDescent="0.25">
      <c r="A2063" s="156"/>
    </row>
    <row r="2064" spans="1:1" x14ac:dyDescent="0.25">
      <c r="A2064" s="156"/>
    </row>
    <row r="2065" spans="1:1" x14ac:dyDescent="0.25">
      <c r="A2065" s="156"/>
    </row>
    <row r="2066" spans="1:1" x14ac:dyDescent="0.25">
      <c r="A2066" s="156"/>
    </row>
    <row r="2067" spans="1:1" x14ac:dyDescent="0.25">
      <c r="A2067" s="156"/>
    </row>
    <row r="2068" spans="1:1" x14ac:dyDescent="0.25">
      <c r="A2068" s="156"/>
    </row>
    <row r="2069" spans="1:1" x14ac:dyDescent="0.25">
      <c r="A2069" s="156"/>
    </row>
    <row r="2070" spans="1:1" x14ac:dyDescent="0.25">
      <c r="A2070" s="156"/>
    </row>
    <row r="2071" spans="1:1" x14ac:dyDescent="0.25">
      <c r="A2071" s="156"/>
    </row>
    <row r="2072" spans="1:1" x14ac:dyDescent="0.25">
      <c r="A2072" s="156"/>
    </row>
    <row r="2073" spans="1:1" x14ac:dyDescent="0.25">
      <c r="A2073" s="156"/>
    </row>
    <row r="2074" spans="1:1" x14ac:dyDescent="0.25">
      <c r="A2074" s="156"/>
    </row>
    <row r="2075" spans="1:1" x14ac:dyDescent="0.25">
      <c r="A2075" s="156"/>
    </row>
    <row r="2076" spans="1:1" x14ac:dyDescent="0.25">
      <c r="A2076" s="156"/>
    </row>
    <row r="2077" spans="1:1" x14ac:dyDescent="0.25">
      <c r="A2077" s="156"/>
    </row>
    <row r="2078" spans="1:1" x14ac:dyDescent="0.25">
      <c r="A2078" s="156"/>
    </row>
    <row r="2079" spans="1:1" x14ac:dyDescent="0.25">
      <c r="A2079" s="156"/>
    </row>
    <row r="2080" spans="1:1" x14ac:dyDescent="0.25">
      <c r="A2080" s="156"/>
    </row>
    <row r="2081" spans="1:1" x14ac:dyDescent="0.25">
      <c r="A2081" s="156"/>
    </row>
    <row r="2082" spans="1:1" x14ac:dyDescent="0.25">
      <c r="A2082" s="156"/>
    </row>
    <row r="2083" spans="1:1" x14ac:dyDescent="0.25">
      <c r="A2083" s="156"/>
    </row>
    <row r="2084" spans="1:1" x14ac:dyDescent="0.25">
      <c r="A2084" s="156"/>
    </row>
    <row r="2085" spans="1:1" x14ac:dyDescent="0.25">
      <c r="A2085" s="156"/>
    </row>
    <row r="2086" spans="1:1" x14ac:dyDescent="0.25">
      <c r="A2086" s="156"/>
    </row>
    <row r="2087" spans="1:1" x14ac:dyDescent="0.25">
      <c r="A2087" s="156"/>
    </row>
    <row r="2088" spans="1:1" x14ac:dyDescent="0.25">
      <c r="A2088" s="156"/>
    </row>
    <row r="2089" spans="1:1" x14ac:dyDescent="0.25">
      <c r="A2089" s="156"/>
    </row>
    <row r="2090" spans="1:1" x14ac:dyDescent="0.25">
      <c r="A2090" s="156"/>
    </row>
    <row r="2091" spans="1:1" x14ac:dyDescent="0.25">
      <c r="A2091" s="156"/>
    </row>
    <row r="2092" spans="1:1" x14ac:dyDescent="0.25">
      <c r="A2092" s="156"/>
    </row>
    <row r="2093" spans="1:1" x14ac:dyDescent="0.25">
      <c r="A2093" s="156"/>
    </row>
    <row r="2094" spans="1:1" x14ac:dyDescent="0.25">
      <c r="A2094" s="156"/>
    </row>
    <row r="2095" spans="1:1" x14ac:dyDescent="0.25">
      <c r="A2095" s="156"/>
    </row>
    <row r="2096" spans="1:1" x14ac:dyDescent="0.25">
      <c r="A2096" s="156"/>
    </row>
    <row r="2097" spans="1:1" x14ac:dyDescent="0.25">
      <c r="A2097" s="156"/>
    </row>
    <row r="2098" spans="1:1" x14ac:dyDescent="0.25">
      <c r="A2098" s="156"/>
    </row>
    <row r="2099" spans="1:1" x14ac:dyDescent="0.25">
      <c r="A2099" s="156"/>
    </row>
    <row r="2100" spans="1:1" x14ac:dyDescent="0.25">
      <c r="A2100" s="156"/>
    </row>
    <row r="2101" spans="1:1" x14ac:dyDescent="0.25">
      <c r="A2101" s="156"/>
    </row>
    <row r="2102" spans="1:1" x14ac:dyDescent="0.25">
      <c r="A2102" s="156"/>
    </row>
    <row r="2103" spans="1:1" x14ac:dyDescent="0.25">
      <c r="A2103" s="156"/>
    </row>
    <row r="2104" spans="1:1" x14ac:dyDescent="0.25">
      <c r="A2104" s="156"/>
    </row>
    <row r="2105" spans="1:1" x14ac:dyDescent="0.25">
      <c r="A2105" s="156"/>
    </row>
    <row r="2106" spans="1:1" x14ac:dyDescent="0.25">
      <c r="A2106" s="156"/>
    </row>
    <row r="2107" spans="1:1" x14ac:dyDescent="0.25">
      <c r="A2107" s="156"/>
    </row>
    <row r="2108" spans="1:1" x14ac:dyDescent="0.25">
      <c r="A2108" s="156"/>
    </row>
    <row r="2109" spans="1:1" x14ac:dyDescent="0.25">
      <c r="A2109" s="156"/>
    </row>
    <row r="2110" spans="1:1" x14ac:dyDescent="0.25">
      <c r="A2110" s="156"/>
    </row>
    <row r="2111" spans="1:1" x14ac:dyDescent="0.25">
      <c r="A2111" s="156"/>
    </row>
    <row r="2112" spans="1:1" x14ac:dyDescent="0.25">
      <c r="A2112" s="156"/>
    </row>
    <row r="2113" spans="1:1" x14ac:dyDescent="0.25">
      <c r="A2113" s="156"/>
    </row>
    <row r="2114" spans="1:1" x14ac:dyDescent="0.25">
      <c r="A2114" s="156"/>
    </row>
    <row r="2115" spans="1:1" x14ac:dyDescent="0.25">
      <c r="A2115" s="156"/>
    </row>
    <row r="2116" spans="1:1" x14ac:dyDescent="0.25">
      <c r="A2116" s="156"/>
    </row>
    <row r="2117" spans="1:1" x14ac:dyDescent="0.25">
      <c r="A2117" s="156"/>
    </row>
    <row r="2118" spans="1:1" x14ac:dyDescent="0.25">
      <c r="A2118" s="156"/>
    </row>
    <row r="2119" spans="1:1" x14ac:dyDescent="0.25">
      <c r="A2119" s="156"/>
    </row>
    <row r="2120" spans="1:1" x14ac:dyDescent="0.25">
      <c r="A2120" s="156"/>
    </row>
    <row r="2121" spans="1:1" x14ac:dyDescent="0.25">
      <c r="A2121" s="156"/>
    </row>
    <row r="2122" spans="1:1" x14ac:dyDescent="0.25">
      <c r="A2122" s="156"/>
    </row>
    <row r="2123" spans="1:1" x14ac:dyDescent="0.25">
      <c r="A2123" s="156"/>
    </row>
    <row r="2124" spans="1:1" x14ac:dyDescent="0.25">
      <c r="A2124" s="156"/>
    </row>
    <row r="2125" spans="1:1" x14ac:dyDescent="0.25">
      <c r="A2125" s="156"/>
    </row>
    <row r="2126" spans="1:1" x14ac:dyDescent="0.25">
      <c r="A2126" s="156"/>
    </row>
    <row r="2127" spans="1:1" x14ac:dyDescent="0.25">
      <c r="A2127" s="156"/>
    </row>
    <row r="2128" spans="1:1" x14ac:dyDescent="0.25">
      <c r="A2128" s="156"/>
    </row>
    <row r="2129" spans="1:1" x14ac:dyDescent="0.25">
      <c r="A2129" s="156"/>
    </row>
    <row r="2130" spans="1:1" x14ac:dyDescent="0.25">
      <c r="A2130" s="156"/>
    </row>
    <row r="2131" spans="1:1" x14ac:dyDescent="0.25">
      <c r="A2131" s="156"/>
    </row>
    <row r="2132" spans="1:1" x14ac:dyDescent="0.25">
      <c r="A2132" s="156"/>
    </row>
    <row r="2133" spans="1:1" x14ac:dyDescent="0.25">
      <c r="A2133" s="156"/>
    </row>
    <row r="2134" spans="1:1" x14ac:dyDescent="0.25">
      <c r="A2134" s="156"/>
    </row>
    <row r="2135" spans="1:1" x14ac:dyDescent="0.25">
      <c r="A2135" s="156"/>
    </row>
    <row r="2136" spans="1:1" x14ac:dyDescent="0.25">
      <c r="A2136" s="156"/>
    </row>
    <row r="2137" spans="1:1" x14ac:dyDescent="0.25">
      <c r="A2137" s="156"/>
    </row>
    <row r="2138" spans="1:1" x14ac:dyDescent="0.25">
      <c r="A2138" s="156"/>
    </row>
    <row r="2139" spans="1:1" x14ac:dyDescent="0.25">
      <c r="A2139" s="156"/>
    </row>
    <row r="2140" spans="1:1" x14ac:dyDescent="0.25">
      <c r="A2140" s="156"/>
    </row>
    <row r="2141" spans="1:1" x14ac:dyDescent="0.25">
      <c r="A2141" s="156"/>
    </row>
    <row r="2142" spans="1:1" x14ac:dyDescent="0.25">
      <c r="A2142" s="156"/>
    </row>
    <row r="2143" spans="1:1" x14ac:dyDescent="0.25">
      <c r="A2143" s="156"/>
    </row>
    <row r="2144" spans="1:1" x14ac:dyDescent="0.25">
      <c r="A2144" s="156"/>
    </row>
    <row r="2145" spans="1:1" x14ac:dyDescent="0.25">
      <c r="A2145" s="156"/>
    </row>
    <row r="2146" spans="1:1" x14ac:dyDescent="0.25">
      <c r="A2146" s="156"/>
    </row>
    <row r="2147" spans="1:1" x14ac:dyDescent="0.25">
      <c r="A2147" s="156"/>
    </row>
    <row r="2148" spans="1:1" x14ac:dyDescent="0.25">
      <c r="A2148" s="156"/>
    </row>
    <row r="2149" spans="1:1" x14ac:dyDescent="0.25">
      <c r="A2149" s="156"/>
    </row>
    <row r="2150" spans="1:1" x14ac:dyDescent="0.25">
      <c r="A2150" s="156"/>
    </row>
    <row r="2151" spans="1:1" x14ac:dyDescent="0.25">
      <c r="A2151" s="156"/>
    </row>
    <row r="2152" spans="1:1" x14ac:dyDescent="0.25">
      <c r="A2152" s="156"/>
    </row>
    <row r="2153" spans="1:1" x14ac:dyDescent="0.25">
      <c r="A2153" s="156"/>
    </row>
    <row r="2154" spans="1:1" x14ac:dyDescent="0.25">
      <c r="A2154" s="156"/>
    </row>
    <row r="2155" spans="1:1" x14ac:dyDescent="0.25">
      <c r="A2155" s="156"/>
    </row>
    <row r="2156" spans="1:1" x14ac:dyDescent="0.25">
      <c r="A2156" s="156"/>
    </row>
    <row r="2157" spans="1:1" x14ac:dyDescent="0.25">
      <c r="A2157" s="156"/>
    </row>
    <row r="2158" spans="1:1" x14ac:dyDescent="0.25">
      <c r="A2158" s="156"/>
    </row>
    <row r="2159" spans="1:1" x14ac:dyDescent="0.25">
      <c r="A2159" s="156"/>
    </row>
    <row r="2160" spans="1:1" x14ac:dyDescent="0.25">
      <c r="A2160" s="156"/>
    </row>
    <row r="2161" spans="1:1" x14ac:dyDescent="0.25">
      <c r="A2161" s="156"/>
    </row>
    <row r="2162" spans="1:1" x14ac:dyDescent="0.25">
      <c r="A2162" s="156"/>
    </row>
    <row r="2163" spans="1:1" x14ac:dyDescent="0.25">
      <c r="A2163" s="156"/>
    </row>
    <row r="2164" spans="1:1" x14ac:dyDescent="0.25">
      <c r="A2164" s="156"/>
    </row>
    <row r="2165" spans="1:1" x14ac:dyDescent="0.25">
      <c r="A2165" s="156"/>
    </row>
    <row r="2166" spans="1:1" x14ac:dyDescent="0.25">
      <c r="A2166" s="156"/>
    </row>
    <row r="2167" spans="1:1" x14ac:dyDescent="0.25">
      <c r="A2167" s="156"/>
    </row>
    <row r="2168" spans="1:1" x14ac:dyDescent="0.25">
      <c r="A2168" s="156"/>
    </row>
    <row r="2169" spans="1:1" x14ac:dyDescent="0.25">
      <c r="A2169" s="156"/>
    </row>
    <row r="2170" spans="1:1" x14ac:dyDescent="0.25">
      <c r="A2170" s="156"/>
    </row>
    <row r="2171" spans="1:1" x14ac:dyDescent="0.25">
      <c r="A2171" s="156"/>
    </row>
    <row r="2172" spans="1:1" x14ac:dyDescent="0.25">
      <c r="A2172" s="156"/>
    </row>
    <row r="2173" spans="1:1" x14ac:dyDescent="0.25">
      <c r="A2173" s="156"/>
    </row>
    <row r="2174" spans="1:1" x14ac:dyDescent="0.25">
      <c r="A2174" s="156"/>
    </row>
    <row r="2175" spans="1:1" x14ac:dyDescent="0.25">
      <c r="A2175" s="156"/>
    </row>
    <row r="2176" spans="1:1" x14ac:dyDescent="0.25">
      <c r="A2176" s="156"/>
    </row>
    <row r="2177" spans="1:1" x14ac:dyDescent="0.25">
      <c r="A2177" s="156"/>
    </row>
    <row r="2178" spans="1:1" x14ac:dyDescent="0.25">
      <c r="A2178" s="156"/>
    </row>
    <row r="2179" spans="1:1" x14ac:dyDescent="0.25">
      <c r="A2179" s="156"/>
    </row>
    <row r="2180" spans="1:1" x14ac:dyDescent="0.25">
      <c r="A2180" s="156"/>
    </row>
    <row r="2181" spans="1:1" x14ac:dyDescent="0.25">
      <c r="A2181" s="156"/>
    </row>
    <row r="2182" spans="1:1" x14ac:dyDescent="0.25">
      <c r="A2182" s="156"/>
    </row>
    <row r="2183" spans="1:1" x14ac:dyDescent="0.25">
      <c r="A2183" s="156"/>
    </row>
    <row r="2184" spans="1:1" x14ac:dyDescent="0.25">
      <c r="A2184" s="156"/>
    </row>
    <row r="2185" spans="1:1" x14ac:dyDescent="0.25">
      <c r="A2185" s="156"/>
    </row>
    <row r="2186" spans="1:1" x14ac:dyDescent="0.25">
      <c r="A2186" s="156"/>
    </row>
    <row r="2187" spans="1:1" x14ac:dyDescent="0.25">
      <c r="A2187" s="156"/>
    </row>
    <row r="2188" spans="1:1" x14ac:dyDescent="0.25">
      <c r="A2188" s="156"/>
    </row>
    <row r="2189" spans="1:1" x14ac:dyDescent="0.25">
      <c r="A2189" s="156"/>
    </row>
    <row r="2190" spans="1:1" x14ac:dyDescent="0.25">
      <c r="A2190" s="156"/>
    </row>
    <row r="2191" spans="1:1" x14ac:dyDescent="0.25">
      <c r="A2191" s="156"/>
    </row>
    <row r="2192" spans="1:1" x14ac:dyDescent="0.25">
      <c r="A2192" s="156"/>
    </row>
    <row r="2193" spans="1:1" x14ac:dyDescent="0.25">
      <c r="A2193" s="156"/>
    </row>
    <row r="2194" spans="1:1" x14ac:dyDescent="0.25">
      <c r="A2194" s="156"/>
    </row>
    <row r="2195" spans="1:1" x14ac:dyDescent="0.25">
      <c r="A2195" s="156"/>
    </row>
    <row r="2196" spans="1:1" x14ac:dyDescent="0.25">
      <c r="A2196" s="156"/>
    </row>
    <row r="2197" spans="1:1" x14ac:dyDescent="0.25">
      <c r="A2197" s="156"/>
    </row>
    <row r="2198" spans="1:1" x14ac:dyDescent="0.25">
      <c r="A2198" s="156"/>
    </row>
    <row r="2199" spans="1:1" x14ac:dyDescent="0.25">
      <c r="A2199" s="156"/>
    </row>
    <row r="2200" spans="1:1" x14ac:dyDescent="0.25">
      <c r="A2200" s="156"/>
    </row>
    <row r="2201" spans="1:1" x14ac:dyDescent="0.25">
      <c r="A2201" s="156"/>
    </row>
    <row r="2202" spans="1:1" x14ac:dyDescent="0.25">
      <c r="A2202" s="156"/>
    </row>
    <row r="2203" spans="1:1" x14ac:dyDescent="0.25">
      <c r="A2203" s="156"/>
    </row>
    <row r="2204" spans="1:1" x14ac:dyDescent="0.25">
      <c r="A2204" s="156"/>
    </row>
    <row r="2205" spans="1:1" x14ac:dyDescent="0.25">
      <c r="A2205" s="156"/>
    </row>
    <row r="2206" spans="1:1" x14ac:dyDescent="0.25">
      <c r="A2206" s="156"/>
    </row>
    <row r="2207" spans="1:1" x14ac:dyDescent="0.25">
      <c r="A2207" s="156"/>
    </row>
    <row r="2208" spans="1:1" x14ac:dyDescent="0.25">
      <c r="A2208" s="156"/>
    </row>
    <row r="2209" spans="1:1" x14ac:dyDescent="0.25">
      <c r="A2209" s="156"/>
    </row>
    <row r="2210" spans="1:1" x14ac:dyDescent="0.25">
      <c r="A2210" s="156"/>
    </row>
    <row r="2211" spans="1:1" x14ac:dyDescent="0.25">
      <c r="A2211" s="156"/>
    </row>
    <row r="2212" spans="1:1" x14ac:dyDescent="0.25">
      <c r="A2212" s="156"/>
    </row>
    <row r="2213" spans="1:1" x14ac:dyDescent="0.25">
      <c r="A2213" s="156"/>
    </row>
    <row r="2214" spans="1:1" x14ac:dyDescent="0.25">
      <c r="A2214" s="156"/>
    </row>
    <row r="2215" spans="1:1" x14ac:dyDescent="0.25">
      <c r="A2215" s="156"/>
    </row>
    <row r="2216" spans="1:1" x14ac:dyDescent="0.25">
      <c r="A2216" s="156"/>
    </row>
    <row r="2217" spans="1:1" x14ac:dyDescent="0.25">
      <c r="A2217" s="156"/>
    </row>
    <row r="2218" spans="1:1" x14ac:dyDescent="0.25">
      <c r="A2218" s="156"/>
    </row>
    <row r="2219" spans="1:1" x14ac:dyDescent="0.25">
      <c r="A2219" s="156"/>
    </row>
    <row r="2220" spans="1:1" x14ac:dyDescent="0.25">
      <c r="A2220" s="156"/>
    </row>
    <row r="2221" spans="1:1" x14ac:dyDescent="0.25">
      <c r="A2221" s="156"/>
    </row>
    <row r="2222" spans="1:1" x14ac:dyDescent="0.25">
      <c r="A2222" s="156"/>
    </row>
    <row r="2223" spans="1:1" x14ac:dyDescent="0.25">
      <c r="A2223" s="156"/>
    </row>
    <row r="2224" spans="1:1" x14ac:dyDescent="0.25">
      <c r="A2224" s="156"/>
    </row>
    <row r="2225" spans="1:1" x14ac:dyDescent="0.25">
      <c r="A2225" s="156"/>
    </row>
    <row r="2226" spans="1:1" x14ac:dyDescent="0.25">
      <c r="A2226" s="156"/>
    </row>
  </sheetData>
  <sheetProtection sheet="1" objects="1" scenarios="1"/>
  <phoneticPr fontId="5" type="noConversion"/>
  <hyperlinks>
    <hyperlink ref="B154" r:id="rId1" location="Sheet1!A4" display="F:\TS 2001\T Darebin.xls - Sheet1!A4" xr:uid="{00000000-0004-0000-0400-000000000000}"/>
  </hyperlinks>
  <pageMargins left="0.7" right="0.7" top="0.75" bottom="0.75" header="0.3" footer="0.3"/>
  <pageSetup paperSize="9" orientation="portrait"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Z817"/>
  <sheetViews>
    <sheetView topLeftCell="A29" zoomScale="50" zoomScaleNormal="50" workbookViewId="0">
      <selection activeCell="DG13" sqref="DG13:DL19"/>
    </sheetView>
  </sheetViews>
  <sheetFormatPr defaultRowHeight="20" x14ac:dyDescent="0.4"/>
  <cols>
    <col min="1" max="1" width="9.08984375" style="37"/>
    <col min="2" max="2" width="14.08984375" style="37" bestFit="1" customWidth="1"/>
    <col min="3" max="10" width="9.08984375" style="37"/>
    <col min="11" max="11" width="4.81640625" style="37" customWidth="1"/>
    <col min="12" max="100" width="9.08984375" style="37"/>
    <col min="101" max="101" width="9.36328125" style="37" customWidth="1"/>
    <col min="102" max="102" width="27.81640625" style="37" customWidth="1"/>
    <col min="103" max="266" width="9.08984375" style="37"/>
    <col min="267" max="267" width="4.81640625" style="37" customWidth="1"/>
    <col min="268" max="357" width="9.08984375" style="37"/>
    <col min="358" max="358" width="27.81640625" style="37" customWidth="1"/>
    <col min="359" max="522" width="9.08984375" style="37"/>
    <col min="523" max="523" width="4.81640625" style="37" customWidth="1"/>
    <col min="524" max="613" width="9.08984375" style="37"/>
    <col min="614" max="614" width="27.81640625" style="37" customWidth="1"/>
    <col min="615" max="778" width="9.08984375" style="37"/>
    <col min="779" max="779" width="4.81640625" style="37" customWidth="1"/>
    <col min="780" max="869" width="9.08984375" style="37"/>
    <col min="870" max="870" width="27.81640625" style="37" customWidth="1"/>
    <col min="871" max="1034" width="9.08984375" style="37"/>
    <col min="1035" max="1035" width="4.81640625" style="37" customWidth="1"/>
    <col min="1036" max="1125" width="9.08984375" style="37"/>
    <col min="1126" max="1126" width="27.81640625" style="37" customWidth="1"/>
    <col min="1127" max="1290" width="9.08984375" style="37"/>
    <col min="1291" max="1291" width="4.81640625" style="37" customWidth="1"/>
    <col min="1292" max="1381" width="9.08984375" style="37"/>
    <col min="1382" max="1382" width="27.81640625" style="37" customWidth="1"/>
    <col min="1383" max="1546" width="9.08984375" style="37"/>
    <col min="1547" max="1547" width="4.81640625" style="37" customWidth="1"/>
    <col min="1548" max="1637" width="9.08984375" style="37"/>
    <col min="1638" max="1638" width="27.81640625" style="37" customWidth="1"/>
    <col min="1639" max="1802" width="9.08984375" style="37"/>
    <col min="1803" max="1803" width="4.81640625" style="37" customWidth="1"/>
    <col min="1804" max="1893" width="9.08984375" style="37"/>
    <col min="1894" max="1894" width="27.81640625" style="37" customWidth="1"/>
    <col min="1895" max="2058" width="9.08984375" style="37"/>
    <col min="2059" max="2059" width="4.81640625" style="37" customWidth="1"/>
    <col min="2060" max="2149" width="9.08984375" style="37"/>
    <col min="2150" max="2150" width="27.81640625" style="37" customWidth="1"/>
    <col min="2151" max="2314" width="9.08984375" style="37"/>
    <col min="2315" max="2315" width="4.81640625" style="37" customWidth="1"/>
    <col min="2316" max="2405" width="9.08984375" style="37"/>
    <col min="2406" max="2406" width="27.81640625" style="37" customWidth="1"/>
    <col min="2407" max="2570" width="9.08984375" style="37"/>
    <col min="2571" max="2571" width="4.81640625" style="37" customWidth="1"/>
    <col min="2572" max="2661" width="9.08984375" style="37"/>
    <col min="2662" max="2662" width="27.81640625" style="37" customWidth="1"/>
    <col min="2663" max="2826" width="9.08984375" style="37"/>
    <col min="2827" max="2827" width="4.81640625" style="37" customWidth="1"/>
    <col min="2828" max="2917" width="9.08984375" style="37"/>
    <col min="2918" max="2918" width="27.81640625" style="37" customWidth="1"/>
    <col min="2919" max="3082" width="9.08984375" style="37"/>
    <col min="3083" max="3083" width="4.81640625" style="37" customWidth="1"/>
    <col min="3084" max="3173" width="9.08984375" style="37"/>
    <col min="3174" max="3174" width="27.81640625" style="37" customWidth="1"/>
    <col min="3175" max="3338" width="9.08984375" style="37"/>
    <col min="3339" max="3339" width="4.81640625" style="37" customWidth="1"/>
    <col min="3340" max="3429" width="9.08984375" style="37"/>
    <col min="3430" max="3430" width="27.81640625" style="37" customWidth="1"/>
    <col min="3431" max="3594" width="9.08984375" style="37"/>
    <col min="3595" max="3595" width="4.81640625" style="37" customWidth="1"/>
    <col min="3596" max="3685" width="9.08984375" style="37"/>
    <col min="3686" max="3686" width="27.81640625" style="37" customWidth="1"/>
    <col min="3687" max="3850" width="9.08984375" style="37"/>
    <col min="3851" max="3851" width="4.81640625" style="37" customWidth="1"/>
    <col min="3852" max="3941" width="9.08984375" style="37"/>
    <col min="3942" max="3942" width="27.81640625" style="37" customWidth="1"/>
    <col min="3943" max="4106" width="9.08984375" style="37"/>
    <col min="4107" max="4107" width="4.81640625" style="37" customWidth="1"/>
    <col min="4108" max="4197" width="9.08984375" style="37"/>
    <col min="4198" max="4198" width="27.81640625" style="37" customWidth="1"/>
    <col min="4199" max="4362" width="9.08984375" style="37"/>
    <col min="4363" max="4363" width="4.81640625" style="37" customWidth="1"/>
    <col min="4364" max="4453" width="9.08984375" style="37"/>
    <col min="4454" max="4454" width="27.81640625" style="37" customWidth="1"/>
    <col min="4455" max="4618" width="9.08984375" style="37"/>
    <col min="4619" max="4619" width="4.81640625" style="37" customWidth="1"/>
    <col min="4620" max="4709" width="9.08984375" style="37"/>
    <col min="4710" max="4710" width="27.81640625" style="37" customWidth="1"/>
    <col min="4711" max="4874" width="9.08984375" style="37"/>
    <col min="4875" max="4875" width="4.81640625" style="37" customWidth="1"/>
    <col min="4876" max="4965" width="9.08984375" style="37"/>
    <col min="4966" max="4966" width="27.81640625" style="37" customWidth="1"/>
    <col min="4967" max="5130" width="9.08984375" style="37"/>
    <col min="5131" max="5131" width="4.81640625" style="37" customWidth="1"/>
    <col min="5132" max="5221" width="9.08984375" style="37"/>
    <col min="5222" max="5222" width="27.81640625" style="37" customWidth="1"/>
    <col min="5223" max="5386" width="9.08984375" style="37"/>
    <col min="5387" max="5387" width="4.81640625" style="37" customWidth="1"/>
    <col min="5388" max="5477" width="9.08984375" style="37"/>
    <col min="5478" max="5478" width="27.81640625" style="37" customWidth="1"/>
    <col min="5479" max="5642" width="9.08984375" style="37"/>
    <col min="5643" max="5643" width="4.81640625" style="37" customWidth="1"/>
    <col min="5644" max="5733" width="9.08984375" style="37"/>
    <col min="5734" max="5734" width="27.81640625" style="37" customWidth="1"/>
    <col min="5735" max="5898" width="9.08984375" style="37"/>
    <col min="5899" max="5899" width="4.81640625" style="37" customWidth="1"/>
    <col min="5900" max="5989" width="9.08984375" style="37"/>
    <col min="5990" max="5990" width="27.81640625" style="37" customWidth="1"/>
    <col min="5991" max="6154" width="9.08984375" style="37"/>
    <col min="6155" max="6155" width="4.81640625" style="37" customWidth="1"/>
    <col min="6156" max="6245" width="9.08984375" style="37"/>
    <col min="6246" max="6246" width="27.81640625" style="37" customWidth="1"/>
    <col min="6247" max="6410" width="9.08984375" style="37"/>
    <col min="6411" max="6411" width="4.81640625" style="37" customWidth="1"/>
    <col min="6412" max="6501" width="9.08984375" style="37"/>
    <col min="6502" max="6502" width="27.81640625" style="37" customWidth="1"/>
    <col min="6503" max="6666" width="9.08984375" style="37"/>
    <col min="6667" max="6667" width="4.81640625" style="37" customWidth="1"/>
    <col min="6668" max="6757" width="9.08984375" style="37"/>
    <col min="6758" max="6758" width="27.81640625" style="37" customWidth="1"/>
    <col min="6759" max="6922" width="9.08984375" style="37"/>
    <col min="6923" max="6923" width="4.81640625" style="37" customWidth="1"/>
    <col min="6924" max="7013" width="9.08984375" style="37"/>
    <col min="7014" max="7014" width="27.81640625" style="37" customWidth="1"/>
    <col min="7015" max="7178" width="9.08984375" style="37"/>
    <col min="7179" max="7179" width="4.81640625" style="37" customWidth="1"/>
    <col min="7180" max="7269" width="9.08984375" style="37"/>
    <col min="7270" max="7270" width="27.81640625" style="37" customWidth="1"/>
    <col min="7271" max="7434" width="9.08984375" style="37"/>
    <col min="7435" max="7435" width="4.81640625" style="37" customWidth="1"/>
    <col min="7436" max="7525" width="9.08984375" style="37"/>
    <col min="7526" max="7526" width="27.81640625" style="37" customWidth="1"/>
    <col min="7527" max="7690" width="9.08984375" style="37"/>
    <col min="7691" max="7691" width="4.81640625" style="37" customWidth="1"/>
    <col min="7692" max="7781" width="9.08984375" style="37"/>
    <col min="7782" max="7782" width="27.81640625" style="37" customWidth="1"/>
    <col min="7783" max="7946" width="9.08984375" style="37"/>
    <col min="7947" max="7947" width="4.81640625" style="37" customWidth="1"/>
    <col min="7948" max="8037" width="9.08984375" style="37"/>
    <col min="8038" max="8038" width="27.81640625" style="37" customWidth="1"/>
    <col min="8039" max="8202" width="9.08984375" style="37"/>
    <col min="8203" max="8203" width="4.81640625" style="37" customWidth="1"/>
    <col min="8204" max="8293" width="9.08984375" style="37"/>
    <col min="8294" max="8294" width="27.81640625" style="37" customWidth="1"/>
    <col min="8295" max="8458" width="9.08984375" style="37"/>
    <col min="8459" max="8459" width="4.81640625" style="37" customWidth="1"/>
    <col min="8460" max="8549" width="9.08984375" style="37"/>
    <col min="8550" max="8550" width="27.81640625" style="37" customWidth="1"/>
    <col min="8551" max="8714" width="9.08984375" style="37"/>
    <col min="8715" max="8715" width="4.81640625" style="37" customWidth="1"/>
    <col min="8716" max="8805" width="9.08984375" style="37"/>
    <col min="8806" max="8806" width="27.81640625" style="37" customWidth="1"/>
    <col min="8807" max="8970" width="9.08984375" style="37"/>
    <col min="8971" max="8971" width="4.81640625" style="37" customWidth="1"/>
    <col min="8972" max="9061" width="9.08984375" style="37"/>
    <col min="9062" max="9062" width="27.81640625" style="37" customWidth="1"/>
    <col min="9063" max="9226" width="9.08984375" style="37"/>
    <col min="9227" max="9227" width="4.81640625" style="37" customWidth="1"/>
    <col min="9228" max="9317" width="9.08984375" style="37"/>
    <col min="9318" max="9318" width="27.81640625" style="37" customWidth="1"/>
    <col min="9319" max="9482" width="9.08984375" style="37"/>
    <col min="9483" max="9483" width="4.81640625" style="37" customWidth="1"/>
    <col min="9484" max="9573" width="9.08984375" style="37"/>
    <col min="9574" max="9574" width="27.81640625" style="37" customWidth="1"/>
    <col min="9575" max="9738" width="9.08984375" style="37"/>
    <col min="9739" max="9739" width="4.81640625" style="37" customWidth="1"/>
    <col min="9740" max="9829" width="9.08984375" style="37"/>
    <col min="9830" max="9830" width="27.81640625" style="37" customWidth="1"/>
    <col min="9831" max="9994" width="9.08984375" style="37"/>
    <col min="9995" max="9995" width="4.81640625" style="37" customWidth="1"/>
    <col min="9996" max="10085" width="9.08984375" style="37"/>
    <col min="10086" max="10086" width="27.81640625" style="37" customWidth="1"/>
    <col min="10087" max="10250" width="9.08984375" style="37"/>
    <col min="10251" max="10251" width="4.81640625" style="37" customWidth="1"/>
    <col min="10252" max="10341" width="9.08984375" style="37"/>
    <col min="10342" max="10342" width="27.81640625" style="37" customWidth="1"/>
    <col min="10343" max="10506" width="9.08984375" style="37"/>
    <col min="10507" max="10507" width="4.81640625" style="37" customWidth="1"/>
    <col min="10508" max="10597" width="9.08984375" style="37"/>
    <col min="10598" max="10598" width="27.81640625" style="37" customWidth="1"/>
    <col min="10599" max="10762" width="9.08984375" style="37"/>
    <col min="10763" max="10763" width="4.81640625" style="37" customWidth="1"/>
    <col min="10764" max="10853" width="9.08984375" style="37"/>
    <col min="10854" max="10854" width="27.81640625" style="37" customWidth="1"/>
    <col min="10855" max="11018" width="9.08984375" style="37"/>
    <col min="11019" max="11019" width="4.81640625" style="37" customWidth="1"/>
    <col min="11020" max="11109" width="9.08984375" style="37"/>
    <col min="11110" max="11110" width="27.81640625" style="37" customWidth="1"/>
    <col min="11111" max="11274" width="9.08984375" style="37"/>
    <col min="11275" max="11275" width="4.81640625" style="37" customWidth="1"/>
    <col min="11276" max="11365" width="9.08984375" style="37"/>
    <col min="11366" max="11366" width="27.81640625" style="37" customWidth="1"/>
    <col min="11367" max="11530" width="9.08984375" style="37"/>
    <col min="11531" max="11531" width="4.81640625" style="37" customWidth="1"/>
    <col min="11532" max="11621" width="9.08984375" style="37"/>
    <col min="11622" max="11622" width="27.81640625" style="37" customWidth="1"/>
    <col min="11623" max="11786" width="9.08984375" style="37"/>
    <col min="11787" max="11787" width="4.81640625" style="37" customWidth="1"/>
    <col min="11788" max="11877" width="9.08984375" style="37"/>
    <col min="11878" max="11878" width="27.81640625" style="37" customWidth="1"/>
    <col min="11879" max="12042" width="9.08984375" style="37"/>
    <col min="12043" max="12043" width="4.81640625" style="37" customWidth="1"/>
    <col min="12044" max="12133" width="9.08984375" style="37"/>
    <col min="12134" max="12134" width="27.81640625" style="37" customWidth="1"/>
    <col min="12135" max="12298" width="9.08984375" style="37"/>
    <col min="12299" max="12299" width="4.81640625" style="37" customWidth="1"/>
    <col min="12300" max="12389" width="9.08984375" style="37"/>
    <col min="12390" max="12390" width="27.81640625" style="37" customWidth="1"/>
    <col min="12391" max="12554" width="9.08984375" style="37"/>
    <col min="12555" max="12555" width="4.81640625" style="37" customWidth="1"/>
    <col min="12556" max="12645" width="9.08984375" style="37"/>
    <col min="12646" max="12646" width="27.81640625" style="37" customWidth="1"/>
    <col min="12647" max="12810" width="9.08984375" style="37"/>
    <col min="12811" max="12811" width="4.81640625" style="37" customWidth="1"/>
    <col min="12812" max="12901" width="9.08984375" style="37"/>
    <col min="12902" max="12902" width="27.81640625" style="37" customWidth="1"/>
    <col min="12903" max="13066" width="9.08984375" style="37"/>
    <col min="13067" max="13067" width="4.81640625" style="37" customWidth="1"/>
    <col min="13068" max="13157" width="9.08984375" style="37"/>
    <col min="13158" max="13158" width="27.81640625" style="37" customWidth="1"/>
    <col min="13159" max="13322" width="9.08984375" style="37"/>
    <col min="13323" max="13323" width="4.81640625" style="37" customWidth="1"/>
    <col min="13324" max="13413" width="9.08984375" style="37"/>
    <col min="13414" max="13414" width="27.81640625" style="37" customWidth="1"/>
    <col min="13415" max="13578" width="9.08984375" style="37"/>
    <col min="13579" max="13579" width="4.81640625" style="37" customWidth="1"/>
    <col min="13580" max="13669" width="9.08984375" style="37"/>
    <col min="13670" max="13670" width="27.81640625" style="37" customWidth="1"/>
    <col min="13671" max="13834" width="9.08984375" style="37"/>
    <col min="13835" max="13835" width="4.81640625" style="37" customWidth="1"/>
    <col min="13836" max="13925" width="9.08984375" style="37"/>
    <col min="13926" max="13926" width="27.81640625" style="37" customWidth="1"/>
    <col min="13927" max="14090" width="9.08984375" style="37"/>
    <col min="14091" max="14091" width="4.81640625" style="37" customWidth="1"/>
    <col min="14092" max="14181" width="9.08984375" style="37"/>
    <col min="14182" max="14182" width="27.81640625" style="37" customWidth="1"/>
    <col min="14183" max="14346" width="9.08984375" style="37"/>
    <col min="14347" max="14347" width="4.81640625" style="37" customWidth="1"/>
    <col min="14348" max="14437" width="9.08984375" style="37"/>
    <col min="14438" max="14438" width="27.81640625" style="37" customWidth="1"/>
    <col min="14439" max="14602" width="9.08984375" style="37"/>
    <col min="14603" max="14603" width="4.81640625" style="37" customWidth="1"/>
    <col min="14604" max="14693" width="9.08984375" style="37"/>
    <col min="14694" max="14694" width="27.81640625" style="37" customWidth="1"/>
    <col min="14695" max="14858" width="9.08984375" style="37"/>
    <col min="14859" max="14859" width="4.81640625" style="37" customWidth="1"/>
    <col min="14860" max="14949" width="9.08984375" style="37"/>
    <col min="14950" max="14950" width="27.81640625" style="37" customWidth="1"/>
    <col min="14951" max="15114" width="9.08984375" style="37"/>
    <col min="15115" max="15115" width="4.81640625" style="37" customWidth="1"/>
    <col min="15116" max="15205" width="9.08984375" style="37"/>
    <col min="15206" max="15206" width="27.81640625" style="37" customWidth="1"/>
    <col min="15207" max="15370" width="9.08984375" style="37"/>
    <col min="15371" max="15371" width="4.81640625" style="37" customWidth="1"/>
    <col min="15372" max="15461" width="9.08984375" style="37"/>
    <col min="15462" max="15462" width="27.81640625" style="37" customWidth="1"/>
    <col min="15463" max="15626" width="9.08984375" style="37"/>
    <col min="15627" max="15627" width="4.81640625" style="37" customWidth="1"/>
    <col min="15628" max="15717" width="9.08984375" style="37"/>
    <col min="15718" max="15718" width="27.81640625" style="37" customWidth="1"/>
    <col min="15719" max="15882" width="9.08984375" style="37"/>
    <col min="15883" max="15883" width="4.81640625" style="37" customWidth="1"/>
    <col min="15884" max="15973" width="9.08984375" style="37"/>
    <col min="15974" max="15974" width="27.81640625" style="37" customWidth="1"/>
    <col min="15975" max="16138" width="9.08984375" style="37"/>
    <col min="16139" max="16139" width="4.81640625" style="37" customWidth="1"/>
    <col min="16140" max="16229" width="9.08984375" style="37"/>
    <col min="16230" max="16230" width="27.81640625" style="37" customWidth="1"/>
    <col min="16231" max="16384" width="9.08984375" style="37"/>
  </cols>
  <sheetData>
    <row r="1" spans="1:130" x14ac:dyDescent="0.4">
      <c r="A1" s="151">
        <v>1</v>
      </c>
      <c r="B1" s="150">
        <v>1</v>
      </c>
      <c r="C1" s="150">
        <v>2</v>
      </c>
      <c r="D1" s="150">
        <v>3</v>
      </c>
      <c r="E1" s="150">
        <v>4</v>
      </c>
      <c r="F1" s="150">
        <v>5</v>
      </c>
      <c r="G1" s="150">
        <v>6</v>
      </c>
      <c r="H1" s="150">
        <v>7</v>
      </c>
      <c r="I1" s="150">
        <v>8</v>
      </c>
      <c r="J1" s="150">
        <v>9</v>
      </c>
      <c r="K1" s="150">
        <v>10</v>
      </c>
      <c r="L1" s="150">
        <v>11</v>
      </c>
      <c r="M1" s="150">
        <v>12</v>
      </c>
      <c r="N1" s="150">
        <v>13</v>
      </c>
      <c r="O1" s="150">
        <v>14</v>
      </c>
      <c r="P1" s="150">
        <v>15</v>
      </c>
      <c r="Q1" s="150">
        <v>16</v>
      </c>
      <c r="R1" s="150">
        <v>17</v>
      </c>
      <c r="S1" s="150">
        <v>18</v>
      </c>
      <c r="T1" s="150">
        <v>19</v>
      </c>
      <c r="U1" s="150">
        <v>20</v>
      </c>
      <c r="V1" s="150">
        <v>21</v>
      </c>
      <c r="W1" s="150">
        <v>22</v>
      </c>
      <c r="X1" s="150">
        <v>23</v>
      </c>
      <c r="Y1" s="150">
        <v>24</v>
      </c>
      <c r="Z1" s="150">
        <v>25</v>
      </c>
      <c r="AA1" s="150">
        <v>26</v>
      </c>
      <c r="AB1" s="150">
        <v>27</v>
      </c>
      <c r="AC1" s="150">
        <v>28</v>
      </c>
      <c r="AD1" s="150">
        <v>29</v>
      </c>
      <c r="AE1" s="150">
        <v>30</v>
      </c>
      <c r="AF1" s="150">
        <v>31</v>
      </c>
      <c r="AG1" s="150">
        <v>32</v>
      </c>
      <c r="AH1" s="150">
        <v>33</v>
      </c>
      <c r="AI1" s="150">
        <v>34</v>
      </c>
      <c r="AJ1" s="150">
        <v>35</v>
      </c>
      <c r="AK1" s="150">
        <v>36</v>
      </c>
      <c r="AL1" s="150">
        <v>37</v>
      </c>
      <c r="AM1" s="150">
        <v>38</v>
      </c>
      <c r="AN1" s="150">
        <v>39</v>
      </c>
      <c r="AO1" s="150">
        <v>40</v>
      </c>
      <c r="AP1" s="150">
        <v>41</v>
      </c>
      <c r="AQ1" s="150">
        <v>42</v>
      </c>
      <c r="AR1" s="150">
        <v>43</v>
      </c>
      <c r="AS1" s="150">
        <v>44</v>
      </c>
      <c r="AT1" s="150">
        <v>45</v>
      </c>
      <c r="AU1" s="150">
        <v>46</v>
      </c>
      <c r="AV1" s="150">
        <v>47</v>
      </c>
      <c r="AW1" s="150">
        <v>48</v>
      </c>
      <c r="AX1" s="150">
        <v>49</v>
      </c>
      <c r="AY1" s="150">
        <v>50</v>
      </c>
      <c r="AZ1" s="150">
        <v>51</v>
      </c>
      <c r="BA1" s="150">
        <v>52</v>
      </c>
      <c r="BB1" s="150">
        <v>53</v>
      </c>
      <c r="BC1" s="150">
        <v>54</v>
      </c>
      <c r="BD1" s="150">
        <v>55</v>
      </c>
      <c r="BE1" s="150">
        <v>56</v>
      </c>
      <c r="BF1" s="150">
        <v>57</v>
      </c>
      <c r="BG1" s="150">
        <v>58</v>
      </c>
      <c r="BH1" s="150">
        <v>59</v>
      </c>
      <c r="BI1" s="150">
        <v>60</v>
      </c>
      <c r="BJ1" s="150">
        <v>61</v>
      </c>
      <c r="BK1" s="150">
        <v>62</v>
      </c>
      <c r="BL1" s="150">
        <v>63</v>
      </c>
      <c r="BM1" s="150">
        <v>64</v>
      </c>
      <c r="BN1" s="150">
        <v>65</v>
      </c>
      <c r="BO1" s="150">
        <v>66</v>
      </c>
      <c r="BP1" s="150">
        <v>67</v>
      </c>
      <c r="BQ1" s="150">
        <v>68</v>
      </c>
      <c r="BR1" s="150">
        <v>69</v>
      </c>
      <c r="BS1" s="150">
        <v>70</v>
      </c>
      <c r="BT1" s="150">
        <v>71</v>
      </c>
      <c r="BU1" s="150">
        <v>72</v>
      </c>
      <c r="BV1" s="150">
        <v>73</v>
      </c>
      <c r="BW1" s="150">
        <v>74</v>
      </c>
      <c r="BX1" s="150">
        <v>75</v>
      </c>
      <c r="BY1" s="150">
        <v>76</v>
      </c>
      <c r="BZ1" s="150">
        <v>77</v>
      </c>
      <c r="CA1" s="150">
        <v>78</v>
      </c>
      <c r="CB1" s="150">
        <v>79</v>
      </c>
      <c r="CC1" s="150">
        <v>80</v>
      </c>
      <c r="CD1" s="150">
        <v>81</v>
      </c>
      <c r="CE1" s="150">
        <v>82</v>
      </c>
      <c r="CF1" s="150">
        <v>83</v>
      </c>
      <c r="CG1" s="150">
        <v>84</v>
      </c>
      <c r="CH1" s="150">
        <v>85</v>
      </c>
      <c r="CI1" s="150">
        <v>86</v>
      </c>
      <c r="CJ1" s="150">
        <v>87</v>
      </c>
      <c r="CK1" s="150">
        <v>88</v>
      </c>
      <c r="CL1" s="150">
        <v>89</v>
      </c>
      <c r="CM1" s="150">
        <v>90</v>
      </c>
      <c r="CN1" s="150">
        <v>91</v>
      </c>
      <c r="CO1" s="150">
        <v>92</v>
      </c>
      <c r="CP1" s="150">
        <v>93</v>
      </c>
      <c r="CQ1" s="150">
        <v>94</v>
      </c>
      <c r="CR1" s="150">
        <v>95</v>
      </c>
      <c r="CS1" s="150">
        <v>96</v>
      </c>
      <c r="CT1" s="150">
        <v>97</v>
      </c>
      <c r="CU1" s="150">
        <v>98</v>
      </c>
      <c r="CV1" s="150">
        <v>99</v>
      </c>
      <c r="CW1" s="150">
        <v>100</v>
      </c>
      <c r="CX1" s="150">
        <v>101</v>
      </c>
      <c r="CY1" s="150">
        <v>102</v>
      </c>
      <c r="CZ1" s="150">
        <v>103</v>
      </c>
      <c r="DA1" s="150">
        <v>104</v>
      </c>
      <c r="DB1" s="150">
        <v>105</v>
      </c>
      <c r="DC1" s="150">
        <v>106</v>
      </c>
      <c r="DD1" s="150">
        <v>107</v>
      </c>
      <c r="DE1" s="150">
        <v>108</v>
      </c>
      <c r="DF1" s="150">
        <v>109</v>
      </c>
      <c r="DG1" s="150">
        <v>110</v>
      </c>
      <c r="DH1" s="150">
        <v>111</v>
      </c>
      <c r="DI1" s="150">
        <v>112</v>
      </c>
      <c r="DJ1" s="150">
        <v>113</v>
      </c>
      <c r="DK1" s="150">
        <v>114</v>
      </c>
      <c r="DL1" s="150">
        <v>115</v>
      </c>
      <c r="DM1" s="150">
        <v>116</v>
      </c>
      <c r="DN1" s="150">
        <v>117</v>
      </c>
      <c r="DO1" s="150">
        <v>118</v>
      </c>
      <c r="DP1" s="150">
        <v>119</v>
      </c>
      <c r="DQ1" s="150">
        <v>120</v>
      </c>
      <c r="DR1" s="150">
        <v>121</v>
      </c>
      <c r="DS1" s="150">
        <v>122</v>
      </c>
      <c r="DT1" s="150">
        <v>123</v>
      </c>
      <c r="DU1" s="150">
        <v>124</v>
      </c>
      <c r="DV1" s="150">
        <v>125</v>
      </c>
      <c r="DW1" s="150">
        <v>126</v>
      </c>
      <c r="DX1" s="150">
        <v>127</v>
      </c>
      <c r="DY1" s="150">
        <v>128</v>
      </c>
      <c r="DZ1" s="150">
        <v>129</v>
      </c>
    </row>
    <row r="2" spans="1:130" s="147" customFormat="1" ht="20.5" x14ac:dyDescent="0.4">
      <c r="A2" s="152">
        <v>2</v>
      </c>
      <c r="B2" s="145" t="s">
        <v>173</v>
      </c>
      <c r="C2" s="146"/>
      <c r="D2" s="146"/>
      <c r="E2" s="146"/>
      <c r="F2" s="146"/>
      <c r="G2" s="146"/>
      <c r="H2" s="146"/>
      <c r="I2" s="146"/>
      <c r="J2" s="146"/>
      <c r="L2" s="145" t="s">
        <v>174</v>
      </c>
      <c r="M2" s="146"/>
      <c r="N2" s="146"/>
      <c r="O2" s="146"/>
      <c r="P2" s="146"/>
      <c r="Q2" s="146"/>
      <c r="R2" s="146"/>
      <c r="S2" s="146"/>
      <c r="T2" s="146"/>
      <c r="V2" s="145" t="s">
        <v>175</v>
      </c>
      <c r="W2" s="146"/>
      <c r="X2" s="146"/>
      <c r="Y2" s="146"/>
      <c r="Z2" s="146"/>
      <c r="AA2" s="146"/>
      <c r="AB2" s="146"/>
      <c r="AC2" s="146"/>
      <c r="AD2" s="146"/>
      <c r="AF2" s="145" t="s">
        <v>176</v>
      </c>
      <c r="AG2" s="146"/>
      <c r="AH2" s="146"/>
      <c r="AI2" s="146"/>
      <c r="AJ2" s="146"/>
      <c r="AK2" s="146"/>
      <c r="AL2" s="146"/>
      <c r="AM2" s="146"/>
      <c r="AN2" s="146"/>
      <c r="AP2" s="145" t="s">
        <v>177</v>
      </c>
      <c r="AQ2" s="146"/>
      <c r="AR2" s="146"/>
      <c r="AS2" s="146"/>
      <c r="AT2" s="146"/>
      <c r="AU2" s="146"/>
      <c r="AV2" s="146"/>
      <c r="AW2" s="146"/>
      <c r="AX2" s="146"/>
      <c r="AZ2" s="145" t="s">
        <v>178</v>
      </c>
      <c r="BA2" s="146"/>
      <c r="BB2" s="146"/>
      <c r="BC2" s="146"/>
      <c r="BD2" s="146"/>
      <c r="BE2" s="146"/>
      <c r="BF2" s="146"/>
      <c r="BG2" s="146"/>
      <c r="BH2" s="146"/>
      <c r="BJ2" s="145" t="s">
        <v>179</v>
      </c>
      <c r="BK2" s="146"/>
      <c r="BL2" s="146"/>
      <c r="BM2" s="146"/>
      <c r="BN2" s="146"/>
      <c r="BO2" s="146"/>
      <c r="BP2" s="146"/>
      <c r="BQ2" s="146"/>
      <c r="BR2" s="146"/>
      <c r="BT2" s="145" t="s">
        <v>180</v>
      </c>
      <c r="BU2" s="146"/>
      <c r="BV2" s="146"/>
      <c r="BW2" s="146"/>
      <c r="BX2" s="146"/>
      <c r="BY2" s="146"/>
      <c r="BZ2" s="146"/>
      <c r="CA2" s="146"/>
      <c r="CB2" s="146"/>
      <c r="CD2" s="145" t="s">
        <v>181</v>
      </c>
      <c r="CE2" s="146"/>
      <c r="CF2" s="146"/>
      <c r="CG2" s="146"/>
      <c r="CH2" s="146"/>
      <c r="CI2" s="146"/>
      <c r="CJ2" s="146"/>
      <c r="CK2" s="146"/>
      <c r="CL2" s="146"/>
      <c r="CN2" s="145" t="s">
        <v>182</v>
      </c>
      <c r="CO2" s="146"/>
      <c r="CP2" s="146"/>
      <c r="CQ2" s="146"/>
      <c r="CR2" s="146"/>
      <c r="CS2" s="146"/>
      <c r="CT2" s="146"/>
      <c r="CU2" s="146"/>
      <c r="CV2" s="146"/>
      <c r="CX2" s="145" t="s">
        <v>183</v>
      </c>
      <c r="CY2" s="146"/>
      <c r="CZ2" s="146"/>
      <c r="DA2" s="146"/>
      <c r="DB2" s="146"/>
      <c r="DC2" s="146"/>
      <c r="DD2" s="146"/>
      <c r="DE2" s="146"/>
      <c r="DF2" s="146"/>
      <c r="DH2" s="145" t="s">
        <v>184</v>
      </c>
      <c r="DI2" s="146"/>
      <c r="DJ2" s="146"/>
      <c r="DK2" s="146"/>
      <c r="DL2" s="146"/>
      <c r="DM2" s="146"/>
      <c r="DN2" s="146"/>
      <c r="DO2" s="146"/>
      <c r="DP2" s="146"/>
      <c r="DR2" s="145" t="s">
        <v>185</v>
      </c>
      <c r="DS2" s="146"/>
      <c r="DT2" s="146"/>
      <c r="DU2" s="146"/>
      <c r="DV2" s="146"/>
      <c r="DW2" s="146"/>
      <c r="DX2" s="146"/>
      <c r="DY2" s="146"/>
      <c r="DZ2" s="146"/>
    </row>
    <row r="3" spans="1:130" ht="40" x14ac:dyDescent="0.4">
      <c r="A3" s="151">
        <v>3</v>
      </c>
      <c r="B3" s="34" t="s">
        <v>186</v>
      </c>
      <c r="C3" s="148" t="s">
        <v>187</v>
      </c>
      <c r="D3" s="148" t="s">
        <v>188</v>
      </c>
      <c r="E3" s="148" t="s">
        <v>189</v>
      </c>
      <c r="F3" s="148" t="s">
        <v>190</v>
      </c>
      <c r="G3" s="148" t="s">
        <v>191</v>
      </c>
      <c r="H3" s="148" t="s">
        <v>192</v>
      </c>
      <c r="I3" s="148" t="s">
        <v>193</v>
      </c>
      <c r="J3" s="148" t="s">
        <v>194</v>
      </c>
      <c r="L3" s="34" t="s">
        <v>186</v>
      </c>
      <c r="M3" s="148" t="s">
        <v>187</v>
      </c>
      <c r="N3" s="148" t="s">
        <v>188</v>
      </c>
      <c r="O3" s="148" t="s">
        <v>189</v>
      </c>
      <c r="P3" s="148" t="s">
        <v>190</v>
      </c>
      <c r="Q3" s="148" t="s">
        <v>191</v>
      </c>
      <c r="R3" s="148" t="s">
        <v>192</v>
      </c>
      <c r="S3" s="148" t="s">
        <v>193</v>
      </c>
      <c r="T3" s="148" t="s">
        <v>194</v>
      </c>
      <c r="V3" s="34" t="s">
        <v>186</v>
      </c>
      <c r="W3" s="148" t="s">
        <v>187</v>
      </c>
      <c r="X3" s="148" t="s">
        <v>188</v>
      </c>
      <c r="Y3" s="148" t="s">
        <v>189</v>
      </c>
      <c r="Z3" s="148" t="s">
        <v>190</v>
      </c>
      <c r="AA3" s="148" t="s">
        <v>191</v>
      </c>
      <c r="AB3" s="148" t="s">
        <v>192</v>
      </c>
      <c r="AC3" s="148" t="s">
        <v>193</v>
      </c>
      <c r="AD3" s="148" t="s">
        <v>194</v>
      </c>
      <c r="AF3" s="34" t="s">
        <v>186</v>
      </c>
      <c r="AG3" s="148" t="s">
        <v>187</v>
      </c>
      <c r="AH3" s="148" t="s">
        <v>188</v>
      </c>
      <c r="AI3" s="148" t="s">
        <v>189</v>
      </c>
      <c r="AJ3" s="148" t="s">
        <v>190</v>
      </c>
      <c r="AK3" s="148" t="s">
        <v>191</v>
      </c>
      <c r="AL3" s="148" t="s">
        <v>192</v>
      </c>
      <c r="AM3" s="148" t="s">
        <v>193</v>
      </c>
      <c r="AN3" s="148" t="s">
        <v>194</v>
      </c>
      <c r="AP3" s="34" t="s">
        <v>186</v>
      </c>
      <c r="AQ3" s="148" t="s">
        <v>187</v>
      </c>
      <c r="AR3" s="148" t="s">
        <v>188</v>
      </c>
      <c r="AS3" s="148" t="s">
        <v>189</v>
      </c>
      <c r="AT3" s="148" t="s">
        <v>190</v>
      </c>
      <c r="AU3" s="148" t="s">
        <v>191</v>
      </c>
      <c r="AV3" s="148" t="s">
        <v>192</v>
      </c>
      <c r="AW3" s="148" t="s">
        <v>193</v>
      </c>
      <c r="AX3" s="148" t="s">
        <v>194</v>
      </c>
      <c r="AZ3" s="34" t="s">
        <v>186</v>
      </c>
      <c r="BA3" s="148" t="s">
        <v>187</v>
      </c>
      <c r="BB3" s="148" t="s">
        <v>188</v>
      </c>
      <c r="BC3" s="148" t="s">
        <v>189</v>
      </c>
      <c r="BD3" s="148" t="s">
        <v>190</v>
      </c>
      <c r="BE3" s="148" t="s">
        <v>191</v>
      </c>
      <c r="BF3" s="148" t="s">
        <v>192</v>
      </c>
      <c r="BG3" s="148" t="s">
        <v>193</v>
      </c>
      <c r="BH3" s="148" t="s">
        <v>194</v>
      </c>
      <c r="BJ3" s="34" t="s">
        <v>186</v>
      </c>
      <c r="BK3" s="148" t="s">
        <v>187</v>
      </c>
      <c r="BL3" s="148" t="s">
        <v>188</v>
      </c>
      <c r="BM3" s="148" t="s">
        <v>189</v>
      </c>
      <c r="BN3" s="148" t="s">
        <v>190</v>
      </c>
      <c r="BO3" s="148" t="s">
        <v>191</v>
      </c>
      <c r="BP3" s="148" t="s">
        <v>192</v>
      </c>
      <c r="BQ3" s="148" t="s">
        <v>193</v>
      </c>
      <c r="BR3" s="148" t="s">
        <v>194</v>
      </c>
      <c r="BT3" s="34" t="s">
        <v>186</v>
      </c>
      <c r="BU3" s="148" t="s">
        <v>187</v>
      </c>
      <c r="BV3" s="148" t="s">
        <v>188</v>
      </c>
      <c r="BW3" s="148" t="s">
        <v>189</v>
      </c>
      <c r="BX3" s="148" t="s">
        <v>190</v>
      </c>
      <c r="BY3" s="148" t="s">
        <v>191</v>
      </c>
      <c r="BZ3" s="148" t="s">
        <v>192</v>
      </c>
      <c r="CA3" s="148" t="s">
        <v>193</v>
      </c>
      <c r="CB3" s="148" t="s">
        <v>194</v>
      </c>
      <c r="CD3" s="34" t="s">
        <v>186</v>
      </c>
      <c r="CE3" s="148" t="s">
        <v>187</v>
      </c>
      <c r="CF3" s="148" t="s">
        <v>188</v>
      </c>
      <c r="CG3" s="148" t="s">
        <v>189</v>
      </c>
      <c r="CH3" s="148" t="s">
        <v>190</v>
      </c>
      <c r="CI3" s="148" t="s">
        <v>191</v>
      </c>
      <c r="CJ3" s="148" t="s">
        <v>192</v>
      </c>
      <c r="CK3" s="148" t="s">
        <v>193</v>
      </c>
      <c r="CL3" s="148" t="s">
        <v>194</v>
      </c>
      <c r="CN3" s="34" t="s">
        <v>186</v>
      </c>
      <c r="CO3" s="148" t="s">
        <v>187</v>
      </c>
      <c r="CP3" s="148" t="s">
        <v>188</v>
      </c>
      <c r="CQ3" s="148" t="s">
        <v>189</v>
      </c>
      <c r="CR3" s="148" t="s">
        <v>190</v>
      </c>
      <c r="CS3" s="148" t="s">
        <v>191</v>
      </c>
      <c r="CT3" s="148" t="s">
        <v>192</v>
      </c>
      <c r="CU3" s="148" t="s">
        <v>193</v>
      </c>
      <c r="CV3" s="148" t="s">
        <v>194</v>
      </c>
      <c r="CX3" s="34" t="s">
        <v>186</v>
      </c>
      <c r="CY3" s="148" t="s">
        <v>187</v>
      </c>
      <c r="CZ3" s="148" t="s">
        <v>188</v>
      </c>
      <c r="DA3" s="148" t="s">
        <v>189</v>
      </c>
      <c r="DB3" s="148" t="s">
        <v>190</v>
      </c>
      <c r="DC3" s="148" t="s">
        <v>191</v>
      </c>
      <c r="DD3" s="148" t="s">
        <v>192</v>
      </c>
      <c r="DE3" s="148" t="s">
        <v>193</v>
      </c>
      <c r="DF3" s="148" t="s">
        <v>194</v>
      </c>
      <c r="DH3" s="34" t="s">
        <v>186</v>
      </c>
      <c r="DI3" s="148" t="s">
        <v>187</v>
      </c>
      <c r="DJ3" s="148" t="s">
        <v>188</v>
      </c>
      <c r="DK3" s="148" t="s">
        <v>189</v>
      </c>
      <c r="DL3" s="148" t="s">
        <v>190</v>
      </c>
      <c r="DM3" s="148" t="s">
        <v>191</v>
      </c>
      <c r="DN3" s="148" t="s">
        <v>192</v>
      </c>
      <c r="DO3" s="148" t="s">
        <v>193</v>
      </c>
      <c r="DP3" s="148" t="s">
        <v>194</v>
      </c>
      <c r="DR3" s="34" t="s">
        <v>186</v>
      </c>
      <c r="DS3" s="148" t="s">
        <v>187</v>
      </c>
      <c r="DT3" s="148" t="s">
        <v>188</v>
      </c>
      <c r="DU3" s="148" t="s">
        <v>189</v>
      </c>
      <c r="DV3" s="148" t="s">
        <v>190</v>
      </c>
      <c r="DW3" s="148" t="s">
        <v>191</v>
      </c>
      <c r="DX3" s="148" t="s">
        <v>192</v>
      </c>
      <c r="DY3" s="148" t="s">
        <v>193</v>
      </c>
      <c r="DZ3" s="148" t="s">
        <v>194</v>
      </c>
    </row>
    <row r="4" spans="1:130" ht="20.5" x14ac:dyDescent="0.4">
      <c r="A4" s="151">
        <v>4</v>
      </c>
      <c r="B4" s="35" t="s">
        <v>195</v>
      </c>
      <c r="C4" s="149">
        <v>5.1084223081694953</v>
      </c>
      <c r="D4" s="149">
        <v>31.277745114577865</v>
      </c>
      <c r="E4" s="149">
        <v>92.690841456530691</v>
      </c>
      <c r="F4" s="149">
        <v>135.19558339981913</v>
      </c>
      <c r="G4" s="149">
        <v>54.364127236767459</v>
      </c>
      <c r="H4" s="149">
        <v>9.9419847150370018</v>
      </c>
      <c r="I4" s="149" t="s">
        <v>196</v>
      </c>
      <c r="J4" s="149">
        <v>55.562655942877761</v>
      </c>
      <c r="L4" s="35" t="s">
        <v>195</v>
      </c>
      <c r="M4" s="149">
        <v>5.1358190257172902</v>
      </c>
      <c r="N4" s="149">
        <v>26.540116210908089</v>
      </c>
      <c r="O4" s="149">
        <v>90.691440865319692</v>
      </c>
      <c r="P4" s="149">
        <v>118.89595685701217</v>
      </c>
      <c r="Q4" s="149">
        <v>62.492567384142689</v>
      </c>
      <c r="R4" s="149">
        <v>12.2550748351105</v>
      </c>
      <c r="S4" s="149">
        <v>0.70738904935500835</v>
      </c>
      <c r="T4" s="149">
        <v>53.380945269539005</v>
      </c>
      <c r="V4" s="35" t="s">
        <v>195</v>
      </c>
      <c r="W4" s="149">
        <v>8.6058519793459549</v>
      </c>
      <c r="X4" s="149">
        <v>24.729891956782712</v>
      </c>
      <c r="Y4" s="149">
        <v>86.743616649178037</v>
      </c>
      <c r="Z4" s="149">
        <v>130.24435223605349</v>
      </c>
      <c r="AA4" s="149">
        <v>59.635688594964613</v>
      </c>
      <c r="AB4" s="149">
        <v>12.081148848871665</v>
      </c>
      <c r="AC4" s="149">
        <v>0</v>
      </c>
      <c r="AD4" s="149">
        <v>54.196830365877517</v>
      </c>
      <c r="AF4" s="35" t="s">
        <v>195</v>
      </c>
      <c r="AG4" s="149">
        <v>6.1803614271741303</v>
      </c>
      <c r="AH4" s="149">
        <v>24.131903260313486</v>
      </c>
      <c r="AI4" s="149">
        <v>83.342865111555241</v>
      </c>
      <c r="AJ4" s="149">
        <v>131.68603273664903</v>
      </c>
      <c r="AK4" s="149">
        <v>59.577553545798963</v>
      </c>
      <c r="AL4" s="149">
        <v>11.218816434318448</v>
      </c>
      <c r="AM4" s="149">
        <v>0.70554165997278651</v>
      </c>
      <c r="AN4" s="149">
        <v>53.290617761729465</v>
      </c>
      <c r="AP4" s="35" t="s">
        <v>195</v>
      </c>
      <c r="AQ4" s="149">
        <v>6.2140490108599362</v>
      </c>
      <c r="AR4" s="149">
        <v>21.399723747120884</v>
      </c>
      <c r="AS4" s="149">
        <v>82.714207221112318</v>
      </c>
      <c r="AT4" s="149">
        <v>137.05134125805606</v>
      </c>
      <c r="AU4" s="149">
        <v>60.898820562806783</v>
      </c>
      <c r="AV4" s="149">
        <v>10.808761394054432</v>
      </c>
      <c r="AW4" s="149">
        <v>0.70462157898998279</v>
      </c>
      <c r="AX4" s="149">
        <v>53.757318659137482</v>
      </c>
      <c r="AZ4" s="35" t="s">
        <v>195</v>
      </c>
      <c r="BA4" s="149">
        <v>5.4983331499681043</v>
      </c>
      <c r="BB4" s="149">
        <v>21.533402328695438</v>
      </c>
      <c r="BC4" s="149">
        <v>86.78226614968986</v>
      </c>
      <c r="BD4" s="149">
        <v>132.49578511849728</v>
      </c>
      <c r="BE4" s="149">
        <v>72.27036422678168</v>
      </c>
      <c r="BF4" s="149">
        <v>9.7020400147565375</v>
      </c>
      <c r="BG4" s="149">
        <v>0</v>
      </c>
      <c r="BH4" s="149">
        <v>55.137096380374487</v>
      </c>
      <c r="BJ4" s="35" t="s">
        <v>195</v>
      </c>
      <c r="BK4" s="149">
        <v>6.7851411005283895</v>
      </c>
      <c r="BL4" s="149">
        <v>22.136796506849574</v>
      </c>
      <c r="BM4" s="149">
        <v>84.168692491520588</v>
      </c>
      <c r="BN4" s="149">
        <v>145.48698086369905</v>
      </c>
      <c r="BO4" s="149">
        <v>70.10420017830792</v>
      </c>
      <c r="BP4" s="149">
        <v>13.922248682450865</v>
      </c>
      <c r="BQ4" s="149">
        <v>0</v>
      </c>
      <c r="BR4" s="149">
        <v>57.558917583078795</v>
      </c>
      <c r="BT4" s="35" t="s">
        <v>195</v>
      </c>
      <c r="BU4" s="149">
        <v>4.8011874153785623</v>
      </c>
      <c r="BV4" s="149">
        <v>23.203191606146557</v>
      </c>
      <c r="BW4" s="149">
        <v>75.710305764420255</v>
      </c>
      <c r="BX4" s="149">
        <v>144.16560851001617</v>
      </c>
      <c r="BY4" s="149">
        <v>80.644247644796792</v>
      </c>
      <c r="BZ4" s="149">
        <v>17.947417739816505</v>
      </c>
      <c r="CA4" s="149">
        <v>0</v>
      </c>
      <c r="CB4" s="149">
        <v>58.40469140528257</v>
      </c>
      <c r="CD4" s="35" t="s">
        <v>195</v>
      </c>
      <c r="CE4" s="149">
        <v>7.1648234307518299</v>
      </c>
      <c r="CF4" s="149">
        <v>24.168739631375221</v>
      </c>
      <c r="CG4" s="149">
        <v>90.784728857170791</v>
      </c>
      <c r="CH4" s="149">
        <v>162.73766732484418</v>
      </c>
      <c r="CI4" s="149">
        <v>94.030554251664967</v>
      </c>
      <c r="CJ4" s="149">
        <v>16.698291863410599</v>
      </c>
      <c r="CK4" s="149">
        <v>0</v>
      </c>
      <c r="CL4" s="149">
        <v>66.413700721139534</v>
      </c>
      <c r="CN4" s="35" t="s">
        <v>195</v>
      </c>
      <c r="CO4" s="149">
        <v>4.1465716133120258</v>
      </c>
      <c r="CP4" s="149">
        <v>26.546058961996835</v>
      </c>
      <c r="CQ4" s="149">
        <v>79.582205340225386</v>
      </c>
      <c r="CR4" s="149">
        <v>152.50347658744809</v>
      </c>
      <c r="CS4" s="149">
        <v>100.14124073178161</v>
      </c>
      <c r="CT4" s="149">
        <v>16.615413666147315</v>
      </c>
      <c r="CU4" s="149">
        <v>2.1174060408967117</v>
      </c>
      <c r="CV4" s="149">
        <v>64.133089891641063</v>
      </c>
      <c r="CX4" s="35" t="s">
        <v>195</v>
      </c>
      <c r="CY4" s="149">
        <v>5.2527554816775579</v>
      </c>
      <c r="CZ4" s="149">
        <v>21.086439882859526</v>
      </c>
      <c r="DA4" s="149">
        <v>85.643767072790212</v>
      </c>
      <c r="DB4" s="149">
        <v>149.73979675945981</v>
      </c>
      <c r="DC4" s="149">
        <v>83.808762812736148</v>
      </c>
      <c r="DD4" s="149">
        <v>17.818344488448993</v>
      </c>
      <c r="DE4" s="149">
        <v>0.68121091084520968</v>
      </c>
      <c r="DF4" s="149">
        <v>60.932647484418951</v>
      </c>
      <c r="DH4" s="35" t="s">
        <v>195</v>
      </c>
      <c r="DI4" s="149">
        <v>4.788909892879647</v>
      </c>
      <c r="DJ4" s="149">
        <v>17.765310892940626</v>
      </c>
      <c r="DK4" s="149">
        <v>83.679899180844359</v>
      </c>
      <c r="DL4" s="149">
        <v>147.40566037735849</v>
      </c>
      <c r="DM4" s="149">
        <v>98.610794807560922</v>
      </c>
      <c r="DN4" s="149">
        <v>21.836111763324723</v>
      </c>
      <c r="DO4" s="149">
        <v>0</v>
      </c>
      <c r="DP4" s="149">
        <v>62.861012627972748</v>
      </c>
      <c r="DR4" s="35" t="s">
        <v>195</v>
      </c>
      <c r="DS4" s="149">
        <v>5.6432319718701445</v>
      </c>
      <c r="DT4" s="149">
        <v>20.44676699593526</v>
      </c>
      <c r="DU4" s="149">
        <v>75.766111275831804</v>
      </c>
      <c r="DV4" s="149">
        <v>152.94626205324278</v>
      </c>
      <c r="DW4" s="149">
        <v>114.22004091028158</v>
      </c>
      <c r="DX4" s="149">
        <v>19.673767676171938</v>
      </c>
      <c r="DY4" s="149">
        <v>1.6645470005732983</v>
      </c>
      <c r="DZ4" s="149">
        <v>66.057226748692344</v>
      </c>
    </row>
    <row r="5" spans="1:130" ht="20.5" x14ac:dyDescent="0.4">
      <c r="A5" s="151">
        <v>5</v>
      </c>
      <c r="B5" s="35" t="s">
        <v>197</v>
      </c>
      <c r="C5" s="149">
        <v>1.9148041370876723</v>
      </c>
      <c r="D5" s="149">
        <v>12.414115066581296</v>
      </c>
      <c r="E5" s="149">
        <v>78.040544887174789</v>
      </c>
      <c r="F5" s="149">
        <v>141.46680645104018</v>
      </c>
      <c r="G5" s="149">
        <v>86.660833104935193</v>
      </c>
      <c r="H5" s="149">
        <v>13.610408102371641</v>
      </c>
      <c r="I5" s="149" t="s">
        <v>196</v>
      </c>
      <c r="J5" s="149">
        <v>57.18767768247865</v>
      </c>
      <c r="L5" s="35" t="s">
        <v>197</v>
      </c>
      <c r="M5" s="149">
        <v>3.0110657816104629</v>
      </c>
      <c r="N5" s="149">
        <v>16.241713356423567</v>
      </c>
      <c r="O5" s="149">
        <v>71.629323032534074</v>
      </c>
      <c r="P5" s="149">
        <v>131.71792334752897</v>
      </c>
      <c r="Q5" s="149">
        <v>86.669099551990357</v>
      </c>
      <c r="R5" s="149">
        <v>16.078136186452038</v>
      </c>
      <c r="S5" s="149">
        <v>0</v>
      </c>
      <c r="T5" s="149">
        <v>55.331712015717258</v>
      </c>
      <c r="V5" s="35" t="s">
        <v>197</v>
      </c>
      <c r="W5" s="149">
        <v>4.0703052728954674</v>
      </c>
      <c r="X5" s="149">
        <v>10.381403746332657</v>
      </c>
      <c r="Y5" s="149">
        <v>71.799503273876724</v>
      </c>
      <c r="Z5" s="149">
        <v>155.68654646324549</v>
      </c>
      <c r="AA5" s="149">
        <v>84.050780679994162</v>
      </c>
      <c r="AB5" s="149">
        <v>13.913517937525576</v>
      </c>
      <c r="AC5" s="149">
        <v>0.87976539589442815</v>
      </c>
      <c r="AD5" s="149">
        <v>57.515270187333783</v>
      </c>
      <c r="AF5" s="35" t="s">
        <v>197</v>
      </c>
      <c r="AG5" s="149">
        <v>1.0916500493492363</v>
      </c>
      <c r="AH5" s="149">
        <v>10.983917648656659</v>
      </c>
      <c r="AI5" s="149">
        <v>64.639843479031484</v>
      </c>
      <c r="AJ5" s="149">
        <v>171.87522217081076</v>
      </c>
      <c r="AK5" s="149">
        <v>89.020603836144716</v>
      </c>
      <c r="AL5" s="149">
        <v>15.840846752363369</v>
      </c>
      <c r="AM5" s="149">
        <v>0</v>
      </c>
      <c r="AN5" s="149">
        <v>59.574565290381948</v>
      </c>
      <c r="AP5" s="35" t="s">
        <v>197</v>
      </c>
      <c r="AQ5" s="149">
        <v>1.0738190190773369</v>
      </c>
      <c r="AR5" s="149">
        <v>12.411143299623292</v>
      </c>
      <c r="AS5" s="149">
        <v>62.845231955573013</v>
      </c>
      <c r="AT5" s="149">
        <v>170.69501783812285</v>
      </c>
      <c r="AU5" s="149">
        <v>102.45643715054379</v>
      </c>
      <c r="AV5" s="149">
        <v>15.311670966332013</v>
      </c>
      <c r="AW5" s="149">
        <v>1.419919664717032</v>
      </c>
      <c r="AX5" s="149">
        <v>61.626738614414904</v>
      </c>
      <c r="AZ5" s="35" t="s">
        <v>197</v>
      </c>
      <c r="BA5" s="149">
        <v>1.0565611317754213</v>
      </c>
      <c r="BB5" s="149">
        <v>6.2573920312861055</v>
      </c>
      <c r="BC5" s="149">
        <v>48.700880622157996</v>
      </c>
      <c r="BD5" s="149">
        <v>191.52507371630588</v>
      </c>
      <c r="BE5" s="149">
        <v>94.876124117612662</v>
      </c>
      <c r="BF5" s="149">
        <v>19.708417770955307</v>
      </c>
      <c r="BG5" s="149">
        <v>1.1182589712503426</v>
      </c>
      <c r="BH5" s="149">
        <v>61.17147218834296</v>
      </c>
      <c r="BJ5" s="35" t="s">
        <v>197</v>
      </c>
      <c r="BK5" s="149">
        <v>1.3864655876347038</v>
      </c>
      <c r="BL5" s="149">
        <v>8.1376243129645296</v>
      </c>
      <c r="BM5" s="149">
        <v>49.957520439608921</v>
      </c>
      <c r="BN5" s="149">
        <v>168.9666580560237</v>
      </c>
      <c r="BO5" s="149">
        <v>107.43921753256852</v>
      </c>
      <c r="BP5" s="149">
        <v>21.374654811447588</v>
      </c>
      <c r="BQ5" s="149">
        <v>0</v>
      </c>
      <c r="BR5" s="149">
        <v>60.079251365613757</v>
      </c>
      <c r="BT5" s="35" t="s">
        <v>197</v>
      </c>
      <c r="BU5" s="149">
        <v>1.7060961552210947</v>
      </c>
      <c r="BV5" s="149">
        <v>9.5303344418682645</v>
      </c>
      <c r="BW5" s="149">
        <v>55.648144754965358</v>
      </c>
      <c r="BX5" s="149">
        <v>180.70702243446433</v>
      </c>
      <c r="BY5" s="149">
        <v>132.55994627127214</v>
      </c>
      <c r="BZ5" s="149">
        <v>27.434073246229481</v>
      </c>
      <c r="CA5" s="149">
        <v>0</v>
      </c>
      <c r="CB5" s="149">
        <v>68.55216365968063</v>
      </c>
      <c r="CD5" s="35" t="s">
        <v>197</v>
      </c>
      <c r="CE5" s="149">
        <v>2.7109609513120043</v>
      </c>
      <c r="CF5" s="149">
        <v>8.1912664135836177</v>
      </c>
      <c r="CG5" s="149">
        <v>54.482636594573805</v>
      </c>
      <c r="CH5" s="149">
        <v>155.73215874946567</v>
      </c>
      <c r="CI5" s="149">
        <v>126.80901673929793</v>
      </c>
      <c r="CJ5" s="149">
        <v>16.980443671059696</v>
      </c>
      <c r="CK5" s="149">
        <v>0</v>
      </c>
      <c r="CL5" s="149">
        <v>60.632510702727657</v>
      </c>
      <c r="CN5" s="35" t="s">
        <v>197</v>
      </c>
      <c r="CO5" s="149">
        <v>1.3462125215767142</v>
      </c>
      <c r="CP5" s="149">
        <v>8.4319048835241741</v>
      </c>
      <c r="CQ5" s="149">
        <v>54.764446388932242</v>
      </c>
      <c r="CR5" s="149">
        <v>147.6753633789541</v>
      </c>
      <c r="CS5" s="149">
        <v>139.05532551391792</v>
      </c>
      <c r="CT5" s="149">
        <v>28.708792614438813</v>
      </c>
      <c r="CU5" s="149">
        <v>2.4432526665381502</v>
      </c>
      <c r="CV5" s="149">
        <v>64.097636425843362</v>
      </c>
      <c r="CX5" s="35" t="s">
        <v>197</v>
      </c>
      <c r="CY5" s="149">
        <v>0</v>
      </c>
      <c r="CZ5" s="149">
        <v>6.9181855272315564</v>
      </c>
      <c r="DA5" s="149">
        <v>44.595136505697916</v>
      </c>
      <c r="DB5" s="149">
        <v>140.29546527169114</v>
      </c>
      <c r="DC5" s="149">
        <v>115.2056230063328</v>
      </c>
      <c r="DD5" s="149">
        <v>24.676571499999486</v>
      </c>
      <c r="DE5" s="149">
        <v>3.0948720832434677</v>
      </c>
      <c r="DF5" s="149">
        <v>55.929027994603963</v>
      </c>
      <c r="DH5" s="35" t="s">
        <v>197</v>
      </c>
      <c r="DI5" s="149">
        <v>2.3529411764705879</v>
      </c>
      <c r="DJ5" s="149">
        <v>10.13299556681444</v>
      </c>
      <c r="DK5" s="149">
        <v>57.956015523932727</v>
      </c>
      <c r="DL5" s="149">
        <v>146.29258517034069</v>
      </c>
      <c r="DM5" s="149">
        <v>124.77980035231943</v>
      </c>
      <c r="DN5" s="149">
        <v>22.09051724137931</v>
      </c>
      <c r="DO5" s="149">
        <v>1.0703773080010703</v>
      </c>
      <c r="DP5" s="149">
        <v>60.335129374148849</v>
      </c>
      <c r="DR5" s="35" t="s">
        <v>197</v>
      </c>
      <c r="DS5" s="149">
        <v>0.9878309508857559</v>
      </c>
      <c r="DT5" s="149">
        <v>5.0181606042286342</v>
      </c>
      <c r="DU5" s="149">
        <v>47.746421634879027</v>
      </c>
      <c r="DV5" s="149">
        <v>133.48881831662871</v>
      </c>
      <c r="DW5" s="149">
        <v>111.45040271598933</v>
      </c>
      <c r="DX5" s="149">
        <v>26.307791583362121</v>
      </c>
      <c r="DY5" s="149">
        <v>2.5734623506779783</v>
      </c>
      <c r="DZ5" s="149">
        <v>52.935088752233831</v>
      </c>
    </row>
    <row r="6" spans="1:130" ht="20.5" x14ac:dyDescent="0.4">
      <c r="A6" s="152">
        <v>6</v>
      </c>
      <c r="B6" s="35" t="s">
        <v>198</v>
      </c>
      <c r="C6" s="149">
        <v>1.0827368977094274</v>
      </c>
      <c r="D6" s="149">
        <v>9.0758762918096636</v>
      </c>
      <c r="E6" s="149">
        <v>44.707839528627879</v>
      </c>
      <c r="F6" s="149">
        <v>117.93951211382073</v>
      </c>
      <c r="G6" s="149">
        <v>79.256765421876423</v>
      </c>
      <c r="H6" s="149">
        <v>11.604454494838857</v>
      </c>
      <c r="I6" s="149">
        <v>0.51706555116618835</v>
      </c>
      <c r="J6" s="149">
        <v>43.139551144625791</v>
      </c>
      <c r="L6" s="35" t="s">
        <v>198</v>
      </c>
      <c r="M6" s="149">
        <v>0.53966480307076647</v>
      </c>
      <c r="N6" s="149">
        <v>7.7877697126455256</v>
      </c>
      <c r="O6" s="149">
        <v>45.154512728533923</v>
      </c>
      <c r="P6" s="149">
        <v>128.97536572519664</v>
      </c>
      <c r="Q6" s="149">
        <v>84.197752073408253</v>
      </c>
      <c r="R6" s="149">
        <v>13.980582884057347</v>
      </c>
      <c r="S6" s="149">
        <v>0</v>
      </c>
      <c r="T6" s="149">
        <v>45.551914175128751</v>
      </c>
      <c r="V6" s="35" t="s">
        <v>198</v>
      </c>
      <c r="W6" s="149">
        <v>2.3312113332735587</v>
      </c>
      <c r="X6" s="149">
        <v>6.3826392213180148</v>
      </c>
      <c r="Y6" s="149">
        <v>40.124019697246034</v>
      </c>
      <c r="Z6" s="149">
        <v>126.15126988557074</v>
      </c>
      <c r="AA6" s="149">
        <v>81.083442551332453</v>
      </c>
      <c r="AB6" s="149">
        <v>13.033670314980366</v>
      </c>
      <c r="AC6" s="149">
        <v>0.51150895140664954</v>
      </c>
      <c r="AD6" s="149">
        <v>43.478260869565219</v>
      </c>
      <c r="AF6" s="35" t="s">
        <v>198</v>
      </c>
      <c r="AG6" s="149">
        <v>1.4301052740871081</v>
      </c>
      <c r="AH6" s="149">
        <v>5.1801356452979377</v>
      </c>
      <c r="AI6" s="149">
        <v>38.056994432892544</v>
      </c>
      <c r="AJ6" s="149">
        <v>137.76596382659497</v>
      </c>
      <c r="AK6" s="149">
        <v>95.599318932026875</v>
      </c>
      <c r="AL6" s="149">
        <v>15.434514754526061</v>
      </c>
      <c r="AM6" s="149">
        <v>0.5087751973085014</v>
      </c>
      <c r="AN6" s="149">
        <v>47.126654199926044</v>
      </c>
      <c r="AP6" s="35" t="s">
        <v>198</v>
      </c>
      <c r="AQ6" s="149">
        <v>1.4256469305845079</v>
      </c>
      <c r="AR6" s="149">
        <v>5.2517932891989219</v>
      </c>
      <c r="AS6" s="149">
        <v>37.99693774725619</v>
      </c>
      <c r="AT6" s="149">
        <v>141.66522714661536</v>
      </c>
      <c r="AU6" s="149">
        <v>82.549392443888507</v>
      </c>
      <c r="AV6" s="149">
        <v>19.033715074914699</v>
      </c>
      <c r="AW6" s="149">
        <v>0.50607050890788907</v>
      </c>
      <c r="AX6" s="149">
        <v>45.868776586302431</v>
      </c>
      <c r="AZ6" s="35" t="s">
        <v>198</v>
      </c>
      <c r="BA6" s="149">
        <v>1.243564261102954</v>
      </c>
      <c r="BB6" s="149">
        <v>5.9293327055391014</v>
      </c>
      <c r="BC6" s="149">
        <v>33.463856596361303</v>
      </c>
      <c r="BD6" s="149">
        <v>144.1200818882435</v>
      </c>
      <c r="BE6" s="149">
        <v>95.6226517591343</v>
      </c>
      <c r="BF6" s="149">
        <v>19.279552013672998</v>
      </c>
      <c r="BG6" s="149">
        <v>1.3423851336254009</v>
      </c>
      <c r="BH6" s="149">
        <v>47.648414019703395</v>
      </c>
      <c r="BJ6" s="35" t="s">
        <v>198</v>
      </c>
      <c r="BK6" s="149">
        <v>0.26565245999625908</v>
      </c>
      <c r="BL6" s="149">
        <v>0.22451869243821626</v>
      </c>
      <c r="BM6" s="149">
        <v>33.077497537192713</v>
      </c>
      <c r="BN6" s="149">
        <v>149.58142994501389</v>
      </c>
      <c r="BO6" s="149">
        <v>104.13893890438462</v>
      </c>
      <c r="BP6" s="149">
        <v>18.848165559802904</v>
      </c>
      <c r="BQ6" s="149">
        <v>0</v>
      </c>
      <c r="BR6" s="149">
        <v>47.92204350507577</v>
      </c>
      <c r="BT6" s="35" t="s">
        <v>198</v>
      </c>
      <c r="BU6" s="149">
        <v>0.70621857046645575</v>
      </c>
      <c r="BV6" s="149">
        <v>5.0114616890407886</v>
      </c>
      <c r="BW6" s="149">
        <v>36.407352867777071</v>
      </c>
      <c r="BX6" s="149">
        <v>146.44806700595578</v>
      </c>
      <c r="BY6" s="149">
        <v>99.977612409652096</v>
      </c>
      <c r="BZ6" s="149">
        <v>21.823138746579339</v>
      </c>
      <c r="CA6" s="149">
        <v>0</v>
      </c>
      <c r="CB6" s="149">
        <v>48.482072351898076</v>
      </c>
      <c r="CD6" s="35" t="s">
        <v>198</v>
      </c>
      <c r="CE6" s="149">
        <v>0</v>
      </c>
      <c r="CF6" s="149">
        <v>4.5733977454999719</v>
      </c>
      <c r="CG6" s="149">
        <v>33.826352749343734</v>
      </c>
      <c r="CH6" s="149">
        <v>136.32489742453654</v>
      </c>
      <c r="CI6" s="149">
        <v>117.58636623098879</v>
      </c>
      <c r="CJ6" s="149">
        <v>24.289665087925659</v>
      </c>
      <c r="CK6" s="149">
        <v>0</v>
      </c>
      <c r="CL6" s="149">
        <v>49.65849218625975</v>
      </c>
      <c r="CN6" s="35" t="s">
        <v>198</v>
      </c>
      <c r="CO6" s="149">
        <v>1.0501962057393082</v>
      </c>
      <c r="CP6" s="149">
        <v>5.6111646400704913</v>
      </c>
      <c r="CQ6" s="149">
        <v>31.679662367691126</v>
      </c>
      <c r="CR6" s="149">
        <v>123.05368309555786</v>
      </c>
      <c r="CS6" s="149">
        <v>110.29645109205079</v>
      </c>
      <c r="CT6" s="149">
        <v>21.322607511767021</v>
      </c>
      <c r="CU6" s="149">
        <v>0.66953989622082566</v>
      </c>
      <c r="CV6" s="149">
        <v>46.090761275613033</v>
      </c>
      <c r="CX6" s="35" t="s">
        <v>198</v>
      </c>
      <c r="CY6" s="149">
        <v>1.1692109359829586</v>
      </c>
      <c r="CZ6" s="149">
        <v>4.650064632225436</v>
      </c>
      <c r="DA6" s="149">
        <v>34.782196778980257</v>
      </c>
      <c r="DB6" s="149">
        <v>112.208612732368</v>
      </c>
      <c r="DC6" s="149">
        <v>103.7404204617922</v>
      </c>
      <c r="DD6" s="149">
        <v>21.962628241522346</v>
      </c>
      <c r="DE6" s="149">
        <v>1.7570527044091961</v>
      </c>
      <c r="DF6" s="149">
        <v>44.092342651099848</v>
      </c>
      <c r="DH6" s="35" t="s">
        <v>198</v>
      </c>
      <c r="DI6" s="149">
        <v>1.0222335803731153</v>
      </c>
      <c r="DJ6" s="149">
        <v>6.2504542481284977</v>
      </c>
      <c r="DK6" s="149">
        <v>31.860970311368572</v>
      </c>
      <c r="DL6" s="149">
        <v>123.36190757710119</v>
      </c>
      <c r="DM6" s="149">
        <v>109.78008224566423</v>
      </c>
      <c r="DN6" s="149">
        <v>21.894806156885341</v>
      </c>
      <c r="DO6" s="149">
        <v>0.99198148301231703</v>
      </c>
      <c r="DP6" s="149">
        <v>45.808939026131661</v>
      </c>
      <c r="DR6" s="35" t="s">
        <v>198</v>
      </c>
      <c r="DS6" s="149">
        <v>1.0313494324352255</v>
      </c>
      <c r="DT6" s="149">
        <v>5.2829118576247343</v>
      </c>
      <c r="DU6" s="149">
        <v>34.521819941496659</v>
      </c>
      <c r="DV6" s="149">
        <v>115.10010878011082</v>
      </c>
      <c r="DW6" s="149">
        <v>100.07057880894588</v>
      </c>
      <c r="DX6" s="149">
        <v>23.301474716395933</v>
      </c>
      <c r="DY6" s="149">
        <v>1.8017913979572386</v>
      </c>
      <c r="DZ6" s="149">
        <v>42.238125119576729</v>
      </c>
    </row>
    <row r="7" spans="1:130" ht="20.5" x14ac:dyDescent="0.4">
      <c r="A7" s="151">
        <v>7</v>
      </c>
      <c r="B7" s="35" t="s">
        <v>199</v>
      </c>
      <c r="C7" s="149">
        <v>11.11912697962175</v>
      </c>
      <c r="D7" s="149">
        <v>51.28942414267658</v>
      </c>
      <c r="E7" s="149">
        <v>125.42419410634615</v>
      </c>
      <c r="F7" s="149">
        <v>94.26613950664138</v>
      </c>
      <c r="G7" s="149">
        <v>39.158218400887215</v>
      </c>
      <c r="H7" s="149">
        <v>7.9971747726010154</v>
      </c>
      <c r="I7" s="149" t="s">
        <v>196</v>
      </c>
      <c r="J7" s="149">
        <v>56.086193769005462</v>
      </c>
      <c r="L7" s="35" t="s">
        <v>199</v>
      </c>
      <c r="M7" s="149">
        <v>11.354950007505458</v>
      </c>
      <c r="N7" s="149">
        <v>48.165649704733632</v>
      </c>
      <c r="O7" s="149">
        <v>125.62771174088735</v>
      </c>
      <c r="P7" s="149">
        <v>110.78042469481709</v>
      </c>
      <c r="Q7" s="149">
        <v>45.823591115044408</v>
      </c>
      <c r="R7" s="149">
        <v>6.4279684237687178</v>
      </c>
      <c r="S7" s="149">
        <v>0.49346622486928976</v>
      </c>
      <c r="T7" s="149">
        <v>59.170808249942404</v>
      </c>
      <c r="V7" s="35" t="s">
        <v>199</v>
      </c>
      <c r="W7" s="149">
        <v>9.8707403055229133</v>
      </c>
      <c r="X7" s="149">
        <v>54.817401867739726</v>
      </c>
      <c r="Y7" s="149">
        <v>112.12166393320412</v>
      </c>
      <c r="Z7" s="149">
        <v>118.93583724569639</v>
      </c>
      <c r="AA7" s="149">
        <v>47.118801174107837</v>
      </c>
      <c r="AB7" s="149">
        <v>8.3078611176424495</v>
      </c>
      <c r="AC7" s="149">
        <v>0.4918435937371915</v>
      </c>
      <c r="AD7" s="149">
        <v>59.510156230088953</v>
      </c>
      <c r="AF7" s="35" t="s">
        <v>199</v>
      </c>
      <c r="AG7" s="149">
        <v>10.416525704592793</v>
      </c>
      <c r="AH7" s="149">
        <v>52.731086807968943</v>
      </c>
      <c r="AI7" s="149">
        <v>117.09678914963364</v>
      </c>
      <c r="AJ7" s="149">
        <v>118.7418626249687</v>
      </c>
      <c r="AK7" s="149">
        <v>54.823127455572362</v>
      </c>
      <c r="AL7" s="149">
        <v>9.7169180821777807</v>
      </c>
      <c r="AM7" s="149">
        <v>0.49023159880406625</v>
      </c>
      <c r="AN7" s="149">
        <v>61.467312983870045</v>
      </c>
      <c r="AP7" s="35" t="s">
        <v>199</v>
      </c>
      <c r="AQ7" s="149">
        <v>10.652384654181622</v>
      </c>
      <c r="AR7" s="149">
        <v>52.615297477509188</v>
      </c>
      <c r="AS7" s="149">
        <v>117.77280891498378</v>
      </c>
      <c r="AT7" s="149">
        <v>113.78228455572989</v>
      </c>
      <c r="AU7" s="149">
        <v>48.579198180675817</v>
      </c>
      <c r="AV7" s="149">
        <v>11.75226626693455</v>
      </c>
      <c r="AW7" s="149">
        <v>0.97726027166515372</v>
      </c>
      <c r="AX7" s="149">
        <v>59.993692715080883</v>
      </c>
      <c r="AZ7" s="35" t="s">
        <v>199</v>
      </c>
      <c r="BA7" s="149">
        <v>10.571404894098716</v>
      </c>
      <c r="BB7" s="149">
        <v>53.450302682549967</v>
      </c>
      <c r="BC7" s="149">
        <v>115.16211757917864</v>
      </c>
      <c r="BD7" s="149">
        <v>115.52575868016521</v>
      </c>
      <c r="BE7" s="149">
        <v>56.28908301420929</v>
      </c>
      <c r="BF7" s="149">
        <v>12.220204748098498</v>
      </c>
      <c r="BG7" s="149">
        <v>0.48703910194301925</v>
      </c>
      <c r="BH7" s="149">
        <v>61.197606329855269</v>
      </c>
      <c r="BJ7" s="35" t="s">
        <v>199</v>
      </c>
      <c r="BK7" s="149">
        <v>9.8437220868136102</v>
      </c>
      <c r="BL7" s="149">
        <v>51.564297722319019</v>
      </c>
      <c r="BM7" s="149">
        <v>106.97876850998509</v>
      </c>
      <c r="BN7" s="149">
        <v>120.98834411460793</v>
      </c>
      <c r="BO7" s="149">
        <v>55.660317129681474</v>
      </c>
      <c r="BP7" s="149">
        <v>7.9887271814790273</v>
      </c>
      <c r="BQ7" s="149">
        <v>0</v>
      </c>
      <c r="BR7" s="149">
        <v>59.42012759279099</v>
      </c>
      <c r="BT7" s="35" t="s">
        <v>199</v>
      </c>
      <c r="BU7" s="149">
        <v>7.8043340157150505</v>
      </c>
      <c r="BV7" s="149">
        <v>51.587983944696809</v>
      </c>
      <c r="BW7" s="149">
        <v>115.86147919612509</v>
      </c>
      <c r="BX7" s="149">
        <v>116.62858087451787</v>
      </c>
      <c r="BY7" s="149">
        <v>54.006434179703504</v>
      </c>
      <c r="BZ7" s="149">
        <v>10.649761312561058</v>
      </c>
      <c r="CA7" s="149">
        <v>0</v>
      </c>
      <c r="CB7" s="149">
        <v>59.822440352708846</v>
      </c>
      <c r="CD7" s="35" t="s">
        <v>199</v>
      </c>
      <c r="CE7" s="149">
        <v>9.7514560345153303</v>
      </c>
      <c r="CF7" s="149">
        <v>65.788625138816172</v>
      </c>
      <c r="CG7" s="149">
        <v>123.60644156266596</v>
      </c>
      <c r="CH7" s="149">
        <v>126.64349441506958</v>
      </c>
      <c r="CI7" s="149">
        <v>64.079963293976348</v>
      </c>
      <c r="CJ7" s="149">
        <v>14.287668490359717</v>
      </c>
      <c r="CK7" s="149">
        <v>0</v>
      </c>
      <c r="CL7" s="149">
        <v>67.378015068215277</v>
      </c>
      <c r="CN7" s="35" t="s">
        <v>199</v>
      </c>
      <c r="CO7" s="149">
        <v>9.7474977654448391</v>
      </c>
      <c r="CP7" s="149">
        <v>62.518106186344511</v>
      </c>
      <c r="CQ7" s="149">
        <v>139.58182758396694</v>
      </c>
      <c r="CR7" s="149">
        <v>135.64352671526842</v>
      </c>
      <c r="CS7" s="149">
        <v>70.012765550386618</v>
      </c>
      <c r="CT7" s="149">
        <v>14.938892150931029</v>
      </c>
      <c r="CU7" s="149">
        <v>0.48434760437193242</v>
      </c>
      <c r="CV7" s="149">
        <v>71.736645720829088</v>
      </c>
      <c r="CX7" s="35" t="s">
        <v>199</v>
      </c>
      <c r="CY7" s="149">
        <v>11.802945827864255</v>
      </c>
      <c r="CZ7" s="149">
        <v>53.9408905668801</v>
      </c>
      <c r="DA7" s="149">
        <v>124.49916448746876</v>
      </c>
      <c r="DB7" s="149">
        <v>118.6658081553816</v>
      </c>
      <c r="DC7" s="149">
        <v>62.847267602013659</v>
      </c>
      <c r="DD7" s="149">
        <v>12.351604531411772</v>
      </c>
      <c r="DE7" s="149">
        <v>1.2186631610307457</v>
      </c>
      <c r="DF7" s="149">
        <v>63.838218687899889</v>
      </c>
      <c r="DH7" s="35" t="s">
        <v>199</v>
      </c>
      <c r="DI7" s="149">
        <v>7.9488778054862834</v>
      </c>
      <c r="DJ7" s="149">
        <v>54.198198198198199</v>
      </c>
      <c r="DK7" s="149">
        <v>132.2376930685536</v>
      </c>
      <c r="DL7" s="149">
        <v>126.72512390392679</v>
      </c>
      <c r="DM7" s="149">
        <v>69.802963189246995</v>
      </c>
      <c r="DN7" s="149">
        <v>17.889368379756768</v>
      </c>
      <c r="DO7" s="149">
        <v>1.2831822920843692</v>
      </c>
      <c r="DP7" s="149">
        <v>68.676716917922946</v>
      </c>
      <c r="DR7" s="35" t="s">
        <v>199</v>
      </c>
      <c r="DS7" s="149">
        <v>8.6008098579031262</v>
      </c>
      <c r="DT7" s="149">
        <v>48.502649257306359</v>
      </c>
      <c r="DU7" s="149">
        <v>119.67194913879143</v>
      </c>
      <c r="DV7" s="149">
        <v>124.43765464163405</v>
      </c>
      <c r="DW7" s="149">
        <v>66.66718698937666</v>
      </c>
      <c r="DX7" s="149">
        <v>11.331505274513331</v>
      </c>
      <c r="DY7" s="149">
        <v>1.2494533351843158</v>
      </c>
      <c r="DZ7" s="149">
        <v>65.178246458823438</v>
      </c>
    </row>
    <row r="8" spans="1:130" ht="20.5" x14ac:dyDescent="0.4">
      <c r="A8" s="151">
        <v>8</v>
      </c>
      <c r="B8" s="35" t="s">
        <v>200</v>
      </c>
      <c r="C8" s="149">
        <v>14.042150316308934</v>
      </c>
      <c r="D8" s="149">
        <v>79.67526257754993</v>
      </c>
      <c r="E8" s="149">
        <v>246.02930576221991</v>
      </c>
      <c r="F8" s="149">
        <v>131.30178448185345</v>
      </c>
      <c r="G8" s="149">
        <v>54.107006524700218</v>
      </c>
      <c r="H8" s="149">
        <v>9.6995366641923493</v>
      </c>
      <c r="I8" s="149" t="s">
        <v>196</v>
      </c>
      <c r="J8" s="149">
        <v>77.28099351239598</v>
      </c>
      <c r="L8" s="35" t="s">
        <v>200</v>
      </c>
      <c r="M8" s="149">
        <v>10.921628889444543</v>
      </c>
      <c r="N8" s="149">
        <v>67.196904460773354</v>
      </c>
      <c r="O8" s="149">
        <v>186.19167159583083</v>
      </c>
      <c r="P8" s="149">
        <v>117.28452243746962</v>
      </c>
      <c r="Q8" s="149">
        <v>51.306360697325104</v>
      </c>
      <c r="R8" s="149">
        <v>6.5490368003409722</v>
      </c>
      <c r="S8" s="149">
        <v>0</v>
      </c>
      <c r="T8" s="149">
        <v>66.946762467944453</v>
      </c>
      <c r="V8" s="35" t="s">
        <v>200</v>
      </c>
      <c r="W8" s="149">
        <v>9.8294304712344616</v>
      </c>
      <c r="X8" s="149">
        <v>75.606844409072821</v>
      </c>
      <c r="Y8" s="149">
        <v>142.00351493848859</v>
      </c>
      <c r="Z8" s="149">
        <v>125.03412503412503</v>
      </c>
      <c r="AA8" s="149">
        <v>48.16807583909813</v>
      </c>
      <c r="AB8" s="149">
        <v>11.506276150627615</v>
      </c>
      <c r="AC8" s="149">
        <v>0</v>
      </c>
      <c r="AD8" s="149">
        <v>65.224922056713012</v>
      </c>
      <c r="AF8" s="35" t="s">
        <v>200</v>
      </c>
      <c r="AG8" s="149">
        <v>10.492054189935104</v>
      </c>
      <c r="AH8" s="149">
        <v>59.580534803249058</v>
      </c>
      <c r="AI8" s="149">
        <v>132.16084371401024</v>
      </c>
      <c r="AJ8" s="149">
        <v>131.1864945146198</v>
      </c>
      <c r="AK8" s="149">
        <v>47.704323600127438</v>
      </c>
      <c r="AL8" s="149">
        <v>9.0376441335548847</v>
      </c>
      <c r="AM8" s="149">
        <v>1.6961334819229588</v>
      </c>
      <c r="AN8" s="149">
        <v>63.719669228688211</v>
      </c>
      <c r="AP8" s="35" t="s">
        <v>200</v>
      </c>
      <c r="AQ8" s="149">
        <v>8.9838314998230402</v>
      </c>
      <c r="AR8" s="149">
        <v>45.716980650544762</v>
      </c>
      <c r="AS8" s="149">
        <v>107.98455294647597</v>
      </c>
      <c r="AT8" s="149">
        <v>124.19688939496808</v>
      </c>
      <c r="AU8" s="149">
        <v>56.914306392070166</v>
      </c>
      <c r="AV8" s="149">
        <v>10.621149124220107</v>
      </c>
      <c r="AW8" s="149">
        <v>0</v>
      </c>
      <c r="AX8" s="149">
        <v>58.902063201123688</v>
      </c>
      <c r="AZ8" s="35" t="s">
        <v>200</v>
      </c>
      <c r="BA8" s="149">
        <v>6.5866721164302895</v>
      </c>
      <c r="BB8" s="149">
        <v>53.765835508781677</v>
      </c>
      <c r="BC8" s="149">
        <v>99.960784084559577</v>
      </c>
      <c r="BD8" s="149">
        <v>128.98882496282428</v>
      </c>
      <c r="BE8" s="149">
        <v>60.444516589592283</v>
      </c>
      <c r="BF8" s="149">
        <v>6.5085751046634783</v>
      </c>
      <c r="BG8" s="149">
        <v>1.5566736981406262</v>
      </c>
      <c r="BH8" s="149">
        <v>59.64836790838423</v>
      </c>
      <c r="BJ8" s="35" t="s">
        <v>200</v>
      </c>
      <c r="BK8" s="149">
        <v>9.2453967059437048</v>
      </c>
      <c r="BL8" s="149">
        <v>49.559597567046055</v>
      </c>
      <c r="BM8" s="149">
        <v>98.249990241426403</v>
      </c>
      <c r="BN8" s="149">
        <v>133.95336763751598</v>
      </c>
      <c r="BO8" s="149">
        <v>59.223223493761999</v>
      </c>
      <c r="BP8" s="149">
        <v>12.552237911160645</v>
      </c>
      <c r="BQ8" s="149">
        <v>0</v>
      </c>
      <c r="BR8" s="149">
        <v>60.861893864607424</v>
      </c>
      <c r="BT8" s="35" t="s">
        <v>200</v>
      </c>
      <c r="BU8" s="149">
        <v>8.4251086561605018</v>
      </c>
      <c r="BV8" s="149">
        <v>55.523860882413409</v>
      </c>
      <c r="BW8" s="149">
        <v>97.234054227379573</v>
      </c>
      <c r="BX8" s="149">
        <v>141.8468433122201</v>
      </c>
      <c r="BY8" s="149">
        <v>63.830323437506152</v>
      </c>
      <c r="BZ8" s="149">
        <v>12.552224805570919</v>
      </c>
      <c r="CA8" s="149">
        <v>0</v>
      </c>
      <c r="CB8" s="149">
        <v>63.732023771032722</v>
      </c>
      <c r="CD8" s="35" t="s">
        <v>200</v>
      </c>
      <c r="CE8" s="149">
        <v>13.425570689592998</v>
      </c>
      <c r="CF8" s="149">
        <v>51.26232559793916</v>
      </c>
      <c r="CG8" s="149">
        <v>95.538086083704172</v>
      </c>
      <c r="CH8" s="149">
        <v>132.623402116427</v>
      </c>
      <c r="CI8" s="149">
        <v>68.793616556055255</v>
      </c>
      <c r="CJ8" s="149">
        <v>13.824216887039087</v>
      </c>
      <c r="CK8" s="149">
        <v>0</v>
      </c>
      <c r="CL8" s="149">
        <v>64.104514033770585</v>
      </c>
      <c r="CN8" s="35" t="s">
        <v>200</v>
      </c>
      <c r="CO8" s="149">
        <v>13.289818169467354</v>
      </c>
      <c r="CP8" s="149">
        <v>64.089003020238579</v>
      </c>
      <c r="CQ8" s="149">
        <v>98.181347003570082</v>
      </c>
      <c r="CR8" s="149">
        <v>111.09818512595025</v>
      </c>
      <c r="CS8" s="149">
        <v>71.761875466807183</v>
      </c>
      <c r="CT8" s="149">
        <v>15.422808706734518</v>
      </c>
      <c r="CU8" s="149">
        <v>0</v>
      </c>
      <c r="CV8" s="149">
        <v>64.371992218408806</v>
      </c>
      <c r="CX8" s="35" t="s">
        <v>200</v>
      </c>
      <c r="CY8" s="149">
        <v>13.263617997960651</v>
      </c>
      <c r="CZ8" s="149">
        <v>72.343968357982646</v>
      </c>
      <c r="DA8" s="149">
        <v>114.71740997431704</v>
      </c>
      <c r="DB8" s="149">
        <v>116.53626099599506</v>
      </c>
      <c r="DC8" s="149">
        <v>61.330113274132643</v>
      </c>
      <c r="DD8" s="149">
        <v>16.202529955302175</v>
      </c>
      <c r="DE8" s="149">
        <v>1.3315844928852696</v>
      </c>
      <c r="DF8" s="149">
        <v>68.422011362904087</v>
      </c>
      <c r="DH8" s="35" t="s">
        <v>200</v>
      </c>
      <c r="DI8" s="149">
        <v>11.384335154826957</v>
      </c>
      <c r="DJ8" s="149">
        <v>89.552238805970148</v>
      </c>
      <c r="DK8" s="149">
        <v>224.31039709002729</v>
      </c>
      <c r="DL8" s="149">
        <v>164.86220472440945</v>
      </c>
      <c r="DM8" s="149">
        <v>75.611259502773777</v>
      </c>
      <c r="DN8" s="149">
        <v>18.086225026288119</v>
      </c>
      <c r="DO8" s="149">
        <v>0</v>
      </c>
      <c r="DP8" s="149">
        <v>89.537830336671902</v>
      </c>
      <c r="DR8" s="35" t="s">
        <v>200</v>
      </c>
      <c r="DS8" s="149">
        <v>8.4142783506081944</v>
      </c>
      <c r="DT8" s="149">
        <v>65.660655445822158</v>
      </c>
      <c r="DU8" s="149">
        <v>151.39248164380794</v>
      </c>
      <c r="DV8" s="149">
        <v>138.32683276011861</v>
      </c>
      <c r="DW8" s="149">
        <v>67.38764332667084</v>
      </c>
      <c r="DX8" s="149">
        <v>13.849426404554052</v>
      </c>
      <c r="DY8" s="149">
        <v>3.048967440133437</v>
      </c>
      <c r="DZ8" s="149">
        <v>72.877698023305413</v>
      </c>
    </row>
    <row r="9" spans="1:130" ht="20.5" x14ac:dyDescent="0.4">
      <c r="A9" s="151">
        <v>9</v>
      </c>
      <c r="B9" s="35" t="s">
        <v>201</v>
      </c>
      <c r="C9" s="149">
        <v>11.350982010595713</v>
      </c>
      <c r="D9" s="149">
        <v>80.87713491411597</v>
      </c>
      <c r="E9" s="149">
        <v>176.46117432111654</v>
      </c>
      <c r="F9" s="149">
        <v>108.92601971758633</v>
      </c>
      <c r="G9" s="149">
        <v>41.99766787852564</v>
      </c>
      <c r="H9" s="149">
        <v>6.2887777069934758</v>
      </c>
      <c r="I9" s="149" t="s">
        <v>196</v>
      </c>
      <c r="J9" s="149">
        <v>69.995184971805756</v>
      </c>
      <c r="L9" s="35" t="s">
        <v>201</v>
      </c>
      <c r="M9" s="149">
        <v>12.695989083166269</v>
      </c>
      <c r="N9" s="149">
        <v>72.282440963854867</v>
      </c>
      <c r="O9" s="149">
        <v>157.47183267345574</v>
      </c>
      <c r="P9" s="149">
        <v>112.26580989623187</v>
      </c>
      <c r="Q9" s="149">
        <v>44.065343455527696</v>
      </c>
      <c r="R9" s="149">
        <v>8.2686825005358884</v>
      </c>
      <c r="S9" s="149">
        <v>0.51008116657223213</v>
      </c>
      <c r="T9" s="149">
        <v>67.623438149319313</v>
      </c>
      <c r="V9" s="35" t="s">
        <v>201</v>
      </c>
      <c r="W9" s="149">
        <v>15.459662288930582</v>
      </c>
      <c r="X9" s="149">
        <v>69.238037969246633</v>
      </c>
      <c r="Y9" s="149">
        <v>143.0053349140486</v>
      </c>
      <c r="Z9" s="149">
        <v>115.65377532228361</v>
      </c>
      <c r="AA9" s="149">
        <v>44.363193174893361</v>
      </c>
      <c r="AB9" s="149">
        <v>8.914316125598722</v>
      </c>
      <c r="AC9" s="149">
        <v>0</v>
      </c>
      <c r="AD9" s="149">
        <v>65.990672204561804</v>
      </c>
      <c r="AF9" s="35" t="s">
        <v>201</v>
      </c>
      <c r="AG9" s="149">
        <v>13.544477093065744</v>
      </c>
      <c r="AH9" s="149">
        <v>62.284857475281122</v>
      </c>
      <c r="AI9" s="149">
        <v>141.0675864269808</v>
      </c>
      <c r="AJ9" s="149">
        <v>130.96296253759056</v>
      </c>
      <c r="AK9" s="149">
        <v>46.212447451339649</v>
      </c>
      <c r="AL9" s="149">
        <v>8.359370696344552</v>
      </c>
      <c r="AM9" s="149">
        <v>0</v>
      </c>
      <c r="AN9" s="149">
        <v>67.268493577901097</v>
      </c>
      <c r="AP9" s="35" t="s">
        <v>201</v>
      </c>
      <c r="AQ9" s="149">
        <v>11.315361917303958</v>
      </c>
      <c r="AR9" s="149">
        <v>68.510631915055086</v>
      </c>
      <c r="AS9" s="149">
        <v>134.48364947513042</v>
      </c>
      <c r="AT9" s="149">
        <v>129.18075763232503</v>
      </c>
      <c r="AU9" s="149">
        <v>47.888317612038044</v>
      </c>
      <c r="AV9" s="149">
        <v>8.2136444839398344</v>
      </c>
      <c r="AW9" s="149">
        <v>0</v>
      </c>
      <c r="AX9" s="149">
        <v>66.436019043504956</v>
      </c>
      <c r="AZ9" s="35" t="s">
        <v>201</v>
      </c>
      <c r="BA9" s="149">
        <v>14.435367082332172</v>
      </c>
      <c r="BB9" s="149">
        <v>70.467234525367871</v>
      </c>
      <c r="BC9" s="149">
        <v>140.65171998479167</v>
      </c>
      <c r="BD9" s="149">
        <v>140.92518872238657</v>
      </c>
      <c r="BE9" s="149">
        <v>50.680008152644561</v>
      </c>
      <c r="BF9" s="149">
        <v>7.7153844691705507</v>
      </c>
      <c r="BG9" s="149">
        <v>0.67992527651090673</v>
      </c>
      <c r="BH9" s="149">
        <v>70.476936571844931</v>
      </c>
      <c r="BJ9" s="35" t="s">
        <v>201</v>
      </c>
      <c r="BK9" s="149">
        <v>13.50706331639174</v>
      </c>
      <c r="BL9" s="149">
        <v>61.698066156790141</v>
      </c>
      <c r="BM9" s="149">
        <v>143.96628840627952</v>
      </c>
      <c r="BN9" s="149">
        <v>137.92627876178565</v>
      </c>
      <c r="BO9" s="149">
        <v>59.59109549771145</v>
      </c>
      <c r="BP9" s="149">
        <v>9.5852399450776744</v>
      </c>
      <c r="BQ9" s="149">
        <v>0</v>
      </c>
      <c r="BR9" s="149">
        <v>70.541790986016949</v>
      </c>
      <c r="BT9" s="35" t="s">
        <v>201</v>
      </c>
      <c r="BU9" s="149">
        <v>11.97708246555379</v>
      </c>
      <c r="BV9" s="149">
        <v>63.809753480516569</v>
      </c>
      <c r="BW9" s="149">
        <v>139.30886340199979</v>
      </c>
      <c r="BX9" s="149">
        <v>140.1045718029342</v>
      </c>
      <c r="BY9" s="149">
        <v>62.022918451899962</v>
      </c>
      <c r="BZ9" s="149">
        <v>11.458360327612702</v>
      </c>
      <c r="CA9" s="149">
        <v>0</v>
      </c>
      <c r="CB9" s="149">
        <v>70.664299282854842</v>
      </c>
      <c r="CD9" s="35" t="s">
        <v>201</v>
      </c>
      <c r="CE9" s="149">
        <v>13.854984735828658</v>
      </c>
      <c r="CF9" s="149">
        <v>66.924265126115557</v>
      </c>
      <c r="CG9" s="149">
        <v>156.55583971026624</v>
      </c>
      <c r="CH9" s="149">
        <v>156.424700868489</v>
      </c>
      <c r="CI9" s="149">
        <v>71.007196787412099</v>
      </c>
      <c r="CJ9" s="149">
        <v>13.025341602903962</v>
      </c>
      <c r="CK9" s="149">
        <v>0</v>
      </c>
      <c r="CL9" s="149">
        <v>79.179022378788034</v>
      </c>
      <c r="CN9" s="35" t="s">
        <v>201</v>
      </c>
      <c r="CO9" s="149">
        <v>16.563994281290665</v>
      </c>
      <c r="CP9" s="149">
        <v>70.248996857072626</v>
      </c>
      <c r="CQ9" s="149">
        <v>136.56017264831166</v>
      </c>
      <c r="CR9" s="149">
        <v>153.27810537242041</v>
      </c>
      <c r="CS9" s="149">
        <v>73.725998193790204</v>
      </c>
      <c r="CT9" s="149">
        <v>12.671019347766984</v>
      </c>
      <c r="CU9" s="149">
        <v>1.7577571690270257</v>
      </c>
      <c r="CV9" s="149">
        <v>77.268203926802542</v>
      </c>
      <c r="CX9" s="35" t="s">
        <v>201</v>
      </c>
      <c r="CY9" s="149">
        <v>12.962157065934203</v>
      </c>
      <c r="CZ9" s="149">
        <v>62.324373199092776</v>
      </c>
      <c r="DA9" s="149">
        <v>136.85051297246594</v>
      </c>
      <c r="DB9" s="149">
        <v>139.82706867723897</v>
      </c>
      <c r="DC9" s="149">
        <v>64.036141317286877</v>
      </c>
      <c r="DD9" s="149">
        <v>12.604388349885317</v>
      </c>
      <c r="DE9" s="149">
        <v>0.74416753352338716</v>
      </c>
      <c r="DF9" s="149">
        <v>71.458638985802637</v>
      </c>
      <c r="DH9" s="35" t="s">
        <v>201</v>
      </c>
      <c r="DI9" s="149">
        <v>10.883865566319818</v>
      </c>
      <c r="DJ9" s="149">
        <v>69.982055883106895</v>
      </c>
      <c r="DK9" s="149">
        <v>155.48723097195204</v>
      </c>
      <c r="DL9" s="149">
        <v>147.24342663273961</v>
      </c>
      <c r="DM9" s="149">
        <v>68.034499383939576</v>
      </c>
      <c r="DN9" s="149">
        <v>14.92619824202554</v>
      </c>
      <c r="DO9" s="149">
        <v>1.0974271430313376</v>
      </c>
      <c r="DP9" s="149">
        <v>77.056395077114814</v>
      </c>
      <c r="DR9" s="35" t="s">
        <v>201</v>
      </c>
      <c r="DS9" s="149">
        <v>11.14371572403468</v>
      </c>
      <c r="DT9" s="149">
        <v>53.022098784711226</v>
      </c>
      <c r="DU9" s="149">
        <v>124.62727819952703</v>
      </c>
      <c r="DV9" s="149">
        <v>134.30095626550377</v>
      </c>
      <c r="DW9" s="149">
        <v>63.995431218958025</v>
      </c>
      <c r="DX9" s="149">
        <v>11.052685672943253</v>
      </c>
      <c r="DY9" s="149">
        <v>0</v>
      </c>
      <c r="DZ9" s="149">
        <v>66.693148327029974</v>
      </c>
    </row>
    <row r="10" spans="1:130" ht="20.5" x14ac:dyDescent="0.4">
      <c r="A10" s="152">
        <v>10</v>
      </c>
      <c r="B10" s="35" t="s">
        <v>202</v>
      </c>
      <c r="C10" s="149">
        <v>14.651755831409655</v>
      </c>
      <c r="D10" s="149">
        <v>44.635912337198462</v>
      </c>
      <c r="E10" s="149">
        <v>78.677684010615422</v>
      </c>
      <c r="F10" s="149">
        <v>100.37336803830992</v>
      </c>
      <c r="G10" s="149">
        <v>67.276087802966217</v>
      </c>
      <c r="H10" s="149">
        <v>11.850754432773343</v>
      </c>
      <c r="I10" s="149" t="s">
        <v>196</v>
      </c>
      <c r="J10" s="149">
        <v>58.786933657919356</v>
      </c>
      <c r="L10" s="35" t="s">
        <v>202</v>
      </c>
      <c r="M10" s="149">
        <v>11.180693429099563</v>
      </c>
      <c r="N10" s="149">
        <v>41.954281802214254</v>
      </c>
      <c r="O10" s="149">
        <v>77.204587225835397</v>
      </c>
      <c r="P10" s="149">
        <v>96.832168478396568</v>
      </c>
      <c r="Q10" s="149">
        <v>58.352273467627626</v>
      </c>
      <c r="R10" s="149">
        <v>11.712177247332388</v>
      </c>
      <c r="S10" s="149">
        <v>0</v>
      </c>
      <c r="T10" s="149">
        <v>55.039655545184381</v>
      </c>
      <c r="V10" s="35" t="s">
        <v>202</v>
      </c>
      <c r="W10" s="149">
        <v>9.4407094836217986</v>
      </c>
      <c r="X10" s="149">
        <v>38.81278538812785</v>
      </c>
      <c r="Y10" s="149">
        <v>75.171232876712338</v>
      </c>
      <c r="Z10" s="149">
        <v>103.11750599520383</v>
      </c>
      <c r="AA10" s="149">
        <v>58.791006266126061</v>
      </c>
      <c r="AB10" s="149">
        <v>16.936434773287598</v>
      </c>
      <c r="AC10" s="149">
        <v>1.5808193913845343</v>
      </c>
      <c r="AD10" s="149">
        <v>56.001836125774609</v>
      </c>
      <c r="AF10" s="35" t="s">
        <v>202</v>
      </c>
      <c r="AG10" s="149">
        <v>9.7063978611145494</v>
      </c>
      <c r="AH10" s="149">
        <v>36.057827906749509</v>
      </c>
      <c r="AI10" s="149">
        <v>69.592933415287391</v>
      </c>
      <c r="AJ10" s="149">
        <v>108.58555510936509</v>
      </c>
      <c r="AK10" s="149">
        <v>65.802821374507118</v>
      </c>
      <c r="AL10" s="149">
        <v>15.683235808195139</v>
      </c>
      <c r="AM10" s="149">
        <v>0</v>
      </c>
      <c r="AN10" s="149">
        <v>56.173960539353097</v>
      </c>
      <c r="AP10" s="35" t="s">
        <v>202</v>
      </c>
      <c r="AQ10" s="149">
        <v>11.110514393606922</v>
      </c>
      <c r="AR10" s="149">
        <v>34.243251561837184</v>
      </c>
      <c r="AS10" s="149">
        <v>68.429930697185696</v>
      </c>
      <c r="AT10" s="149">
        <v>113.20597202843723</v>
      </c>
      <c r="AU10" s="149">
        <v>71.612717404475248</v>
      </c>
      <c r="AV10" s="149">
        <v>17.601472207958643</v>
      </c>
      <c r="AW10" s="149">
        <v>0.74512910052948556</v>
      </c>
      <c r="AX10" s="149">
        <v>57.845064089221694</v>
      </c>
      <c r="AZ10" s="35" t="s">
        <v>202</v>
      </c>
      <c r="BA10" s="149">
        <v>7.1072543274689544</v>
      </c>
      <c r="BB10" s="149">
        <v>31.95894648612515</v>
      </c>
      <c r="BC10" s="149">
        <v>71.182948792237823</v>
      </c>
      <c r="BD10" s="149">
        <v>119.60100588388241</v>
      </c>
      <c r="BE10" s="149">
        <v>82.184339363605957</v>
      </c>
      <c r="BF10" s="149">
        <v>19.06245020907906</v>
      </c>
      <c r="BG10" s="149">
        <v>0.72438013710521121</v>
      </c>
      <c r="BH10" s="149">
        <v>60.547536213975135</v>
      </c>
      <c r="BJ10" s="35" t="s">
        <v>202</v>
      </c>
      <c r="BK10" s="149">
        <v>10.213122253828626</v>
      </c>
      <c r="BL10" s="149">
        <v>32.204378657528409</v>
      </c>
      <c r="BM10" s="149">
        <v>72.749339618455096</v>
      </c>
      <c r="BN10" s="149">
        <v>120.78275577855266</v>
      </c>
      <c r="BO10" s="149">
        <v>82.953351143960447</v>
      </c>
      <c r="BP10" s="149">
        <v>18.03220988282045</v>
      </c>
      <c r="BQ10" s="149">
        <v>0</v>
      </c>
      <c r="BR10" s="149">
        <v>60.965205235393654</v>
      </c>
      <c r="BT10" s="35" t="s">
        <v>202</v>
      </c>
      <c r="BU10" s="149">
        <v>9.6256710087873625</v>
      </c>
      <c r="BV10" s="149">
        <v>32.076464581320458</v>
      </c>
      <c r="BW10" s="149">
        <v>77.902036087084738</v>
      </c>
      <c r="BX10" s="149">
        <v>123.35605398206476</v>
      </c>
      <c r="BY10" s="149">
        <v>96.806445697686215</v>
      </c>
      <c r="BZ10" s="149">
        <v>19.456553371738668</v>
      </c>
      <c r="CA10" s="149">
        <v>0</v>
      </c>
      <c r="CB10" s="149">
        <v>64.646890903112265</v>
      </c>
      <c r="CD10" s="35" t="s">
        <v>202</v>
      </c>
      <c r="CE10" s="149">
        <v>9.0193268263866297</v>
      </c>
      <c r="CF10" s="149">
        <v>30.44555880132479</v>
      </c>
      <c r="CG10" s="149">
        <v>76.059280169371917</v>
      </c>
      <c r="CH10" s="149">
        <v>128.10300465654069</v>
      </c>
      <c r="CI10" s="149">
        <v>113.11529976779489</v>
      </c>
      <c r="CJ10" s="149">
        <v>22.22476824538472</v>
      </c>
      <c r="CK10" s="149">
        <v>0</v>
      </c>
      <c r="CL10" s="149">
        <v>67.963417703962151</v>
      </c>
      <c r="CN10" s="35" t="s">
        <v>202</v>
      </c>
      <c r="CO10" s="149">
        <v>8.6989414927384914</v>
      </c>
      <c r="CP10" s="149">
        <v>30.436502127519962</v>
      </c>
      <c r="CQ10" s="149">
        <v>71.858234335797192</v>
      </c>
      <c r="CR10" s="149">
        <v>137.54719340388107</v>
      </c>
      <c r="CS10" s="149">
        <v>109.53377410611627</v>
      </c>
      <c r="CT10" s="149">
        <v>19.981065957817695</v>
      </c>
      <c r="CU10" s="149">
        <v>0.66906217204696361</v>
      </c>
      <c r="CV10" s="149">
        <v>67.659770591259061</v>
      </c>
      <c r="CX10" s="35" t="s">
        <v>202</v>
      </c>
      <c r="CY10" s="149">
        <v>5.7677675384713574</v>
      </c>
      <c r="CZ10" s="149">
        <v>27.931642530072235</v>
      </c>
      <c r="DA10" s="149">
        <v>77.641644607463348</v>
      </c>
      <c r="DB10" s="149">
        <v>120.81442461092739</v>
      </c>
      <c r="DC10" s="149">
        <v>95.592269259701794</v>
      </c>
      <c r="DD10" s="149">
        <v>21.070870722832993</v>
      </c>
      <c r="DE10" s="149">
        <v>0.62509615520233741</v>
      </c>
      <c r="DF10" s="149">
        <v>62.552985493812997</v>
      </c>
      <c r="DH10" s="35" t="s">
        <v>202</v>
      </c>
      <c r="DI10" s="149">
        <v>9.353741496598639</v>
      </c>
      <c r="DJ10" s="149">
        <v>28.806204413258239</v>
      </c>
      <c r="DK10" s="149">
        <v>78.875171467764062</v>
      </c>
      <c r="DL10" s="149">
        <v>126.11734113440598</v>
      </c>
      <c r="DM10" s="149">
        <v>96.715629641855088</v>
      </c>
      <c r="DN10" s="149">
        <v>28.965380418609264</v>
      </c>
      <c r="DO10" s="149">
        <v>1.1326311020500623</v>
      </c>
      <c r="DP10" s="149">
        <v>67.503434494817029</v>
      </c>
      <c r="DR10" s="35" t="s">
        <v>202</v>
      </c>
      <c r="DS10" s="149">
        <v>7.7678086999215425</v>
      </c>
      <c r="DT10" s="149">
        <v>22.933447877291425</v>
      </c>
      <c r="DU10" s="149">
        <v>70.546446129802874</v>
      </c>
      <c r="DV10" s="149">
        <v>116.07434502917336</v>
      </c>
      <c r="DW10" s="149">
        <v>89.027454991235871</v>
      </c>
      <c r="DX10" s="149">
        <v>27.672336939702674</v>
      </c>
      <c r="DY10" s="149">
        <v>1.0795365199928204</v>
      </c>
      <c r="DZ10" s="149">
        <v>60.856374822982055</v>
      </c>
    </row>
    <row r="11" spans="1:130" ht="20.5" x14ac:dyDescent="0.4">
      <c r="A11" s="151">
        <v>11</v>
      </c>
      <c r="B11" s="35" t="s">
        <v>203</v>
      </c>
      <c r="C11" s="149">
        <v>16.845100515277171</v>
      </c>
      <c r="D11" s="149">
        <v>68.14583674358326</v>
      </c>
      <c r="E11" s="149">
        <v>130.55972369562235</v>
      </c>
      <c r="F11" s="149">
        <v>103.33871044744807</v>
      </c>
      <c r="G11" s="149">
        <v>36.449428904633251</v>
      </c>
      <c r="H11" s="149">
        <v>6.6303588306516286</v>
      </c>
      <c r="I11" s="149">
        <v>0.8114238547255469</v>
      </c>
      <c r="J11" s="149">
        <v>60.934034931075466</v>
      </c>
      <c r="L11" s="35" t="s">
        <v>203</v>
      </c>
      <c r="M11" s="149">
        <v>16.899963476934403</v>
      </c>
      <c r="N11" s="149">
        <v>66.968057455980571</v>
      </c>
      <c r="O11" s="149">
        <v>127.33252447982568</v>
      </c>
      <c r="P11" s="149">
        <v>101.44392031371258</v>
      </c>
      <c r="Q11" s="149">
        <v>45.641575219074788</v>
      </c>
      <c r="R11" s="149">
        <v>5.874060706358037</v>
      </c>
      <c r="S11" s="149">
        <v>0</v>
      </c>
      <c r="T11" s="149">
        <v>60.989681322064882</v>
      </c>
      <c r="V11" s="35" t="s">
        <v>203</v>
      </c>
      <c r="W11" s="149">
        <v>14.898535833547394</v>
      </c>
      <c r="X11" s="149">
        <v>66.909483340078239</v>
      </c>
      <c r="Y11" s="149">
        <v>117.12158808933003</v>
      </c>
      <c r="Z11" s="149">
        <v>98.149819494584833</v>
      </c>
      <c r="AA11" s="149">
        <v>47.581463524636376</v>
      </c>
      <c r="AB11" s="149">
        <v>6.9946374446257877</v>
      </c>
      <c r="AC11" s="149">
        <v>0.77669902912621369</v>
      </c>
      <c r="AD11" s="149">
        <v>58.785555779705469</v>
      </c>
      <c r="AF11" s="35" t="s">
        <v>203</v>
      </c>
      <c r="AG11" s="149">
        <v>14.467600517792764</v>
      </c>
      <c r="AH11" s="149">
        <v>58.62890256591055</v>
      </c>
      <c r="AI11" s="149">
        <v>103.80230235696791</v>
      </c>
      <c r="AJ11" s="149">
        <v>125.14949299261377</v>
      </c>
      <c r="AK11" s="149">
        <v>44.562371225770598</v>
      </c>
      <c r="AL11" s="149">
        <v>7.172604606812846</v>
      </c>
      <c r="AM11" s="149">
        <v>0</v>
      </c>
      <c r="AN11" s="149">
        <v>59.169212267747476</v>
      </c>
      <c r="AP11" s="35" t="s">
        <v>203</v>
      </c>
      <c r="AQ11" s="149">
        <v>14.297626524919103</v>
      </c>
      <c r="AR11" s="149">
        <v>65.754389322652997</v>
      </c>
      <c r="AS11" s="149">
        <v>103.63249524370607</v>
      </c>
      <c r="AT11" s="149">
        <v>122.29725128576602</v>
      </c>
      <c r="AU11" s="149">
        <v>46.047535701153244</v>
      </c>
      <c r="AV11" s="149">
        <v>6.8886324799256871</v>
      </c>
      <c r="AW11" s="149">
        <v>0</v>
      </c>
      <c r="AX11" s="149">
        <v>59.590634591136187</v>
      </c>
      <c r="AZ11" s="35" t="s">
        <v>203</v>
      </c>
      <c r="BA11" s="149">
        <v>17.602519379955226</v>
      </c>
      <c r="BB11" s="149">
        <v>59.813899270260684</v>
      </c>
      <c r="BC11" s="149">
        <v>113.04981700517997</v>
      </c>
      <c r="BD11" s="149">
        <v>117.73546068524603</v>
      </c>
      <c r="BE11" s="149">
        <v>45.733431885037568</v>
      </c>
      <c r="BF11" s="149">
        <v>7.9762968005187957</v>
      </c>
      <c r="BG11" s="149">
        <v>0</v>
      </c>
      <c r="BH11" s="149">
        <v>59.729641505593989</v>
      </c>
      <c r="BJ11" s="35" t="s">
        <v>203</v>
      </c>
      <c r="BK11" s="149">
        <v>16.420154533451782</v>
      </c>
      <c r="BL11" s="149">
        <v>64.672798416564447</v>
      </c>
      <c r="BM11" s="149">
        <v>109.37773347370684</v>
      </c>
      <c r="BN11" s="149">
        <v>124.67252785838701</v>
      </c>
      <c r="BO11" s="149">
        <v>54.594161534443451</v>
      </c>
      <c r="BP11" s="149">
        <v>12.214426672370678</v>
      </c>
      <c r="BQ11" s="149">
        <v>0</v>
      </c>
      <c r="BR11" s="149">
        <v>62.897070546884649</v>
      </c>
      <c r="BT11" s="35" t="s">
        <v>203</v>
      </c>
      <c r="BU11" s="149">
        <v>14.780034767296501</v>
      </c>
      <c r="BV11" s="149">
        <v>55.453884077536223</v>
      </c>
      <c r="BW11" s="149">
        <v>116.38320250647701</v>
      </c>
      <c r="BX11" s="149">
        <v>131.5468495598557</v>
      </c>
      <c r="BY11" s="149">
        <v>60.294061123300736</v>
      </c>
      <c r="BZ11" s="149">
        <v>10.103273383562932</v>
      </c>
      <c r="CA11" s="149">
        <v>0</v>
      </c>
      <c r="CB11" s="149">
        <v>63.700820452379155</v>
      </c>
      <c r="CD11" s="35" t="s">
        <v>203</v>
      </c>
      <c r="CE11" s="149">
        <v>15.87145143544487</v>
      </c>
      <c r="CF11" s="149">
        <v>63.818356498415469</v>
      </c>
      <c r="CG11" s="149">
        <v>140.66147782887998</v>
      </c>
      <c r="CH11" s="149">
        <v>143.76004346490319</v>
      </c>
      <c r="CI11" s="149">
        <v>65.967284650986883</v>
      </c>
      <c r="CJ11" s="149">
        <v>15.232871147669778</v>
      </c>
      <c r="CK11" s="149">
        <v>0</v>
      </c>
      <c r="CL11" s="149">
        <v>72.674270795571672</v>
      </c>
      <c r="CN11" s="35" t="s">
        <v>203</v>
      </c>
      <c r="CO11" s="149">
        <v>15.753179214178376</v>
      </c>
      <c r="CP11" s="149">
        <v>70.671385579089559</v>
      </c>
      <c r="CQ11" s="149">
        <v>128.60466134000143</v>
      </c>
      <c r="CR11" s="149">
        <v>146.67835836944911</v>
      </c>
      <c r="CS11" s="149">
        <v>71.280397325433285</v>
      </c>
      <c r="CT11" s="149">
        <v>13.187131108616301</v>
      </c>
      <c r="CU11" s="149">
        <v>0.69214299638256149</v>
      </c>
      <c r="CV11" s="149">
        <v>72.786502885987289</v>
      </c>
      <c r="CX11" s="35" t="s">
        <v>203</v>
      </c>
      <c r="CY11" s="149">
        <v>10.968232074908306</v>
      </c>
      <c r="CZ11" s="149">
        <v>62.090660581928944</v>
      </c>
      <c r="DA11" s="149">
        <v>123.98412961601807</v>
      </c>
      <c r="DB11" s="149">
        <v>121.88875873649542</v>
      </c>
      <c r="DC11" s="149">
        <v>74.937534445360598</v>
      </c>
      <c r="DD11" s="149">
        <v>12.995897420718096</v>
      </c>
      <c r="DE11" s="149">
        <v>0</v>
      </c>
      <c r="DF11" s="149">
        <v>66.35154320037158</v>
      </c>
      <c r="DH11" s="35" t="s">
        <v>203</v>
      </c>
      <c r="DI11" s="149">
        <v>13.363028953229399</v>
      </c>
      <c r="DJ11" s="149">
        <v>66.822257707898288</v>
      </c>
      <c r="DK11" s="149">
        <v>124.98421916424694</v>
      </c>
      <c r="DL11" s="149">
        <v>127.13771377137714</v>
      </c>
      <c r="DM11" s="149">
        <v>71.733561058923996</v>
      </c>
      <c r="DN11" s="149">
        <v>11.306805827353772</v>
      </c>
      <c r="DO11" s="149">
        <v>1.5927189988623436</v>
      </c>
      <c r="DP11" s="149">
        <v>68.553422867792577</v>
      </c>
      <c r="DR11" s="35" t="s">
        <v>203</v>
      </c>
      <c r="DS11" s="149">
        <v>10.988771918506325</v>
      </c>
      <c r="DT11" s="149">
        <v>46.636804283131958</v>
      </c>
      <c r="DU11" s="149">
        <v>114.91499030528468</v>
      </c>
      <c r="DV11" s="149">
        <v>131.03740272854776</v>
      </c>
      <c r="DW11" s="149">
        <v>63.558140662182325</v>
      </c>
      <c r="DX11" s="149">
        <v>11.629729369755982</v>
      </c>
      <c r="DY11" s="149">
        <v>0.63886634245946539</v>
      </c>
      <c r="DZ11" s="149">
        <v>62.412214281541466</v>
      </c>
    </row>
    <row r="12" spans="1:130" ht="20.5" x14ac:dyDescent="0.4">
      <c r="A12" s="151">
        <v>12</v>
      </c>
      <c r="B12" s="35" t="s">
        <v>204</v>
      </c>
      <c r="C12" s="149">
        <v>3.2915038779381556</v>
      </c>
      <c r="D12" s="149">
        <v>22.424216440795082</v>
      </c>
      <c r="E12" s="149">
        <v>72.544456388503775</v>
      </c>
      <c r="F12" s="149">
        <v>110.43537508562937</v>
      </c>
      <c r="G12" s="149">
        <v>71.71713800274334</v>
      </c>
      <c r="H12" s="149">
        <v>9.9839041492095806</v>
      </c>
      <c r="I12" s="149" t="s">
        <v>196</v>
      </c>
      <c r="J12" s="149">
        <v>53.033721541667916</v>
      </c>
      <c r="L12" s="35" t="s">
        <v>204</v>
      </c>
      <c r="M12" s="149">
        <v>3.2446284237032912</v>
      </c>
      <c r="N12" s="149">
        <v>21.735100458181435</v>
      </c>
      <c r="O12" s="149">
        <v>71.554630997671524</v>
      </c>
      <c r="P12" s="149">
        <v>117.70376840178014</v>
      </c>
      <c r="Q12" s="149">
        <v>74.63152723342121</v>
      </c>
      <c r="R12" s="149">
        <v>12.723891117496965</v>
      </c>
      <c r="S12" s="149">
        <v>0.69843710686535909</v>
      </c>
      <c r="T12" s="149">
        <v>55.056627091065259</v>
      </c>
      <c r="V12" s="35" t="s">
        <v>204</v>
      </c>
      <c r="W12" s="149">
        <v>5.5256652610149777</v>
      </c>
      <c r="X12" s="149">
        <v>17.720306513409962</v>
      </c>
      <c r="Y12" s="149">
        <v>58.404856604563534</v>
      </c>
      <c r="Z12" s="149">
        <v>121.61269001982816</v>
      </c>
      <c r="AA12" s="149">
        <v>68.25253437719563</v>
      </c>
      <c r="AB12" s="149">
        <v>15.666349105536149</v>
      </c>
      <c r="AC12" s="149">
        <v>0.91932888991036543</v>
      </c>
      <c r="AD12" s="149">
        <v>52.351051401869157</v>
      </c>
      <c r="AF12" s="35" t="s">
        <v>204</v>
      </c>
      <c r="AG12" s="149">
        <v>4.0151643734347511</v>
      </c>
      <c r="AH12" s="149">
        <v>18.086831702430143</v>
      </c>
      <c r="AI12" s="149">
        <v>66.138277041879149</v>
      </c>
      <c r="AJ12" s="149">
        <v>141.07017574845565</v>
      </c>
      <c r="AK12" s="149">
        <v>74.918900670394223</v>
      </c>
      <c r="AL12" s="149">
        <v>13.315125070421587</v>
      </c>
      <c r="AM12" s="149">
        <v>0.68078222176452607</v>
      </c>
      <c r="AN12" s="149">
        <v>57.846398331326604</v>
      </c>
      <c r="AP12" s="35" t="s">
        <v>204</v>
      </c>
      <c r="AQ12" s="149">
        <v>2.2630433929385267</v>
      </c>
      <c r="AR12" s="149">
        <v>19.592106919961875</v>
      </c>
      <c r="AS12" s="149">
        <v>62.286446788060324</v>
      </c>
      <c r="AT12" s="149">
        <v>134.43159347155708</v>
      </c>
      <c r="AU12" s="149">
        <v>78.304591241472224</v>
      </c>
      <c r="AV12" s="149">
        <v>15.191723494313168</v>
      </c>
      <c r="AW12" s="149">
        <v>0.8963804105405867</v>
      </c>
      <c r="AX12" s="149">
        <v>56.672037374397178</v>
      </c>
      <c r="AZ12" s="35" t="s">
        <v>204</v>
      </c>
      <c r="BA12" s="149">
        <v>1.6744136858327976</v>
      </c>
      <c r="BB12" s="149">
        <v>12.670478018220928</v>
      </c>
      <c r="BC12" s="149">
        <v>67.621007362177863</v>
      </c>
      <c r="BD12" s="149">
        <v>133.27802487433618</v>
      </c>
      <c r="BE12" s="149">
        <v>82.207941301435753</v>
      </c>
      <c r="BF12" s="149">
        <v>14.955604611491072</v>
      </c>
      <c r="BG12" s="149">
        <v>0.66399788115077185</v>
      </c>
      <c r="BH12" s="149">
        <v>56.588530553876005</v>
      </c>
      <c r="BJ12" s="35" t="s">
        <v>204</v>
      </c>
      <c r="BK12" s="149">
        <v>2.4782293427812956</v>
      </c>
      <c r="BL12" s="149">
        <v>17.773971494125348</v>
      </c>
      <c r="BM12" s="149">
        <v>69.579790977789287</v>
      </c>
      <c r="BN12" s="149">
        <v>134.21823863750825</v>
      </c>
      <c r="BO12" s="149">
        <v>93.944132960124833</v>
      </c>
      <c r="BP12" s="149">
        <v>19.767228237268679</v>
      </c>
      <c r="BQ12" s="149">
        <v>0</v>
      </c>
      <c r="BR12" s="149">
        <v>60.662215445320612</v>
      </c>
      <c r="BT12" s="35" t="s">
        <v>204</v>
      </c>
      <c r="BU12" s="149">
        <v>3.2609524774990581</v>
      </c>
      <c r="BV12" s="149">
        <v>15.058253870404519</v>
      </c>
      <c r="BW12" s="149">
        <v>61.477043211948228</v>
      </c>
      <c r="BX12" s="149">
        <v>144.73614760602692</v>
      </c>
      <c r="BY12" s="149">
        <v>98.38495763846251</v>
      </c>
      <c r="BZ12" s="149">
        <v>21.203756642895712</v>
      </c>
      <c r="CA12" s="149">
        <v>0</v>
      </c>
      <c r="CB12" s="149">
        <v>61.809411365582413</v>
      </c>
      <c r="CD12" s="35" t="s">
        <v>204</v>
      </c>
      <c r="CE12" s="149">
        <v>2.4300113040613738</v>
      </c>
      <c r="CF12" s="149">
        <v>14.258511627076082</v>
      </c>
      <c r="CG12" s="149">
        <v>64.17018304671835</v>
      </c>
      <c r="CH12" s="149">
        <v>143.01414205835565</v>
      </c>
      <c r="CI12" s="149">
        <v>101.53952268765555</v>
      </c>
      <c r="CJ12" s="149">
        <v>24.02417829352672</v>
      </c>
      <c r="CK12" s="149">
        <v>0</v>
      </c>
      <c r="CL12" s="149">
        <v>62.425785444733719</v>
      </c>
      <c r="CN12" s="35" t="s">
        <v>204</v>
      </c>
      <c r="CO12" s="149">
        <v>3.7559022836234992</v>
      </c>
      <c r="CP12" s="149">
        <v>13.688599085791612</v>
      </c>
      <c r="CQ12" s="149">
        <v>60.634779946413609</v>
      </c>
      <c r="CR12" s="149">
        <v>147.10135160022048</v>
      </c>
      <c r="CS12" s="149">
        <v>115.93897066230559</v>
      </c>
      <c r="CT12" s="149">
        <v>24.317321327001828</v>
      </c>
      <c r="CU12" s="149">
        <v>1.5026763054400172</v>
      </c>
      <c r="CV12" s="149">
        <v>65.286487054966159</v>
      </c>
      <c r="CX12" s="35" t="s">
        <v>204</v>
      </c>
      <c r="CY12" s="149">
        <v>2.0126951639643353</v>
      </c>
      <c r="CZ12" s="149">
        <v>15.043263417471955</v>
      </c>
      <c r="DA12" s="149">
        <v>67.56099780299084</v>
      </c>
      <c r="DB12" s="149">
        <v>127.91299052110926</v>
      </c>
      <c r="DC12" s="149">
        <v>99.426561319223524</v>
      </c>
      <c r="DD12" s="149">
        <v>23.954138272161899</v>
      </c>
      <c r="DE12" s="149">
        <v>0</v>
      </c>
      <c r="DF12" s="149">
        <v>59.607224425990296</v>
      </c>
      <c r="DH12" s="35" t="s">
        <v>204</v>
      </c>
      <c r="DI12" s="149">
        <v>1.9225487503433123</v>
      </c>
      <c r="DJ12" s="149">
        <v>17.757809157038942</v>
      </c>
      <c r="DK12" s="149">
        <v>71.920271242165825</v>
      </c>
      <c r="DL12" s="149">
        <v>128.68111575468947</v>
      </c>
      <c r="DM12" s="149">
        <v>105.78012844729882</v>
      </c>
      <c r="DN12" s="149">
        <v>21.492295214922951</v>
      </c>
      <c r="DO12" s="149">
        <v>1.7374307742425887</v>
      </c>
      <c r="DP12" s="149">
        <v>62.202297562342395</v>
      </c>
      <c r="DR12" s="35" t="s">
        <v>204</v>
      </c>
      <c r="DS12" s="149">
        <v>1.6402482090742982</v>
      </c>
      <c r="DT12" s="149">
        <v>12.712467270791965</v>
      </c>
      <c r="DU12" s="149">
        <v>55.417501512122378</v>
      </c>
      <c r="DV12" s="149">
        <v>123.80482985354898</v>
      </c>
      <c r="DW12" s="149">
        <v>99.255439478258836</v>
      </c>
      <c r="DX12" s="149">
        <v>24.218742012696591</v>
      </c>
      <c r="DY12" s="149">
        <v>2.3263240437311912</v>
      </c>
      <c r="DZ12" s="149">
        <v>56.35480586660136</v>
      </c>
    </row>
    <row r="13" spans="1:130" ht="20.5" x14ac:dyDescent="0.4">
      <c r="A13" s="151">
        <v>13</v>
      </c>
      <c r="B13" s="35" t="s">
        <v>205</v>
      </c>
      <c r="C13" s="149">
        <v>14.113657594595489</v>
      </c>
      <c r="D13" s="149">
        <v>60.740417415453628</v>
      </c>
      <c r="E13" s="149">
        <v>114.70992962881644</v>
      </c>
      <c r="F13" s="149">
        <v>94.199508382199454</v>
      </c>
      <c r="G13" s="149">
        <v>44.393639380894577</v>
      </c>
      <c r="H13" s="149">
        <v>10.061581224529007</v>
      </c>
      <c r="I13" s="149">
        <v>0.65651526369556068</v>
      </c>
      <c r="J13" s="149">
        <v>56.671788804524006</v>
      </c>
      <c r="L13" s="35" t="s">
        <v>205</v>
      </c>
      <c r="M13" s="149">
        <v>11.383211806470603</v>
      </c>
      <c r="N13" s="149">
        <v>61.663921886255757</v>
      </c>
      <c r="O13" s="149">
        <v>112.11603756239074</v>
      </c>
      <c r="P13" s="149">
        <v>100.28405001854091</v>
      </c>
      <c r="Q13" s="149">
        <v>49.714182484718364</v>
      </c>
      <c r="R13" s="149">
        <v>7.1307380917324057</v>
      </c>
      <c r="S13" s="149">
        <v>0.6520672802827524</v>
      </c>
      <c r="T13" s="149">
        <v>57.232251844130943</v>
      </c>
      <c r="V13" s="35" t="s">
        <v>205</v>
      </c>
      <c r="W13" s="149">
        <v>17.336297132716346</v>
      </c>
      <c r="X13" s="149">
        <v>63.587937127720345</v>
      </c>
      <c r="Y13" s="149">
        <v>105.33463633557344</v>
      </c>
      <c r="Z13" s="149">
        <v>99.020348397199299</v>
      </c>
      <c r="AA13" s="149">
        <v>43.513253365077496</v>
      </c>
      <c r="AB13" s="149">
        <v>11.331307330837369</v>
      </c>
      <c r="AC13" s="149">
        <v>0.64767916269917791</v>
      </c>
      <c r="AD13" s="149">
        <v>56.822785423924437</v>
      </c>
      <c r="AF13" s="35" t="s">
        <v>205</v>
      </c>
      <c r="AG13" s="149">
        <v>16.258576606905983</v>
      </c>
      <c r="AH13" s="149">
        <v>71.917303511120451</v>
      </c>
      <c r="AI13" s="149">
        <v>116.02949082188793</v>
      </c>
      <c r="AJ13" s="149">
        <v>107.88536181656706</v>
      </c>
      <c r="AK13" s="149">
        <v>50.749923601674737</v>
      </c>
      <c r="AL13" s="149">
        <v>9.2378253807471893</v>
      </c>
      <c r="AM13" s="149">
        <v>0</v>
      </c>
      <c r="AN13" s="149">
        <v>61.963796581910593</v>
      </c>
      <c r="AP13" s="35" t="s">
        <v>205</v>
      </c>
      <c r="AQ13" s="149">
        <v>14.571208758303987</v>
      </c>
      <c r="AR13" s="149">
        <v>70.421593431074214</v>
      </c>
      <c r="AS13" s="149">
        <v>110.02878024155153</v>
      </c>
      <c r="AT13" s="149">
        <v>100.07364654474921</v>
      </c>
      <c r="AU13" s="149">
        <v>44.765642164896775</v>
      </c>
      <c r="AV13" s="149">
        <v>12.813797109238797</v>
      </c>
      <c r="AW13" s="149">
        <v>0</v>
      </c>
      <c r="AX13" s="149">
        <v>58.675458929532127</v>
      </c>
      <c r="AZ13" s="35" t="s">
        <v>205</v>
      </c>
      <c r="BA13" s="149">
        <v>13.507232510882602</v>
      </c>
      <c r="BB13" s="149">
        <v>63.335535369651268</v>
      </c>
      <c r="BC13" s="149">
        <v>112.42052173652053</v>
      </c>
      <c r="BD13" s="149">
        <v>110.88662763567595</v>
      </c>
      <c r="BE13" s="149">
        <v>47.522307066271352</v>
      </c>
      <c r="BF13" s="149">
        <v>13.240964356604406</v>
      </c>
      <c r="BG13" s="149">
        <v>0</v>
      </c>
      <c r="BH13" s="149">
        <v>59.864384209474544</v>
      </c>
      <c r="BJ13" s="35" t="s">
        <v>205</v>
      </c>
      <c r="BK13" s="149">
        <v>8.9797390004943232</v>
      </c>
      <c r="BL13" s="149">
        <v>57.265867006491668</v>
      </c>
      <c r="BM13" s="149">
        <v>117.39960054971223</v>
      </c>
      <c r="BN13" s="149">
        <v>103.26059107846645</v>
      </c>
      <c r="BO13" s="149">
        <v>49.425128567141797</v>
      </c>
      <c r="BP13" s="149">
        <v>10.934869200681996</v>
      </c>
      <c r="BQ13" s="149">
        <v>0</v>
      </c>
      <c r="BR13" s="149">
        <v>57.439012260749415</v>
      </c>
      <c r="BT13" s="35" t="s">
        <v>205</v>
      </c>
      <c r="BU13" s="149">
        <v>14.653302010466122</v>
      </c>
      <c r="BV13" s="149">
        <v>67.950841711135141</v>
      </c>
      <c r="BW13" s="149">
        <v>119.86943997118119</v>
      </c>
      <c r="BX13" s="149">
        <v>107.95160509859105</v>
      </c>
      <c r="BY13" s="149">
        <v>52.817606162682409</v>
      </c>
      <c r="BZ13" s="149">
        <v>13.255072372352746</v>
      </c>
      <c r="CA13" s="149">
        <v>0</v>
      </c>
      <c r="CB13" s="149">
        <v>62.282187227257474</v>
      </c>
      <c r="CD13" s="35" t="s">
        <v>205</v>
      </c>
      <c r="CE13" s="149">
        <v>12.667946548583227</v>
      </c>
      <c r="CF13" s="149">
        <v>69.159608747133888</v>
      </c>
      <c r="CG13" s="149">
        <v>149.69788905195719</v>
      </c>
      <c r="CH13" s="149">
        <v>125.85014463484163</v>
      </c>
      <c r="CI13" s="149">
        <v>62.362085866345318</v>
      </c>
      <c r="CJ13" s="149">
        <v>16.646061684783373</v>
      </c>
      <c r="CK13" s="149">
        <v>0</v>
      </c>
      <c r="CL13" s="149">
        <v>71.971159378977958</v>
      </c>
      <c r="CN13" s="35" t="s">
        <v>205</v>
      </c>
      <c r="CO13" s="149">
        <v>11.127017614251994</v>
      </c>
      <c r="CP13" s="149">
        <v>74.238620879656679</v>
      </c>
      <c r="CQ13" s="149">
        <v>139.38669048292803</v>
      </c>
      <c r="CR13" s="149">
        <v>119.99916292923965</v>
      </c>
      <c r="CS13" s="149">
        <v>70.86960422594872</v>
      </c>
      <c r="CT13" s="149">
        <v>16.46434156486329</v>
      </c>
      <c r="CU13" s="149">
        <v>0.81463638118664261</v>
      </c>
      <c r="CV13" s="149">
        <v>71.407486940404041</v>
      </c>
      <c r="CX13" s="35" t="s">
        <v>205</v>
      </c>
      <c r="CY13" s="149">
        <v>13.717846364914069</v>
      </c>
      <c r="CZ13" s="149">
        <v>67.06708918231466</v>
      </c>
      <c r="DA13" s="149">
        <v>154.23513551230008</v>
      </c>
      <c r="DB13" s="149">
        <v>124.25800691657129</v>
      </c>
      <c r="DC13" s="149">
        <v>69.449867135524826</v>
      </c>
      <c r="DD13" s="149">
        <v>14.002622744715589</v>
      </c>
      <c r="DE13" s="149">
        <v>0.61132359759945232</v>
      </c>
      <c r="DF13" s="149">
        <v>73.016747644607449</v>
      </c>
      <c r="DH13" s="35" t="s">
        <v>205</v>
      </c>
      <c r="DI13" s="149">
        <v>9.2442801016870817</v>
      </c>
      <c r="DJ13" s="149">
        <v>68.230277185501066</v>
      </c>
      <c r="DK13" s="149">
        <v>154.19771485345257</v>
      </c>
      <c r="DL13" s="149">
        <v>126.88260779863833</v>
      </c>
      <c r="DM13" s="149">
        <v>63.230835859679523</v>
      </c>
      <c r="DN13" s="149">
        <v>15.175184110689578</v>
      </c>
      <c r="DO13" s="149">
        <v>0.88613203367301729</v>
      </c>
      <c r="DP13" s="149">
        <v>75.427286620176005</v>
      </c>
      <c r="DR13" s="35" t="s">
        <v>205</v>
      </c>
      <c r="DS13" s="149">
        <v>10.029190731382652</v>
      </c>
      <c r="DT13" s="149">
        <v>61.270874786381299</v>
      </c>
      <c r="DU13" s="149">
        <v>126.95826461092436</v>
      </c>
      <c r="DV13" s="149">
        <v>127.6440621685376</v>
      </c>
      <c r="DW13" s="149">
        <v>68.136441182469014</v>
      </c>
      <c r="DX13" s="149">
        <v>16.9318431239193</v>
      </c>
      <c r="DY13" s="149">
        <v>3.4279167021257693</v>
      </c>
      <c r="DZ13" s="149">
        <v>72.432734000195353</v>
      </c>
    </row>
    <row r="14" spans="1:130" ht="20.5" x14ac:dyDescent="0.4">
      <c r="A14" s="152">
        <v>14</v>
      </c>
      <c r="B14" s="35" t="s">
        <v>206</v>
      </c>
      <c r="C14" s="149">
        <v>12.196043827170998</v>
      </c>
      <c r="D14" s="149">
        <v>56.857015215004047</v>
      </c>
      <c r="E14" s="149">
        <v>100.77245846104258</v>
      </c>
      <c r="F14" s="149">
        <v>115.21676018212133</v>
      </c>
      <c r="G14" s="149">
        <v>55.514130984473113</v>
      </c>
      <c r="H14" s="149">
        <v>11.101134505591807</v>
      </c>
      <c r="I14" s="149" t="s">
        <v>196</v>
      </c>
      <c r="J14" s="149">
        <v>62.343171077424508</v>
      </c>
      <c r="L14" s="35" t="s">
        <v>206</v>
      </c>
      <c r="M14" s="149">
        <v>16.208397597033827</v>
      </c>
      <c r="N14" s="149">
        <v>56.259153716000661</v>
      </c>
      <c r="O14" s="149">
        <v>105.13671686141879</v>
      </c>
      <c r="P14" s="149">
        <v>109.32321609672982</v>
      </c>
      <c r="Q14" s="149">
        <v>53.17179540018671</v>
      </c>
      <c r="R14" s="149">
        <v>12.485150333527372</v>
      </c>
      <c r="S14" s="149">
        <v>0</v>
      </c>
      <c r="T14" s="149">
        <v>61.703649074916285</v>
      </c>
      <c r="V14" s="35" t="s">
        <v>206</v>
      </c>
      <c r="W14" s="149">
        <v>16.43047853768741</v>
      </c>
      <c r="X14" s="149">
        <v>55.240257283390093</v>
      </c>
      <c r="Y14" s="149">
        <v>109.6144914073386</v>
      </c>
      <c r="Z14" s="149">
        <v>112.75390355119525</v>
      </c>
      <c r="AA14" s="149">
        <v>55.030572540300163</v>
      </c>
      <c r="AB14" s="149">
        <v>12.076583210603829</v>
      </c>
      <c r="AC14" s="149">
        <v>0</v>
      </c>
      <c r="AD14" s="149">
        <v>62.742817876681556</v>
      </c>
      <c r="AF14" s="35" t="s">
        <v>206</v>
      </c>
      <c r="AG14" s="149">
        <v>15.023307193693784</v>
      </c>
      <c r="AH14" s="149">
        <v>52.184127912726453</v>
      </c>
      <c r="AI14" s="149">
        <v>94.372389249908807</v>
      </c>
      <c r="AJ14" s="149">
        <v>123.45613055564009</v>
      </c>
      <c r="AK14" s="149">
        <v>63.765000482748079</v>
      </c>
      <c r="AL14" s="149">
        <v>12.259181291750513</v>
      </c>
      <c r="AM14" s="149">
        <v>1.044811260283304</v>
      </c>
      <c r="AN14" s="149">
        <v>63.002080847105972</v>
      </c>
      <c r="AP14" s="35" t="s">
        <v>206</v>
      </c>
      <c r="AQ14" s="149">
        <v>16.05664947441889</v>
      </c>
      <c r="AR14" s="149">
        <v>50.522843148169649</v>
      </c>
      <c r="AS14" s="149">
        <v>101.83909120210514</v>
      </c>
      <c r="AT14" s="149">
        <v>122.81993126159122</v>
      </c>
      <c r="AU14" s="149">
        <v>63.05941273953956</v>
      </c>
      <c r="AV14" s="149">
        <v>14.174109397084811</v>
      </c>
      <c r="AW14" s="149">
        <v>1.0153438803556054</v>
      </c>
      <c r="AX14" s="149">
        <v>63.752050176365302</v>
      </c>
      <c r="AZ14" s="35" t="s">
        <v>206</v>
      </c>
      <c r="BA14" s="149">
        <v>13.891536975237253</v>
      </c>
      <c r="BB14" s="149">
        <v>66.949066661932832</v>
      </c>
      <c r="BC14" s="149">
        <v>93.485100480373873</v>
      </c>
      <c r="BD14" s="149">
        <v>127.2430227769775</v>
      </c>
      <c r="BE14" s="149">
        <v>66.448241325866277</v>
      </c>
      <c r="BF14" s="149">
        <v>14.908209923599204</v>
      </c>
      <c r="BG14" s="149">
        <v>0</v>
      </c>
      <c r="BH14" s="149">
        <v>65.3348303410867</v>
      </c>
      <c r="BJ14" s="35" t="s">
        <v>206</v>
      </c>
      <c r="BK14" s="149">
        <v>13.344534908261354</v>
      </c>
      <c r="BL14" s="149">
        <v>62.233227364206627</v>
      </c>
      <c r="BM14" s="149">
        <v>104.86968885530349</v>
      </c>
      <c r="BN14" s="149">
        <v>118.69093735372178</v>
      </c>
      <c r="BO14" s="149">
        <v>72.496935915281142</v>
      </c>
      <c r="BP14" s="149">
        <v>14.208522838119135</v>
      </c>
      <c r="BQ14" s="149">
        <v>0</v>
      </c>
      <c r="BR14" s="149">
        <v>65.243745810588919</v>
      </c>
      <c r="BT14" s="35" t="s">
        <v>206</v>
      </c>
      <c r="BU14" s="149">
        <v>12.421398885514645</v>
      </c>
      <c r="BV14" s="149">
        <v>64.476362302646265</v>
      </c>
      <c r="BW14" s="149">
        <v>104.22357017516332</v>
      </c>
      <c r="BX14" s="149">
        <v>123.99888469483763</v>
      </c>
      <c r="BY14" s="149">
        <v>80.883865589525911</v>
      </c>
      <c r="BZ14" s="149">
        <v>15.492877835756103</v>
      </c>
      <c r="CA14" s="149">
        <v>0</v>
      </c>
      <c r="CB14" s="149">
        <v>67.765677852419259</v>
      </c>
      <c r="CD14" s="35" t="s">
        <v>206</v>
      </c>
      <c r="CE14" s="149">
        <v>12.691016794626767</v>
      </c>
      <c r="CF14" s="149">
        <v>62.962961938994354</v>
      </c>
      <c r="CG14" s="149">
        <v>125.85245021301169</v>
      </c>
      <c r="CH14" s="149">
        <v>149.21331469383614</v>
      </c>
      <c r="CI14" s="149">
        <v>91.521445386915047</v>
      </c>
      <c r="CJ14" s="149">
        <v>15.89551563410687</v>
      </c>
      <c r="CK14" s="149">
        <v>0</v>
      </c>
      <c r="CL14" s="149">
        <v>76.760720441517691</v>
      </c>
      <c r="CN14" s="35" t="s">
        <v>206</v>
      </c>
      <c r="CO14" s="149">
        <v>12.574640209621062</v>
      </c>
      <c r="CP14" s="149">
        <v>53.031347337895426</v>
      </c>
      <c r="CQ14" s="149">
        <v>118.82705827331468</v>
      </c>
      <c r="CR14" s="149">
        <v>141.31414548577973</v>
      </c>
      <c r="CS14" s="149">
        <v>93.027830032548323</v>
      </c>
      <c r="CT14" s="149">
        <v>18.499008544493812</v>
      </c>
      <c r="CU14" s="149">
        <v>0</v>
      </c>
      <c r="CV14" s="149">
        <v>72.961647613609983</v>
      </c>
      <c r="CX14" s="35" t="s">
        <v>206</v>
      </c>
      <c r="CY14" s="149">
        <v>14.591065069983395</v>
      </c>
      <c r="CZ14" s="149">
        <v>59.506631595630751</v>
      </c>
      <c r="DA14" s="149">
        <v>134.25533067438863</v>
      </c>
      <c r="DB14" s="149">
        <v>131.15774548899859</v>
      </c>
      <c r="DC14" s="149">
        <v>96.36868629138776</v>
      </c>
      <c r="DD14" s="149">
        <v>19.247430422904067</v>
      </c>
      <c r="DE14" s="149">
        <v>0.89608397814326546</v>
      </c>
      <c r="DF14" s="149">
        <v>75.237895118131405</v>
      </c>
      <c r="DH14" s="35" t="s">
        <v>206</v>
      </c>
      <c r="DI14" s="149">
        <v>10.026995757809487</v>
      </c>
      <c r="DJ14" s="149">
        <v>49.222797927461144</v>
      </c>
      <c r="DK14" s="149">
        <v>107.32750935995722</v>
      </c>
      <c r="DL14" s="149">
        <v>138.0952380952381</v>
      </c>
      <c r="DM14" s="149">
        <v>95.211503559960917</v>
      </c>
      <c r="DN14" s="149">
        <v>25.435838811088882</v>
      </c>
      <c r="DO14" s="149">
        <v>0</v>
      </c>
      <c r="DP14" s="149">
        <v>73.031283710895366</v>
      </c>
      <c r="DR14" s="35" t="s">
        <v>206</v>
      </c>
      <c r="DS14" s="149">
        <v>11.531212660849683</v>
      </c>
      <c r="DT14" s="149">
        <v>39.960837379673883</v>
      </c>
      <c r="DU14" s="149">
        <v>109.2638964945599</v>
      </c>
      <c r="DV14" s="149">
        <v>139.07831534152299</v>
      </c>
      <c r="DW14" s="149">
        <v>89.634643210255945</v>
      </c>
      <c r="DX14" s="149">
        <v>19.469613585516235</v>
      </c>
      <c r="DY14" s="149">
        <v>1.2192424450938777</v>
      </c>
      <c r="DZ14" s="149">
        <v>69.894222537980284</v>
      </c>
    </row>
    <row r="15" spans="1:130" ht="20.5" x14ac:dyDescent="0.4">
      <c r="A15" s="151">
        <v>15</v>
      </c>
      <c r="B15" s="35" t="s">
        <v>207</v>
      </c>
      <c r="C15" s="149">
        <v>15.588432743534984</v>
      </c>
      <c r="D15" s="149">
        <v>63.780564596453054</v>
      </c>
      <c r="E15" s="149">
        <v>150.59011402102178</v>
      </c>
      <c r="F15" s="149">
        <v>106.53458597476337</v>
      </c>
      <c r="G15" s="149">
        <v>45.843657581155732</v>
      </c>
      <c r="H15" s="149">
        <v>7.8155158597132521</v>
      </c>
      <c r="I15" s="149" t="s">
        <v>196</v>
      </c>
      <c r="J15" s="149">
        <v>65.075419677722266</v>
      </c>
      <c r="L15" s="35" t="s">
        <v>207</v>
      </c>
      <c r="M15" s="149">
        <v>15.164629474926292</v>
      </c>
      <c r="N15" s="149">
        <v>72.11737253974708</v>
      </c>
      <c r="O15" s="149">
        <v>139.77978353783979</v>
      </c>
      <c r="P15" s="149">
        <v>118.29012324304905</v>
      </c>
      <c r="Q15" s="149">
        <v>47.730466510167034</v>
      </c>
      <c r="R15" s="149">
        <v>9.3045131502986074</v>
      </c>
      <c r="S15" s="149">
        <v>0.69918924261844517</v>
      </c>
      <c r="T15" s="149">
        <v>67.332704316397923</v>
      </c>
      <c r="V15" s="35" t="s">
        <v>207</v>
      </c>
      <c r="W15" s="149">
        <v>16.888284965544017</v>
      </c>
      <c r="X15" s="149">
        <v>70.501319261213723</v>
      </c>
      <c r="Y15" s="149">
        <v>131.581566636807</v>
      </c>
      <c r="Z15" s="149">
        <v>112.78260122066534</v>
      </c>
      <c r="AA15" s="149">
        <v>44.070993740889989</v>
      </c>
      <c r="AB15" s="149">
        <v>9.1975598310652273</v>
      </c>
      <c r="AC15" s="149">
        <v>0.66763102258818297</v>
      </c>
      <c r="AD15" s="149">
        <v>64.193426994480674</v>
      </c>
      <c r="AF15" s="35" t="s">
        <v>207</v>
      </c>
      <c r="AG15" s="149">
        <v>15.88396697832931</v>
      </c>
      <c r="AH15" s="149">
        <v>81.110740862876654</v>
      </c>
      <c r="AI15" s="149">
        <v>121.13245167713322</v>
      </c>
      <c r="AJ15" s="149">
        <v>122.76760030484327</v>
      </c>
      <c r="AK15" s="149">
        <v>53.187611545674066</v>
      </c>
      <c r="AL15" s="149">
        <v>7.8235684742652465</v>
      </c>
      <c r="AM15" s="149">
        <v>0.63879856296731996</v>
      </c>
      <c r="AN15" s="149">
        <v>66.95525256592191</v>
      </c>
      <c r="AP15" s="35" t="s">
        <v>207</v>
      </c>
      <c r="AQ15" s="149">
        <v>16.41729427278521</v>
      </c>
      <c r="AR15" s="149">
        <v>78.642570051986468</v>
      </c>
      <c r="AS15" s="149">
        <v>128.19321957138871</v>
      </c>
      <c r="AT15" s="149">
        <v>121.91398514408709</v>
      </c>
      <c r="AU15" s="149">
        <v>49.057403357439121</v>
      </c>
      <c r="AV15" s="149">
        <v>9.5323393395236593</v>
      </c>
      <c r="AW15" s="149">
        <v>0</v>
      </c>
      <c r="AX15" s="149">
        <v>66.865928153016966</v>
      </c>
      <c r="AZ15" s="35" t="s">
        <v>207</v>
      </c>
      <c r="BA15" s="149">
        <v>17.494280465225255</v>
      </c>
      <c r="BB15" s="149">
        <v>81.430643596669782</v>
      </c>
      <c r="BC15" s="149">
        <v>116.92069376244801</v>
      </c>
      <c r="BD15" s="149">
        <v>125.40733666853382</v>
      </c>
      <c r="BE15" s="149">
        <v>56.189942296771008</v>
      </c>
      <c r="BF15" s="149">
        <v>7.3710417254203842</v>
      </c>
      <c r="BG15" s="149">
        <v>0.58801064948154502</v>
      </c>
      <c r="BH15" s="149">
        <v>66.989459194342317</v>
      </c>
      <c r="BJ15" s="35" t="s">
        <v>207</v>
      </c>
      <c r="BK15" s="149">
        <v>13.952430609184484</v>
      </c>
      <c r="BL15" s="149">
        <v>83.160727045535509</v>
      </c>
      <c r="BM15" s="149">
        <v>124.79720700134935</v>
      </c>
      <c r="BN15" s="149">
        <v>128.4065076249137</v>
      </c>
      <c r="BO15" s="149">
        <v>56.817933727805993</v>
      </c>
      <c r="BP15" s="149">
        <v>10.662485840716331</v>
      </c>
      <c r="BQ15" s="149">
        <v>0</v>
      </c>
      <c r="BR15" s="149">
        <v>68.828846127588989</v>
      </c>
      <c r="BT15" s="35" t="s">
        <v>207</v>
      </c>
      <c r="BU15" s="149">
        <v>14.127940670502756</v>
      </c>
      <c r="BV15" s="149">
        <v>85.720527248926359</v>
      </c>
      <c r="BW15" s="149">
        <v>125.48987146817781</v>
      </c>
      <c r="BX15" s="149">
        <v>122.47082182148984</v>
      </c>
      <c r="BY15" s="149">
        <v>59.177633120322852</v>
      </c>
      <c r="BZ15" s="149">
        <v>11.99144563475302</v>
      </c>
      <c r="CA15" s="149">
        <v>0</v>
      </c>
      <c r="CB15" s="149">
        <v>68.776315331457724</v>
      </c>
      <c r="CD15" s="35" t="s">
        <v>207</v>
      </c>
      <c r="CE15" s="149">
        <v>17.122567576594026</v>
      </c>
      <c r="CF15" s="149">
        <v>94.155445096895804</v>
      </c>
      <c r="CG15" s="149">
        <v>138.78876033601875</v>
      </c>
      <c r="CH15" s="149">
        <v>134.49172506407677</v>
      </c>
      <c r="CI15" s="149">
        <v>65.261785179700055</v>
      </c>
      <c r="CJ15" s="149">
        <v>10.889293224845826</v>
      </c>
      <c r="CK15" s="149">
        <v>0</v>
      </c>
      <c r="CL15" s="149">
        <v>75.395663415741424</v>
      </c>
      <c r="CN15" s="35" t="s">
        <v>207</v>
      </c>
      <c r="CO15" s="149">
        <v>15.635164310761104</v>
      </c>
      <c r="CP15" s="149">
        <v>100.66085210427767</v>
      </c>
      <c r="CQ15" s="149">
        <v>140.46159536001244</v>
      </c>
      <c r="CR15" s="149">
        <v>130.82865530738883</v>
      </c>
      <c r="CS15" s="149">
        <v>72.575225590823649</v>
      </c>
      <c r="CT15" s="149">
        <v>15.827126357617551</v>
      </c>
      <c r="CU15" s="149">
        <v>0.85961595473571306</v>
      </c>
      <c r="CV15" s="149">
        <v>77.86771787531525</v>
      </c>
      <c r="CX15" s="35" t="s">
        <v>207</v>
      </c>
      <c r="CY15" s="149">
        <v>11.85976662503276</v>
      </c>
      <c r="CZ15" s="149">
        <v>93.089659646297861</v>
      </c>
      <c r="DA15" s="149">
        <v>139.43352209608051</v>
      </c>
      <c r="DB15" s="149">
        <v>122.5576354781919</v>
      </c>
      <c r="DC15" s="149">
        <v>56.353934605117345</v>
      </c>
      <c r="DD15" s="149">
        <v>12.880288235284292</v>
      </c>
      <c r="DE15" s="149">
        <v>0</v>
      </c>
      <c r="DF15" s="149">
        <v>71.020054989781471</v>
      </c>
      <c r="DH15" s="35" t="s">
        <v>207</v>
      </c>
      <c r="DI15" s="149">
        <v>11.525532255482631</v>
      </c>
      <c r="DJ15" s="149">
        <v>76.023391812865498</v>
      </c>
      <c r="DK15" s="149">
        <v>149.6434855079174</v>
      </c>
      <c r="DL15" s="149">
        <v>132.47599753369155</v>
      </c>
      <c r="DM15" s="149">
        <v>63.298167684619656</v>
      </c>
      <c r="DN15" s="149">
        <v>11.400128452151574</v>
      </c>
      <c r="DO15" s="149">
        <v>0.5527915975677169</v>
      </c>
      <c r="DP15" s="149">
        <v>71.385308824565101</v>
      </c>
      <c r="DR15" s="35" t="s">
        <v>207</v>
      </c>
      <c r="DS15" s="149">
        <v>9.0008141336577498</v>
      </c>
      <c r="DT15" s="149">
        <v>63.527936661914985</v>
      </c>
      <c r="DU15" s="149">
        <v>135.72470404234454</v>
      </c>
      <c r="DV15" s="149">
        <v>132.55319910338983</v>
      </c>
      <c r="DW15" s="149">
        <v>58.3776434312487</v>
      </c>
      <c r="DX15" s="149">
        <v>12.507807814585929</v>
      </c>
      <c r="DY15" s="149">
        <v>1.4327138717523034</v>
      </c>
      <c r="DZ15" s="149">
        <v>67.262477611129256</v>
      </c>
    </row>
    <row r="16" spans="1:130" ht="20.5" x14ac:dyDescent="0.4">
      <c r="A16" s="151">
        <v>16</v>
      </c>
      <c r="B16" s="35" t="s">
        <v>208</v>
      </c>
      <c r="C16" s="149">
        <v>6.7911755222581434</v>
      </c>
      <c r="D16" s="149">
        <v>42.134929673385287</v>
      </c>
      <c r="E16" s="149">
        <v>92.172049934092726</v>
      </c>
      <c r="F16" s="149">
        <v>111.17058269748702</v>
      </c>
      <c r="G16" s="149">
        <v>50.756124116841278</v>
      </c>
      <c r="H16" s="149">
        <v>9.2205231827700018</v>
      </c>
      <c r="I16" s="149">
        <v>0.68521275356921663</v>
      </c>
      <c r="J16" s="149">
        <v>55.386604595888137</v>
      </c>
      <c r="L16" s="35" t="s">
        <v>208</v>
      </c>
      <c r="M16" s="149">
        <v>8.4912459162318132</v>
      </c>
      <c r="N16" s="149">
        <v>35.01498522819751</v>
      </c>
      <c r="O16" s="149">
        <v>98.987783180146437</v>
      </c>
      <c r="P16" s="149">
        <v>109.0451692434586</v>
      </c>
      <c r="Q16" s="149">
        <v>53.804167135352749</v>
      </c>
      <c r="R16" s="149">
        <v>9.1520697660350869</v>
      </c>
      <c r="S16" s="149">
        <v>0</v>
      </c>
      <c r="T16" s="149">
        <v>55.459465222465695</v>
      </c>
      <c r="V16" s="35" t="s">
        <v>208</v>
      </c>
      <c r="W16" s="149">
        <v>8.4314941103533787</v>
      </c>
      <c r="X16" s="149">
        <v>34.287065500118231</v>
      </c>
      <c r="Y16" s="149">
        <v>93.790620937906212</v>
      </c>
      <c r="Z16" s="149">
        <v>114.83430259392597</v>
      </c>
      <c r="AA16" s="149">
        <v>51.578137028483447</v>
      </c>
      <c r="AB16" s="149">
        <v>10.072084526513281</v>
      </c>
      <c r="AC16" s="149">
        <v>0</v>
      </c>
      <c r="AD16" s="149">
        <v>54.910498306724726</v>
      </c>
      <c r="AF16" s="35" t="s">
        <v>208</v>
      </c>
      <c r="AG16" s="149">
        <v>8.1263250845604684</v>
      </c>
      <c r="AH16" s="149">
        <v>29.069504606903827</v>
      </c>
      <c r="AI16" s="149">
        <v>89.731296206362359</v>
      </c>
      <c r="AJ16" s="149">
        <v>128.11666885264736</v>
      </c>
      <c r="AK16" s="149">
        <v>67.651209628709907</v>
      </c>
      <c r="AL16" s="149">
        <v>12.743062800744138</v>
      </c>
      <c r="AM16" s="149">
        <v>0.64296292552965895</v>
      </c>
      <c r="AN16" s="149">
        <v>59.031382583129236</v>
      </c>
      <c r="AP16" s="35" t="s">
        <v>208</v>
      </c>
      <c r="AQ16" s="149">
        <v>7.091760886604324</v>
      </c>
      <c r="AR16" s="149">
        <v>32.361110202823362</v>
      </c>
      <c r="AS16" s="149">
        <v>90.091949474894562</v>
      </c>
      <c r="AT16" s="149">
        <v>132.5880489510576</v>
      </c>
      <c r="AU16" s="149">
        <v>60.61661996046125</v>
      </c>
      <c r="AV16" s="149">
        <v>12.650519094408143</v>
      </c>
      <c r="AW16" s="149">
        <v>1.2600283084924395</v>
      </c>
      <c r="AX16" s="149">
        <v>58.728218482818392</v>
      </c>
      <c r="AZ16" s="35" t="s">
        <v>208</v>
      </c>
      <c r="BA16" s="149">
        <v>6.8000305624280974</v>
      </c>
      <c r="BB16" s="149">
        <v>28.802694848447889</v>
      </c>
      <c r="BC16" s="149">
        <v>85.4485313208219</v>
      </c>
      <c r="BD16" s="149">
        <v>144.43625108868315</v>
      </c>
      <c r="BE16" s="149">
        <v>67.842386222127374</v>
      </c>
      <c r="BF16" s="149">
        <v>11.206768792495357</v>
      </c>
      <c r="BG16" s="149">
        <v>1.0292944047890373</v>
      </c>
      <c r="BH16" s="149">
        <v>60.332408060016036</v>
      </c>
      <c r="BJ16" s="35" t="s">
        <v>208</v>
      </c>
      <c r="BK16" s="149">
        <v>3.3767448158776068</v>
      </c>
      <c r="BL16" s="149">
        <v>25.955927139887489</v>
      </c>
      <c r="BM16" s="149">
        <v>93.814019186260111</v>
      </c>
      <c r="BN16" s="149">
        <v>133.75236844619883</v>
      </c>
      <c r="BO16" s="149">
        <v>69.033164907691742</v>
      </c>
      <c r="BP16" s="149">
        <v>14.579613661407489</v>
      </c>
      <c r="BQ16" s="149">
        <v>0</v>
      </c>
      <c r="BR16" s="149">
        <v>59.092192568427649</v>
      </c>
      <c r="BT16" s="35" t="s">
        <v>208</v>
      </c>
      <c r="BU16" s="149">
        <v>5.5097990429057733</v>
      </c>
      <c r="BV16" s="149">
        <v>25.470549029934581</v>
      </c>
      <c r="BW16" s="149">
        <v>93.879070798027939</v>
      </c>
      <c r="BX16" s="149">
        <v>142.89568285352314</v>
      </c>
      <c r="BY16" s="149">
        <v>79.241180433645468</v>
      </c>
      <c r="BZ16" s="149">
        <v>15.237884250370371</v>
      </c>
      <c r="CA16" s="149">
        <v>0</v>
      </c>
      <c r="CB16" s="149">
        <v>62.753477683488214</v>
      </c>
      <c r="CD16" s="35" t="s">
        <v>208</v>
      </c>
      <c r="CE16" s="149">
        <v>3.3336041285975577</v>
      </c>
      <c r="CF16" s="149">
        <v>29.576544301644166</v>
      </c>
      <c r="CG16" s="149">
        <v>89.634278984368237</v>
      </c>
      <c r="CH16" s="149">
        <v>154.36401981290848</v>
      </c>
      <c r="CI16" s="149">
        <v>86.733302054673416</v>
      </c>
      <c r="CJ16" s="149">
        <v>17.119006303999118</v>
      </c>
      <c r="CK16" s="149">
        <v>0</v>
      </c>
      <c r="CL16" s="149">
        <v>65.647578766630858</v>
      </c>
      <c r="CN16" s="35" t="s">
        <v>208</v>
      </c>
      <c r="CO16" s="149">
        <v>3.3136590892400712</v>
      </c>
      <c r="CP16" s="149">
        <v>23.130441867623919</v>
      </c>
      <c r="CQ16" s="149">
        <v>92.856939160246668</v>
      </c>
      <c r="CR16" s="149">
        <v>153.23143965357323</v>
      </c>
      <c r="CS16" s="149">
        <v>94.301583548263991</v>
      </c>
      <c r="CT16" s="149">
        <v>17.281794776232644</v>
      </c>
      <c r="CU16" s="149">
        <v>0</v>
      </c>
      <c r="CV16" s="149">
        <v>65.794258825354191</v>
      </c>
      <c r="CX16" s="35" t="s">
        <v>208</v>
      </c>
      <c r="CY16" s="149">
        <v>5.6740830745588182</v>
      </c>
      <c r="CZ16" s="149">
        <v>18.81931934422343</v>
      </c>
      <c r="DA16" s="149">
        <v>96.666727927527475</v>
      </c>
      <c r="DB16" s="149">
        <v>147.31914309736757</v>
      </c>
      <c r="DC16" s="149">
        <v>87.622407057277641</v>
      </c>
      <c r="DD16" s="149">
        <v>17.462558005938206</v>
      </c>
      <c r="DE16" s="149">
        <v>0.56165048562288344</v>
      </c>
      <c r="DF16" s="149">
        <v>63.894615798507665</v>
      </c>
      <c r="DH16" s="35" t="s">
        <v>208</v>
      </c>
      <c r="DI16" s="149">
        <v>4.0099068286354527</v>
      </c>
      <c r="DJ16" s="149">
        <v>21.704725299570427</v>
      </c>
      <c r="DK16" s="149">
        <v>105.13608428446005</v>
      </c>
      <c r="DL16" s="149">
        <v>134.58325598663447</v>
      </c>
      <c r="DM16" s="149">
        <v>86.222065810311463</v>
      </c>
      <c r="DN16" s="149">
        <v>21.675619639996231</v>
      </c>
      <c r="DO16" s="149">
        <v>2.7731009210656632</v>
      </c>
      <c r="DP16" s="149">
        <v>65.41866594579983</v>
      </c>
      <c r="DR16" s="35" t="s">
        <v>208</v>
      </c>
      <c r="DS16" s="149">
        <v>4.8026146925704634</v>
      </c>
      <c r="DT16" s="149">
        <v>20.80202472447564</v>
      </c>
      <c r="DU16" s="149">
        <v>77.829140616279773</v>
      </c>
      <c r="DV16" s="149">
        <v>140.00551755702</v>
      </c>
      <c r="DW16" s="149">
        <v>88.405600105601593</v>
      </c>
      <c r="DX16" s="149">
        <v>17.304459765003397</v>
      </c>
      <c r="DY16" s="149">
        <v>2.0835014465903043</v>
      </c>
      <c r="DZ16" s="149">
        <v>61.349314376875668</v>
      </c>
    </row>
    <row r="17" spans="1:130" ht="20.5" x14ac:dyDescent="0.4">
      <c r="A17" s="151">
        <v>17</v>
      </c>
      <c r="B17" s="35" t="s">
        <v>209</v>
      </c>
      <c r="C17" s="149">
        <v>5.9204327788706363</v>
      </c>
      <c r="D17" s="149">
        <v>40.637977352621895</v>
      </c>
      <c r="E17" s="149">
        <v>135.75155844252504</v>
      </c>
      <c r="F17" s="149">
        <v>112.98635366263851</v>
      </c>
      <c r="G17" s="149">
        <v>48.07922801791775</v>
      </c>
      <c r="H17" s="149">
        <v>6.971958067485013</v>
      </c>
      <c r="I17" s="149" t="s">
        <v>196</v>
      </c>
      <c r="J17" s="149">
        <v>57.438547605069928</v>
      </c>
      <c r="L17" s="35" t="s">
        <v>209</v>
      </c>
      <c r="M17" s="149">
        <v>6.981479573956153</v>
      </c>
      <c r="N17" s="149">
        <v>33.333317318761878</v>
      </c>
      <c r="O17" s="149">
        <v>133.89349728523104</v>
      </c>
      <c r="P17" s="149">
        <v>127.06873717904176</v>
      </c>
      <c r="Q17" s="149">
        <v>44.034745258709677</v>
      </c>
      <c r="R17" s="149">
        <v>7.3219643867101594</v>
      </c>
      <c r="S17" s="149">
        <v>0</v>
      </c>
      <c r="T17" s="149">
        <v>57.874638140685846</v>
      </c>
      <c r="V17" s="35" t="s">
        <v>209</v>
      </c>
      <c r="W17" s="149">
        <v>5.537197463606323</v>
      </c>
      <c r="X17" s="149">
        <v>37.511164036915751</v>
      </c>
      <c r="Y17" s="149">
        <v>109.89226248775711</v>
      </c>
      <c r="Z17" s="149">
        <v>123.29836122431284</v>
      </c>
      <c r="AA17" s="149">
        <v>49.874055415617129</v>
      </c>
      <c r="AB17" s="149">
        <v>5.8386854616732</v>
      </c>
      <c r="AC17" s="149">
        <v>0</v>
      </c>
      <c r="AD17" s="149">
        <v>54.516109749536731</v>
      </c>
      <c r="AF17" s="35" t="s">
        <v>209</v>
      </c>
      <c r="AG17" s="149">
        <v>6.0597510230953473</v>
      </c>
      <c r="AH17" s="149">
        <v>31.587222988993283</v>
      </c>
      <c r="AI17" s="149">
        <v>120.73042453211515</v>
      </c>
      <c r="AJ17" s="149">
        <v>135.58986730531549</v>
      </c>
      <c r="AK17" s="149">
        <v>54.400516827278494</v>
      </c>
      <c r="AL17" s="149">
        <v>9.3650438534869078</v>
      </c>
      <c r="AM17" s="149">
        <v>0</v>
      </c>
      <c r="AN17" s="149">
        <v>58.690520602229725</v>
      </c>
      <c r="AP17" s="35" t="s">
        <v>209</v>
      </c>
      <c r="AQ17" s="149">
        <v>4.8016362659278773</v>
      </c>
      <c r="AR17" s="149">
        <v>33.36245944032224</v>
      </c>
      <c r="AS17" s="149">
        <v>107.61388846983232</v>
      </c>
      <c r="AT17" s="149">
        <v>143.93016109728887</v>
      </c>
      <c r="AU17" s="149">
        <v>54.224006319337597</v>
      </c>
      <c r="AV17" s="149">
        <v>10.226547563449405</v>
      </c>
      <c r="AW17" s="149">
        <v>0.52022608141520399</v>
      </c>
      <c r="AX17" s="149">
        <v>58.14110033999151</v>
      </c>
      <c r="AZ17" s="35" t="s">
        <v>209</v>
      </c>
      <c r="BA17" s="149">
        <v>6.0333166151809703</v>
      </c>
      <c r="BB17" s="149">
        <v>26.850823308031732</v>
      </c>
      <c r="BC17" s="149">
        <v>110.60767958495703</v>
      </c>
      <c r="BD17" s="149">
        <v>130.67954980912691</v>
      </c>
      <c r="BE17" s="149">
        <v>53.877021159979925</v>
      </c>
      <c r="BF17" s="149">
        <v>7.5629602903717199</v>
      </c>
      <c r="BG17" s="149">
        <v>0.51638797345437193</v>
      </c>
      <c r="BH17" s="149">
        <v>54.799203267676347</v>
      </c>
      <c r="BJ17" s="35" t="s">
        <v>209</v>
      </c>
      <c r="BK17" s="149">
        <v>6.3743142800807373</v>
      </c>
      <c r="BL17" s="149">
        <v>31.484172842744982</v>
      </c>
      <c r="BM17" s="149">
        <v>97.609668207379897</v>
      </c>
      <c r="BN17" s="149">
        <v>132.9665020453977</v>
      </c>
      <c r="BO17" s="149">
        <v>66.272719359303309</v>
      </c>
      <c r="BP17" s="149">
        <v>7.75032527212191</v>
      </c>
      <c r="BQ17" s="149">
        <v>0</v>
      </c>
      <c r="BR17" s="149">
        <v>55.895800161245113</v>
      </c>
      <c r="BT17" s="35" t="s">
        <v>209</v>
      </c>
      <c r="BU17" s="149">
        <v>5.4770725552730832</v>
      </c>
      <c r="BV17" s="149">
        <v>32.264187952157492</v>
      </c>
      <c r="BW17" s="149">
        <v>98.416473197073074</v>
      </c>
      <c r="BX17" s="149">
        <v>131.05762068365155</v>
      </c>
      <c r="BY17" s="149">
        <v>59.823923808484722</v>
      </c>
      <c r="BZ17" s="149">
        <v>9.9655118009319068</v>
      </c>
      <c r="CA17" s="149">
        <v>0</v>
      </c>
      <c r="CB17" s="149">
        <v>54.708358562339832</v>
      </c>
      <c r="CD17" s="35" t="s">
        <v>209</v>
      </c>
      <c r="CE17" s="149">
        <v>6.4051638436467524</v>
      </c>
      <c r="CF17" s="149">
        <v>32.154560263505651</v>
      </c>
      <c r="CG17" s="149">
        <v>105.26563174984804</v>
      </c>
      <c r="CH17" s="149">
        <v>139.70420420704934</v>
      </c>
      <c r="CI17" s="149">
        <v>65.463761950978991</v>
      </c>
      <c r="CJ17" s="149">
        <v>10.681786834836812</v>
      </c>
      <c r="CK17" s="149">
        <v>0</v>
      </c>
      <c r="CL17" s="149">
        <v>58.373600166526082</v>
      </c>
      <c r="CN17" s="35" t="s">
        <v>209</v>
      </c>
      <c r="CO17" s="149">
        <v>8.4214715538148699</v>
      </c>
      <c r="CP17" s="149">
        <v>30.913419659036872</v>
      </c>
      <c r="CQ17" s="149">
        <v>111.90647615668938</v>
      </c>
      <c r="CR17" s="149">
        <v>131.71273844229501</v>
      </c>
      <c r="CS17" s="149">
        <v>69.704124274351827</v>
      </c>
      <c r="CT17" s="149">
        <v>7.9995086737940539</v>
      </c>
      <c r="CU17" s="149">
        <v>1.0251666674324689</v>
      </c>
      <c r="CV17" s="149">
        <v>58.641917947115481</v>
      </c>
      <c r="CX17" s="35" t="s">
        <v>209</v>
      </c>
      <c r="CY17" s="149">
        <v>5.2852284370415692</v>
      </c>
      <c r="CZ17" s="149">
        <v>29.653472960060075</v>
      </c>
      <c r="DA17" s="149">
        <v>92.533315239209458</v>
      </c>
      <c r="DB17" s="149">
        <v>133.77651495029679</v>
      </c>
      <c r="DC17" s="149">
        <v>68.707821134236411</v>
      </c>
      <c r="DD17" s="149">
        <v>11.88163439251533</v>
      </c>
      <c r="DE17" s="149">
        <v>1.0079682609446061</v>
      </c>
      <c r="DF17" s="149">
        <v>55.769173224686448</v>
      </c>
      <c r="DH17" s="35" t="s">
        <v>209</v>
      </c>
      <c r="DI17" s="149">
        <v>4.5489006823351019</v>
      </c>
      <c r="DJ17" s="149">
        <v>26.598651849152851</v>
      </c>
      <c r="DK17" s="149">
        <v>103.9121059657049</v>
      </c>
      <c r="DL17" s="149">
        <v>140.12251148545178</v>
      </c>
      <c r="DM17" s="149">
        <v>61.411074693807137</v>
      </c>
      <c r="DN17" s="149">
        <v>13.890065215550097</v>
      </c>
      <c r="DO17" s="149">
        <v>1.678556441460344</v>
      </c>
      <c r="DP17" s="149">
        <v>55.962791817812366</v>
      </c>
      <c r="DR17" s="35" t="s">
        <v>209</v>
      </c>
      <c r="DS17" s="149">
        <v>3.9489800429883624</v>
      </c>
      <c r="DT17" s="149">
        <v>22.655680359314097</v>
      </c>
      <c r="DU17" s="149">
        <v>78.300460675249681</v>
      </c>
      <c r="DV17" s="149">
        <v>138.14371769490188</v>
      </c>
      <c r="DW17" s="149">
        <v>73.345019450894043</v>
      </c>
      <c r="DX17" s="149">
        <v>14.434292409096729</v>
      </c>
      <c r="DY17" s="149">
        <v>0.83374721110465255</v>
      </c>
      <c r="DZ17" s="149">
        <v>52.762466952418286</v>
      </c>
    </row>
    <row r="18" spans="1:130" ht="20.5" x14ac:dyDescent="0.4">
      <c r="A18" s="152">
        <v>18</v>
      </c>
      <c r="B18" s="35" t="s">
        <v>210</v>
      </c>
      <c r="C18" s="149">
        <v>1.2443541796187529</v>
      </c>
      <c r="D18" s="149">
        <v>12.170262348637729</v>
      </c>
      <c r="E18" s="149">
        <v>68.592809790267268</v>
      </c>
      <c r="F18" s="149">
        <v>104.82621654186603</v>
      </c>
      <c r="G18" s="149">
        <v>61.052128429846917</v>
      </c>
      <c r="H18" s="149">
        <v>9.2774655715027681</v>
      </c>
      <c r="I18" s="149">
        <v>0.76118514743427812</v>
      </c>
      <c r="J18" s="149">
        <v>42.455172353673717</v>
      </c>
      <c r="L18" s="35" t="s">
        <v>210</v>
      </c>
      <c r="M18" s="149">
        <v>1.7427786667157552</v>
      </c>
      <c r="N18" s="149">
        <v>13.258771716569056</v>
      </c>
      <c r="O18" s="149">
        <v>73.785538796215832</v>
      </c>
      <c r="P18" s="149">
        <v>124.93519304870793</v>
      </c>
      <c r="Q18" s="149">
        <v>61.99424610140553</v>
      </c>
      <c r="R18" s="149">
        <v>12.102953216025478</v>
      </c>
      <c r="S18" s="149">
        <v>0</v>
      </c>
      <c r="T18" s="149">
        <v>47.244514927624863</v>
      </c>
      <c r="V18" s="35" t="s">
        <v>210</v>
      </c>
      <c r="W18" s="149">
        <v>1.9925280199252802</v>
      </c>
      <c r="X18" s="149">
        <v>13.103187602368653</v>
      </c>
      <c r="Y18" s="149">
        <v>69.751662369385258</v>
      </c>
      <c r="Z18" s="149">
        <v>116.81643132220795</v>
      </c>
      <c r="AA18" s="149">
        <v>55.310013890642757</v>
      </c>
      <c r="AB18" s="149">
        <v>10.560422416896674</v>
      </c>
      <c r="AC18" s="149">
        <v>0.74156470152020759</v>
      </c>
      <c r="AD18" s="149">
        <v>43.817805732618517</v>
      </c>
      <c r="AF18" s="35" t="s">
        <v>210</v>
      </c>
      <c r="AG18" s="149">
        <v>2.7408007066832458</v>
      </c>
      <c r="AH18" s="149">
        <v>11.930004944663317</v>
      </c>
      <c r="AI18" s="149">
        <v>62.991752738344289</v>
      </c>
      <c r="AJ18" s="149">
        <v>133.71647524665897</v>
      </c>
      <c r="AK18" s="149">
        <v>72.592092434788128</v>
      </c>
      <c r="AL18" s="149">
        <v>11.423738392765108</v>
      </c>
      <c r="AM18" s="149">
        <v>0.73212895736614325</v>
      </c>
      <c r="AN18" s="149">
        <v>48.371320256281123</v>
      </c>
      <c r="AP18" s="35" t="s">
        <v>210</v>
      </c>
      <c r="AQ18" s="149">
        <v>0.74778442620082908</v>
      </c>
      <c r="AR18" s="149">
        <v>10.483808248340402</v>
      </c>
      <c r="AS18" s="149">
        <v>54.138555768020737</v>
      </c>
      <c r="AT18" s="149">
        <v>146.06206005188395</v>
      </c>
      <c r="AU18" s="149">
        <v>61.17885141503637</v>
      </c>
      <c r="AV18" s="149">
        <v>11.092613498438139</v>
      </c>
      <c r="AW18" s="149">
        <v>0</v>
      </c>
      <c r="AX18" s="149">
        <v>46.121093918504265</v>
      </c>
      <c r="AZ18" s="35" t="s">
        <v>210</v>
      </c>
      <c r="BA18" s="149">
        <v>0.9974373078363461</v>
      </c>
      <c r="BB18" s="149">
        <v>12.107351692347232</v>
      </c>
      <c r="BC18" s="149">
        <v>67.465772211107691</v>
      </c>
      <c r="BD18" s="149">
        <v>141.10620229630334</v>
      </c>
      <c r="BE18" s="149">
        <v>70.217971328893157</v>
      </c>
      <c r="BF18" s="149">
        <v>12.405406794559728</v>
      </c>
      <c r="BG18" s="149">
        <v>0.71395996009354279</v>
      </c>
      <c r="BH18" s="149">
        <v>49.378246684812872</v>
      </c>
      <c r="BJ18" s="35" t="s">
        <v>210</v>
      </c>
      <c r="BK18" s="149">
        <v>1.2472862768722059</v>
      </c>
      <c r="BL18" s="149">
        <v>15.052872225238131</v>
      </c>
      <c r="BM18" s="149">
        <v>57.617922822501129</v>
      </c>
      <c r="BN18" s="149">
        <v>132.49100478007571</v>
      </c>
      <c r="BO18" s="149">
        <v>74.028140102499009</v>
      </c>
      <c r="BP18" s="149">
        <v>14.857435127122194</v>
      </c>
      <c r="BQ18" s="149">
        <v>0</v>
      </c>
      <c r="BR18" s="149">
        <v>48.014593777514335</v>
      </c>
      <c r="BT18" s="35" t="s">
        <v>210</v>
      </c>
      <c r="BU18" s="149">
        <v>1.2477763036846252</v>
      </c>
      <c r="BV18" s="149">
        <v>12.551541180036265</v>
      </c>
      <c r="BW18" s="149">
        <v>62.170863606815878</v>
      </c>
      <c r="BX18" s="149">
        <v>125.83210075915748</v>
      </c>
      <c r="BY18" s="149">
        <v>72.97449664632471</v>
      </c>
      <c r="BZ18" s="149">
        <v>15.427534536129397</v>
      </c>
      <c r="CA18" s="149">
        <v>0</v>
      </c>
      <c r="CB18" s="149">
        <v>46.986942860884099</v>
      </c>
      <c r="CD18" s="35" t="s">
        <v>210</v>
      </c>
      <c r="CE18" s="149">
        <v>1.5063657999075388</v>
      </c>
      <c r="CF18" s="149">
        <v>9.4040047003378238</v>
      </c>
      <c r="CG18" s="149">
        <v>68.853398953958518</v>
      </c>
      <c r="CH18" s="149">
        <v>140.13843911778119</v>
      </c>
      <c r="CI18" s="149">
        <v>78.580947257553234</v>
      </c>
      <c r="CJ18" s="149">
        <v>13.888966710060663</v>
      </c>
      <c r="CK18" s="149">
        <v>0</v>
      </c>
      <c r="CL18" s="149">
        <v>49.90723231234913</v>
      </c>
      <c r="CN18" s="35" t="s">
        <v>210</v>
      </c>
      <c r="CO18" s="149">
        <v>2.5258495238311922</v>
      </c>
      <c r="CP18" s="149">
        <v>8.3505540309282615</v>
      </c>
      <c r="CQ18" s="149">
        <v>66.129081802576593</v>
      </c>
      <c r="CR18" s="149">
        <v>127.18144496241391</v>
      </c>
      <c r="CS18" s="149">
        <v>79.286302502982238</v>
      </c>
      <c r="CT18" s="149">
        <v>14.830758639219216</v>
      </c>
      <c r="CU18" s="149">
        <v>0.68342169196801694</v>
      </c>
      <c r="CV18" s="149">
        <v>47.543492650490869</v>
      </c>
      <c r="CX18" s="35" t="s">
        <v>210</v>
      </c>
      <c r="CY18" s="149">
        <v>0</v>
      </c>
      <c r="CZ18" s="149">
        <v>10.024728865431076</v>
      </c>
      <c r="DA18" s="149">
        <v>66.696446517150179</v>
      </c>
      <c r="DB18" s="149">
        <v>133.22960008937451</v>
      </c>
      <c r="DC18" s="149">
        <v>72.313124313660609</v>
      </c>
      <c r="DD18" s="149">
        <v>14.393684309461378</v>
      </c>
      <c r="DE18" s="149">
        <v>0.89757389286794265</v>
      </c>
      <c r="DF18" s="149">
        <v>46.999194161424974</v>
      </c>
      <c r="DH18" s="35" t="s">
        <v>210</v>
      </c>
      <c r="DI18" s="149">
        <v>0.96864027121927598</v>
      </c>
      <c r="DJ18" s="149">
        <v>12.865792129162463</v>
      </c>
      <c r="DK18" s="149">
        <v>65.332916536417642</v>
      </c>
      <c r="DL18" s="149">
        <v>125.22308149910769</v>
      </c>
      <c r="DM18" s="149">
        <v>84.409136047666337</v>
      </c>
      <c r="DN18" s="149">
        <v>13.361462728551336</v>
      </c>
      <c r="DO18" s="149">
        <v>1.1671335200746966</v>
      </c>
      <c r="DP18" s="149">
        <v>47.366930300455373</v>
      </c>
      <c r="DR18" s="35" t="s">
        <v>210</v>
      </c>
      <c r="DS18" s="149">
        <v>0.7751284259260377</v>
      </c>
      <c r="DT18" s="149">
        <v>9.1334953498604268</v>
      </c>
      <c r="DU18" s="149">
        <v>54.391725668627899</v>
      </c>
      <c r="DV18" s="149">
        <v>129.30862905793887</v>
      </c>
      <c r="DW18" s="149">
        <v>77.424979654843682</v>
      </c>
      <c r="DX18" s="149">
        <v>17.29585091585108</v>
      </c>
      <c r="DY18" s="149">
        <v>2.3086225683644304</v>
      </c>
      <c r="DZ18" s="149">
        <v>44.72870864641083</v>
      </c>
    </row>
    <row r="19" spans="1:130" ht="20.5" x14ac:dyDescent="0.4">
      <c r="A19" s="151">
        <v>19</v>
      </c>
      <c r="B19" s="35" t="s">
        <v>211</v>
      </c>
      <c r="C19" s="149">
        <v>11.944951736581931</v>
      </c>
      <c r="D19" s="149">
        <v>55.470529634350413</v>
      </c>
      <c r="E19" s="149">
        <v>91.57946694522262</v>
      </c>
      <c r="F19" s="149">
        <v>108.79477155873026</v>
      </c>
      <c r="G19" s="149">
        <v>63.458810581102071</v>
      </c>
      <c r="H19" s="149">
        <v>13.373356541896831</v>
      </c>
      <c r="I19" s="149" t="s">
        <v>196</v>
      </c>
      <c r="J19" s="149">
        <v>63.087380773242828</v>
      </c>
      <c r="L19" s="35" t="s">
        <v>211</v>
      </c>
      <c r="M19" s="149">
        <v>12.685361719439179</v>
      </c>
      <c r="N19" s="149">
        <v>51.602195382331224</v>
      </c>
      <c r="O19" s="149">
        <v>98.061118434672963</v>
      </c>
      <c r="P19" s="149">
        <v>93.394856650012727</v>
      </c>
      <c r="Q19" s="149">
        <v>61.164038116184706</v>
      </c>
      <c r="R19" s="149">
        <v>11.288056311265867</v>
      </c>
      <c r="S19" s="149">
        <v>1.6021785246978988</v>
      </c>
      <c r="T19" s="149">
        <v>60.30350333536574</v>
      </c>
      <c r="V19" s="35" t="s">
        <v>211</v>
      </c>
      <c r="W19" s="149">
        <v>14.030985092078339</v>
      </c>
      <c r="X19" s="149">
        <v>53.448275862068968</v>
      </c>
      <c r="Y19" s="149">
        <v>90.340043985789208</v>
      </c>
      <c r="Z19" s="149">
        <v>107.63334397955924</v>
      </c>
      <c r="AA19" s="149">
        <v>58.220432076162581</v>
      </c>
      <c r="AB19" s="149">
        <v>13.383521539104976</v>
      </c>
      <c r="AC19" s="149">
        <v>0</v>
      </c>
      <c r="AD19" s="149">
        <v>61.880700833388012</v>
      </c>
      <c r="AF19" s="35" t="s">
        <v>211</v>
      </c>
      <c r="AG19" s="149">
        <v>9.4858797485115769</v>
      </c>
      <c r="AH19" s="149">
        <v>49.292994281325456</v>
      </c>
      <c r="AI19" s="149">
        <v>88.703486012813386</v>
      </c>
      <c r="AJ19" s="149">
        <v>110.55135188341933</v>
      </c>
      <c r="AK19" s="149">
        <v>75.880559797184276</v>
      </c>
      <c r="AL19" s="149">
        <v>15.480580121338361</v>
      </c>
      <c r="AM19" s="149">
        <v>1.4980903188753758</v>
      </c>
      <c r="AN19" s="149">
        <v>64.876853207784976</v>
      </c>
      <c r="AP19" s="35" t="s">
        <v>211</v>
      </c>
      <c r="AQ19" s="149">
        <v>9.6215418711705549</v>
      </c>
      <c r="AR19" s="149">
        <v>39.387380881570898</v>
      </c>
      <c r="AS19" s="149">
        <v>77.917993627544121</v>
      </c>
      <c r="AT19" s="149">
        <v>121.27656173289155</v>
      </c>
      <c r="AU19" s="149">
        <v>77.374995585775423</v>
      </c>
      <c r="AV19" s="149">
        <v>13.812255188281492</v>
      </c>
      <c r="AW19" s="149">
        <v>1.4509583516149598</v>
      </c>
      <c r="AX19" s="149">
        <v>63.686121776215757</v>
      </c>
      <c r="AZ19" s="35" t="s">
        <v>211</v>
      </c>
      <c r="BA19" s="149">
        <v>9.7611406319401706</v>
      </c>
      <c r="BB19" s="149">
        <v>34.713228841198195</v>
      </c>
      <c r="BC19" s="149">
        <v>78.983530636846936</v>
      </c>
      <c r="BD19" s="149">
        <v>116.24602509230127</v>
      </c>
      <c r="BE19" s="149">
        <v>72.220777987880496</v>
      </c>
      <c r="BF19" s="149">
        <v>21.354334379092183</v>
      </c>
      <c r="BG19" s="149">
        <v>1.8756021310750766</v>
      </c>
      <c r="BH19" s="149">
        <v>62.572626383709142</v>
      </c>
      <c r="BJ19" s="35" t="s">
        <v>211</v>
      </c>
      <c r="BK19" s="149">
        <v>10.523903022306195</v>
      </c>
      <c r="BL19" s="149">
        <v>29.350589543661393</v>
      </c>
      <c r="BM19" s="149">
        <v>83.103166579118167</v>
      </c>
      <c r="BN19" s="149">
        <v>137.5742977591101</v>
      </c>
      <c r="BO19" s="149">
        <v>72.702611380122647</v>
      </c>
      <c r="BP19" s="149">
        <v>20.94359056589418</v>
      </c>
      <c r="BQ19" s="149">
        <v>0</v>
      </c>
      <c r="BR19" s="149">
        <v>66.930707268072396</v>
      </c>
      <c r="BT19" s="35" t="s">
        <v>211</v>
      </c>
      <c r="BU19" s="149">
        <v>8.1679438346485291</v>
      </c>
      <c r="BV19" s="149">
        <v>32.577509248636417</v>
      </c>
      <c r="BW19" s="149">
        <v>76.706287233100198</v>
      </c>
      <c r="BX19" s="149">
        <v>140.46840122143701</v>
      </c>
      <c r="BY19" s="149">
        <v>90.95701584985099</v>
      </c>
      <c r="BZ19" s="149">
        <v>18.018346123540987</v>
      </c>
      <c r="CA19" s="149">
        <v>0</v>
      </c>
      <c r="CB19" s="149">
        <v>69.773349032484546</v>
      </c>
      <c r="CD19" s="35" t="s">
        <v>211</v>
      </c>
      <c r="CE19" s="149">
        <v>16.301158016534067</v>
      </c>
      <c r="CF19" s="149">
        <v>36.234756501211734</v>
      </c>
      <c r="CG19" s="149">
        <v>94.413000790003636</v>
      </c>
      <c r="CH19" s="149">
        <v>143.74768505983727</v>
      </c>
      <c r="CI19" s="149">
        <v>104.195950774886</v>
      </c>
      <c r="CJ19" s="149">
        <v>22.878122144392677</v>
      </c>
      <c r="CK19" s="149">
        <v>0</v>
      </c>
      <c r="CL19" s="149">
        <v>78.445126079478939</v>
      </c>
      <c r="CN19" s="35" t="s">
        <v>211</v>
      </c>
      <c r="CO19" s="149">
        <v>13.138388080804724</v>
      </c>
      <c r="CP19" s="149">
        <v>42.868343674854309</v>
      </c>
      <c r="CQ19" s="149">
        <v>94.468939462094383</v>
      </c>
      <c r="CR19" s="149">
        <v>141.51881550548049</v>
      </c>
      <c r="CS19" s="149">
        <v>107.62297841526789</v>
      </c>
      <c r="CT19" s="149">
        <v>26.703332372164382</v>
      </c>
      <c r="CU19" s="149">
        <v>0</v>
      </c>
      <c r="CV19" s="149">
        <v>79.938090331543435</v>
      </c>
      <c r="CX19" s="35" t="s">
        <v>211</v>
      </c>
      <c r="CY19" s="149">
        <v>7.9650043044477874</v>
      </c>
      <c r="CZ19" s="149">
        <v>37.858196954331163</v>
      </c>
      <c r="DA19" s="149">
        <v>93.115051665727165</v>
      </c>
      <c r="DB19" s="149">
        <v>137.84397270483811</v>
      </c>
      <c r="DC19" s="149">
        <v>104.13381469565898</v>
      </c>
      <c r="DD19" s="149">
        <v>23.920474055326064</v>
      </c>
      <c r="DE19" s="149">
        <v>1.2009641381102363</v>
      </c>
      <c r="DF19" s="149">
        <v>76.699058773836782</v>
      </c>
      <c r="DH19" s="35" t="s">
        <v>211</v>
      </c>
      <c r="DI19" s="149">
        <v>5.3908355795148255</v>
      </c>
      <c r="DJ19" s="149">
        <v>35.410055119425422</v>
      </c>
      <c r="DK19" s="149">
        <v>94.024604569420035</v>
      </c>
      <c r="DL19" s="149">
        <v>149.68517458500287</v>
      </c>
      <c r="DM19" s="149">
        <v>110.42143090493303</v>
      </c>
      <c r="DN19" s="149">
        <v>24.628616106333073</v>
      </c>
      <c r="DO19" s="149">
        <v>1.3277273733126798</v>
      </c>
      <c r="DP19" s="149">
        <v>79.290285049447348</v>
      </c>
      <c r="DR19" s="35" t="s">
        <v>211</v>
      </c>
      <c r="DS19" s="149">
        <v>7.5195736547277443</v>
      </c>
      <c r="DT19" s="149">
        <v>30.345163697414858</v>
      </c>
      <c r="DU19" s="149">
        <v>64.192722497228473</v>
      </c>
      <c r="DV19" s="149">
        <v>112.29040339335192</v>
      </c>
      <c r="DW19" s="149">
        <v>108.77379632230901</v>
      </c>
      <c r="DX19" s="149">
        <v>22.208782634387017</v>
      </c>
      <c r="DY19" s="149">
        <v>2.8953163368083317</v>
      </c>
      <c r="DZ19" s="149">
        <v>64.870914814752524</v>
      </c>
    </row>
    <row r="20" spans="1:130" ht="20.5" x14ac:dyDescent="0.4">
      <c r="A20" s="151">
        <v>20</v>
      </c>
      <c r="B20" s="35" t="s">
        <v>212</v>
      </c>
      <c r="C20" s="149">
        <v>7.3041063985755281</v>
      </c>
      <c r="D20" s="149">
        <v>41.092607354691211</v>
      </c>
      <c r="E20" s="149">
        <v>115.43507088403928</v>
      </c>
      <c r="F20" s="149">
        <v>123.76401548237456</v>
      </c>
      <c r="G20" s="149">
        <v>49.941239112819737</v>
      </c>
      <c r="H20" s="149">
        <v>7.3530684330236316</v>
      </c>
      <c r="I20" s="149" t="s">
        <v>196</v>
      </c>
      <c r="J20" s="149">
        <v>60.070565921199709</v>
      </c>
      <c r="L20" s="35" t="s">
        <v>212</v>
      </c>
      <c r="M20" s="149">
        <v>7.5727432866264772</v>
      </c>
      <c r="N20" s="149">
        <v>36.925306410770879</v>
      </c>
      <c r="O20" s="149">
        <v>117.82837226891749</v>
      </c>
      <c r="P20" s="149">
        <v>118.23025006584596</v>
      </c>
      <c r="Q20" s="149">
        <v>50.910992017422352</v>
      </c>
      <c r="R20" s="149">
        <v>6.4804120195650246</v>
      </c>
      <c r="S20" s="149">
        <v>0</v>
      </c>
      <c r="T20" s="149">
        <v>58.456780815424274</v>
      </c>
      <c r="V20" s="35" t="s">
        <v>212</v>
      </c>
      <c r="W20" s="149">
        <v>8.7108013937282234</v>
      </c>
      <c r="X20" s="149">
        <v>32.513049962714391</v>
      </c>
      <c r="Y20" s="149">
        <v>107.13324360699865</v>
      </c>
      <c r="Z20" s="149">
        <v>126.4910536779324</v>
      </c>
      <c r="AA20" s="149">
        <v>64.327485380116954</v>
      </c>
      <c r="AB20" s="149">
        <v>5.3547523427041499</v>
      </c>
      <c r="AC20" s="149">
        <v>0.87412587412587417</v>
      </c>
      <c r="AD20" s="149">
        <v>59.540162586979527</v>
      </c>
      <c r="AF20" s="35" t="s">
        <v>212</v>
      </c>
      <c r="AG20" s="149">
        <v>8.9734544375600009</v>
      </c>
      <c r="AH20" s="149">
        <v>35.862997165456626</v>
      </c>
      <c r="AI20" s="149">
        <v>106.97549991327826</v>
      </c>
      <c r="AJ20" s="149">
        <v>138.95634161368483</v>
      </c>
      <c r="AK20" s="149">
        <v>52.309483997650915</v>
      </c>
      <c r="AL20" s="149">
        <v>7.6993907746210084</v>
      </c>
      <c r="AM20" s="149">
        <v>1.7177172727043251</v>
      </c>
      <c r="AN20" s="149">
        <v>60.26610527010606</v>
      </c>
      <c r="AP20" s="35" t="s">
        <v>212</v>
      </c>
      <c r="AQ20" s="149">
        <v>7.5030275677222988</v>
      </c>
      <c r="AR20" s="149">
        <v>37.992552788364286</v>
      </c>
      <c r="AS20" s="149">
        <v>96.129703292031564</v>
      </c>
      <c r="AT20" s="149">
        <v>146.62032007930949</v>
      </c>
      <c r="AU20" s="149">
        <v>51.237810175963858</v>
      </c>
      <c r="AV20" s="149">
        <v>7.1088857903360925</v>
      </c>
      <c r="AW20" s="149">
        <v>0</v>
      </c>
      <c r="AX20" s="149">
        <v>58.961208707249334</v>
      </c>
      <c r="AZ20" s="35" t="s">
        <v>212</v>
      </c>
      <c r="BA20" s="149">
        <v>6.6169879830039333</v>
      </c>
      <c r="BB20" s="149">
        <v>27.803358446635393</v>
      </c>
      <c r="BC20" s="149">
        <v>91.404527246456468</v>
      </c>
      <c r="BD20" s="149">
        <v>143.66480454358617</v>
      </c>
      <c r="BE20" s="149">
        <v>57.418864488014854</v>
      </c>
      <c r="BF20" s="149">
        <v>11.228340426096995</v>
      </c>
      <c r="BG20" s="149">
        <v>0</v>
      </c>
      <c r="BH20" s="149">
        <v>57.380643441812282</v>
      </c>
      <c r="BJ20" s="35" t="s">
        <v>212</v>
      </c>
      <c r="BK20" s="149">
        <v>6.8836238739290723</v>
      </c>
      <c r="BL20" s="149">
        <v>35.482604447819789</v>
      </c>
      <c r="BM20" s="149">
        <v>96.165536785461711</v>
      </c>
      <c r="BN20" s="149">
        <v>141.94099044196366</v>
      </c>
      <c r="BO20" s="149">
        <v>61.044159149991877</v>
      </c>
      <c r="BP20" s="149">
        <v>9.5826941319137724</v>
      </c>
      <c r="BQ20" s="149">
        <v>0</v>
      </c>
      <c r="BR20" s="149">
        <v>59.013114754359592</v>
      </c>
      <c r="BT20" s="35" t="s">
        <v>212</v>
      </c>
      <c r="BU20" s="149">
        <v>7.4345837644303101</v>
      </c>
      <c r="BV20" s="149">
        <v>30.638001615852282</v>
      </c>
      <c r="BW20" s="149">
        <v>105.66772743214268</v>
      </c>
      <c r="BX20" s="149">
        <v>144.1219223713012</v>
      </c>
      <c r="BY20" s="149">
        <v>72.519411104375237</v>
      </c>
      <c r="BZ20" s="149">
        <v>8.9912836259997935</v>
      </c>
      <c r="CA20" s="149">
        <v>0</v>
      </c>
      <c r="CB20" s="149">
        <v>61.740331529983855</v>
      </c>
      <c r="CD20" s="35" t="s">
        <v>212</v>
      </c>
      <c r="CE20" s="149">
        <v>5.9893878041564328</v>
      </c>
      <c r="CF20" s="149">
        <v>35.794005150806278</v>
      </c>
      <c r="CG20" s="149">
        <v>99.92167663086849</v>
      </c>
      <c r="CH20" s="149">
        <v>137.99147387579367</v>
      </c>
      <c r="CI20" s="149">
        <v>73.235232394371536</v>
      </c>
      <c r="CJ20" s="149">
        <v>12.726970574709599</v>
      </c>
      <c r="CK20" s="149">
        <v>0</v>
      </c>
      <c r="CL20" s="149">
        <v>60.93782903197927</v>
      </c>
      <c r="CN20" s="35" t="s">
        <v>212</v>
      </c>
      <c r="CO20" s="149">
        <v>6.5429512614791001</v>
      </c>
      <c r="CP20" s="149">
        <v>36.599335945063174</v>
      </c>
      <c r="CQ20" s="149">
        <v>95.195163933830912</v>
      </c>
      <c r="CR20" s="149">
        <v>148.16317945507265</v>
      </c>
      <c r="CS20" s="149">
        <v>75.709406237399662</v>
      </c>
      <c r="CT20" s="149">
        <v>14.881438369741087</v>
      </c>
      <c r="CU20" s="149">
        <v>0.79103779159552545</v>
      </c>
      <c r="CV20" s="149">
        <v>62.851530778990544</v>
      </c>
      <c r="CX20" s="35" t="s">
        <v>212</v>
      </c>
      <c r="CY20" s="149">
        <v>8.1674908497234888</v>
      </c>
      <c r="CZ20" s="149">
        <v>32.301756962420974</v>
      </c>
      <c r="DA20" s="149">
        <v>105.88052084426963</v>
      </c>
      <c r="DB20" s="149">
        <v>153.0972451461424</v>
      </c>
      <c r="DC20" s="149">
        <v>75.94346294075298</v>
      </c>
      <c r="DD20" s="149">
        <v>11.7364179209304</v>
      </c>
      <c r="DE20" s="149">
        <v>0.78314475157421626</v>
      </c>
      <c r="DF20" s="149">
        <v>64.37314906419023</v>
      </c>
      <c r="DH20" s="35" t="s">
        <v>212</v>
      </c>
      <c r="DI20" s="149">
        <v>3.4207525655644244</v>
      </c>
      <c r="DJ20" s="149">
        <v>26.655323975613214</v>
      </c>
      <c r="DK20" s="149">
        <v>118.04384485666104</v>
      </c>
      <c r="DL20" s="149">
        <v>149.06498049239877</v>
      </c>
      <c r="DM20" s="149">
        <v>81.674323634507402</v>
      </c>
      <c r="DN20" s="149">
        <v>16.421217255310829</v>
      </c>
      <c r="DO20" s="149">
        <v>0</v>
      </c>
      <c r="DP20" s="149">
        <v>65.603895805577253</v>
      </c>
      <c r="DR20" s="35" t="s">
        <v>212</v>
      </c>
      <c r="DS20" s="149">
        <v>6.8564868529361247</v>
      </c>
      <c r="DT20" s="149">
        <v>26.404558347420092</v>
      </c>
      <c r="DU20" s="149">
        <v>94.942378664532626</v>
      </c>
      <c r="DV20" s="149">
        <v>137.66574218844968</v>
      </c>
      <c r="DW20" s="149">
        <v>83.728356394006454</v>
      </c>
      <c r="DX20" s="149">
        <v>18.328885081703458</v>
      </c>
      <c r="DY20" s="149">
        <v>0.78510098877969448</v>
      </c>
      <c r="DZ20" s="149">
        <v>61.940949659452279</v>
      </c>
    </row>
    <row r="21" spans="1:130" ht="20.5" x14ac:dyDescent="0.4">
      <c r="A21" s="151">
        <v>21</v>
      </c>
      <c r="B21" s="35" t="s">
        <v>213</v>
      </c>
      <c r="C21" s="149">
        <v>5.161394332921236</v>
      </c>
      <c r="D21" s="149">
        <v>9.0312079853406289</v>
      </c>
      <c r="E21" s="149">
        <v>33.477455272204836</v>
      </c>
      <c r="F21" s="149">
        <v>61.071856120900875</v>
      </c>
      <c r="G21" s="149">
        <v>57.717759751947753</v>
      </c>
      <c r="H21" s="149">
        <v>14.962312327472269</v>
      </c>
      <c r="I21" s="149" t="s">
        <v>196</v>
      </c>
      <c r="J21" s="149">
        <v>26.558634659848472</v>
      </c>
      <c r="L21" s="35" t="s">
        <v>213</v>
      </c>
      <c r="M21" s="149">
        <v>5.0953424375993634</v>
      </c>
      <c r="N21" s="149">
        <v>8.1789625614883033</v>
      </c>
      <c r="O21" s="149">
        <v>33.600083551194601</v>
      </c>
      <c r="P21" s="149">
        <v>74.448907062289464</v>
      </c>
      <c r="Q21" s="149">
        <v>61.266763409114418</v>
      </c>
      <c r="R21" s="149">
        <v>16.582455301273892</v>
      </c>
      <c r="S21" s="149">
        <v>2.5904909248168946</v>
      </c>
      <c r="T21" s="149">
        <v>29.380148984573442</v>
      </c>
      <c r="V21" s="35" t="s">
        <v>213</v>
      </c>
      <c r="W21" s="149">
        <v>3.8699690402476778</v>
      </c>
      <c r="X21" s="149">
        <v>7.4736945619038249</v>
      </c>
      <c r="Y21" s="149">
        <v>31.814505257481798</v>
      </c>
      <c r="Z21" s="149">
        <v>72.562358276643991</v>
      </c>
      <c r="AA21" s="149">
        <v>56.990204808548526</v>
      </c>
      <c r="AB21" s="149">
        <v>21.159874608150471</v>
      </c>
      <c r="AC21" s="149">
        <v>2.4752475247524752</v>
      </c>
      <c r="AD21" s="149">
        <v>28.497409326424872</v>
      </c>
      <c r="AF21" s="35" t="s">
        <v>213</v>
      </c>
      <c r="AG21" s="149">
        <v>3.4395118561622344</v>
      </c>
      <c r="AH21" s="149">
        <v>7.9667799985444212</v>
      </c>
      <c r="AI21" s="149">
        <v>26.08597598752187</v>
      </c>
      <c r="AJ21" s="149">
        <v>67.43063645188127</v>
      </c>
      <c r="AK21" s="149">
        <v>54.563682093370879</v>
      </c>
      <c r="AL21" s="149">
        <v>14.116884933041717</v>
      </c>
      <c r="AM21" s="149">
        <v>2.3698210835345166</v>
      </c>
      <c r="AN21" s="149">
        <v>25.976079794611802</v>
      </c>
      <c r="AP21" s="35" t="s">
        <v>213</v>
      </c>
      <c r="AQ21" s="149">
        <v>3.0196647093984179</v>
      </c>
      <c r="AR21" s="149">
        <v>6.206629114987896</v>
      </c>
      <c r="AS21" s="149">
        <v>25.338017282376853</v>
      </c>
      <c r="AT21" s="149">
        <v>62.648814492709853</v>
      </c>
      <c r="AU21" s="149">
        <v>50.555210267492733</v>
      </c>
      <c r="AV21" s="149">
        <v>9.8883186368591325</v>
      </c>
      <c r="AW21" s="149">
        <v>0</v>
      </c>
      <c r="AX21" s="149">
        <v>23.772622163780646</v>
      </c>
      <c r="AZ21" s="35" t="s">
        <v>213</v>
      </c>
      <c r="BA21" s="149">
        <v>1.8643143546784418</v>
      </c>
      <c r="BB21" s="149">
        <v>4.6876450583523308</v>
      </c>
      <c r="BC21" s="149">
        <v>24.262183344573696</v>
      </c>
      <c r="BD21" s="149">
        <v>68.61303538432503</v>
      </c>
      <c r="BE21" s="149">
        <v>46.242366025326945</v>
      </c>
      <c r="BF21" s="149">
        <v>16.826881329086994</v>
      </c>
      <c r="BG21" s="149">
        <v>2.1837954215810633</v>
      </c>
      <c r="BH21" s="149">
        <v>24.202315268431306</v>
      </c>
      <c r="BJ21" s="35" t="s">
        <v>213</v>
      </c>
      <c r="BK21" s="149">
        <v>1.8418909644078132</v>
      </c>
      <c r="BL21" s="149">
        <v>6.1419349060007482</v>
      </c>
      <c r="BM21" s="149">
        <v>26.942227069512285</v>
      </c>
      <c r="BN21" s="149">
        <v>71.563467910374101</v>
      </c>
      <c r="BO21" s="149">
        <v>57.004481013300179</v>
      </c>
      <c r="BP21" s="149">
        <v>16.713550722019161</v>
      </c>
      <c r="BQ21" s="149">
        <v>0</v>
      </c>
      <c r="BR21" s="149">
        <v>26.868649839663686</v>
      </c>
      <c r="BT21" s="35" t="s">
        <v>213</v>
      </c>
      <c r="BU21" s="149">
        <v>1.0920003399170981</v>
      </c>
      <c r="BV21" s="149">
        <v>5.6344454867667562</v>
      </c>
      <c r="BW21" s="149">
        <v>23.819622079220821</v>
      </c>
      <c r="BX21" s="149">
        <v>68.713430291790473</v>
      </c>
      <c r="BY21" s="149">
        <v>66.739749505656718</v>
      </c>
      <c r="BZ21" s="149">
        <v>23.376991564997333</v>
      </c>
      <c r="CA21" s="149">
        <v>0</v>
      </c>
      <c r="CB21" s="149">
        <v>27.131932889926361</v>
      </c>
      <c r="CD21" s="35" t="s">
        <v>213</v>
      </c>
      <c r="CE21" s="149">
        <v>1.4076573462342212</v>
      </c>
      <c r="CF21" s="149">
        <v>5.9594586484030518</v>
      </c>
      <c r="CG21" s="149">
        <v>28.593593135303774</v>
      </c>
      <c r="CH21" s="149">
        <v>70.674248772075714</v>
      </c>
      <c r="CI21" s="149">
        <v>63.942260325891397</v>
      </c>
      <c r="CJ21" s="149">
        <v>13.003178641428839</v>
      </c>
      <c r="CK21" s="149">
        <v>0</v>
      </c>
      <c r="CL21" s="149">
        <v>28.028537778068355</v>
      </c>
      <c r="CN21" s="35" t="s">
        <v>213</v>
      </c>
      <c r="CO21" s="149">
        <v>3.0654479626155049</v>
      </c>
      <c r="CP21" s="149">
        <v>7.476863117048806</v>
      </c>
      <c r="CQ21" s="149">
        <v>36.506694528685657</v>
      </c>
      <c r="CR21" s="149">
        <v>90.81372527751806</v>
      </c>
      <c r="CS21" s="149">
        <v>95.008188646005848</v>
      </c>
      <c r="CT21" s="149">
        <v>31.379660026071349</v>
      </c>
      <c r="CU21" s="149">
        <v>3.1033574927144429</v>
      </c>
      <c r="CV21" s="149">
        <v>39.256093671488877</v>
      </c>
      <c r="CX21" s="35" t="s">
        <v>213</v>
      </c>
      <c r="CY21" s="149">
        <v>1.8750515076445549</v>
      </c>
      <c r="CZ21" s="149">
        <v>5.2500704444523407</v>
      </c>
      <c r="DA21" s="149">
        <v>28.183408476827399</v>
      </c>
      <c r="DB21" s="149">
        <v>74.466459265321234</v>
      </c>
      <c r="DC21" s="149">
        <v>61.663114471950202</v>
      </c>
      <c r="DD21" s="149">
        <v>15.21817000094746</v>
      </c>
      <c r="DE21" s="149">
        <v>0</v>
      </c>
      <c r="DF21" s="149">
        <v>28.662809869229047</v>
      </c>
      <c r="DH21" s="35" t="s">
        <v>213</v>
      </c>
      <c r="DI21" s="149">
        <v>1.6958733747880159</v>
      </c>
      <c r="DJ21" s="149">
        <v>6.5750471571005118</v>
      </c>
      <c r="DK21" s="149">
        <v>26.70474830417708</v>
      </c>
      <c r="DL21" s="149">
        <v>79.65700101545751</v>
      </c>
      <c r="DM21" s="149">
        <v>69.408294291167792</v>
      </c>
      <c r="DN21" s="149">
        <v>24</v>
      </c>
      <c r="DO21" s="149">
        <v>2.9231218941829877</v>
      </c>
      <c r="DP21" s="149">
        <v>29.521815248360852</v>
      </c>
      <c r="DR21" s="35" t="s">
        <v>213</v>
      </c>
      <c r="DS21" s="149">
        <v>2.1948105933225812</v>
      </c>
      <c r="DT21" s="149">
        <v>4.9006047984956194</v>
      </c>
      <c r="DU21" s="149">
        <v>21.906229865855007</v>
      </c>
      <c r="DV21" s="149">
        <v>76.042838260078796</v>
      </c>
      <c r="DW21" s="149">
        <v>62.875135385397201</v>
      </c>
      <c r="DX21" s="149">
        <v>26.961178429101043</v>
      </c>
      <c r="DY21" s="149">
        <v>2.7562144278329961</v>
      </c>
      <c r="DZ21" s="149">
        <v>26.450548710171613</v>
      </c>
    </row>
    <row r="22" spans="1:130" ht="20.5" x14ac:dyDescent="0.4">
      <c r="A22" s="152">
        <v>22</v>
      </c>
      <c r="B22" s="35" t="s">
        <v>214</v>
      </c>
      <c r="C22" s="149">
        <v>12.675209394706764</v>
      </c>
      <c r="D22" s="149">
        <v>93.718266769096388</v>
      </c>
      <c r="E22" s="149">
        <v>168.32411796717818</v>
      </c>
      <c r="F22" s="149">
        <v>118.37693485467935</v>
      </c>
      <c r="G22" s="149">
        <v>34.025042867451248</v>
      </c>
      <c r="H22" s="149">
        <v>6.6172540132551063</v>
      </c>
      <c r="I22" s="149" t="s">
        <v>196</v>
      </c>
      <c r="J22" s="149">
        <v>67.73152254970536</v>
      </c>
      <c r="L22" s="35" t="s">
        <v>214</v>
      </c>
      <c r="M22" s="149">
        <v>12.51096512739989</v>
      </c>
      <c r="N22" s="149">
        <v>76.589619674594857</v>
      </c>
      <c r="O22" s="149">
        <v>143.70604703538214</v>
      </c>
      <c r="P22" s="149">
        <v>111.10909921322202</v>
      </c>
      <c r="Q22" s="149">
        <v>36.434452457382271</v>
      </c>
      <c r="R22" s="149">
        <v>3.0801287485294395</v>
      </c>
      <c r="S22" s="149">
        <v>0</v>
      </c>
      <c r="T22" s="149">
        <v>62.955877275338608</v>
      </c>
      <c r="V22" s="35" t="s">
        <v>214</v>
      </c>
      <c r="W22" s="149">
        <v>9.1575091575091587</v>
      </c>
      <c r="X22" s="149">
        <v>68.452380952380963</v>
      </c>
      <c r="Y22" s="149">
        <v>143.38635868380911</v>
      </c>
      <c r="Z22" s="149">
        <v>102.92134831460675</v>
      </c>
      <c r="AA22" s="149">
        <v>43.158643585487312</v>
      </c>
      <c r="AB22" s="149">
        <v>5.762304921968787</v>
      </c>
      <c r="AC22" s="149">
        <v>0</v>
      </c>
      <c r="AD22" s="149">
        <v>63.436737539212267</v>
      </c>
      <c r="AF22" s="35" t="s">
        <v>214</v>
      </c>
      <c r="AG22" s="149">
        <v>11.791304403453845</v>
      </c>
      <c r="AH22" s="149">
        <v>72.729960488404117</v>
      </c>
      <c r="AI22" s="149">
        <v>130.82295734475315</v>
      </c>
      <c r="AJ22" s="149">
        <v>127.35462704832986</v>
      </c>
      <c r="AK22" s="149">
        <v>38.767430230650547</v>
      </c>
      <c r="AL22" s="149">
        <v>7.2168638912915828</v>
      </c>
      <c r="AM22" s="149">
        <v>2.7813198631410909</v>
      </c>
      <c r="AN22" s="149">
        <v>68.175382669912594</v>
      </c>
      <c r="AP22" s="35" t="s">
        <v>214</v>
      </c>
      <c r="AQ22" s="149">
        <v>10.435598598776304</v>
      </c>
      <c r="AR22" s="149">
        <v>65.912561603132104</v>
      </c>
      <c r="AS22" s="149">
        <v>126.9532633903649</v>
      </c>
      <c r="AT22" s="149">
        <v>133.625659448916</v>
      </c>
      <c r="AU22" s="149">
        <v>50.342670859804741</v>
      </c>
      <c r="AV22" s="149">
        <v>8.5049961921142838</v>
      </c>
      <c r="AW22" s="149">
        <v>0</v>
      </c>
      <c r="AX22" s="149">
        <v>70.237538732460791</v>
      </c>
      <c r="AZ22" s="35" t="s">
        <v>214</v>
      </c>
      <c r="BA22" s="149">
        <v>11.593187869979134</v>
      </c>
      <c r="BB22" s="149">
        <v>65.713595787933343</v>
      </c>
      <c r="BC22" s="149">
        <v>135.28790968935371</v>
      </c>
      <c r="BD22" s="149">
        <v>138.11728150053725</v>
      </c>
      <c r="BE22" s="149">
        <v>53.553547085217346</v>
      </c>
      <c r="BF22" s="149">
        <v>11.262672538174034</v>
      </c>
      <c r="BG22" s="149">
        <v>0</v>
      </c>
      <c r="BH22" s="149">
        <v>74.921669338679948</v>
      </c>
      <c r="BJ22" s="35" t="s">
        <v>214</v>
      </c>
      <c r="BK22" s="149">
        <v>11.506191132367267</v>
      </c>
      <c r="BL22" s="149">
        <v>59.383528923374072</v>
      </c>
      <c r="BM22" s="149">
        <v>129.1256819433452</v>
      </c>
      <c r="BN22" s="149">
        <v>148.51222692685252</v>
      </c>
      <c r="BO22" s="149">
        <v>51.444178744529708</v>
      </c>
      <c r="BP22" s="149">
        <v>5.3422514947991209</v>
      </c>
      <c r="BQ22" s="149">
        <v>0</v>
      </c>
      <c r="BR22" s="149">
        <v>74.270887528315882</v>
      </c>
      <c r="BT22" s="35" t="s">
        <v>214</v>
      </c>
      <c r="BU22" s="149">
        <v>16.58610127546147</v>
      </c>
      <c r="BV22" s="149">
        <v>62.423869628161299</v>
      </c>
      <c r="BW22" s="149">
        <v>121.93794482937585</v>
      </c>
      <c r="BX22" s="149">
        <v>154.2614438858426</v>
      </c>
      <c r="BY22" s="149">
        <v>62.731801753775535</v>
      </c>
      <c r="BZ22" s="149">
        <v>10.16279564606687</v>
      </c>
      <c r="CA22" s="149">
        <v>0</v>
      </c>
      <c r="CB22" s="149">
        <v>78.290722826646402</v>
      </c>
      <c r="CD22" s="35" t="s">
        <v>214</v>
      </c>
      <c r="CE22" s="149">
        <v>14.609932311095097</v>
      </c>
      <c r="CF22" s="149">
        <v>63.223669732386981</v>
      </c>
      <c r="CG22" s="149">
        <v>141.29497993856324</v>
      </c>
      <c r="CH22" s="149">
        <v>152.49793059065826</v>
      </c>
      <c r="CI22" s="149">
        <v>82.992022239268465</v>
      </c>
      <c r="CJ22" s="149">
        <v>8.9188466940316093</v>
      </c>
      <c r="CK22" s="149">
        <v>0</v>
      </c>
      <c r="CL22" s="149">
        <v>85.385140575341737</v>
      </c>
      <c r="CN22" s="35" t="s">
        <v>214</v>
      </c>
      <c r="CO22" s="149">
        <v>13.450571146595008</v>
      </c>
      <c r="CP22" s="149">
        <v>70.798453280226425</v>
      </c>
      <c r="CQ22" s="149">
        <v>139.33472540768324</v>
      </c>
      <c r="CR22" s="149">
        <v>142.49672065993974</v>
      </c>
      <c r="CS22" s="149">
        <v>69.887768393314914</v>
      </c>
      <c r="CT22" s="149">
        <v>17.884999066987838</v>
      </c>
      <c r="CU22" s="149">
        <v>0</v>
      </c>
      <c r="CV22" s="149">
        <v>83.594980530493771</v>
      </c>
      <c r="CX22" s="35" t="s">
        <v>214</v>
      </c>
      <c r="CY22" s="149">
        <v>14.17491411096216</v>
      </c>
      <c r="CZ22" s="149">
        <v>61.126703284382423</v>
      </c>
      <c r="DA22" s="149">
        <v>117.38175306199466</v>
      </c>
      <c r="DB22" s="149">
        <v>131.92838108155948</v>
      </c>
      <c r="DC22" s="149">
        <v>76.074121814559234</v>
      </c>
      <c r="DD22" s="149">
        <v>11.972856232895927</v>
      </c>
      <c r="DE22" s="149">
        <v>0.92480300324629561</v>
      </c>
      <c r="DF22" s="149">
        <v>75.863807475838911</v>
      </c>
      <c r="DH22" s="35" t="s">
        <v>214</v>
      </c>
      <c r="DI22" s="149">
        <v>13.263050501615371</v>
      </c>
      <c r="DJ22" s="149">
        <v>83.375872043559639</v>
      </c>
      <c r="DK22" s="149">
        <v>177.11875935246903</v>
      </c>
      <c r="DL22" s="149">
        <v>180.09358796003542</v>
      </c>
      <c r="DM22" s="149">
        <v>92.908111256735111</v>
      </c>
      <c r="DN22" s="149">
        <v>18.291630716134598</v>
      </c>
      <c r="DO22" s="149">
        <v>1.1246485473289598</v>
      </c>
      <c r="DP22" s="149">
        <v>101.92045970058975</v>
      </c>
      <c r="DR22" s="35" t="s">
        <v>214</v>
      </c>
      <c r="DS22" s="149">
        <v>11.864101866189932</v>
      </c>
      <c r="DT22" s="149">
        <v>63.094291414020596</v>
      </c>
      <c r="DU22" s="149">
        <v>122.28298962827756</v>
      </c>
      <c r="DV22" s="149">
        <v>131.61452254475722</v>
      </c>
      <c r="DW22" s="149">
        <v>64.27611840541347</v>
      </c>
      <c r="DX22" s="149">
        <v>14.260315922354714</v>
      </c>
      <c r="DY22" s="149">
        <v>0.8480378977071098</v>
      </c>
      <c r="DZ22" s="149">
        <v>74.17083548877477</v>
      </c>
    </row>
    <row r="23" spans="1:130" ht="20.5" x14ac:dyDescent="0.4">
      <c r="A23" s="151">
        <v>23</v>
      </c>
      <c r="B23" s="35" t="s">
        <v>215</v>
      </c>
      <c r="C23" s="149">
        <v>3.1830394423477912</v>
      </c>
      <c r="D23" s="149">
        <v>14.407093707695148</v>
      </c>
      <c r="E23" s="149">
        <v>72.81924304128772</v>
      </c>
      <c r="F23" s="149">
        <v>103.01422230046653</v>
      </c>
      <c r="G23" s="149">
        <v>59.987947650606749</v>
      </c>
      <c r="H23" s="149">
        <v>6.9004788492884046</v>
      </c>
      <c r="I23" s="149">
        <v>0.56709478215343301</v>
      </c>
      <c r="J23" s="149">
        <v>43.797872021020218</v>
      </c>
      <c r="L23" s="35" t="s">
        <v>215</v>
      </c>
      <c r="M23" s="149">
        <v>3.3910488845487743</v>
      </c>
      <c r="N23" s="149">
        <v>13.105383434824315</v>
      </c>
      <c r="O23" s="149">
        <v>74.534259609209258</v>
      </c>
      <c r="P23" s="149">
        <v>104.72157028209196</v>
      </c>
      <c r="Q23" s="149">
        <v>59.035876009993238</v>
      </c>
      <c r="R23" s="149">
        <v>8.2861501562411366</v>
      </c>
      <c r="S23" s="149">
        <v>0</v>
      </c>
      <c r="T23" s="149">
        <v>43.998776313336066</v>
      </c>
      <c r="V23" s="35" t="s">
        <v>215</v>
      </c>
      <c r="W23" s="149">
        <v>2.1617726535759321</v>
      </c>
      <c r="X23" s="149">
        <v>15.634218289085545</v>
      </c>
      <c r="Y23" s="149">
        <v>64.118372379778052</v>
      </c>
      <c r="Z23" s="149">
        <v>114.53077699293642</v>
      </c>
      <c r="AA23" s="149">
        <v>55.477280732652346</v>
      </c>
      <c r="AB23" s="149">
        <v>7.5053609721229444</v>
      </c>
      <c r="AC23" s="149">
        <v>0.55545269394556562</v>
      </c>
      <c r="AD23" s="149">
        <v>43.470329886202592</v>
      </c>
      <c r="AF23" s="35" t="s">
        <v>215</v>
      </c>
      <c r="AG23" s="149">
        <v>2.1822094596848802</v>
      </c>
      <c r="AH23" s="149">
        <v>15.659861500633774</v>
      </c>
      <c r="AI23" s="149">
        <v>65.114388850335345</v>
      </c>
      <c r="AJ23" s="149">
        <v>118.91139536720135</v>
      </c>
      <c r="AK23" s="149">
        <v>57.927233834891332</v>
      </c>
      <c r="AL23" s="149">
        <v>11.700949482863747</v>
      </c>
      <c r="AM23" s="149">
        <v>0.54980908195071487</v>
      </c>
      <c r="AN23" s="149">
        <v>45.356355460317431</v>
      </c>
      <c r="AP23" s="35" t="s">
        <v>215</v>
      </c>
      <c r="AQ23" s="149">
        <v>4.0388999962274257</v>
      </c>
      <c r="AR23" s="149">
        <v>14.797725443645184</v>
      </c>
      <c r="AS23" s="149">
        <v>58.578183170544484</v>
      </c>
      <c r="AT23" s="149">
        <v>121.1438570979648</v>
      </c>
      <c r="AU23" s="149">
        <v>58.421581242847253</v>
      </c>
      <c r="AV23" s="149">
        <v>11.433324090995553</v>
      </c>
      <c r="AW23" s="149">
        <v>1.0885579979480133</v>
      </c>
      <c r="AX23" s="149">
        <v>44.800028267897389</v>
      </c>
      <c r="AZ23" s="35" t="s">
        <v>215</v>
      </c>
      <c r="BA23" s="149">
        <v>2.9656861813977731</v>
      </c>
      <c r="BB23" s="149">
        <v>12.00588198329393</v>
      </c>
      <c r="BC23" s="149">
        <v>59.027829282934675</v>
      </c>
      <c r="BD23" s="149">
        <v>124.10594798403909</v>
      </c>
      <c r="BE23" s="149">
        <v>70.077640014244466</v>
      </c>
      <c r="BF23" s="149">
        <v>10.471745710187969</v>
      </c>
      <c r="BG23" s="149">
        <v>0.53885905344000262</v>
      </c>
      <c r="BH23" s="149">
        <v>46.324224746043086</v>
      </c>
      <c r="BJ23" s="35" t="s">
        <v>215</v>
      </c>
      <c r="BK23" s="149">
        <v>3.3688589981447969</v>
      </c>
      <c r="BL23" s="149">
        <v>12.174136459719854</v>
      </c>
      <c r="BM23" s="149">
        <v>65.315789581181988</v>
      </c>
      <c r="BN23" s="149">
        <v>127.46877670282817</v>
      </c>
      <c r="BO23" s="149">
        <v>67.393952693661177</v>
      </c>
      <c r="BP23" s="149">
        <v>12.122741198704702</v>
      </c>
      <c r="BQ23" s="149">
        <v>0</v>
      </c>
      <c r="BR23" s="149">
        <v>47.681817305895542</v>
      </c>
      <c r="BT23" s="35" t="s">
        <v>215</v>
      </c>
      <c r="BU23" s="149">
        <v>3.7799543763844121</v>
      </c>
      <c r="BV23" s="149">
        <v>11.004554730903566</v>
      </c>
      <c r="BW23" s="149">
        <v>64.808210039480059</v>
      </c>
      <c r="BX23" s="149">
        <v>127.20213302097399</v>
      </c>
      <c r="BY23" s="149">
        <v>76.56859811047228</v>
      </c>
      <c r="BZ23" s="149">
        <v>12.889168070283223</v>
      </c>
      <c r="CA23" s="149">
        <v>0</v>
      </c>
      <c r="CB23" s="149">
        <v>49.069611530700435</v>
      </c>
      <c r="CD23" s="35" t="s">
        <v>215</v>
      </c>
      <c r="CE23" s="149">
        <v>1.1317304234156904</v>
      </c>
      <c r="CF23" s="149">
        <v>15.689227455698614</v>
      </c>
      <c r="CG23" s="149">
        <v>66.420390598138113</v>
      </c>
      <c r="CH23" s="149">
        <v>126.51716272743232</v>
      </c>
      <c r="CI23" s="149">
        <v>82.677584863491788</v>
      </c>
      <c r="CJ23" s="149">
        <v>15.263576402601629</v>
      </c>
      <c r="CK23" s="149">
        <v>0</v>
      </c>
      <c r="CL23" s="149">
        <v>50.977280601415593</v>
      </c>
      <c r="CN23" s="35" t="s">
        <v>215</v>
      </c>
      <c r="CO23" s="149">
        <v>2.0707197345618202</v>
      </c>
      <c r="CP23" s="149">
        <v>13.512515431338258</v>
      </c>
      <c r="CQ23" s="149">
        <v>72.111322254229748</v>
      </c>
      <c r="CR23" s="149">
        <v>138.11943304069936</v>
      </c>
      <c r="CS23" s="149">
        <v>79.599568486864484</v>
      </c>
      <c r="CT23" s="149">
        <v>14.578282613091734</v>
      </c>
      <c r="CU23" s="149">
        <v>1.7295999987737407</v>
      </c>
      <c r="CV23" s="149">
        <v>52.899782666909232</v>
      </c>
      <c r="CX23" s="35" t="s">
        <v>215</v>
      </c>
      <c r="CY23" s="149">
        <v>1.9477030050641426</v>
      </c>
      <c r="CZ23" s="149">
        <v>13.415865963415948</v>
      </c>
      <c r="DA23" s="149">
        <v>68.47026661717068</v>
      </c>
      <c r="DB23" s="149">
        <v>123.37646159952263</v>
      </c>
      <c r="DC23" s="149">
        <v>73.961378730290477</v>
      </c>
      <c r="DD23" s="149">
        <v>14.328499699699563</v>
      </c>
      <c r="DE23" s="149">
        <v>0.97610904815665089</v>
      </c>
      <c r="DF23" s="149">
        <v>48.809873796751774</v>
      </c>
      <c r="DH23" s="35" t="s">
        <v>215</v>
      </c>
      <c r="DI23" s="149">
        <v>2.7357442079165599</v>
      </c>
      <c r="DJ23" s="149">
        <v>12.067123373766576</v>
      </c>
      <c r="DK23" s="149">
        <v>66.558441558441558</v>
      </c>
      <c r="DL23" s="149">
        <v>126.49542575650949</v>
      </c>
      <c r="DM23" s="149">
        <v>85.462924172601589</v>
      </c>
      <c r="DN23" s="149">
        <v>19.123371128786594</v>
      </c>
      <c r="DO23" s="149">
        <v>0.52260256075254763</v>
      </c>
      <c r="DP23" s="149">
        <v>49.754160615064826</v>
      </c>
      <c r="DR23" s="35" t="s">
        <v>215</v>
      </c>
      <c r="DS23" s="149">
        <v>2.6323553532420561</v>
      </c>
      <c r="DT23" s="149">
        <v>11.463409546635052</v>
      </c>
      <c r="DU23" s="149">
        <v>58.584171018763421</v>
      </c>
      <c r="DV23" s="149">
        <v>126.40218600650313</v>
      </c>
      <c r="DW23" s="149">
        <v>77.29248100744185</v>
      </c>
      <c r="DX23" s="149">
        <v>16.462321861765851</v>
      </c>
      <c r="DY23" s="149">
        <v>1.0308598122897052</v>
      </c>
      <c r="DZ23" s="149">
        <v>45.884231731117325</v>
      </c>
    </row>
    <row r="24" spans="1:130" ht="20.5" x14ac:dyDescent="0.4">
      <c r="A24" s="151">
        <v>24</v>
      </c>
      <c r="B24" s="35" t="s">
        <v>216</v>
      </c>
      <c r="C24" s="149">
        <v>6.7239605178068702</v>
      </c>
      <c r="D24" s="149">
        <v>26.581702296590969</v>
      </c>
      <c r="E24" s="149">
        <v>70.51647954405999</v>
      </c>
      <c r="F24" s="149">
        <v>112.76322934848045</v>
      </c>
      <c r="G24" s="149">
        <v>58.891491259297368</v>
      </c>
      <c r="H24" s="149">
        <v>9.3298432258096007</v>
      </c>
      <c r="I24" s="149" t="s">
        <v>196</v>
      </c>
      <c r="J24" s="149">
        <v>52.123200122260712</v>
      </c>
      <c r="L24" s="35" t="s">
        <v>216</v>
      </c>
      <c r="M24" s="149">
        <v>4.4439793600159785</v>
      </c>
      <c r="N24" s="149">
        <v>24.849130574112479</v>
      </c>
      <c r="O24" s="149">
        <v>79.160363692270806</v>
      </c>
      <c r="P24" s="149">
        <v>112.36916002516888</v>
      </c>
      <c r="Q24" s="149">
        <v>62.990776055608158</v>
      </c>
      <c r="R24" s="149">
        <v>11.503464068695864</v>
      </c>
      <c r="S24" s="149">
        <v>0</v>
      </c>
      <c r="T24" s="149">
        <v>53.857614550811313</v>
      </c>
      <c r="V24" s="35" t="s">
        <v>216</v>
      </c>
      <c r="W24" s="149">
        <v>5.0354051927616048</v>
      </c>
      <c r="X24" s="149">
        <v>24.141363862618221</v>
      </c>
      <c r="Y24" s="149">
        <v>74.483932751649292</v>
      </c>
      <c r="Z24" s="149">
        <v>118.69935809744292</v>
      </c>
      <c r="AA24" s="149">
        <v>61.395559583144539</v>
      </c>
      <c r="AB24" s="149">
        <v>8.7837013541539601</v>
      </c>
      <c r="AC24" s="149">
        <v>0.80472103004291851</v>
      </c>
      <c r="AD24" s="149">
        <v>53.143072917701765</v>
      </c>
      <c r="AF24" s="35" t="s">
        <v>216</v>
      </c>
      <c r="AG24" s="149">
        <v>5.3047578105553752</v>
      </c>
      <c r="AH24" s="149">
        <v>21.964694054748144</v>
      </c>
      <c r="AI24" s="149">
        <v>69.741123596157749</v>
      </c>
      <c r="AJ24" s="149">
        <v>123.06677046058311</v>
      </c>
      <c r="AK24" s="149">
        <v>77.643067727296625</v>
      </c>
      <c r="AL24" s="149">
        <v>14.837249260591546</v>
      </c>
      <c r="AM24" s="149">
        <v>1.0610945490130723</v>
      </c>
      <c r="AN24" s="149">
        <v>56.294921488342084</v>
      </c>
      <c r="AP24" s="35" t="s">
        <v>216</v>
      </c>
      <c r="AQ24" s="149">
        <v>5.2601602974021144</v>
      </c>
      <c r="AR24" s="149">
        <v>24.963812384860947</v>
      </c>
      <c r="AS24" s="149">
        <v>54.97190185284672</v>
      </c>
      <c r="AT24" s="149">
        <v>122.14833600734266</v>
      </c>
      <c r="AU24" s="149">
        <v>70.833290328871044</v>
      </c>
      <c r="AV24" s="149">
        <v>12.851449596368179</v>
      </c>
      <c r="AW24" s="149">
        <v>0</v>
      </c>
      <c r="AX24" s="149">
        <v>51.935388101211451</v>
      </c>
      <c r="AZ24" s="35" t="s">
        <v>216</v>
      </c>
      <c r="BA24" s="149">
        <v>3.3752570837417717</v>
      </c>
      <c r="BB24" s="149">
        <v>16.019916854547969</v>
      </c>
      <c r="BC24" s="149">
        <v>67.972229150417192</v>
      </c>
      <c r="BD24" s="149">
        <v>120.98536620632767</v>
      </c>
      <c r="BE24" s="149">
        <v>73.483414040921573</v>
      </c>
      <c r="BF24" s="149">
        <v>15.954273763418815</v>
      </c>
      <c r="BG24" s="149">
        <v>0</v>
      </c>
      <c r="BH24" s="149">
        <v>52.934793406155698</v>
      </c>
      <c r="BJ24" s="35" t="s">
        <v>216</v>
      </c>
      <c r="BK24" s="149">
        <v>6.6947005270085604</v>
      </c>
      <c r="BL24" s="149">
        <v>22.148240893105807</v>
      </c>
      <c r="BM24" s="149">
        <v>62.049114427068673</v>
      </c>
      <c r="BN24" s="149">
        <v>136.68042517691367</v>
      </c>
      <c r="BO24" s="149">
        <v>80.80135215315218</v>
      </c>
      <c r="BP24" s="149">
        <v>12.531338052871337</v>
      </c>
      <c r="BQ24" s="149">
        <v>0</v>
      </c>
      <c r="BR24" s="149">
        <v>56.65457064315261</v>
      </c>
      <c r="BT24" s="35" t="s">
        <v>216</v>
      </c>
      <c r="BU24" s="149">
        <v>2.4144735487194349</v>
      </c>
      <c r="BV24" s="149">
        <v>20.058331779320397</v>
      </c>
      <c r="BW24" s="149">
        <v>58.461995599387805</v>
      </c>
      <c r="BX24" s="149">
        <v>126.22395603578934</v>
      </c>
      <c r="BY24" s="149">
        <v>79.169981758353956</v>
      </c>
      <c r="BZ24" s="149">
        <v>17.057585804599388</v>
      </c>
      <c r="CA24" s="149">
        <v>0</v>
      </c>
      <c r="CB24" s="149">
        <v>53.375455964732495</v>
      </c>
      <c r="CD24" s="35" t="s">
        <v>216</v>
      </c>
      <c r="CE24" s="149">
        <v>3.0175132127720654</v>
      </c>
      <c r="CF24" s="149">
        <v>20.173982462084194</v>
      </c>
      <c r="CG24" s="149">
        <v>64.200306693068541</v>
      </c>
      <c r="CH24" s="149">
        <v>138.39017011177154</v>
      </c>
      <c r="CI24" s="149">
        <v>98.720177614374251</v>
      </c>
      <c r="CJ24" s="149">
        <v>25.254567475120702</v>
      </c>
      <c r="CK24" s="149">
        <v>0</v>
      </c>
      <c r="CL24" s="149">
        <v>61.029883106834653</v>
      </c>
      <c r="CN24" s="35" t="s">
        <v>216</v>
      </c>
      <c r="CO24" s="149">
        <v>2.7152412403897261</v>
      </c>
      <c r="CP24" s="149">
        <v>18.636870105889642</v>
      </c>
      <c r="CQ24" s="149">
        <v>59.799131064732997</v>
      </c>
      <c r="CR24" s="149">
        <v>122.39868078765595</v>
      </c>
      <c r="CS24" s="149">
        <v>81.948089179009699</v>
      </c>
      <c r="CT24" s="149">
        <v>19.375494054273329</v>
      </c>
      <c r="CU24" s="149">
        <v>1.756344510467345</v>
      </c>
      <c r="CV24" s="149">
        <v>52.957399810601338</v>
      </c>
      <c r="CX24" s="35" t="s">
        <v>216</v>
      </c>
      <c r="CY24" s="149">
        <v>3.9024100247071978</v>
      </c>
      <c r="CZ24" s="149">
        <v>19.95209238962002</v>
      </c>
      <c r="DA24" s="149">
        <v>74.557407589381</v>
      </c>
      <c r="DB24" s="149">
        <v>123.68605267610261</v>
      </c>
      <c r="DC24" s="149">
        <v>87.394805645058199</v>
      </c>
      <c r="DD24" s="149">
        <v>18.573325022933236</v>
      </c>
      <c r="DE24" s="149">
        <v>1.747565015949377</v>
      </c>
      <c r="DF24" s="149">
        <v>56.877218186518647</v>
      </c>
      <c r="DH24" s="35" t="s">
        <v>216</v>
      </c>
      <c r="DI24" s="149">
        <v>3.7588097102584181</v>
      </c>
      <c r="DJ24" s="149">
        <v>16.352201257861633</v>
      </c>
      <c r="DK24" s="149">
        <v>62.31306081754736</v>
      </c>
      <c r="DL24" s="149">
        <v>124.41342798700518</v>
      </c>
      <c r="DM24" s="149">
        <v>88.11499357251374</v>
      </c>
      <c r="DN24" s="149">
        <v>19.570466387088576</v>
      </c>
      <c r="DO24" s="149">
        <v>0</v>
      </c>
      <c r="DP24" s="149">
        <v>55.121454051299473</v>
      </c>
      <c r="DR24" s="35" t="s">
        <v>216</v>
      </c>
      <c r="DS24" s="149">
        <v>2.8637245021176154</v>
      </c>
      <c r="DT24" s="149">
        <v>14.105860872506454</v>
      </c>
      <c r="DU24" s="149">
        <v>59.307582593105352</v>
      </c>
      <c r="DV24" s="149">
        <v>130.06490140927929</v>
      </c>
      <c r="DW24" s="149">
        <v>87.416937519917937</v>
      </c>
      <c r="DX24" s="149">
        <v>18.920056094919971</v>
      </c>
      <c r="DY24" s="149">
        <v>1.571674509231763</v>
      </c>
      <c r="DZ24" s="149">
        <v>54.41362493811846</v>
      </c>
    </row>
    <row r="25" spans="1:130" ht="20.5" x14ac:dyDescent="0.4">
      <c r="A25" s="151">
        <v>25</v>
      </c>
      <c r="B25" s="35" t="s">
        <v>217</v>
      </c>
      <c r="C25" s="149">
        <v>13.166820258595278</v>
      </c>
      <c r="D25" s="149">
        <v>45.108149225501641</v>
      </c>
      <c r="E25" s="149">
        <v>77.180939332137356</v>
      </c>
      <c r="F25" s="149">
        <v>96.203523086413952</v>
      </c>
      <c r="G25" s="149">
        <v>54.338751075806897</v>
      </c>
      <c r="H25" s="149">
        <v>11.433349975264544</v>
      </c>
      <c r="I25" s="149" t="s">
        <v>196</v>
      </c>
      <c r="J25" s="149">
        <v>55.155071915505367</v>
      </c>
      <c r="L25" s="35" t="s">
        <v>217</v>
      </c>
      <c r="M25" s="149">
        <v>11.406983829668496</v>
      </c>
      <c r="N25" s="149">
        <v>43.06516055466733</v>
      </c>
      <c r="O25" s="149">
        <v>79.616669237605294</v>
      </c>
      <c r="P25" s="149">
        <v>98.889561109893435</v>
      </c>
      <c r="Q25" s="149">
        <v>60.095879200408</v>
      </c>
      <c r="R25" s="149">
        <v>11.134424313518897</v>
      </c>
      <c r="S25" s="149">
        <v>0</v>
      </c>
      <c r="T25" s="149">
        <v>56.350126035276666</v>
      </c>
      <c r="V25" s="35" t="s">
        <v>217</v>
      </c>
      <c r="W25" s="149">
        <v>16.302846090080134</v>
      </c>
      <c r="X25" s="149">
        <v>46.368967072620656</v>
      </c>
      <c r="Y25" s="149">
        <v>73.383084577114431</v>
      </c>
      <c r="Z25" s="149">
        <v>107.84770784770785</v>
      </c>
      <c r="AA25" s="149">
        <v>58.508740635033888</v>
      </c>
      <c r="AB25" s="149">
        <v>13.133208255159476</v>
      </c>
      <c r="AC25" s="149">
        <v>0</v>
      </c>
      <c r="AD25" s="149">
        <v>57.752493717527713</v>
      </c>
      <c r="AF25" s="35" t="s">
        <v>217</v>
      </c>
      <c r="AG25" s="149">
        <v>16.192284449895237</v>
      </c>
      <c r="AH25" s="149">
        <v>35.803200145820711</v>
      </c>
      <c r="AI25" s="149">
        <v>74.103723062349829</v>
      </c>
      <c r="AJ25" s="149">
        <v>114.16821216832481</v>
      </c>
      <c r="AK25" s="149">
        <v>63.512571314835952</v>
      </c>
      <c r="AL25" s="149">
        <v>14.894536126654144</v>
      </c>
      <c r="AM25" s="149">
        <v>0</v>
      </c>
      <c r="AN25" s="149">
        <v>58.130979498654291</v>
      </c>
      <c r="AP25" s="35" t="s">
        <v>217</v>
      </c>
      <c r="AQ25" s="149">
        <v>13.084647301910428</v>
      </c>
      <c r="AR25" s="149">
        <v>36.732487103545118</v>
      </c>
      <c r="AS25" s="149">
        <v>71.993668638626517</v>
      </c>
      <c r="AT25" s="149">
        <v>116.49695216648389</v>
      </c>
      <c r="AU25" s="149">
        <v>67.957577976825064</v>
      </c>
      <c r="AV25" s="149">
        <v>17.039710392286644</v>
      </c>
      <c r="AW25" s="149">
        <v>1.4681040856883896</v>
      </c>
      <c r="AX25" s="149">
        <v>58.935405273999415</v>
      </c>
      <c r="AZ25" s="35" t="s">
        <v>217</v>
      </c>
      <c r="BA25" s="149">
        <v>14.080189625630716</v>
      </c>
      <c r="BB25" s="149">
        <v>32.620757887652175</v>
      </c>
      <c r="BC25" s="149">
        <v>64.918167309894997</v>
      </c>
      <c r="BD25" s="149">
        <v>123.20741576629597</v>
      </c>
      <c r="BE25" s="149">
        <v>72.556055305414205</v>
      </c>
      <c r="BF25" s="149">
        <v>15.077540714145281</v>
      </c>
      <c r="BG25" s="149">
        <v>0.94722634288260998</v>
      </c>
      <c r="BH25" s="149">
        <v>58.330796744443518</v>
      </c>
      <c r="BJ25" s="35" t="s">
        <v>217</v>
      </c>
      <c r="BK25" s="149">
        <v>9.9520077245735639</v>
      </c>
      <c r="BL25" s="149">
        <v>34.07011974132439</v>
      </c>
      <c r="BM25" s="149">
        <v>68.956883914338647</v>
      </c>
      <c r="BN25" s="149">
        <v>128.60457631644778</v>
      </c>
      <c r="BO25" s="149">
        <v>80.483781047174759</v>
      </c>
      <c r="BP25" s="149">
        <v>17.593708100697121</v>
      </c>
      <c r="BQ25" s="149">
        <v>0</v>
      </c>
      <c r="BR25" s="149">
        <v>61.196091531434725</v>
      </c>
      <c r="BT25" s="35" t="s">
        <v>217</v>
      </c>
      <c r="BU25" s="149">
        <v>11.48948181542006</v>
      </c>
      <c r="BV25" s="149">
        <v>34.656979456533598</v>
      </c>
      <c r="BW25" s="149">
        <v>70.473464684930633</v>
      </c>
      <c r="BX25" s="149">
        <v>143.30253203650537</v>
      </c>
      <c r="BY25" s="149">
        <v>86.961538885527233</v>
      </c>
      <c r="BZ25" s="149">
        <v>19.671063638396017</v>
      </c>
      <c r="CA25" s="149">
        <v>0</v>
      </c>
      <c r="CB25" s="149">
        <v>65.555997366235403</v>
      </c>
      <c r="CD25" s="35" t="s">
        <v>217</v>
      </c>
      <c r="CE25" s="149">
        <v>10.394437334976924</v>
      </c>
      <c r="CF25" s="149">
        <v>36.706944141975129</v>
      </c>
      <c r="CG25" s="149">
        <v>79.312549880244774</v>
      </c>
      <c r="CH25" s="149">
        <v>134.47657482265254</v>
      </c>
      <c r="CI25" s="149">
        <v>100.99284782582164</v>
      </c>
      <c r="CJ25" s="149">
        <v>21.50552945384004</v>
      </c>
      <c r="CK25" s="149">
        <v>0</v>
      </c>
      <c r="CL25" s="149">
        <v>68.424076055104109</v>
      </c>
      <c r="CN25" s="35" t="s">
        <v>217</v>
      </c>
      <c r="CO25" s="149">
        <v>10.634168032985366</v>
      </c>
      <c r="CP25" s="149">
        <v>30.372122572341656</v>
      </c>
      <c r="CQ25" s="149">
        <v>73.744886981187165</v>
      </c>
      <c r="CR25" s="149">
        <v>136.98953249526349</v>
      </c>
      <c r="CS25" s="149">
        <v>102.18902425001284</v>
      </c>
      <c r="CT25" s="149">
        <v>24.49628777574306</v>
      </c>
      <c r="CU25" s="149">
        <v>1.5265692463792384</v>
      </c>
      <c r="CV25" s="149">
        <v>67.363642800701356</v>
      </c>
      <c r="CX25" s="35" t="s">
        <v>217</v>
      </c>
      <c r="CY25" s="149">
        <v>7.7029390589630884</v>
      </c>
      <c r="CZ25" s="149">
        <v>27.056788447430332</v>
      </c>
      <c r="DA25" s="149">
        <v>72.365148421961024</v>
      </c>
      <c r="DB25" s="149">
        <v>131.44401167734787</v>
      </c>
      <c r="DC25" s="149">
        <v>96.344895461563127</v>
      </c>
      <c r="DD25" s="149">
        <v>21.418439232516089</v>
      </c>
      <c r="DE25" s="149">
        <v>2.038307535662597</v>
      </c>
      <c r="DF25" s="149">
        <v>63.747371157405283</v>
      </c>
      <c r="DH25" s="35" t="s">
        <v>217</v>
      </c>
      <c r="DI25" s="149">
        <v>8.3389374579690649</v>
      </c>
      <c r="DJ25" s="149">
        <v>30.463802841006331</v>
      </c>
      <c r="DK25" s="149">
        <v>72.34798047048379</v>
      </c>
      <c r="DL25" s="149">
        <v>121.77149237067361</v>
      </c>
      <c r="DM25" s="149">
        <v>95.864507111732308</v>
      </c>
      <c r="DN25" s="149">
        <v>23.091103133792569</v>
      </c>
      <c r="DO25" s="149">
        <v>0.6736274840013472</v>
      </c>
      <c r="DP25" s="149">
        <v>64.805088702147529</v>
      </c>
      <c r="DR25" s="35" t="s">
        <v>217</v>
      </c>
      <c r="DS25" s="149">
        <v>6.266458724793754</v>
      </c>
      <c r="DT25" s="149">
        <v>29.47177628512523</v>
      </c>
      <c r="DU25" s="149">
        <v>64.569927336411098</v>
      </c>
      <c r="DV25" s="149">
        <v>120.30580187589518</v>
      </c>
      <c r="DW25" s="149">
        <v>95.733470928980395</v>
      </c>
      <c r="DX25" s="149">
        <v>23.388343585137047</v>
      </c>
      <c r="DY25" s="149">
        <v>0.64207490478241613</v>
      </c>
      <c r="DZ25" s="149">
        <v>62.806129128988253</v>
      </c>
    </row>
    <row r="26" spans="1:130" ht="20.5" x14ac:dyDescent="0.4">
      <c r="A26" s="152">
        <v>26</v>
      </c>
      <c r="B26" s="35" t="s">
        <v>218</v>
      </c>
      <c r="C26" s="149">
        <v>14.527672609125428</v>
      </c>
      <c r="D26" s="149">
        <v>61.939187681349857</v>
      </c>
      <c r="E26" s="149">
        <v>122.16653709940675</v>
      </c>
      <c r="F26" s="149">
        <v>109.04969562306748</v>
      </c>
      <c r="G26" s="149">
        <v>45.984867754697262</v>
      </c>
      <c r="H26" s="149">
        <v>5.4045834060420885</v>
      </c>
      <c r="I26" s="149">
        <v>0.73197342107292884</v>
      </c>
      <c r="J26" s="149">
        <v>56.402308943856234</v>
      </c>
      <c r="L26" s="35" t="s">
        <v>218</v>
      </c>
      <c r="M26" s="149">
        <v>10.808584348684906</v>
      </c>
      <c r="N26" s="149">
        <v>56.269148495700477</v>
      </c>
      <c r="O26" s="149">
        <v>131.17015436931817</v>
      </c>
      <c r="P26" s="149">
        <v>119.18048080762841</v>
      </c>
      <c r="Q26" s="149">
        <v>48.808763320938347</v>
      </c>
      <c r="R26" s="149">
        <v>7.662651504592076</v>
      </c>
      <c r="S26" s="149">
        <v>0</v>
      </c>
      <c r="T26" s="149">
        <v>58.770655592924705</v>
      </c>
      <c r="V26" s="35" t="s">
        <v>218</v>
      </c>
      <c r="W26" s="149">
        <v>13.363028953229399</v>
      </c>
      <c r="X26" s="149">
        <v>54.686313231049674</v>
      </c>
      <c r="Y26" s="149">
        <v>113.05709810622241</v>
      </c>
      <c r="Z26" s="149">
        <v>126.99573430834857</v>
      </c>
      <c r="AA26" s="149">
        <v>49.852410626434896</v>
      </c>
      <c r="AB26" s="149">
        <v>6.8090374497059738</v>
      </c>
      <c r="AC26" s="149">
        <v>0</v>
      </c>
      <c r="AD26" s="149">
        <v>57.582042210564843</v>
      </c>
      <c r="AF26" s="35" t="s">
        <v>218</v>
      </c>
      <c r="AG26" s="149">
        <v>9.8451279725914294</v>
      </c>
      <c r="AH26" s="149">
        <v>58.193389069251893</v>
      </c>
      <c r="AI26" s="149">
        <v>122.31362774001597</v>
      </c>
      <c r="AJ26" s="149">
        <v>140.04818208360118</v>
      </c>
      <c r="AK26" s="149">
        <v>52.18938322245647</v>
      </c>
      <c r="AL26" s="149">
        <v>6.9895794592067348</v>
      </c>
      <c r="AM26" s="149">
        <v>0</v>
      </c>
      <c r="AN26" s="149">
        <v>61.242089831587442</v>
      </c>
      <c r="AP26" s="35" t="s">
        <v>218</v>
      </c>
      <c r="AQ26" s="149">
        <v>9.6201492312759136</v>
      </c>
      <c r="AR26" s="149">
        <v>52.145507988194147</v>
      </c>
      <c r="AS26" s="149">
        <v>104.35648038481452</v>
      </c>
      <c r="AT26" s="149">
        <v>127.17369239600887</v>
      </c>
      <c r="AU26" s="149">
        <v>51.689389844343097</v>
      </c>
      <c r="AV26" s="149">
        <v>10.650786763915169</v>
      </c>
      <c r="AW26" s="149">
        <v>0</v>
      </c>
      <c r="AX26" s="149">
        <v>56.165179299954154</v>
      </c>
      <c r="AZ26" s="35" t="s">
        <v>218</v>
      </c>
      <c r="BA26" s="149">
        <v>11.15503205027832</v>
      </c>
      <c r="BB26" s="149">
        <v>50.055805890079775</v>
      </c>
      <c r="BC26" s="149">
        <v>115.83386648579736</v>
      </c>
      <c r="BD26" s="149">
        <v>136.95831954820622</v>
      </c>
      <c r="BE26" s="149">
        <v>62.810431002100955</v>
      </c>
      <c r="BF26" s="149">
        <v>9.3874626558999523</v>
      </c>
      <c r="BG26" s="149">
        <v>0.62929549355494996</v>
      </c>
      <c r="BH26" s="149">
        <v>61.085690953611739</v>
      </c>
      <c r="BJ26" s="35" t="s">
        <v>218</v>
      </c>
      <c r="BK26" s="149">
        <v>10.697314584381278</v>
      </c>
      <c r="BL26" s="149">
        <v>46.266726197835439</v>
      </c>
      <c r="BM26" s="149">
        <v>92.124131694017933</v>
      </c>
      <c r="BN26" s="149">
        <v>136.15468208442644</v>
      </c>
      <c r="BO26" s="149">
        <v>63.97027601869523</v>
      </c>
      <c r="BP26" s="149">
        <v>13.216655706565621</v>
      </c>
      <c r="BQ26" s="149">
        <v>0</v>
      </c>
      <c r="BR26" s="149">
        <v>57.681065741616251</v>
      </c>
      <c r="BT26" s="35" t="s">
        <v>218</v>
      </c>
      <c r="BU26" s="149">
        <v>7.9560943692836315</v>
      </c>
      <c r="BV26" s="149">
        <v>46.030655645773756</v>
      </c>
      <c r="BW26" s="149">
        <v>101.6054829108006</v>
      </c>
      <c r="BX26" s="149">
        <v>124.71143654937671</v>
      </c>
      <c r="BY26" s="149">
        <v>71.927408205918894</v>
      </c>
      <c r="BZ26" s="149">
        <v>11.750593058888454</v>
      </c>
      <c r="CA26" s="149">
        <v>0</v>
      </c>
      <c r="CB26" s="149">
        <v>57.570468163851579</v>
      </c>
      <c r="CD26" s="35" t="s">
        <v>218</v>
      </c>
      <c r="CE26" s="149">
        <v>9.4720576854890872</v>
      </c>
      <c r="CF26" s="149">
        <v>46.519849546471818</v>
      </c>
      <c r="CG26" s="149">
        <v>115.88881210089652</v>
      </c>
      <c r="CH26" s="149">
        <v>134.20396734447448</v>
      </c>
      <c r="CI26" s="149">
        <v>77.297717447347026</v>
      </c>
      <c r="CJ26" s="149">
        <v>12.145393675977626</v>
      </c>
      <c r="CK26" s="149">
        <v>0</v>
      </c>
      <c r="CL26" s="149">
        <v>62.655042422170901</v>
      </c>
      <c r="CN26" s="35" t="s">
        <v>218</v>
      </c>
      <c r="CO26" s="149">
        <v>9.5229660738934605</v>
      </c>
      <c r="CP26" s="149">
        <v>47.475094640363636</v>
      </c>
      <c r="CQ26" s="149">
        <v>98.668590150849596</v>
      </c>
      <c r="CR26" s="149">
        <v>134.46935626974454</v>
      </c>
      <c r="CS26" s="149">
        <v>76.921857619870991</v>
      </c>
      <c r="CT26" s="149">
        <v>11.730518543476844</v>
      </c>
      <c r="CU26" s="149">
        <v>0.79190728753164685</v>
      </c>
      <c r="CV26" s="149">
        <v>60.576214181544323</v>
      </c>
      <c r="CX26" s="35" t="s">
        <v>218</v>
      </c>
      <c r="CY26" s="149">
        <v>7.2602875175902666</v>
      </c>
      <c r="CZ26" s="149">
        <v>42.717940921918483</v>
      </c>
      <c r="DA26" s="149">
        <v>95.438148779570398</v>
      </c>
      <c r="DB26" s="149">
        <v>120.59241027712726</v>
      </c>
      <c r="DC26" s="149">
        <v>80.622436416907973</v>
      </c>
      <c r="DD26" s="149">
        <v>14.0758171817419</v>
      </c>
      <c r="DE26" s="149">
        <v>0</v>
      </c>
      <c r="DF26" s="149">
        <v>57.713543697406351</v>
      </c>
      <c r="DH26" s="35" t="s">
        <v>218</v>
      </c>
      <c r="DI26" s="149">
        <v>9.7459823742871947</v>
      </c>
      <c r="DJ26" s="149">
        <v>48.934039204464156</v>
      </c>
      <c r="DK26" s="149">
        <v>128.34053448551768</v>
      </c>
      <c r="DL26" s="149">
        <v>130.50114474688374</v>
      </c>
      <c r="DM26" s="149">
        <v>80.102805739987147</v>
      </c>
      <c r="DN26" s="149">
        <v>14.838906392926111</v>
      </c>
      <c r="DO26" s="149">
        <v>1.2083375289497533</v>
      </c>
      <c r="DP26" s="149">
        <v>63.49905853130884</v>
      </c>
      <c r="DR26" s="35" t="s">
        <v>218</v>
      </c>
      <c r="DS26" s="149">
        <v>10.652715398748606</v>
      </c>
      <c r="DT26" s="149">
        <v>40.265217247940178</v>
      </c>
      <c r="DU26" s="149">
        <v>100.75426937207206</v>
      </c>
      <c r="DV26" s="149">
        <v>121.66373680496285</v>
      </c>
      <c r="DW26" s="149">
        <v>69.310161994945346</v>
      </c>
      <c r="DX26" s="149">
        <v>16.614709491403048</v>
      </c>
      <c r="DY26" s="149">
        <v>0.59657003220123517</v>
      </c>
      <c r="DZ26" s="149">
        <v>55.682194363601418</v>
      </c>
    </row>
    <row r="27" spans="1:130" ht="20.5" x14ac:dyDescent="0.4">
      <c r="A27" s="151">
        <v>27</v>
      </c>
      <c r="B27" s="35" t="s">
        <v>219</v>
      </c>
      <c r="C27" s="149">
        <v>1.1538228083712407</v>
      </c>
      <c r="D27" s="149">
        <v>23.84764328232437</v>
      </c>
      <c r="E27" s="149">
        <v>117.84397594230444</v>
      </c>
      <c r="F27" s="149">
        <v>160.8736972918523</v>
      </c>
      <c r="G27" s="149">
        <v>52.350199677751178</v>
      </c>
      <c r="H27" s="149">
        <v>8.6593114314696944</v>
      </c>
      <c r="I27" s="149" t="s">
        <v>196</v>
      </c>
      <c r="J27" s="149">
        <v>54.604003772280912</v>
      </c>
      <c r="L27" s="35" t="s">
        <v>219</v>
      </c>
      <c r="M27" s="149">
        <v>1.9210256348360382</v>
      </c>
      <c r="N27" s="149">
        <v>18.806521066727495</v>
      </c>
      <c r="O27" s="149">
        <v>138.91316724421816</v>
      </c>
      <c r="P27" s="149">
        <v>162.46658869248807</v>
      </c>
      <c r="Q27" s="149">
        <v>58.588910516987497</v>
      </c>
      <c r="R27" s="149">
        <v>4.0802113755694638</v>
      </c>
      <c r="S27" s="149">
        <v>0</v>
      </c>
      <c r="T27" s="149">
        <v>56.812233114997923</v>
      </c>
      <c r="V27" s="35" t="s">
        <v>219</v>
      </c>
      <c r="W27" s="149">
        <v>3.4542314335060449</v>
      </c>
      <c r="X27" s="149">
        <v>17.196456487754038</v>
      </c>
      <c r="Y27" s="149">
        <v>116.27906976744185</v>
      </c>
      <c r="Z27" s="149">
        <v>157.46907706945765</v>
      </c>
      <c r="AA27" s="149">
        <v>65.522005131241357</v>
      </c>
      <c r="AB27" s="149">
        <v>8.3347803438096886</v>
      </c>
      <c r="AC27" s="149">
        <v>1.1227544910179641</v>
      </c>
      <c r="AD27" s="149">
        <v>55.480625524003933</v>
      </c>
      <c r="AF27" s="35" t="s">
        <v>219</v>
      </c>
      <c r="AG27" s="149">
        <v>1.1502080912639201</v>
      </c>
      <c r="AH27" s="149">
        <v>19.221592202550099</v>
      </c>
      <c r="AI27" s="149">
        <v>108.67680725447353</v>
      </c>
      <c r="AJ27" s="149">
        <v>177.54075250240743</v>
      </c>
      <c r="AK27" s="149">
        <v>66.729962003112576</v>
      </c>
      <c r="AL27" s="149">
        <v>6.3875635053436355</v>
      </c>
      <c r="AM27" s="149">
        <v>0</v>
      </c>
      <c r="AN27" s="149">
        <v>56.699862284070711</v>
      </c>
      <c r="AP27" s="35" t="s">
        <v>219</v>
      </c>
      <c r="AQ27" s="149">
        <v>2.2980164266236827</v>
      </c>
      <c r="AR27" s="149">
        <v>16.217118187575792</v>
      </c>
      <c r="AS27" s="149">
        <v>96.404987990826882</v>
      </c>
      <c r="AT27" s="149">
        <v>189.5775122845302</v>
      </c>
      <c r="AU27" s="149">
        <v>67.169615636812651</v>
      </c>
      <c r="AV27" s="149">
        <v>9.4324159967189196</v>
      </c>
      <c r="AW27" s="149">
        <v>0</v>
      </c>
      <c r="AX27" s="149">
        <v>57.049384924474957</v>
      </c>
      <c r="AZ27" s="35" t="s">
        <v>219</v>
      </c>
      <c r="BA27" s="149">
        <v>1.1478108361364436</v>
      </c>
      <c r="BB27" s="149">
        <v>14.334655361544904</v>
      </c>
      <c r="BC27" s="149">
        <v>81.876644475998063</v>
      </c>
      <c r="BD27" s="149">
        <v>167.54956493750353</v>
      </c>
      <c r="BE27" s="149">
        <v>72.736331518685617</v>
      </c>
      <c r="BF27" s="149">
        <v>7.0502819273656581</v>
      </c>
      <c r="BG27" s="149">
        <v>0</v>
      </c>
      <c r="BH27" s="149">
        <v>51.514649771961466</v>
      </c>
      <c r="BJ27" s="35" t="s">
        <v>219</v>
      </c>
      <c r="BK27" s="149">
        <v>1.9110265865461926</v>
      </c>
      <c r="BL27" s="149">
        <v>11.158775444264649</v>
      </c>
      <c r="BM27" s="149">
        <v>75.092350361756161</v>
      </c>
      <c r="BN27" s="149">
        <v>166.36556804786025</v>
      </c>
      <c r="BO27" s="149">
        <v>78.598859763245557</v>
      </c>
      <c r="BP27" s="149">
        <v>12.911047947126782</v>
      </c>
      <c r="BQ27" s="149">
        <v>0</v>
      </c>
      <c r="BR27" s="149">
        <v>51.830155038984131</v>
      </c>
      <c r="BT27" s="35" t="s">
        <v>219</v>
      </c>
      <c r="BU27" s="149">
        <v>2.2908471058162667</v>
      </c>
      <c r="BV27" s="149">
        <v>7.6967758587052693</v>
      </c>
      <c r="BW27" s="149">
        <v>77.12714432769782</v>
      </c>
      <c r="BX27" s="149">
        <v>177.94829526727725</v>
      </c>
      <c r="BY27" s="149">
        <v>80.744212312606663</v>
      </c>
      <c r="BZ27" s="149">
        <v>15.164007571514361</v>
      </c>
      <c r="CA27" s="149">
        <v>0</v>
      </c>
      <c r="CB27" s="149">
        <v>53.512903516074374</v>
      </c>
      <c r="CD27" s="35" t="s">
        <v>219</v>
      </c>
      <c r="CE27" s="149">
        <v>2.3255385686475467</v>
      </c>
      <c r="CF27" s="149">
        <v>15.74707664133836</v>
      </c>
      <c r="CG27" s="149">
        <v>75.895763250882951</v>
      </c>
      <c r="CH27" s="149">
        <v>161.89277904854978</v>
      </c>
      <c r="CI27" s="149">
        <v>94.408373643448257</v>
      </c>
      <c r="CJ27" s="149">
        <v>11.136172926992423</v>
      </c>
      <c r="CK27" s="149">
        <v>0</v>
      </c>
      <c r="CL27" s="149">
        <v>54.406763952745038</v>
      </c>
      <c r="CN27" s="35" t="s">
        <v>219</v>
      </c>
      <c r="CO27" s="149">
        <v>2.36129688836622</v>
      </c>
      <c r="CP27" s="149">
        <v>11.625034562580458</v>
      </c>
      <c r="CQ27" s="149">
        <v>60.128345592644187</v>
      </c>
      <c r="CR27" s="149">
        <v>163.96450956723709</v>
      </c>
      <c r="CS27" s="149">
        <v>93.230695969634994</v>
      </c>
      <c r="CT27" s="149">
        <v>15.874449820652597</v>
      </c>
      <c r="CU27" s="149">
        <v>0</v>
      </c>
      <c r="CV27" s="149">
        <v>52.946881173017083</v>
      </c>
      <c r="CX27" s="35" t="s">
        <v>219</v>
      </c>
      <c r="CY27" s="149">
        <v>2.6406035052515326</v>
      </c>
      <c r="CZ27" s="149">
        <v>16.714420458202124</v>
      </c>
      <c r="DA27" s="149">
        <v>64.384862409835648</v>
      </c>
      <c r="DB27" s="149">
        <v>115.9907369360712</v>
      </c>
      <c r="DC27" s="149">
        <v>83.584650163142641</v>
      </c>
      <c r="DD27" s="149">
        <v>11.704723020961811</v>
      </c>
      <c r="DE27" s="149">
        <v>1.0827559284500656</v>
      </c>
      <c r="DF27" s="149">
        <v>45.355226408211522</v>
      </c>
      <c r="DH27" s="35" t="s">
        <v>219</v>
      </c>
      <c r="DI27" s="149">
        <v>1.0729613733905579</v>
      </c>
      <c r="DJ27" s="149">
        <v>11.79245283018868</v>
      </c>
      <c r="DK27" s="149">
        <v>76.865671641791053</v>
      </c>
      <c r="DL27" s="149">
        <v>159.74985787379191</v>
      </c>
      <c r="DM27" s="149">
        <v>88.738643566448332</v>
      </c>
      <c r="DN27" s="149">
        <v>15.352930162890845</v>
      </c>
      <c r="DO27" s="149">
        <v>1.0405827263267431</v>
      </c>
      <c r="DP27" s="149">
        <v>51.026662580447443</v>
      </c>
      <c r="DR27" s="35" t="s">
        <v>219</v>
      </c>
      <c r="DS27" s="149">
        <v>2.6778575717945086</v>
      </c>
      <c r="DT27" s="149">
        <v>8.7595497820149202</v>
      </c>
      <c r="DU27" s="149">
        <v>79.999570608384857</v>
      </c>
      <c r="DV27" s="149">
        <v>161.11297777885972</v>
      </c>
      <c r="DW27" s="149">
        <v>84.229771093730193</v>
      </c>
      <c r="DX27" s="149">
        <v>17.540837751488624</v>
      </c>
      <c r="DY27" s="149">
        <v>0</v>
      </c>
      <c r="DZ27" s="149">
        <v>49.780614286722646</v>
      </c>
    </row>
    <row r="28" spans="1:130" ht="20.5" x14ac:dyDescent="0.4">
      <c r="A28" s="151">
        <v>28</v>
      </c>
      <c r="B28" s="35" t="s">
        <v>220</v>
      </c>
      <c r="C28" s="149">
        <v>5.2744437482336801</v>
      </c>
      <c r="D28" s="149">
        <v>12.927141611827269</v>
      </c>
      <c r="E28" s="149">
        <v>28.988050180070676</v>
      </c>
      <c r="F28" s="149">
        <v>56.786740324466791</v>
      </c>
      <c r="G28" s="149">
        <v>54.548648717552751</v>
      </c>
      <c r="H28" s="149">
        <v>15.127953270284191</v>
      </c>
      <c r="I28" s="149" t="s">
        <v>196</v>
      </c>
      <c r="J28" s="149">
        <v>34.539444196252155</v>
      </c>
      <c r="L28" s="35" t="s">
        <v>220</v>
      </c>
      <c r="M28" s="149">
        <v>4.6709520789387975</v>
      </c>
      <c r="N28" s="149">
        <v>11.201974767890366</v>
      </c>
      <c r="O28" s="149">
        <v>30.407746436844242</v>
      </c>
      <c r="P28" s="149">
        <v>68.416892735615207</v>
      </c>
      <c r="Q28" s="149">
        <v>61.29973931986283</v>
      </c>
      <c r="R28" s="149">
        <v>19.887004742181301</v>
      </c>
      <c r="S28" s="149">
        <v>1.2228055382343568</v>
      </c>
      <c r="T28" s="149">
        <v>39.227946405777423</v>
      </c>
      <c r="V28" s="35" t="s">
        <v>220</v>
      </c>
      <c r="W28" s="149">
        <v>4.0526849037487338</v>
      </c>
      <c r="X28" s="149">
        <v>13.404825737265416</v>
      </c>
      <c r="Y28" s="149">
        <v>30.25899649542696</v>
      </c>
      <c r="Z28" s="149">
        <v>68.898848756481243</v>
      </c>
      <c r="AA28" s="149">
        <v>66.641231082284122</v>
      </c>
      <c r="AB28" s="149">
        <v>16.198347107438014</v>
      </c>
      <c r="AC28" s="149">
        <v>1.2007204322593557</v>
      </c>
      <c r="AD28" s="149">
        <v>40.029143273475334</v>
      </c>
      <c r="AF28" s="35" t="s">
        <v>220</v>
      </c>
      <c r="AG28" s="149">
        <v>5.4705485863968812</v>
      </c>
      <c r="AH28" s="149">
        <v>12.019896917516919</v>
      </c>
      <c r="AI28" s="149">
        <v>23.853827011322561</v>
      </c>
      <c r="AJ28" s="149">
        <v>71.830446834238344</v>
      </c>
      <c r="AK28" s="149">
        <v>80.826721208112403</v>
      </c>
      <c r="AL28" s="149">
        <v>18.811389382180295</v>
      </c>
      <c r="AM28" s="149">
        <v>0</v>
      </c>
      <c r="AN28" s="149">
        <v>41.69982089681659</v>
      </c>
      <c r="AP28" s="35" t="s">
        <v>220</v>
      </c>
      <c r="AQ28" s="149">
        <v>2.0771992767837184</v>
      </c>
      <c r="AR28" s="149">
        <v>14.718521694949212</v>
      </c>
      <c r="AS28" s="149">
        <v>23.775628817907169</v>
      </c>
      <c r="AT28" s="149">
        <v>75.267120370052552</v>
      </c>
      <c r="AU28" s="149">
        <v>72.598186586516192</v>
      </c>
      <c r="AV28" s="149">
        <v>17.189366647098488</v>
      </c>
      <c r="AW28" s="149">
        <v>0</v>
      </c>
      <c r="AX28" s="149">
        <v>41.113521213261109</v>
      </c>
      <c r="AZ28" s="35" t="s">
        <v>220</v>
      </c>
      <c r="BA28" s="149">
        <v>5.6095924064388338</v>
      </c>
      <c r="BB28" s="149">
        <v>13.355942389608161</v>
      </c>
      <c r="BC28" s="149">
        <v>23.201842348635946</v>
      </c>
      <c r="BD28" s="149">
        <v>82.511440438389457</v>
      </c>
      <c r="BE28" s="149">
        <v>79.783339693358769</v>
      </c>
      <c r="BF28" s="149">
        <v>20.314306050173972</v>
      </c>
      <c r="BG28" s="149">
        <v>0</v>
      </c>
      <c r="BH28" s="149">
        <v>44.425868297558601</v>
      </c>
      <c r="BJ28" s="35" t="s">
        <v>220</v>
      </c>
      <c r="BK28" s="149">
        <v>4.9715740991601187</v>
      </c>
      <c r="BL28" s="149">
        <v>13.154050900639644</v>
      </c>
      <c r="BM28" s="149">
        <v>23.459911039399568</v>
      </c>
      <c r="BN28" s="149">
        <v>84.330435223037981</v>
      </c>
      <c r="BO28" s="149">
        <v>76.339930288852088</v>
      </c>
      <c r="BP28" s="149">
        <v>27.624699394801468</v>
      </c>
      <c r="BQ28" s="149">
        <v>0</v>
      </c>
      <c r="BR28" s="149">
        <v>45.25068294848451</v>
      </c>
      <c r="BT28" s="35" t="s">
        <v>220</v>
      </c>
      <c r="BU28" s="149">
        <v>6.475374739104506</v>
      </c>
      <c r="BV28" s="149">
        <v>10.752525865718122</v>
      </c>
      <c r="BW28" s="149">
        <v>24.037657336376029</v>
      </c>
      <c r="BX28" s="149">
        <v>82.851476316504389</v>
      </c>
      <c r="BY28" s="149">
        <v>93.726565555916068</v>
      </c>
      <c r="BZ28" s="149">
        <v>25.631805112292092</v>
      </c>
      <c r="CA28" s="149">
        <v>0</v>
      </c>
      <c r="CB28" s="149">
        <v>47.711266223936853</v>
      </c>
      <c r="CD28" s="35" t="s">
        <v>220</v>
      </c>
      <c r="CE28" s="149">
        <v>2.8442254736482138</v>
      </c>
      <c r="CF28" s="149">
        <v>15.882436770643844</v>
      </c>
      <c r="CG28" s="149">
        <v>26.306122700089094</v>
      </c>
      <c r="CH28" s="149">
        <v>84.74896840760546</v>
      </c>
      <c r="CI28" s="149">
        <v>96.137532796711099</v>
      </c>
      <c r="CJ28" s="149">
        <v>26.704638458333239</v>
      </c>
      <c r="CK28" s="149">
        <v>0</v>
      </c>
      <c r="CL28" s="149">
        <v>49.874090331739495</v>
      </c>
      <c r="CN28" s="35" t="s">
        <v>220</v>
      </c>
      <c r="CO28" s="149">
        <v>4.9197532808589681</v>
      </c>
      <c r="CP28" s="149">
        <v>12.955246138107967</v>
      </c>
      <c r="CQ28" s="149">
        <v>28.202155994575612</v>
      </c>
      <c r="CR28" s="149">
        <v>75.121620773531745</v>
      </c>
      <c r="CS28" s="149">
        <v>105.43472346945163</v>
      </c>
      <c r="CT28" s="149">
        <v>23.503102348167342</v>
      </c>
      <c r="CU28" s="149">
        <v>2.1122795899076561</v>
      </c>
      <c r="CV28" s="149">
        <v>49.306274777279711</v>
      </c>
      <c r="CX28" s="35" t="s">
        <v>220</v>
      </c>
      <c r="CY28" s="149">
        <v>1.9307591661472479</v>
      </c>
      <c r="CZ28" s="149">
        <v>11.089650497073112</v>
      </c>
      <c r="DA28" s="149">
        <v>26.985894548630988</v>
      </c>
      <c r="DB28" s="149">
        <v>68.790191108463588</v>
      </c>
      <c r="DC28" s="149">
        <v>84.628873450028237</v>
      </c>
      <c r="DD28" s="149">
        <v>26.90275591640766</v>
      </c>
      <c r="DE28" s="149">
        <v>0</v>
      </c>
      <c r="DF28" s="149">
        <v>43.56386099698873</v>
      </c>
      <c r="DH28" s="35" t="s">
        <v>220</v>
      </c>
      <c r="DI28" s="149">
        <v>4.329004329004329</v>
      </c>
      <c r="DJ28" s="149">
        <v>12.392880685563613</v>
      </c>
      <c r="DK28" s="149">
        <v>29.327776491471791</v>
      </c>
      <c r="DL28" s="149">
        <v>74.550325296593954</v>
      </c>
      <c r="DM28" s="149">
        <v>97.660223804679546</v>
      </c>
      <c r="DN28" s="149">
        <v>26.224783861671469</v>
      </c>
      <c r="DO28" s="149">
        <v>1.3677551718242433</v>
      </c>
      <c r="DP28" s="149">
        <v>49.10722685281003</v>
      </c>
      <c r="DR28" s="35" t="s">
        <v>220</v>
      </c>
      <c r="DS28" s="149">
        <v>2.3460807226826952</v>
      </c>
      <c r="DT28" s="149">
        <v>11.60850623467225</v>
      </c>
      <c r="DU28" s="149">
        <v>26.019518355845388</v>
      </c>
      <c r="DV28" s="149">
        <v>68.846482412115947</v>
      </c>
      <c r="DW28" s="149">
        <v>85.725648690034973</v>
      </c>
      <c r="DX28" s="149">
        <v>28.661509516995309</v>
      </c>
      <c r="DY28" s="149">
        <v>1.2710482035709814</v>
      </c>
      <c r="DZ28" s="149">
        <v>44.477023161483153</v>
      </c>
    </row>
    <row r="29" spans="1:130" ht="20.5" x14ac:dyDescent="0.4">
      <c r="A29" s="151">
        <v>29</v>
      </c>
      <c r="B29" s="35" t="s">
        <v>221</v>
      </c>
      <c r="C29" s="149">
        <v>1.2575715905735387</v>
      </c>
      <c r="D29" s="149">
        <v>9.0503686379095765</v>
      </c>
      <c r="E29" s="149">
        <v>33.463878821453036</v>
      </c>
      <c r="F29" s="149">
        <v>82.783196418695255</v>
      </c>
      <c r="G29" s="149">
        <v>71.05451036816568</v>
      </c>
      <c r="H29" s="149">
        <v>12.728987853029626</v>
      </c>
      <c r="I29" s="149">
        <v>2.1183718357499504</v>
      </c>
      <c r="J29" s="149">
        <v>38.727449033779735</v>
      </c>
      <c r="L29" s="35" t="s">
        <v>221</v>
      </c>
      <c r="M29" s="149">
        <v>0</v>
      </c>
      <c r="N29" s="149">
        <v>5.3896875632594634</v>
      </c>
      <c r="O29" s="149">
        <v>34.020467499604472</v>
      </c>
      <c r="P29" s="149">
        <v>99.932514319576555</v>
      </c>
      <c r="Q29" s="149">
        <v>78.339698838588134</v>
      </c>
      <c r="R29" s="149">
        <v>15.555696064526705</v>
      </c>
      <c r="S29" s="149">
        <v>2.0979520011272395</v>
      </c>
      <c r="T29" s="149">
        <v>42.797494637967645</v>
      </c>
      <c r="V29" s="35" t="s">
        <v>221</v>
      </c>
      <c r="W29" s="149">
        <v>2.9282576866764276</v>
      </c>
      <c r="X29" s="149">
        <v>6.9278547539417099</v>
      </c>
      <c r="Y29" s="149">
        <v>32.209961228750373</v>
      </c>
      <c r="Z29" s="149">
        <v>93.862815884476532</v>
      </c>
      <c r="AA29" s="149">
        <v>71.818442976156277</v>
      </c>
      <c r="AB29" s="149">
        <v>15.446500402252616</v>
      </c>
      <c r="AC29" s="149">
        <v>0</v>
      </c>
      <c r="AD29" s="149">
        <v>40.306719996464324</v>
      </c>
      <c r="AF29" s="35" t="s">
        <v>221</v>
      </c>
      <c r="AG29" s="149">
        <v>2.5073392291275529</v>
      </c>
      <c r="AH29" s="149">
        <v>4.6618625922260764</v>
      </c>
      <c r="AI29" s="149">
        <v>32.561880786748318</v>
      </c>
      <c r="AJ29" s="149">
        <v>98.605163688723991</v>
      </c>
      <c r="AK29" s="149">
        <v>78.7896487062511</v>
      </c>
      <c r="AL29" s="149">
        <v>16.617062676480764</v>
      </c>
      <c r="AM29" s="149">
        <v>2.0582710038647729</v>
      </c>
      <c r="AN29" s="149">
        <v>42.148729365899328</v>
      </c>
      <c r="AP29" s="35" t="s">
        <v>221</v>
      </c>
      <c r="AQ29" s="149">
        <v>0</v>
      </c>
      <c r="AR29" s="149">
        <v>5.689238144897228</v>
      </c>
      <c r="AS29" s="149">
        <v>27.781415246064476</v>
      </c>
      <c r="AT29" s="149">
        <v>107.65821882561214</v>
      </c>
      <c r="AU29" s="149">
        <v>82.447899839653601</v>
      </c>
      <c r="AV29" s="149">
        <v>18.406112104804016</v>
      </c>
      <c r="AW29" s="149">
        <v>0</v>
      </c>
      <c r="AX29" s="149">
        <v>43.14615882315757</v>
      </c>
      <c r="AZ29" s="35" t="s">
        <v>221</v>
      </c>
      <c r="BA29" s="149">
        <v>2.0851362027919578</v>
      </c>
      <c r="BB29" s="149">
        <v>5.3352395410154818</v>
      </c>
      <c r="BC29" s="149">
        <v>34.141162760719808</v>
      </c>
      <c r="BD29" s="149">
        <v>105.67432180300148</v>
      </c>
      <c r="BE29" s="149">
        <v>74.608730682519408</v>
      </c>
      <c r="BF29" s="149">
        <v>23.637377968910364</v>
      </c>
      <c r="BG29" s="149">
        <v>1.0100316038050425</v>
      </c>
      <c r="BH29" s="149">
        <v>43.656136262876466</v>
      </c>
      <c r="BJ29" s="35" t="s">
        <v>221</v>
      </c>
      <c r="BK29" s="149">
        <v>0.62489588882581382</v>
      </c>
      <c r="BL29" s="149">
        <v>0.32590820655323743</v>
      </c>
      <c r="BM29" s="149">
        <v>22.178493891667589</v>
      </c>
      <c r="BN29" s="149">
        <v>103.3938151427475</v>
      </c>
      <c r="BO29" s="149">
        <v>89.871191124277502</v>
      </c>
      <c r="BP29" s="149">
        <v>19.719826059469526</v>
      </c>
      <c r="BQ29" s="149">
        <v>0</v>
      </c>
      <c r="BR29" s="149">
        <v>41.231082814296073</v>
      </c>
      <c r="BT29" s="35" t="s">
        <v>221</v>
      </c>
      <c r="BU29" s="149">
        <v>1.2485044909152578</v>
      </c>
      <c r="BV29" s="149">
        <v>3.186977627640101</v>
      </c>
      <c r="BW29" s="149">
        <v>31.058874035216544</v>
      </c>
      <c r="BX29" s="149">
        <v>104.68059829029238</v>
      </c>
      <c r="BY29" s="149">
        <v>89.730847936415756</v>
      </c>
      <c r="BZ29" s="149">
        <v>18.031641558278025</v>
      </c>
      <c r="CA29" s="149">
        <v>0</v>
      </c>
      <c r="CB29" s="149">
        <v>43.489791221704394</v>
      </c>
      <c r="CD29" s="35" t="s">
        <v>221</v>
      </c>
      <c r="CE29" s="149">
        <v>2.4772077995445989</v>
      </c>
      <c r="CF29" s="149">
        <v>7.0105182877082921</v>
      </c>
      <c r="CG29" s="149">
        <v>32.6265570110684</v>
      </c>
      <c r="CH29" s="149">
        <v>110.88764058736541</v>
      </c>
      <c r="CI29" s="149">
        <v>102.18589952539926</v>
      </c>
      <c r="CJ29" s="149">
        <v>24.850891101908307</v>
      </c>
      <c r="CK29" s="149">
        <v>0</v>
      </c>
      <c r="CL29" s="149">
        <v>48.429781287463989</v>
      </c>
      <c r="CN29" s="35" t="s">
        <v>221</v>
      </c>
      <c r="CO29" s="149">
        <v>2.457718191667837</v>
      </c>
      <c r="CP29" s="149">
        <v>6.5848565381997162</v>
      </c>
      <c r="CQ29" s="149">
        <v>27.088484296477869</v>
      </c>
      <c r="CR29" s="149">
        <v>107.29825583373498</v>
      </c>
      <c r="CS29" s="149">
        <v>105.60549458895797</v>
      </c>
      <c r="CT29" s="149">
        <v>28.083302717358688</v>
      </c>
      <c r="CU29" s="149">
        <v>0.97655747476446697</v>
      </c>
      <c r="CV29" s="149">
        <v>47.26902383153017</v>
      </c>
      <c r="CX29" s="35" t="s">
        <v>221</v>
      </c>
      <c r="CY29" s="149">
        <v>1.1619637236417459</v>
      </c>
      <c r="CZ29" s="149">
        <v>7.833208960162227</v>
      </c>
      <c r="DA29" s="149">
        <v>26.59149774052845</v>
      </c>
      <c r="DB29" s="149">
        <v>90.839642754304194</v>
      </c>
      <c r="DC29" s="149">
        <v>88.064533827917472</v>
      </c>
      <c r="DD29" s="149">
        <v>27.393096851580573</v>
      </c>
      <c r="DE29" s="149">
        <v>0.92339663967532648</v>
      </c>
      <c r="DF29" s="149">
        <v>41.468262128092867</v>
      </c>
      <c r="DH29" s="35" t="s">
        <v>221</v>
      </c>
      <c r="DI29" s="149">
        <v>1.2583892617449663</v>
      </c>
      <c r="DJ29" s="149">
        <v>3.857280617164899</v>
      </c>
      <c r="DK29" s="149">
        <v>32.230703986429177</v>
      </c>
      <c r="DL29" s="149">
        <v>88.668890562789187</v>
      </c>
      <c r="DM29" s="149">
        <v>88.269756542116909</v>
      </c>
      <c r="DN29" s="149">
        <v>20.725388601036268</v>
      </c>
      <c r="DO29" s="149">
        <v>1.0147133434804667</v>
      </c>
      <c r="DP29" s="149">
        <v>42.118405993132868</v>
      </c>
      <c r="DR29" s="35" t="s">
        <v>221</v>
      </c>
      <c r="DS29" s="149">
        <v>1.3496448286038771</v>
      </c>
      <c r="DT29" s="149">
        <v>5.9174927023189632</v>
      </c>
      <c r="DU29" s="149">
        <v>25.137174504044914</v>
      </c>
      <c r="DV29" s="149">
        <v>84.006716583809833</v>
      </c>
      <c r="DW29" s="149">
        <v>77.036109694467356</v>
      </c>
      <c r="DX29" s="149">
        <v>23.516423179276337</v>
      </c>
      <c r="DY29" s="149">
        <v>1.3554459613616017</v>
      </c>
      <c r="DZ29" s="149">
        <v>38.1435467233038</v>
      </c>
    </row>
    <row r="30" spans="1:130" ht="20.5" x14ac:dyDescent="0.4">
      <c r="A30" s="152">
        <v>30</v>
      </c>
      <c r="B30" s="35" t="s">
        <v>222</v>
      </c>
      <c r="C30" s="149">
        <v>4.4710988572193378</v>
      </c>
      <c r="D30" s="149">
        <v>19.338810386736306</v>
      </c>
      <c r="E30" s="149">
        <v>90.334136865833869</v>
      </c>
      <c r="F30" s="149">
        <v>130.04445283640692</v>
      </c>
      <c r="G30" s="149">
        <v>74.188569644961987</v>
      </c>
      <c r="H30" s="149">
        <v>12.376775794678586</v>
      </c>
      <c r="I30" s="149">
        <v>0.64351588928082892</v>
      </c>
      <c r="J30" s="149">
        <v>58.959492040959745</v>
      </c>
      <c r="L30" s="35" t="s">
        <v>222</v>
      </c>
      <c r="M30" s="149">
        <v>4.9556512531655441</v>
      </c>
      <c r="N30" s="149">
        <v>17.043031169548961</v>
      </c>
      <c r="O30" s="149">
        <v>89.740111195952366</v>
      </c>
      <c r="P30" s="149">
        <v>132.57312385536093</v>
      </c>
      <c r="Q30" s="149">
        <v>70.478608823899464</v>
      </c>
      <c r="R30" s="149">
        <v>10.438144304222089</v>
      </c>
      <c r="S30" s="149">
        <v>1.9049857555496275</v>
      </c>
      <c r="T30" s="149">
        <v>58.072797093993373</v>
      </c>
      <c r="V30" s="35" t="s">
        <v>222</v>
      </c>
      <c r="W30" s="149">
        <v>4.5796532548249926</v>
      </c>
      <c r="X30" s="149">
        <v>18.402426693629931</v>
      </c>
      <c r="Y30" s="149">
        <v>76.265735550859134</v>
      </c>
      <c r="Z30" s="149">
        <v>138.17389117129204</v>
      </c>
      <c r="AA30" s="149">
        <v>68.351208871114338</v>
      </c>
      <c r="AB30" s="149">
        <v>15.700368864087769</v>
      </c>
      <c r="AC30" s="149">
        <v>0</v>
      </c>
      <c r="AD30" s="149">
        <v>57.056394414147462</v>
      </c>
      <c r="AF30" s="35" t="s">
        <v>222</v>
      </c>
      <c r="AG30" s="149">
        <v>3.0906209664877418</v>
      </c>
      <c r="AH30" s="149">
        <v>18.140409381612098</v>
      </c>
      <c r="AI30" s="149">
        <v>78.813924420147231</v>
      </c>
      <c r="AJ30" s="149">
        <v>145.58982946423487</v>
      </c>
      <c r="AK30" s="149">
        <v>71.299598815420026</v>
      </c>
      <c r="AL30" s="149">
        <v>10.369797959759744</v>
      </c>
      <c r="AM30" s="149">
        <v>0</v>
      </c>
      <c r="AN30" s="149">
        <v>58.120598619585806</v>
      </c>
      <c r="AP30" s="35" t="s">
        <v>222</v>
      </c>
      <c r="AQ30" s="149">
        <v>3.1290733536611421</v>
      </c>
      <c r="AR30" s="149">
        <v>16.47380740303786</v>
      </c>
      <c r="AS30" s="149">
        <v>69.34152613639921</v>
      </c>
      <c r="AT30" s="149">
        <v>150.25421156001559</v>
      </c>
      <c r="AU30" s="149">
        <v>75.027997067537285</v>
      </c>
      <c r="AV30" s="149">
        <v>17.85302065796181</v>
      </c>
      <c r="AW30" s="149">
        <v>0.61073545292067644</v>
      </c>
      <c r="AX30" s="149">
        <v>59.030901008768296</v>
      </c>
      <c r="AZ30" s="35" t="s">
        <v>222</v>
      </c>
      <c r="BA30" s="149">
        <v>3.1684946165967491</v>
      </c>
      <c r="BB30" s="149">
        <v>15.619062005094396</v>
      </c>
      <c r="BC30" s="149">
        <v>67.264371163296929</v>
      </c>
      <c r="BD30" s="149">
        <v>149.99794981765513</v>
      </c>
      <c r="BE30" s="149">
        <v>76.214332066969163</v>
      </c>
      <c r="BF30" s="149">
        <v>13.67401600057614</v>
      </c>
      <c r="BG30" s="149">
        <v>0.60305560146143999</v>
      </c>
      <c r="BH30" s="149">
        <v>57.915057257318779</v>
      </c>
      <c r="BJ30" s="35" t="s">
        <v>222</v>
      </c>
      <c r="BK30" s="149">
        <v>3.8965479501752656</v>
      </c>
      <c r="BL30" s="149">
        <v>19.56010864834186</v>
      </c>
      <c r="BM30" s="149">
        <v>66.682379517441831</v>
      </c>
      <c r="BN30" s="149">
        <v>142.55567792315045</v>
      </c>
      <c r="BO30" s="149">
        <v>87.393895202609201</v>
      </c>
      <c r="BP30" s="149">
        <v>13.629684399472207</v>
      </c>
      <c r="BQ30" s="149">
        <v>0</v>
      </c>
      <c r="BR30" s="149">
        <v>59.082936985008047</v>
      </c>
      <c r="BT30" s="35" t="s">
        <v>222</v>
      </c>
      <c r="BU30" s="149">
        <v>2.0895390199688459</v>
      </c>
      <c r="BV30" s="149">
        <v>15.915658472787705</v>
      </c>
      <c r="BW30" s="149">
        <v>64.899716863436396</v>
      </c>
      <c r="BX30" s="149">
        <v>155.84359265207542</v>
      </c>
      <c r="BY30" s="149">
        <v>92.026765948928301</v>
      </c>
      <c r="BZ30" s="149">
        <v>17.866046226967931</v>
      </c>
      <c r="CA30" s="149">
        <v>0</v>
      </c>
      <c r="CB30" s="149">
        <v>61.911703164469557</v>
      </c>
      <c r="CD30" s="35" t="s">
        <v>222</v>
      </c>
      <c r="CE30" s="149">
        <v>2.3002363504081669</v>
      </c>
      <c r="CF30" s="149">
        <v>20.469412146397151</v>
      </c>
      <c r="CG30" s="149">
        <v>72.594997520833886</v>
      </c>
      <c r="CH30" s="149">
        <v>146.20453548922785</v>
      </c>
      <c r="CI30" s="149">
        <v>94.272670832952628</v>
      </c>
      <c r="CJ30" s="149">
        <v>17.50946036233325</v>
      </c>
      <c r="CK30" s="149">
        <v>0</v>
      </c>
      <c r="CL30" s="149">
        <v>62.183746771945493</v>
      </c>
      <c r="CN30" s="35" t="s">
        <v>222</v>
      </c>
      <c r="CO30" s="149">
        <v>2.9629031400571817</v>
      </c>
      <c r="CP30" s="149">
        <v>12.349194520332587</v>
      </c>
      <c r="CQ30" s="149">
        <v>79.161574580642181</v>
      </c>
      <c r="CR30" s="149">
        <v>148.839751523155</v>
      </c>
      <c r="CS30" s="149">
        <v>103.863973328448</v>
      </c>
      <c r="CT30" s="149">
        <v>18.776220370938276</v>
      </c>
      <c r="CU30" s="149">
        <v>1.7407754449117034</v>
      </c>
      <c r="CV30" s="149">
        <v>64.485881590734508</v>
      </c>
      <c r="CX30" s="35" t="s">
        <v>222</v>
      </c>
      <c r="CY30" s="149">
        <v>2.8353570152042247</v>
      </c>
      <c r="CZ30" s="149">
        <v>15.30474805304037</v>
      </c>
      <c r="DA30" s="149">
        <v>63.744094935738822</v>
      </c>
      <c r="DB30" s="149">
        <v>126.51055904963829</v>
      </c>
      <c r="DC30" s="149">
        <v>88.981832512350095</v>
      </c>
      <c r="DD30" s="149">
        <v>18.139070836654657</v>
      </c>
      <c r="DE30" s="149">
        <v>1.6658390896741893</v>
      </c>
      <c r="DF30" s="149">
        <v>55.575365093796933</v>
      </c>
      <c r="DH30" s="35" t="s">
        <v>222</v>
      </c>
      <c r="DI30" s="149">
        <v>2.1477663230240553</v>
      </c>
      <c r="DJ30" s="149">
        <v>10.313008865569024</v>
      </c>
      <c r="DK30" s="149">
        <v>70.067609096496625</v>
      </c>
      <c r="DL30" s="149">
        <v>134.1113105924596</v>
      </c>
      <c r="DM30" s="149">
        <v>85.268045588856069</v>
      </c>
      <c r="DN30" s="149">
        <v>17.271474506201194</v>
      </c>
      <c r="DO30" s="149">
        <v>1.3495276653171389</v>
      </c>
      <c r="DP30" s="149">
        <v>55.064220756898649</v>
      </c>
      <c r="DR30" s="35" t="s">
        <v>222</v>
      </c>
      <c r="DS30" s="149">
        <v>2.6682958198519335</v>
      </c>
      <c r="DT30" s="149">
        <v>11.111264633714375</v>
      </c>
      <c r="DU30" s="149">
        <v>61.524269465486498</v>
      </c>
      <c r="DV30" s="149">
        <v>143.25403730896517</v>
      </c>
      <c r="DW30" s="149">
        <v>95.161888535721459</v>
      </c>
      <c r="DX30" s="149">
        <v>21.367901718522457</v>
      </c>
      <c r="DY30" s="149">
        <v>1.1381393198196743</v>
      </c>
      <c r="DZ30" s="149">
        <v>56.674537896757805</v>
      </c>
    </row>
    <row r="31" spans="1:130" ht="20.5" x14ac:dyDescent="0.4">
      <c r="A31" s="151">
        <v>31</v>
      </c>
      <c r="B31" s="35" t="s">
        <v>223</v>
      </c>
      <c r="C31" s="149">
        <v>9.3241207560140982</v>
      </c>
      <c r="D31" s="149">
        <v>51.834655245630984</v>
      </c>
      <c r="E31" s="149">
        <v>130.43538509218013</v>
      </c>
      <c r="F31" s="149">
        <v>105.82195820483042</v>
      </c>
      <c r="G31" s="149">
        <v>39.575682000649124</v>
      </c>
      <c r="H31" s="149">
        <v>8.4918390038637916</v>
      </c>
      <c r="I31" s="149">
        <v>0.7873727050357161</v>
      </c>
      <c r="J31" s="149">
        <v>58.787729526672393</v>
      </c>
      <c r="L31" s="35" t="s">
        <v>223</v>
      </c>
      <c r="M31" s="149">
        <v>7.928035560510577</v>
      </c>
      <c r="N31" s="149">
        <v>52.071988035303129</v>
      </c>
      <c r="O31" s="149">
        <v>127.04107578314073</v>
      </c>
      <c r="P31" s="149">
        <v>115.32947117348031</v>
      </c>
      <c r="Q31" s="149">
        <v>42.951236326486544</v>
      </c>
      <c r="R31" s="149">
        <v>7.7719931251925818</v>
      </c>
      <c r="S31" s="149">
        <v>0</v>
      </c>
      <c r="T31" s="149">
        <v>60.322336016965828</v>
      </c>
      <c r="V31" s="35" t="s">
        <v>223</v>
      </c>
      <c r="W31" s="149">
        <v>10.738255033557046</v>
      </c>
      <c r="X31" s="149">
        <v>51.648965902738958</v>
      </c>
      <c r="Y31" s="149">
        <v>114.99436302142053</v>
      </c>
      <c r="Z31" s="149">
        <v>121.26063031515757</v>
      </c>
      <c r="AA31" s="149">
        <v>40.972581479565441</v>
      </c>
      <c r="AB31" s="149">
        <v>5.0997782705099786</v>
      </c>
      <c r="AC31" s="149">
        <v>0</v>
      </c>
      <c r="AD31" s="149">
        <v>59.195341074535705</v>
      </c>
      <c r="AF31" s="35" t="s">
        <v>223</v>
      </c>
      <c r="AG31" s="149">
        <v>11.138508919831672</v>
      </c>
      <c r="AH31" s="149">
        <v>54.864612113801797</v>
      </c>
      <c r="AI31" s="149">
        <v>114.92041982204111</v>
      </c>
      <c r="AJ31" s="149">
        <v>113.61870232797696</v>
      </c>
      <c r="AK31" s="149">
        <v>42.72477504782448</v>
      </c>
      <c r="AL31" s="149">
        <v>4.9512220693786313</v>
      </c>
      <c r="AM31" s="149">
        <v>1.4404274665440415</v>
      </c>
      <c r="AN31" s="149">
        <v>59.111494851701551</v>
      </c>
      <c r="AP31" s="35" t="s">
        <v>223</v>
      </c>
      <c r="AQ31" s="149">
        <v>9.2414926719754771</v>
      </c>
      <c r="AR31" s="149">
        <v>53.317010510091606</v>
      </c>
      <c r="AS31" s="149">
        <v>108.39320561260843</v>
      </c>
      <c r="AT31" s="149">
        <v>114.54458155935448</v>
      </c>
      <c r="AU31" s="149">
        <v>41.245339184606649</v>
      </c>
      <c r="AV31" s="149">
        <v>9.4129742999960886</v>
      </c>
      <c r="AW31" s="149">
        <v>0</v>
      </c>
      <c r="AX31" s="149">
        <v>58.091379873203387</v>
      </c>
      <c r="AZ31" s="35" t="s">
        <v>223</v>
      </c>
      <c r="BA31" s="149">
        <v>13.153389725217425</v>
      </c>
      <c r="BB31" s="149">
        <v>56.483475271421128</v>
      </c>
      <c r="BC31" s="149">
        <v>103.68676882280107</v>
      </c>
      <c r="BD31" s="149">
        <v>121.29282164873769</v>
      </c>
      <c r="BE31" s="149">
        <v>48.841437410685565</v>
      </c>
      <c r="BF31" s="149">
        <v>9.9675477119542997</v>
      </c>
      <c r="BG31" s="149">
        <v>0.90861792099002625</v>
      </c>
      <c r="BH31" s="149">
        <v>61.320889705750645</v>
      </c>
      <c r="BJ31" s="35" t="s">
        <v>223</v>
      </c>
      <c r="BK31" s="149">
        <v>7.8822718598293582</v>
      </c>
      <c r="BL31" s="149">
        <v>57.106197782973794</v>
      </c>
      <c r="BM31" s="149">
        <v>105.1736663150479</v>
      </c>
      <c r="BN31" s="149">
        <v>118.14963793796525</v>
      </c>
      <c r="BO31" s="149">
        <v>48.220074175743946</v>
      </c>
      <c r="BP31" s="149">
        <v>7.3248888444057929</v>
      </c>
      <c r="BQ31" s="149">
        <v>0</v>
      </c>
      <c r="BR31" s="149">
        <v>59.856863104613389</v>
      </c>
      <c r="BT31" s="35" t="s">
        <v>223</v>
      </c>
      <c r="BU31" s="149">
        <v>8.2609231291233041</v>
      </c>
      <c r="BV31" s="149">
        <v>64.540076306553431</v>
      </c>
      <c r="BW31" s="149">
        <v>104.03304521952167</v>
      </c>
      <c r="BX31" s="149">
        <v>124.95537119172597</v>
      </c>
      <c r="BY31" s="149">
        <v>54.37994967459565</v>
      </c>
      <c r="BZ31" s="149">
        <v>12.146711476556606</v>
      </c>
      <c r="CA31" s="149">
        <v>0</v>
      </c>
      <c r="CB31" s="149">
        <v>64.144635151596532</v>
      </c>
      <c r="CD31" s="35" t="s">
        <v>223</v>
      </c>
      <c r="CE31" s="149">
        <v>10.568034492707927</v>
      </c>
      <c r="CF31" s="149">
        <v>69.150568037141738</v>
      </c>
      <c r="CG31" s="149">
        <v>111.66317921168803</v>
      </c>
      <c r="CH31" s="149">
        <v>117.49094825756271</v>
      </c>
      <c r="CI31" s="149">
        <v>55.945852357469555</v>
      </c>
      <c r="CJ31" s="149">
        <v>8.4273302764966722</v>
      </c>
      <c r="CK31" s="149">
        <v>0</v>
      </c>
      <c r="CL31" s="149">
        <v>64.470510133903701</v>
      </c>
      <c r="CN31" s="35" t="s">
        <v>223</v>
      </c>
      <c r="CO31" s="149">
        <v>9.0234812013115171</v>
      </c>
      <c r="CP31" s="149">
        <v>69.519641086527827</v>
      </c>
      <c r="CQ31" s="149">
        <v>117.02950311716424</v>
      </c>
      <c r="CR31" s="149">
        <v>131.33775757452682</v>
      </c>
      <c r="CS31" s="149">
        <v>62.48717823499728</v>
      </c>
      <c r="CT31" s="149">
        <v>12.015402147624238</v>
      </c>
      <c r="CU31" s="149">
        <v>0.81340587003302323</v>
      </c>
      <c r="CV31" s="149">
        <v>69.649893075712185</v>
      </c>
      <c r="CX31" s="35" t="s">
        <v>223</v>
      </c>
      <c r="CY31" s="149">
        <v>9.6503571383872622</v>
      </c>
      <c r="CZ31" s="149">
        <v>60.197573523822243</v>
      </c>
      <c r="DA31" s="149">
        <v>125.38729647531652</v>
      </c>
      <c r="DB31" s="149">
        <v>120.98844325424088</v>
      </c>
      <c r="DC31" s="149">
        <v>57.233018442400294</v>
      </c>
      <c r="DD31" s="149">
        <v>10.257095487306355</v>
      </c>
      <c r="DE31" s="149">
        <v>0</v>
      </c>
      <c r="DF31" s="149">
        <v>66.65148689143362</v>
      </c>
      <c r="DH31" s="35" t="s">
        <v>223</v>
      </c>
      <c r="DI31" s="149">
        <v>6.9826491747778245</v>
      </c>
      <c r="DJ31" s="149">
        <v>48.419773095623988</v>
      </c>
      <c r="DK31" s="149">
        <v>156.3080735081561</v>
      </c>
      <c r="DL31" s="149">
        <v>155.54896728925783</v>
      </c>
      <c r="DM31" s="149">
        <v>74.317150854164652</v>
      </c>
      <c r="DN31" s="149">
        <v>14.074595355383533</v>
      </c>
      <c r="DO31" s="149">
        <v>0</v>
      </c>
      <c r="DP31" s="149">
        <v>76.417046620791766</v>
      </c>
      <c r="DR31" s="35" t="s">
        <v>223</v>
      </c>
      <c r="DS31" s="149">
        <v>8.4064817275037136</v>
      </c>
      <c r="DT31" s="149">
        <v>41.8052674731343</v>
      </c>
      <c r="DU31" s="149">
        <v>119.33305046283262</v>
      </c>
      <c r="DV31" s="149">
        <v>130.16410664540751</v>
      </c>
      <c r="DW31" s="149">
        <v>59.561454530218725</v>
      </c>
      <c r="DX31" s="149">
        <v>11.960712586698113</v>
      </c>
      <c r="DY31" s="149">
        <v>1.068339184189133</v>
      </c>
      <c r="DZ31" s="149">
        <v>64.580728725574502</v>
      </c>
    </row>
    <row r="32" spans="1:130" ht="20.5" x14ac:dyDescent="0.4">
      <c r="A32" s="151">
        <v>32</v>
      </c>
      <c r="B32" s="35" t="s">
        <v>224</v>
      </c>
      <c r="C32" s="149">
        <v>14.309033753389679</v>
      </c>
      <c r="D32" s="149">
        <v>84.209936540547375</v>
      </c>
      <c r="E32" s="149">
        <v>163.70775498254463</v>
      </c>
      <c r="F32" s="149">
        <v>125.78058017907794</v>
      </c>
      <c r="G32" s="149">
        <v>37.750609274964603</v>
      </c>
      <c r="H32" s="149">
        <v>7.2227474561422191</v>
      </c>
      <c r="I32" s="149" t="s">
        <v>196</v>
      </c>
      <c r="J32" s="149">
        <v>70.189253645985346</v>
      </c>
      <c r="L32" s="35" t="s">
        <v>224</v>
      </c>
      <c r="M32" s="149">
        <v>18.982713894924998</v>
      </c>
      <c r="N32" s="149">
        <v>71.825825059370061</v>
      </c>
      <c r="O32" s="149">
        <v>136.22871776172423</v>
      </c>
      <c r="P32" s="149">
        <v>118.39816162447831</v>
      </c>
      <c r="Q32" s="149">
        <v>41.454506836064844</v>
      </c>
      <c r="R32" s="149">
        <v>5.8600470158253337</v>
      </c>
      <c r="S32" s="149">
        <v>1.0687452764984515</v>
      </c>
      <c r="T32" s="149">
        <v>64.838226768902388</v>
      </c>
      <c r="V32" s="35" t="s">
        <v>224</v>
      </c>
      <c r="W32" s="149">
        <v>14.481589893698969</v>
      </c>
      <c r="X32" s="149">
        <v>58.096828046744577</v>
      </c>
      <c r="Y32" s="149">
        <v>136.1131794489948</v>
      </c>
      <c r="Z32" s="149">
        <v>108.32337714058144</v>
      </c>
      <c r="AA32" s="149">
        <v>38.355477563299075</v>
      </c>
      <c r="AB32" s="149">
        <v>7.4145269806398462</v>
      </c>
      <c r="AC32" s="149">
        <v>0</v>
      </c>
      <c r="AD32" s="149">
        <v>60.300071445582283</v>
      </c>
      <c r="AF32" s="35" t="s">
        <v>224</v>
      </c>
      <c r="AG32" s="149">
        <v>16.591043414694152</v>
      </c>
      <c r="AH32" s="149">
        <v>62.408295111391254</v>
      </c>
      <c r="AI32" s="149">
        <v>123.54817623848253</v>
      </c>
      <c r="AJ32" s="149">
        <v>113.95578489979445</v>
      </c>
      <c r="AK32" s="149">
        <v>42.245325930476476</v>
      </c>
      <c r="AL32" s="149">
        <v>8.2686097155101184</v>
      </c>
      <c r="AM32" s="149">
        <v>0</v>
      </c>
      <c r="AN32" s="149">
        <v>61.420922766286445</v>
      </c>
      <c r="AP32" s="35" t="s">
        <v>224</v>
      </c>
      <c r="AQ32" s="149">
        <v>12.687284851281152</v>
      </c>
      <c r="AR32" s="149">
        <v>57.437566703068242</v>
      </c>
      <c r="AS32" s="149">
        <v>125.31212609532687</v>
      </c>
      <c r="AT32" s="149">
        <v>112.37380048423533</v>
      </c>
      <c r="AU32" s="149">
        <v>47.253916372596777</v>
      </c>
      <c r="AV32" s="149">
        <v>7.5635283951696026</v>
      </c>
      <c r="AW32" s="149">
        <v>0</v>
      </c>
      <c r="AX32" s="149">
        <v>61.107292150295287</v>
      </c>
      <c r="AZ32" s="35" t="s">
        <v>224</v>
      </c>
      <c r="BA32" s="149">
        <v>14.151811681297342</v>
      </c>
      <c r="BB32" s="149">
        <v>57.0620569949809</v>
      </c>
      <c r="BC32" s="149">
        <v>130.26201755422514</v>
      </c>
      <c r="BD32" s="149">
        <v>132.06950864889768</v>
      </c>
      <c r="BE32" s="149">
        <v>50.793247435738913</v>
      </c>
      <c r="BF32" s="149">
        <v>8.3195169688086814</v>
      </c>
      <c r="BG32" s="149">
        <v>0.7847424820813661</v>
      </c>
      <c r="BH32" s="149">
        <v>66.697415886434399</v>
      </c>
      <c r="BJ32" s="35" t="s">
        <v>224</v>
      </c>
      <c r="BK32" s="149">
        <v>10.484654418155069</v>
      </c>
      <c r="BL32" s="149">
        <v>55.108421476282992</v>
      </c>
      <c r="BM32" s="149">
        <v>131.89194584895375</v>
      </c>
      <c r="BN32" s="149">
        <v>136.94895088616764</v>
      </c>
      <c r="BO32" s="149">
        <v>56.051857770384025</v>
      </c>
      <c r="BP32" s="149">
        <v>10.097169014061789</v>
      </c>
      <c r="BQ32" s="149">
        <v>0</v>
      </c>
      <c r="BR32" s="149">
        <v>68.241164051054852</v>
      </c>
      <c r="BT32" s="35" t="s">
        <v>224</v>
      </c>
      <c r="BU32" s="149">
        <v>9.294692260817639</v>
      </c>
      <c r="BV32" s="149">
        <v>49.952937472113888</v>
      </c>
      <c r="BW32" s="149">
        <v>127.71560278747928</v>
      </c>
      <c r="BX32" s="149">
        <v>141.71983498195087</v>
      </c>
      <c r="BY32" s="149">
        <v>65.386265452114671</v>
      </c>
      <c r="BZ32" s="149">
        <v>13.377114128512194</v>
      </c>
      <c r="CA32" s="149">
        <v>0</v>
      </c>
      <c r="CB32" s="149">
        <v>69.665537490926212</v>
      </c>
      <c r="CD32" s="35" t="s">
        <v>224</v>
      </c>
      <c r="CE32" s="149">
        <v>17.068240072969676</v>
      </c>
      <c r="CF32" s="149">
        <v>67.43824666417305</v>
      </c>
      <c r="CG32" s="149">
        <v>142.71895035491355</v>
      </c>
      <c r="CH32" s="149">
        <v>143.58832331100169</v>
      </c>
      <c r="CI32" s="149">
        <v>75.621330910033521</v>
      </c>
      <c r="CJ32" s="149">
        <v>13.267924733525806</v>
      </c>
      <c r="CK32" s="149">
        <v>0</v>
      </c>
      <c r="CL32" s="149">
        <v>78.532204653152561</v>
      </c>
      <c r="CN32" s="35" t="s">
        <v>224</v>
      </c>
      <c r="CO32" s="149">
        <v>13.630881372328002</v>
      </c>
      <c r="CP32" s="149">
        <v>65.251024136474442</v>
      </c>
      <c r="CQ32" s="149">
        <v>137.6873969084032</v>
      </c>
      <c r="CR32" s="149">
        <v>147.38013461301566</v>
      </c>
      <c r="CS32" s="149">
        <v>79.800559308252005</v>
      </c>
      <c r="CT32" s="149">
        <v>13.363183532182445</v>
      </c>
      <c r="CU32" s="149">
        <v>0.63961934403936549</v>
      </c>
      <c r="CV32" s="149">
        <v>78.617849714719114</v>
      </c>
      <c r="CX32" s="35" t="s">
        <v>224</v>
      </c>
      <c r="CY32" s="149">
        <v>10.935510802717324</v>
      </c>
      <c r="CZ32" s="149">
        <v>58.615484456975352</v>
      </c>
      <c r="DA32" s="149">
        <v>149.17460969941254</v>
      </c>
      <c r="DB32" s="149">
        <v>149.58705459232687</v>
      </c>
      <c r="DC32" s="149">
        <v>81.638464580290176</v>
      </c>
      <c r="DD32" s="149">
        <v>15.084688187237115</v>
      </c>
      <c r="DE32" s="149">
        <v>0.56912003023145297</v>
      </c>
      <c r="DF32" s="149">
        <v>80.102624288870416</v>
      </c>
      <c r="DH32" s="35" t="s">
        <v>224</v>
      </c>
      <c r="DI32" s="149">
        <v>12.863992515495264</v>
      </c>
      <c r="DJ32" s="149">
        <v>85.84224931575018</v>
      </c>
      <c r="DK32" s="149">
        <v>195.41883368374459</v>
      </c>
      <c r="DL32" s="149">
        <v>191.75957343674261</v>
      </c>
      <c r="DM32" s="149">
        <v>98.64864864864866</v>
      </c>
      <c r="DN32" s="149">
        <v>21.29214069512577</v>
      </c>
      <c r="DO32" s="149">
        <v>2.1515658618216591</v>
      </c>
      <c r="DP32" s="149">
        <v>103.57539100246949</v>
      </c>
      <c r="DR32" s="35" t="s">
        <v>224</v>
      </c>
      <c r="DS32" s="149">
        <v>11.571535247447809</v>
      </c>
      <c r="DT32" s="149">
        <v>64.576759993627263</v>
      </c>
      <c r="DU32" s="149">
        <v>149.82534351170233</v>
      </c>
      <c r="DV32" s="149">
        <v>134.55250632740794</v>
      </c>
      <c r="DW32" s="149">
        <v>67.87517270939972</v>
      </c>
      <c r="DX32" s="149">
        <v>12.45969342458773</v>
      </c>
      <c r="DY32" s="149">
        <v>0</v>
      </c>
      <c r="DZ32" s="149">
        <v>77.204947481915355</v>
      </c>
    </row>
    <row r="33" spans="1:130" ht="20.5" x14ac:dyDescent="0.4">
      <c r="A33" s="151">
        <v>33</v>
      </c>
      <c r="B33" s="35" t="s">
        <v>225</v>
      </c>
      <c r="C33" s="149">
        <v>6.9755748738617962</v>
      </c>
      <c r="D33" s="149">
        <v>19.212305700122585</v>
      </c>
      <c r="E33" s="149">
        <v>33.534501209369445</v>
      </c>
      <c r="F33" s="149">
        <v>85.338155536413566</v>
      </c>
      <c r="G33" s="149">
        <v>68.342656921137475</v>
      </c>
      <c r="H33" s="149">
        <v>11.772411493061023</v>
      </c>
      <c r="I33" s="149" t="s">
        <v>196</v>
      </c>
      <c r="J33" s="149">
        <v>43.523962086216962</v>
      </c>
      <c r="L33" s="35" t="s">
        <v>225</v>
      </c>
      <c r="M33" s="149">
        <v>12.624608381501185</v>
      </c>
      <c r="N33" s="149">
        <v>17.765750353038936</v>
      </c>
      <c r="O33" s="149">
        <v>33.326991979325989</v>
      </c>
      <c r="P33" s="149">
        <v>76.350351500681228</v>
      </c>
      <c r="Q33" s="149">
        <v>71.454535740697921</v>
      </c>
      <c r="R33" s="149">
        <v>12.942437823332723</v>
      </c>
      <c r="S33" s="149">
        <v>0</v>
      </c>
      <c r="T33" s="149">
        <v>42.065810414978706</v>
      </c>
      <c r="V33" s="35" t="s">
        <v>225</v>
      </c>
      <c r="W33" s="149">
        <v>11.988716502115656</v>
      </c>
      <c r="X33" s="149">
        <v>15.039649986327591</v>
      </c>
      <c r="Y33" s="149">
        <v>34.042553191489361</v>
      </c>
      <c r="Z33" s="149">
        <v>75.002749367645436</v>
      </c>
      <c r="AA33" s="149">
        <v>71.956312238997754</v>
      </c>
      <c r="AB33" s="149">
        <v>19.900497512437809</v>
      </c>
      <c r="AC33" s="149">
        <v>2.9556650246305423</v>
      </c>
      <c r="AD33" s="149">
        <v>42.575967690922802</v>
      </c>
      <c r="AF33" s="35" t="s">
        <v>225</v>
      </c>
      <c r="AG33" s="149">
        <v>6.3820137319116794</v>
      </c>
      <c r="AH33" s="149">
        <v>12.208551102041785</v>
      </c>
      <c r="AI33" s="149">
        <v>32.905947681779907</v>
      </c>
      <c r="AJ33" s="149">
        <v>85.014471390204108</v>
      </c>
      <c r="AK33" s="149">
        <v>78.196707041772541</v>
      </c>
      <c r="AL33" s="149">
        <v>27.174148978444979</v>
      </c>
      <c r="AM33" s="149">
        <v>0</v>
      </c>
      <c r="AN33" s="149">
        <v>45.058558042072775</v>
      </c>
      <c r="AP33" s="35" t="s">
        <v>225</v>
      </c>
      <c r="AQ33" s="149">
        <v>11.408798369869748</v>
      </c>
      <c r="AR33" s="149">
        <v>9.7970925254720118</v>
      </c>
      <c r="AS33" s="149">
        <v>33.439607808510374</v>
      </c>
      <c r="AT33" s="149">
        <v>93.984788891911137</v>
      </c>
      <c r="AU33" s="149">
        <v>77.380516703386235</v>
      </c>
      <c r="AV33" s="149">
        <v>13.90275856759718</v>
      </c>
      <c r="AW33" s="149">
        <v>0</v>
      </c>
      <c r="AX33" s="149">
        <v>45.34717679273836</v>
      </c>
      <c r="AZ33" s="35" t="s">
        <v>225</v>
      </c>
      <c r="BA33" s="149">
        <v>7.1703112579643928</v>
      </c>
      <c r="BB33" s="149">
        <v>11.780769494660847</v>
      </c>
      <c r="BC33" s="149">
        <v>27.220332532440558</v>
      </c>
      <c r="BD33" s="149">
        <v>91.018842746131554</v>
      </c>
      <c r="BE33" s="149">
        <v>84.137609457843041</v>
      </c>
      <c r="BF33" s="149">
        <v>23.148742875860531</v>
      </c>
      <c r="BG33" s="149">
        <v>0</v>
      </c>
      <c r="BH33" s="149">
        <v>45.2508819608504</v>
      </c>
      <c r="BJ33" s="35" t="s">
        <v>225</v>
      </c>
      <c r="BK33" s="149">
        <v>9.3737417864563639</v>
      </c>
      <c r="BL33" s="149">
        <v>9.5112590386254858</v>
      </c>
      <c r="BM33" s="149">
        <v>26.976718137215165</v>
      </c>
      <c r="BN33" s="149">
        <v>87.467572170107729</v>
      </c>
      <c r="BO33" s="149">
        <v>86.112495501818543</v>
      </c>
      <c r="BP33" s="149">
        <v>22.588700133144481</v>
      </c>
      <c r="BQ33" s="149">
        <v>0</v>
      </c>
      <c r="BR33" s="149">
        <v>44.305778622859769</v>
      </c>
      <c r="BT33" s="35" t="s">
        <v>225</v>
      </c>
      <c r="BU33" s="149">
        <v>7.9764130547509051</v>
      </c>
      <c r="BV33" s="149">
        <v>7.8361449839871744</v>
      </c>
      <c r="BW33" s="149">
        <v>22.749531142678883</v>
      </c>
      <c r="BX33" s="149">
        <v>91.34397236142722</v>
      </c>
      <c r="BY33" s="149">
        <v>97.397910351751975</v>
      </c>
      <c r="BZ33" s="149">
        <v>22.837503183481008</v>
      </c>
      <c r="CA33" s="149">
        <v>0</v>
      </c>
      <c r="CB33" s="149">
        <v>45.390727309811041</v>
      </c>
      <c r="CD33" s="35" t="s">
        <v>225</v>
      </c>
      <c r="CE33" s="149">
        <v>13.999518869973818</v>
      </c>
      <c r="CF33" s="149">
        <v>14.585763067934433</v>
      </c>
      <c r="CG33" s="149">
        <v>25.542522614577745</v>
      </c>
      <c r="CH33" s="149">
        <v>91.34063774801794</v>
      </c>
      <c r="CI33" s="149">
        <v>110.70877016632645</v>
      </c>
      <c r="CJ33" s="149">
        <v>30.400667856189635</v>
      </c>
      <c r="CK33" s="149">
        <v>0</v>
      </c>
      <c r="CL33" s="149">
        <v>50.807954565969034</v>
      </c>
      <c r="CN33" s="35" t="s">
        <v>225</v>
      </c>
      <c r="CO33" s="149">
        <v>8.2377689506789622</v>
      </c>
      <c r="CP33" s="149">
        <v>9.3906518947937521</v>
      </c>
      <c r="CQ33" s="149">
        <v>32.726556101886899</v>
      </c>
      <c r="CR33" s="149">
        <v>93.663005921733458</v>
      </c>
      <c r="CS33" s="149">
        <v>101.7674529694178</v>
      </c>
      <c r="CT33" s="149">
        <v>28.017923112309091</v>
      </c>
      <c r="CU33" s="149">
        <v>1.3815995806449501</v>
      </c>
      <c r="CV33" s="149">
        <v>50.371408752996707</v>
      </c>
      <c r="CX33" s="35" t="s">
        <v>225</v>
      </c>
      <c r="CY33" s="149">
        <v>4.8743239211280995</v>
      </c>
      <c r="CZ33" s="149">
        <v>11.194393374017183</v>
      </c>
      <c r="DA33" s="149">
        <v>24.713740979835105</v>
      </c>
      <c r="DB33" s="149">
        <v>85.123934036223744</v>
      </c>
      <c r="DC33" s="149">
        <v>100.95223812404471</v>
      </c>
      <c r="DD33" s="149">
        <v>35.459200827015863</v>
      </c>
      <c r="DE33" s="149">
        <v>1.7128540317503365</v>
      </c>
      <c r="DF33" s="149">
        <v>47.393467760829417</v>
      </c>
      <c r="DH33" s="35" t="s">
        <v>225</v>
      </c>
      <c r="DI33" s="149">
        <v>8.3081570996978851</v>
      </c>
      <c r="DJ33" s="149">
        <v>8.0961086445547146</v>
      </c>
      <c r="DK33" s="149">
        <v>27.752909579230082</v>
      </c>
      <c r="DL33" s="149">
        <v>90.872778110645086</v>
      </c>
      <c r="DM33" s="149">
        <v>99.5724727623776</v>
      </c>
      <c r="DN33" s="149">
        <v>27.265745007680493</v>
      </c>
      <c r="DO33" s="149">
        <v>1.8352833218628124</v>
      </c>
      <c r="DP33" s="149">
        <v>49.511934287469572</v>
      </c>
      <c r="DR33" s="35" t="s">
        <v>225</v>
      </c>
      <c r="DS33" s="149">
        <v>5.9208129666616678</v>
      </c>
      <c r="DT33" s="149">
        <v>14.080368066013337</v>
      </c>
      <c r="DU33" s="149">
        <v>20.234372163476138</v>
      </c>
      <c r="DV33" s="149">
        <v>77.846805951929497</v>
      </c>
      <c r="DW33" s="149">
        <v>91.610567578030967</v>
      </c>
      <c r="DX33" s="149">
        <v>23.06228760610707</v>
      </c>
      <c r="DY33" s="149">
        <v>1.2623269816124525</v>
      </c>
      <c r="DZ33" s="149">
        <v>43.285412472434437</v>
      </c>
    </row>
    <row r="34" spans="1:130" ht="20.5" x14ac:dyDescent="0.4">
      <c r="A34" s="152">
        <v>34</v>
      </c>
      <c r="B34" s="35" t="s">
        <v>226</v>
      </c>
      <c r="C34" s="149">
        <v>7.9401904395883136</v>
      </c>
      <c r="D34" s="149">
        <v>53.9232667652727</v>
      </c>
      <c r="E34" s="149">
        <v>134.75733097509499</v>
      </c>
      <c r="F34" s="149">
        <v>114.89970446825623</v>
      </c>
      <c r="G34" s="149">
        <v>43.699666245898698</v>
      </c>
      <c r="H34" s="149">
        <v>6.2972945084869743</v>
      </c>
      <c r="I34" s="149" t="s">
        <v>196</v>
      </c>
      <c r="J34" s="149">
        <v>57.026262463759934</v>
      </c>
      <c r="L34" s="35" t="s">
        <v>226</v>
      </c>
      <c r="M34" s="149">
        <v>9.9455036427263277</v>
      </c>
      <c r="N34" s="149">
        <v>52.337649065917979</v>
      </c>
      <c r="O34" s="149">
        <v>135.51035458577073</v>
      </c>
      <c r="P34" s="149">
        <v>119.20743422858672</v>
      </c>
      <c r="Q34" s="149">
        <v>47.718974788807003</v>
      </c>
      <c r="R34" s="149">
        <v>5.9877478279407041</v>
      </c>
      <c r="S34" s="149">
        <v>0</v>
      </c>
      <c r="T34" s="149">
        <v>58.614669642283864</v>
      </c>
      <c r="V34" s="35" t="s">
        <v>226</v>
      </c>
      <c r="W34" s="149">
        <v>11.262066499821238</v>
      </c>
      <c r="X34" s="149">
        <v>49.228675136116152</v>
      </c>
      <c r="Y34" s="149">
        <v>133.65363616510157</v>
      </c>
      <c r="Z34" s="149">
        <v>125.15717187348874</v>
      </c>
      <c r="AA34" s="149">
        <v>49.722295688971172</v>
      </c>
      <c r="AB34" s="149">
        <v>7.3946689595872739</v>
      </c>
      <c r="AC34" s="149">
        <v>0</v>
      </c>
      <c r="AD34" s="149">
        <v>59.672823894740212</v>
      </c>
      <c r="AF34" s="35" t="s">
        <v>226</v>
      </c>
      <c r="AG34" s="149">
        <v>8.6372648629526889</v>
      </c>
      <c r="AH34" s="149">
        <v>48.467226614077617</v>
      </c>
      <c r="AI34" s="149">
        <v>123.41044901662212</v>
      </c>
      <c r="AJ34" s="149">
        <v>134.56381305885054</v>
      </c>
      <c r="AK34" s="149">
        <v>51.776012621296637</v>
      </c>
      <c r="AL34" s="149">
        <v>9.8535273868906295</v>
      </c>
      <c r="AM34" s="149">
        <v>0.54835943855388658</v>
      </c>
      <c r="AN34" s="149">
        <v>59.968613958633533</v>
      </c>
      <c r="AP34" s="35" t="s">
        <v>226</v>
      </c>
      <c r="AQ34" s="149">
        <v>8.5135216666203455</v>
      </c>
      <c r="AR34" s="149">
        <v>43.812139870541557</v>
      </c>
      <c r="AS34" s="149">
        <v>123.43182156828854</v>
      </c>
      <c r="AT34" s="149">
        <v>144.18136931649127</v>
      </c>
      <c r="AU34" s="149">
        <v>52.977990205934432</v>
      </c>
      <c r="AV34" s="149">
        <v>9.905358785010522</v>
      </c>
      <c r="AW34" s="149">
        <v>0.55048615677744772</v>
      </c>
      <c r="AX34" s="149">
        <v>60.945275539069804</v>
      </c>
      <c r="AZ34" s="35" t="s">
        <v>226</v>
      </c>
      <c r="BA34" s="149">
        <v>8.2057723971528684</v>
      </c>
      <c r="BB34" s="149">
        <v>39.549737709575567</v>
      </c>
      <c r="BC34" s="149">
        <v>114.74702457218743</v>
      </c>
      <c r="BD34" s="149">
        <v>144.01590990581241</v>
      </c>
      <c r="BE34" s="149">
        <v>59.155906276259124</v>
      </c>
      <c r="BF34" s="149">
        <v>11.704709993067748</v>
      </c>
      <c r="BG34" s="149">
        <v>0.55262943545311682</v>
      </c>
      <c r="BH34" s="149">
        <v>60.2436907528812</v>
      </c>
      <c r="BJ34" s="35" t="s">
        <v>226</v>
      </c>
      <c r="BK34" s="149">
        <v>6.05809240572394</v>
      </c>
      <c r="BL34" s="149">
        <v>37.126072456321374</v>
      </c>
      <c r="BM34" s="149">
        <v>109.9809312337961</v>
      </c>
      <c r="BN34" s="149">
        <v>140.40728397447538</v>
      </c>
      <c r="BO34" s="149">
        <v>61.042389628087022</v>
      </c>
      <c r="BP34" s="149">
        <v>11.59130769926549</v>
      </c>
      <c r="BQ34" s="149">
        <v>0</v>
      </c>
      <c r="BR34" s="149">
        <v>58.264943829640124</v>
      </c>
      <c r="BT34" s="35" t="s">
        <v>226</v>
      </c>
      <c r="BU34" s="149">
        <v>10.904572986330404</v>
      </c>
      <c r="BV34" s="149">
        <v>38.291902755189454</v>
      </c>
      <c r="BW34" s="149">
        <v>113.30079663154204</v>
      </c>
      <c r="BX34" s="149">
        <v>137.73824498969762</v>
      </c>
      <c r="BY34" s="149">
        <v>60.910881942450992</v>
      </c>
      <c r="BZ34" s="149">
        <v>10.240741662333891</v>
      </c>
      <c r="CA34" s="149">
        <v>0</v>
      </c>
      <c r="CB34" s="149">
        <v>58.919788592513534</v>
      </c>
      <c r="CD34" s="35" t="s">
        <v>226</v>
      </c>
      <c r="CE34" s="149">
        <v>8.7861792736852351</v>
      </c>
      <c r="CF34" s="149">
        <v>39.837442073906765</v>
      </c>
      <c r="CG34" s="149">
        <v>121.54681945776034</v>
      </c>
      <c r="CH34" s="149">
        <v>142.8945268720617</v>
      </c>
      <c r="CI34" s="149">
        <v>74.083782213834382</v>
      </c>
      <c r="CJ34" s="149">
        <v>12.691553417152948</v>
      </c>
      <c r="CK34" s="149">
        <v>0</v>
      </c>
      <c r="CL34" s="149">
        <v>63.881189383830289</v>
      </c>
      <c r="CN34" s="35" t="s">
        <v>226</v>
      </c>
      <c r="CO34" s="149">
        <v>8.8879699557303162</v>
      </c>
      <c r="CP34" s="149">
        <v>45.799138876667769</v>
      </c>
      <c r="CQ34" s="149">
        <v>104.41154624737484</v>
      </c>
      <c r="CR34" s="149">
        <v>130.71276097966492</v>
      </c>
      <c r="CS34" s="149">
        <v>73.52131623692236</v>
      </c>
      <c r="CT34" s="149">
        <v>13.393928419892589</v>
      </c>
      <c r="CU34" s="149">
        <v>0</v>
      </c>
      <c r="CV34" s="149">
        <v>60.657092282424614</v>
      </c>
      <c r="CX34" s="35" t="s">
        <v>226</v>
      </c>
      <c r="CY34" s="149">
        <v>6.7739187886111232</v>
      </c>
      <c r="CZ34" s="149">
        <v>41.909944398948433</v>
      </c>
      <c r="DA34" s="149">
        <v>109.52516432194268</v>
      </c>
      <c r="DB34" s="149">
        <v>125.94525622414888</v>
      </c>
      <c r="DC34" s="149">
        <v>73.222451161948243</v>
      </c>
      <c r="DD34" s="149">
        <v>11.565215540143315</v>
      </c>
      <c r="DE34" s="149">
        <v>0.54591845496030322</v>
      </c>
      <c r="DF34" s="149">
        <v>59.396710580668262</v>
      </c>
      <c r="DH34" s="35" t="s">
        <v>226</v>
      </c>
      <c r="DI34" s="149">
        <v>5.8329650905827632</v>
      </c>
      <c r="DJ34" s="149">
        <v>42.757417102919113</v>
      </c>
      <c r="DK34" s="149">
        <v>116.67079514448776</v>
      </c>
      <c r="DL34" s="149">
        <v>128.83245586813104</v>
      </c>
      <c r="DM34" s="149">
        <v>67.194403534486185</v>
      </c>
      <c r="DN34" s="149">
        <v>13.378507514568589</v>
      </c>
      <c r="DO34" s="149">
        <v>0.52452137424742773</v>
      </c>
      <c r="DP34" s="149">
        <v>58.364539170794437</v>
      </c>
      <c r="DR34" s="35" t="s">
        <v>226</v>
      </c>
      <c r="DS34" s="149">
        <v>6.6377216272681894</v>
      </c>
      <c r="DT34" s="149">
        <v>37.226413048363128</v>
      </c>
      <c r="DU34" s="149">
        <v>114.17178087300587</v>
      </c>
      <c r="DV34" s="149">
        <v>130.15755497085539</v>
      </c>
      <c r="DW34" s="149">
        <v>67.801202235745933</v>
      </c>
      <c r="DX34" s="149">
        <v>16.163220569230898</v>
      </c>
      <c r="DY34" s="149">
        <v>1.0395049611529634</v>
      </c>
      <c r="DZ34" s="149">
        <v>58.805074345289562</v>
      </c>
    </row>
    <row r="35" spans="1:130" ht="20.5" x14ac:dyDescent="0.4">
      <c r="A35" s="151">
        <v>35</v>
      </c>
      <c r="B35" s="36" t="s">
        <v>227</v>
      </c>
      <c r="C35" s="149">
        <v>8.7226029076904101</v>
      </c>
      <c r="D35" s="149">
        <v>40.251546089545272</v>
      </c>
      <c r="E35" s="149">
        <v>98.876600673149298</v>
      </c>
      <c r="F35" s="149">
        <v>110.29305695304484</v>
      </c>
      <c r="G35" s="149">
        <v>56.309039507813431</v>
      </c>
      <c r="H35" s="149">
        <v>9.6400438302148768</v>
      </c>
      <c r="I35" s="149">
        <v>0.29966468114012013</v>
      </c>
      <c r="J35" s="149">
        <v>56.76040832157333</v>
      </c>
      <c r="L35" s="36" t="s">
        <v>227</v>
      </c>
      <c r="M35" s="149">
        <v>8.7959003017526118</v>
      </c>
      <c r="N35" s="149">
        <v>37.838296496271099</v>
      </c>
      <c r="O35" s="149">
        <v>97.954911028032924</v>
      </c>
      <c r="P35" s="149">
        <v>113.73962537159578</v>
      </c>
      <c r="Q35" s="149">
        <v>58.709491838738828</v>
      </c>
      <c r="R35" s="149">
        <v>10.093340789226486</v>
      </c>
      <c r="S35" s="149">
        <v>0.40006488019019704</v>
      </c>
      <c r="T35" s="149">
        <v>57.186802114992453</v>
      </c>
      <c r="V35" s="36" t="s">
        <v>227</v>
      </c>
      <c r="W35" s="149">
        <v>9.6534461585583902</v>
      </c>
      <c r="X35" s="149">
        <v>37.528740214674499</v>
      </c>
      <c r="Y35" s="149">
        <v>90.375871981101426</v>
      </c>
      <c r="Z35" s="149">
        <v>116.84360597596779</v>
      </c>
      <c r="AA35" s="149">
        <v>58.013188094296964</v>
      </c>
      <c r="AB35" s="149">
        <v>10.962504956384453</v>
      </c>
      <c r="AC35" s="149">
        <v>0.47892543906457341</v>
      </c>
      <c r="AD35" s="149">
        <v>56.378587409626711</v>
      </c>
      <c r="AF35" s="36" t="s">
        <v>227</v>
      </c>
      <c r="AG35" s="149">
        <v>8.9044108145285481</v>
      </c>
      <c r="AH35" s="149">
        <v>36.494516163850761</v>
      </c>
      <c r="AI35" s="149">
        <v>88.537502355571377</v>
      </c>
      <c r="AJ35" s="149">
        <v>125.94583701258635</v>
      </c>
      <c r="AK35" s="149">
        <v>63.836183060061934</v>
      </c>
      <c r="AL35" s="149">
        <v>11.735276484326626</v>
      </c>
      <c r="AM35" s="149">
        <v>0.57167679099328994</v>
      </c>
      <c r="AN35" s="149">
        <v>58.422885000135828</v>
      </c>
      <c r="AP35" s="36" t="s">
        <v>227</v>
      </c>
      <c r="AQ35" s="149">
        <v>8.2700084080003915</v>
      </c>
      <c r="AR35" s="149">
        <v>35.959187764261053</v>
      </c>
      <c r="AS35" s="149">
        <v>84.633873949945183</v>
      </c>
      <c r="AT35" s="149">
        <v>127.72322019636769</v>
      </c>
      <c r="AU35" s="149">
        <v>63.17481434985703</v>
      </c>
      <c r="AV35" s="149">
        <v>12.723318184429361</v>
      </c>
      <c r="AW35" s="149">
        <v>0.47675701591003161</v>
      </c>
      <c r="AX35" s="149">
        <v>57.758179144405602</v>
      </c>
      <c r="AZ35" s="36" t="s">
        <v>227</v>
      </c>
      <c r="BA35" s="149">
        <v>8.563364166149972</v>
      </c>
      <c r="BB35" s="149">
        <v>34.286041684851419</v>
      </c>
      <c r="BC35" s="149">
        <v>84.917017544172538</v>
      </c>
      <c r="BD35" s="149">
        <v>130.66138773770754</v>
      </c>
      <c r="BE35" s="149">
        <v>68.209927749197064</v>
      </c>
      <c r="BF35" s="149">
        <v>13.209807167784742</v>
      </c>
      <c r="BG35" s="149">
        <v>0.62337785537824097</v>
      </c>
      <c r="BH35" s="149">
        <v>58.916827772253015</v>
      </c>
      <c r="BJ35" s="36" t="s">
        <v>227</v>
      </c>
      <c r="BK35" s="149">
        <v>7.746638154194744</v>
      </c>
      <c r="BL35" s="149">
        <v>33.632999610378128</v>
      </c>
      <c r="BM35" s="149">
        <v>84.44925473149388</v>
      </c>
      <c r="BN35" s="149">
        <v>131.39104276290146</v>
      </c>
      <c r="BO35" s="149">
        <v>72.789535932789022</v>
      </c>
      <c r="BP35" s="149">
        <v>14.086843046633772</v>
      </c>
      <c r="BQ35" s="149">
        <v>0</v>
      </c>
      <c r="BR35" s="149">
        <v>59.429131329566843</v>
      </c>
      <c r="BT35" s="36" t="s">
        <v>227</v>
      </c>
      <c r="BU35" s="149">
        <v>7.7970519673310212</v>
      </c>
      <c r="BV35" s="149">
        <v>34.024234960662767</v>
      </c>
      <c r="BW35" s="149">
        <v>85.199837615931628</v>
      </c>
      <c r="BX35" s="149">
        <v>133.57346571983047</v>
      </c>
      <c r="BY35" s="149">
        <v>78.637538152126027</v>
      </c>
      <c r="BZ35" s="149">
        <v>15.776386442167768</v>
      </c>
      <c r="CA35" s="149">
        <v>0</v>
      </c>
      <c r="CB35" s="149">
        <v>61.164236748448765</v>
      </c>
      <c r="CD35" s="36" t="s">
        <v>227</v>
      </c>
      <c r="CE35" s="149">
        <v>8.5282895562657313</v>
      </c>
      <c r="CF35" s="149">
        <v>37.39526820504738</v>
      </c>
      <c r="CG35" s="149">
        <v>93.277099882907279</v>
      </c>
      <c r="CH35" s="149">
        <v>137.54495270981826</v>
      </c>
      <c r="CI35" s="149">
        <v>87.432821117628748</v>
      </c>
      <c r="CJ35" s="149">
        <v>17.043864793740966</v>
      </c>
      <c r="CK35" s="149">
        <v>0</v>
      </c>
      <c r="CL35" s="149">
        <v>65.61095498615343</v>
      </c>
      <c r="CN35" s="36" t="s">
        <v>227</v>
      </c>
      <c r="CO35" s="149">
        <v>8.4975604392342454</v>
      </c>
      <c r="CP35" s="149">
        <v>37.463618381378645</v>
      </c>
      <c r="CQ35" s="149">
        <v>90.708110068514813</v>
      </c>
      <c r="CR35" s="149">
        <v>136.3234837511431</v>
      </c>
      <c r="CS35" s="149">
        <v>90.498618346319674</v>
      </c>
      <c r="CT35" s="149">
        <v>18.066087425302548</v>
      </c>
      <c r="CU35" s="149">
        <v>1.0434174646184082</v>
      </c>
      <c r="CV35" s="149">
        <v>65.780733173361426</v>
      </c>
      <c r="CX35" s="36" t="s">
        <v>227</v>
      </c>
      <c r="CY35" s="149">
        <v>7.1385479467011477</v>
      </c>
      <c r="CZ35" s="149">
        <v>33.315417878845452</v>
      </c>
      <c r="DA35" s="149">
        <v>87.627607537579053</v>
      </c>
      <c r="DB35" s="149">
        <v>122.77472693085726</v>
      </c>
      <c r="DC35" s="149">
        <v>80.262244829276369</v>
      </c>
      <c r="DD35" s="149">
        <v>16.756355683434396</v>
      </c>
      <c r="DE35" s="149">
        <v>0.86478012818553796</v>
      </c>
      <c r="DF35" s="149">
        <v>59.924605703960729</v>
      </c>
      <c r="DH35" s="36" t="s">
        <v>227</v>
      </c>
      <c r="DI35" s="149">
        <v>6.45712961409036</v>
      </c>
      <c r="DJ35" s="149">
        <v>33.876800976378817</v>
      </c>
      <c r="DK35" s="149">
        <v>95.75460776952805</v>
      </c>
      <c r="DL35" s="149">
        <v>130.76065180322004</v>
      </c>
      <c r="DM35" s="149">
        <v>85.013972593509649</v>
      </c>
      <c r="DN35" s="149">
        <v>18.59566029930053</v>
      </c>
      <c r="DO35" s="149">
        <v>1.0495635627776159</v>
      </c>
      <c r="DP35" s="149">
        <v>63.644513345117709</v>
      </c>
      <c r="DR35" s="36" t="s">
        <v>227</v>
      </c>
      <c r="DS35" s="149">
        <v>6.5730824322750676</v>
      </c>
      <c r="DT35" s="149">
        <v>29.167079496102417</v>
      </c>
      <c r="DU35" s="149">
        <v>80.941613787692972</v>
      </c>
      <c r="DV35" s="149">
        <v>122.75900034379673</v>
      </c>
      <c r="DW35" s="149">
        <v>79.396394522385506</v>
      </c>
      <c r="DX35" s="149">
        <v>17.820099749356142</v>
      </c>
      <c r="DY35" s="149">
        <v>1.2900768693773337</v>
      </c>
      <c r="DZ35" s="149">
        <v>58.173480408696527</v>
      </c>
    </row>
    <row r="37" spans="1:130" x14ac:dyDescent="0.4">
      <c r="B37" s="37">
        <v>2</v>
      </c>
      <c r="C37" s="37">
        <v>3</v>
      </c>
      <c r="D37" s="37">
        <v>4</v>
      </c>
      <c r="E37" s="37">
        <v>5</v>
      </c>
      <c r="F37" s="37">
        <v>6</v>
      </c>
      <c r="G37" s="37">
        <v>7</v>
      </c>
      <c r="H37" s="37">
        <v>8</v>
      </c>
      <c r="I37" s="37">
        <v>9</v>
      </c>
      <c r="J37" s="37">
        <v>10</v>
      </c>
    </row>
    <row r="38" spans="1:130" x14ac:dyDescent="0.4">
      <c r="A38" s="37">
        <v>1</v>
      </c>
      <c r="B38" s="37" t="str">
        <f>VLOOKUP(4,$A$3:$DZ$35,B$37+10*$A38-10)</f>
        <v xml:space="preserve">Banyule </v>
      </c>
      <c r="C38" s="153">
        <f>VLOOKUP(4,$A$3:$DZ$35,C$37+10*$A38-10)</f>
        <v>5.1084223081694953</v>
      </c>
      <c r="D38" s="153">
        <f t="shared" ref="D38:J50" si="0">VLOOKUP(4,$A$3:$DZ$35,D$37+10*$A38-10)</f>
        <v>31.277745114577865</v>
      </c>
      <c r="E38" s="153">
        <f t="shared" si="0"/>
        <v>92.690841456530691</v>
      </c>
      <c r="F38" s="153">
        <f t="shared" si="0"/>
        <v>135.19558339981913</v>
      </c>
      <c r="G38" s="153">
        <f t="shared" si="0"/>
        <v>54.364127236767459</v>
      </c>
      <c r="H38" s="153">
        <f t="shared" si="0"/>
        <v>9.9419847150370018</v>
      </c>
      <c r="I38" s="153" t="str">
        <f t="shared" si="0"/>
        <v xml:space="preserve"> </v>
      </c>
      <c r="J38" s="153">
        <f t="shared" si="0"/>
        <v>55.562655942877761</v>
      </c>
    </row>
    <row r="39" spans="1:130" x14ac:dyDescent="0.4">
      <c r="A39" s="37">
        <v>2</v>
      </c>
      <c r="B39" s="37" t="str">
        <f t="shared" ref="B39:B50" si="1">VLOOKUP(4,$A$3:$DZ$35,B$37+10*$A39-10)</f>
        <v xml:space="preserve">Banyule </v>
      </c>
      <c r="C39" s="153">
        <f t="shared" ref="C39:C50" si="2">VLOOKUP(4,$A$3:$DZ$35,C$37+10*$A39-10)</f>
        <v>5.1358190257172902</v>
      </c>
      <c r="D39" s="153">
        <f t="shared" si="0"/>
        <v>26.540116210908089</v>
      </c>
      <c r="E39" s="153">
        <f t="shared" si="0"/>
        <v>90.691440865319692</v>
      </c>
      <c r="F39" s="153">
        <f t="shared" si="0"/>
        <v>118.89595685701217</v>
      </c>
      <c r="G39" s="153">
        <f t="shared" si="0"/>
        <v>62.492567384142689</v>
      </c>
      <c r="H39" s="153">
        <f t="shared" si="0"/>
        <v>12.2550748351105</v>
      </c>
      <c r="I39" s="153">
        <f t="shared" si="0"/>
        <v>0.70738904935500835</v>
      </c>
      <c r="J39" s="153">
        <f t="shared" si="0"/>
        <v>53.380945269539005</v>
      </c>
    </row>
    <row r="40" spans="1:130" x14ac:dyDescent="0.4">
      <c r="A40" s="37">
        <v>3</v>
      </c>
      <c r="B40" s="37" t="str">
        <f t="shared" si="1"/>
        <v xml:space="preserve">Banyule </v>
      </c>
      <c r="C40" s="153">
        <f t="shared" si="2"/>
        <v>8.6058519793459549</v>
      </c>
      <c r="D40" s="153">
        <f t="shared" si="0"/>
        <v>24.729891956782712</v>
      </c>
      <c r="E40" s="153">
        <f t="shared" si="0"/>
        <v>86.743616649178037</v>
      </c>
      <c r="F40" s="153">
        <f t="shared" si="0"/>
        <v>130.24435223605349</v>
      </c>
      <c r="G40" s="153">
        <f t="shared" si="0"/>
        <v>59.635688594964613</v>
      </c>
      <c r="H40" s="153">
        <f t="shared" si="0"/>
        <v>12.081148848871665</v>
      </c>
      <c r="I40" s="153">
        <f t="shared" si="0"/>
        <v>0</v>
      </c>
      <c r="J40" s="153">
        <f t="shared" si="0"/>
        <v>54.196830365877517</v>
      </c>
    </row>
    <row r="41" spans="1:130" x14ac:dyDescent="0.4">
      <c r="A41" s="37">
        <v>4</v>
      </c>
      <c r="B41" s="37" t="str">
        <f t="shared" si="1"/>
        <v xml:space="preserve">Banyule </v>
      </c>
      <c r="C41" s="153">
        <f t="shared" si="2"/>
        <v>6.1803614271741303</v>
      </c>
      <c r="D41" s="153">
        <f t="shared" si="0"/>
        <v>24.131903260313486</v>
      </c>
      <c r="E41" s="153">
        <f t="shared" si="0"/>
        <v>83.342865111555241</v>
      </c>
      <c r="F41" s="153">
        <f t="shared" si="0"/>
        <v>131.68603273664903</v>
      </c>
      <c r="G41" s="153">
        <f t="shared" si="0"/>
        <v>59.577553545798963</v>
      </c>
      <c r="H41" s="153">
        <f t="shared" si="0"/>
        <v>11.218816434318448</v>
      </c>
      <c r="I41" s="153">
        <f t="shared" si="0"/>
        <v>0.70554165997278651</v>
      </c>
      <c r="J41" s="153">
        <f t="shared" si="0"/>
        <v>53.290617761729465</v>
      </c>
    </row>
    <row r="42" spans="1:130" x14ac:dyDescent="0.4">
      <c r="A42" s="37">
        <v>5</v>
      </c>
      <c r="B42" s="37" t="str">
        <f t="shared" si="1"/>
        <v xml:space="preserve">Banyule </v>
      </c>
      <c r="C42" s="153">
        <f t="shared" si="2"/>
        <v>6.2140490108599362</v>
      </c>
      <c r="D42" s="153">
        <f t="shared" si="0"/>
        <v>21.399723747120884</v>
      </c>
      <c r="E42" s="153">
        <f t="shared" si="0"/>
        <v>82.714207221112318</v>
      </c>
      <c r="F42" s="153">
        <f t="shared" si="0"/>
        <v>137.05134125805606</v>
      </c>
      <c r="G42" s="153">
        <f t="shared" si="0"/>
        <v>60.898820562806783</v>
      </c>
      <c r="H42" s="153">
        <f t="shared" si="0"/>
        <v>10.808761394054432</v>
      </c>
      <c r="I42" s="153">
        <f t="shared" si="0"/>
        <v>0.70462157898998279</v>
      </c>
      <c r="J42" s="153">
        <f t="shared" si="0"/>
        <v>53.757318659137482</v>
      </c>
    </row>
    <row r="43" spans="1:130" x14ac:dyDescent="0.4">
      <c r="A43" s="37">
        <v>6</v>
      </c>
      <c r="B43" s="37" t="str">
        <f t="shared" si="1"/>
        <v xml:space="preserve">Banyule </v>
      </c>
      <c r="C43" s="153">
        <f t="shared" si="2"/>
        <v>5.4983331499681043</v>
      </c>
      <c r="D43" s="153">
        <f t="shared" si="0"/>
        <v>21.533402328695438</v>
      </c>
      <c r="E43" s="153">
        <f t="shared" si="0"/>
        <v>86.78226614968986</v>
      </c>
      <c r="F43" s="153">
        <f t="shared" si="0"/>
        <v>132.49578511849728</v>
      </c>
      <c r="G43" s="153">
        <f t="shared" si="0"/>
        <v>72.27036422678168</v>
      </c>
      <c r="H43" s="153">
        <f t="shared" si="0"/>
        <v>9.7020400147565375</v>
      </c>
      <c r="I43" s="153">
        <f t="shared" si="0"/>
        <v>0</v>
      </c>
      <c r="J43" s="153">
        <f t="shared" si="0"/>
        <v>55.137096380374487</v>
      </c>
    </row>
    <row r="44" spans="1:130" x14ac:dyDescent="0.4">
      <c r="A44" s="37">
        <v>7</v>
      </c>
      <c r="B44" s="37" t="str">
        <f t="shared" si="1"/>
        <v xml:space="preserve">Banyule </v>
      </c>
      <c r="C44" s="153">
        <f t="shared" si="2"/>
        <v>6.7851411005283895</v>
      </c>
      <c r="D44" s="153">
        <f t="shared" si="0"/>
        <v>22.136796506849574</v>
      </c>
      <c r="E44" s="153">
        <f t="shared" si="0"/>
        <v>84.168692491520588</v>
      </c>
      <c r="F44" s="153">
        <f t="shared" si="0"/>
        <v>145.48698086369905</v>
      </c>
      <c r="G44" s="153">
        <f t="shared" si="0"/>
        <v>70.10420017830792</v>
      </c>
      <c r="H44" s="153">
        <f t="shared" si="0"/>
        <v>13.922248682450865</v>
      </c>
      <c r="I44" s="153">
        <f t="shared" si="0"/>
        <v>0</v>
      </c>
      <c r="J44" s="153">
        <f t="shared" si="0"/>
        <v>57.558917583078795</v>
      </c>
    </row>
    <row r="45" spans="1:130" x14ac:dyDescent="0.4">
      <c r="A45" s="37">
        <v>8</v>
      </c>
      <c r="B45" s="37" t="str">
        <f t="shared" si="1"/>
        <v xml:space="preserve">Banyule </v>
      </c>
      <c r="C45" s="153">
        <f t="shared" si="2"/>
        <v>4.8011874153785623</v>
      </c>
      <c r="D45" s="153">
        <f t="shared" si="0"/>
        <v>23.203191606146557</v>
      </c>
      <c r="E45" s="153">
        <f t="shared" si="0"/>
        <v>75.710305764420255</v>
      </c>
      <c r="F45" s="153">
        <f t="shared" si="0"/>
        <v>144.16560851001617</v>
      </c>
      <c r="G45" s="153">
        <f t="shared" si="0"/>
        <v>80.644247644796792</v>
      </c>
      <c r="H45" s="153">
        <f t="shared" si="0"/>
        <v>17.947417739816505</v>
      </c>
      <c r="I45" s="153">
        <f t="shared" si="0"/>
        <v>0</v>
      </c>
      <c r="J45" s="153">
        <f t="shared" si="0"/>
        <v>58.40469140528257</v>
      </c>
    </row>
    <row r="46" spans="1:130" x14ac:dyDescent="0.4">
      <c r="A46" s="37">
        <v>9</v>
      </c>
      <c r="B46" s="37" t="str">
        <f t="shared" si="1"/>
        <v xml:space="preserve">Banyule </v>
      </c>
      <c r="C46" s="153">
        <f t="shared" si="2"/>
        <v>7.1648234307518299</v>
      </c>
      <c r="D46" s="153">
        <f t="shared" si="0"/>
        <v>24.168739631375221</v>
      </c>
      <c r="E46" s="153">
        <f t="shared" si="0"/>
        <v>90.784728857170791</v>
      </c>
      <c r="F46" s="153">
        <f t="shared" si="0"/>
        <v>162.73766732484418</v>
      </c>
      <c r="G46" s="153">
        <f t="shared" si="0"/>
        <v>94.030554251664967</v>
      </c>
      <c r="H46" s="153">
        <f t="shared" si="0"/>
        <v>16.698291863410599</v>
      </c>
      <c r="I46" s="153">
        <f t="shared" si="0"/>
        <v>0</v>
      </c>
      <c r="J46" s="153">
        <f t="shared" si="0"/>
        <v>66.413700721139534</v>
      </c>
    </row>
    <row r="47" spans="1:130" x14ac:dyDescent="0.4">
      <c r="A47" s="37">
        <v>10</v>
      </c>
      <c r="B47" s="37" t="str">
        <f t="shared" si="1"/>
        <v xml:space="preserve">Banyule </v>
      </c>
      <c r="C47" s="153">
        <f t="shared" si="2"/>
        <v>4.1465716133120258</v>
      </c>
      <c r="D47" s="153">
        <f t="shared" si="0"/>
        <v>26.546058961996835</v>
      </c>
      <c r="E47" s="153">
        <f t="shared" si="0"/>
        <v>79.582205340225386</v>
      </c>
      <c r="F47" s="153">
        <f t="shared" si="0"/>
        <v>152.50347658744809</v>
      </c>
      <c r="G47" s="153">
        <f t="shared" si="0"/>
        <v>100.14124073178161</v>
      </c>
      <c r="H47" s="153">
        <f t="shared" si="0"/>
        <v>16.615413666147315</v>
      </c>
      <c r="I47" s="153">
        <f t="shared" si="0"/>
        <v>2.1174060408967117</v>
      </c>
      <c r="J47" s="153">
        <f t="shared" si="0"/>
        <v>64.133089891641063</v>
      </c>
    </row>
    <row r="48" spans="1:130" x14ac:dyDescent="0.4">
      <c r="A48" s="37">
        <v>11</v>
      </c>
      <c r="B48" s="37" t="str">
        <f t="shared" si="1"/>
        <v xml:space="preserve">Banyule </v>
      </c>
      <c r="C48" s="153">
        <f t="shared" si="2"/>
        <v>5.2527554816775579</v>
      </c>
      <c r="D48" s="153">
        <f t="shared" si="0"/>
        <v>21.086439882859526</v>
      </c>
      <c r="E48" s="153">
        <f t="shared" si="0"/>
        <v>85.643767072790212</v>
      </c>
      <c r="F48" s="153">
        <f t="shared" si="0"/>
        <v>149.73979675945981</v>
      </c>
      <c r="G48" s="153">
        <f t="shared" si="0"/>
        <v>83.808762812736148</v>
      </c>
      <c r="H48" s="153">
        <f t="shared" si="0"/>
        <v>17.818344488448993</v>
      </c>
      <c r="I48" s="153">
        <f t="shared" si="0"/>
        <v>0.68121091084520968</v>
      </c>
      <c r="J48" s="153">
        <f t="shared" si="0"/>
        <v>60.932647484418951</v>
      </c>
    </row>
    <row r="49" spans="1:10" x14ac:dyDescent="0.4">
      <c r="A49" s="37">
        <v>12</v>
      </c>
      <c r="B49" s="37" t="str">
        <f t="shared" si="1"/>
        <v xml:space="preserve">Banyule </v>
      </c>
      <c r="C49" s="153">
        <f t="shared" si="2"/>
        <v>4.788909892879647</v>
      </c>
      <c r="D49" s="153">
        <f t="shared" si="0"/>
        <v>17.765310892940626</v>
      </c>
      <c r="E49" s="153">
        <f t="shared" si="0"/>
        <v>83.679899180844359</v>
      </c>
      <c r="F49" s="153">
        <f t="shared" si="0"/>
        <v>147.40566037735849</v>
      </c>
      <c r="G49" s="153">
        <f t="shared" si="0"/>
        <v>98.610794807560922</v>
      </c>
      <c r="H49" s="153">
        <f t="shared" si="0"/>
        <v>21.836111763324723</v>
      </c>
      <c r="I49" s="153">
        <f t="shared" si="0"/>
        <v>0</v>
      </c>
      <c r="J49" s="153">
        <f t="shared" si="0"/>
        <v>62.861012627972748</v>
      </c>
    </row>
    <row r="50" spans="1:10" x14ac:dyDescent="0.4">
      <c r="A50" s="37">
        <v>13</v>
      </c>
      <c r="B50" s="37" t="str">
        <f t="shared" si="1"/>
        <v xml:space="preserve">Banyule </v>
      </c>
      <c r="C50" s="153">
        <f t="shared" si="2"/>
        <v>5.6432319718701445</v>
      </c>
      <c r="D50" s="153">
        <f t="shared" si="0"/>
        <v>20.44676699593526</v>
      </c>
      <c r="E50" s="153">
        <f t="shared" si="0"/>
        <v>75.766111275831804</v>
      </c>
      <c r="F50" s="153">
        <f t="shared" si="0"/>
        <v>152.94626205324278</v>
      </c>
      <c r="G50" s="153">
        <f t="shared" si="0"/>
        <v>114.22004091028158</v>
      </c>
      <c r="H50" s="153">
        <f t="shared" si="0"/>
        <v>19.673767676171938</v>
      </c>
      <c r="I50" s="153">
        <f t="shared" si="0"/>
        <v>1.6645470005732983</v>
      </c>
      <c r="J50" s="153">
        <f t="shared" si="0"/>
        <v>66.057226748692344</v>
      </c>
    </row>
    <row r="57" spans="1:10" x14ac:dyDescent="0.4">
      <c r="B57" s="37">
        <v>2</v>
      </c>
      <c r="C57" s="37">
        <v>3</v>
      </c>
      <c r="D57" s="37">
        <v>4</v>
      </c>
      <c r="E57" s="37">
        <v>5</v>
      </c>
      <c r="F57" s="37">
        <v>6</v>
      </c>
      <c r="G57" s="37">
        <v>7</v>
      </c>
      <c r="H57" s="37">
        <v>8</v>
      </c>
      <c r="I57" s="37">
        <v>9</v>
      </c>
      <c r="J57" s="37">
        <v>10</v>
      </c>
    </row>
    <row r="58" spans="1:10" x14ac:dyDescent="0.4">
      <c r="A58" s="37">
        <v>1</v>
      </c>
      <c r="B58" s="37" t="str">
        <f>VLOOKUP(5,$A$3:$DZ$35,B$37+10*$A58-10)</f>
        <v xml:space="preserve">Bayside </v>
      </c>
      <c r="C58" s="153">
        <f>VLOOKUP(5,$A$3:$DZ$35,C$37+10*$A58-10)</f>
        <v>1.9148041370876723</v>
      </c>
      <c r="D58" s="153">
        <f t="shared" ref="D58:J70" si="3">VLOOKUP(5,$A$3:$DZ$35,D$37+10*$A58-10)</f>
        <v>12.414115066581296</v>
      </c>
      <c r="E58" s="153">
        <f t="shared" si="3"/>
        <v>78.040544887174789</v>
      </c>
      <c r="F58" s="153">
        <f t="shared" si="3"/>
        <v>141.46680645104018</v>
      </c>
      <c r="G58" s="153">
        <f t="shared" si="3"/>
        <v>86.660833104935193</v>
      </c>
      <c r="H58" s="153">
        <f t="shared" si="3"/>
        <v>13.610408102371641</v>
      </c>
      <c r="I58" s="153" t="str">
        <f t="shared" si="3"/>
        <v xml:space="preserve"> </v>
      </c>
      <c r="J58" s="153">
        <f t="shared" si="3"/>
        <v>57.18767768247865</v>
      </c>
    </row>
    <row r="59" spans="1:10" x14ac:dyDescent="0.4">
      <c r="A59" s="37">
        <v>2</v>
      </c>
      <c r="B59" s="37" t="str">
        <f t="shared" ref="B59:B70" si="4">VLOOKUP(5,$A$3:$DZ$35,B$37+10*$A59-10)</f>
        <v xml:space="preserve">Bayside </v>
      </c>
      <c r="C59" s="153">
        <f t="shared" ref="C59:C70" si="5">VLOOKUP(5,$A$3:$DZ$35,C$37+10*$A59-10)</f>
        <v>3.0110657816104629</v>
      </c>
      <c r="D59" s="153">
        <f t="shared" si="3"/>
        <v>16.241713356423567</v>
      </c>
      <c r="E59" s="153">
        <f t="shared" si="3"/>
        <v>71.629323032534074</v>
      </c>
      <c r="F59" s="153">
        <f t="shared" si="3"/>
        <v>131.71792334752897</v>
      </c>
      <c r="G59" s="153">
        <f t="shared" si="3"/>
        <v>86.669099551990357</v>
      </c>
      <c r="H59" s="153">
        <f t="shared" si="3"/>
        <v>16.078136186452038</v>
      </c>
      <c r="I59" s="153">
        <f t="shared" si="3"/>
        <v>0</v>
      </c>
      <c r="J59" s="153">
        <f t="shared" si="3"/>
        <v>55.331712015717258</v>
      </c>
    </row>
    <row r="60" spans="1:10" x14ac:dyDescent="0.4">
      <c r="A60" s="37">
        <v>3</v>
      </c>
      <c r="B60" s="37" t="str">
        <f t="shared" si="4"/>
        <v xml:space="preserve">Bayside </v>
      </c>
      <c r="C60" s="153">
        <f t="shared" si="5"/>
        <v>4.0703052728954674</v>
      </c>
      <c r="D60" s="153">
        <f t="shared" si="3"/>
        <v>10.381403746332657</v>
      </c>
      <c r="E60" s="153">
        <f t="shared" si="3"/>
        <v>71.799503273876724</v>
      </c>
      <c r="F60" s="153">
        <f t="shared" si="3"/>
        <v>155.68654646324549</v>
      </c>
      <c r="G60" s="153">
        <f t="shared" si="3"/>
        <v>84.050780679994162</v>
      </c>
      <c r="H60" s="153">
        <f t="shared" si="3"/>
        <v>13.913517937525576</v>
      </c>
      <c r="I60" s="153">
        <f t="shared" si="3"/>
        <v>0.87976539589442815</v>
      </c>
      <c r="J60" s="153">
        <f t="shared" si="3"/>
        <v>57.515270187333783</v>
      </c>
    </row>
    <row r="61" spans="1:10" x14ac:dyDescent="0.4">
      <c r="A61" s="37">
        <v>4</v>
      </c>
      <c r="B61" s="37" t="str">
        <f t="shared" si="4"/>
        <v xml:space="preserve">Bayside </v>
      </c>
      <c r="C61" s="153">
        <f t="shared" si="5"/>
        <v>1.0916500493492363</v>
      </c>
      <c r="D61" s="153">
        <f t="shared" si="3"/>
        <v>10.983917648656659</v>
      </c>
      <c r="E61" s="153">
        <f t="shared" si="3"/>
        <v>64.639843479031484</v>
      </c>
      <c r="F61" s="153">
        <f t="shared" si="3"/>
        <v>171.87522217081076</v>
      </c>
      <c r="G61" s="153">
        <f t="shared" si="3"/>
        <v>89.020603836144716</v>
      </c>
      <c r="H61" s="153">
        <f t="shared" si="3"/>
        <v>15.840846752363369</v>
      </c>
      <c r="I61" s="153">
        <f t="shared" si="3"/>
        <v>0</v>
      </c>
      <c r="J61" s="153">
        <f t="shared" si="3"/>
        <v>59.574565290381948</v>
      </c>
    </row>
    <row r="62" spans="1:10" x14ac:dyDescent="0.4">
      <c r="A62" s="37">
        <v>5</v>
      </c>
      <c r="B62" s="37" t="str">
        <f t="shared" si="4"/>
        <v xml:space="preserve">Bayside </v>
      </c>
      <c r="C62" s="153">
        <f t="shared" si="5"/>
        <v>1.0738190190773369</v>
      </c>
      <c r="D62" s="153">
        <f t="shared" si="3"/>
        <v>12.411143299623292</v>
      </c>
      <c r="E62" s="153">
        <f t="shared" si="3"/>
        <v>62.845231955573013</v>
      </c>
      <c r="F62" s="153">
        <f t="shared" si="3"/>
        <v>170.69501783812285</v>
      </c>
      <c r="G62" s="153">
        <f t="shared" si="3"/>
        <v>102.45643715054379</v>
      </c>
      <c r="H62" s="153">
        <f t="shared" si="3"/>
        <v>15.311670966332013</v>
      </c>
      <c r="I62" s="153">
        <f t="shared" si="3"/>
        <v>1.419919664717032</v>
      </c>
      <c r="J62" s="153">
        <f t="shared" si="3"/>
        <v>61.626738614414904</v>
      </c>
    </row>
    <row r="63" spans="1:10" x14ac:dyDescent="0.4">
      <c r="A63" s="37">
        <v>6</v>
      </c>
      <c r="B63" s="37" t="str">
        <f t="shared" si="4"/>
        <v xml:space="preserve">Bayside </v>
      </c>
      <c r="C63" s="153">
        <f t="shared" si="5"/>
        <v>1.0565611317754213</v>
      </c>
      <c r="D63" s="153">
        <f t="shared" si="3"/>
        <v>6.2573920312861055</v>
      </c>
      <c r="E63" s="153">
        <f t="shared" si="3"/>
        <v>48.700880622157996</v>
      </c>
      <c r="F63" s="153">
        <f t="shared" si="3"/>
        <v>191.52507371630588</v>
      </c>
      <c r="G63" s="153">
        <f t="shared" si="3"/>
        <v>94.876124117612662</v>
      </c>
      <c r="H63" s="153">
        <f t="shared" si="3"/>
        <v>19.708417770955307</v>
      </c>
      <c r="I63" s="153">
        <f t="shared" si="3"/>
        <v>1.1182589712503426</v>
      </c>
      <c r="J63" s="153">
        <f t="shared" si="3"/>
        <v>61.17147218834296</v>
      </c>
    </row>
    <row r="64" spans="1:10" x14ac:dyDescent="0.4">
      <c r="A64" s="37">
        <v>7</v>
      </c>
      <c r="B64" s="37" t="str">
        <f t="shared" si="4"/>
        <v xml:space="preserve">Bayside </v>
      </c>
      <c r="C64" s="153">
        <f t="shared" si="5"/>
        <v>1.3864655876347038</v>
      </c>
      <c r="D64" s="153">
        <f t="shared" si="3"/>
        <v>8.1376243129645296</v>
      </c>
      <c r="E64" s="153">
        <f t="shared" si="3"/>
        <v>49.957520439608921</v>
      </c>
      <c r="F64" s="153">
        <f t="shared" si="3"/>
        <v>168.9666580560237</v>
      </c>
      <c r="G64" s="153">
        <f t="shared" si="3"/>
        <v>107.43921753256852</v>
      </c>
      <c r="H64" s="153">
        <f t="shared" si="3"/>
        <v>21.374654811447588</v>
      </c>
      <c r="I64" s="153">
        <f t="shared" si="3"/>
        <v>0</v>
      </c>
      <c r="J64" s="153">
        <f t="shared" si="3"/>
        <v>60.079251365613757</v>
      </c>
    </row>
    <row r="65" spans="1:10" x14ac:dyDescent="0.4">
      <c r="A65" s="37">
        <v>8</v>
      </c>
      <c r="B65" s="37" t="str">
        <f t="shared" si="4"/>
        <v xml:space="preserve">Bayside </v>
      </c>
      <c r="C65" s="153">
        <f t="shared" si="5"/>
        <v>1.7060961552210947</v>
      </c>
      <c r="D65" s="153">
        <f t="shared" si="3"/>
        <v>9.5303344418682645</v>
      </c>
      <c r="E65" s="153">
        <f t="shared" si="3"/>
        <v>55.648144754965358</v>
      </c>
      <c r="F65" s="153">
        <f t="shared" si="3"/>
        <v>180.70702243446433</v>
      </c>
      <c r="G65" s="153">
        <f t="shared" si="3"/>
        <v>132.55994627127214</v>
      </c>
      <c r="H65" s="153">
        <f t="shared" si="3"/>
        <v>27.434073246229481</v>
      </c>
      <c r="I65" s="153">
        <f t="shared" si="3"/>
        <v>0</v>
      </c>
      <c r="J65" s="153">
        <f t="shared" si="3"/>
        <v>68.55216365968063</v>
      </c>
    </row>
    <row r="66" spans="1:10" x14ac:dyDescent="0.4">
      <c r="A66" s="37">
        <v>9</v>
      </c>
      <c r="B66" s="37" t="str">
        <f t="shared" si="4"/>
        <v xml:space="preserve">Bayside </v>
      </c>
      <c r="C66" s="153">
        <f t="shared" si="5"/>
        <v>2.7109609513120043</v>
      </c>
      <c r="D66" s="153">
        <f t="shared" si="3"/>
        <v>8.1912664135836177</v>
      </c>
      <c r="E66" s="153">
        <f t="shared" si="3"/>
        <v>54.482636594573805</v>
      </c>
      <c r="F66" s="153">
        <f t="shared" si="3"/>
        <v>155.73215874946567</v>
      </c>
      <c r="G66" s="153">
        <f t="shared" si="3"/>
        <v>126.80901673929793</v>
      </c>
      <c r="H66" s="153">
        <f t="shared" si="3"/>
        <v>16.980443671059696</v>
      </c>
      <c r="I66" s="153">
        <f t="shared" si="3"/>
        <v>0</v>
      </c>
      <c r="J66" s="153">
        <f t="shared" si="3"/>
        <v>60.632510702727657</v>
      </c>
    </row>
    <row r="67" spans="1:10" x14ac:dyDescent="0.4">
      <c r="A67" s="37">
        <v>10</v>
      </c>
      <c r="B67" s="37" t="str">
        <f t="shared" si="4"/>
        <v xml:space="preserve">Bayside </v>
      </c>
      <c r="C67" s="153">
        <f t="shared" si="5"/>
        <v>1.3462125215767142</v>
      </c>
      <c r="D67" s="153">
        <f t="shared" si="3"/>
        <v>8.4319048835241741</v>
      </c>
      <c r="E67" s="153">
        <f t="shared" si="3"/>
        <v>54.764446388932242</v>
      </c>
      <c r="F67" s="153">
        <f t="shared" si="3"/>
        <v>147.6753633789541</v>
      </c>
      <c r="G67" s="153">
        <f t="shared" si="3"/>
        <v>139.05532551391792</v>
      </c>
      <c r="H67" s="153">
        <f t="shared" si="3"/>
        <v>28.708792614438813</v>
      </c>
      <c r="I67" s="153">
        <f t="shared" si="3"/>
        <v>2.4432526665381502</v>
      </c>
      <c r="J67" s="153">
        <f t="shared" si="3"/>
        <v>64.097636425843362</v>
      </c>
    </row>
    <row r="68" spans="1:10" x14ac:dyDescent="0.4">
      <c r="A68" s="37">
        <v>11</v>
      </c>
      <c r="B68" s="37" t="str">
        <f t="shared" si="4"/>
        <v xml:space="preserve">Bayside </v>
      </c>
      <c r="C68" s="153">
        <f t="shared" si="5"/>
        <v>0</v>
      </c>
      <c r="D68" s="153">
        <f t="shared" si="3"/>
        <v>6.9181855272315564</v>
      </c>
      <c r="E68" s="153">
        <f t="shared" si="3"/>
        <v>44.595136505697916</v>
      </c>
      <c r="F68" s="153">
        <f t="shared" si="3"/>
        <v>140.29546527169114</v>
      </c>
      <c r="G68" s="153">
        <f t="shared" si="3"/>
        <v>115.2056230063328</v>
      </c>
      <c r="H68" s="153">
        <f t="shared" si="3"/>
        <v>24.676571499999486</v>
      </c>
      <c r="I68" s="153">
        <f t="shared" si="3"/>
        <v>3.0948720832434677</v>
      </c>
      <c r="J68" s="153">
        <f t="shared" si="3"/>
        <v>55.929027994603963</v>
      </c>
    </row>
    <row r="69" spans="1:10" x14ac:dyDescent="0.4">
      <c r="A69" s="37">
        <v>12</v>
      </c>
      <c r="B69" s="37" t="str">
        <f t="shared" si="4"/>
        <v xml:space="preserve">Bayside </v>
      </c>
      <c r="C69" s="153">
        <f t="shared" si="5"/>
        <v>2.3529411764705879</v>
      </c>
      <c r="D69" s="153">
        <f t="shared" si="3"/>
        <v>10.13299556681444</v>
      </c>
      <c r="E69" s="153">
        <f t="shared" si="3"/>
        <v>57.956015523932727</v>
      </c>
      <c r="F69" s="153">
        <f t="shared" si="3"/>
        <v>146.29258517034069</v>
      </c>
      <c r="G69" s="153">
        <f t="shared" si="3"/>
        <v>124.77980035231943</v>
      </c>
      <c r="H69" s="153">
        <f t="shared" si="3"/>
        <v>22.09051724137931</v>
      </c>
      <c r="I69" s="153">
        <f t="shared" si="3"/>
        <v>1.0703773080010703</v>
      </c>
      <c r="J69" s="153">
        <f t="shared" si="3"/>
        <v>60.335129374148849</v>
      </c>
    </row>
    <row r="70" spans="1:10" x14ac:dyDescent="0.4">
      <c r="A70" s="37">
        <v>13</v>
      </c>
      <c r="B70" s="37" t="str">
        <f t="shared" si="4"/>
        <v xml:space="preserve">Bayside </v>
      </c>
      <c r="C70" s="153">
        <f t="shared" si="5"/>
        <v>0.9878309508857559</v>
      </c>
      <c r="D70" s="153">
        <f t="shared" si="3"/>
        <v>5.0181606042286342</v>
      </c>
      <c r="E70" s="153">
        <f t="shared" si="3"/>
        <v>47.746421634879027</v>
      </c>
      <c r="F70" s="153">
        <f t="shared" si="3"/>
        <v>133.48881831662871</v>
      </c>
      <c r="G70" s="153">
        <f t="shared" si="3"/>
        <v>111.45040271598933</v>
      </c>
      <c r="H70" s="153">
        <f t="shared" si="3"/>
        <v>26.307791583362121</v>
      </c>
      <c r="I70" s="153">
        <f t="shared" si="3"/>
        <v>2.5734623506779783</v>
      </c>
      <c r="J70" s="153">
        <f t="shared" si="3"/>
        <v>52.935088752233831</v>
      </c>
    </row>
    <row r="77" spans="1:10" x14ac:dyDescent="0.4">
      <c r="B77" s="37">
        <v>2</v>
      </c>
      <c r="C77" s="37">
        <v>3</v>
      </c>
      <c r="D77" s="37">
        <v>4</v>
      </c>
      <c r="E77" s="37">
        <v>5</v>
      </c>
      <c r="F77" s="37">
        <v>6</v>
      </c>
      <c r="G77" s="37">
        <v>7</v>
      </c>
      <c r="H77" s="37">
        <v>8</v>
      </c>
      <c r="I77" s="37">
        <v>9</v>
      </c>
      <c r="J77" s="37">
        <v>10</v>
      </c>
    </row>
    <row r="78" spans="1:10" x14ac:dyDescent="0.4">
      <c r="A78" s="37">
        <v>1</v>
      </c>
      <c r="B78" s="37" t="str">
        <f>VLOOKUP(6,$A$3:$DZ$35,B$37+10*$A78-10)</f>
        <v xml:space="preserve">Boroondara </v>
      </c>
      <c r="C78" s="37">
        <f t="shared" ref="C78:J90" si="6">VLOOKUP(6,$A$3:$DZ$35,C$37+10*$A78-10)</f>
        <v>1.0827368977094274</v>
      </c>
      <c r="D78" s="37">
        <f t="shared" si="6"/>
        <v>9.0758762918096636</v>
      </c>
      <c r="E78" s="37">
        <f t="shared" si="6"/>
        <v>44.707839528627879</v>
      </c>
      <c r="F78" s="37">
        <f t="shared" si="6"/>
        <v>117.93951211382073</v>
      </c>
      <c r="G78" s="37">
        <f t="shared" si="6"/>
        <v>79.256765421876423</v>
      </c>
      <c r="H78" s="37">
        <f t="shared" si="6"/>
        <v>11.604454494838857</v>
      </c>
      <c r="I78" s="37">
        <f t="shared" si="6"/>
        <v>0.51706555116618835</v>
      </c>
      <c r="J78" s="37">
        <f t="shared" si="6"/>
        <v>43.139551144625791</v>
      </c>
    </row>
    <row r="79" spans="1:10" x14ac:dyDescent="0.4">
      <c r="A79" s="37">
        <v>2</v>
      </c>
      <c r="B79" s="37" t="str">
        <f t="shared" ref="B79:B90" si="7">VLOOKUP(6,$A$3:$DZ$35,B$37+10*$A79-10)</f>
        <v xml:space="preserve">Boroondara </v>
      </c>
      <c r="C79" s="37">
        <f t="shared" si="6"/>
        <v>0.53966480307076647</v>
      </c>
      <c r="D79" s="37">
        <f t="shared" si="6"/>
        <v>7.7877697126455256</v>
      </c>
      <c r="E79" s="37">
        <f t="shared" si="6"/>
        <v>45.154512728533923</v>
      </c>
      <c r="F79" s="37">
        <f t="shared" si="6"/>
        <v>128.97536572519664</v>
      </c>
      <c r="G79" s="37">
        <f t="shared" si="6"/>
        <v>84.197752073408253</v>
      </c>
      <c r="H79" s="37">
        <f t="shared" si="6"/>
        <v>13.980582884057347</v>
      </c>
      <c r="I79" s="37">
        <f t="shared" si="6"/>
        <v>0</v>
      </c>
      <c r="J79" s="37">
        <f t="shared" si="6"/>
        <v>45.551914175128751</v>
      </c>
    </row>
    <row r="80" spans="1:10" x14ac:dyDescent="0.4">
      <c r="A80" s="37">
        <v>3</v>
      </c>
      <c r="B80" s="37" t="str">
        <f t="shared" si="7"/>
        <v xml:space="preserve">Boroondara </v>
      </c>
      <c r="C80" s="37">
        <f t="shared" si="6"/>
        <v>2.3312113332735587</v>
      </c>
      <c r="D80" s="37">
        <f t="shared" si="6"/>
        <v>6.3826392213180148</v>
      </c>
      <c r="E80" s="37">
        <f t="shared" si="6"/>
        <v>40.124019697246034</v>
      </c>
      <c r="F80" s="37">
        <f t="shared" si="6"/>
        <v>126.15126988557074</v>
      </c>
      <c r="G80" s="37">
        <f t="shared" si="6"/>
        <v>81.083442551332453</v>
      </c>
      <c r="H80" s="37">
        <f t="shared" si="6"/>
        <v>13.033670314980366</v>
      </c>
      <c r="I80" s="37">
        <f t="shared" si="6"/>
        <v>0.51150895140664954</v>
      </c>
      <c r="J80" s="37">
        <f t="shared" si="6"/>
        <v>43.478260869565219</v>
      </c>
    </row>
    <row r="81" spans="1:10" x14ac:dyDescent="0.4">
      <c r="A81" s="37">
        <v>4</v>
      </c>
      <c r="B81" s="37" t="str">
        <f t="shared" si="7"/>
        <v xml:space="preserve">Boroondara </v>
      </c>
      <c r="C81" s="37">
        <f t="shared" si="6"/>
        <v>1.4301052740871081</v>
      </c>
      <c r="D81" s="37">
        <f t="shared" si="6"/>
        <v>5.1801356452979377</v>
      </c>
      <c r="E81" s="37">
        <f t="shared" si="6"/>
        <v>38.056994432892544</v>
      </c>
      <c r="F81" s="37">
        <f t="shared" si="6"/>
        <v>137.76596382659497</v>
      </c>
      <c r="G81" s="37">
        <f t="shared" si="6"/>
        <v>95.599318932026875</v>
      </c>
      <c r="H81" s="37">
        <f t="shared" si="6"/>
        <v>15.434514754526061</v>
      </c>
      <c r="I81" s="37">
        <f t="shared" si="6"/>
        <v>0.5087751973085014</v>
      </c>
      <c r="J81" s="37">
        <f t="shared" si="6"/>
        <v>47.126654199926044</v>
      </c>
    </row>
    <row r="82" spans="1:10" x14ac:dyDescent="0.4">
      <c r="A82" s="37">
        <v>5</v>
      </c>
      <c r="B82" s="37" t="str">
        <f t="shared" si="7"/>
        <v xml:space="preserve">Boroondara </v>
      </c>
      <c r="C82" s="37">
        <f t="shared" si="6"/>
        <v>1.4256469305845079</v>
      </c>
      <c r="D82" s="37">
        <f t="shared" si="6"/>
        <v>5.2517932891989219</v>
      </c>
      <c r="E82" s="37">
        <f t="shared" si="6"/>
        <v>37.99693774725619</v>
      </c>
      <c r="F82" s="37">
        <f t="shared" si="6"/>
        <v>141.66522714661536</v>
      </c>
      <c r="G82" s="37">
        <f t="shared" si="6"/>
        <v>82.549392443888507</v>
      </c>
      <c r="H82" s="37">
        <f t="shared" si="6"/>
        <v>19.033715074914699</v>
      </c>
      <c r="I82" s="37">
        <f t="shared" si="6"/>
        <v>0.50607050890788907</v>
      </c>
      <c r="J82" s="37">
        <f t="shared" si="6"/>
        <v>45.868776586302431</v>
      </c>
    </row>
    <row r="83" spans="1:10" x14ac:dyDescent="0.4">
      <c r="A83" s="37">
        <v>6</v>
      </c>
      <c r="B83" s="37" t="str">
        <f t="shared" si="7"/>
        <v xml:space="preserve">Boroondara </v>
      </c>
      <c r="C83" s="37">
        <f t="shared" si="6"/>
        <v>1.243564261102954</v>
      </c>
      <c r="D83" s="37">
        <f t="shared" si="6"/>
        <v>5.9293327055391014</v>
      </c>
      <c r="E83" s="37">
        <f t="shared" si="6"/>
        <v>33.463856596361303</v>
      </c>
      <c r="F83" s="37">
        <f t="shared" si="6"/>
        <v>144.1200818882435</v>
      </c>
      <c r="G83" s="37">
        <f t="shared" si="6"/>
        <v>95.6226517591343</v>
      </c>
      <c r="H83" s="37">
        <f t="shared" si="6"/>
        <v>19.279552013672998</v>
      </c>
      <c r="I83" s="37">
        <f t="shared" si="6"/>
        <v>1.3423851336254009</v>
      </c>
      <c r="J83" s="37">
        <f t="shared" si="6"/>
        <v>47.648414019703395</v>
      </c>
    </row>
    <row r="84" spans="1:10" x14ac:dyDescent="0.4">
      <c r="A84" s="37">
        <v>7</v>
      </c>
      <c r="B84" s="37" t="str">
        <f t="shared" si="7"/>
        <v xml:space="preserve">Boroondara </v>
      </c>
      <c r="C84" s="37">
        <f t="shared" si="6"/>
        <v>0.26565245999625908</v>
      </c>
      <c r="D84" s="37">
        <f t="shared" si="6"/>
        <v>0.22451869243821626</v>
      </c>
      <c r="E84" s="37">
        <f t="shared" si="6"/>
        <v>33.077497537192713</v>
      </c>
      <c r="F84" s="37">
        <f t="shared" si="6"/>
        <v>149.58142994501389</v>
      </c>
      <c r="G84" s="37">
        <f t="shared" si="6"/>
        <v>104.13893890438462</v>
      </c>
      <c r="H84" s="37">
        <f t="shared" si="6"/>
        <v>18.848165559802904</v>
      </c>
      <c r="I84" s="37">
        <f t="shared" si="6"/>
        <v>0</v>
      </c>
      <c r="J84" s="37">
        <f t="shared" si="6"/>
        <v>47.92204350507577</v>
      </c>
    </row>
    <row r="85" spans="1:10" x14ac:dyDescent="0.4">
      <c r="A85" s="37">
        <v>8</v>
      </c>
      <c r="B85" s="37" t="str">
        <f t="shared" si="7"/>
        <v xml:space="preserve">Boroondara </v>
      </c>
      <c r="C85" s="37">
        <f t="shared" si="6"/>
        <v>0.70621857046645575</v>
      </c>
      <c r="D85" s="37">
        <f t="shared" si="6"/>
        <v>5.0114616890407886</v>
      </c>
      <c r="E85" s="37">
        <f t="shared" si="6"/>
        <v>36.407352867777071</v>
      </c>
      <c r="F85" s="37">
        <f t="shared" si="6"/>
        <v>146.44806700595578</v>
      </c>
      <c r="G85" s="37">
        <f t="shared" si="6"/>
        <v>99.977612409652096</v>
      </c>
      <c r="H85" s="37">
        <f t="shared" si="6"/>
        <v>21.823138746579339</v>
      </c>
      <c r="I85" s="37">
        <f t="shared" si="6"/>
        <v>0</v>
      </c>
      <c r="J85" s="37">
        <f t="shared" si="6"/>
        <v>48.482072351898076</v>
      </c>
    </row>
    <row r="86" spans="1:10" x14ac:dyDescent="0.4">
      <c r="A86" s="37">
        <v>9</v>
      </c>
      <c r="B86" s="37" t="str">
        <f t="shared" si="7"/>
        <v xml:space="preserve">Boroondara </v>
      </c>
      <c r="C86" s="37">
        <f t="shared" si="6"/>
        <v>0</v>
      </c>
      <c r="D86" s="37">
        <f t="shared" si="6"/>
        <v>4.5733977454999719</v>
      </c>
      <c r="E86" s="37">
        <f t="shared" si="6"/>
        <v>33.826352749343734</v>
      </c>
      <c r="F86" s="37">
        <f t="shared" si="6"/>
        <v>136.32489742453654</v>
      </c>
      <c r="G86" s="37">
        <f t="shared" si="6"/>
        <v>117.58636623098879</v>
      </c>
      <c r="H86" s="37">
        <f t="shared" si="6"/>
        <v>24.289665087925659</v>
      </c>
      <c r="I86" s="37">
        <f t="shared" si="6"/>
        <v>0</v>
      </c>
      <c r="J86" s="37">
        <f t="shared" si="6"/>
        <v>49.65849218625975</v>
      </c>
    </row>
    <row r="87" spans="1:10" x14ac:dyDescent="0.4">
      <c r="A87" s="37">
        <v>10</v>
      </c>
      <c r="B87" s="37" t="str">
        <f t="shared" si="7"/>
        <v xml:space="preserve">Boroondara </v>
      </c>
      <c r="C87" s="37">
        <f t="shared" si="6"/>
        <v>1.0501962057393082</v>
      </c>
      <c r="D87" s="37">
        <f t="shared" si="6"/>
        <v>5.6111646400704913</v>
      </c>
      <c r="E87" s="37">
        <f t="shared" si="6"/>
        <v>31.679662367691126</v>
      </c>
      <c r="F87" s="37">
        <f t="shared" si="6"/>
        <v>123.05368309555786</v>
      </c>
      <c r="G87" s="37">
        <f t="shared" si="6"/>
        <v>110.29645109205079</v>
      </c>
      <c r="H87" s="37">
        <f t="shared" si="6"/>
        <v>21.322607511767021</v>
      </c>
      <c r="I87" s="37">
        <f t="shared" si="6"/>
        <v>0.66953989622082566</v>
      </c>
      <c r="J87" s="37">
        <f t="shared" si="6"/>
        <v>46.090761275613033</v>
      </c>
    </row>
    <row r="88" spans="1:10" x14ac:dyDescent="0.4">
      <c r="A88" s="37">
        <v>11</v>
      </c>
      <c r="B88" s="37" t="str">
        <f t="shared" si="7"/>
        <v xml:space="preserve">Boroondara </v>
      </c>
      <c r="C88" s="37">
        <f t="shared" si="6"/>
        <v>1.1692109359829586</v>
      </c>
      <c r="D88" s="37">
        <f t="shared" si="6"/>
        <v>4.650064632225436</v>
      </c>
      <c r="E88" s="37">
        <f t="shared" si="6"/>
        <v>34.782196778980257</v>
      </c>
      <c r="F88" s="37">
        <f t="shared" si="6"/>
        <v>112.208612732368</v>
      </c>
      <c r="G88" s="37">
        <f t="shared" si="6"/>
        <v>103.7404204617922</v>
      </c>
      <c r="H88" s="37">
        <f t="shared" si="6"/>
        <v>21.962628241522346</v>
      </c>
      <c r="I88" s="37">
        <f t="shared" si="6"/>
        <v>1.7570527044091961</v>
      </c>
      <c r="J88" s="37">
        <f t="shared" si="6"/>
        <v>44.092342651099848</v>
      </c>
    </row>
    <row r="89" spans="1:10" x14ac:dyDescent="0.4">
      <c r="A89" s="37">
        <v>12</v>
      </c>
      <c r="B89" s="37" t="str">
        <f t="shared" si="7"/>
        <v xml:space="preserve">Boroondara </v>
      </c>
      <c r="C89" s="37">
        <f t="shared" si="6"/>
        <v>1.0222335803731153</v>
      </c>
      <c r="D89" s="37">
        <f t="shared" si="6"/>
        <v>6.2504542481284977</v>
      </c>
      <c r="E89" s="37">
        <f t="shared" si="6"/>
        <v>31.860970311368572</v>
      </c>
      <c r="F89" s="37">
        <f t="shared" si="6"/>
        <v>123.36190757710119</v>
      </c>
      <c r="G89" s="37">
        <f t="shared" si="6"/>
        <v>109.78008224566423</v>
      </c>
      <c r="H89" s="37">
        <f t="shared" si="6"/>
        <v>21.894806156885341</v>
      </c>
      <c r="I89" s="37">
        <f t="shared" si="6"/>
        <v>0.99198148301231703</v>
      </c>
      <c r="J89" s="37">
        <f t="shared" si="6"/>
        <v>45.808939026131661</v>
      </c>
    </row>
    <row r="90" spans="1:10" x14ac:dyDescent="0.4">
      <c r="A90" s="37">
        <v>13</v>
      </c>
      <c r="B90" s="37" t="str">
        <f t="shared" si="7"/>
        <v xml:space="preserve">Boroondara </v>
      </c>
      <c r="C90" s="37">
        <f t="shared" si="6"/>
        <v>1.0313494324352255</v>
      </c>
      <c r="D90" s="37">
        <f t="shared" si="6"/>
        <v>5.2829118576247343</v>
      </c>
      <c r="E90" s="37">
        <f t="shared" si="6"/>
        <v>34.521819941496659</v>
      </c>
      <c r="F90" s="37">
        <f t="shared" si="6"/>
        <v>115.10010878011082</v>
      </c>
      <c r="G90" s="37">
        <f t="shared" si="6"/>
        <v>100.07057880894588</v>
      </c>
      <c r="H90" s="37">
        <f t="shared" si="6"/>
        <v>23.301474716395933</v>
      </c>
      <c r="I90" s="37">
        <f t="shared" si="6"/>
        <v>1.8017913979572386</v>
      </c>
      <c r="J90" s="37">
        <f t="shared" si="6"/>
        <v>42.238125119576729</v>
      </c>
    </row>
    <row r="97" spans="1:10" x14ac:dyDescent="0.4">
      <c r="B97" s="37">
        <v>2</v>
      </c>
      <c r="C97" s="37">
        <v>3</v>
      </c>
      <c r="D97" s="37">
        <v>4</v>
      </c>
      <c r="E97" s="37">
        <v>5</v>
      </c>
      <c r="F97" s="37">
        <v>6</v>
      </c>
      <c r="G97" s="37">
        <v>7</v>
      </c>
      <c r="H97" s="37">
        <v>8</v>
      </c>
      <c r="I97" s="37">
        <v>9</v>
      </c>
      <c r="J97" s="37">
        <v>10</v>
      </c>
    </row>
    <row r="98" spans="1:10" x14ac:dyDescent="0.4">
      <c r="A98" s="37">
        <v>1</v>
      </c>
      <c r="B98" s="37" t="str">
        <f>VLOOKUP(7,$A$3:$DZ$35,B$37+10*$A98-10)</f>
        <v xml:space="preserve">Brimbank </v>
      </c>
      <c r="C98" s="37">
        <f t="shared" ref="C98:J110" si="8">VLOOKUP(7,$A$3:$DZ$35,C$37+10*$A98-10)</f>
        <v>11.11912697962175</v>
      </c>
      <c r="D98" s="37">
        <f t="shared" si="8"/>
        <v>51.28942414267658</v>
      </c>
      <c r="E98" s="37">
        <f t="shared" si="8"/>
        <v>125.42419410634615</v>
      </c>
      <c r="F98" s="37">
        <f t="shared" si="8"/>
        <v>94.26613950664138</v>
      </c>
      <c r="G98" s="37">
        <f t="shared" si="8"/>
        <v>39.158218400887215</v>
      </c>
      <c r="H98" s="37">
        <f t="shared" si="8"/>
        <v>7.9971747726010154</v>
      </c>
      <c r="I98" s="37" t="str">
        <f t="shared" si="8"/>
        <v xml:space="preserve"> </v>
      </c>
      <c r="J98" s="37">
        <f t="shared" si="8"/>
        <v>56.086193769005462</v>
      </c>
    </row>
    <row r="99" spans="1:10" x14ac:dyDescent="0.4">
      <c r="A99" s="37">
        <v>2</v>
      </c>
      <c r="B99" s="37" t="str">
        <f t="shared" ref="B99:B110" si="9">VLOOKUP(7,$A$3:$DZ$35,B$37+10*$A99-10)</f>
        <v xml:space="preserve">Brimbank </v>
      </c>
      <c r="C99" s="37">
        <f t="shared" si="8"/>
        <v>11.354950007505458</v>
      </c>
      <c r="D99" s="37">
        <f t="shared" si="8"/>
        <v>48.165649704733632</v>
      </c>
      <c r="E99" s="37">
        <f t="shared" si="8"/>
        <v>125.62771174088735</v>
      </c>
      <c r="F99" s="37">
        <f t="shared" si="8"/>
        <v>110.78042469481709</v>
      </c>
      <c r="G99" s="37">
        <f t="shared" si="8"/>
        <v>45.823591115044408</v>
      </c>
      <c r="H99" s="37">
        <f t="shared" si="8"/>
        <v>6.4279684237687178</v>
      </c>
      <c r="I99" s="37">
        <f t="shared" si="8"/>
        <v>0.49346622486928976</v>
      </c>
      <c r="J99" s="37">
        <f t="shared" si="8"/>
        <v>59.170808249942404</v>
      </c>
    </row>
    <row r="100" spans="1:10" x14ac:dyDescent="0.4">
      <c r="A100" s="37">
        <v>3</v>
      </c>
      <c r="B100" s="37" t="str">
        <f t="shared" si="9"/>
        <v xml:space="preserve">Brimbank </v>
      </c>
      <c r="C100" s="37">
        <f t="shared" si="8"/>
        <v>9.8707403055229133</v>
      </c>
      <c r="D100" s="37">
        <f t="shared" si="8"/>
        <v>54.817401867739726</v>
      </c>
      <c r="E100" s="37">
        <f t="shared" si="8"/>
        <v>112.12166393320412</v>
      </c>
      <c r="F100" s="37">
        <f t="shared" si="8"/>
        <v>118.93583724569639</v>
      </c>
      <c r="G100" s="37">
        <f t="shared" si="8"/>
        <v>47.118801174107837</v>
      </c>
      <c r="H100" s="37">
        <f t="shared" si="8"/>
        <v>8.3078611176424495</v>
      </c>
      <c r="I100" s="37">
        <f t="shared" si="8"/>
        <v>0.4918435937371915</v>
      </c>
      <c r="J100" s="37">
        <f t="shared" si="8"/>
        <v>59.510156230088953</v>
      </c>
    </row>
    <row r="101" spans="1:10" x14ac:dyDescent="0.4">
      <c r="A101" s="37">
        <v>4</v>
      </c>
      <c r="B101" s="37" t="str">
        <f t="shared" si="9"/>
        <v xml:space="preserve">Brimbank </v>
      </c>
      <c r="C101" s="37">
        <f t="shared" si="8"/>
        <v>10.416525704592793</v>
      </c>
      <c r="D101" s="37">
        <f t="shared" si="8"/>
        <v>52.731086807968943</v>
      </c>
      <c r="E101" s="37">
        <f t="shared" si="8"/>
        <v>117.09678914963364</v>
      </c>
      <c r="F101" s="37">
        <f t="shared" si="8"/>
        <v>118.7418626249687</v>
      </c>
      <c r="G101" s="37">
        <f t="shared" si="8"/>
        <v>54.823127455572362</v>
      </c>
      <c r="H101" s="37">
        <f t="shared" si="8"/>
        <v>9.7169180821777807</v>
      </c>
      <c r="I101" s="37">
        <f t="shared" si="8"/>
        <v>0.49023159880406625</v>
      </c>
      <c r="J101" s="37">
        <f t="shared" si="8"/>
        <v>61.467312983870045</v>
      </c>
    </row>
    <row r="102" spans="1:10" x14ac:dyDescent="0.4">
      <c r="A102" s="37">
        <v>5</v>
      </c>
      <c r="B102" s="37" t="str">
        <f t="shared" si="9"/>
        <v xml:space="preserve">Brimbank </v>
      </c>
      <c r="C102" s="37">
        <f t="shared" si="8"/>
        <v>10.652384654181622</v>
      </c>
      <c r="D102" s="37">
        <f t="shared" si="8"/>
        <v>52.615297477509188</v>
      </c>
      <c r="E102" s="37">
        <f t="shared" si="8"/>
        <v>117.77280891498378</v>
      </c>
      <c r="F102" s="37">
        <f t="shared" si="8"/>
        <v>113.78228455572989</v>
      </c>
      <c r="G102" s="37">
        <f t="shared" si="8"/>
        <v>48.579198180675817</v>
      </c>
      <c r="H102" s="37">
        <f t="shared" si="8"/>
        <v>11.75226626693455</v>
      </c>
      <c r="I102" s="37">
        <f t="shared" si="8"/>
        <v>0.97726027166515372</v>
      </c>
      <c r="J102" s="37">
        <f t="shared" si="8"/>
        <v>59.993692715080883</v>
      </c>
    </row>
    <row r="103" spans="1:10" x14ac:dyDescent="0.4">
      <c r="A103" s="37">
        <v>6</v>
      </c>
      <c r="B103" s="37" t="str">
        <f t="shared" si="9"/>
        <v xml:space="preserve">Brimbank </v>
      </c>
      <c r="C103" s="37">
        <f t="shared" si="8"/>
        <v>10.571404894098716</v>
      </c>
      <c r="D103" s="37">
        <f t="shared" si="8"/>
        <v>53.450302682549967</v>
      </c>
      <c r="E103" s="37">
        <f t="shared" si="8"/>
        <v>115.16211757917864</v>
      </c>
      <c r="F103" s="37">
        <f t="shared" si="8"/>
        <v>115.52575868016521</v>
      </c>
      <c r="G103" s="37">
        <f t="shared" si="8"/>
        <v>56.28908301420929</v>
      </c>
      <c r="H103" s="37">
        <f t="shared" si="8"/>
        <v>12.220204748098498</v>
      </c>
      <c r="I103" s="37">
        <f t="shared" si="8"/>
        <v>0.48703910194301925</v>
      </c>
      <c r="J103" s="37">
        <f t="shared" si="8"/>
        <v>61.197606329855269</v>
      </c>
    </row>
    <row r="104" spans="1:10" x14ac:dyDescent="0.4">
      <c r="A104" s="37">
        <v>7</v>
      </c>
      <c r="B104" s="37" t="str">
        <f t="shared" si="9"/>
        <v xml:space="preserve">Brimbank </v>
      </c>
      <c r="C104" s="37">
        <f t="shared" si="8"/>
        <v>9.8437220868136102</v>
      </c>
      <c r="D104" s="37">
        <f t="shared" si="8"/>
        <v>51.564297722319019</v>
      </c>
      <c r="E104" s="37">
        <f t="shared" si="8"/>
        <v>106.97876850998509</v>
      </c>
      <c r="F104" s="37">
        <f t="shared" si="8"/>
        <v>120.98834411460793</v>
      </c>
      <c r="G104" s="37">
        <f t="shared" si="8"/>
        <v>55.660317129681474</v>
      </c>
      <c r="H104" s="37">
        <f t="shared" si="8"/>
        <v>7.9887271814790273</v>
      </c>
      <c r="I104" s="37">
        <f t="shared" si="8"/>
        <v>0</v>
      </c>
      <c r="J104" s="37">
        <f t="shared" si="8"/>
        <v>59.42012759279099</v>
      </c>
    </row>
    <row r="105" spans="1:10" x14ac:dyDescent="0.4">
      <c r="A105" s="37">
        <v>8</v>
      </c>
      <c r="B105" s="37" t="str">
        <f t="shared" si="9"/>
        <v xml:space="preserve">Brimbank </v>
      </c>
      <c r="C105" s="37">
        <f t="shared" si="8"/>
        <v>7.8043340157150505</v>
      </c>
      <c r="D105" s="37">
        <f t="shared" si="8"/>
        <v>51.587983944696809</v>
      </c>
      <c r="E105" s="37">
        <f t="shared" si="8"/>
        <v>115.86147919612509</v>
      </c>
      <c r="F105" s="37">
        <f t="shared" si="8"/>
        <v>116.62858087451787</v>
      </c>
      <c r="G105" s="37">
        <f t="shared" si="8"/>
        <v>54.006434179703504</v>
      </c>
      <c r="H105" s="37">
        <f t="shared" si="8"/>
        <v>10.649761312561058</v>
      </c>
      <c r="I105" s="37">
        <f t="shared" si="8"/>
        <v>0</v>
      </c>
      <c r="J105" s="37">
        <f t="shared" si="8"/>
        <v>59.822440352708846</v>
      </c>
    </row>
    <row r="106" spans="1:10" x14ac:dyDescent="0.4">
      <c r="A106" s="37">
        <v>9</v>
      </c>
      <c r="B106" s="37" t="str">
        <f t="shared" si="9"/>
        <v xml:space="preserve">Brimbank </v>
      </c>
      <c r="C106" s="37">
        <f t="shared" si="8"/>
        <v>9.7514560345153303</v>
      </c>
      <c r="D106" s="37">
        <f t="shared" si="8"/>
        <v>65.788625138816172</v>
      </c>
      <c r="E106" s="37">
        <f t="shared" si="8"/>
        <v>123.60644156266596</v>
      </c>
      <c r="F106" s="37">
        <f t="shared" si="8"/>
        <v>126.64349441506958</v>
      </c>
      <c r="G106" s="37">
        <f t="shared" si="8"/>
        <v>64.079963293976348</v>
      </c>
      <c r="H106" s="37">
        <f t="shared" si="8"/>
        <v>14.287668490359717</v>
      </c>
      <c r="I106" s="37">
        <f t="shared" si="8"/>
        <v>0</v>
      </c>
      <c r="J106" s="37">
        <f t="shared" si="8"/>
        <v>67.378015068215277</v>
      </c>
    </row>
    <row r="107" spans="1:10" x14ac:dyDescent="0.4">
      <c r="A107" s="37">
        <v>10</v>
      </c>
      <c r="B107" s="37" t="str">
        <f t="shared" si="9"/>
        <v xml:space="preserve">Brimbank </v>
      </c>
      <c r="C107" s="37">
        <f t="shared" si="8"/>
        <v>9.7474977654448391</v>
      </c>
      <c r="D107" s="37">
        <f t="shared" si="8"/>
        <v>62.518106186344511</v>
      </c>
      <c r="E107" s="37">
        <f t="shared" si="8"/>
        <v>139.58182758396694</v>
      </c>
      <c r="F107" s="37">
        <f t="shared" si="8"/>
        <v>135.64352671526842</v>
      </c>
      <c r="G107" s="37">
        <f t="shared" si="8"/>
        <v>70.012765550386618</v>
      </c>
      <c r="H107" s="37">
        <f t="shared" si="8"/>
        <v>14.938892150931029</v>
      </c>
      <c r="I107" s="37">
        <f t="shared" si="8"/>
        <v>0.48434760437193242</v>
      </c>
      <c r="J107" s="37">
        <f t="shared" si="8"/>
        <v>71.736645720829088</v>
      </c>
    </row>
    <row r="108" spans="1:10" x14ac:dyDescent="0.4">
      <c r="A108" s="37">
        <v>11</v>
      </c>
      <c r="B108" s="37" t="str">
        <f t="shared" si="9"/>
        <v xml:space="preserve">Brimbank </v>
      </c>
      <c r="C108" s="37">
        <f t="shared" si="8"/>
        <v>11.802945827864255</v>
      </c>
      <c r="D108" s="37">
        <f t="shared" si="8"/>
        <v>53.9408905668801</v>
      </c>
      <c r="E108" s="37">
        <f t="shared" si="8"/>
        <v>124.49916448746876</v>
      </c>
      <c r="F108" s="37">
        <f t="shared" si="8"/>
        <v>118.6658081553816</v>
      </c>
      <c r="G108" s="37">
        <f t="shared" si="8"/>
        <v>62.847267602013659</v>
      </c>
      <c r="H108" s="37">
        <f t="shared" si="8"/>
        <v>12.351604531411772</v>
      </c>
      <c r="I108" s="37">
        <f t="shared" si="8"/>
        <v>1.2186631610307457</v>
      </c>
      <c r="J108" s="37">
        <f t="shared" si="8"/>
        <v>63.838218687899889</v>
      </c>
    </row>
    <row r="109" spans="1:10" x14ac:dyDescent="0.4">
      <c r="A109" s="37">
        <v>12</v>
      </c>
      <c r="B109" s="37" t="str">
        <f t="shared" si="9"/>
        <v xml:space="preserve">Brimbank </v>
      </c>
      <c r="C109" s="37">
        <f t="shared" si="8"/>
        <v>7.9488778054862834</v>
      </c>
      <c r="D109" s="37">
        <f t="shared" si="8"/>
        <v>54.198198198198199</v>
      </c>
      <c r="E109" s="37">
        <f t="shared" si="8"/>
        <v>132.2376930685536</v>
      </c>
      <c r="F109" s="37">
        <f t="shared" si="8"/>
        <v>126.72512390392679</v>
      </c>
      <c r="G109" s="37">
        <f t="shared" si="8"/>
        <v>69.802963189246995</v>
      </c>
      <c r="H109" s="37">
        <f t="shared" si="8"/>
        <v>17.889368379756768</v>
      </c>
      <c r="I109" s="37">
        <f t="shared" si="8"/>
        <v>1.2831822920843692</v>
      </c>
      <c r="J109" s="37">
        <f t="shared" si="8"/>
        <v>68.676716917922946</v>
      </c>
    </row>
    <row r="110" spans="1:10" x14ac:dyDescent="0.4">
      <c r="A110" s="37">
        <v>13</v>
      </c>
      <c r="B110" s="37" t="str">
        <f t="shared" si="9"/>
        <v xml:space="preserve">Brimbank </v>
      </c>
      <c r="C110" s="37">
        <f t="shared" si="8"/>
        <v>8.6008098579031262</v>
      </c>
      <c r="D110" s="37">
        <f t="shared" si="8"/>
        <v>48.502649257306359</v>
      </c>
      <c r="E110" s="37">
        <f t="shared" si="8"/>
        <v>119.67194913879143</v>
      </c>
      <c r="F110" s="37">
        <f t="shared" si="8"/>
        <v>124.43765464163405</v>
      </c>
      <c r="G110" s="37">
        <f t="shared" si="8"/>
        <v>66.66718698937666</v>
      </c>
      <c r="H110" s="37">
        <f t="shared" si="8"/>
        <v>11.331505274513331</v>
      </c>
      <c r="I110" s="37">
        <f t="shared" si="8"/>
        <v>1.2494533351843158</v>
      </c>
      <c r="J110" s="37">
        <f t="shared" si="8"/>
        <v>65.178246458823438</v>
      </c>
    </row>
    <row r="117" spans="1:10" x14ac:dyDescent="0.4">
      <c r="B117" s="37">
        <v>2</v>
      </c>
      <c r="C117" s="37">
        <v>3</v>
      </c>
      <c r="D117" s="37">
        <v>4</v>
      </c>
      <c r="E117" s="37">
        <v>5</v>
      </c>
      <c r="F117" s="37">
        <v>6</v>
      </c>
      <c r="G117" s="37">
        <v>7</v>
      </c>
      <c r="H117" s="37">
        <v>8</v>
      </c>
      <c r="I117" s="37">
        <v>9</v>
      </c>
      <c r="J117" s="37">
        <v>10</v>
      </c>
    </row>
    <row r="118" spans="1:10" x14ac:dyDescent="0.4">
      <c r="A118" s="37">
        <v>1</v>
      </c>
      <c r="B118" s="37" t="str">
        <f>VLOOKUP(8,$A$3:$DZ$35,B$37+10*$A118-10)</f>
        <v xml:space="preserve">Cardinia </v>
      </c>
      <c r="C118" s="37">
        <f t="shared" ref="C118:J130" si="10">VLOOKUP(8,$A$3:$DZ$35,C$37+10*$A118-10)</f>
        <v>14.042150316308934</v>
      </c>
      <c r="D118" s="37">
        <f t="shared" si="10"/>
        <v>79.67526257754993</v>
      </c>
      <c r="E118" s="37">
        <f t="shared" si="10"/>
        <v>246.02930576221991</v>
      </c>
      <c r="F118" s="37">
        <f t="shared" si="10"/>
        <v>131.30178448185345</v>
      </c>
      <c r="G118" s="37">
        <f t="shared" si="10"/>
        <v>54.107006524700218</v>
      </c>
      <c r="H118" s="37">
        <f t="shared" si="10"/>
        <v>9.6995366641923493</v>
      </c>
      <c r="I118" s="37" t="str">
        <f t="shared" si="10"/>
        <v xml:space="preserve"> </v>
      </c>
      <c r="J118" s="37">
        <f t="shared" si="10"/>
        <v>77.28099351239598</v>
      </c>
    </row>
    <row r="119" spans="1:10" x14ac:dyDescent="0.4">
      <c r="A119" s="37">
        <v>2</v>
      </c>
      <c r="B119" s="37" t="str">
        <f t="shared" ref="B119:B130" si="11">VLOOKUP(8,$A$3:$DZ$35,B$37+10*$A119-10)</f>
        <v xml:space="preserve">Cardinia </v>
      </c>
      <c r="C119" s="37">
        <f t="shared" si="10"/>
        <v>10.921628889444543</v>
      </c>
      <c r="D119" s="37">
        <f t="shared" si="10"/>
        <v>67.196904460773354</v>
      </c>
      <c r="E119" s="37">
        <f t="shared" si="10"/>
        <v>186.19167159583083</v>
      </c>
      <c r="F119" s="37">
        <f t="shared" si="10"/>
        <v>117.28452243746962</v>
      </c>
      <c r="G119" s="37">
        <f t="shared" si="10"/>
        <v>51.306360697325104</v>
      </c>
      <c r="H119" s="37">
        <f t="shared" si="10"/>
        <v>6.5490368003409722</v>
      </c>
      <c r="I119" s="37">
        <f t="shared" si="10"/>
        <v>0</v>
      </c>
      <c r="J119" s="37">
        <f t="shared" si="10"/>
        <v>66.946762467944453</v>
      </c>
    </row>
    <row r="120" spans="1:10" x14ac:dyDescent="0.4">
      <c r="A120" s="37">
        <v>3</v>
      </c>
      <c r="B120" s="37" t="str">
        <f t="shared" si="11"/>
        <v xml:space="preserve">Cardinia </v>
      </c>
      <c r="C120" s="37">
        <f t="shared" si="10"/>
        <v>9.8294304712344616</v>
      </c>
      <c r="D120" s="37">
        <f t="shared" si="10"/>
        <v>75.606844409072821</v>
      </c>
      <c r="E120" s="37">
        <f t="shared" si="10"/>
        <v>142.00351493848859</v>
      </c>
      <c r="F120" s="37">
        <f t="shared" si="10"/>
        <v>125.03412503412503</v>
      </c>
      <c r="G120" s="37">
        <f t="shared" si="10"/>
        <v>48.16807583909813</v>
      </c>
      <c r="H120" s="37">
        <f t="shared" si="10"/>
        <v>11.506276150627615</v>
      </c>
      <c r="I120" s="37">
        <f t="shared" si="10"/>
        <v>0</v>
      </c>
      <c r="J120" s="37">
        <f t="shared" si="10"/>
        <v>65.224922056713012</v>
      </c>
    </row>
    <row r="121" spans="1:10" x14ac:dyDescent="0.4">
      <c r="A121" s="37">
        <v>4</v>
      </c>
      <c r="B121" s="37" t="str">
        <f t="shared" si="11"/>
        <v xml:space="preserve">Cardinia </v>
      </c>
      <c r="C121" s="37">
        <f t="shared" si="10"/>
        <v>10.492054189935104</v>
      </c>
      <c r="D121" s="37">
        <f t="shared" si="10"/>
        <v>59.580534803249058</v>
      </c>
      <c r="E121" s="37">
        <f t="shared" si="10"/>
        <v>132.16084371401024</v>
      </c>
      <c r="F121" s="37">
        <f t="shared" si="10"/>
        <v>131.1864945146198</v>
      </c>
      <c r="G121" s="37">
        <f t="shared" si="10"/>
        <v>47.704323600127438</v>
      </c>
      <c r="H121" s="37">
        <f t="shared" si="10"/>
        <v>9.0376441335548847</v>
      </c>
      <c r="I121" s="37">
        <f t="shared" si="10"/>
        <v>1.6961334819229588</v>
      </c>
      <c r="J121" s="37">
        <f t="shared" si="10"/>
        <v>63.719669228688211</v>
      </c>
    </row>
    <row r="122" spans="1:10" x14ac:dyDescent="0.4">
      <c r="A122" s="37">
        <v>5</v>
      </c>
      <c r="B122" s="37" t="str">
        <f t="shared" si="11"/>
        <v xml:space="preserve">Cardinia </v>
      </c>
      <c r="C122" s="37">
        <f t="shared" si="10"/>
        <v>8.9838314998230402</v>
      </c>
      <c r="D122" s="37">
        <f t="shared" si="10"/>
        <v>45.716980650544762</v>
      </c>
      <c r="E122" s="37">
        <f t="shared" si="10"/>
        <v>107.98455294647597</v>
      </c>
      <c r="F122" s="37">
        <f t="shared" si="10"/>
        <v>124.19688939496808</v>
      </c>
      <c r="G122" s="37">
        <f t="shared" si="10"/>
        <v>56.914306392070166</v>
      </c>
      <c r="H122" s="37">
        <f t="shared" si="10"/>
        <v>10.621149124220107</v>
      </c>
      <c r="I122" s="37">
        <f t="shared" si="10"/>
        <v>0</v>
      </c>
      <c r="J122" s="37">
        <f t="shared" si="10"/>
        <v>58.902063201123688</v>
      </c>
    </row>
    <row r="123" spans="1:10" x14ac:dyDescent="0.4">
      <c r="A123" s="37">
        <v>6</v>
      </c>
      <c r="B123" s="37" t="str">
        <f t="shared" si="11"/>
        <v xml:space="preserve">Cardinia </v>
      </c>
      <c r="C123" s="37">
        <f t="shared" si="10"/>
        <v>6.5866721164302895</v>
      </c>
      <c r="D123" s="37">
        <f t="shared" si="10"/>
        <v>53.765835508781677</v>
      </c>
      <c r="E123" s="37">
        <f t="shared" si="10"/>
        <v>99.960784084559577</v>
      </c>
      <c r="F123" s="37">
        <f t="shared" si="10"/>
        <v>128.98882496282428</v>
      </c>
      <c r="G123" s="37">
        <f t="shared" si="10"/>
        <v>60.444516589592283</v>
      </c>
      <c r="H123" s="37">
        <f t="shared" si="10"/>
        <v>6.5085751046634783</v>
      </c>
      <c r="I123" s="37">
        <f t="shared" si="10"/>
        <v>1.5566736981406262</v>
      </c>
      <c r="J123" s="37">
        <f t="shared" si="10"/>
        <v>59.64836790838423</v>
      </c>
    </row>
    <row r="124" spans="1:10" x14ac:dyDescent="0.4">
      <c r="A124" s="37">
        <v>7</v>
      </c>
      <c r="B124" s="37" t="str">
        <f t="shared" si="11"/>
        <v xml:space="preserve">Cardinia </v>
      </c>
      <c r="C124" s="37">
        <f t="shared" si="10"/>
        <v>9.2453967059437048</v>
      </c>
      <c r="D124" s="37">
        <f t="shared" si="10"/>
        <v>49.559597567046055</v>
      </c>
      <c r="E124" s="37">
        <f t="shared" si="10"/>
        <v>98.249990241426403</v>
      </c>
      <c r="F124" s="37">
        <f t="shared" si="10"/>
        <v>133.95336763751598</v>
      </c>
      <c r="G124" s="37">
        <f t="shared" si="10"/>
        <v>59.223223493761999</v>
      </c>
      <c r="H124" s="37">
        <f t="shared" si="10"/>
        <v>12.552237911160645</v>
      </c>
      <c r="I124" s="37">
        <f t="shared" si="10"/>
        <v>0</v>
      </c>
      <c r="J124" s="37">
        <f t="shared" si="10"/>
        <v>60.861893864607424</v>
      </c>
    </row>
    <row r="125" spans="1:10" x14ac:dyDescent="0.4">
      <c r="A125" s="37">
        <v>8</v>
      </c>
      <c r="B125" s="37" t="str">
        <f t="shared" si="11"/>
        <v xml:space="preserve">Cardinia </v>
      </c>
      <c r="C125" s="37">
        <f t="shared" si="10"/>
        <v>8.4251086561605018</v>
      </c>
      <c r="D125" s="37">
        <f t="shared" si="10"/>
        <v>55.523860882413409</v>
      </c>
      <c r="E125" s="37">
        <f t="shared" si="10"/>
        <v>97.234054227379573</v>
      </c>
      <c r="F125" s="37">
        <f t="shared" si="10"/>
        <v>141.8468433122201</v>
      </c>
      <c r="G125" s="37">
        <f t="shared" si="10"/>
        <v>63.830323437506152</v>
      </c>
      <c r="H125" s="37">
        <f t="shared" si="10"/>
        <v>12.552224805570919</v>
      </c>
      <c r="I125" s="37">
        <f t="shared" si="10"/>
        <v>0</v>
      </c>
      <c r="J125" s="37">
        <f t="shared" si="10"/>
        <v>63.732023771032722</v>
      </c>
    </row>
    <row r="126" spans="1:10" x14ac:dyDescent="0.4">
      <c r="A126" s="37">
        <v>9</v>
      </c>
      <c r="B126" s="37" t="str">
        <f t="shared" si="11"/>
        <v xml:space="preserve">Cardinia </v>
      </c>
      <c r="C126" s="37">
        <f t="shared" si="10"/>
        <v>13.425570689592998</v>
      </c>
      <c r="D126" s="37">
        <f t="shared" si="10"/>
        <v>51.26232559793916</v>
      </c>
      <c r="E126" s="37">
        <f t="shared" si="10"/>
        <v>95.538086083704172</v>
      </c>
      <c r="F126" s="37">
        <f t="shared" si="10"/>
        <v>132.623402116427</v>
      </c>
      <c r="G126" s="37">
        <f t="shared" si="10"/>
        <v>68.793616556055255</v>
      </c>
      <c r="H126" s="37">
        <f t="shared" si="10"/>
        <v>13.824216887039087</v>
      </c>
      <c r="I126" s="37">
        <f t="shared" si="10"/>
        <v>0</v>
      </c>
      <c r="J126" s="37">
        <f t="shared" si="10"/>
        <v>64.104514033770585</v>
      </c>
    </row>
    <row r="127" spans="1:10" x14ac:dyDescent="0.4">
      <c r="A127" s="37">
        <v>10</v>
      </c>
      <c r="B127" s="37" t="str">
        <f t="shared" si="11"/>
        <v xml:space="preserve">Cardinia </v>
      </c>
      <c r="C127" s="37">
        <f t="shared" si="10"/>
        <v>13.289818169467354</v>
      </c>
      <c r="D127" s="37">
        <f t="shared" si="10"/>
        <v>64.089003020238579</v>
      </c>
      <c r="E127" s="37">
        <f t="shared" si="10"/>
        <v>98.181347003570082</v>
      </c>
      <c r="F127" s="37">
        <f t="shared" si="10"/>
        <v>111.09818512595025</v>
      </c>
      <c r="G127" s="37">
        <f t="shared" si="10"/>
        <v>71.761875466807183</v>
      </c>
      <c r="H127" s="37">
        <f t="shared" si="10"/>
        <v>15.422808706734518</v>
      </c>
      <c r="I127" s="37">
        <f t="shared" si="10"/>
        <v>0</v>
      </c>
      <c r="J127" s="37">
        <f t="shared" si="10"/>
        <v>64.371992218408806</v>
      </c>
    </row>
    <row r="128" spans="1:10" x14ac:dyDescent="0.4">
      <c r="A128" s="37">
        <v>11</v>
      </c>
      <c r="B128" s="37" t="str">
        <f t="shared" si="11"/>
        <v xml:space="preserve">Cardinia </v>
      </c>
      <c r="C128" s="37">
        <f t="shared" si="10"/>
        <v>13.263617997960651</v>
      </c>
      <c r="D128" s="37">
        <f t="shared" si="10"/>
        <v>72.343968357982646</v>
      </c>
      <c r="E128" s="37">
        <f t="shared" si="10"/>
        <v>114.71740997431704</v>
      </c>
      <c r="F128" s="37">
        <f t="shared" si="10"/>
        <v>116.53626099599506</v>
      </c>
      <c r="G128" s="37">
        <f t="shared" si="10"/>
        <v>61.330113274132643</v>
      </c>
      <c r="H128" s="37">
        <f t="shared" si="10"/>
        <v>16.202529955302175</v>
      </c>
      <c r="I128" s="37">
        <f t="shared" si="10"/>
        <v>1.3315844928852696</v>
      </c>
      <c r="J128" s="37">
        <f t="shared" si="10"/>
        <v>68.422011362904087</v>
      </c>
    </row>
    <row r="129" spans="1:10" x14ac:dyDescent="0.4">
      <c r="A129" s="37">
        <v>12</v>
      </c>
      <c r="B129" s="37" t="str">
        <f t="shared" si="11"/>
        <v xml:space="preserve">Cardinia </v>
      </c>
      <c r="C129" s="37">
        <f t="shared" si="10"/>
        <v>11.384335154826957</v>
      </c>
      <c r="D129" s="37">
        <f t="shared" si="10"/>
        <v>89.552238805970148</v>
      </c>
      <c r="E129" s="37">
        <f t="shared" si="10"/>
        <v>224.31039709002729</v>
      </c>
      <c r="F129" s="37">
        <f t="shared" si="10"/>
        <v>164.86220472440945</v>
      </c>
      <c r="G129" s="37">
        <f t="shared" si="10"/>
        <v>75.611259502773777</v>
      </c>
      <c r="H129" s="37">
        <f t="shared" si="10"/>
        <v>18.086225026288119</v>
      </c>
      <c r="I129" s="37">
        <f t="shared" si="10"/>
        <v>0</v>
      </c>
      <c r="J129" s="37">
        <f t="shared" si="10"/>
        <v>89.537830336671902</v>
      </c>
    </row>
    <row r="130" spans="1:10" x14ac:dyDescent="0.4">
      <c r="A130" s="37">
        <v>13</v>
      </c>
      <c r="B130" s="37" t="str">
        <f t="shared" si="11"/>
        <v xml:space="preserve">Cardinia </v>
      </c>
      <c r="C130" s="37">
        <f t="shared" si="10"/>
        <v>8.4142783506081944</v>
      </c>
      <c r="D130" s="37">
        <f t="shared" si="10"/>
        <v>65.660655445822158</v>
      </c>
      <c r="E130" s="37">
        <f t="shared" si="10"/>
        <v>151.39248164380794</v>
      </c>
      <c r="F130" s="37">
        <f t="shared" si="10"/>
        <v>138.32683276011861</v>
      </c>
      <c r="G130" s="37">
        <f t="shared" si="10"/>
        <v>67.38764332667084</v>
      </c>
      <c r="H130" s="37">
        <f t="shared" si="10"/>
        <v>13.849426404554052</v>
      </c>
      <c r="I130" s="37">
        <f t="shared" si="10"/>
        <v>3.048967440133437</v>
      </c>
      <c r="J130" s="37">
        <f t="shared" si="10"/>
        <v>72.877698023305413</v>
      </c>
    </row>
    <row r="137" spans="1:10" x14ac:dyDescent="0.4">
      <c r="B137" s="37">
        <v>2</v>
      </c>
      <c r="C137" s="37">
        <v>3</v>
      </c>
      <c r="D137" s="37">
        <v>4</v>
      </c>
      <c r="E137" s="37">
        <v>5</v>
      </c>
      <c r="F137" s="37">
        <v>6</v>
      </c>
      <c r="G137" s="37">
        <v>7</v>
      </c>
      <c r="H137" s="37">
        <v>8</v>
      </c>
      <c r="I137" s="37">
        <v>9</v>
      </c>
      <c r="J137" s="37">
        <v>10</v>
      </c>
    </row>
    <row r="138" spans="1:10" x14ac:dyDescent="0.4">
      <c r="A138" s="37">
        <v>1</v>
      </c>
      <c r="B138" s="37" t="str">
        <f>VLOOKUP(9,$A$3:$DZ$35,B$37+10*$A138-10)</f>
        <v xml:space="preserve">Casey </v>
      </c>
      <c r="C138" s="37">
        <f t="shared" ref="C138:J150" si="12">VLOOKUP(9,$A$3:$DZ$35,C$37+10*$A138-10)</f>
        <v>11.350982010595713</v>
      </c>
      <c r="D138" s="37">
        <f t="shared" si="12"/>
        <v>80.87713491411597</v>
      </c>
      <c r="E138" s="37">
        <f t="shared" si="12"/>
        <v>176.46117432111654</v>
      </c>
      <c r="F138" s="37">
        <f t="shared" si="12"/>
        <v>108.92601971758633</v>
      </c>
      <c r="G138" s="37">
        <f t="shared" si="12"/>
        <v>41.99766787852564</v>
      </c>
      <c r="H138" s="37">
        <f t="shared" si="12"/>
        <v>6.2887777069934758</v>
      </c>
      <c r="I138" s="37" t="str">
        <f t="shared" si="12"/>
        <v xml:space="preserve"> </v>
      </c>
      <c r="J138" s="37">
        <f t="shared" si="12"/>
        <v>69.995184971805756</v>
      </c>
    </row>
    <row r="139" spans="1:10" x14ac:dyDescent="0.4">
      <c r="A139" s="37">
        <v>2</v>
      </c>
      <c r="B139" s="37" t="str">
        <f t="shared" ref="B139:B150" si="13">VLOOKUP(9,$A$3:$DZ$35,B$37+10*$A139-10)</f>
        <v xml:space="preserve">Casey </v>
      </c>
      <c r="C139" s="37">
        <f t="shared" si="12"/>
        <v>12.695989083166269</v>
      </c>
      <c r="D139" s="37">
        <f t="shared" si="12"/>
        <v>72.282440963854867</v>
      </c>
      <c r="E139" s="37">
        <f t="shared" si="12"/>
        <v>157.47183267345574</v>
      </c>
      <c r="F139" s="37">
        <f t="shared" si="12"/>
        <v>112.26580989623187</v>
      </c>
      <c r="G139" s="37">
        <f t="shared" si="12"/>
        <v>44.065343455527696</v>
      </c>
      <c r="H139" s="37">
        <f t="shared" si="12"/>
        <v>8.2686825005358884</v>
      </c>
      <c r="I139" s="37">
        <f t="shared" si="12"/>
        <v>0.51008116657223213</v>
      </c>
      <c r="J139" s="37">
        <f t="shared" si="12"/>
        <v>67.623438149319313</v>
      </c>
    </row>
    <row r="140" spans="1:10" x14ac:dyDescent="0.4">
      <c r="A140" s="37">
        <v>3</v>
      </c>
      <c r="B140" s="37" t="str">
        <f t="shared" si="13"/>
        <v xml:space="preserve">Casey </v>
      </c>
      <c r="C140" s="37">
        <f t="shared" si="12"/>
        <v>15.459662288930582</v>
      </c>
      <c r="D140" s="37">
        <f t="shared" si="12"/>
        <v>69.238037969246633</v>
      </c>
      <c r="E140" s="37">
        <f t="shared" si="12"/>
        <v>143.0053349140486</v>
      </c>
      <c r="F140" s="37">
        <f t="shared" si="12"/>
        <v>115.65377532228361</v>
      </c>
      <c r="G140" s="37">
        <f t="shared" si="12"/>
        <v>44.363193174893361</v>
      </c>
      <c r="H140" s="37">
        <f t="shared" si="12"/>
        <v>8.914316125598722</v>
      </c>
      <c r="I140" s="37">
        <f t="shared" si="12"/>
        <v>0</v>
      </c>
      <c r="J140" s="37">
        <f t="shared" si="12"/>
        <v>65.990672204561804</v>
      </c>
    </row>
    <row r="141" spans="1:10" x14ac:dyDescent="0.4">
      <c r="A141" s="37">
        <v>4</v>
      </c>
      <c r="B141" s="37" t="str">
        <f t="shared" si="13"/>
        <v xml:space="preserve">Casey </v>
      </c>
      <c r="C141" s="37">
        <f t="shared" si="12"/>
        <v>13.544477093065744</v>
      </c>
      <c r="D141" s="37">
        <f t="shared" si="12"/>
        <v>62.284857475281122</v>
      </c>
      <c r="E141" s="37">
        <f t="shared" si="12"/>
        <v>141.0675864269808</v>
      </c>
      <c r="F141" s="37">
        <f t="shared" si="12"/>
        <v>130.96296253759056</v>
      </c>
      <c r="G141" s="37">
        <f t="shared" si="12"/>
        <v>46.212447451339649</v>
      </c>
      <c r="H141" s="37">
        <f t="shared" si="12"/>
        <v>8.359370696344552</v>
      </c>
      <c r="I141" s="37">
        <f t="shared" si="12"/>
        <v>0</v>
      </c>
      <c r="J141" s="37">
        <f t="shared" si="12"/>
        <v>67.268493577901097</v>
      </c>
    </row>
    <row r="142" spans="1:10" x14ac:dyDescent="0.4">
      <c r="A142" s="37">
        <v>5</v>
      </c>
      <c r="B142" s="37" t="str">
        <f t="shared" si="13"/>
        <v xml:space="preserve">Casey </v>
      </c>
      <c r="C142" s="37">
        <f t="shared" si="12"/>
        <v>11.315361917303958</v>
      </c>
      <c r="D142" s="37">
        <f t="shared" si="12"/>
        <v>68.510631915055086</v>
      </c>
      <c r="E142" s="37">
        <f t="shared" si="12"/>
        <v>134.48364947513042</v>
      </c>
      <c r="F142" s="37">
        <f t="shared" si="12"/>
        <v>129.18075763232503</v>
      </c>
      <c r="G142" s="37">
        <f t="shared" si="12"/>
        <v>47.888317612038044</v>
      </c>
      <c r="H142" s="37">
        <f t="shared" si="12"/>
        <v>8.2136444839398344</v>
      </c>
      <c r="I142" s="37">
        <f t="shared" si="12"/>
        <v>0</v>
      </c>
      <c r="J142" s="37">
        <f t="shared" si="12"/>
        <v>66.436019043504956</v>
      </c>
    </row>
    <row r="143" spans="1:10" x14ac:dyDescent="0.4">
      <c r="A143" s="37">
        <v>6</v>
      </c>
      <c r="B143" s="37" t="str">
        <f t="shared" si="13"/>
        <v xml:space="preserve">Casey </v>
      </c>
      <c r="C143" s="37">
        <f t="shared" si="12"/>
        <v>14.435367082332172</v>
      </c>
      <c r="D143" s="37">
        <f t="shared" si="12"/>
        <v>70.467234525367871</v>
      </c>
      <c r="E143" s="37">
        <f t="shared" si="12"/>
        <v>140.65171998479167</v>
      </c>
      <c r="F143" s="37">
        <f t="shared" si="12"/>
        <v>140.92518872238657</v>
      </c>
      <c r="G143" s="37">
        <f t="shared" si="12"/>
        <v>50.680008152644561</v>
      </c>
      <c r="H143" s="37">
        <f t="shared" si="12"/>
        <v>7.7153844691705507</v>
      </c>
      <c r="I143" s="37">
        <f t="shared" si="12"/>
        <v>0.67992527651090673</v>
      </c>
      <c r="J143" s="37">
        <f t="shared" si="12"/>
        <v>70.476936571844931</v>
      </c>
    </row>
    <row r="144" spans="1:10" x14ac:dyDescent="0.4">
      <c r="A144" s="37">
        <v>7</v>
      </c>
      <c r="B144" s="37" t="str">
        <f t="shared" si="13"/>
        <v xml:space="preserve">Casey </v>
      </c>
      <c r="C144" s="37">
        <f t="shared" si="12"/>
        <v>13.50706331639174</v>
      </c>
      <c r="D144" s="37">
        <f t="shared" si="12"/>
        <v>61.698066156790141</v>
      </c>
      <c r="E144" s="37">
        <f t="shared" si="12"/>
        <v>143.96628840627952</v>
      </c>
      <c r="F144" s="37">
        <f t="shared" si="12"/>
        <v>137.92627876178565</v>
      </c>
      <c r="G144" s="37">
        <f t="shared" si="12"/>
        <v>59.59109549771145</v>
      </c>
      <c r="H144" s="37">
        <f t="shared" si="12"/>
        <v>9.5852399450776744</v>
      </c>
      <c r="I144" s="37">
        <f t="shared" si="12"/>
        <v>0</v>
      </c>
      <c r="J144" s="37">
        <f t="shared" si="12"/>
        <v>70.541790986016949</v>
      </c>
    </row>
    <row r="145" spans="1:10" x14ac:dyDescent="0.4">
      <c r="A145" s="37">
        <v>8</v>
      </c>
      <c r="B145" s="37" t="str">
        <f t="shared" si="13"/>
        <v xml:space="preserve">Casey </v>
      </c>
      <c r="C145" s="37">
        <f t="shared" si="12"/>
        <v>11.97708246555379</v>
      </c>
      <c r="D145" s="37">
        <f t="shared" si="12"/>
        <v>63.809753480516569</v>
      </c>
      <c r="E145" s="37">
        <f t="shared" si="12"/>
        <v>139.30886340199979</v>
      </c>
      <c r="F145" s="37">
        <f t="shared" si="12"/>
        <v>140.1045718029342</v>
      </c>
      <c r="G145" s="37">
        <f t="shared" si="12"/>
        <v>62.022918451899962</v>
      </c>
      <c r="H145" s="37">
        <f t="shared" si="12"/>
        <v>11.458360327612702</v>
      </c>
      <c r="I145" s="37">
        <f t="shared" si="12"/>
        <v>0</v>
      </c>
      <c r="J145" s="37">
        <f t="shared" si="12"/>
        <v>70.664299282854842</v>
      </c>
    </row>
    <row r="146" spans="1:10" x14ac:dyDescent="0.4">
      <c r="A146" s="37">
        <v>9</v>
      </c>
      <c r="B146" s="37" t="str">
        <f t="shared" si="13"/>
        <v xml:space="preserve">Casey </v>
      </c>
      <c r="C146" s="37">
        <f t="shared" si="12"/>
        <v>13.854984735828658</v>
      </c>
      <c r="D146" s="37">
        <f t="shared" si="12"/>
        <v>66.924265126115557</v>
      </c>
      <c r="E146" s="37">
        <f t="shared" si="12"/>
        <v>156.55583971026624</v>
      </c>
      <c r="F146" s="37">
        <f t="shared" si="12"/>
        <v>156.424700868489</v>
      </c>
      <c r="G146" s="37">
        <f t="shared" si="12"/>
        <v>71.007196787412099</v>
      </c>
      <c r="H146" s="37">
        <f t="shared" si="12"/>
        <v>13.025341602903962</v>
      </c>
      <c r="I146" s="37">
        <f t="shared" si="12"/>
        <v>0</v>
      </c>
      <c r="J146" s="37">
        <f t="shared" si="12"/>
        <v>79.179022378788034</v>
      </c>
    </row>
    <row r="147" spans="1:10" x14ac:dyDescent="0.4">
      <c r="A147" s="37">
        <v>10</v>
      </c>
      <c r="B147" s="37" t="str">
        <f t="shared" si="13"/>
        <v xml:space="preserve">Casey </v>
      </c>
      <c r="C147" s="37">
        <f t="shared" si="12"/>
        <v>16.563994281290665</v>
      </c>
      <c r="D147" s="37">
        <f t="shared" si="12"/>
        <v>70.248996857072626</v>
      </c>
      <c r="E147" s="37">
        <f t="shared" si="12"/>
        <v>136.56017264831166</v>
      </c>
      <c r="F147" s="37">
        <f t="shared" si="12"/>
        <v>153.27810537242041</v>
      </c>
      <c r="G147" s="37">
        <f t="shared" si="12"/>
        <v>73.725998193790204</v>
      </c>
      <c r="H147" s="37">
        <f t="shared" si="12"/>
        <v>12.671019347766984</v>
      </c>
      <c r="I147" s="37">
        <f t="shared" si="12"/>
        <v>1.7577571690270257</v>
      </c>
      <c r="J147" s="37">
        <f t="shared" si="12"/>
        <v>77.268203926802542</v>
      </c>
    </row>
    <row r="148" spans="1:10" x14ac:dyDescent="0.4">
      <c r="A148" s="37">
        <v>11</v>
      </c>
      <c r="B148" s="37" t="str">
        <f t="shared" si="13"/>
        <v xml:space="preserve">Casey </v>
      </c>
      <c r="C148" s="37">
        <f t="shared" si="12"/>
        <v>12.962157065934203</v>
      </c>
      <c r="D148" s="37">
        <f t="shared" si="12"/>
        <v>62.324373199092776</v>
      </c>
      <c r="E148" s="37">
        <f t="shared" si="12"/>
        <v>136.85051297246594</v>
      </c>
      <c r="F148" s="37">
        <f t="shared" si="12"/>
        <v>139.82706867723897</v>
      </c>
      <c r="G148" s="37">
        <f t="shared" si="12"/>
        <v>64.036141317286877</v>
      </c>
      <c r="H148" s="37">
        <f t="shared" si="12"/>
        <v>12.604388349885317</v>
      </c>
      <c r="I148" s="37">
        <f t="shared" si="12"/>
        <v>0.74416753352338716</v>
      </c>
      <c r="J148" s="37">
        <f t="shared" si="12"/>
        <v>71.458638985802637</v>
      </c>
    </row>
    <row r="149" spans="1:10" x14ac:dyDescent="0.4">
      <c r="A149" s="37">
        <v>12</v>
      </c>
      <c r="B149" s="37" t="str">
        <f t="shared" si="13"/>
        <v xml:space="preserve">Casey </v>
      </c>
      <c r="C149" s="37">
        <f t="shared" si="12"/>
        <v>10.883865566319818</v>
      </c>
      <c r="D149" s="37">
        <f t="shared" si="12"/>
        <v>69.982055883106895</v>
      </c>
      <c r="E149" s="37">
        <f t="shared" si="12"/>
        <v>155.48723097195204</v>
      </c>
      <c r="F149" s="37">
        <f t="shared" si="12"/>
        <v>147.24342663273961</v>
      </c>
      <c r="G149" s="37">
        <f t="shared" si="12"/>
        <v>68.034499383939576</v>
      </c>
      <c r="H149" s="37">
        <f t="shared" si="12"/>
        <v>14.92619824202554</v>
      </c>
      <c r="I149" s="37">
        <f t="shared" si="12"/>
        <v>1.0974271430313376</v>
      </c>
      <c r="J149" s="37">
        <f t="shared" si="12"/>
        <v>77.056395077114814</v>
      </c>
    </row>
    <row r="150" spans="1:10" x14ac:dyDescent="0.4">
      <c r="A150" s="37">
        <v>13</v>
      </c>
      <c r="B150" s="37" t="str">
        <f t="shared" si="13"/>
        <v xml:space="preserve">Casey </v>
      </c>
      <c r="C150" s="37">
        <f t="shared" si="12"/>
        <v>11.14371572403468</v>
      </c>
      <c r="D150" s="37">
        <f t="shared" si="12"/>
        <v>53.022098784711226</v>
      </c>
      <c r="E150" s="37">
        <f t="shared" si="12"/>
        <v>124.62727819952703</v>
      </c>
      <c r="F150" s="37">
        <f t="shared" si="12"/>
        <v>134.30095626550377</v>
      </c>
      <c r="G150" s="37">
        <f t="shared" si="12"/>
        <v>63.995431218958025</v>
      </c>
      <c r="H150" s="37">
        <f t="shared" si="12"/>
        <v>11.052685672943253</v>
      </c>
      <c r="I150" s="37">
        <f t="shared" si="12"/>
        <v>0</v>
      </c>
      <c r="J150" s="37">
        <f t="shared" si="12"/>
        <v>66.693148327029974</v>
      </c>
    </row>
    <row r="157" spans="1:10" x14ac:dyDescent="0.4">
      <c r="B157" s="37">
        <v>2</v>
      </c>
      <c r="C157" s="37">
        <v>3</v>
      </c>
      <c r="D157" s="37">
        <v>4</v>
      </c>
      <c r="E157" s="37">
        <v>5</v>
      </c>
      <c r="F157" s="37">
        <v>6</v>
      </c>
      <c r="G157" s="37">
        <v>7</v>
      </c>
      <c r="H157" s="37">
        <v>8</v>
      </c>
      <c r="I157" s="37">
        <v>9</v>
      </c>
      <c r="J157" s="37">
        <v>10</v>
      </c>
    </row>
    <row r="158" spans="1:10" x14ac:dyDescent="0.4">
      <c r="A158" s="37">
        <v>1</v>
      </c>
      <c r="B158" s="37" t="str">
        <f>VLOOKUP(10,$A$3:$DZ$35,B$37+10*$A158-10)</f>
        <v xml:space="preserve">Darebin </v>
      </c>
      <c r="C158" s="37">
        <f t="shared" ref="C158:J170" si="14">VLOOKUP(10,$A$3:$DZ$35,C$37+10*$A158-10)</f>
        <v>14.651755831409655</v>
      </c>
      <c r="D158" s="37">
        <f t="shared" si="14"/>
        <v>44.635912337198462</v>
      </c>
      <c r="E158" s="37">
        <f t="shared" si="14"/>
        <v>78.677684010615422</v>
      </c>
      <c r="F158" s="37">
        <f t="shared" si="14"/>
        <v>100.37336803830992</v>
      </c>
      <c r="G158" s="37">
        <f t="shared" si="14"/>
        <v>67.276087802966217</v>
      </c>
      <c r="H158" s="37">
        <f t="shared" si="14"/>
        <v>11.850754432773343</v>
      </c>
      <c r="I158" s="37" t="str">
        <f t="shared" si="14"/>
        <v xml:space="preserve"> </v>
      </c>
      <c r="J158" s="37">
        <f t="shared" si="14"/>
        <v>58.786933657919356</v>
      </c>
    </row>
    <row r="159" spans="1:10" x14ac:dyDescent="0.4">
      <c r="A159" s="37">
        <v>2</v>
      </c>
      <c r="B159" s="37" t="str">
        <f t="shared" ref="B159:B169" si="15">VLOOKUP(10,$A$3:$DZ$35,B$37+10*$A159-10)</f>
        <v xml:space="preserve">Darebin </v>
      </c>
      <c r="C159" s="37">
        <f t="shared" si="14"/>
        <v>11.180693429099563</v>
      </c>
      <c r="D159" s="37">
        <f t="shared" si="14"/>
        <v>41.954281802214254</v>
      </c>
      <c r="E159" s="37">
        <f t="shared" si="14"/>
        <v>77.204587225835397</v>
      </c>
      <c r="F159" s="37">
        <f t="shared" si="14"/>
        <v>96.832168478396568</v>
      </c>
      <c r="G159" s="37">
        <f t="shared" si="14"/>
        <v>58.352273467627626</v>
      </c>
      <c r="H159" s="37">
        <f t="shared" si="14"/>
        <v>11.712177247332388</v>
      </c>
      <c r="I159" s="37">
        <f t="shared" si="14"/>
        <v>0</v>
      </c>
      <c r="J159" s="37">
        <f t="shared" si="14"/>
        <v>55.039655545184381</v>
      </c>
    </row>
    <row r="160" spans="1:10" x14ac:dyDescent="0.4">
      <c r="A160" s="37">
        <v>3</v>
      </c>
      <c r="B160" s="37" t="str">
        <f t="shared" si="15"/>
        <v xml:space="preserve">Darebin </v>
      </c>
      <c r="C160" s="37">
        <f t="shared" si="14"/>
        <v>9.4407094836217986</v>
      </c>
      <c r="D160" s="37">
        <f t="shared" si="14"/>
        <v>38.81278538812785</v>
      </c>
      <c r="E160" s="37">
        <f t="shared" si="14"/>
        <v>75.171232876712338</v>
      </c>
      <c r="F160" s="37">
        <f t="shared" si="14"/>
        <v>103.11750599520383</v>
      </c>
      <c r="G160" s="37">
        <f t="shared" si="14"/>
        <v>58.791006266126061</v>
      </c>
      <c r="H160" s="37">
        <f t="shared" si="14"/>
        <v>16.936434773287598</v>
      </c>
      <c r="I160" s="37">
        <f t="shared" si="14"/>
        <v>1.5808193913845343</v>
      </c>
      <c r="J160" s="37">
        <f t="shared" si="14"/>
        <v>56.001836125774609</v>
      </c>
    </row>
    <row r="161" spans="1:10" x14ac:dyDescent="0.4">
      <c r="A161" s="37">
        <v>4</v>
      </c>
      <c r="B161" s="37" t="str">
        <f t="shared" si="15"/>
        <v xml:space="preserve">Darebin </v>
      </c>
      <c r="C161" s="37">
        <f t="shared" si="14"/>
        <v>9.7063978611145494</v>
      </c>
      <c r="D161" s="37">
        <f t="shared" si="14"/>
        <v>36.057827906749509</v>
      </c>
      <c r="E161" s="37">
        <f t="shared" si="14"/>
        <v>69.592933415287391</v>
      </c>
      <c r="F161" s="37">
        <f t="shared" si="14"/>
        <v>108.58555510936509</v>
      </c>
      <c r="G161" s="37">
        <f t="shared" si="14"/>
        <v>65.802821374507118</v>
      </c>
      <c r="H161" s="37">
        <f t="shared" si="14"/>
        <v>15.683235808195139</v>
      </c>
      <c r="I161" s="37">
        <f t="shared" si="14"/>
        <v>0</v>
      </c>
      <c r="J161" s="37">
        <f t="shared" si="14"/>
        <v>56.173960539353097</v>
      </c>
    </row>
    <row r="162" spans="1:10" x14ac:dyDescent="0.4">
      <c r="A162" s="37">
        <v>5</v>
      </c>
      <c r="B162" s="37" t="str">
        <f t="shared" si="15"/>
        <v xml:space="preserve">Darebin </v>
      </c>
      <c r="C162" s="37">
        <f t="shared" si="14"/>
        <v>11.110514393606922</v>
      </c>
      <c r="D162" s="37">
        <f t="shared" si="14"/>
        <v>34.243251561837184</v>
      </c>
      <c r="E162" s="37">
        <f t="shared" si="14"/>
        <v>68.429930697185696</v>
      </c>
      <c r="F162" s="37">
        <f t="shared" si="14"/>
        <v>113.20597202843723</v>
      </c>
      <c r="G162" s="37">
        <f t="shared" si="14"/>
        <v>71.612717404475248</v>
      </c>
      <c r="H162" s="37">
        <f t="shared" si="14"/>
        <v>17.601472207958643</v>
      </c>
      <c r="I162" s="37">
        <f t="shared" si="14"/>
        <v>0.74512910052948556</v>
      </c>
      <c r="J162" s="37">
        <f t="shared" si="14"/>
        <v>57.845064089221694</v>
      </c>
    </row>
    <row r="163" spans="1:10" x14ac:dyDescent="0.4">
      <c r="A163" s="37">
        <v>6</v>
      </c>
      <c r="B163" s="37" t="str">
        <f t="shared" si="15"/>
        <v xml:space="preserve">Darebin </v>
      </c>
      <c r="C163" s="37">
        <f t="shared" si="14"/>
        <v>7.1072543274689544</v>
      </c>
      <c r="D163" s="37">
        <f t="shared" si="14"/>
        <v>31.95894648612515</v>
      </c>
      <c r="E163" s="37">
        <f t="shared" si="14"/>
        <v>71.182948792237823</v>
      </c>
      <c r="F163" s="37">
        <f t="shared" si="14"/>
        <v>119.60100588388241</v>
      </c>
      <c r="G163" s="37">
        <f t="shared" si="14"/>
        <v>82.184339363605957</v>
      </c>
      <c r="H163" s="37">
        <f t="shared" si="14"/>
        <v>19.06245020907906</v>
      </c>
      <c r="I163" s="37">
        <f t="shared" si="14"/>
        <v>0.72438013710521121</v>
      </c>
      <c r="J163" s="37">
        <f t="shared" si="14"/>
        <v>60.547536213975135</v>
      </c>
    </row>
    <row r="164" spans="1:10" x14ac:dyDescent="0.4">
      <c r="A164" s="37">
        <v>7</v>
      </c>
      <c r="B164" s="37" t="str">
        <f t="shared" si="15"/>
        <v xml:space="preserve">Darebin </v>
      </c>
      <c r="C164" s="37">
        <f t="shared" si="14"/>
        <v>10.213122253828626</v>
      </c>
      <c r="D164" s="37">
        <f t="shared" si="14"/>
        <v>32.204378657528409</v>
      </c>
      <c r="E164" s="37">
        <f t="shared" si="14"/>
        <v>72.749339618455096</v>
      </c>
      <c r="F164" s="37">
        <f t="shared" si="14"/>
        <v>120.78275577855266</v>
      </c>
      <c r="G164" s="37">
        <f t="shared" si="14"/>
        <v>82.953351143960447</v>
      </c>
      <c r="H164" s="37">
        <f t="shared" si="14"/>
        <v>18.03220988282045</v>
      </c>
      <c r="I164" s="37">
        <f t="shared" si="14"/>
        <v>0</v>
      </c>
      <c r="J164" s="37">
        <f t="shared" si="14"/>
        <v>60.965205235393654</v>
      </c>
    </row>
    <row r="165" spans="1:10" x14ac:dyDescent="0.4">
      <c r="A165" s="37">
        <v>8</v>
      </c>
      <c r="B165" s="37" t="str">
        <f t="shared" si="15"/>
        <v xml:space="preserve">Darebin </v>
      </c>
      <c r="C165" s="37">
        <f t="shared" si="14"/>
        <v>9.6256710087873625</v>
      </c>
      <c r="D165" s="37">
        <f t="shared" si="14"/>
        <v>32.076464581320458</v>
      </c>
      <c r="E165" s="37">
        <f t="shared" si="14"/>
        <v>77.902036087084738</v>
      </c>
      <c r="F165" s="37">
        <f t="shared" si="14"/>
        <v>123.35605398206476</v>
      </c>
      <c r="G165" s="37">
        <f t="shared" si="14"/>
        <v>96.806445697686215</v>
      </c>
      <c r="H165" s="37">
        <f t="shared" si="14"/>
        <v>19.456553371738668</v>
      </c>
      <c r="I165" s="37">
        <f t="shared" si="14"/>
        <v>0</v>
      </c>
      <c r="J165" s="37">
        <f t="shared" si="14"/>
        <v>64.646890903112265</v>
      </c>
    </row>
    <row r="166" spans="1:10" x14ac:dyDescent="0.4">
      <c r="A166" s="37">
        <v>9</v>
      </c>
      <c r="B166" s="37" t="str">
        <f t="shared" si="15"/>
        <v xml:space="preserve">Darebin </v>
      </c>
      <c r="C166" s="37">
        <f t="shared" si="14"/>
        <v>9.0193268263866297</v>
      </c>
      <c r="D166" s="37">
        <f t="shared" si="14"/>
        <v>30.44555880132479</v>
      </c>
      <c r="E166" s="37">
        <f t="shared" si="14"/>
        <v>76.059280169371917</v>
      </c>
      <c r="F166" s="37">
        <f t="shared" si="14"/>
        <v>128.10300465654069</v>
      </c>
      <c r="G166" s="37">
        <f t="shared" si="14"/>
        <v>113.11529976779489</v>
      </c>
      <c r="H166" s="37">
        <f t="shared" si="14"/>
        <v>22.22476824538472</v>
      </c>
      <c r="I166" s="37">
        <f t="shared" si="14"/>
        <v>0</v>
      </c>
      <c r="J166" s="37">
        <f t="shared" si="14"/>
        <v>67.963417703962151</v>
      </c>
    </row>
    <row r="167" spans="1:10" x14ac:dyDescent="0.4">
      <c r="A167" s="37">
        <v>10</v>
      </c>
      <c r="B167" s="37" t="str">
        <f t="shared" si="15"/>
        <v xml:space="preserve">Darebin </v>
      </c>
      <c r="C167" s="37">
        <f t="shared" si="14"/>
        <v>8.6989414927384914</v>
      </c>
      <c r="D167" s="37">
        <f t="shared" si="14"/>
        <v>30.436502127519962</v>
      </c>
      <c r="E167" s="37">
        <f t="shared" si="14"/>
        <v>71.858234335797192</v>
      </c>
      <c r="F167" s="37">
        <f t="shared" si="14"/>
        <v>137.54719340388107</v>
      </c>
      <c r="G167" s="37">
        <f t="shared" si="14"/>
        <v>109.53377410611627</v>
      </c>
      <c r="H167" s="37">
        <f t="shared" si="14"/>
        <v>19.981065957817695</v>
      </c>
      <c r="I167" s="37">
        <f t="shared" si="14"/>
        <v>0.66906217204696361</v>
      </c>
      <c r="J167" s="37">
        <f t="shared" si="14"/>
        <v>67.659770591259061</v>
      </c>
    </row>
    <row r="168" spans="1:10" x14ac:dyDescent="0.4">
      <c r="A168" s="37">
        <v>11</v>
      </c>
      <c r="B168" s="37" t="str">
        <f t="shared" si="15"/>
        <v xml:space="preserve">Darebin </v>
      </c>
      <c r="C168" s="37">
        <f t="shared" si="14"/>
        <v>5.7677675384713574</v>
      </c>
      <c r="D168" s="37">
        <f t="shared" si="14"/>
        <v>27.931642530072235</v>
      </c>
      <c r="E168" s="37">
        <f t="shared" si="14"/>
        <v>77.641644607463348</v>
      </c>
      <c r="F168" s="37">
        <f t="shared" si="14"/>
        <v>120.81442461092739</v>
      </c>
      <c r="G168" s="37">
        <f t="shared" si="14"/>
        <v>95.592269259701794</v>
      </c>
      <c r="H168" s="37">
        <f t="shared" si="14"/>
        <v>21.070870722832993</v>
      </c>
      <c r="I168" s="37">
        <f t="shared" si="14"/>
        <v>0.62509615520233741</v>
      </c>
      <c r="J168" s="37">
        <f t="shared" si="14"/>
        <v>62.552985493812997</v>
      </c>
    </row>
    <row r="169" spans="1:10" x14ac:dyDescent="0.4">
      <c r="A169" s="37">
        <v>12</v>
      </c>
      <c r="B169" s="37" t="str">
        <f t="shared" si="15"/>
        <v xml:space="preserve">Darebin </v>
      </c>
      <c r="C169" s="37">
        <f t="shared" si="14"/>
        <v>9.353741496598639</v>
      </c>
      <c r="D169" s="37">
        <f t="shared" si="14"/>
        <v>28.806204413258239</v>
      </c>
      <c r="E169" s="37">
        <f t="shared" si="14"/>
        <v>78.875171467764062</v>
      </c>
      <c r="F169" s="37">
        <f t="shared" si="14"/>
        <v>126.11734113440598</v>
      </c>
      <c r="G169" s="37">
        <f t="shared" si="14"/>
        <v>96.715629641855088</v>
      </c>
      <c r="H169" s="37">
        <f t="shared" si="14"/>
        <v>28.965380418609264</v>
      </c>
      <c r="I169" s="37">
        <f t="shared" si="14"/>
        <v>1.1326311020500623</v>
      </c>
      <c r="J169" s="37">
        <f t="shared" si="14"/>
        <v>67.503434494817029</v>
      </c>
    </row>
    <row r="170" spans="1:10" x14ac:dyDescent="0.4">
      <c r="A170" s="37">
        <v>13</v>
      </c>
      <c r="B170" s="37" t="str">
        <f>VLOOKUP(10,$A$3:$DZ$35,B$37+10*$A170-10)</f>
        <v xml:space="preserve">Darebin </v>
      </c>
      <c r="C170" s="37">
        <f t="shared" si="14"/>
        <v>7.7678086999215425</v>
      </c>
      <c r="D170" s="37">
        <f t="shared" si="14"/>
        <v>22.933447877291425</v>
      </c>
      <c r="E170" s="37">
        <f t="shared" si="14"/>
        <v>70.546446129802874</v>
      </c>
      <c r="F170" s="37">
        <f t="shared" si="14"/>
        <v>116.07434502917336</v>
      </c>
      <c r="G170" s="37">
        <f t="shared" si="14"/>
        <v>89.027454991235871</v>
      </c>
      <c r="H170" s="37">
        <f t="shared" si="14"/>
        <v>27.672336939702674</v>
      </c>
      <c r="I170" s="37">
        <f t="shared" si="14"/>
        <v>1.0795365199928204</v>
      </c>
      <c r="J170" s="37">
        <f t="shared" si="14"/>
        <v>60.856374822982055</v>
      </c>
    </row>
    <row r="177" spans="1:10" x14ac:dyDescent="0.4">
      <c r="B177" s="37">
        <v>2</v>
      </c>
      <c r="C177" s="37">
        <v>3</v>
      </c>
      <c r="D177" s="37">
        <v>4</v>
      </c>
      <c r="E177" s="37">
        <v>5</v>
      </c>
      <c r="F177" s="37">
        <v>6</v>
      </c>
      <c r="G177" s="37">
        <v>7</v>
      </c>
      <c r="H177" s="37">
        <v>8</v>
      </c>
      <c r="I177" s="37">
        <v>9</v>
      </c>
      <c r="J177" s="37">
        <v>10</v>
      </c>
    </row>
    <row r="178" spans="1:10" x14ac:dyDescent="0.4">
      <c r="A178" s="37">
        <v>1</v>
      </c>
      <c r="B178" s="37" t="str">
        <f>VLOOKUP(11,$A$3:$DZ$35,B$37+10*$A178-10)</f>
        <v xml:space="preserve">Frankston </v>
      </c>
      <c r="C178" s="37">
        <f t="shared" ref="C178:J190" si="16">VLOOKUP(11,$A$3:$DZ$35,C$37+10*$A178-10)</f>
        <v>16.845100515277171</v>
      </c>
      <c r="D178" s="37">
        <f t="shared" si="16"/>
        <v>68.14583674358326</v>
      </c>
      <c r="E178" s="37">
        <f t="shared" si="16"/>
        <v>130.55972369562235</v>
      </c>
      <c r="F178" s="37">
        <f t="shared" si="16"/>
        <v>103.33871044744807</v>
      </c>
      <c r="G178" s="37">
        <f t="shared" si="16"/>
        <v>36.449428904633251</v>
      </c>
      <c r="H178" s="37">
        <f t="shared" si="16"/>
        <v>6.6303588306516286</v>
      </c>
      <c r="I178" s="37">
        <f t="shared" si="16"/>
        <v>0.8114238547255469</v>
      </c>
      <c r="J178" s="37">
        <f t="shared" si="16"/>
        <v>60.934034931075466</v>
      </c>
    </row>
    <row r="179" spans="1:10" x14ac:dyDescent="0.4">
      <c r="A179" s="37">
        <v>2</v>
      </c>
      <c r="B179" s="37" t="str">
        <f t="shared" ref="B179:B190" si="17">VLOOKUP(11,$A$3:$DZ$35,B$37+10*$A179-10)</f>
        <v xml:space="preserve">Frankston </v>
      </c>
      <c r="C179" s="37">
        <f t="shared" si="16"/>
        <v>16.899963476934403</v>
      </c>
      <c r="D179" s="37">
        <f t="shared" si="16"/>
        <v>66.968057455980571</v>
      </c>
      <c r="E179" s="37">
        <f t="shared" si="16"/>
        <v>127.33252447982568</v>
      </c>
      <c r="F179" s="37">
        <f t="shared" si="16"/>
        <v>101.44392031371258</v>
      </c>
      <c r="G179" s="37">
        <f t="shared" si="16"/>
        <v>45.641575219074788</v>
      </c>
      <c r="H179" s="37">
        <f t="shared" si="16"/>
        <v>5.874060706358037</v>
      </c>
      <c r="I179" s="37">
        <f t="shared" si="16"/>
        <v>0</v>
      </c>
      <c r="J179" s="37">
        <f t="shared" si="16"/>
        <v>60.989681322064882</v>
      </c>
    </row>
    <row r="180" spans="1:10" x14ac:dyDescent="0.4">
      <c r="A180" s="37">
        <v>3</v>
      </c>
      <c r="B180" s="37" t="str">
        <f t="shared" si="17"/>
        <v xml:space="preserve">Frankston </v>
      </c>
      <c r="C180" s="37">
        <f t="shared" si="16"/>
        <v>14.898535833547394</v>
      </c>
      <c r="D180" s="37">
        <f t="shared" si="16"/>
        <v>66.909483340078239</v>
      </c>
      <c r="E180" s="37">
        <f t="shared" si="16"/>
        <v>117.12158808933003</v>
      </c>
      <c r="F180" s="37">
        <f t="shared" si="16"/>
        <v>98.149819494584833</v>
      </c>
      <c r="G180" s="37">
        <f t="shared" si="16"/>
        <v>47.581463524636376</v>
      </c>
      <c r="H180" s="37">
        <f t="shared" si="16"/>
        <v>6.9946374446257877</v>
      </c>
      <c r="I180" s="37">
        <f t="shared" si="16"/>
        <v>0.77669902912621369</v>
      </c>
      <c r="J180" s="37">
        <f t="shared" si="16"/>
        <v>58.785555779705469</v>
      </c>
    </row>
    <row r="181" spans="1:10" x14ac:dyDescent="0.4">
      <c r="A181" s="37">
        <v>4</v>
      </c>
      <c r="B181" s="37" t="str">
        <f t="shared" si="17"/>
        <v xml:space="preserve">Frankston </v>
      </c>
      <c r="C181" s="37">
        <f t="shared" si="16"/>
        <v>14.467600517792764</v>
      </c>
      <c r="D181" s="37">
        <f t="shared" si="16"/>
        <v>58.62890256591055</v>
      </c>
      <c r="E181" s="37">
        <f t="shared" si="16"/>
        <v>103.80230235696791</v>
      </c>
      <c r="F181" s="37">
        <f t="shared" si="16"/>
        <v>125.14949299261377</v>
      </c>
      <c r="G181" s="37">
        <f t="shared" si="16"/>
        <v>44.562371225770598</v>
      </c>
      <c r="H181" s="37">
        <f t="shared" si="16"/>
        <v>7.172604606812846</v>
      </c>
      <c r="I181" s="37">
        <f t="shared" si="16"/>
        <v>0</v>
      </c>
      <c r="J181" s="37">
        <f t="shared" si="16"/>
        <v>59.169212267747476</v>
      </c>
    </row>
    <row r="182" spans="1:10" x14ac:dyDescent="0.4">
      <c r="A182" s="37">
        <v>5</v>
      </c>
      <c r="B182" s="37" t="str">
        <f t="shared" si="17"/>
        <v xml:space="preserve">Frankston </v>
      </c>
      <c r="C182" s="37">
        <f t="shared" si="16"/>
        <v>14.297626524919103</v>
      </c>
      <c r="D182" s="37">
        <f t="shared" si="16"/>
        <v>65.754389322652997</v>
      </c>
      <c r="E182" s="37">
        <f t="shared" si="16"/>
        <v>103.63249524370607</v>
      </c>
      <c r="F182" s="37">
        <f t="shared" si="16"/>
        <v>122.29725128576602</v>
      </c>
      <c r="G182" s="37">
        <f t="shared" si="16"/>
        <v>46.047535701153244</v>
      </c>
      <c r="H182" s="37">
        <f t="shared" si="16"/>
        <v>6.8886324799256871</v>
      </c>
      <c r="I182" s="37">
        <f t="shared" si="16"/>
        <v>0</v>
      </c>
      <c r="J182" s="37">
        <f t="shared" si="16"/>
        <v>59.590634591136187</v>
      </c>
    </row>
    <row r="183" spans="1:10" x14ac:dyDescent="0.4">
      <c r="A183" s="37">
        <v>6</v>
      </c>
      <c r="B183" s="37" t="str">
        <f t="shared" si="17"/>
        <v xml:space="preserve">Frankston </v>
      </c>
      <c r="C183" s="37">
        <f t="shared" si="16"/>
        <v>17.602519379955226</v>
      </c>
      <c r="D183" s="37">
        <f t="shared" si="16"/>
        <v>59.813899270260684</v>
      </c>
      <c r="E183" s="37">
        <f t="shared" si="16"/>
        <v>113.04981700517997</v>
      </c>
      <c r="F183" s="37">
        <f t="shared" si="16"/>
        <v>117.73546068524603</v>
      </c>
      <c r="G183" s="37">
        <f t="shared" si="16"/>
        <v>45.733431885037568</v>
      </c>
      <c r="H183" s="37">
        <f t="shared" si="16"/>
        <v>7.9762968005187957</v>
      </c>
      <c r="I183" s="37">
        <f t="shared" si="16"/>
        <v>0</v>
      </c>
      <c r="J183" s="37">
        <f t="shared" si="16"/>
        <v>59.729641505593989</v>
      </c>
    </row>
    <row r="184" spans="1:10" x14ac:dyDescent="0.4">
      <c r="A184" s="37">
        <v>7</v>
      </c>
      <c r="B184" s="37" t="str">
        <f t="shared" si="17"/>
        <v xml:space="preserve">Frankston </v>
      </c>
      <c r="C184" s="37">
        <f t="shared" si="16"/>
        <v>16.420154533451782</v>
      </c>
      <c r="D184" s="37">
        <f t="shared" si="16"/>
        <v>64.672798416564447</v>
      </c>
      <c r="E184" s="37">
        <f t="shared" si="16"/>
        <v>109.37773347370684</v>
      </c>
      <c r="F184" s="37">
        <f t="shared" si="16"/>
        <v>124.67252785838701</v>
      </c>
      <c r="G184" s="37">
        <f t="shared" si="16"/>
        <v>54.594161534443451</v>
      </c>
      <c r="H184" s="37">
        <f t="shared" si="16"/>
        <v>12.214426672370678</v>
      </c>
      <c r="I184" s="37">
        <f t="shared" si="16"/>
        <v>0</v>
      </c>
      <c r="J184" s="37">
        <f t="shared" si="16"/>
        <v>62.897070546884649</v>
      </c>
    </row>
    <row r="185" spans="1:10" x14ac:dyDescent="0.4">
      <c r="A185" s="37">
        <v>8</v>
      </c>
      <c r="B185" s="37" t="str">
        <f t="shared" si="17"/>
        <v xml:space="preserve">Frankston </v>
      </c>
      <c r="C185" s="37">
        <f t="shared" si="16"/>
        <v>14.780034767296501</v>
      </c>
      <c r="D185" s="37">
        <f t="shared" si="16"/>
        <v>55.453884077536223</v>
      </c>
      <c r="E185" s="37">
        <f t="shared" si="16"/>
        <v>116.38320250647701</v>
      </c>
      <c r="F185" s="37">
        <f t="shared" si="16"/>
        <v>131.5468495598557</v>
      </c>
      <c r="G185" s="37">
        <f t="shared" si="16"/>
        <v>60.294061123300736</v>
      </c>
      <c r="H185" s="37">
        <f t="shared" si="16"/>
        <v>10.103273383562932</v>
      </c>
      <c r="I185" s="37">
        <f t="shared" si="16"/>
        <v>0</v>
      </c>
      <c r="J185" s="37">
        <f t="shared" si="16"/>
        <v>63.700820452379155</v>
      </c>
    </row>
    <row r="186" spans="1:10" x14ac:dyDescent="0.4">
      <c r="A186" s="37">
        <v>9</v>
      </c>
      <c r="B186" s="37" t="str">
        <f t="shared" si="17"/>
        <v xml:space="preserve">Frankston </v>
      </c>
      <c r="C186" s="37">
        <f t="shared" si="16"/>
        <v>15.87145143544487</v>
      </c>
      <c r="D186" s="37">
        <f t="shared" si="16"/>
        <v>63.818356498415469</v>
      </c>
      <c r="E186" s="37">
        <f t="shared" si="16"/>
        <v>140.66147782887998</v>
      </c>
      <c r="F186" s="37">
        <f t="shared" si="16"/>
        <v>143.76004346490319</v>
      </c>
      <c r="G186" s="37">
        <f t="shared" si="16"/>
        <v>65.967284650986883</v>
      </c>
      <c r="H186" s="37">
        <f t="shared" si="16"/>
        <v>15.232871147669778</v>
      </c>
      <c r="I186" s="37">
        <f t="shared" si="16"/>
        <v>0</v>
      </c>
      <c r="J186" s="37">
        <f t="shared" si="16"/>
        <v>72.674270795571672</v>
      </c>
    </row>
    <row r="187" spans="1:10" x14ac:dyDescent="0.4">
      <c r="A187" s="37">
        <v>10</v>
      </c>
      <c r="B187" s="37" t="str">
        <f t="shared" si="17"/>
        <v xml:space="preserve">Frankston </v>
      </c>
      <c r="C187" s="37">
        <f t="shared" si="16"/>
        <v>15.753179214178376</v>
      </c>
      <c r="D187" s="37">
        <f t="shared" si="16"/>
        <v>70.671385579089559</v>
      </c>
      <c r="E187" s="37">
        <f t="shared" si="16"/>
        <v>128.60466134000143</v>
      </c>
      <c r="F187" s="37">
        <f t="shared" si="16"/>
        <v>146.67835836944911</v>
      </c>
      <c r="G187" s="37">
        <f t="shared" si="16"/>
        <v>71.280397325433285</v>
      </c>
      <c r="H187" s="37">
        <f t="shared" si="16"/>
        <v>13.187131108616301</v>
      </c>
      <c r="I187" s="37">
        <f t="shared" si="16"/>
        <v>0.69214299638256149</v>
      </c>
      <c r="J187" s="37">
        <f t="shared" si="16"/>
        <v>72.786502885987289</v>
      </c>
    </row>
    <row r="188" spans="1:10" x14ac:dyDescent="0.4">
      <c r="A188" s="37">
        <v>11</v>
      </c>
      <c r="B188" s="37" t="str">
        <f t="shared" si="17"/>
        <v xml:space="preserve">Frankston </v>
      </c>
      <c r="C188" s="37">
        <f t="shared" si="16"/>
        <v>10.968232074908306</v>
      </c>
      <c r="D188" s="37">
        <f t="shared" si="16"/>
        <v>62.090660581928944</v>
      </c>
      <c r="E188" s="37">
        <f t="shared" si="16"/>
        <v>123.98412961601807</v>
      </c>
      <c r="F188" s="37">
        <f t="shared" si="16"/>
        <v>121.88875873649542</v>
      </c>
      <c r="G188" s="37">
        <f t="shared" si="16"/>
        <v>74.937534445360598</v>
      </c>
      <c r="H188" s="37">
        <f t="shared" si="16"/>
        <v>12.995897420718096</v>
      </c>
      <c r="I188" s="37">
        <f t="shared" si="16"/>
        <v>0</v>
      </c>
      <c r="J188" s="37">
        <f t="shared" si="16"/>
        <v>66.35154320037158</v>
      </c>
    </row>
    <row r="189" spans="1:10" x14ac:dyDescent="0.4">
      <c r="A189" s="37">
        <v>12</v>
      </c>
      <c r="B189" s="37" t="str">
        <f t="shared" si="17"/>
        <v xml:space="preserve">Frankston </v>
      </c>
      <c r="C189" s="37">
        <f t="shared" si="16"/>
        <v>13.363028953229399</v>
      </c>
      <c r="D189" s="37">
        <f t="shared" si="16"/>
        <v>66.822257707898288</v>
      </c>
      <c r="E189" s="37">
        <f t="shared" si="16"/>
        <v>124.98421916424694</v>
      </c>
      <c r="F189" s="37">
        <f t="shared" si="16"/>
        <v>127.13771377137714</v>
      </c>
      <c r="G189" s="37">
        <f t="shared" si="16"/>
        <v>71.733561058923996</v>
      </c>
      <c r="H189" s="37">
        <f t="shared" si="16"/>
        <v>11.306805827353772</v>
      </c>
      <c r="I189" s="37">
        <f t="shared" si="16"/>
        <v>1.5927189988623436</v>
      </c>
      <c r="J189" s="37">
        <f t="shared" si="16"/>
        <v>68.553422867792577</v>
      </c>
    </row>
    <row r="190" spans="1:10" x14ac:dyDescent="0.4">
      <c r="A190" s="37">
        <v>13</v>
      </c>
      <c r="B190" s="37" t="str">
        <f t="shared" si="17"/>
        <v xml:space="preserve">Frankston </v>
      </c>
      <c r="C190" s="37">
        <f t="shared" si="16"/>
        <v>10.988771918506325</v>
      </c>
      <c r="D190" s="37">
        <f t="shared" si="16"/>
        <v>46.636804283131958</v>
      </c>
      <c r="E190" s="37">
        <f t="shared" si="16"/>
        <v>114.91499030528468</v>
      </c>
      <c r="F190" s="37">
        <f t="shared" si="16"/>
        <v>131.03740272854776</v>
      </c>
      <c r="G190" s="37">
        <f t="shared" si="16"/>
        <v>63.558140662182325</v>
      </c>
      <c r="H190" s="37">
        <f t="shared" si="16"/>
        <v>11.629729369755982</v>
      </c>
      <c r="I190" s="37">
        <f t="shared" si="16"/>
        <v>0.63886634245946539</v>
      </c>
      <c r="J190" s="37">
        <f t="shared" si="16"/>
        <v>62.412214281541466</v>
      </c>
    </row>
    <row r="197" spans="1:10" x14ac:dyDescent="0.4">
      <c r="B197" s="37">
        <v>2</v>
      </c>
      <c r="C197" s="37">
        <v>3</v>
      </c>
      <c r="D197" s="37">
        <v>4</v>
      </c>
      <c r="E197" s="37">
        <v>5</v>
      </c>
      <c r="F197" s="37">
        <v>6</v>
      </c>
      <c r="G197" s="37">
        <v>7</v>
      </c>
      <c r="H197" s="37">
        <v>8</v>
      </c>
      <c r="I197" s="37">
        <v>9</v>
      </c>
      <c r="J197" s="37">
        <v>10</v>
      </c>
    </row>
    <row r="198" spans="1:10" x14ac:dyDescent="0.4">
      <c r="A198" s="37">
        <v>1</v>
      </c>
      <c r="B198" s="37" t="str">
        <f>VLOOKUP(12,$A$3:$DZ$35,B$37+10*$A198-10)</f>
        <v xml:space="preserve">Glen Eira </v>
      </c>
      <c r="C198" s="37">
        <f t="shared" ref="C198:J210" si="18">VLOOKUP(12,$A$3:$DZ$35,C$37+10*$A198-10)</f>
        <v>3.2915038779381556</v>
      </c>
      <c r="D198" s="37">
        <f t="shared" si="18"/>
        <v>22.424216440795082</v>
      </c>
      <c r="E198" s="37">
        <f t="shared" si="18"/>
        <v>72.544456388503775</v>
      </c>
      <c r="F198" s="37">
        <f t="shared" si="18"/>
        <v>110.43537508562937</v>
      </c>
      <c r="G198" s="37">
        <f t="shared" si="18"/>
        <v>71.71713800274334</v>
      </c>
      <c r="H198" s="37">
        <f t="shared" si="18"/>
        <v>9.9839041492095806</v>
      </c>
      <c r="I198" s="37" t="str">
        <f t="shared" si="18"/>
        <v xml:space="preserve"> </v>
      </c>
      <c r="J198" s="37">
        <f t="shared" si="18"/>
        <v>53.033721541667916</v>
      </c>
    </row>
    <row r="199" spans="1:10" x14ac:dyDescent="0.4">
      <c r="A199" s="37">
        <v>2</v>
      </c>
      <c r="B199" s="37" t="str">
        <f t="shared" ref="B199:B210" si="19">VLOOKUP(12,$A$3:$DZ$35,B$37+10*$A199-10)</f>
        <v xml:space="preserve">Glen Eira </v>
      </c>
      <c r="C199" s="37">
        <f t="shared" si="18"/>
        <v>3.2446284237032912</v>
      </c>
      <c r="D199" s="37">
        <f t="shared" si="18"/>
        <v>21.735100458181435</v>
      </c>
      <c r="E199" s="37">
        <f t="shared" si="18"/>
        <v>71.554630997671524</v>
      </c>
      <c r="F199" s="37">
        <f t="shared" si="18"/>
        <v>117.70376840178014</v>
      </c>
      <c r="G199" s="37">
        <f t="shared" si="18"/>
        <v>74.63152723342121</v>
      </c>
      <c r="H199" s="37">
        <f t="shared" si="18"/>
        <v>12.723891117496965</v>
      </c>
      <c r="I199" s="37">
        <f t="shared" si="18"/>
        <v>0.69843710686535909</v>
      </c>
      <c r="J199" s="37">
        <f t="shared" si="18"/>
        <v>55.056627091065259</v>
      </c>
    </row>
    <row r="200" spans="1:10" x14ac:dyDescent="0.4">
      <c r="A200" s="37">
        <v>3</v>
      </c>
      <c r="B200" s="37" t="str">
        <f t="shared" si="19"/>
        <v xml:space="preserve">Glen Eira </v>
      </c>
      <c r="C200" s="37">
        <f t="shared" si="18"/>
        <v>5.5256652610149777</v>
      </c>
      <c r="D200" s="37">
        <f t="shared" si="18"/>
        <v>17.720306513409962</v>
      </c>
      <c r="E200" s="37">
        <f t="shared" si="18"/>
        <v>58.404856604563534</v>
      </c>
      <c r="F200" s="37">
        <f t="shared" si="18"/>
        <v>121.61269001982816</v>
      </c>
      <c r="G200" s="37">
        <f t="shared" si="18"/>
        <v>68.25253437719563</v>
      </c>
      <c r="H200" s="37">
        <f t="shared" si="18"/>
        <v>15.666349105536149</v>
      </c>
      <c r="I200" s="37">
        <f t="shared" si="18"/>
        <v>0.91932888991036543</v>
      </c>
      <c r="J200" s="37">
        <f t="shared" si="18"/>
        <v>52.351051401869157</v>
      </c>
    </row>
    <row r="201" spans="1:10" x14ac:dyDescent="0.4">
      <c r="A201" s="37">
        <v>4</v>
      </c>
      <c r="B201" s="37" t="str">
        <f t="shared" si="19"/>
        <v xml:space="preserve">Glen Eira </v>
      </c>
      <c r="C201" s="37">
        <f t="shared" si="18"/>
        <v>4.0151643734347511</v>
      </c>
      <c r="D201" s="37">
        <f t="shared" si="18"/>
        <v>18.086831702430143</v>
      </c>
      <c r="E201" s="37">
        <f t="shared" si="18"/>
        <v>66.138277041879149</v>
      </c>
      <c r="F201" s="37">
        <f t="shared" si="18"/>
        <v>141.07017574845565</v>
      </c>
      <c r="G201" s="37">
        <f t="shared" si="18"/>
        <v>74.918900670394223</v>
      </c>
      <c r="H201" s="37">
        <f t="shared" si="18"/>
        <v>13.315125070421587</v>
      </c>
      <c r="I201" s="37">
        <f t="shared" si="18"/>
        <v>0.68078222176452607</v>
      </c>
      <c r="J201" s="37">
        <f t="shared" si="18"/>
        <v>57.846398331326604</v>
      </c>
    </row>
    <row r="202" spans="1:10" x14ac:dyDescent="0.4">
      <c r="A202" s="37">
        <v>5</v>
      </c>
      <c r="B202" s="37" t="str">
        <f t="shared" si="19"/>
        <v xml:space="preserve">Glen Eira </v>
      </c>
      <c r="C202" s="37">
        <f t="shared" si="18"/>
        <v>2.2630433929385267</v>
      </c>
      <c r="D202" s="37">
        <f t="shared" si="18"/>
        <v>19.592106919961875</v>
      </c>
      <c r="E202" s="37">
        <f t="shared" si="18"/>
        <v>62.286446788060324</v>
      </c>
      <c r="F202" s="37">
        <f t="shared" si="18"/>
        <v>134.43159347155708</v>
      </c>
      <c r="G202" s="37">
        <f t="shared" si="18"/>
        <v>78.304591241472224</v>
      </c>
      <c r="H202" s="37">
        <f t="shared" si="18"/>
        <v>15.191723494313168</v>
      </c>
      <c r="I202" s="37">
        <f t="shared" si="18"/>
        <v>0.8963804105405867</v>
      </c>
      <c r="J202" s="37">
        <f t="shared" si="18"/>
        <v>56.672037374397178</v>
      </c>
    </row>
    <row r="203" spans="1:10" x14ac:dyDescent="0.4">
      <c r="A203" s="37">
        <v>6</v>
      </c>
      <c r="B203" s="37" t="str">
        <f t="shared" si="19"/>
        <v xml:space="preserve">Glen Eira </v>
      </c>
      <c r="C203" s="37">
        <f t="shared" si="18"/>
        <v>1.6744136858327976</v>
      </c>
      <c r="D203" s="37">
        <f t="shared" si="18"/>
        <v>12.670478018220928</v>
      </c>
      <c r="E203" s="37">
        <f t="shared" si="18"/>
        <v>67.621007362177863</v>
      </c>
      <c r="F203" s="37">
        <f t="shared" si="18"/>
        <v>133.27802487433618</v>
      </c>
      <c r="G203" s="37">
        <f t="shared" si="18"/>
        <v>82.207941301435753</v>
      </c>
      <c r="H203" s="37">
        <f t="shared" si="18"/>
        <v>14.955604611491072</v>
      </c>
      <c r="I203" s="37">
        <f t="shared" si="18"/>
        <v>0.66399788115077185</v>
      </c>
      <c r="J203" s="37">
        <f t="shared" si="18"/>
        <v>56.588530553876005</v>
      </c>
    </row>
    <row r="204" spans="1:10" x14ac:dyDescent="0.4">
      <c r="A204" s="37">
        <v>7</v>
      </c>
      <c r="B204" s="37" t="str">
        <f t="shared" si="19"/>
        <v xml:space="preserve">Glen Eira </v>
      </c>
      <c r="C204" s="37">
        <f t="shared" si="18"/>
        <v>2.4782293427812956</v>
      </c>
      <c r="D204" s="37">
        <f t="shared" si="18"/>
        <v>17.773971494125348</v>
      </c>
      <c r="E204" s="37">
        <f t="shared" si="18"/>
        <v>69.579790977789287</v>
      </c>
      <c r="F204" s="37">
        <f t="shared" si="18"/>
        <v>134.21823863750825</v>
      </c>
      <c r="G204" s="37">
        <f t="shared" si="18"/>
        <v>93.944132960124833</v>
      </c>
      <c r="H204" s="37">
        <f t="shared" si="18"/>
        <v>19.767228237268679</v>
      </c>
      <c r="I204" s="37">
        <f t="shared" si="18"/>
        <v>0</v>
      </c>
      <c r="J204" s="37">
        <f t="shared" si="18"/>
        <v>60.662215445320612</v>
      </c>
    </row>
    <row r="205" spans="1:10" x14ac:dyDescent="0.4">
      <c r="A205" s="37">
        <v>8</v>
      </c>
      <c r="B205" s="37" t="str">
        <f t="shared" si="19"/>
        <v xml:space="preserve">Glen Eira </v>
      </c>
      <c r="C205" s="37">
        <f t="shared" si="18"/>
        <v>3.2609524774990581</v>
      </c>
      <c r="D205" s="37">
        <f t="shared" si="18"/>
        <v>15.058253870404519</v>
      </c>
      <c r="E205" s="37">
        <f t="shared" si="18"/>
        <v>61.477043211948228</v>
      </c>
      <c r="F205" s="37">
        <f t="shared" si="18"/>
        <v>144.73614760602692</v>
      </c>
      <c r="G205" s="37">
        <f t="shared" si="18"/>
        <v>98.38495763846251</v>
      </c>
      <c r="H205" s="37">
        <f t="shared" si="18"/>
        <v>21.203756642895712</v>
      </c>
      <c r="I205" s="37">
        <f t="shared" si="18"/>
        <v>0</v>
      </c>
      <c r="J205" s="37">
        <f t="shared" si="18"/>
        <v>61.809411365582413</v>
      </c>
    </row>
    <row r="206" spans="1:10" x14ac:dyDescent="0.4">
      <c r="A206" s="37">
        <v>9</v>
      </c>
      <c r="B206" s="37" t="str">
        <f t="shared" si="19"/>
        <v xml:space="preserve">Glen Eira </v>
      </c>
      <c r="C206" s="37">
        <f t="shared" si="18"/>
        <v>2.4300113040613738</v>
      </c>
      <c r="D206" s="37">
        <f t="shared" si="18"/>
        <v>14.258511627076082</v>
      </c>
      <c r="E206" s="37">
        <f t="shared" si="18"/>
        <v>64.17018304671835</v>
      </c>
      <c r="F206" s="37">
        <f t="shared" si="18"/>
        <v>143.01414205835565</v>
      </c>
      <c r="G206" s="37">
        <f t="shared" si="18"/>
        <v>101.53952268765555</v>
      </c>
      <c r="H206" s="37">
        <f t="shared" si="18"/>
        <v>24.02417829352672</v>
      </c>
      <c r="I206" s="37">
        <f t="shared" si="18"/>
        <v>0</v>
      </c>
      <c r="J206" s="37">
        <f t="shared" si="18"/>
        <v>62.425785444733719</v>
      </c>
    </row>
    <row r="207" spans="1:10" x14ac:dyDescent="0.4">
      <c r="A207" s="37">
        <v>10</v>
      </c>
      <c r="B207" s="37" t="str">
        <f t="shared" si="19"/>
        <v xml:space="preserve">Glen Eira </v>
      </c>
      <c r="C207" s="37">
        <f t="shared" si="18"/>
        <v>3.7559022836234992</v>
      </c>
      <c r="D207" s="37">
        <f t="shared" si="18"/>
        <v>13.688599085791612</v>
      </c>
      <c r="E207" s="37">
        <f t="shared" si="18"/>
        <v>60.634779946413609</v>
      </c>
      <c r="F207" s="37">
        <f t="shared" si="18"/>
        <v>147.10135160022048</v>
      </c>
      <c r="G207" s="37">
        <f t="shared" si="18"/>
        <v>115.93897066230559</v>
      </c>
      <c r="H207" s="37">
        <f t="shared" si="18"/>
        <v>24.317321327001828</v>
      </c>
      <c r="I207" s="37">
        <f t="shared" si="18"/>
        <v>1.5026763054400172</v>
      </c>
      <c r="J207" s="37">
        <f t="shared" si="18"/>
        <v>65.286487054966159</v>
      </c>
    </row>
    <row r="208" spans="1:10" x14ac:dyDescent="0.4">
      <c r="A208" s="37">
        <v>11</v>
      </c>
      <c r="B208" s="37" t="str">
        <f t="shared" si="19"/>
        <v xml:space="preserve">Glen Eira </v>
      </c>
      <c r="C208" s="37">
        <f t="shared" si="18"/>
        <v>2.0126951639643353</v>
      </c>
      <c r="D208" s="37">
        <f t="shared" si="18"/>
        <v>15.043263417471955</v>
      </c>
      <c r="E208" s="37">
        <f t="shared" si="18"/>
        <v>67.56099780299084</v>
      </c>
      <c r="F208" s="37">
        <f t="shared" si="18"/>
        <v>127.91299052110926</v>
      </c>
      <c r="G208" s="37">
        <f t="shared" si="18"/>
        <v>99.426561319223524</v>
      </c>
      <c r="H208" s="37">
        <f t="shared" si="18"/>
        <v>23.954138272161899</v>
      </c>
      <c r="I208" s="37">
        <f t="shared" si="18"/>
        <v>0</v>
      </c>
      <c r="J208" s="37">
        <f t="shared" si="18"/>
        <v>59.607224425990296</v>
      </c>
    </row>
    <row r="209" spans="1:10" x14ac:dyDescent="0.4">
      <c r="A209" s="37">
        <v>12</v>
      </c>
      <c r="B209" s="37" t="str">
        <f t="shared" si="19"/>
        <v xml:space="preserve">Glen Eira </v>
      </c>
      <c r="C209" s="37">
        <f t="shared" si="18"/>
        <v>1.9225487503433123</v>
      </c>
      <c r="D209" s="37">
        <f t="shared" si="18"/>
        <v>17.757809157038942</v>
      </c>
      <c r="E209" s="37">
        <f t="shared" si="18"/>
        <v>71.920271242165825</v>
      </c>
      <c r="F209" s="37">
        <f t="shared" si="18"/>
        <v>128.68111575468947</v>
      </c>
      <c r="G209" s="37">
        <f t="shared" si="18"/>
        <v>105.78012844729882</v>
      </c>
      <c r="H209" s="37">
        <f t="shared" si="18"/>
        <v>21.492295214922951</v>
      </c>
      <c r="I209" s="37">
        <f t="shared" si="18"/>
        <v>1.7374307742425887</v>
      </c>
      <c r="J209" s="37">
        <f t="shared" si="18"/>
        <v>62.202297562342395</v>
      </c>
    </row>
    <row r="210" spans="1:10" x14ac:dyDescent="0.4">
      <c r="A210" s="37">
        <v>13</v>
      </c>
      <c r="B210" s="37" t="str">
        <f t="shared" si="19"/>
        <v xml:space="preserve">Glen Eira </v>
      </c>
      <c r="C210" s="37">
        <f t="shared" si="18"/>
        <v>1.6402482090742982</v>
      </c>
      <c r="D210" s="37">
        <f t="shared" si="18"/>
        <v>12.712467270791965</v>
      </c>
      <c r="E210" s="37">
        <f t="shared" si="18"/>
        <v>55.417501512122378</v>
      </c>
      <c r="F210" s="37">
        <f t="shared" si="18"/>
        <v>123.80482985354898</v>
      </c>
      <c r="G210" s="37">
        <f t="shared" si="18"/>
        <v>99.255439478258836</v>
      </c>
      <c r="H210" s="37">
        <f t="shared" si="18"/>
        <v>24.218742012696591</v>
      </c>
      <c r="I210" s="37">
        <f t="shared" si="18"/>
        <v>2.3263240437311912</v>
      </c>
      <c r="J210" s="37">
        <f t="shared" si="18"/>
        <v>56.35480586660136</v>
      </c>
    </row>
    <row r="217" spans="1:10" x14ac:dyDescent="0.4">
      <c r="B217" s="37">
        <v>2</v>
      </c>
      <c r="C217" s="37">
        <v>3</v>
      </c>
      <c r="D217" s="37">
        <v>4</v>
      </c>
      <c r="E217" s="37">
        <v>5</v>
      </c>
      <c r="F217" s="37">
        <v>6</v>
      </c>
      <c r="G217" s="37">
        <v>7</v>
      </c>
      <c r="H217" s="37">
        <v>8</v>
      </c>
      <c r="I217" s="37">
        <v>9</v>
      </c>
      <c r="J217" s="37">
        <v>10</v>
      </c>
    </row>
    <row r="218" spans="1:10" x14ac:dyDescent="0.4">
      <c r="A218" s="37">
        <v>1</v>
      </c>
      <c r="B218" s="37" t="str">
        <f>VLOOKUP(13,$A$3:$DZ$35,B$37+10*$A218-10)</f>
        <v xml:space="preserve">Greater Dandenong </v>
      </c>
      <c r="C218" s="37">
        <f t="shared" ref="C218:J230" si="20">VLOOKUP(13,$A$3:$DZ$35,C$37+10*$A218-10)</f>
        <v>14.113657594595489</v>
      </c>
      <c r="D218" s="37">
        <f t="shared" si="20"/>
        <v>60.740417415453628</v>
      </c>
      <c r="E218" s="37">
        <f t="shared" si="20"/>
        <v>114.70992962881644</v>
      </c>
      <c r="F218" s="37">
        <f t="shared" si="20"/>
        <v>94.199508382199454</v>
      </c>
      <c r="G218" s="37">
        <f t="shared" si="20"/>
        <v>44.393639380894577</v>
      </c>
      <c r="H218" s="37">
        <f t="shared" si="20"/>
        <v>10.061581224529007</v>
      </c>
      <c r="I218" s="37">
        <f t="shared" si="20"/>
        <v>0.65651526369556068</v>
      </c>
      <c r="J218" s="37">
        <f t="shared" si="20"/>
        <v>56.671788804524006</v>
      </c>
    </row>
    <row r="219" spans="1:10" x14ac:dyDescent="0.4">
      <c r="A219" s="37">
        <v>2</v>
      </c>
      <c r="B219" s="37" t="str">
        <f t="shared" ref="B219:B229" si="21">VLOOKUP(13,$A$3:$DZ$35,B$37+10*$A219-10)</f>
        <v xml:space="preserve">Greater Dandenong </v>
      </c>
      <c r="C219" s="37">
        <f t="shared" si="20"/>
        <v>11.383211806470603</v>
      </c>
      <c r="D219" s="37">
        <f t="shared" si="20"/>
        <v>61.663921886255757</v>
      </c>
      <c r="E219" s="37">
        <f t="shared" si="20"/>
        <v>112.11603756239074</v>
      </c>
      <c r="F219" s="37">
        <f t="shared" si="20"/>
        <v>100.28405001854091</v>
      </c>
      <c r="G219" s="37">
        <f t="shared" si="20"/>
        <v>49.714182484718364</v>
      </c>
      <c r="H219" s="37">
        <f t="shared" si="20"/>
        <v>7.1307380917324057</v>
      </c>
      <c r="I219" s="37">
        <f t="shared" si="20"/>
        <v>0.6520672802827524</v>
      </c>
      <c r="J219" s="37">
        <f t="shared" si="20"/>
        <v>57.232251844130943</v>
      </c>
    </row>
    <row r="220" spans="1:10" x14ac:dyDescent="0.4">
      <c r="A220" s="37">
        <v>3</v>
      </c>
      <c r="B220" s="37" t="str">
        <f t="shared" si="21"/>
        <v xml:space="preserve">Greater Dandenong </v>
      </c>
      <c r="C220" s="37">
        <f t="shared" si="20"/>
        <v>17.336297132716346</v>
      </c>
      <c r="D220" s="37">
        <f t="shared" si="20"/>
        <v>63.587937127720345</v>
      </c>
      <c r="E220" s="37">
        <f t="shared" si="20"/>
        <v>105.33463633557344</v>
      </c>
      <c r="F220" s="37">
        <f t="shared" si="20"/>
        <v>99.020348397199299</v>
      </c>
      <c r="G220" s="37">
        <f t="shared" si="20"/>
        <v>43.513253365077496</v>
      </c>
      <c r="H220" s="37">
        <f t="shared" si="20"/>
        <v>11.331307330837369</v>
      </c>
      <c r="I220" s="37">
        <f t="shared" si="20"/>
        <v>0.64767916269917791</v>
      </c>
      <c r="J220" s="37">
        <f t="shared" si="20"/>
        <v>56.822785423924437</v>
      </c>
    </row>
    <row r="221" spans="1:10" x14ac:dyDescent="0.4">
      <c r="A221" s="37">
        <v>4</v>
      </c>
      <c r="B221" s="37" t="str">
        <f t="shared" si="21"/>
        <v xml:space="preserve">Greater Dandenong </v>
      </c>
      <c r="C221" s="37">
        <f t="shared" si="20"/>
        <v>16.258576606905983</v>
      </c>
      <c r="D221" s="37">
        <f t="shared" si="20"/>
        <v>71.917303511120451</v>
      </c>
      <c r="E221" s="37">
        <f t="shared" si="20"/>
        <v>116.02949082188793</v>
      </c>
      <c r="F221" s="37">
        <f t="shared" si="20"/>
        <v>107.88536181656706</v>
      </c>
      <c r="G221" s="37">
        <f t="shared" si="20"/>
        <v>50.749923601674737</v>
      </c>
      <c r="H221" s="37">
        <f t="shared" si="20"/>
        <v>9.2378253807471893</v>
      </c>
      <c r="I221" s="37">
        <f t="shared" si="20"/>
        <v>0</v>
      </c>
      <c r="J221" s="37">
        <f t="shared" si="20"/>
        <v>61.963796581910593</v>
      </c>
    </row>
    <row r="222" spans="1:10" x14ac:dyDescent="0.4">
      <c r="A222" s="37">
        <v>5</v>
      </c>
      <c r="B222" s="37" t="str">
        <f t="shared" si="21"/>
        <v xml:space="preserve">Greater Dandenong </v>
      </c>
      <c r="C222" s="37">
        <f t="shared" si="20"/>
        <v>14.571208758303987</v>
      </c>
      <c r="D222" s="37">
        <f t="shared" si="20"/>
        <v>70.421593431074214</v>
      </c>
      <c r="E222" s="37">
        <f t="shared" si="20"/>
        <v>110.02878024155153</v>
      </c>
      <c r="F222" s="37">
        <f t="shared" si="20"/>
        <v>100.07364654474921</v>
      </c>
      <c r="G222" s="37">
        <f t="shared" si="20"/>
        <v>44.765642164896775</v>
      </c>
      <c r="H222" s="37">
        <f t="shared" si="20"/>
        <v>12.813797109238797</v>
      </c>
      <c r="I222" s="37">
        <f t="shared" si="20"/>
        <v>0</v>
      </c>
      <c r="J222" s="37">
        <f t="shared" si="20"/>
        <v>58.675458929532127</v>
      </c>
    </row>
    <row r="223" spans="1:10" x14ac:dyDescent="0.4">
      <c r="A223" s="37">
        <v>6</v>
      </c>
      <c r="B223" s="37" t="str">
        <f t="shared" si="21"/>
        <v xml:space="preserve">Greater Dandenong </v>
      </c>
      <c r="C223" s="37">
        <f t="shared" si="20"/>
        <v>13.507232510882602</v>
      </c>
      <c r="D223" s="37">
        <f t="shared" si="20"/>
        <v>63.335535369651268</v>
      </c>
      <c r="E223" s="37">
        <f t="shared" si="20"/>
        <v>112.42052173652053</v>
      </c>
      <c r="F223" s="37">
        <f t="shared" si="20"/>
        <v>110.88662763567595</v>
      </c>
      <c r="G223" s="37">
        <f t="shared" si="20"/>
        <v>47.522307066271352</v>
      </c>
      <c r="H223" s="37">
        <f t="shared" si="20"/>
        <v>13.240964356604406</v>
      </c>
      <c r="I223" s="37">
        <f t="shared" si="20"/>
        <v>0</v>
      </c>
      <c r="J223" s="37">
        <f t="shared" si="20"/>
        <v>59.864384209474544</v>
      </c>
    </row>
    <row r="224" spans="1:10" x14ac:dyDescent="0.4">
      <c r="A224" s="37">
        <v>7</v>
      </c>
      <c r="B224" s="37" t="str">
        <f t="shared" si="21"/>
        <v xml:space="preserve">Greater Dandenong </v>
      </c>
      <c r="C224" s="37">
        <f t="shared" si="20"/>
        <v>8.9797390004943232</v>
      </c>
      <c r="D224" s="37">
        <f t="shared" si="20"/>
        <v>57.265867006491668</v>
      </c>
      <c r="E224" s="37">
        <f t="shared" si="20"/>
        <v>117.39960054971223</v>
      </c>
      <c r="F224" s="37">
        <f t="shared" si="20"/>
        <v>103.26059107846645</v>
      </c>
      <c r="G224" s="37">
        <f t="shared" si="20"/>
        <v>49.425128567141797</v>
      </c>
      <c r="H224" s="37">
        <f t="shared" si="20"/>
        <v>10.934869200681996</v>
      </c>
      <c r="I224" s="37">
        <f t="shared" si="20"/>
        <v>0</v>
      </c>
      <c r="J224" s="37">
        <f t="shared" si="20"/>
        <v>57.439012260749415</v>
      </c>
    </row>
    <row r="225" spans="1:10" x14ac:dyDescent="0.4">
      <c r="A225" s="37">
        <v>8</v>
      </c>
      <c r="B225" s="37" t="str">
        <f t="shared" si="21"/>
        <v xml:space="preserve">Greater Dandenong </v>
      </c>
      <c r="C225" s="37">
        <f t="shared" si="20"/>
        <v>14.653302010466122</v>
      </c>
      <c r="D225" s="37">
        <f t="shared" si="20"/>
        <v>67.950841711135141</v>
      </c>
      <c r="E225" s="37">
        <f t="shared" si="20"/>
        <v>119.86943997118119</v>
      </c>
      <c r="F225" s="37">
        <f t="shared" si="20"/>
        <v>107.95160509859105</v>
      </c>
      <c r="G225" s="37">
        <f t="shared" si="20"/>
        <v>52.817606162682409</v>
      </c>
      <c r="H225" s="37">
        <f t="shared" si="20"/>
        <v>13.255072372352746</v>
      </c>
      <c r="I225" s="37">
        <f t="shared" si="20"/>
        <v>0</v>
      </c>
      <c r="J225" s="37">
        <f t="shared" si="20"/>
        <v>62.282187227257474</v>
      </c>
    </row>
    <row r="226" spans="1:10" x14ac:dyDescent="0.4">
      <c r="A226" s="37">
        <v>9</v>
      </c>
      <c r="B226" s="37" t="str">
        <f t="shared" si="21"/>
        <v xml:space="preserve">Greater Dandenong </v>
      </c>
      <c r="C226" s="37">
        <f t="shared" si="20"/>
        <v>12.667946548583227</v>
      </c>
      <c r="D226" s="37">
        <f t="shared" si="20"/>
        <v>69.159608747133888</v>
      </c>
      <c r="E226" s="37">
        <f t="shared" si="20"/>
        <v>149.69788905195719</v>
      </c>
      <c r="F226" s="37">
        <f t="shared" si="20"/>
        <v>125.85014463484163</v>
      </c>
      <c r="G226" s="37">
        <f t="shared" si="20"/>
        <v>62.362085866345318</v>
      </c>
      <c r="H226" s="37">
        <f t="shared" si="20"/>
        <v>16.646061684783373</v>
      </c>
      <c r="I226" s="37">
        <f t="shared" si="20"/>
        <v>0</v>
      </c>
      <c r="J226" s="37">
        <f t="shared" si="20"/>
        <v>71.971159378977958</v>
      </c>
    </row>
    <row r="227" spans="1:10" x14ac:dyDescent="0.4">
      <c r="A227" s="37">
        <v>10</v>
      </c>
      <c r="B227" s="37" t="str">
        <f t="shared" si="21"/>
        <v xml:space="preserve">Greater Dandenong </v>
      </c>
      <c r="C227" s="37">
        <f t="shared" si="20"/>
        <v>11.127017614251994</v>
      </c>
      <c r="D227" s="37">
        <f t="shared" si="20"/>
        <v>74.238620879656679</v>
      </c>
      <c r="E227" s="37">
        <f t="shared" si="20"/>
        <v>139.38669048292803</v>
      </c>
      <c r="F227" s="37">
        <f t="shared" si="20"/>
        <v>119.99916292923965</v>
      </c>
      <c r="G227" s="37">
        <f t="shared" si="20"/>
        <v>70.86960422594872</v>
      </c>
      <c r="H227" s="37">
        <f t="shared" si="20"/>
        <v>16.46434156486329</v>
      </c>
      <c r="I227" s="37">
        <f t="shared" si="20"/>
        <v>0.81463638118664261</v>
      </c>
      <c r="J227" s="37">
        <f t="shared" si="20"/>
        <v>71.407486940404041</v>
      </c>
    </row>
    <row r="228" spans="1:10" x14ac:dyDescent="0.4">
      <c r="A228" s="37">
        <v>11</v>
      </c>
      <c r="B228" s="37" t="str">
        <f t="shared" si="21"/>
        <v xml:space="preserve">Greater Dandenong </v>
      </c>
      <c r="C228" s="37">
        <f t="shared" si="20"/>
        <v>13.717846364914069</v>
      </c>
      <c r="D228" s="37">
        <f t="shared" si="20"/>
        <v>67.06708918231466</v>
      </c>
      <c r="E228" s="37">
        <f t="shared" si="20"/>
        <v>154.23513551230008</v>
      </c>
      <c r="F228" s="37">
        <f t="shared" si="20"/>
        <v>124.25800691657129</v>
      </c>
      <c r="G228" s="37">
        <f t="shared" si="20"/>
        <v>69.449867135524826</v>
      </c>
      <c r="H228" s="37">
        <f t="shared" si="20"/>
        <v>14.002622744715589</v>
      </c>
      <c r="I228" s="37">
        <f t="shared" si="20"/>
        <v>0.61132359759945232</v>
      </c>
      <c r="J228" s="37">
        <f t="shared" si="20"/>
        <v>73.016747644607449</v>
      </c>
    </row>
    <row r="229" spans="1:10" x14ac:dyDescent="0.4">
      <c r="A229" s="37">
        <v>12</v>
      </c>
      <c r="B229" s="37" t="str">
        <f t="shared" si="21"/>
        <v xml:space="preserve">Greater Dandenong </v>
      </c>
      <c r="C229" s="37">
        <f t="shared" si="20"/>
        <v>9.2442801016870817</v>
      </c>
      <c r="D229" s="37">
        <f t="shared" si="20"/>
        <v>68.230277185501066</v>
      </c>
      <c r="E229" s="37">
        <f t="shared" si="20"/>
        <v>154.19771485345257</v>
      </c>
      <c r="F229" s="37">
        <f t="shared" si="20"/>
        <v>126.88260779863833</v>
      </c>
      <c r="G229" s="37">
        <f t="shared" si="20"/>
        <v>63.230835859679523</v>
      </c>
      <c r="H229" s="37">
        <f t="shared" si="20"/>
        <v>15.175184110689578</v>
      </c>
      <c r="I229" s="37">
        <f t="shared" si="20"/>
        <v>0.88613203367301729</v>
      </c>
      <c r="J229" s="37">
        <f t="shared" si="20"/>
        <v>75.427286620176005</v>
      </c>
    </row>
    <row r="230" spans="1:10" x14ac:dyDescent="0.4">
      <c r="A230" s="37">
        <v>13</v>
      </c>
      <c r="B230" s="37" t="str">
        <f>VLOOKUP(13,$A$3:$DZ$35,B$37+10*$A230-10)</f>
        <v xml:space="preserve">Greater Dandenong </v>
      </c>
      <c r="C230" s="37">
        <f t="shared" si="20"/>
        <v>10.029190731382652</v>
      </c>
      <c r="D230" s="37">
        <f t="shared" si="20"/>
        <v>61.270874786381299</v>
      </c>
      <c r="E230" s="37">
        <f t="shared" si="20"/>
        <v>126.95826461092436</v>
      </c>
      <c r="F230" s="37">
        <f t="shared" si="20"/>
        <v>127.6440621685376</v>
      </c>
      <c r="G230" s="37">
        <f t="shared" si="20"/>
        <v>68.136441182469014</v>
      </c>
      <c r="H230" s="37">
        <f t="shared" si="20"/>
        <v>16.9318431239193</v>
      </c>
      <c r="I230" s="37">
        <f t="shared" si="20"/>
        <v>3.4279167021257693</v>
      </c>
      <c r="J230" s="37">
        <f t="shared" si="20"/>
        <v>72.432734000195353</v>
      </c>
    </row>
    <row r="237" spans="1:10" x14ac:dyDescent="0.4">
      <c r="B237" s="37">
        <v>2</v>
      </c>
      <c r="C237" s="37">
        <v>3</v>
      </c>
      <c r="D237" s="37">
        <v>4</v>
      </c>
      <c r="E237" s="37">
        <v>5</v>
      </c>
      <c r="F237" s="37">
        <v>6</v>
      </c>
      <c r="G237" s="37">
        <v>7</v>
      </c>
      <c r="H237" s="37">
        <v>8</v>
      </c>
      <c r="I237" s="37">
        <v>9</v>
      </c>
      <c r="J237" s="37">
        <v>10</v>
      </c>
    </row>
    <row r="238" spans="1:10" x14ac:dyDescent="0.4">
      <c r="A238" s="37">
        <v>1</v>
      </c>
      <c r="B238" s="37" t="str">
        <f>VLOOKUP(14,$A$3:$DZ$35,B$37+10*$A238-10)</f>
        <v xml:space="preserve">Hobsons Bay </v>
      </c>
      <c r="C238" s="37">
        <f t="shared" ref="C238:J250" si="22">VLOOKUP(14,$A$3:$DZ$35,C$37+10*$A238-10)</f>
        <v>12.196043827170998</v>
      </c>
      <c r="D238" s="37">
        <f t="shared" si="22"/>
        <v>56.857015215004047</v>
      </c>
      <c r="E238" s="37">
        <f t="shared" si="22"/>
        <v>100.77245846104258</v>
      </c>
      <c r="F238" s="37">
        <f t="shared" si="22"/>
        <v>115.21676018212133</v>
      </c>
      <c r="G238" s="37">
        <f t="shared" si="22"/>
        <v>55.514130984473113</v>
      </c>
      <c r="H238" s="37">
        <f t="shared" si="22"/>
        <v>11.101134505591807</v>
      </c>
      <c r="I238" s="37" t="str">
        <f t="shared" si="22"/>
        <v xml:space="preserve"> </v>
      </c>
      <c r="J238" s="37">
        <f t="shared" si="22"/>
        <v>62.343171077424508</v>
      </c>
    </row>
    <row r="239" spans="1:10" x14ac:dyDescent="0.4">
      <c r="A239" s="37">
        <v>2</v>
      </c>
      <c r="B239" s="37" t="str">
        <f t="shared" ref="B239:B250" si="23">VLOOKUP(14,$A$3:$DZ$35,B$37+10*$A239-10)</f>
        <v xml:space="preserve">Hobsons Bay </v>
      </c>
      <c r="C239" s="37">
        <f t="shared" si="22"/>
        <v>16.208397597033827</v>
      </c>
      <c r="D239" s="37">
        <f t="shared" si="22"/>
        <v>56.259153716000661</v>
      </c>
      <c r="E239" s="37">
        <f t="shared" si="22"/>
        <v>105.13671686141879</v>
      </c>
      <c r="F239" s="37">
        <f t="shared" si="22"/>
        <v>109.32321609672982</v>
      </c>
      <c r="G239" s="37">
        <f t="shared" si="22"/>
        <v>53.17179540018671</v>
      </c>
      <c r="H239" s="37">
        <f t="shared" si="22"/>
        <v>12.485150333527372</v>
      </c>
      <c r="I239" s="37">
        <f t="shared" si="22"/>
        <v>0</v>
      </c>
      <c r="J239" s="37">
        <f t="shared" si="22"/>
        <v>61.703649074916285</v>
      </c>
    </row>
    <row r="240" spans="1:10" x14ac:dyDescent="0.4">
      <c r="A240" s="37">
        <v>3</v>
      </c>
      <c r="B240" s="37" t="str">
        <f t="shared" si="23"/>
        <v xml:space="preserve">Hobsons Bay </v>
      </c>
      <c r="C240" s="37">
        <f t="shared" si="22"/>
        <v>16.43047853768741</v>
      </c>
      <c r="D240" s="37">
        <f t="shared" si="22"/>
        <v>55.240257283390093</v>
      </c>
      <c r="E240" s="37">
        <f t="shared" si="22"/>
        <v>109.6144914073386</v>
      </c>
      <c r="F240" s="37">
        <f t="shared" si="22"/>
        <v>112.75390355119525</v>
      </c>
      <c r="G240" s="37">
        <f t="shared" si="22"/>
        <v>55.030572540300163</v>
      </c>
      <c r="H240" s="37">
        <f t="shared" si="22"/>
        <v>12.076583210603829</v>
      </c>
      <c r="I240" s="37">
        <f t="shared" si="22"/>
        <v>0</v>
      </c>
      <c r="J240" s="37">
        <f t="shared" si="22"/>
        <v>62.742817876681556</v>
      </c>
    </row>
    <row r="241" spans="1:10" x14ac:dyDescent="0.4">
      <c r="A241" s="37">
        <v>4</v>
      </c>
      <c r="B241" s="37" t="str">
        <f t="shared" si="23"/>
        <v xml:space="preserve">Hobsons Bay </v>
      </c>
      <c r="C241" s="37">
        <f t="shared" si="22"/>
        <v>15.023307193693784</v>
      </c>
      <c r="D241" s="37">
        <f t="shared" si="22"/>
        <v>52.184127912726453</v>
      </c>
      <c r="E241" s="37">
        <f t="shared" si="22"/>
        <v>94.372389249908807</v>
      </c>
      <c r="F241" s="37">
        <f t="shared" si="22"/>
        <v>123.45613055564009</v>
      </c>
      <c r="G241" s="37">
        <f t="shared" si="22"/>
        <v>63.765000482748079</v>
      </c>
      <c r="H241" s="37">
        <f t="shared" si="22"/>
        <v>12.259181291750513</v>
      </c>
      <c r="I241" s="37">
        <f t="shared" si="22"/>
        <v>1.044811260283304</v>
      </c>
      <c r="J241" s="37">
        <f t="shared" si="22"/>
        <v>63.002080847105972</v>
      </c>
    </row>
    <row r="242" spans="1:10" x14ac:dyDescent="0.4">
      <c r="A242" s="37">
        <v>5</v>
      </c>
      <c r="B242" s="37" t="str">
        <f t="shared" si="23"/>
        <v xml:space="preserve">Hobsons Bay </v>
      </c>
      <c r="C242" s="37">
        <f t="shared" si="22"/>
        <v>16.05664947441889</v>
      </c>
      <c r="D242" s="37">
        <f t="shared" si="22"/>
        <v>50.522843148169649</v>
      </c>
      <c r="E242" s="37">
        <f t="shared" si="22"/>
        <v>101.83909120210514</v>
      </c>
      <c r="F242" s="37">
        <f t="shared" si="22"/>
        <v>122.81993126159122</v>
      </c>
      <c r="G242" s="37">
        <f t="shared" si="22"/>
        <v>63.05941273953956</v>
      </c>
      <c r="H242" s="37">
        <f t="shared" si="22"/>
        <v>14.174109397084811</v>
      </c>
      <c r="I242" s="37">
        <f t="shared" si="22"/>
        <v>1.0153438803556054</v>
      </c>
      <c r="J242" s="37">
        <f t="shared" si="22"/>
        <v>63.752050176365302</v>
      </c>
    </row>
    <row r="243" spans="1:10" x14ac:dyDescent="0.4">
      <c r="A243" s="37">
        <v>6</v>
      </c>
      <c r="B243" s="37" t="str">
        <f t="shared" si="23"/>
        <v xml:space="preserve">Hobsons Bay </v>
      </c>
      <c r="C243" s="37">
        <f t="shared" si="22"/>
        <v>13.891536975237253</v>
      </c>
      <c r="D243" s="37">
        <f t="shared" si="22"/>
        <v>66.949066661932832</v>
      </c>
      <c r="E243" s="37">
        <f t="shared" si="22"/>
        <v>93.485100480373873</v>
      </c>
      <c r="F243" s="37">
        <f t="shared" si="22"/>
        <v>127.2430227769775</v>
      </c>
      <c r="G243" s="37">
        <f t="shared" si="22"/>
        <v>66.448241325866277</v>
      </c>
      <c r="H243" s="37">
        <f t="shared" si="22"/>
        <v>14.908209923599204</v>
      </c>
      <c r="I243" s="37">
        <f t="shared" si="22"/>
        <v>0</v>
      </c>
      <c r="J243" s="37">
        <f t="shared" si="22"/>
        <v>65.3348303410867</v>
      </c>
    </row>
    <row r="244" spans="1:10" x14ac:dyDescent="0.4">
      <c r="A244" s="37">
        <v>7</v>
      </c>
      <c r="B244" s="37" t="str">
        <f t="shared" si="23"/>
        <v xml:space="preserve">Hobsons Bay </v>
      </c>
      <c r="C244" s="37">
        <f t="shared" si="22"/>
        <v>13.344534908261354</v>
      </c>
      <c r="D244" s="37">
        <f t="shared" si="22"/>
        <v>62.233227364206627</v>
      </c>
      <c r="E244" s="37">
        <f t="shared" si="22"/>
        <v>104.86968885530349</v>
      </c>
      <c r="F244" s="37">
        <f t="shared" si="22"/>
        <v>118.69093735372178</v>
      </c>
      <c r="G244" s="37">
        <f t="shared" si="22"/>
        <v>72.496935915281142</v>
      </c>
      <c r="H244" s="37">
        <f t="shared" si="22"/>
        <v>14.208522838119135</v>
      </c>
      <c r="I244" s="37">
        <f t="shared" si="22"/>
        <v>0</v>
      </c>
      <c r="J244" s="37">
        <f t="shared" si="22"/>
        <v>65.243745810588919</v>
      </c>
    </row>
    <row r="245" spans="1:10" x14ac:dyDescent="0.4">
      <c r="A245" s="37">
        <v>8</v>
      </c>
      <c r="B245" s="37" t="str">
        <f t="shared" si="23"/>
        <v xml:space="preserve">Hobsons Bay </v>
      </c>
      <c r="C245" s="37">
        <f t="shared" si="22"/>
        <v>12.421398885514645</v>
      </c>
      <c r="D245" s="37">
        <f t="shared" si="22"/>
        <v>64.476362302646265</v>
      </c>
      <c r="E245" s="37">
        <f t="shared" si="22"/>
        <v>104.22357017516332</v>
      </c>
      <c r="F245" s="37">
        <f t="shared" si="22"/>
        <v>123.99888469483763</v>
      </c>
      <c r="G245" s="37">
        <f t="shared" si="22"/>
        <v>80.883865589525911</v>
      </c>
      <c r="H245" s="37">
        <f t="shared" si="22"/>
        <v>15.492877835756103</v>
      </c>
      <c r="I245" s="37">
        <f t="shared" si="22"/>
        <v>0</v>
      </c>
      <c r="J245" s="37">
        <f t="shared" si="22"/>
        <v>67.765677852419259</v>
      </c>
    </row>
    <row r="246" spans="1:10" x14ac:dyDescent="0.4">
      <c r="A246" s="37">
        <v>9</v>
      </c>
      <c r="B246" s="37" t="str">
        <f t="shared" si="23"/>
        <v xml:space="preserve">Hobsons Bay </v>
      </c>
      <c r="C246" s="37">
        <f t="shared" si="22"/>
        <v>12.691016794626767</v>
      </c>
      <c r="D246" s="37">
        <f t="shared" si="22"/>
        <v>62.962961938994354</v>
      </c>
      <c r="E246" s="37">
        <f t="shared" si="22"/>
        <v>125.85245021301169</v>
      </c>
      <c r="F246" s="37">
        <f t="shared" si="22"/>
        <v>149.21331469383614</v>
      </c>
      <c r="G246" s="37">
        <f t="shared" si="22"/>
        <v>91.521445386915047</v>
      </c>
      <c r="H246" s="37">
        <f t="shared" si="22"/>
        <v>15.89551563410687</v>
      </c>
      <c r="I246" s="37">
        <f t="shared" si="22"/>
        <v>0</v>
      </c>
      <c r="J246" s="37">
        <f t="shared" si="22"/>
        <v>76.760720441517691</v>
      </c>
    </row>
    <row r="247" spans="1:10" x14ac:dyDescent="0.4">
      <c r="A247" s="37">
        <v>10</v>
      </c>
      <c r="B247" s="37" t="str">
        <f t="shared" si="23"/>
        <v xml:space="preserve">Hobsons Bay </v>
      </c>
      <c r="C247" s="37">
        <f t="shared" si="22"/>
        <v>12.574640209621062</v>
      </c>
      <c r="D247" s="37">
        <f t="shared" si="22"/>
        <v>53.031347337895426</v>
      </c>
      <c r="E247" s="37">
        <f t="shared" si="22"/>
        <v>118.82705827331468</v>
      </c>
      <c r="F247" s="37">
        <f t="shared" si="22"/>
        <v>141.31414548577973</v>
      </c>
      <c r="G247" s="37">
        <f t="shared" si="22"/>
        <v>93.027830032548323</v>
      </c>
      <c r="H247" s="37">
        <f t="shared" si="22"/>
        <v>18.499008544493812</v>
      </c>
      <c r="I247" s="37">
        <f t="shared" si="22"/>
        <v>0</v>
      </c>
      <c r="J247" s="37">
        <f t="shared" si="22"/>
        <v>72.961647613609983</v>
      </c>
    </row>
    <row r="248" spans="1:10" x14ac:dyDescent="0.4">
      <c r="A248" s="37">
        <v>11</v>
      </c>
      <c r="B248" s="37" t="str">
        <f t="shared" si="23"/>
        <v xml:space="preserve">Hobsons Bay </v>
      </c>
      <c r="C248" s="37">
        <f t="shared" si="22"/>
        <v>14.591065069983395</v>
      </c>
      <c r="D248" s="37">
        <f t="shared" si="22"/>
        <v>59.506631595630751</v>
      </c>
      <c r="E248" s="37">
        <f t="shared" si="22"/>
        <v>134.25533067438863</v>
      </c>
      <c r="F248" s="37">
        <f t="shared" si="22"/>
        <v>131.15774548899859</v>
      </c>
      <c r="G248" s="37">
        <f t="shared" si="22"/>
        <v>96.36868629138776</v>
      </c>
      <c r="H248" s="37">
        <f t="shared" si="22"/>
        <v>19.247430422904067</v>
      </c>
      <c r="I248" s="37">
        <f t="shared" si="22"/>
        <v>0.89608397814326546</v>
      </c>
      <c r="J248" s="37">
        <f t="shared" si="22"/>
        <v>75.237895118131405</v>
      </c>
    </row>
    <row r="249" spans="1:10" x14ac:dyDescent="0.4">
      <c r="A249" s="37">
        <v>12</v>
      </c>
      <c r="B249" s="37" t="str">
        <f t="shared" si="23"/>
        <v xml:space="preserve">Hobsons Bay </v>
      </c>
      <c r="C249" s="37">
        <f t="shared" si="22"/>
        <v>10.026995757809487</v>
      </c>
      <c r="D249" s="37">
        <f t="shared" si="22"/>
        <v>49.222797927461144</v>
      </c>
      <c r="E249" s="37">
        <f t="shared" si="22"/>
        <v>107.32750935995722</v>
      </c>
      <c r="F249" s="37">
        <f t="shared" si="22"/>
        <v>138.0952380952381</v>
      </c>
      <c r="G249" s="37">
        <f t="shared" si="22"/>
        <v>95.211503559960917</v>
      </c>
      <c r="H249" s="37">
        <f t="shared" si="22"/>
        <v>25.435838811088882</v>
      </c>
      <c r="I249" s="37">
        <f t="shared" si="22"/>
        <v>0</v>
      </c>
      <c r="J249" s="37">
        <f t="shared" si="22"/>
        <v>73.031283710895366</v>
      </c>
    </row>
    <row r="250" spans="1:10" x14ac:dyDescent="0.4">
      <c r="A250" s="37">
        <v>13</v>
      </c>
      <c r="B250" s="37" t="str">
        <f t="shared" si="23"/>
        <v xml:space="preserve">Hobsons Bay </v>
      </c>
      <c r="C250" s="37">
        <f t="shared" si="22"/>
        <v>11.531212660849683</v>
      </c>
      <c r="D250" s="37">
        <f t="shared" si="22"/>
        <v>39.960837379673883</v>
      </c>
      <c r="E250" s="37">
        <f t="shared" si="22"/>
        <v>109.2638964945599</v>
      </c>
      <c r="F250" s="37">
        <f t="shared" si="22"/>
        <v>139.07831534152299</v>
      </c>
      <c r="G250" s="37">
        <f t="shared" si="22"/>
        <v>89.634643210255945</v>
      </c>
      <c r="H250" s="37">
        <f t="shared" si="22"/>
        <v>19.469613585516235</v>
      </c>
      <c r="I250" s="37">
        <f t="shared" si="22"/>
        <v>1.2192424450938777</v>
      </c>
      <c r="J250" s="37">
        <f t="shared" si="22"/>
        <v>69.894222537980284</v>
      </c>
    </row>
    <row r="257" spans="1:10" x14ac:dyDescent="0.4">
      <c r="B257" s="37">
        <v>2</v>
      </c>
      <c r="C257" s="37">
        <v>3</v>
      </c>
      <c r="D257" s="37">
        <v>4</v>
      </c>
      <c r="E257" s="37">
        <v>5</v>
      </c>
      <c r="F257" s="37">
        <v>6</v>
      </c>
      <c r="G257" s="37">
        <v>7</v>
      </c>
      <c r="H257" s="37">
        <v>8</v>
      </c>
      <c r="I257" s="37">
        <v>9</v>
      </c>
      <c r="J257" s="37">
        <v>10</v>
      </c>
    </row>
    <row r="258" spans="1:10" x14ac:dyDescent="0.4">
      <c r="A258" s="37">
        <v>1</v>
      </c>
      <c r="B258" s="37" t="str">
        <f>VLOOKUP(15,$A$3:$DZ$35,B$37+10*$A258-10)</f>
        <v xml:space="preserve">Hume </v>
      </c>
      <c r="C258" s="37">
        <f t="shared" ref="C258:J270" si="24">VLOOKUP(15,$A$3:$DZ$35,C$37+10*$A258-10)</f>
        <v>15.588432743534984</v>
      </c>
      <c r="D258" s="37">
        <f t="shared" si="24"/>
        <v>63.780564596453054</v>
      </c>
      <c r="E258" s="37">
        <f t="shared" si="24"/>
        <v>150.59011402102178</v>
      </c>
      <c r="F258" s="37">
        <f t="shared" si="24"/>
        <v>106.53458597476337</v>
      </c>
      <c r="G258" s="37">
        <f t="shared" si="24"/>
        <v>45.843657581155732</v>
      </c>
      <c r="H258" s="37">
        <f t="shared" si="24"/>
        <v>7.8155158597132521</v>
      </c>
      <c r="I258" s="37" t="str">
        <f t="shared" si="24"/>
        <v xml:space="preserve"> </v>
      </c>
      <c r="J258" s="37">
        <f t="shared" si="24"/>
        <v>65.075419677722266</v>
      </c>
    </row>
    <row r="259" spans="1:10" x14ac:dyDescent="0.4">
      <c r="A259" s="37">
        <v>2</v>
      </c>
      <c r="B259" s="37" t="str">
        <f t="shared" ref="B259:B270" si="25">VLOOKUP(15,$A$3:$DZ$35,B$37+10*$A259-10)</f>
        <v xml:space="preserve">Hume </v>
      </c>
      <c r="C259" s="37">
        <f t="shared" si="24"/>
        <v>15.164629474926292</v>
      </c>
      <c r="D259" s="37">
        <f t="shared" si="24"/>
        <v>72.11737253974708</v>
      </c>
      <c r="E259" s="37">
        <f t="shared" si="24"/>
        <v>139.77978353783979</v>
      </c>
      <c r="F259" s="37">
        <f t="shared" si="24"/>
        <v>118.29012324304905</v>
      </c>
      <c r="G259" s="37">
        <f t="shared" si="24"/>
        <v>47.730466510167034</v>
      </c>
      <c r="H259" s="37">
        <f t="shared" si="24"/>
        <v>9.3045131502986074</v>
      </c>
      <c r="I259" s="37">
        <f t="shared" si="24"/>
        <v>0.69918924261844517</v>
      </c>
      <c r="J259" s="37">
        <f t="shared" si="24"/>
        <v>67.332704316397923</v>
      </c>
    </row>
    <row r="260" spans="1:10" x14ac:dyDescent="0.4">
      <c r="A260" s="37">
        <v>3</v>
      </c>
      <c r="B260" s="37" t="str">
        <f t="shared" si="25"/>
        <v xml:space="preserve">Hume </v>
      </c>
      <c r="C260" s="37">
        <f t="shared" si="24"/>
        <v>16.888284965544017</v>
      </c>
      <c r="D260" s="37">
        <f t="shared" si="24"/>
        <v>70.501319261213723</v>
      </c>
      <c r="E260" s="37">
        <f t="shared" si="24"/>
        <v>131.581566636807</v>
      </c>
      <c r="F260" s="37">
        <f t="shared" si="24"/>
        <v>112.78260122066534</v>
      </c>
      <c r="G260" s="37">
        <f t="shared" si="24"/>
        <v>44.070993740889989</v>
      </c>
      <c r="H260" s="37">
        <f t="shared" si="24"/>
        <v>9.1975598310652273</v>
      </c>
      <c r="I260" s="37">
        <f t="shared" si="24"/>
        <v>0.66763102258818297</v>
      </c>
      <c r="J260" s="37">
        <f t="shared" si="24"/>
        <v>64.193426994480674</v>
      </c>
    </row>
    <row r="261" spans="1:10" x14ac:dyDescent="0.4">
      <c r="A261" s="37">
        <v>4</v>
      </c>
      <c r="B261" s="37" t="str">
        <f t="shared" si="25"/>
        <v xml:space="preserve">Hume </v>
      </c>
      <c r="C261" s="37">
        <f t="shared" si="24"/>
        <v>15.88396697832931</v>
      </c>
      <c r="D261" s="37">
        <f t="shared" si="24"/>
        <v>81.110740862876654</v>
      </c>
      <c r="E261" s="37">
        <f t="shared" si="24"/>
        <v>121.13245167713322</v>
      </c>
      <c r="F261" s="37">
        <f t="shared" si="24"/>
        <v>122.76760030484327</v>
      </c>
      <c r="G261" s="37">
        <f t="shared" si="24"/>
        <v>53.187611545674066</v>
      </c>
      <c r="H261" s="37">
        <f t="shared" si="24"/>
        <v>7.8235684742652465</v>
      </c>
      <c r="I261" s="37">
        <f t="shared" si="24"/>
        <v>0.63879856296731996</v>
      </c>
      <c r="J261" s="37">
        <f t="shared" si="24"/>
        <v>66.95525256592191</v>
      </c>
    </row>
    <row r="262" spans="1:10" x14ac:dyDescent="0.4">
      <c r="A262" s="37">
        <v>5</v>
      </c>
      <c r="B262" s="37" t="str">
        <f t="shared" si="25"/>
        <v xml:space="preserve">Hume </v>
      </c>
      <c r="C262" s="37">
        <f t="shared" si="24"/>
        <v>16.41729427278521</v>
      </c>
      <c r="D262" s="37">
        <f t="shared" si="24"/>
        <v>78.642570051986468</v>
      </c>
      <c r="E262" s="37">
        <f t="shared" si="24"/>
        <v>128.19321957138871</v>
      </c>
      <c r="F262" s="37">
        <f t="shared" si="24"/>
        <v>121.91398514408709</v>
      </c>
      <c r="G262" s="37">
        <f t="shared" si="24"/>
        <v>49.057403357439121</v>
      </c>
      <c r="H262" s="37">
        <f t="shared" si="24"/>
        <v>9.5323393395236593</v>
      </c>
      <c r="I262" s="37">
        <f t="shared" si="24"/>
        <v>0</v>
      </c>
      <c r="J262" s="37">
        <f t="shared" si="24"/>
        <v>66.865928153016966</v>
      </c>
    </row>
    <row r="263" spans="1:10" x14ac:dyDescent="0.4">
      <c r="A263" s="37">
        <v>6</v>
      </c>
      <c r="B263" s="37" t="str">
        <f t="shared" si="25"/>
        <v xml:space="preserve">Hume </v>
      </c>
      <c r="C263" s="37">
        <f t="shared" si="24"/>
        <v>17.494280465225255</v>
      </c>
      <c r="D263" s="37">
        <f t="shared" si="24"/>
        <v>81.430643596669782</v>
      </c>
      <c r="E263" s="37">
        <f t="shared" si="24"/>
        <v>116.92069376244801</v>
      </c>
      <c r="F263" s="37">
        <f t="shared" si="24"/>
        <v>125.40733666853382</v>
      </c>
      <c r="G263" s="37">
        <f t="shared" si="24"/>
        <v>56.189942296771008</v>
      </c>
      <c r="H263" s="37">
        <f t="shared" si="24"/>
        <v>7.3710417254203842</v>
      </c>
      <c r="I263" s="37">
        <f t="shared" si="24"/>
        <v>0.58801064948154502</v>
      </c>
      <c r="J263" s="37">
        <f t="shared" si="24"/>
        <v>66.989459194342317</v>
      </c>
    </row>
    <row r="264" spans="1:10" x14ac:dyDescent="0.4">
      <c r="A264" s="37">
        <v>7</v>
      </c>
      <c r="B264" s="37" t="str">
        <f t="shared" si="25"/>
        <v xml:space="preserve">Hume </v>
      </c>
      <c r="C264" s="37">
        <f t="shared" si="24"/>
        <v>13.952430609184484</v>
      </c>
      <c r="D264" s="37">
        <f t="shared" si="24"/>
        <v>83.160727045535509</v>
      </c>
      <c r="E264" s="37">
        <f t="shared" si="24"/>
        <v>124.79720700134935</v>
      </c>
      <c r="F264" s="37">
        <f t="shared" si="24"/>
        <v>128.4065076249137</v>
      </c>
      <c r="G264" s="37">
        <f t="shared" si="24"/>
        <v>56.817933727805993</v>
      </c>
      <c r="H264" s="37">
        <f t="shared" si="24"/>
        <v>10.662485840716331</v>
      </c>
      <c r="I264" s="37">
        <f t="shared" si="24"/>
        <v>0</v>
      </c>
      <c r="J264" s="37">
        <f t="shared" si="24"/>
        <v>68.828846127588989</v>
      </c>
    </row>
    <row r="265" spans="1:10" x14ac:dyDescent="0.4">
      <c r="A265" s="37">
        <v>8</v>
      </c>
      <c r="B265" s="37" t="str">
        <f t="shared" si="25"/>
        <v xml:space="preserve">Hume </v>
      </c>
      <c r="C265" s="37">
        <f t="shared" si="24"/>
        <v>14.127940670502756</v>
      </c>
      <c r="D265" s="37">
        <f t="shared" si="24"/>
        <v>85.720527248926359</v>
      </c>
      <c r="E265" s="37">
        <f t="shared" si="24"/>
        <v>125.48987146817781</v>
      </c>
      <c r="F265" s="37">
        <f t="shared" si="24"/>
        <v>122.47082182148984</v>
      </c>
      <c r="G265" s="37">
        <f t="shared" si="24"/>
        <v>59.177633120322852</v>
      </c>
      <c r="H265" s="37">
        <f t="shared" si="24"/>
        <v>11.99144563475302</v>
      </c>
      <c r="I265" s="37">
        <f t="shared" si="24"/>
        <v>0</v>
      </c>
      <c r="J265" s="37">
        <f t="shared" si="24"/>
        <v>68.776315331457724</v>
      </c>
    </row>
    <row r="266" spans="1:10" x14ac:dyDescent="0.4">
      <c r="A266" s="37">
        <v>9</v>
      </c>
      <c r="B266" s="37" t="str">
        <f t="shared" si="25"/>
        <v xml:space="preserve">Hume </v>
      </c>
      <c r="C266" s="37">
        <f t="shared" si="24"/>
        <v>17.122567576594026</v>
      </c>
      <c r="D266" s="37">
        <f t="shared" si="24"/>
        <v>94.155445096895804</v>
      </c>
      <c r="E266" s="37">
        <f t="shared" si="24"/>
        <v>138.78876033601875</v>
      </c>
      <c r="F266" s="37">
        <f t="shared" si="24"/>
        <v>134.49172506407677</v>
      </c>
      <c r="G266" s="37">
        <f t="shared" si="24"/>
        <v>65.261785179700055</v>
      </c>
      <c r="H266" s="37">
        <f t="shared" si="24"/>
        <v>10.889293224845826</v>
      </c>
      <c r="I266" s="37">
        <f t="shared" si="24"/>
        <v>0</v>
      </c>
      <c r="J266" s="37">
        <f t="shared" si="24"/>
        <v>75.395663415741424</v>
      </c>
    </row>
    <row r="267" spans="1:10" x14ac:dyDescent="0.4">
      <c r="A267" s="37">
        <v>10</v>
      </c>
      <c r="B267" s="37" t="str">
        <f t="shared" si="25"/>
        <v xml:space="preserve">Hume </v>
      </c>
      <c r="C267" s="37">
        <f t="shared" si="24"/>
        <v>15.635164310761104</v>
      </c>
      <c r="D267" s="37">
        <f t="shared" si="24"/>
        <v>100.66085210427767</v>
      </c>
      <c r="E267" s="37">
        <f t="shared" si="24"/>
        <v>140.46159536001244</v>
      </c>
      <c r="F267" s="37">
        <f t="shared" si="24"/>
        <v>130.82865530738883</v>
      </c>
      <c r="G267" s="37">
        <f t="shared" si="24"/>
        <v>72.575225590823649</v>
      </c>
      <c r="H267" s="37">
        <f t="shared" si="24"/>
        <v>15.827126357617551</v>
      </c>
      <c r="I267" s="37">
        <f t="shared" si="24"/>
        <v>0.85961595473571306</v>
      </c>
      <c r="J267" s="37">
        <f t="shared" si="24"/>
        <v>77.86771787531525</v>
      </c>
    </row>
    <row r="268" spans="1:10" x14ac:dyDescent="0.4">
      <c r="A268" s="37">
        <v>11</v>
      </c>
      <c r="B268" s="37" t="str">
        <f t="shared" si="25"/>
        <v xml:space="preserve">Hume </v>
      </c>
      <c r="C268" s="37">
        <f t="shared" si="24"/>
        <v>11.85976662503276</v>
      </c>
      <c r="D268" s="37">
        <f t="shared" si="24"/>
        <v>93.089659646297861</v>
      </c>
      <c r="E268" s="37">
        <f t="shared" si="24"/>
        <v>139.43352209608051</v>
      </c>
      <c r="F268" s="37">
        <f t="shared" si="24"/>
        <v>122.5576354781919</v>
      </c>
      <c r="G268" s="37">
        <f t="shared" si="24"/>
        <v>56.353934605117345</v>
      </c>
      <c r="H268" s="37">
        <f t="shared" si="24"/>
        <v>12.880288235284292</v>
      </c>
      <c r="I268" s="37">
        <f t="shared" si="24"/>
        <v>0</v>
      </c>
      <c r="J268" s="37">
        <f t="shared" si="24"/>
        <v>71.020054989781471</v>
      </c>
    </row>
    <row r="269" spans="1:10" x14ac:dyDescent="0.4">
      <c r="A269" s="37">
        <v>12</v>
      </c>
      <c r="B269" s="37" t="str">
        <f t="shared" si="25"/>
        <v xml:space="preserve">Hume </v>
      </c>
      <c r="C269" s="37">
        <f t="shared" si="24"/>
        <v>11.525532255482631</v>
      </c>
      <c r="D269" s="37">
        <f t="shared" si="24"/>
        <v>76.023391812865498</v>
      </c>
      <c r="E269" s="37">
        <f t="shared" si="24"/>
        <v>149.6434855079174</v>
      </c>
      <c r="F269" s="37">
        <f t="shared" si="24"/>
        <v>132.47599753369155</v>
      </c>
      <c r="G269" s="37">
        <f t="shared" si="24"/>
        <v>63.298167684619656</v>
      </c>
      <c r="H269" s="37">
        <f t="shared" si="24"/>
        <v>11.400128452151574</v>
      </c>
      <c r="I269" s="37">
        <f t="shared" si="24"/>
        <v>0.5527915975677169</v>
      </c>
      <c r="J269" s="37">
        <f t="shared" si="24"/>
        <v>71.385308824565101</v>
      </c>
    </row>
    <row r="270" spans="1:10" x14ac:dyDescent="0.4">
      <c r="A270" s="37">
        <v>13</v>
      </c>
      <c r="B270" s="37" t="str">
        <f t="shared" si="25"/>
        <v xml:space="preserve">Hume </v>
      </c>
      <c r="C270" s="37">
        <f t="shared" si="24"/>
        <v>9.0008141336577498</v>
      </c>
      <c r="D270" s="37">
        <f t="shared" si="24"/>
        <v>63.527936661914985</v>
      </c>
      <c r="E270" s="37">
        <f t="shared" si="24"/>
        <v>135.72470404234454</v>
      </c>
      <c r="F270" s="37">
        <f t="shared" si="24"/>
        <v>132.55319910338983</v>
      </c>
      <c r="G270" s="37">
        <f t="shared" si="24"/>
        <v>58.3776434312487</v>
      </c>
      <c r="H270" s="37">
        <f t="shared" si="24"/>
        <v>12.507807814585929</v>
      </c>
      <c r="I270" s="37">
        <f t="shared" si="24"/>
        <v>1.4327138717523034</v>
      </c>
      <c r="J270" s="37">
        <f t="shared" si="24"/>
        <v>67.262477611129256</v>
      </c>
    </row>
    <row r="277" spans="1:10" x14ac:dyDescent="0.4">
      <c r="B277" s="37">
        <v>2</v>
      </c>
      <c r="C277" s="37">
        <v>3</v>
      </c>
      <c r="D277" s="37">
        <v>4</v>
      </c>
      <c r="E277" s="37">
        <v>5</v>
      </c>
      <c r="F277" s="37">
        <v>6</v>
      </c>
      <c r="G277" s="37">
        <v>7</v>
      </c>
      <c r="H277" s="37">
        <v>8</v>
      </c>
      <c r="I277" s="37">
        <v>9</v>
      </c>
      <c r="J277" s="37">
        <v>10</v>
      </c>
    </row>
    <row r="278" spans="1:10" x14ac:dyDescent="0.4">
      <c r="A278" s="37">
        <v>1</v>
      </c>
      <c r="B278" s="37" t="str">
        <f>VLOOKUP(16,$A$3:$DZ$35,B$37+10*$A278-10)</f>
        <v xml:space="preserve">Kingston </v>
      </c>
      <c r="C278" s="37">
        <f t="shared" ref="C278:J290" si="26">VLOOKUP(16,$A$3:$DZ$35,C$37+10*$A278-10)</f>
        <v>6.7911755222581434</v>
      </c>
      <c r="D278" s="37">
        <f t="shared" si="26"/>
        <v>42.134929673385287</v>
      </c>
      <c r="E278" s="37">
        <f t="shared" si="26"/>
        <v>92.172049934092726</v>
      </c>
      <c r="F278" s="37">
        <f t="shared" si="26"/>
        <v>111.17058269748702</v>
      </c>
      <c r="G278" s="37">
        <f t="shared" si="26"/>
        <v>50.756124116841278</v>
      </c>
      <c r="H278" s="37">
        <f t="shared" si="26"/>
        <v>9.2205231827700018</v>
      </c>
      <c r="I278" s="37">
        <f t="shared" si="26"/>
        <v>0.68521275356921663</v>
      </c>
      <c r="J278" s="37">
        <f t="shared" si="26"/>
        <v>55.386604595888137</v>
      </c>
    </row>
    <row r="279" spans="1:10" x14ac:dyDescent="0.4">
      <c r="A279" s="37">
        <v>2</v>
      </c>
      <c r="B279" s="37" t="str">
        <f t="shared" ref="B279:B290" si="27">VLOOKUP(16,$A$3:$DZ$35,B$37+10*$A279-10)</f>
        <v xml:space="preserve">Kingston </v>
      </c>
      <c r="C279" s="37">
        <f t="shared" si="26"/>
        <v>8.4912459162318132</v>
      </c>
      <c r="D279" s="37">
        <f t="shared" si="26"/>
        <v>35.01498522819751</v>
      </c>
      <c r="E279" s="37">
        <f t="shared" si="26"/>
        <v>98.987783180146437</v>
      </c>
      <c r="F279" s="37">
        <f t="shared" si="26"/>
        <v>109.0451692434586</v>
      </c>
      <c r="G279" s="37">
        <f t="shared" si="26"/>
        <v>53.804167135352749</v>
      </c>
      <c r="H279" s="37">
        <f t="shared" si="26"/>
        <v>9.1520697660350869</v>
      </c>
      <c r="I279" s="37">
        <f t="shared" si="26"/>
        <v>0</v>
      </c>
      <c r="J279" s="37">
        <f t="shared" si="26"/>
        <v>55.459465222465695</v>
      </c>
    </row>
    <row r="280" spans="1:10" x14ac:dyDescent="0.4">
      <c r="A280" s="37">
        <v>3</v>
      </c>
      <c r="B280" s="37" t="str">
        <f t="shared" si="27"/>
        <v xml:space="preserve">Kingston </v>
      </c>
      <c r="C280" s="37">
        <f t="shared" si="26"/>
        <v>8.4314941103533787</v>
      </c>
      <c r="D280" s="37">
        <f t="shared" si="26"/>
        <v>34.287065500118231</v>
      </c>
      <c r="E280" s="37">
        <f t="shared" si="26"/>
        <v>93.790620937906212</v>
      </c>
      <c r="F280" s="37">
        <f t="shared" si="26"/>
        <v>114.83430259392597</v>
      </c>
      <c r="G280" s="37">
        <f t="shared" si="26"/>
        <v>51.578137028483447</v>
      </c>
      <c r="H280" s="37">
        <f t="shared" si="26"/>
        <v>10.072084526513281</v>
      </c>
      <c r="I280" s="37">
        <f t="shared" si="26"/>
        <v>0</v>
      </c>
      <c r="J280" s="37">
        <f t="shared" si="26"/>
        <v>54.910498306724726</v>
      </c>
    </row>
    <row r="281" spans="1:10" x14ac:dyDescent="0.4">
      <c r="A281" s="37">
        <v>4</v>
      </c>
      <c r="B281" s="37" t="str">
        <f t="shared" si="27"/>
        <v xml:space="preserve">Kingston </v>
      </c>
      <c r="C281" s="37">
        <f t="shared" si="26"/>
        <v>8.1263250845604684</v>
      </c>
      <c r="D281" s="37">
        <f t="shared" si="26"/>
        <v>29.069504606903827</v>
      </c>
      <c r="E281" s="37">
        <f t="shared" si="26"/>
        <v>89.731296206362359</v>
      </c>
      <c r="F281" s="37">
        <f t="shared" si="26"/>
        <v>128.11666885264736</v>
      </c>
      <c r="G281" s="37">
        <f t="shared" si="26"/>
        <v>67.651209628709907</v>
      </c>
      <c r="H281" s="37">
        <f t="shared" si="26"/>
        <v>12.743062800744138</v>
      </c>
      <c r="I281" s="37">
        <f t="shared" si="26"/>
        <v>0.64296292552965895</v>
      </c>
      <c r="J281" s="37">
        <f t="shared" si="26"/>
        <v>59.031382583129236</v>
      </c>
    </row>
    <row r="282" spans="1:10" x14ac:dyDescent="0.4">
      <c r="A282" s="37">
        <v>5</v>
      </c>
      <c r="B282" s="37" t="str">
        <f t="shared" si="27"/>
        <v xml:space="preserve">Kingston </v>
      </c>
      <c r="C282" s="37">
        <f t="shared" si="26"/>
        <v>7.091760886604324</v>
      </c>
      <c r="D282" s="37">
        <f t="shared" si="26"/>
        <v>32.361110202823362</v>
      </c>
      <c r="E282" s="37">
        <f t="shared" si="26"/>
        <v>90.091949474894562</v>
      </c>
      <c r="F282" s="37">
        <f t="shared" si="26"/>
        <v>132.5880489510576</v>
      </c>
      <c r="G282" s="37">
        <f t="shared" si="26"/>
        <v>60.61661996046125</v>
      </c>
      <c r="H282" s="37">
        <f t="shared" si="26"/>
        <v>12.650519094408143</v>
      </c>
      <c r="I282" s="37">
        <f t="shared" si="26"/>
        <v>1.2600283084924395</v>
      </c>
      <c r="J282" s="37">
        <f t="shared" si="26"/>
        <v>58.728218482818392</v>
      </c>
    </row>
    <row r="283" spans="1:10" x14ac:dyDescent="0.4">
      <c r="A283" s="37">
        <v>6</v>
      </c>
      <c r="B283" s="37" t="str">
        <f t="shared" si="27"/>
        <v xml:space="preserve">Kingston </v>
      </c>
      <c r="C283" s="37">
        <f t="shared" si="26"/>
        <v>6.8000305624280974</v>
      </c>
      <c r="D283" s="37">
        <f t="shared" si="26"/>
        <v>28.802694848447889</v>
      </c>
      <c r="E283" s="37">
        <f t="shared" si="26"/>
        <v>85.4485313208219</v>
      </c>
      <c r="F283" s="37">
        <f t="shared" si="26"/>
        <v>144.43625108868315</v>
      </c>
      <c r="G283" s="37">
        <f t="shared" si="26"/>
        <v>67.842386222127374</v>
      </c>
      <c r="H283" s="37">
        <f t="shared" si="26"/>
        <v>11.206768792495357</v>
      </c>
      <c r="I283" s="37">
        <f t="shared" si="26"/>
        <v>1.0292944047890373</v>
      </c>
      <c r="J283" s="37">
        <f t="shared" si="26"/>
        <v>60.332408060016036</v>
      </c>
    </row>
    <row r="284" spans="1:10" x14ac:dyDescent="0.4">
      <c r="A284" s="37">
        <v>7</v>
      </c>
      <c r="B284" s="37" t="str">
        <f t="shared" si="27"/>
        <v xml:space="preserve">Kingston </v>
      </c>
      <c r="C284" s="37">
        <f t="shared" si="26"/>
        <v>3.3767448158776068</v>
      </c>
      <c r="D284" s="37">
        <f t="shared" si="26"/>
        <v>25.955927139887489</v>
      </c>
      <c r="E284" s="37">
        <f t="shared" si="26"/>
        <v>93.814019186260111</v>
      </c>
      <c r="F284" s="37">
        <f t="shared" si="26"/>
        <v>133.75236844619883</v>
      </c>
      <c r="G284" s="37">
        <f t="shared" si="26"/>
        <v>69.033164907691742</v>
      </c>
      <c r="H284" s="37">
        <f t="shared" si="26"/>
        <v>14.579613661407489</v>
      </c>
      <c r="I284" s="37">
        <f t="shared" si="26"/>
        <v>0</v>
      </c>
      <c r="J284" s="37">
        <f t="shared" si="26"/>
        <v>59.092192568427649</v>
      </c>
    </row>
    <row r="285" spans="1:10" x14ac:dyDescent="0.4">
      <c r="A285" s="37">
        <v>8</v>
      </c>
      <c r="B285" s="37" t="str">
        <f t="shared" si="27"/>
        <v xml:space="preserve">Kingston </v>
      </c>
      <c r="C285" s="37">
        <f t="shared" si="26"/>
        <v>5.5097990429057733</v>
      </c>
      <c r="D285" s="37">
        <f t="shared" si="26"/>
        <v>25.470549029934581</v>
      </c>
      <c r="E285" s="37">
        <f t="shared" si="26"/>
        <v>93.879070798027939</v>
      </c>
      <c r="F285" s="37">
        <f t="shared" si="26"/>
        <v>142.89568285352314</v>
      </c>
      <c r="G285" s="37">
        <f t="shared" si="26"/>
        <v>79.241180433645468</v>
      </c>
      <c r="H285" s="37">
        <f t="shared" si="26"/>
        <v>15.237884250370371</v>
      </c>
      <c r="I285" s="37">
        <f t="shared" si="26"/>
        <v>0</v>
      </c>
      <c r="J285" s="37">
        <f t="shared" si="26"/>
        <v>62.753477683488214</v>
      </c>
    </row>
    <row r="286" spans="1:10" x14ac:dyDescent="0.4">
      <c r="A286" s="37">
        <v>9</v>
      </c>
      <c r="B286" s="37" t="str">
        <f t="shared" si="27"/>
        <v xml:space="preserve">Kingston </v>
      </c>
      <c r="C286" s="37">
        <f t="shared" si="26"/>
        <v>3.3336041285975577</v>
      </c>
      <c r="D286" s="37">
        <f t="shared" si="26"/>
        <v>29.576544301644166</v>
      </c>
      <c r="E286" s="37">
        <f t="shared" si="26"/>
        <v>89.634278984368237</v>
      </c>
      <c r="F286" s="37">
        <f t="shared" si="26"/>
        <v>154.36401981290848</v>
      </c>
      <c r="G286" s="37">
        <f t="shared" si="26"/>
        <v>86.733302054673416</v>
      </c>
      <c r="H286" s="37">
        <f t="shared" si="26"/>
        <v>17.119006303999118</v>
      </c>
      <c r="I286" s="37">
        <f t="shared" si="26"/>
        <v>0</v>
      </c>
      <c r="J286" s="37">
        <f t="shared" si="26"/>
        <v>65.647578766630858</v>
      </c>
    </row>
    <row r="287" spans="1:10" x14ac:dyDescent="0.4">
      <c r="A287" s="37">
        <v>10</v>
      </c>
      <c r="B287" s="37" t="str">
        <f t="shared" si="27"/>
        <v xml:space="preserve">Kingston </v>
      </c>
      <c r="C287" s="37">
        <f t="shared" si="26"/>
        <v>3.3136590892400712</v>
      </c>
      <c r="D287" s="37">
        <f t="shared" si="26"/>
        <v>23.130441867623919</v>
      </c>
      <c r="E287" s="37">
        <f t="shared" si="26"/>
        <v>92.856939160246668</v>
      </c>
      <c r="F287" s="37">
        <f t="shared" si="26"/>
        <v>153.23143965357323</v>
      </c>
      <c r="G287" s="37">
        <f t="shared" si="26"/>
        <v>94.301583548263991</v>
      </c>
      <c r="H287" s="37">
        <f t="shared" si="26"/>
        <v>17.281794776232644</v>
      </c>
      <c r="I287" s="37">
        <f t="shared" si="26"/>
        <v>0</v>
      </c>
      <c r="J287" s="37">
        <f t="shared" si="26"/>
        <v>65.794258825354191</v>
      </c>
    </row>
    <row r="288" spans="1:10" x14ac:dyDescent="0.4">
      <c r="A288" s="37">
        <v>11</v>
      </c>
      <c r="B288" s="37" t="str">
        <f t="shared" si="27"/>
        <v xml:space="preserve">Kingston </v>
      </c>
      <c r="C288" s="37">
        <f t="shared" si="26"/>
        <v>5.6740830745588182</v>
      </c>
      <c r="D288" s="37">
        <f t="shared" si="26"/>
        <v>18.81931934422343</v>
      </c>
      <c r="E288" s="37">
        <f t="shared" si="26"/>
        <v>96.666727927527475</v>
      </c>
      <c r="F288" s="37">
        <f t="shared" si="26"/>
        <v>147.31914309736757</v>
      </c>
      <c r="G288" s="37">
        <f t="shared" si="26"/>
        <v>87.622407057277641</v>
      </c>
      <c r="H288" s="37">
        <f t="shared" si="26"/>
        <v>17.462558005938206</v>
      </c>
      <c r="I288" s="37">
        <f t="shared" si="26"/>
        <v>0.56165048562288344</v>
      </c>
      <c r="J288" s="37">
        <f t="shared" si="26"/>
        <v>63.894615798507665</v>
      </c>
    </row>
    <row r="289" spans="1:10" x14ac:dyDescent="0.4">
      <c r="A289" s="37">
        <v>12</v>
      </c>
      <c r="B289" s="37" t="str">
        <f t="shared" si="27"/>
        <v xml:space="preserve">Kingston </v>
      </c>
      <c r="C289" s="37">
        <f t="shared" si="26"/>
        <v>4.0099068286354527</v>
      </c>
      <c r="D289" s="37">
        <f t="shared" si="26"/>
        <v>21.704725299570427</v>
      </c>
      <c r="E289" s="37">
        <f t="shared" si="26"/>
        <v>105.13608428446005</v>
      </c>
      <c r="F289" s="37">
        <f t="shared" si="26"/>
        <v>134.58325598663447</v>
      </c>
      <c r="G289" s="37">
        <f t="shared" si="26"/>
        <v>86.222065810311463</v>
      </c>
      <c r="H289" s="37">
        <f t="shared" si="26"/>
        <v>21.675619639996231</v>
      </c>
      <c r="I289" s="37">
        <f t="shared" si="26"/>
        <v>2.7731009210656632</v>
      </c>
      <c r="J289" s="37">
        <f t="shared" si="26"/>
        <v>65.41866594579983</v>
      </c>
    </row>
    <row r="290" spans="1:10" x14ac:dyDescent="0.4">
      <c r="A290" s="37">
        <v>13</v>
      </c>
      <c r="B290" s="37" t="str">
        <f t="shared" si="27"/>
        <v xml:space="preserve">Kingston </v>
      </c>
      <c r="C290" s="37">
        <f t="shared" si="26"/>
        <v>4.8026146925704634</v>
      </c>
      <c r="D290" s="37">
        <f t="shared" si="26"/>
        <v>20.80202472447564</v>
      </c>
      <c r="E290" s="37">
        <f t="shared" si="26"/>
        <v>77.829140616279773</v>
      </c>
      <c r="F290" s="37">
        <f t="shared" si="26"/>
        <v>140.00551755702</v>
      </c>
      <c r="G290" s="37">
        <f t="shared" si="26"/>
        <v>88.405600105601593</v>
      </c>
      <c r="H290" s="37">
        <f t="shared" si="26"/>
        <v>17.304459765003397</v>
      </c>
      <c r="I290" s="37">
        <f t="shared" si="26"/>
        <v>2.0835014465903043</v>
      </c>
      <c r="J290" s="37">
        <f t="shared" si="26"/>
        <v>61.349314376875668</v>
      </c>
    </row>
    <row r="297" spans="1:10" x14ac:dyDescent="0.4">
      <c r="B297" s="37">
        <v>2</v>
      </c>
      <c r="C297" s="37">
        <v>3</v>
      </c>
      <c r="D297" s="37">
        <v>4</v>
      </c>
      <c r="E297" s="37">
        <v>5</v>
      </c>
      <c r="F297" s="37">
        <v>6</v>
      </c>
      <c r="G297" s="37">
        <v>7</v>
      </c>
      <c r="H297" s="37">
        <v>8</v>
      </c>
      <c r="I297" s="37">
        <v>9</v>
      </c>
      <c r="J297" s="37">
        <v>10</v>
      </c>
    </row>
    <row r="298" spans="1:10" x14ac:dyDescent="0.4">
      <c r="A298" s="37">
        <v>1</v>
      </c>
      <c r="B298" s="37" t="str">
        <f>VLOOKUP(17,$A$3:$DZ$35,B$37+10*$A298-10)</f>
        <v xml:space="preserve">Knox </v>
      </c>
      <c r="C298" s="37">
        <f t="shared" ref="C298:J310" si="28">VLOOKUP(17,$A$3:$DZ$35,C$37+10*$A298-10)</f>
        <v>5.9204327788706363</v>
      </c>
      <c r="D298" s="37">
        <f t="shared" si="28"/>
        <v>40.637977352621895</v>
      </c>
      <c r="E298" s="37">
        <f t="shared" si="28"/>
        <v>135.75155844252504</v>
      </c>
      <c r="F298" s="37">
        <f t="shared" si="28"/>
        <v>112.98635366263851</v>
      </c>
      <c r="G298" s="37">
        <f t="shared" si="28"/>
        <v>48.07922801791775</v>
      </c>
      <c r="H298" s="37">
        <f t="shared" si="28"/>
        <v>6.971958067485013</v>
      </c>
      <c r="I298" s="37" t="str">
        <f t="shared" si="28"/>
        <v xml:space="preserve"> </v>
      </c>
      <c r="J298" s="37">
        <f t="shared" si="28"/>
        <v>57.438547605069928</v>
      </c>
    </row>
    <row r="299" spans="1:10" x14ac:dyDescent="0.4">
      <c r="A299" s="37">
        <v>2</v>
      </c>
      <c r="B299" s="37" t="str">
        <f t="shared" ref="B299:B310" si="29">VLOOKUP(17,$A$3:$DZ$35,B$37+10*$A299-10)</f>
        <v xml:space="preserve">Knox </v>
      </c>
      <c r="C299" s="37">
        <f t="shared" si="28"/>
        <v>6.981479573956153</v>
      </c>
      <c r="D299" s="37">
        <f t="shared" si="28"/>
        <v>33.333317318761878</v>
      </c>
      <c r="E299" s="37">
        <f t="shared" si="28"/>
        <v>133.89349728523104</v>
      </c>
      <c r="F299" s="37">
        <f t="shared" si="28"/>
        <v>127.06873717904176</v>
      </c>
      <c r="G299" s="37">
        <f t="shared" si="28"/>
        <v>44.034745258709677</v>
      </c>
      <c r="H299" s="37">
        <f t="shared" si="28"/>
        <v>7.3219643867101594</v>
      </c>
      <c r="I299" s="37">
        <f t="shared" si="28"/>
        <v>0</v>
      </c>
      <c r="J299" s="37">
        <f t="shared" si="28"/>
        <v>57.874638140685846</v>
      </c>
    </row>
    <row r="300" spans="1:10" x14ac:dyDescent="0.4">
      <c r="A300" s="37">
        <v>3</v>
      </c>
      <c r="B300" s="37" t="str">
        <f t="shared" si="29"/>
        <v xml:space="preserve">Knox </v>
      </c>
      <c r="C300" s="37">
        <f t="shared" si="28"/>
        <v>5.537197463606323</v>
      </c>
      <c r="D300" s="37">
        <f t="shared" si="28"/>
        <v>37.511164036915751</v>
      </c>
      <c r="E300" s="37">
        <f t="shared" si="28"/>
        <v>109.89226248775711</v>
      </c>
      <c r="F300" s="37">
        <f t="shared" si="28"/>
        <v>123.29836122431284</v>
      </c>
      <c r="G300" s="37">
        <f t="shared" si="28"/>
        <v>49.874055415617129</v>
      </c>
      <c r="H300" s="37">
        <f t="shared" si="28"/>
        <v>5.8386854616732</v>
      </c>
      <c r="I300" s="37">
        <f t="shared" si="28"/>
        <v>0</v>
      </c>
      <c r="J300" s="37">
        <f t="shared" si="28"/>
        <v>54.516109749536731</v>
      </c>
    </row>
    <row r="301" spans="1:10" x14ac:dyDescent="0.4">
      <c r="A301" s="37">
        <v>4</v>
      </c>
      <c r="B301" s="37" t="str">
        <f t="shared" si="29"/>
        <v xml:space="preserve">Knox </v>
      </c>
      <c r="C301" s="37">
        <f t="shared" si="28"/>
        <v>6.0597510230953473</v>
      </c>
      <c r="D301" s="37">
        <f t="shared" si="28"/>
        <v>31.587222988993283</v>
      </c>
      <c r="E301" s="37">
        <f t="shared" si="28"/>
        <v>120.73042453211515</v>
      </c>
      <c r="F301" s="37">
        <f t="shared" si="28"/>
        <v>135.58986730531549</v>
      </c>
      <c r="G301" s="37">
        <f t="shared" si="28"/>
        <v>54.400516827278494</v>
      </c>
      <c r="H301" s="37">
        <f t="shared" si="28"/>
        <v>9.3650438534869078</v>
      </c>
      <c r="I301" s="37">
        <f t="shared" si="28"/>
        <v>0</v>
      </c>
      <c r="J301" s="37">
        <f t="shared" si="28"/>
        <v>58.690520602229725</v>
      </c>
    </row>
    <row r="302" spans="1:10" x14ac:dyDescent="0.4">
      <c r="A302" s="37">
        <v>5</v>
      </c>
      <c r="B302" s="37" t="str">
        <f t="shared" si="29"/>
        <v xml:space="preserve">Knox </v>
      </c>
      <c r="C302" s="37">
        <f t="shared" si="28"/>
        <v>4.8016362659278773</v>
      </c>
      <c r="D302" s="37">
        <f t="shared" si="28"/>
        <v>33.36245944032224</v>
      </c>
      <c r="E302" s="37">
        <f t="shared" si="28"/>
        <v>107.61388846983232</v>
      </c>
      <c r="F302" s="37">
        <f t="shared" si="28"/>
        <v>143.93016109728887</v>
      </c>
      <c r="G302" s="37">
        <f t="shared" si="28"/>
        <v>54.224006319337597</v>
      </c>
      <c r="H302" s="37">
        <f t="shared" si="28"/>
        <v>10.226547563449405</v>
      </c>
      <c r="I302" s="37">
        <f t="shared" si="28"/>
        <v>0.52022608141520399</v>
      </c>
      <c r="J302" s="37">
        <f t="shared" si="28"/>
        <v>58.14110033999151</v>
      </c>
    </row>
    <row r="303" spans="1:10" x14ac:dyDescent="0.4">
      <c r="A303" s="37">
        <v>6</v>
      </c>
      <c r="B303" s="37" t="str">
        <f t="shared" si="29"/>
        <v xml:space="preserve">Knox </v>
      </c>
      <c r="C303" s="37">
        <f t="shared" si="28"/>
        <v>6.0333166151809703</v>
      </c>
      <c r="D303" s="37">
        <f t="shared" si="28"/>
        <v>26.850823308031732</v>
      </c>
      <c r="E303" s="37">
        <f t="shared" si="28"/>
        <v>110.60767958495703</v>
      </c>
      <c r="F303" s="37">
        <f t="shared" si="28"/>
        <v>130.67954980912691</v>
      </c>
      <c r="G303" s="37">
        <f t="shared" si="28"/>
        <v>53.877021159979925</v>
      </c>
      <c r="H303" s="37">
        <f t="shared" si="28"/>
        <v>7.5629602903717199</v>
      </c>
      <c r="I303" s="37">
        <f t="shared" si="28"/>
        <v>0.51638797345437193</v>
      </c>
      <c r="J303" s="37">
        <f t="shared" si="28"/>
        <v>54.799203267676347</v>
      </c>
    </row>
    <row r="304" spans="1:10" x14ac:dyDescent="0.4">
      <c r="A304" s="37">
        <v>7</v>
      </c>
      <c r="B304" s="37" t="str">
        <f t="shared" si="29"/>
        <v xml:space="preserve">Knox </v>
      </c>
      <c r="C304" s="37">
        <f t="shared" si="28"/>
        <v>6.3743142800807373</v>
      </c>
      <c r="D304" s="37">
        <f t="shared" si="28"/>
        <v>31.484172842744982</v>
      </c>
      <c r="E304" s="37">
        <f t="shared" si="28"/>
        <v>97.609668207379897</v>
      </c>
      <c r="F304" s="37">
        <f t="shared" si="28"/>
        <v>132.9665020453977</v>
      </c>
      <c r="G304" s="37">
        <f t="shared" si="28"/>
        <v>66.272719359303309</v>
      </c>
      <c r="H304" s="37">
        <f t="shared" si="28"/>
        <v>7.75032527212191</v>
      </c>
      <c r="I304" s="37">
        <f t="shared" si="28"/>
        <v>0</v>
      </c>
      <c r="J304" s="37">
        <f t="shared" si="28"/>
        <v>55.895800161245113</v>
      </c>
    </row>
    <row r="305" spans="1:10" x14ac:dyDescent="0.4">
      <c r="A305" s="37">
        <v>8</v>
      </c>
      <c r="B305" s="37" t="str">
        <f t="shared" si="29"/>
        <v xml:space="preserve">Knox </v>
      </c>
      <c r="C305" s="37">
        <f t="shared" si="28"/>
        <v>5.4770725552730832</v>
      </c>
      <c r="D305" s="37">
        <f t="shared" si="28"/>
        <v>32.264187952157492</v>
      </c>
      <c r="E305" s="37">
        <f t="shared" si="28"/>
        <v>98.416473197073074</v>
      </c>
      <c r="F305" s="37">
        <f t="shared" si="28"/>
        <v>131.05762068365155</v>
      </c>
      <c r="G305" s="37">
        <f t="shared" si="28"/>
        <v>59.823923808484722</v>
      </c>
      <c r="H305" s="37">
        <f t="shared" si="28"/>
        <v>9.9655118009319068</v>
      </c>
      <c r="I305" s="37">
        <f t="shared" si="28"/>
        <v>0</v>
      </c>
      <c r="J305" s="37">
        <f t="shared" si="28"/>
        <v>54.708358562339832</v>
      </c>
    </row>
    <row r="306" spans="1:10" x14ac:dyDescent="0.4">
      <c r="A306" s="37">
        <v>9</v>
      </c>
      <c r="B306" s="37" t="str">
        <f t="shared" si="29"/>
        <v xml:space="preserve">Knox </v>
      </c>
      <c r="C306" s="37">
        <f t="shared" si="28"/>
        <v>6.4051638436467524</v>
      </c>
      <c r="D306" s="37">
        <f t="shared" si="28"/>
        <v>32.154560263505651</v>
      </c>
      <c r="E306" s="37">
        <f t="shared" si="28"/>
        <v>105.26563174984804</v>
      </c>
      <c r="F306" s="37">
        <f t="shared" si="28"/>
        <v>139.70420420704934</v>
      </c>
      <c r="G306" s="37">
        <f t="shared" si="28"/>
        <v>65.463761950978991</v>
      </c>
      <c r="H306" s="37">
        <f t="shared" si="28"/>
        <v>10.681786834836812</v>
      </c>
      <c r="I306" s="37">
        <f t="shared" si="28"/>
        <v>0</v>
      </c>
      <c r="J306" s="37">
        <f t="shared" si="28"/>
        <v>58.373600166526082</v>
      </c>
    </row>
    <row r="307" spans="1:10" x14ac:dyDescent="0.4">
      <c r="A307" s="37">
        <v>10</v>
      </c>
      <c r="B307" s="37" t="str">
        <f t="shared" si="29"/>
        <v xml:space="preserve">Knox </v>
      </c>
      <c r="C307" s="37">
        <f t="shared" si="28"/>
        <v>8.4214715538148699</v>
      </c>
      <c r="D307" s="37">
        <f t="shared" si="28"/>
        <v>30.913419659036872</v>
      </c>
      <c r="E307" s="37">
        <f t="shared" si="28"/>
        <v>111.90647615668938</v>
      </c>
      <c r="F307" s="37">
        <f t="shared" si="28"/>
        <v>131.71273844229501</v>
      </c>
      <c r="G307" s="37">
        <f t="shared" si="28"/>
        <v>69.704124274351827</v>
      </c>
      <c r="H307" s="37">
        <f t="shared" si="28"/>
        <v>7.9995086737940539</v>
      </c>
      <c r="I307" s="37">
        <f t="shared" si="28"/>
        <v>1.0251666674324689</v>
      </c>
      <c r="J307" s="37">
        <f t="shared" si="28"/>
        <v>58.641917947115481</v>
      </c>
    </row>
    <row r="308" spans="1:10" x14ac:dyDescent="0.4">
      <c r="A308" s="37">
        <v>11</v>
      </c>
      <c r="B308" s="37" t="str">
        <f t="shared" si="29"/>
        <v xml:space="preserve">Knox </v>
      </c>
      <c r="C308" s="37">
        <f t="shared" si="28"/>
        <v>5.2852284370415692</v>
      </c>
      <c r="D308" s="37">
        <f t="shared" si="28"/>
        <v>29.653472960060075</v>
      </c>
      <c r="E308" s="37">
        <f t="shared" si="28"/>
        <v>92.533315239209458</v>
      </c>
      <c r="F308" s="37">
        <f t="shared" si="28"/>
        <v>133.77651495029679</v>
      </c>
      <c r="G308" s="37">
        <f t="shared" si="28"/>
        <v>68.707821134236411</v>
      </c>
      <c r="H308" s="37">
        <f t="shared" si="28"/>
        <v>11.88163439251533</v>
      </c>
      <c r="I308" s="37">
        <f t="shared" si="28"/>
        <v>1.0079682609446061</v>
      </c>
      <c r="J308" s="37">
        <f t="shared" si="28"/>
        <v>55.769173224686448</v>
      </c>
    </row>
    <row r="309" spans="1:10" x14ac:dyDescent="0.4">
      <c r="A309" s="37">
        <v>12</v>
      </c>
      <c r="B309" s="37" t="str">
        <f t="shared" si="29"/>
        <v xml:space="preserve">Knox </v>
      </c>
      <c r="C309" s="37">
        <f t="shared" si="28"/>
        <v>4.5489006823351019</v>
      </c>
      <c r="D309" s="37">
        <f t="shared" si="28"/>
        <v>26.598651849152851</v>
      </c>
      <c r="E309" s="37">
        <f t="shared" si="28"/>
        <v>103.9121059657049</v>
      </c>
      <c r="F309" s="37">
        <f t="shared" si="28"/>
        <v>140.12251148545178</v>
      </c>
      <c r="G309" s="37">
        <f t="shared" si="28"/>
        <v>61.411074693807137</v>
      </c>
      <c r="H309" s="37">
        <f t="shared" si="28"/>
        <v>13.890065215550097</v>
      </c>
      <c r="I309" s="37">
        <f t="shared" si="28"/>
        <v>1.678556441460344</v>
      </c>
      <c r="J309" s="37">
        <f t="shared" si="28"/>
        <v>55.962791817812366</v>
      </c>
    </row>
    <row r="310" spans="1:10" x14ac:dyDescent="0.4">
      <c r="A310" s="37">
        <v>13</v>
      </c>
      <c r="B310" s="37" t="str">
        <f t="shared" si="29"/>
        <v xml:space="preserve">Knox </v>
      </c>
      <c r="C310" s="37">
        <f t="shared" si="28"/>
        <v>3.9489800429883624</v>
      </c>
      <c r="D310" s="37">
        <f t="shared" si="28"/>
        <v>22.655680359314097</v>
      </c>
      <c r="E310" s="37">
        <f t="shared" si="28"/>
        <v>78.300460675249681</v>
      </c>
      <c r="F310" s="37">
        <f t="shared" si="28"/>
        <v>138.14371769490188</v>
      </c>
      <c r="G310" s="37">
        <f t="shared" si="28"/>
        <v>73.345019450894043</v>
      </c>
      <c r="H310" s="37">
        <f t="shared" si="28"/>
        <v>14.434292409096729</v>
      </c>
      <c r="I310" s="37">
        <f t="shared" si="28"/>
        <v>0.83374721110465255</v>
      </c>
      <c r="J310" s="37">
        <f t="shared" si="28"/>
        <v>52.762466952418286</v>
      </c>
    </row>
    <row r="317" spans="1:10" x14ac:dyDescent="0.4">
      <c r="B317" s="37">
        <v>2</v>
      </c>
      <c r="C317" s="37">
        <v>3</v>
      </c>
      <c r="D317" s="37">
        <v>4</v>
      </c>
      <c r="E317" s="37">
        <v>5</v>
      </c>
      <c r="F317" s="37">
        <v>6</v>
      </c>
      <c r="G317" s="37">
        <v>7</v>
      </c>
      <c r="H317" s="37">
        <v>8</v>
      </c>
      <c r="I317" s="37">
        <v>9</v>
      </c>
      <c r="J317" s="37">
        <v>10</v>
      </c>
    </row>
    <row r="318" spans="1:10" x14ac:dyDescent="0.4">
      <c r="A318" s="37">
        <v>1</v>
      </c>
      <c r="B318" s="37" t="str">
        <f>VLOOKUP(18,$A$3:$DZ$35,B$37+10*$A318-10)</f>
        <v xml:space="preserve">Manningham </v>
      </c>
      <c r="C318" s="37">
        <f t="shared" ref="C318:J330" si="30">VLOOKUP(18,$A$3:$DZ$35,C$37+10*$A318-10)</f>
        <v>1.2443541796187529</v>
      </c>
      <c r="D318" s="37">
        <f t="shared" si="30"/>
        <v>12.170262348637729</v>
      </c>
      <c r="E318" s="37">
        <f t="shared" si="30"/>
        <v>68.592809790267268</v>
      </c>
      <c r="F318" s="37">
        <f t="shared" si="30"/>
        <v>104.82621654186603</v>
      </c>
      <c r="G318" s="37">
        <f t="shared" si="30"/>
        <v>61.052128429846917</v>
      </c>
      <c r="H318" s="37">
        <f t="shared" si="30"/>
        <v>9.2774655715027681</v>
      </c>
      <c r="I318" s="37">
        <f t="shared" si="30"/>
        <v>0.76118514743427812</v>
      </c>
      <c r="J318" s="37">
        <f t="shared" si="30"/>
        <v>42.455172353673717</v>
      </c>
    </row>
    <row r="319" spans="1:10" x14ac:dyDescent="0.4">
      <c r="A319" s="37">
        <v>2</v>
      </c>
      <c r="B319" s="37" t="str">
        <f t="shared" ref="B319:B330" si="31">VLOOKUP(18,$A$3:$DZ$35,B$37+10*$A319-10)</f>
        <v xml:space="preserve">Manningham </v>
      </c>
      <c r="C319" s="37">
        <f t="shared" si="30"/>
        <v>1.7427786667157552</v>
      </c>
      <c r="D319" s="37">
        <f t="shared" si="30"/>
        <v>13.258771716569056</v>
      </c>
      <c r="E319" s="37">
        <f t="shared" si="30"/>
        <v>73.785538796215832</v>
      </c>
      <c r="F319" s="37">
        <f t="shared" si="30"/>
        <v>124.93519304870793</v>
      </c>
      <c r="G319" s="37">
        <f t="shared" si="30"/>
        <v>61.99424610140553</v>
      </c>
      <c r="H319" s="37">
        <f t="shared" si="30"/>
        <v>12.102953216025478</v>
      </c>
      <c r="I319" s="37">
        <f t="shared" si="30"/>
        <v>0</v>
      </c>
      <c r="J319" s="37">
        <f t="shared" si="30"/>
        <v>47.244514927624863</v>
      </c>
    </row>
    <row r="320" spans="1:10" x14ac:dyDescent="0.4">
      <c r="A320" s="37">
        <v>3</v>
      </c>
      <c r="B320" s="37" t="str">
        <f t="shared" si="31"/>
        <v xml:space="preserve">Manningham </v>
      </c>
      <c r="C320" s="37">
        <f t="shared" si="30"/>
        <v>1.9925280199252802</v>
      </c>
      <c r="D320" s="37">
        <f t="shared" si="30"/>
        <v>13.103187602368653</v>
      </c>
      <c r="E320" s="37">
        <f t="shared" si="30"/>
        <v>69.751662369385258</v>
      </c>
      <c r="F320" s="37">
        <f t="shared" si="30"/>
        <v>116.81643132220795</v>
      </c>
      <c r="G320" s="37">
        <f t="shared" si="30"/>
        <v>55.310013890642757</v>
      </c>
      <c r="H320" s="37">
        <f t="shared" si="30"/>
        <v>10.560422416896674</v>
      </c>
      <c r="I320" s="37">
        <f t="shared" si="30"/>
        <v>0.74156470152020759</v>
      </c>
      <c r="J320" s="37">
        <f t="shared" si="30"/>
        <v>43.817805732618517</v>
      </c>
    </row>
    <row r="321" spans="1:10" x14ac:dyDescent="0.4">
      <c r="A321" s="37">
        <v>4</v>
      </c>
      <c r="B321" s="37" t="str">
        <f t="shared" si="31"/>
        <v xml:space="preserve">Manningham </v>
      </c>
      <c r="C321" s="37">
        <f t="shared" si="30"/>
        <v>2.7408007066832458</v>
      </c>
      <c r="D321" s="37">
        <f t="shared" si="30"/>
        <v>11.930004944663317</v>
      </c>
      <c r="E321" s="37">
        <f t="shared" si="30"/>
        <v>62.991752738344289</v>
      </c>
      <c r="F321" s="37">
        <f t="shared" si="30"/>
        <v>133.71647524665897</v>
      </c>
      <c r="G321" s="37">
        <f t="shared" si="30"/>
        <v>72.592092434788128</v>
      </c>
      <c r="H321" s="37">
        <f t="shared" si="30"/>
        <v>11.423738392765108</v>
      </c>
      <c r="I321" s="37">
        <f t="shared" si="30"/>
        <v>0.73212895736614325</v>
      </c>
      <c r="J321" s="37">
        <f t="shared" si="30"/>
        <v>48.371320256281123</v>
      </c>
    </row>
    <row r="322" spans="1:10" x14ac:dyDescent="0.4">
      <c r="A322" s="37">
        <v>5</v>
      </c>
      <c r="B322" s="37" t="str">
        <f t="shared" si="31"/>
        <v xml:space="preserve">Manningham </v>
      </c>
      <c r="C322" s="37">
        <f t="shared" si="30"/>
        <v>0.74778442620082908</v>
      </c>
      <c r="D322" s="37">
        <f t="shared" si="30"/>
        <v>10.483808248340402</v>
      </c>
      <c r="E322" s="37">
        <f t="shared" si="30"/>
        <v>54.138555768020737</v>
      </c>
      <c r="F322" s="37">
        <f t="shared" si="30"/>
        <v>146.06206005188395</v>
      </c>
      <c r="G322" s="37">
        <f t="shared" si="30"/>
        <v>61.17885141503637</v>
      </c>
      <c r="H322" s="37">
        <f t="shared" si="30"/>
        <v>11.092613498438139</v>
      </c>
      <c r="I322" s="37">
        <f t="shared" si="30"/>
        <v>0</v>
      </c>
      <c r="J322" s="37">
        <f t="shared" si="30"/>
        <v>46.121093918504265</v>
      </c>
    </row>
    <row r="323" spans="1:10" x14ac:dyDescent="0.4">
      <c r="A323" s="37">
        <v>6</v>
      </c>
      <c r="B323" s="37" t="str">
        <f t="shared" si="31"/>
        <v xml:space="preserve">Manningham </v>
      </c>
      <c r="C323" s="37">
        <f t="shared" si="30"/>
        <v>0.9974373078363461</v>
      </c>
      <c r="D323" s="37">
        <f t="shared" si="30"/>
        <v>12.107351692347232</v>
      </c>
      <c r="E323" s="37">
        <f t="shared" si="30"/>
        <v>67.465772211107691</v>
      </c>
      <c r="F323" s="37">
        <f t="shared" si="30"/>
        <v>141.10620229630334</v>
      </c>
      <c r="G323" s="37">
        <f t="shared" si="30"/>
        <v>70.217971328893157</v>
      </c>
      <c r="H323" s="37">
        <f t="shared" si="30"/>
        <v>12.405406794559728</v>
      </c>
      <c r="I323" s="37">
        <f t="shared" si="30"/>
        <v>0.71395996009354279</v>
      </c>
      <c r="J323" s="37">
        <f t="shared" si="30"/>
        <v>49.378246684812872</v>
      </c>
    </row>
    <row r="324" spans="1:10" x14ac:dyDescent="0.4">
      <c r="A324" s="37">
        <v>7</v>
      </c>
      <c r="B324" s="37" t="str">
        <f t="shared" si="31"/>
        <v xml:space="preserve">Manningham </v>
      </c>
      <c r="C324" s="37">
        <f t="shared" si="30"/>
        <v>1.2472862768722059</v>
      </c>
      <c r="D324" s="37">
        <f t="shared" si="30"/>
        <v>15.052872225238131</v>
      </c>
      <c r="E324" s="37">
        <f t="shared" si="30"/>
        <v>57.617922822501129</v>
      </c>
      <c r="F324" s="37">
        <f t="shared" si="30"/>
        <v>132.49100478007571</v>
      </c>
      <c r="G324" s="37">
        <f t="shared" si="30"/>
        <v>74.028140102499009</v>
      </c>
      <c r="H324" s="37">
        <f t="shared" si="30"/>
        <v>14.857435127122194</v>
      </c>
      <c r="I324" s="37">
        <f t="shared" si="30"/>
        <v>0</v>
      </c>
      <c r="J324" s="37">
        <f t="shared" si="30"/>
        <v>48.014593777514335</v>
      </c>
    </row>
    <row r="325" spans="1:10" x14ac:dyDescent="0.4">
      <c r="A325" s="37">
        <v>8</v>
      </c>
      <c r="B325" s="37" t="str">
        <f t="shared" si="31"/>
        <v xml:space="preserve">Manningham </v>
      </c>
      <c r="C325" s="37">
        <f t="shared" si="30"/>
        <v>1.2477763036846252</v>
      </c>
      <c r="D325" s="37">
        <f t="shared" si="30"/>
        <v>12.551541180036265</v>
      </c>
      <c r="E325" s="37">
        <f t="shared" si="30"/>
        <v>62.170863606815878</v>
      </c>
      <c r="F325" s="37">
        <f t="shared" si="30"/>
        <v>125.83210075915748</v>
      </c>
      <c r="G325" s="37">
        <f t="shared" si="30"/>
        <v>72.97449664632471</v>
      </c>
      <c r="H325" s="37">
        <f t="shared" si="30"/>
        <v>15.427534536129397</v>
      </c>
      <c r="I325" s="37">
        <f t="shared" si="30"/>
        <v>0</v>
      </c>
      <c r="J325" s="37">
        <f t="shared" si="30"/>
        <v>46.986942860884099</v>
      </c>
    </row>
    <row r="326" spans="1:10" x14ac:dyDescent="0.4">
      <c r="A326" s="37">
        <v>9</v>
      </c>
      <c r="B326" s="37" t="str">
        <f t="shared" si="31"/>
        <v xml:space="preserve">Manningham </v>
      </c>
      <c r="C326" s="37">
        <f t="shared" si="30"/>
        <v>1.5063657999075388</v>
      </c>
      <c r="D326" s="37">
        <f t="shared" si="30"/>
        <v>9.4040047003378238</v>
      </c>
      <c r="E326" s="37">
        <f t="shared" si="30"/>
        <v>68.853398953958518</v>
      </c>
      <c r="F326" s="37">
        <f t="shared" si="30"/>
        <v>140.13843911778119</v>
      </c>
      <c r="G326" s="37">
        <f t="shared" si="30"/>
        <v>78.580947257553234</v>
      </c>
      <c r="H326" s="37">
        <f t="shared" si="30"/>
        <v>13.888966710060663</v>
      </c>
      <c r="I326" s="37">
        <f t="shared" si="30"/>
        <v>0</v>
      </c>
      <c r="J326" s="37">
        <f t="shared" si="30"/>
        <v>49.90723231234913</v>
      </c>
    </row>
    <row r="327" spans="1:10" x14ac:dyDescent="0.4">
      <c r="A327" s="37">
        <v>10</v>
      </c>
      <c r="B327" s="37" t="str">
        <f t="shared" si="31"/>
        <v xml:space="preserve">Manningham </v>
      </c>
      <c r="C327" s="37">
        <f t="shared" si="30"/>
        <v>2.5258495238311922</v>
      </c>
      <c r="D327" s="37">
        <f t="shared" si="30"/>
        <v>8.3505540309282615</v>
      </c>
      <c r="E327" s="37">
        <f t="shared" si="30"/>
        <v>66.129081802576593</v>
      </c>
      <c r="F327" s="37">
        <f t="shared" si="30"/>
        <v>127.18144496241391</v>
      </c>
      <c r="G327" s="37">
        <f t="shared" si="30"/>
        <v>79.286302502982238</v>
      </c>
      <c r="H327" s="37">
        <f t="shared" si="30"/>
        <v>14.830758639219216</v>
      </c>
      <c r="I327" s="37">
        <f t="shared" si="30"/>
        <v>0.68342169196801694</v>
      </c>
      <c r="J327" s="37">
        <f t="shared" si="30"/>
        <v>47.543492650490869</v>
      </c>
    </row>
    <row r="328" spans="1:10" x14ac:dyDescent="0.4">
      <c r="A328" s="37">
        <v>11</v>
      </c>
      <c r="B328" s="37" t="str">
        <f t="shared" si="31"/>
        <v xml:space="preserve">Manningham </v>
      </c>
      <c r="C328" s="37">
        <f t="shared" si="30"/>
        <v>0</v>
      </c>
      <c r="D328" s="37">
        <f t="shared" si="30"/>
        <v>10.024728865431076</v>
      </c>
      <c r="E328" s="37">
        <f t="shared" si="30"/>
        <v>66.696446517150179</v>
      </c>
      <c r="F328" s="37">
        <f t="shared" si="30"/>
        <v>133.22960008937451</v>
      </c>
      <c r="G328" s="37">
        <f t="shared" si="30"/>
        <v>72.313124313660609</v>
      </c>
      <c r="H328" s="37">
        <f t="shared" si="30"/>
        <v>14.393684309461378</v>
      </c>
      <c r="I328" s="37">
        <f t="shared" si="30"/>
        <v>0.89757389286794265</v>
      </c>
      <c r="J328" s="37">
        <f t="shared" si="30"/>
        <v>46.999194161424974</v>
      </c>
    </row>
    <row r="329" spans="1:10" x14ac:dyDescent="0.4">
      <c r="A329" s="37">
        <v>12</v>
      </c>
      <c r="B329" s="37" t="str">
        <f t="shared" si="31"/>
        <v xml:space="preserve">Manningham </v>
      </c>
      <c r="C329" s="37">
        <f t="shared" si="30"/>
        <v>0.96864027121927598</v>
      </c>
      <c r="D329" s="37">
        <f t="shared" si="30"/>
        <v>12.865792129162463</v>
      </c>
      <c r="E329" s="37">
        <f t="shared" si="30"/>
        <v>65.332916536417642</v>
      </c>
      <c r="F329" s="37">
        <f t="shared" si="30"/>
        <v>125.22308149910769</v>
      </c>
      <c r="G329" s="37">
        <f t="shared" si="30"/>
        <v>84.409136047666337</v>
      </c>
      <c r="H329" s="37">
        <f t="shared" si="30"/>
        <v>13.361462728551336</v>
      </c>
      <c r="I329" s="37">
        <f t="shared" si="30"/>
        <v>1.1671335200746966</v>
      </c>
      <c r="J329" s="37">
        <f t="shared" si="30"/>
        <v>47.366930300455373</v>
      </c>
    </row>
    <row r="330" spans="1:10" x14ac:dyDescent="0.4">
      <c r="A330" s="37">
        <v>13</v>
      </c>
      <c r="B330" s="37" t="str">
        <f t="shared" si="31"/>
        <v xml:space="preserve">Manningham </v>
      </c>
      <c r="C330" s="37">
        <f t="shared" si="30"/>
        <v>0.7751284259260377</v>
      </c>
      <c r="D330" s="37">
        <f t="shared" si="30"/>
        <v>9.1334953498604268</v>
      </c>
      <c r="E330" s="37">
        <f t="shared" si="30"/>
        <v>54.391725668627899</v>
      </c>
      <c r="F330" s="37">
        <f t="shared" si="30"/>
        <v>129.30862905793887</v>
      </c>
      <c r="G330" s="37">
        <f t="shared" si="30"/>
        <v>77.424979654843682</v>
      </c>
      <c r="H330" s="37">
        <f t="shared" si="30"/>
        <v>17.29585091585108</v>
      </c>
      <c r="I330" s="37">
        <f t="shared" si="30"/>
        <v>2.3086225683644304</v>
      </c>
      <c r="J330" s="37">
        <f t="shared" si="30"/>
        <v>44.72870864641083</v>
      </c>
    </row>
    <row r="337" spans="1:10" x14ac:dyDescent="0.4">
      <c r="B337" s="37">
        <v>2</v>
      </c>
      <c r="C337" s="37">
        <v>3</v>
      </c>
      <c r="D337" s="37">
        <v>4</v>
      </c>
      <c r="E337" s="37">
        <v>5</v>
      </c>
      <c r="F337" s="37">
        <v>6</v>
      </c>
      <c r="G337" s="37">
        <v>7</v>
      </c>
      <c r="H337" s="37">
        <v>8</v>
      </c>
      <c r="I337" s="37">
        <v>9</v>
      </c>
      <c r="J337" s="37">
        <v>10</v>
      </c>
    </row>
    <row r="338" spans="1:10" x14ac:dyDescent="0.4">
      <c r="A338" s="37">
        <v>1</v>
      </c>
      <c r="B338" s="37" t="str">
        <f>VLOOKUP(19,$A$3:$DZ$35,B$37+10*$A338-10)</f>
        <v xml:space="preserve">Maribyrnong </v>
      </c>
      <c r="C338" s="37">
        <f t="shared" ref="C338:J350" si="32">VLOOKUP(19,$A$3:$DZ$35,C$37+10*$A338-10)</f>
        <v>11.944951736581931</v>
      </c>
      <c r="D338" s="37">
        <f t="shared" si="32"/>
        <v>55.470529634350413</v>
      </c>
      <c r="E338" s="37">
        <f t="shared" si="32"/>
        <v>91.57946694522262</v>
      </c>
      <c r="F338" s="37">
        <f t="shared" si="32"/>
        <v>108.79477155873026</v>
      </c>
      <c r="G338" s="37">
        <f t="shared" si="32"/>
        <v>63.458810581102071</v>
      </c>
      <c r="H338" s="37">
        <f t="shared" si="32"/>
        <v>13.373356541896831</v>
      </c>
      <c r="I338" s="37" t="str">
        <f t="shared" si="32"/>
        <v xml:space="preserve"> </v>
      </c>
      <c r="J338" s="37">
        <f t="shared" si="32"/>
        <v>63.087380773242828</v>
      </c>
    </row>
    <row r="339" spans="1:10" x14ac:dyDescent="0.4">
      <c r="A339" s="37">
        <v>2</v>
      </c>
      <c r="B339" s="37" t="str">
        <f t="shared" ref="B339:B350" si="33">VLOOKUP(19,$A$3:$DZ$35,B$37+10*$A339-10)</f>
        <v xml:space="preserve">Maribyrnong </v>
      </c>
      <c r="C339" s="37">
        <f t="shared" si="32"/>
        <v>12.685361719439179</v>
      </c>
      <c r="D339" s="37">
        <f t="shared" si="32"/>
        <v>51.602195382331224</v>
      </c>
      <c r="E339" s="37">
        <f t="shared" si="32"/>
        <v>98.061118434672963</v>
      </c>
      <c r="F339" s="37">
        <f t="shared" si="32"/>
        <v>93.394856650012727</v>
      </c>
      <c r="G339" s="37">
        <f t="shared" si="32"/>
        <v>61.164038116184706</v>
      </c>
      <c r="H339" s="37">
        <f t="shared" si="32"/>
        <v>11.288056311265867</v>
      </c>
      <c r="I339" s="37">
        <f t="shared" si="32"/>
        <v>1.6021785246978988</v>
      </c>
      <c r="J339" s="37">
        <f t="shared" si="32"/>
        <v>60.30350333536574</v>
      </c>
    </row>
    <row r="340" spans="1:10" x14ac:dyDescent="0.4">
      <c r="A340" s="37">
        <v>3</v>
      </c>
      <c r="B340" s="37" t="str">
        <f t="shared" si="33"/>
        <v xml:space="preserve">Maribyrnong </v>
      </c>
      <c r="C340" s="37">
        <f t="shared" si="32"/>
        <v>14.030985092078339</v>
      </c>
      <c r="D340" s="37">
        <f t="shared" si="32"/>
        <v>53.448275862068968</v>
      </c>
      <c r="E340" s="37">
        <f t="shared" si="32"/>
        <v>90.340043985789208</v>
      </c>
      <c r="F340" s="37">
        <f t="shared" si="32"/>
        <v>107.63334397955924</v>
      </c>
      <c r="G340" s="37">
        <f t="shared" si="32"/>
        <v>58.220432076162581</v>
      </c>
      <c r="H340" s="37">
        <f t="shared" si="32"/>
        <v>13.383521539104976</v>
      </c>
      <c r="I340" s="37">
        <f t="shared" si="32"/>
        <v>0</v>
      </c>
      <c r="J340" s="37">
        <f t="shared" si="32"/>
        <v>61.880700833388012</v>
      </c>
    </row>
    <row r="341" spans="1:10" x14ac:dyDescent="0.4">
      <c r="A341" s="37">
        <v>4</v>
      </c>
      <c r="B341" s="37" t="str">
        <f t="shared" si="33"/>
        <v xml:space="preserve">Maribyrnong </v>
      </c>
      <c r="C341" s="37">
        <f t="shared" si="32"/>
        <v>9.4858797485115769</v>
      </c>
      <c r="D341" s="37">
        <f t="shared" si="32"/>
        <v>49.292994281325456</v>
      </c>
      <c r="E341" s="37">
        <f t="shared" si="32"/>
        <v>88.703486012813386</v>
      </c>
      <c r="F341" s="37">
        <f t="shared" si="32"/>
        <v>110.55135188341933</v>
      </c>
      <c r="G341" s="37">
        <f t="shared" si="32"/>
        <v>75.880559797184276</v>
      </c>
      <c r="H341" s="37">
        <f t="shared" si="32"/>
        <v>15.480580121338361</v>
      </c>
      <c r="I341" s="37">
        <f t="shared" si="32"/>
        <v>1.4980903188753758</v>
      </c>
      <c r="J341" s="37">
        <f t="shared" si="32"/>
        <v>64.876853207784976</v>
      </c>
    </row>
    <row r="342" spans="1:10" x14ac:dyDescent="0.4">
      <c r="A342" s="37">
        <v>5</v>
      </c>
      <c r="B342" s="37" t="str">
        <f t="shared" si="33"/>
        <v xml:space="preserve">Maribyrnong </v>
      </c>
      <c r="C342" s="37">
        <f t="shared" si="32"/>
        <v>9.6215418711705549</v>
      </c>
      <c r="D342" s="37">
        <f t="shared" si="32"/>
        <v>39.387380881570898</v>
      </c>
      <c r="E342" s="37">
        <f t="shared" si="32"/>
        <v>77.917993627544121</v>
      </c>
      <c r="F342" s="37">
        <f t="shared" si="32"/>
        <v>121.27656173289155</v>
      </c>
      <c r="G342" s="37">
        <f t="shared" si="32"/>
        <v>77.374995585775423</v>
      </c>
      <c r="H342" s="37">
        <f t="shared" si="32"/>
        <v>13.812255188281492</v>
      </c>
      <c r="I342" s="37">
        <f t="shared" si="32"/>
        <v>1.4509583516149598</v>
      </c>
      <c r="J342" s="37">
        <f t="shared" si="32"/>
        <v>63.686121776215757</v>
      </c>
    </row>
    <row r="343" spans="1:10" x14ac:dyDescent="0.4">
      <c r="A343" s="37">
        <v>6</v>
      </c>
      <c r="B343" s="37" t="str">
        <f t="shared" si="33"/>
        <v xml:space="preserve">Maribyrnong </v>
      </c>
      <c r="C343" s="37">
        <f t="shared" si="32"/>
        <v>9.7611406319401706</v>
      </c>
      <c r="D343" s="37">
        <f t="shared" si="32"/>
        <v>34.713228841198195</v>
      </c>
      <c r="E343" s="37">
        <f t="shared" si="32"/>
        <v>78.983530636846936</v>
      </c>
      <c r="F343" s="37">
        <f t="shared" si="32"/>
        <v>116.24602509230127</v>
      </c>
      <c r="G343" s="37">
        <f t="shared" si="32"/>
        <v>72.220777987880496</v>
      </c>
      <c r="H343" s="37">
        <f t="shared" si="32"/>
        <v>21.354334379092183</v>
      </c>
      <c r="I343" s="37">
        <f t="shared" si="32"/>
        <v>1.8756021310750766</v>
      </c>
      <c r="J343" s="37">
        <f t="shared" si="32"/>
        <v>62.572626383709142</v>
      </c>
    </row>
    <row r="344" spans="1:10" x14ac:dyDescent="0.4">
      <c r="A344" s="37">
        <v>7</v>
      </c>
      <c r="B344" s="37" t="str">
        <f t="shared" si="33"/>
        <v xml:space="preserve">Maribyrnong </v>
      </c>
      <c r="C344" s="37">
        <f t="shared" si="32"/>
        <v>10.523903022306195</v>
      </c>
      <c r="D344" s="37">
        <f t="shared" si="32"/>
        <v>29.350589543661393</v>
      </c>
      <c r="E344" s="37">
        <f t="shared" si="32"/>
        <v>83.103166579118167</v>
      </c>
      <c r="F344" s="37">
        <f t="shared" si="32"/>
        <v>137.5742977591101</v>
      </c>
      <c r="G344" s="37">
        <f t="shared" si="32"/>
        <v>72.702611380122647</v>
      </c>
      <c r="H344" s="37">
        <f t="shared" si="32"/>
        <v>20.94359056589418</v>
      </c>
      <c r="I344" s="37">
        <f t="shared" si="32"/>
        <v>0</v>
      </c>
      <c r="J344" s="37">
        <f t="shared" si="32"/>
        <v>66.930707268072396</v>
      </c>
    </row>
    <row r="345" spans="1:10" x14ac:dyDescent="0.4">
      <c r="A345" s="37">
        <v>8</v>
      </c>
      <c r="B345" s="37" t="str">
        <f t="shared" si="33"/>
        <v xml:space="preserve">Maribyrnong </v>
      </c>
      <c r="C345" s="37">
        <f t="shared" si="32"/>
        <v>8.1679438346485291</v>
      </c>
      <c r="D345" s="37">
        <f t="shared" si="32"/>
        <v>32.577509248636417</v>
      </c>
      <c r="E345" s="37">
        <f t="shared" si="32"/>
        <v>76.706287233100198</v>
      </c>
      <c r="F345" s="37">
        <f t="shared" si="32"/>
        <v>140.46840122143701</v>
      </c>
      <c r="G345" s="37">
        <f t="shared" si="32"/>
        <v>90.95701584985099</v>
      </c>
      <c r="H345" s="37">
        <f t="shared" si="32"/>
        <v>18.018346123540987</v>
      </c>
      <c r="I345" s="37">
        <f t="shared" si="32"/>
        <v>0</v>
      </c>
      <c r="J345" s="37">
        <f t="shared" si="32"/>
        <v>69.773349032484546</v>
      </c>
    </row>
    <row r="346" spans="1:10" x14ac:dyDescent="0.4">
      <c r="A346" s="37">
        <v>9</v>
      </c>
      <c r="B346" s="37" t="str">
        <f t="shared" si="33"/>
        <v xml:space="preserve">Maribyrnong </v>
      </c>
      <c r="C346" s="37">
        <f t="shared" si="32"/>
        <v>16.301158016534067</v>
      </c>
      <c r="D346" s="37">
        <f t="shared" si="32"/>
        <v>36.234756501211734</v>
      </c>
      <c r="E346" s="37">
        <f t="shared" si="32"/>
        <v>94.413000790003636</v>
      </c>
      <c r="F346" s="37">
        <f t="shared" si="32"/>
        <v>143.74768505983727</v>
      </c>
      <c r="G346" s="37">
        <f t="shared" si="32"/>
        <v>104.195950774886</v>
      </c>
      <c r="H346" s="37">
        <f t="shared" si="32"/>
        <v>22.878122144392677</v>
      </c>
      <c r="I346" s="37">
        <f t="shared" si="32"/>
        <v>0</v>
      </c>
      <c r="J346" s="37">
        <f t="shared" si="32"/>
        <v>78.445126079478939</v>
      </c>
    </row>
    <row r="347" spans="1:10" x14ac:dyDescent="0.4">
      <c r="A347" s="37">
        <v>10</v>
      </c>
      <c r="B347" s="37" t="str">
        <f t="shared" si="33"/>
        <v xml:space="preserve">Maribyrnong </v>
      </c>
      <c r="C347" s="37">
        <f t="shared" si="32"/>
        <v>13.138388080804724</v>
      </c>
      <c r="D347" s="37">
        <f t="shared" si="32"/>
        <v>42.868343674854309</v>
      </c>
      <c r="E347" s="37">
        <f t="shared" si="32"/>
        <v>94.468939462094383</v>
      </c>
      <c r="F347" s="37">
        <f t="shared" si="32"/>
        <v>141.51881550548049</v>
      </c>
      <c r="G347" s="37">
        <f t="shared" si="32"/>
        <v>107.62297841526789</v>
      </c>
      <c r="H347" s="37">
        <f t="shared" si="32"/>
        <v>26.703332372164382</v>
      </c>
      <c r="I347" s="37">
        <f t="shared" si="32"/>
        <v>0</v>
      </c>
      <c r="J347" s="37">
        <f t="shared" si="32"/>
        <v>79.938090331543435</v>
      </c>
    </row>
    <row r="348" spans="1:10" x14ac:dyDescent="0.4">
      <c r="A348" s="37">
        <v>11</v>
      </c>
      <c r="B348" s="37" t="str">
        <f t="shared" si="33"/>
        <v xml:space="preserve">Maribyrnong </v>
      </c>
      <c r="C348" s="37">
        <f t="shared" si="32"/>
        <v>7.9650043044477874</v>
      </c>
      <c r="D348" s="37">
        <f t="shared" si="32"/>
        <v>37.858196954331163</v>
      </c>
      <c r="E348" s="37">
        <f t="shared" si="32"/>
        <v>93.115051665727165</v>
      </c>
      <c r="F348" s="37">
        <f t="shared" si="32"/>
        <v>137.84397270483811</v>
      </c>
      <c r="G348" s="37">
        <f t="shared" si="32"/>
        <v>104.13381469565898</v>
      </c>
      <c r="H348" s="37">
        <f t="shared" si="32"/>
        <v>23.920474055326064</v>
      </c>
      <c r="I348" s="37">
        <f t="shared" si="32"/>
        <v>1.2009641381102363</v>
      </c>
      <c r="J348" s="37">
        <f t="shared" si="32"/>
        <v>76.699058773836782</v>
      </c>
    </row>
    <row r="349" spans="1:10" x14ac:dyDescent="0.4">
      <c r="A349" s="37">
        <v>12</v>
      </c>
      <c r="B349" s="37" t="str">
        <f t="shared" si="33"/>
        <v xml:space="preserve">Maribyrnong </v>
      </c>
      <c r="C349" s="37">
        <f t="shared" si="32"/>
        <v>5.3908355795148255</v>
      </c>
      <c r="D349" s="37">
        <f t="shared" si="32"/>
        <v>35.410055119425422</v>
      </c>
      <c r="E349" s="37">
        <f t="shared" si="32"/>
        <v>94.024604569420035</v>
      </c>
      <c r="F349" s="37">
        <f t="shared" si="32"/>
        <v>149.68517458500287</v>
      </c>
      <c r="G349" s="37">
        <f t="shared" si="32"/>
        <v>110.42143090493303</v>
      </c>
      <c r="H349" s="37">
        <f t="shared" si="32"/>
        <v>24.628616106333073</v>
      </c>
      <c r="I349" s="37">
        <f t="shared" si="32"/>
        <v>1.3277273733126798</v>
      </c>
      <c r="J349" s="37">
        <f t="shared" si="32"/>
        <v>79.290285049447348</v>
      </c>
    </row>
    <row r="350" spans="1:10" x14ac:dyDescent="0.4">
      <c r="A350" s="37">
        <v>13</v>
      </c>
      <c r="B350" s="37" t="str">
        <f t="shared" si="33"/>
        <v xml:space="preserve">Maribyrnong </v>
      </c>
      <c r="C350" s="37">
        <f t="shared" si="32"/>
        <v>7.5195736547277443</v>
      </c>
      <c r="D350" s="37">
        <f t="shared" si="32"/>
        <v>30.345163697414858</v>
      </c>
      <c r="E350" s="37">
        <f t="shared" si="32"/>
        <v>64.192722497228473</v>
      </c>
      <c r="F350" s="37">
        <f t="shared" si="32"/>
        <v>112.29040339335192</v>
      </c>
      <c r="G350" s="37">
        <f t="shared" si="32"/>
        <v>108.77379632230901</v>
      </c>
      <c r="H350" s="37">
        <f t="shared" si="32"/>
        <v>22.208782634387017</v>
      </c>
      <c r="I350" s="37">
        <f t="shared" si="32"/>
        <v>2.8953163368083317</v>
      </c>
      <c r="J350" s="37">
        <f t="shared" si="32"/>
        <v>64.870914814752524</v>
      </c>
    </row>
    <row r="357" spans="1:10" x14ac:dyDescent="0.4">
      <c r="B357" s="37">
        <v>2</v>
      </c>
      <c r="C357" s="37">
        <v>3</v>
      </c>
      <c r="D357" s="37">
        <v>4</v>
      </c>
      <c r="E357" s="37">
        <v>5</v>
      </c>
      <c r="F357" s="37">
        <v>6</v>
      </c>
      <c r="G357" s="37">
        <v>7</v>
      </c>
      <c r="H357" s="37">
        <v>8</v>
      </c>
      <c r="I357" s="37">
        <v>9</v>
      </c>
      <c r="J357" s="37">
        <v>10</v>
      </c>
    </row>
    <row r="358" spans="1:10" x14ac:dyDescent="0.4">
      <c r="A358" s="37">
        <v>1</v>
      </c>
      <c r="B358" s="37" t="str">
        <f>VLOOKUP(20,$A$3:$DZ$35,B$37+10*$A358-10)</f>
        <v xml:space="preserve">Maroondah </v>
      </c>
      <c r="C358" s="37">
        <f t="shared" ref="C358:J370" si="34">VLOOKUP(20,$A$3:$DZ$35,C$37+10*$A358-10)</f>
        <v>7.3041063985755281</v>
      </c>
      <c r="D358" s="37">
        <f t="shared" si="34"/>
        <v>41.092607354691211</v>
      </c>
      <c r="E358" s="37">
        <f t="shared" si="34"/>
        <v>115.43507088403928</v>
      </c>
      <c r="F358" s="37">
        <f t="shared" si="34"/>
        <v>123.76401548237456</v>
      </c>
      <c r="G358" s="37">
        <f t="shared" si="34"/>
        <v>49.941239112819737</v>
      </c>
      <c r="H358" s="37">
        <f t="shared" si="34"/>
        <v>7.3530684330236316</v>
      </c>
      <c r="I358" s="37" t="str">
        <f t="shared" si="34"/>
        <v xml:space="preserve"> </v>
      </c>
      <c r="J358" s="37">
        <f t="shared" si="34"/>
        <v>60.070565921199709</v>
      </c>
    </row>
    <row r="359" spans="1:10" x14ac:dyDescent="0.4">
      <c r="A359" s="37">
        <v>2</v>
      </c>
      <c r="B359" s="37" t="str">
        <f t="shared" ref="B359:B370" si="35">VLOOKUP(20,$A$3:$DZ$35,B$37+10*$A359-10)</f>
        <v xml:space="preserve">Maroondah </v>
      </c>
      <c r="C359" s="37">
        <f t="shared" si="34"/>
        <v>7.5727432866264772</v>
      </c>
      <c r="D359" s="37">
        <f t="shared" si="34"/>
        <v>36.925306410770879</v>
      </c>
      <c r="E359" s="37">
        <f t="shared" si="34"/>
        <v>117.82837226891749</v>
      </c>
      <c r="F359" s="37">
        <f t="shared" si="34"/>
        <v>118.23025006584596</v>
      </c>
      <c r="G359" s="37">
        <f t="shared" si="34"/>
        <v>50.910992017422352</v>
      </c>
      <c r="H359" s="37">
        <f t="shared" si="34"/>
        <v>6.4804120195650246</v>
      </c>
      <c r="I359" s="37">
        <f t="shared" si="34"/>
        <v>0</v>
      </c>
      <c r="J359" s="37">
        <f t="shared" si="34"/>
        <v>58.456780815424274</v>
      </c>
    </row>
    <row r="360" spans="1:10" x14ac:dyDescent="0.4">
      <c r="A360" s="37">
        <v>3</v>
      </c>
      <c r="B360" s="37" t="str">
        <f t="shared" si="35"/>
        <v xml:space="preserve">Maroondah </v>
      </c>
      <c r="C360" s="37">
        <f t="shared" si="34"/>
        <v>8.7108013937282234</v>
      </c>
      <c r="D360" s="37">
        <f t="shared" si="34"/>
        <v>32.513049962714391</v>
      </c>
      <c r="E360" s="37">
        <f t="shared" si="34"/>
        <v>107.13324360699865</v>
      </c>
      <c r="F360" s="37">
        <f t="shared" si="34"/>
        <v>126.4910536779324</v>
      </c>
      <c r="G360" s="37">
        <f t="shared" si="34"/>
        <v>64.327485380116954</v>
      </c>
      <c r="H360" s="37">
        <f t="shared" si="34"/>
        <v>5.3547523427041499</v>
      </c>
      <c r="I360" s="37">
        <f t="shared" si="34"/>
        <v>0.87412587412587417</v>
      </c>
      <c r="J360" s="37">
        <f t="shared" si="34"/>
        <v>59.540162586979527</v>
      </c>
    </row>
    <row r="361" spans="1:10" x14ac:dyDescent="0.4">
      <c r="A361" s="37">
        <v>4</v>
      </c>
      <c r="B361" s="37" t="str">
        <f t="shared" si="35"/>
        <v xml:space="preserve">Maroondah </v>
      </c>
      <c r="C361" s="37">
        <f t="shared" si="34"/>
        <v>8.9734544375600009</v>
      </c>
      <c r="D361" s="37">
        <f t="shared" si="34"/>
        <v>35.862997165456626</v>
      </c>
      <c r="E361" s="37">
        <f t="shared" si="34"/>
        <v>106.97549991327826</v>
      </c>
      <c r="F361" s="37">
        <f t="shared" si="34"/>
        <v>138.95634161368483</v>
      </c>
      <c r="G361" s="37">
        <f t="shared" si="34"/>
        <v>52.309483997650915</v>
      </c>
      <c r="H361" s="37">
        <f t="shared" si="34"/>
        <v>7.6993907746210084</v>
      </c>
      <c r="I361" s="37">
        <f t="shared" si="34"/>
        <v>1.7177172727043251</v>
      </c>
      <c r="J361" s="37">
        <f t="shared" si="34"/>
        <v>60.26610527010606</v>
      </c>
    </row>
    <row r="362" spans="1:10" x14ac:dyDescent="0.4">
      <c r="A362" s="37">
        <v>5</v>
      </c>
      <c r="B362" s="37" t="str">
        <f t="shared" si="35"/>
        <v xml:space="preserve">Maroondah </v>
      </c>
      <c r="C362" s="37">
        <f t="shared" si="34"/>
        <v>7.5030275677222988</v>
      </c>
      <c r="D362" s="37">
        <f t="shared" si="34"/>
        <v>37.992552788364286</v>
      </c>
      <c r="E362" s="37">
        <f t="shared" si="34"/>
        <v>96.129703292031564</v>
      </c>
      <c r="F362" s="37">
        <f t="shared" si="34"/>
        <v>146.62032007930949</v>
      </c>
      <c r="G362" s="37">
        <f t="shared" si="34"/>
        <v>51.237810175963858</v>
      </c>
      <c r="H362" s="37">
        <f t="shared" si="34"/>
        <v>7.1088857903360925</v>
      </c>
      <c r="I362" s="37">
        <f t="shared" si="34"/>
        <v>0</v>
      </c>
      <c r="J362" s="37">
        <f t="shared" si="34"/>
        <v>58.961208707249334</v>
      </c>
    </row>
    <row r="363" spans="1:10" x14ac:dyDescent="0.4">
      <c r="A363" s="37">
        <v>6</v>
      </c>
      <c r="B363" s="37" t="str">
        <f t="shared" si="35"/>
        <v xml:space="preserve">Maroondah </v>
      </c>
      <c r="C363" s="37">
        <f t="shared" si="34"/>
        <v>6.6169879830039333</v>
      </c>
      <c r="D363" s="37">
        <f t="shared" si="34"/>
        <v>27.803358446635393</v>
      </c>
      <c r="E363" s="37">
        <f t="shared" si="34"/>
        <v>91.404527246456468</v>
      </c>
      <c r="F363" s="37">
        <f t="shared" si="34"/>
        <v>143.66480454358617</v>
      </c>
      <c r="G363" s="37">
        <f t="shared" si="34"/>
        <v>57.418864488014854</v>
      </c>
      <c r="H363" s="37">
        <f t="shared" si="34"/>
        <v>11.228340426096995</v>
      </c>
      <c r="I363" s="37">
        <f t="shared" si="34"/>
        <v>0</v>
      </c>
      <c r="J363" s="37">
        <f t="shared" si="34"/>
        <v>57.380643441812282</v>
      </c>
    </row>
    <row r="364" spans="1:10" x14ac:dyDescent="0.4">
      <c r="A364" s="37">
        <v>7</v>
      </c>
      <c r="B364" s="37" t="str">
        <f t="shared" si="35"/>
        <v xml:space="preserve">Maroondah </v>
      </c>
      <c r="C364" s="37">
        <f t="shared" si="34"/>
        <v>6.8836238739290723</v>
      </c>
      <c r="D364" s="37">
        <f t="shared" si="34"/>
        <v>35.482604447819789</v>
      </c>
      <c r="E364" s="37">
        <f t="shared" si="34"/>
        <v>96.165536785461711</v>
      </c>
      <c r="F364" s="37">
        <f t="shared" si="34"/>
        <v>141.94099044196366</v>
      </c>
      <c r="G364" s="37">
        <f t="shared" si="34"/>
        <v>61.044159149991877</v>
      </c>
      <c r="H364" s="37">
        <f t="shared" si="34"/>
        <v>9.5826941319137724</v>
      </c>
      <c r="I364" s="37">
        <f t="shared" si="34"/>
        <v>0</v>
      </c>
      <c r="J364" s="37">
        <f t="shared" si="34"/>
        <v>59.013114754359592</v>
      </c>
    </row>
    <row r="365" spans="1:10" x14ac:dyDescent="0.4">
      <c r="A365" s="37">
        <v>8</v>
      </c>
      <c r="B365" s="37" t="str">
        <f t="shared" si="35"/>
        <v xml:space="preserve">Maroondah </v>
      </c>
      <c r="C365" s="37">
        <f t="shared" si="34"/>
        <v>7.4345837644303101</v>
      </c>
      <c r="D365" s="37">
        <f t="shared" si="34"/>
        <v>30.638001615852282</v>
      </c>
      <c r="E365" s="37">
        <f t="shared" si="34"/>
        <v>105.66772743214268</v>
      </c>
      <c r="F365" s="37">
        <f t="shared" si="34"/>
        <v>144.1219223713012</v>
      </c>
      <c r="G365" s="37">
        <f t="shared" si="34"/>
        <v>72.519411104375237</v>
      </c>
      <c r="H365" s="37">
        <f t="shared" si="34"/>
        <v>8.9912836259997935</v>
      </c>
      <c r="I365" s="37">
        <f t="shared" si="34"/>
        <v>0</v>
      </c>
      <c r="J365" s="37">
        <f t="shared" si="34"/>
        <v>61.740331529983855</v>
      </c>
    </row>
    <row r="366" spans="1:10" x14ac:dyDescent="0.4">
      <c r="A366" s="37">
        <v>9</v>
      </c>
      <c r="B366" s="37" t="str">
        <f t="shared" si="35"/>
        <v xml:space="preserve">Maroondah </v>
      </c>
      <c r="C366" s="37">
        <f t="shared" si="34"/>
        <v>5.9893878041564328</v>
      </c>
      <c r="D366" s="37">
        <f t="shared" si="34"/>
        <v>35.794005150806278</v>
      </c>
      <c r="E366" s="37">
        <f t="shared" si="34"/>
        <v>99.92167663086849</v>
      </c>
      <c r="F366" s="37">
        <f t="shared" si="34"/>
        <v>137.99147387579367</v>
      </c>
      <c r="G366" s="37">
        <f t="shared" si="34"/>
        <v>73.235232394371536</v>
      </c>
      <c r="H366" s="37">
        <f t="shared" si="34"/>
        <v>12.726970574709599</v>
      </c>
      <c r="I366" s="37">
        <f t="shared" si="34"/>
        <v>0</v>
      </c>
      <c r="J366" s="37">
        <f t="shared" si="34"/>
        <v>60.93782903197927</v>
      </c>
    </row>
    <row r="367" spans="1:10" x14ac:dyDescent="0.4">
      <c r="A367" s="37">
        <v>10</v>
      </c>
      <c r="B367" s="37" t="str">
        <f t="shared" si="35"/>
        <v xml:space="preserve">Maroondah </v>
      </c>
      <c r="C367" s="37">
        <f t="shared" si="34"/>
        <v>6.5429512614791001</v>
      </c>
      <c r="D367" s="37">
        <f t="shared" si="34"/>
        <v>36.599335945063174</v>
      </c>
      <c r="E367" s="37">
        <f t="shared" si="34"/>
        <v>95.195163933830912</v>
      </c>
      <c r="F367" s="37">
        <f t="shared" si="34"/>
        <v>148.16317945507265</v>
      </c>
      <c r="G367" s="37">
        <f t="shared" si="34"/>
        <v>75.709406237399662</v>
      </c>
      <c r="H367" s="37">
        <f t="shared" si="34"/>
        <v>14.881438369741087</v>
      </c>
      <c r="I367" s="37">
        <f t="shared" si="34"/>
        <v>0.79103779159552545</v>
      </c>
      <c r="J367" s="37">
        <f t="shared" si="34"/>
        <v>62.851530778990544</v>
      </c>
    </row>
    <row r="368" spans="1:10" x14ac:dyDescent="0.4">
      <c r="A368" s="37">
        <v>11</v>
      </c>
      <c r="B368" s="37" t="str">
        <f t="shared" si="35"/>
        <v xml:space="preserve">Maroondah </v>
      </c>
      <c r="C368" s="37">
        <f t="shared" si="34"/>
        <v>8.1674908497234888</v>
      </c>
      <c r="D368" s="37">
        <f t="shared" si="34"/>
        <v>32.301756962420974</v>
      </c>
      <c r="E368" s="37">
        <f t="shared" si="34"/>
        <v>105.88052084426963</v>
      </c>
      <c r="F368" s="37">
        <f t="shared" si="34"/>
        <v>153.0972451461424</v>
      </c>
      <c r="G368" s="37">
        <f t="shared" si="34"/>
        <v>75.94346294075298</v>
      </c>
      <c r="H368" s="37">
        <f t="shared" si="34"/>
        <v>11.7364179209304</v>
      </c>
      <c r="I368" s="37">
        <f t="shared" si="34"/>
        <v>0.78314475157421626</v>
      </c>
      <c r="J368" s="37">
        <f t="shared" si="34"/>
        <v>64.37314906419023</v>
      </c>
    </row>
    <row r="369" spans="1:10" x14ac:dyDescent="0.4">
      <c r="A369" s="37">
        <v>12</v>
      </c>
      <c r="B369" s="37" t="str">
        <f t="shared" si="35"/>
        <v xml:space="preserve">Maroondah </v>
      </c>
      <c r="C369" s="37">
        <f t="shared" si="34"/>
        <v>3.4207525655644244</v>
      </c>
      <c r="D369" s="37">
        <f t="shared" si="34"/>
        <v>26.655323975613214</v>
      </c>
      <c r="E369" s="37">
        <f t="shared" si="34"/>
        <v>118.04384485666104</v>
      </c>
      <c r="F369" s="37">
        <f t="shared" si="34"/>
        <v>149.06498049239877</v>
      </c>
      <c r="G369" s="37">
        <f t="shared" si="34"/>
        <v>81.674323634507402</v>
      </c>
      <c r="H369" s="37">
        <f t="shared" si="34"/>
        <v>16.421217255310829</v>
      </c>
      <c r="I369" s="37">
        <f t="shared" si="34"/>
        <v>0</v>
      </c>
      <c r="J369" s="37">
        <f t="shared" si="34"/>
        <v>65.603895805577253</v>
      </c>
    </row>
    <row r="370" spans="1:10" x14ac:dyDescent="0.4">
      <c r="A370" s="37">
        <v>13</v>
      </c>
      <c r="B370" s="37" t="str">
        <f t="shared" si="35"/>
        <v xml:space="preserve">Maroondah </v>
      </c>
      <c r="C370" s="37">
        <f t="shared" si="34"/>
        <v>6.8564868529361247</v>
      </c>
      <c r="D370" s="37">
        <f t="shared" si="34"/>
        <v>26.404558347420092</v>
      </c>
      <c r="E370" s="37">
        <f t="shared" si="34"/>
        <v>94.942378664532626</v>
      </c>
      <c r="F370" s="37">
        <f t="shared" si="34"/>
        <v>137.66574218844968</v>
      </c>
      <c r="G370" s="37">
        <f t="shared" si="34"/>
        <v>83.728356394006454</v>
      </c>
      <c r="H370" s="37">
        <f t="shared" si="34"/>
        <v>18.328885081703458</v>
      </c>
      <c r="I370" s="37">
        <f t="shared" si="34"/>
        <v>0.78510098877969448</v>
      </c>
      <c r="J370" s="37">
        <f t="shared" si="34"/>
        <v>61.940949659452279</v>
      </c>
    </row>
    <row r="377" spans="1:10" x14ac:dyDescent="0.4">
      <c r="B377" s="37">
        <v>2</v>
      </c>
      <c r="C377" s="37">
        <v>3</v>
      </c>
      <c r="D377" s="37">
        <v>4</v>
      </c>
      <c r="E377" s="37">
        <v>5</v>
      </c>
      <c r="F377" s="37">
        <v>6</v>
      </c>
      <c r="G377" s="37">
        <v>7</v>
      </c>
      <c r="H377" s="37">
        <v>8</v>
      </c>
      <c r="I377" s="37">
        <v>9</v>
      </c>
      <c r="J377" s="37">
        <v>10</v>
      </c>
    </row>
    <row r="378" spans="1:10" x14ac:dyDescent="0.4">
      <c r="A378" s="37">
        <v>1</v>
      </c>
      <c r="B378" s="37" t="str">
        <f>VLOOKUP(21,$A$3:$DZ$35,B$37+10*$A378-10)</f>
        <v xml:space="preserve">Melbourne </v>
      </c>
      <c r="C378" s="37">
        <f t="shared" ref="C378:J390" si="36">VLOOKUP(21,$A$3:$DZ$35,C$37+10*$A378-10)</f>
        <v>5.161394332921236</v>
      </c>
      <c r="D378" s="37">
        <f t="shared" si="36"/>
        <v>9.0312079853406289</v>
      </c>
      <c r="E378" s="37">
        <f t="shared" si="36"/>
        <v>33.477455272204836</v>
      </c>
      <c r="F378" s="37">
        <f t="shared" si="36"/>
        <v>61.071856120900875</v>
      </c>
      <c r="G378" s="37">
        <f t="shared" si="36"/>
        <v>57.717759751947753</v>
      </c>
      <c r="H378" s="37">
        <f t="shared" si="36"/>
        <v>14.962312327472269</v>
      </c>
      <c r="I378" s="37" t="str">
        <f t="shared" si="36"/>
        <v xml:space="preserve"> </v>
      </c>
      <c r="J378" s="37">
        <f t="shared" si="36"/>
        <v>26.558634659848472</v>
      </c>
    </row>
    <row r="379" spans="1:10" x14ac:dyDescent="0.4">
      <c r="A379" s="37">
        <v>2</v>
      </c>
      <c r="B379" s="37" t="str">
        <f t="shared" ref="B379:B390" si="37">VLOOKUP(21,$A$3:$DZ$35,B$37+10*$A379-10)</f>
        <v xml:space="preserve">Melbourne </v>
      </c>
      <c r="C379" s="37">
        <f t="shared" si="36"/>
        <v>5.0953424375993634</v>
      </c>
      <c r="D379" s="37">
        <f t="shared" si="36"/>
        <v>8.1789625614883033</v>
      </c>
      <c r="E379" s="37">
        <f t="shared" si="36"/>
        <v>33.600083551194601</v>
      </c>
      <c r="F379" s="37">
        <f t="shared" si="36"/>
        <v>74.448907062289464</v>
      </c>
      <c r="G379" s="37">
        <f t="shared" si="36"/>
        <v>61.266763409114418</v>
      </c>
      <c r="H379" s="37">
        <f t="shared" si="36"/>
        <v>16.582455301273892</v>
      </c>
      <c r="I379" s="37">
        <f t="shared" si="36"/>
        <v>2.5904909248168946</v>
      </c>
      <c r="J379" s="37">
        <f t="shared" si="36"/>
        <v>29.380148984573442</v>
      </c>
    </row>
    <row r="380" spans="1:10" x14ac:dyDescent="0.4">
      <c r="A380" s="37">
        <v>3</v>
      </c>
      <c r="B380" s="37" t="str">
        <f t="shared" si="37"/>
        <v xml:space="preserve">Melbourne </v>
      </c>
      <c r="C380" s="37">
        <f t="shared" si="36"/>
        <v>3.8699690402476778</v>
      </c>
      <c r="D380" s="37">
        <f t="shared" si="36"/>
        <v>7.4736945619038249</v>
      </c>
      <c r="E380" s="37">
        <f t="shared" si="36"/>
        <v>31.814505257481798</v>
      </c>
      <c r="F380" s="37">
        <f t="shared" si="36"/>
        <v>72.562358276643991</v>
      </c>
      <c r="G380" s="37">
        <f t="shared" si="36"/>
        <v>56.990204808548526</v>
      </c>
      <c r="H380" s="37">
        <f t="shared" si="36"/>
        <v>21.159874608150471</v>
      </c>
      <c r="I380" s="37">
        <f t="shared" si="36"/>
        <v>2.4752475247524752</v>
      </c>
      <c r="J380" s="37">
        <f t="shared" si="36"/>
        <v>28.497409326424872</v>
      </c>
    </row>
    <row r="381" spans="1:10" x14ac:dyDescent="0.4">
      <c r="A381" s="37">
        <v>4</v>
      </c>
      <c r="B381" s="37" t="str">
        <f t="shared" si="37"/>
        <v xml:space="preserve">Melbourne </v>
      </c>
      <c r="C381" s="37">
        <f t="shared" si="36"/>
        <v>3.4395118561622344</v>
      </c>
      <c r="D381" s="37">
        <f t="shared" si="36"/>
        <v>7.9667799985444212</v>
      </c>
      <c r="E381" s="37">
        <f t="shared" si="36"/>
        <v>26.08597598752187</v>
      </c>
      <c r="F381" s="37">
        <f t="shared" si="36"/>
        <v>67.43063645188127</v>
      </c>
      <c r="G381" s="37">
        <f t="shared" si="36"/>
        <v>54.563682093370879</v>
      </c>
      <c r="H381" s="37">
        <f t="shared" si="36"/>
        <v>14.116884933041717</v>
      </c>
      <c r="I381" s="37">
        <f t="shared" si="36"/>
        <v>2.3698210835345166</v>
      </c>
      <c r="J381" s="37">
        <f t="shared" si="36"/>
        <v>25.976079794611802</v>
      </c>
    </row>
    <row r="382" spans="1:10" x14ac:dyDescent="0.4">
      <c r="A382" s="37">
        <v>5</v>
      </c>
      <c r="B382" s="37" t="str">
        <f t="shared" si="37"/>
        <v xml:space="preserve">Melbourne </v>
      </c>
      <c r="C382" s="37">
        <f t="shared" si="36"/>
        <v>3.0196647093984179</v>
      </c>
      <c r="D382" s="37">
        <f t="shared" si="36"/>
        <v>6.206629114987896</v>
      </c>
      <c r="E382" s="37">
        <f t="shared" si="36"/>
        <v>25.338017282376853</v>
      </c>
      <c r="F382" s="37">
        <f t="shared" si="36"/>
        <v>62.648814492709853</v>
      </c>
      <c r="G382" s="37">
        <f t="shared" si="36"/>
        <v>50.555210267492733</v>
      </c>
      <c r="H382" s="37">
        <f t="shared" si="36"/>
        <v>9.8883186368591325</v>
      </c>
      <c r="I382" s="37">
        <f t="shared" si="36"/>
        <v>0</v>
      </c>
      <c r="J382" s="37">
        <f t="shared" si="36"/>
        <v>23.772622163780646</v>
      </c>
    </row>
    <row r="383" spans="1:10" x14ac:dyDescent="0.4">
      <c r="A383" s="37">
        <v>6</v>
      </c>
      <c r="B383" s="37" t="str">
        <f t="shared" si="37"/>
        <v xml:space="preserve">Melbourne </v>
      </c>
      <c r="C383" s="37">
        <f t="shared" si="36"/>
        <v>1.8643143546784418</v>
      </c>
      <c r="D383" s="37">
        <f t="shared" si="36"/>
        <v>4.6876450583523308</v>
      </c>
      <c r="E383" s="37">
        <f t="shared" si="36"/>
        <v>24.262183344573696</v>
      </c>
      <c r="F383" s="37">
        <f t="shared" si="36"/>
        <v>68.61303538432503</v>
      </c>
      <c r="G383" s="37">
        <f t="shared" si="36"/>
        <v>46.242366025326945</v>
      </c>
      <c r="H383" s="37">
        <f t="shared" si="36"/>
        <v>16.826881329086994</v>
      </c>
      <c r="I383" s="37">
        <f t="shared" si="36"/>
        <v>2.1837954215810633</v>
      </c>
      <c r="J383" s="37">
        <f t="shared" si="36"/>
        <v>24.202315268431306</v>
      </c>
    </row>
    <row r="384" spans="1:10" x14ac:dyDescent="0.4">
      <c r="A384" s="37">
        <v>7</v>
      </c>
      <c r="B384" s="37" t="str">
        <f t="shared" si="37"/>
        <v xml:space="preserve">Melbourne </v>
      </c>
      <c r="C384" s="37">
        <f t="shared" si="36"/>
        <v>1.8418909644078132</v>
      </c>
      <c r="D384" s="37">
        <f t="shared" si="36"/>
        <v>6.1419349060007482</v>
      </c>
      <c r="E384" s="37">
        <f t="shared" si="36"/>
        <v>26.942227069512285</v>
      </c>
      <c r="F384" s="37">
        <f t="shared" si="36"/>
        <v>71.563467910374101</v>
      </c>
      <c r="G384" s="37">
        <f t="shared" si="36"/>
        <v>57.004481013300179</v>
      </c>
      <c r="H384" s="37">
        <f t="shared" si="36"/>
        <v>16.713550722019161</v>
      </c>
      <c r="I384" s="37">
        <f t="shared" si="36"/>
        <v>0</v>
      </c>
      <c r="J384" s="37">
        <f t="shared" si="36"/>
        <v>26.868649839663686</v>
      </c>
    </row>
    <row r="385" spans="1:10" x14ac:dyDescent="0.4">
      <c r="A385" s="37">
        <v>8</v>
      </c>
      <c r="B385" s="37" t="str">
        <f t="shared" si="37"/>
        <v xml:space="preserve">Melbourne </v>
      </c>
      <c r="C385" s="37">
        <f t="shared" si="36"/>
        <v>1.0920003399170981</v>
      </c>
      <c r="D385" s="37">
        <f t="shared" si="36"/>
        <v>5.6344454867667562</v>
      </c>
      <c r="E385" s="37">
        <f t="shared" si="36"/>
        <v>23.819622079220821</v>
      </c>
      <c r="F385" s="37">
        <f t="shared" si="36"/>
        <v>68.713430291790473</v>
      </c>
      <c r="G385" s="37">
        <f t="shared" si="36"/>
        <v>66.739749505656718</v>
      </c>
      <c r="H385" s="37">
        <f t="shared" si="36"/>
        <v>23.376991564997333</v>
      </c>
      <c r="I385" s="37">
        <f t="shared" si="36"/>
        <v>0</v>
      </c>
      <c r="J385" s="37">
        <f t="shared" si="36"/>
        <v>27.131932889926361</v>
      </c>
    </row>
    <row r="386" spans="1:10" x14ac:dyDescent="0.4">
      <c r="A386" s="37">
        <v>9</v>
      </c>
      <c r="B386" s="37" t="str">
        <f t="shared" si="37"/>
        <v xml:space="preserve">Melbourne </v>
      </c>
      <c r="C386" s="37">
        <f t="shared" si="36"/>
        <v>1.4076573462342212</v>
      </c>
      <c r="D386" s="37">
        <f t="shared" si="36"/>
        <v>5.9594586484030518</v>
      </c>
      <c r="E386" s="37">
        <f t="shared" si="36"/>
        <v>28.593593135303774</v>
      </c>
      <c r="F386" s="37">
        <f t="shared" si="36"/>
        <v>70.674248772075714</v>
      </c>
      <c r="G386" s="37">
        <f t="shared" si="36"/>
        <v>63.942260325891397</v>
      </c>
      <c r="H386" s="37">
        <f t="shared" si="36"/>
        <v>13.003178641428839</v>
      </c>
      <c r="I386" s="37">
        <f t="shared" si="36"/>
        <v>0</v>
      </c>
      <c r="J386" s="37">
        <f t="shared" si="36"/>
        <v>28.028537778068355</v>
      </c>
    </row>
    <row r="387" spans="1:10" x14ac:dyDescent="0.4">
      <c r="A387" s="37">
        <v>10</v>
      </c>
      <c r="B387" s="37" t="str">
        <f t="shared" si="37"/>
        <v xml:space="preserve">Melbourne </v>
      </c>
      <c r="C387" s="37">
        <f t="shared" si="36"/>
        <v>3.0654479626155049</v>
      </c>
      <c r="D387" s="37">
        <f t="shared" si="36"/>
        <v>7.476863117048806</v>
      </c>
      <c r="E387" s="37">
        <f t="shared" si="36"/>
        <v>36.506694528685657</v>
      </c>
      <c r="F387" s="37">
        <f t="shared" si="36"/>
        <v>90.81372527751806</v>
      </c>
      <c r="G387" s="37">
        <f t="shared" si="36"/>
        <v>95.008188646005848</v>
      </c>
      <c r="H387" s="37">
        <f t="shared" si="36"/>
        <v>31.379660026071349</v>
      </c>
      <c r="I387" s="37">
        <f t="shared" si="36"/>
        <v>3.1033574927144429</v>
      </c>
      <c r="J387" s="37">
        <f t="shared" si="36"/>
        <v>39.256093671488877</v>
      </c>
    </row>
    <row r="388" spans="1:10" x14ac:dyDescent="0.4">
      <c r="A388" s="37">
        <v>11</v>
      </c>
      <c r="B388" s="37" t="str">
        <f t="shared" si="37"/>
        <v xml:space="preserve">Melbourne </v>
      </c>
      <c r="C388" s="37">
        <f t="shared" si="36"/>
        <v>1.8750515076445549</v>
      </c>
      <c r="D388" s="37">
        <f t="shared" si="36"/>
        <v>5.2500704444523407</v>
      </c>
      <c r="E388" s="37">
        <f t="shared" si="36"/>
        <v>28.183408476827399</v>
      </c>
      <c r="F388" s="37">
        <f t="shared" si="36"/>
        <v>74.466459265321234</v>
      </c>
      <c r="G388" s="37">
        <f t="shared" si="36"/>
        <v>61.663114471950202</v>
      </c>
      <c r="H388" s="37">
        <f t="shared" si="36"/>
        <v>15.21817000094746</v>
      </c>
      <c r="I388" s="37">
        <f t="shared" si="36"/>
        <v>0</v>
      </c>
      <c r="J388" s="37">
        <f t="shared" si="36"/>
        <v>28.662809869229047</v>
      </c>
    </row>
    <row r="389" spans="1:10" x14ac:dyDescent="0.4">
      <c r="A389" s="37">
        <v>12</v>
      </c>
      <c r="B389" s="37" t="str">
        <f t="shared" si="37"/>
        <v xml:space="preserve">Melbourne </v>
      </c>
      <c r="C389" s="37">
        <f t="shared" si="36"/>
        <v>1.6958733747880159</v>
      </c>
      <c r="D389" s="37">
        <f t="shared" si="36"/>
        <v>6.5750471571005118</v>
      </c>
      <c r="E389" s="37">
        <f t="shared" si="36"/>
        <v>26.70474830417708</v>
      </c>
      <c r="F389" s="37">
        <f t="shared" si="36"/>
        <v>79.65700101545751</v>
      </c>
      <c r="G389" s="37">
        <f t="shared" si="36"/>
        <v>69.408294291167792</v>
      </c>
      <c r="H389" s="37">
        <f t="shared" si="36"/>
        <v>24</v>
      </c>
      <c r="I389" s="37">
        <f t="shared" si="36"/>
        <v>2.9231218941829877</v>
      </c>
      <c r="J389" s="37">
        <f t="shared" si="36"/>
        <v>29.521815248360852</v>
      </c>
    </row>
    <row r="390" spans="1:10" x14ac:dyDescent="0.4">
      <c r="A390" s="37">
        <v>13</v>
      </c>
      <c r="B390" s="37" t="str">
        <f t="shared" si="37"/>
        <v xml:space="preserve">Melbourne </v>
      </c>
      <c r="C390" s="37">
        <f t="shared" si="36"/>
        <v>2.1948105933225812</v>
      </c>
      <c r="D390" s="37">
        <f t="shared" si="36"/>
        <v>4.9006047984956194</v>
      </c>
      <c r="E390" s="37">
        <f t="shared" si="36"/>
        <v>21.906229865855007</v>
      </c>
      <c r="F390" s="37">
        <f t="shared" si="36"/>
        <v>76.042838260078796</v>
      </c>
      <c r="G390" s="37">
        <f t="shared" si="36"/>
        <v>62.875135385397201</v>
      </c>
      <c r="H390" s="37">
        <f t="shared" si="36"/>
        <v>26.961178429101043</v>
      </c>
      <c r="I390" s="37">
        <f t="shared" si="36"/>
        <v>2.7562144278329961</v>
      </c>
      <c r="J390" s="37">
        <f t="shared" si="36"/>
        <v>26.450548710171613</v>
      </c>
    </row>
    <row r="397" spans="1:10" x14ac:dyDescent="0.4">
      <c r="B397" s="37">
        <v>2</v>
      </c>
      <c r="C397" s="37">
        <v>3</v>
      </c>
      <c r="D397" s="37">
        <v>4</v>
      </c>
      <c r="E397" s="37">
        <v>5</v>
      </c>
      <c r="F397" s="37">
        <v>6</v>
      </c>
      <c r="G397" s="37">
        <v>7</v>
      </c>
      <c r="H397" s="37">
        <v>8</v>
      </c>
      <c r="I397" s="37">
        <v>9</v>
      </c>
      <c r="J397" s="37">
        <v>10</v>
      </c>
    </row>
    <row r="398" spans="1:10" x14ac:dyDescent="0.4">
      <c r="A398" s="37">
        <v>1</v>
      </c>
      <c r="B398" s="37" t="str">
        <f>VLOOKUP(22,$A$3:$DZ$35,B$37+10*$A398-10)</f>
        <v xml:space="preserve">Melton </v>
      </c>
      <c r="C398" s="37">
        <f t="shared" ref="C398:J410" si="38">VLOOKUP(22,$A$3:$DZ$35,C$37+10*$A398-10)</f>
        <v>12.675209394706764</v>
      </c>
      <c r="D398" s="37">
        <f t="shared" si="38"/>
        <v>93.718266769096388</v>
      </c>
      <c r="E398" s="37">
        <f t="shared" si="38"/>
        <v>168.32411796717818</v>
      </c>
      <c r="F398" s="37">
        <f t="shared" si="38"/>
        <v>118.37693485467935</v>
      </c>
      <c r="G398" s="37">
        <f t="shared" si="38"/>
        <v>34.025042867451248</v>
      </c>
      <c r="H398" s="37">
        <f t="shared" si="38"/>
        <v>6.6172540132551063</v>
      </c>
      <c r="I398" s="37" t="str">
        <f t="shared" si="38"/>
        <v xml:space="preserve"> </v>
      </c>
      <c r="J398" s="37">
        <f t="shared" si="38"/>
        <v>67.73152254970536</v>
      </c>
    </row>
    <row r="399" spans="1:10" x14ac:dyDescent="0.4">
      <c r="A399" s="37">
        <v>2</v>
      </c>
      <c r="B399" s="37" t="str">
        <f t="shared" ref="B399:B410" si="39">VLOOKUP(22,$A$3:$DZ$35,B$37+10*$A399-10)</f>
        <v xml:space="preserve">Melton </v>
      </c>
      <c r="C399" s="37">
        <f t="shared" si="38"/>
        <v>12.51096512739989</v>
      </c>
      <c r="D399" s="37">
        <f t="shared" si="38"/>
        <v>76.589619674594857</v>
      </c>
      <c r="E399" s="37">
        <f t="shared" si="38"/>
        <v>143.70604703538214</v>
      </c>
      <c r="F399" s="37">
        <f t="shared" si="38"/>
        <v>111.10909921322202</v>
      </c>
      <c r="G399" s="37">
        <f t="shared" si="38"/>
        <v>36.434452457382271</v>
      </c>
      <c r="H399" s="37">
        <f t="shared" si="38"/>
        <v>3.0801287485294395</v>
      </c>
      <c r="I399" s="37">
        <f t="shared" si="38"/>
        <v>0</v>
      </c>
      <c r="J399" s="37">
        <f t="shared" si="38"/>
        <v>62.955877275338608</v>
      </c>
    </row>
    <row r="400" spans="1:10" x14ac:dyDescent="0.4">
      <c r="A400" s="37">
        <v>3</v>
      </c>
      <c r="B400" s="37" t="str">
        <f t="shared" si="39"/>
        <v xml:space="preserve">Melton </v>
      </c>
      <c r="C400" s="37">
        <f t="shared" si="38"/>
        <v>9.1575091575091587</v>
      </c>
      <c r="D400" s="37">
        <f t="shared" si="38"/>
        <v>68.452380952380963</v>
      </c>
      <c r="E400" s="37">
        <f t="shared" si="38"/>
        <v>143.38635868380911</v>
      </c>
      <c r="F400" s="37">
        <f t="shared" si="38"/>
        <v>102.92134831460675</v>
      </c>
      <c r="G400" s="37">
        <f t="shared" si="38"/>
        <v>43.158643585487312</v>
      </c>
      <c r="H400" s="37">
        <f t="shared" si="38"/>
        <v>5.762304921968787</v>
      </c>
      <c r="I400" s="37">
        <f t="shared" si="38"/>
        <v>0</v>
      </c>
      <c r="J400" s="37">
        <f t="shared" si="38"/>
        <v>63.436737539212267</v>
      </c>
    </row>
    <row r="401" spans="1:10" x14ac:dyDescent="0.4">
      <c r="A401" s="37">
        <v>4</v>
      </c>
      <c r="B401" s="37" t="str">
        <f t="shared" si="39"/>
        <v xml:space="preserve">Melton </v>
      </c>
      <c r="C401" s="37">
        <f t="shared" si="38"/>
        <v>11.791304403453845</v>
      </c>
      <c r="D401" s="37">
        <f t="shared" si="38"/>
        <v>72.729960488404117</v>
      </c>
      <c r="E401" s="37">
        <f t="shared" si="38"/>
        <v>130.82295734475315</v>
      </c>
      <c r="F401" s="37">
        <f t="shared" si="38"/>
        <v>127.35462704832986</v>
      </c>
      <c r="G401" s="37">
        <f t="shared" si="38"/>
        <v>38.767430230650547</v>
      </c>
      <c r="H401" s="37">
        <f t="shared" si="38"/>
        <v>7.2168638912915828</v>
      </c>
      <c r="I401" s="37">
        <f t="shared" si="38"/>
        <v>2.7813198631410909</v>
      </c>
      <c r="J401" s="37">
        <f t="shared" si="38"/>
        <v>68.175382669912594</v>
      </c>
    </row>
    <row r="402" spans="1:10" x14ac:dyDescent="0.4">
      <c r="A402" s="37">
        <v>5</v>
      </c>
      <c r="B402" s="37" t="str">
        <f t="shared" si="39"/>
        <v xml:space="preserve">Melton </v>
      </c>
      <c r="C402" s="37">
        <f t="shared" si="38"/>
        <v>10.435598598776304</v>
      </c>
      <c r="D402" s="37">
        <f t="shared" si="38"/>
        <v>65.912561603132104</v>
      </c>
      <c r="E402" s="37">
        <f t="shared" si="38"/>
        <v>126.9532633903649</v>
      </c>
      <c r="F402" s="37">
        <f t="shared" si="38"/>
        <v>133.625659448916</v>
      </c>
      <c r="G402" s="37">
        <f t="shared" si="38"/>
        <v>50.342670859804741</v>
      </c>
      <c r="H402" s="37">
        <f t="shared" si="38"/>
        <v>8.5049961921142838</v>
      </c>
      <c r="I402" s="37">
        <f t="shared" si="38"/>
        <v>0</v>
      </c>
      <c r="J402" s="37">
        <f t="shared" si="38"/>
        <v>70.237538732460791</v>
      </c>
    </row>
    <row r="403" spans="1:10" x14ac:dyDescent="0.4">
      <c r="A403" s="37">
        <v>6</v>
      </c>
      <c r="B403" s="37" t="str">
        <f t="shared" si="39"/>
        <v xml:space="preserve">Melton </v>
      </c>
      <c r="C403" s="37">
        <f t="shared" si="38"/>
        <v>11.593187869979134</v>
      </c>
      <c r="D403" s="37">
        <f t="shared" si="38"/>
        <v>65.713595787933343</v>
      </c>
      <c r="E403" s="37">
        <f t="shared" si="38"/>
        <v>135.28790968935371</v>
      </c>
      <c r="F403" s="37">
        <f t="shared" si="38"/>
        <v>138.11728150053725</v>
      </c>
      <c r="G403" s="37">
        <f t="shared" si="38"/>
        <v>53.553547085217346</v>
      </c>
      <c r="H403" s="37">
        <f t="shared" si="38"/>
        <v>11.262672538174034</v>
      </c>
      <c r="I403" s="37">
        <f t="shared" si="38"/>
        <v>0</v>
      </c>
      <c r="J403" s="37">
        <f t="shared" si="38"/>
        <v>74.921669338679948</v>
      </c>
    </row>
    <row r="404" spans="1:10" x14ac:dyDescent="0.4">
      <c r="A404" s="37">
        <v>7</v>
      </c>
      <c r="B404" s="37" t="str">
        <f t="shared" si="39"/>
        <v xml:space="preserve">Melton </v>
      </c>
      <c r="C404" s="37">
        <f t="shared" si="38"/>
        <v>11.506191132367267</v>
      </c>
      <c r="D404" s="37">
        <f t="shared" si="38"/>
        <v>59.383528923374072</v>
      </c>
      <c r="E404" s="37">
        <f t="shared" si="38"/>
        <v>129.1256819433452</v>
      </c>
      <c r="F404" s="37">
        <f t="shared" si="38"/>
        <v>148.51222692685252</v>
      </c>
      <c r="G404" s="37">
        <f t="shared" si="38"/>
        <v>51.444178744529708</v>
      </c>
      <c r="H404" s="37">
        <f t="shared" si="38"/>
        <v>5.3422514947991209</v>
      </c>
      <c r="I404" s="37">
        <f t="shared" si="38"/>
        <v>0</v>
      </c>
      <c r="J404" s="37">
        <f t="shared" si="38"/>
        <v>74.270887528315882</v>
      </c>
    </row>
    <row r="405" spans="1:10" x14ac:dyDescent="0.4">
      <c r="A405" s="37">
        <v>8</v>
      </c>
      <c r="B405" s="37" t="str">
        <f t="shared" si="39"/>
        <v xml:space="preserve">Melton </v>
      </c>
      <c r="C405" s="37">
        <f t="shared" si="38"/>
        <v>16.58610127546147</v>
      </c>
      <c r="D405" s="37">
        <f t="shared" si="38"/>
        <v>62.423869628161299</v>
      </c>
      <c r="E405" s="37">
        <f t="shared" si="38"/>
        <v>121.93794482937585</v>
      </c>
      <c r="F405" s="37">
        <f t="shared" si="38"/>
        <v>154.2614438858426</v>
      </c>
      <c r="G405" s="37">
        <f t="shared" si="38"/>
        <v>62.731801753775535</v>
      </c>
      <c r="H405" s="37">
        <f t="shared" si="38"/>
        <v>10.16279564606687</v>
      </c>
      <c r="I405" s="37">
        <f t="shared" si="38"/>
        <v>0</v>
      </c>
      <c r="J405" s="37">
        <f t="shared" si="38"/>
        <v>78.290722826646402</v>
      </c>
    </row>
    <row r="406" spans="1:10" x14ac:dyDescent="0.4">
      <c r="A406" s="37">
        <v>9</v>
      </c>
      <c r="B406" s="37" t="str">
        <f t="shared" si="39"/>
        <v xml:space="preserve">Melton </v>
      </c>
      <c r="C406" s="37">
        <f t="shared" si="38"/>
        <v>14.609932311095097</v>
      </c>
      <c r="D406" s="37">
        <f t="shared" si="38"/>
        <v>63.223669732386981</v>
      </c>
      <c r="E406" s="37">
        <f t="shared" si="38"/>
        <v>141.29497993856324</v>
      </c>
      <c r="F406" s="37">
        <f t="shared" si="38"/>
        <v>152.49793059065826</v>
      </c>
      <c r="G406" s="37">
        <f t="shared" si="38"/>
        <v>82.992022239268465</v>
      </c>
      <c r="H406" s="37">
        <f t="shared" si="38"/>
        <v>8.9188466940316093</v>
      </c>
      <c r="I406" s="37">
        <f t="shared" si="38"/>
        <v>0</v>
      </c>
      <c r="J406" s="37">
        <f t="shared" si="38"/>
        <v>85.385140575341737</v>
      </c>
    </row>
    <row r="407" spans="1:10" x14ac:dyDescent="0.4">
      <c r="A407" s="37">
        <v>10</v>
      </c>
      <c r="B407" s="37" t="str">
        <f t="shared" si="39"/>
        <v xml:space="preserve">Melton </v>
      </c>
      <c r="C407" s="37">
        <f t="shared" si="38"/>
        <v>13.450571146595008</v>
      </c>
      <c r="D407" s="37">
        <f t="shared" si="38"/>
        <v>70.798453280226425</v>
      </c>
      <c r="E407" s="37">
        <f t="shared" si="38"/>
        <v>139.33472540768324</v>
      </c>
      <c r="F407" s="37">
        <f t="shared" si="38"/>
        <v>142.49672065993974</v>
      </c>
      <c r="G407" s="37">
        <f t="shared" si="38"/>
        <v>69.887768393314914</v>
      </c>
      <c r="H407" s="37">
        <f t="shared" si="38"/>
        <v>17.884999066987838</v>
      </c>
      <c r="I407" s="37">
        <f t="shared" si="38"/>
        <v>0</v>
      </c>
      <c r="J407" s="37">
        <f t="shared" si="38"/>
        <v>83.594980530493771</v>
      </c>
    </row>
    <row r="408" spans="1:10" x14ac:dyDescent="0.4">
      <c r="A408" s="37">
        <v>11</v>
      </c>
      <c r="B408" s="37" t="str">
        <f t="shared" si="39"/>
        <v xml:space="preserve">Melton </v>
      </c>
      <c r="C408" s="37">
        <f t="shared" si="38"/>
        <v>14.17491411096216</v>
      </c>
      <c r="D408" s="37">
        <f t="shared" si="38"/>
        <v>61.126703284382423</v>
      </c>
      <c r="E408" s="37">
        <f t="shared" si="38"/>
        <v>117.38175306199466</v>
      </c>
      <c r="F408" s="37">
        <f t="shared" si="38"/>
        <v>131.92838108155948</v>
      </c>
      <c r="G408" s="37">
        <f t="shared" si="38"/>
        <v>76.074121814559234</v>
      </c>
      <c r="H408" s="37">
        <f t="shared" si="38"/>
        <v>11.972856232895927</v>
      </c>
      <c r="I408" s="37">
        <f t="shared" si="38"/>
        <v>0.92480300324629561</v>
      </c>
      <c r="J408" s="37">
        <f t="shared" si="38"/>
        <v>75.863807475838911</v>
      </c>
    </row>
    <row r="409" spans="1:10" x14ac:dyDescent="0.4">
      <c r="A409" s="37">
        <v>12</v>
      </c>
      <c r="B409" s="37" t="str">
        <f t="shared" si="39"/>
        <v xml:space="preserve">Melton </v>
      </c>
      <c r="C409" s="37">
        <f t="shared" si="38"/>
        <v>13.263050501615371</v>
      </c>
      <c r="D409" s="37">
        <f t="shared" si="38"/>
        <v>83.375872043559639</v>
      </c>
      <c r="E409" s="37">
        <f t="shared" si="38"/>
        <v>177.11875935246903</v>
      </c>
      <c r="F409" s="37">
        <f t="shared" si="38"/>
        <v>180.09358796003542</v>
      </c>
      <c r="G409" s="37">
        <f t="shared" si="38"/>
        <v>92.908111256735111</v>
      </c>
      <c r="H409" s="37">
        <f t="shared" si="38"/>
        <v>18.291630716134598</v>
      </c>
      <c r="I409" s="37">
        <f t="shared" si="38"/>
        <v>1.1246485473289598</v>
      </c>
      <c r="J409" s="37">
        <f t="shared" si="38"/>
        <v>101.92045970058975</v>
      </c>
    </row>
    <row r="410" spans="1:10" x14ac:dyDescent="0.4">
      <c r="A410" s="37">
        <v>13</v>
      </c>
      <c r="B410" s="37" t="str">
        <f t="shared" si="39"/>
        <v xml:space="preserve">Melton </v>
      </c>
      <c r="C410" s="37">
        <f t="shared" si="38"/>
        <v>11.864101866189932</v>
      </c>
      <c r="D410" s="37">
        <f t="shared" si="38"/>
        <v>63.094291414020596</v>
      </c>
      <c r="E410" s="37">
        <f t="shared" si="38"/>
        <v>122.28298962827756</v>
      </c>
      <c r="F410" s="37">
        <f t="shared" si="38"/>
        <v>131.61452254475722</v>
      </c>
      <c r="G410" s="37">
        <f t="shared" si="38"/>
        <v>64.27611840541347</v>
      </c>
      <c r="H410" s="37">
        <f t="shared" si="38"/>
        <v>14.260315922354714</v>
      </c>
      <c r="I410" s="37">
        <f t="shared" si="38"/>
        <v>0.8480378977071098</v>
      </c>
      <c r="J410" s="37">
        <f t="shared" si="38"/>
        <v>74.17083548877477</v>
      </c>
    </row>
    <row r="417" spans="1:10" x14ac:dyDescent="0.4">
      <c r="B417" s="37">
        <v>2</v>
      </c>
      <c r="C417" s="37">
        <v>3</v>
      </c>
      <c r="D417" s="37">
        <v>4</v>
      </c>
      <c r="E417" s="37">
        <v>5</v>
      </c>
      <c r="F417" s="37">
        <v>6</v>
      </c>
      <c r="G417" s="37">
        <v>7</v>
      </c>
      <c r="H417" s="37">
        <v>8</v>
      </c>
      <c r="I417" s="37">
        <v>9</v>
      </c>
      <c r="J417" s="37">
        <v>10</v>
      </c>
    </row>
    <row r="418" spans="1:10" x14ac:dyDescent="0.4">
      <c r="A418" s="37">
        <v>1</v>
      </c>
      <c r="B418" s="37" t="str">
        <f>VLOOKUP(23,$A$3:$DZ$35,B$37+10*$A418-10)</f>
        <v xml:space="preserve">Monash </v>
      </c>
      <c r="C418" s="37">
        <f t="shared" ref="C418:J430" si="40">VLOOKUP(23,$A$3:$DZ$35,C$37+10*$A418-10)</f>
        <v>3.1830394423477912</v>
      </c>
      <c r="D418" s="37">
        <f t="shared" si="40"/>
        <v>14.407093707695148</v>
      </c>
      <c r="E418" s="37">
        <f t="shared" si="40"/>
        <v>72.81924304128772</v>
      </c>
      <c r="F418" s="37">
        <f t="shared" si="40"/>
        <v>103.01422230046653</v>
      </c>
      <c r="G418" s="37">
        <f t="shared" si="40"/>
        <v>59.987947650606749</v>
      </c>
      <c r="H418" s="37">
        <f t="shared" si="40"/>
        <v>6.9004788492884046</v>
      </c>
      <c r="I418" s="37">
        <f t="shared" si="40"/>
        <v>0.56709478215343301</v>
      </c>
      <c r="J418" s="37">
        <f t="shared" si="40"/>
        <v>43.797872021020218</v>
      </c>
    </row>
    <row r="419" spans="1:10" x14ac:dyDescent="0.4">
      <c r="A419" s="37">
        <v>2</v>
      </c>
      <c r="B419" s="37" t="str">
        <f t="shared" ref="B419:B430" si="41">VLOOKUP(23,$A$3:$DZ$35,B$37+10*$A419-10)</f>
        <v xml:space="preserve">Monash </v>
      </c>
      <c r="C419" s="37">
        <f t="shared" si="40"/>
        <v>3.3910488845487743</v>
      </c>
      <c r="D419" s="37">
        <f t="shared" si="40"/>
        <v>13.105383434824315</v>
      </c>
      <c r="E419" s="37">
        <f t="shared" si="40"/>
        <v>74.534259609209258</v>
      </c>
      <c r="F419" s="37">
        <f t="shared" si="40"/>
        <v>104.72157028209196</v>
      </c>
      <c r="G419" s="37">
        <f t="shared" si="40"/>
        <v>59.035876009993238</v>
      </c>
      <c r="H419" s="37">
        <f t="shared" si="40"/>
        <v>8.2861501562411366</v>
      </c>
      <c r="I419" s="37">
        <f t="shared" si="40"/>
        <v>0</v>
      </c>
      <c r="J419" s="37">
        <f t="shared" si="40"/>
        <v>43.998776313336066</v>
      </c>
    </row>
    <row r="420" spans="1:10" x14ac:dyDescent="0.4">
      <c r="A420" s="37">
        <v>3</v>
      </c>
      <c r="B420" s="37" t="str">
        <f t="shared" si="41"/>
        <v xml:space="preserve">Monash </v>
      </c>
      <c r="C420" s="37">
        <f t="shared" si="40"/>
        <v>2.1617726535759321</v>
      </c>
      <c r="D420" s="37">
        <f t="shared" si="40"/>
        <v>15.634218289085545</v>
      </c>
      <c r="E420" s="37">
        <f t="shared" si="40"/>
        <v>64.118372379778052</v>
      </c>
      <c r="F420" s="37">
        <f t="shared" si="40"/>
        <v>114.53077699293642</v>
      </c>
      <c r="G420" s="37">
        <f t="shared" si="40"/>
        <v>55.477280732652346</v>
      </c>
      <c r="H420" s="37">
        <f t="shared" si="40"/>
        <v>7.5053609721229444</v>
      </c>
      <c r="I420" s="37">
        <f t="shared" si="40"/>
        <v>0.55545269394556562</v>
      </c>
      <c r="J420" s="37">
        <f t="shared" si="40"/>
        <v>43.470329886202592</v>
      </c>
    </row>
    <row r="421" spans="1:10" x14ac:dyDescent="0.4">
      <c r="A421" s="37">
        <v>4</v>
      </c>
      <c r="B421" s="37" t="str">
        <f t="shared" si="41"/>
        <v xml:space="preserve">Monash </v>
      </c>
      <c r="C421" s="37">
        <f t="shared" si="40"/>
        <v>2.1822094596848802</v>
      </c>
      <c r="D421" s="37">
        <f t="shared" si="40"/>
        <v>15.659861500633774</v>
      </c>
      <c r="E421" s="37">
        <f t="shared" si="40"/>
        <v>65.114388850335345</v>
      </c>
      <c r="F421" s="37">
        <f t="shared" si="40"/>
        <v>118.91139536720135</v>
      </c>
      <c r="G421" s="37">
        <f t="shared" si="40"/>
        <v>57.927233834891332</v>
      </c>
      <c r="H421" s="37">
        <f t="shared" si="40"/>
        <v>11.700949482863747</v>
      </c>
      <c r="I421" s="37">
        <f t="shared" si="40"/>
        <v>0.54980908195071487</v>
      </c>
      <c r="J421" s="37">
        <f t="shared" si="40"/>
        <v>45.356355460317431</v>
      </c>
    </row>
    <row r="422" spans="1:10" x14ac:dyDescent="0.4">
      <c r="A422" s="37">
        <v>5</v>
      </c>
      <c r="B422" s="37" t="str">
        <f t="shared" si="41"/>
        <v xml:space="preserve">Monash </v>
      </c>
      <c r="C422" s="37">
        <f t="shared" si="40"/>
        <v>4.0388999962274257</v>
      </c>
      <c r="D422" s="37">
        <f t="shared" si="40"/>
        <v>14.797725443645184</v>
      </c>
      <c r="E422" s="37">
        <f t="shared" si="40"/>
        <v>58.578183170544484</v>
      </c>
      <c r="F422" s="37">
        <f t="shared" si="40"/>
        <v>121.1438570979648</v>
      </c>
      <c r="G422" s="37">
        <f t="shared" si="40"/>
        <v>58.421581242847253</v>
      </c>
      <c r="H422" s="37">
        <f t="shared" si="40"/>
        <v>11.433324090995553</v>
      </c>
      <c r="I422" s="37">
        <f t="shared" si="40"/>
        <v>1.0885579979480133</v>
      </c>
      <c r="J422" s="37">
        <f t="shared" si="40"/>
        <v>44.800028267897389</v>
      </c>
    </row>
    <row r="423" spans="1:10" x14ac:dyDescent="0.4">
      <c r="A423" s="37">
        <v>6</v>
      </c>
      <c r="B423" s="37" t="str">
        <f t="shared" si="41"/>
        <v xml:space="preserve">Monash </v>
      </c>
      <c r="C423" s="37">
        <f t="shared" si="40"/>
        <v>2.9656861813977731</v>
      </c>
      <c r="D423" s="37">
        <f t="shared" si="40"/>
        <v>12.00588198329393</v>
      </c>
      <c r="E423" s="37">
        <f t="shared" si="40"/>
        <v>59.027829282934675</v>
      </c>
      <c r="F423" s="37">
        <f t="shared" si="40"/>
        <v>124.10594798403909</v>
      </c>
      <c r="G423" s="37">
        <f t="shared" si="40"/>
        <v>70.077640014244466</v>
      </c>
      <c r="H423" s="37">
        <f t="shared" si="40"/>
        <v>10.471745710187969</v>
      </c>
      <c r="I423" s="37">
        <f t="shared" si="40"/>
        <v>0.53885905344000262</v>
      </c>
      <c r="J423" s="37">
        <f t="shared" si="40"/>
        <v>46.324224746043086</v>
      </c>
    </row>
    <row r="424" spans="1:10" x14ac:dyDescent="0.4">
      <c r="A424" s="37">
        <v>7</v>
      </c>
      <c r="B424" s="37" t="str">
        <f t="shared" si="41"/>
        <v xml:space="preserve">Monash </v>
      </c>
      <c r="C424" s="37">
        <f t="shared" si="40"/>
        <v>3.3688589981447969</v>
      </c>
      <c r="D424" s="37">
        <f t="shared" si="40"/>
        <v>12.174136459719854</v>
      </c>
      <c r="E424" s="37">
        <f t="shared" si="40"/>
        <v>65.315789581181988</v>
      </c>
      <c r="F424" s="37">
        <f t="shared" si="40"/>
        <v>127.46877670282817</v>
      </c>
      <c r="G424" s="37">
        <f t="shared" si="40"/>
        <v>67.393952693661177</v>
      </c>
      <c r="H424" s="37">
        <f t="shared" si="40"/>
        <v>12.122741198704702</v>
      </c>
      <c r="I424" s="37">
        <f t="shared" si="40"/>
        <v>0</v>
      </c>
      <c r="J424" s="37">
        <f t="shared" si="40"/>
        <v>47.681817305895542</v>
      </c>
    </row>
    <row r="425" spans="1:10" x14ac:dyDescent="0.4">
      <c r="A425" s="37">
        <v>8</v>
      </c>
      <c r="B425" s="37" t="str">
        <f t="shared" si="41"/>
        <v xml:space="preserve">Monash </v>
      </c>
      <c r="C425" s="37">
        <f t="shared" si="40"/>
        <v>3.7799543763844121</v>
      </c>
      <c r="D425" s="37">
        <f t="shared" si="40"/>
        <v>11.004554730903566</v>
      </c>
      <c r="E425" s="37">
        <f t="shared" si="40"/>
        <v>64.808210039480059</v>
      </c>
      <c r="F425" s="37">
        <f t="shared" si="40"/>
        <v>127.20213302097399</v>
      </c>
      <c r="G425" s="37">
        <f t="shared" si="40"/>
        <v>76.56859811047228</v>
      </c>
      <c r="H425" s="37">
        <f t="shared" si="40"/>
        <v>12.889168070283223</v>
      </c>
      <c r="I425" s="37">
        <f t="shared" si="40"/>
        <v>0</v>
      </c>
      <c r="J425" s="37">
        <f t="shared" si="40"/>
        <v>49.069611530700435</v>
      </c>
    </row>
    <row r="426" spans="1:10" x14ac:dyDescent="0.4">
      <c r="A426" s="37">
        <v>9</v>
      </c>
      <c r="B426" s="37" t="str">
        <f t="shared" si="41"/>
        <v xml:space="preserve">Monash </v>
      </c>
      <c r="C426" s="37">
        <f t="shared" si="40"/>
        <v>1.1317304234156904</v>
      </c>
      <c r="D426" s="37">
        <f t="shared" si="40"/>
        <v>15.689227455698614</v>
      </c>
      <c r="E426" s="37">
        <f t="shared" si="40"/>
        <v>66.420390598138113</v>
      </c>
      <c r="F426" s="37">
        <f t="shared" si="40"/>
        <v>126.51716272743232</v>
      </c>
      <c r="G426" s="37">
        <f t="shared" si="40"/>
        <v>82.677584863491788</v>
      </c>
      <c r="H426" s="37">
        <f t="shared" si="40"/>
        <v>15.263576402601629</v>
      </c>
      <c r="I426" s="37">
        <f t="shared" si="40"/>
        <v>0</v>
      </c>
      <c r="J426" s="37">
        <f t="shared" si="40"/>
        <v>50.977280601415593</v>
      </c>
    </row>
    <row r="427" spans="1:10" x14ac:dyDescent="0.4">
      <c r="A427" s="37">
        <v>10</v>
      </c>
      <c r="B427" s="37" t="str">
        <f t="shared" si="41"/>
        <v xml:space="preserve">Monash </v>
      </c>
      <c r="C427" s="37">
        <f t="shared" si="40"/>
        <v>2.0707197345618202</v>
      </c>
      <c r="D427" s="37">
        <f t="shared" si="40"/>
        <v>13.512515431338258</v>
      </c>
      <c r="E427" s="37">
        <f t="shared" si="40"/>
        <v>72.111322254229748</v>
      </c>
      <c r="F427" s="37">
        <f t="shared" si="40"/>
        <v>138.11943304069936</v>
      </c>
      <c r="G427" s="37">
        <f t="shared" si="40"/>
        <v>79.599568486864484</v>
      </c>
      <c r="H427" s="37">
        <f t="shared" si="40"/>
        <v>14.578282613091734</v>
      </c>
      <c r="I427" s="37">
        <f t="shared" si="40"/>
        <v>1.7295999987737407</v>
      </c>
      <c r="J427" s="37">
        <f t="shared" si="40"/>
        <v>52.899782666909232</v>
      </c>
    </row>
    <row r="428" spans="1:10" x14ac:dyDescent="0.4">
      <c r="A428" s="37">
        <v>11</v>
      </c>
      <c r="B428" s="37" t="str">
        <f t="shared" si="41"/>
        <v xml:space="preserve">Monash </v>
      </c>
      <c r="C428" s="37">
        <f t="shared" si="40"/>
        <v>1.9477030050641426</v>
      </c>
      <c r="D428" s="37">
        <f t="shared" si="40"/>
        <v>13.415865963415948</v>
      </c>
      <c r="E428" s="37">
        <f t="shared" si="40"/>
        <v>68.47026661717068</v>
      </c>
      <c r="F428" s="37">
        <f t="shared" si="40"/>
        <v>123.37646159952263</v>
      </c>
      <c r="G428" s="37">
        <f t="shared" si="40"/>
        <v>73.961378730290477</v>
      </c>
      <c r="H428" s="37">
        <f t="shared" si="40"/>
        <v>14.328499699699563</v>
      </c>
      <c r="I428" s="37">
        <f t="shared" si="40"/>
        <v>0.97610904815665089</v>
      </c>
      <c r="J428" s="37">
        <f t="shared" si="40"/>
        <v>48.809873796751774</v>
      </c>
    </row>
    <row r="429" spans="1:10" x14ac:dyDescent="0.4">
      <c r="A429" s="37">
        <v>12</v>
      </c>
      <c r="B429" s="37" t="str">
        <f t="shared" si="41"/>
        <v xml:space="preserve">Monash </v>
      </c>
      <c r="C429" s="37">
        <f t="shared" si="40"/>
        <v>2.7357442079165599</v>
      </c>
      <c r="D429" s="37">
        <f t="shared" si="40"/>
        <v>12.067123373766576</v>
      </c>
      <c r="E429" s="37">
        <f t="shared" si="40"/>
        <v>66.558441558441558</v>
      </c>
      <c r="F429" s="37">
        <f t="shared" si="40"/>
        <v>126.49542575650949</v>
      </c>
      <c r="G429" s="37">
        <f t="shared" si="40"/>
        <v>85.462924172601589</v>
      </c>
      <c r="H429" s="37">
        <f t="shared" si="40"/>
        <v>19.123371128786594</v>
      </c>
      <c r="I429" s="37">
        <f t="shared" si="40"/>
        <v>0.52260256075254763</v>
      </c>
      <c r="J429" s="37">
        <f t="shared" si="40"/>
        <v>49.754160615064826</v>
      </c>
    </row>
    <row r="430" spans="1:10" x14ac:dyDescent="0.4">
      <c r="A430" s="37">
        <v>13</v>
      </c>
      <c r="B430" s="37" t="str">
        <f t="shared" si="41"/>
        <v xml:space="preserve">Monash </v>
      </c>
      <c r="C430" s="37">
        <f t="shared" si="40"/>
        <v>2.6323553532420561</v>
      </c>
      <c r="D430" s="37">
        <f t="shared" si="40"/>
        <v>11.463409546635052</v>
      </c>
      <c r="E430" s="37">
        <f t="shared" si="40"/>
        <v>58.584171018763421</v>
      </c>
      <c r="F430" s="37">
        <f t="shared" si="40"/>
        <v>126.40218600650313</v>
      </c>
      <c r="G430" s="37">
        <f t="shared" si="40"/>
        <v>77.29248100744185</v>
      </c>
      <c r="H430" s="37">
        <f t="shared" si="40"/>
        <v>16.462321861765851</v>
      </c>
      <c r="I430" s="37">
        <f t="shared" si="40"/>
        <v>1.0308598122897052</v>
      </c>
      <c r="J430" s="37">
        <f t="shared" si="40"/>
        <v>45.884231731117325</v>
      </c>
    </row>
    <row r="437" spans="1:10" x14ac:dyDescent="0.4">
      <c r="B437" s="37">
        <v>2</v>
      </c>
      <c r="C437" s="37">
        <v>3</v>
      </c>
      <c r="D437" s="37">
        <v>4</v>
      </c>
      <c r="E437" s="37">
        <v>5</v>
      </c>
      <c r="F437" s="37">
        <v>6</v>
      </c>
      <c r="G437" s="37">
        <v>7</v>
      </c>
      <c r="H437" s="37">
        <v>8</v>
      </c>
      <c r="I437" s="37">
        <v>9</v>
      </c>
      <c r="J437" s="37">
        <v>10</v>
      </c>
    </row>
    <row r="438" spans="1:10" x14ac:dyDescent="0.4">
      <c r="A438" s="37">
        <v>1</v>
      </c>
      <c r="B438" s="37" t="str">
        <f>VLOOKUP(24,$A$3:$DZ$35,B$37+10*$A438-10)</f>
        <v xml:space="preserve">Moonee Valley </v>
      </c>
      <c r="C438" s="37">
        <f t="shared" ref="C438:J450" si="42">VLOOKUP(24,$A$3:$DZ$35,C$37+10*$A438-10)</f>
        <v>6.7239605178068702</v>
      </c>
      <c r="D438" s="37">
        <f t="shared" si="42"/>
        <v>26.581702296590969</v>
      </c>
      <c r="E438" s="37">
        <f t="shared" si="42"/>
        <v>70.51647954405999</v>
      </c>
      <c r="F438" s="37">
        <f t="shared" si="42"/>
        <v>112.76322934848045</v>
      </c>
      <c r="G438" s="37">
        <f t="shared" si="42"/>
        <v>58.891491259297368</v>
      </c>
      <c r="H438" s="37">
        <f t="shared" si="42"/>
        <v>9.3298432258096007</v>
      </c>
      <c r="I438" s="37" t="str">
        <f t="shared" si="42"/>
        <v xml:space="preserve"> </v>
      </c>
      <c r="J438" s="37">
        <f t="shared" si="42"/>
        <v>52.123200122260712</v>
      </c>
    </row>
    <row r="439" spans="1:10" x14ac:dyDescent="0.4">
      <c r="A439" s="37">
        <v>2</v>
      </c>
      <c r="B439" s="37" t="str">
        <f t="shared" ref="B439:B450" si="43">VLOOKUP(24,$A$3:$DZ$35,B$37+10*$A439-10)</f>
        <v xml:space="preserve">Moonee Valley </v>
      </c>
      <c r="C439" s="37">
        <f t="shared" si="42"/>
        <v>4.4439793600159785</v>
      </c>
      <c r="D439" s="37">
        <f t="shared" si="42"/>
        <v>24.849130574112479</v>
      </c>
      <c r="E439" s="37">
        <f t="shared" si="42"/>
        <v>79.160363692270806</v>
      </c>
      <c r="F439" s="37">
        <f t="shared" si="42"/>
        <v>112.36916002516888</v>
      </c>
      <c r="G439" s="37">
        <f t="shared" si="42"/>
        <v>62.990776055608158</v>
      </c>
      <c r="H439" s="37">
        <f t="shared" si="42"/>
        <v>11.503464068695864</v>
      </c>
      <c r="I439" s="37">
        <f t="shared" si="42"/>
        <v>0</v>
      </c>
      <c r="J439" s="37">
        <f t="shared" si="42"/>
        <v>53.857614550811313</v>
      </c>
    </row>
    <row r="440" spans="1:10" x14ac:dyDescent="0.4">
      <c r="A440" s="37">
        <v>3</v>
      </c>
      <c r="B440" s="37" t="str">
        <f t="shared" si="43"/>
        <v xml:space="preserve">Moonee Valley </v>
      </c>
      <c r="C440" s="37">
        <f t="shared" si="42"/>
        <v>5.0354051927616048</v>
      </c>
      <c r="D440" s="37">
        <f t="shared" si="42"/>
        <v>24.141363862618221</v>
      </c>
      <c r="E440" s="37">
        <f t="shared" si="42"/>
        <v>74.483932751649292</v>
      </c>
      <c r="F440" s="37">
        <f t="shared" si="42"/>
        <v>118.69935809744292</v>
      </c>
      <c r="G440" s="37">
        <f t="shared" si="42"/>
        <v>61.395559583144539</v>
      </c>
      <c r="H440" s="37">
        <f t="shared" si="42"/>
        <v>8.7837013541539601</v>
      </c>
      <c r="I440" s="37">
        <f t="shared" si="42"/>
        <v>0.80472103004291851</v>
      </c>
      <c r="J440" s="37">
        <f t="shared" si="42"/>
        <v>53.143072917701765</v>
      </c>
    </row>
    <row r="441" spans="1:10" x14ac:dyDescent="0.4">
      <c r="A441" s="37">
        <v>4</v>
      </c>
      <c r="B441" s="37" t="str">
        <f t="shared" si="43"/>
        <v xml:space="preserve">Moonee Valley </v>
      </c>
      <c r="C441" s="37">
        <f t="shared" si="42"/>
        <v>5.3047578105553752</v>
      </c>
      <c r="D441" s="37">
        <f t="shared" si="42"/>
        <v>21.964694054748144</v>
      </c>
      <c r="E441" s="37">
        <f t="shared" si="42"/>
        <v>69.741123596157749</v>
      </c>
      <c r="F441" s="37">
        <f t="shared" si="42"/>
        <v>123.06677046058311</v>
      </c>
      <c r="G441" s="37">
        <f t="shared" si="42"/>
        <v>77.643067727296625</v>
      </c>
      <c r="H441" s="37">
        <f t="shared" si="42"/>
        <v>14.837249260591546</v>
      </c>
      <c r="I441" s="37">
        <f t="shared" si="42"/>
        <v>1.0610945490130723</v>
      </c>
      <c r="J441" s="37">
        <f t="shared" si="42"/>
        <v>56.294921488342084</v>
      </c>
    </row>
    <row r="442" spans="1:10" x14ac:dyDescent="0.4">
      <c r="A442" s="37">
        <v>5</v>
      </c>
      <c r="B442" s="37" t="str">
        <f t="shared" si="43"/>
        <v xml:space="preserve">Moonee Valley </v>
      </c>
      <c r="C442" s="37">
        <f t="shared" si="42"/>
        <v>5.2601602974021144</v>
      </c>
      <c r="D442" s="37">
        <f t="shared" si="42"/>
        <v>24.963812384860947</v>
      </c>
      <c r="E442" s="37">
        <f t="shared" si="42"/>
        <v>54.97190185284672</v>
      </c>
      <c r="F442" s="37">
        <f t="shared" si="42"/>
        <v>122.14833600734266</v>
      </c>
      <c r="G442" s="37">
        <f t="shared" si="42"/>
        <v>70.833290328871044</v>
      </c>
      <c r="H442" s="37">
        <f t="shared" si="42"/>
        <v>12.851449596368179</v>
      </c>
      <c r="I442" s="37">
        <f t="shared" si="42"/>
        <v>0</v>
      </c>
      <c r="J442" s="37">
        <f t="shared" si="42"/>
        <v>51.935388101211451</v>
      </c>
    </row>
    <row r="443" spans="1:10" x14ac:dyDescent="0.4">
      <c r="A443" s="37">
        <v>6</v>
      </c>
      <c r="B443" s="37" t="str">
        <f t="shared" si="43"/>
        <v xml:space="preserve">Moonee Valley </v>
      </c>
      <c r="C443" s="37">
        <f t="shared" si="42"/>
        <v>3.3752570837417717</v>
      </c>
      <c r="D443" s="37">
        <f t="shared" si="42"/>
        <v>16.019916854547969</v>
      </c>
      <c r="E443" s="37">
        <f t="shared" si="42"/>
        <v>67.972229150417192</v>
      </c>
      <c r="F443" s="37">
        <f t="shared" si="42"/>
        <v>120.98536620632767</v>
      </c>
      <c r="G443" s="37">
        <f t="shared" si="42"/>
        <v>73.483414040921573</v>
      </c>
      <c r="H443" s="37">
        <f t="shared" si="42"/>
        <v>15.954273763418815</v>
      </c>
      <c r="I443" s="37">
        <f t="shared" si="42"/>
        <v>0</v>
      </c>
      <c r="J443" s="37">
        <f t="shared" si="42"/>
        <v>52.934793406155698</v>
      </c>
    </row>
    <row r="444" spans="1:10" x14ac:dyDescent="0.4">
      <c r="A444" s="37">
        <v>7</v>
      </c>
      <c r="B444" s="37" t="str">
        <f t="shared" si="43"/>
        <v xml:space="preserve">Moonee Valley </v>
      </c>
      <c r="C444" s="37">
        <f t="shared" si="42"/>
        <v>6.6947005270085604</v>
      </c>
      <c r="D444" s="37">
        <f t="shared" si="42"/>
        <v>22.148240893105807</v>
      </c>
      <c r="E444" s="37">
        <f t="shared" si="42"/>
        <v>62.049114427068673</v>
      </c>
      <c r="F444" s="37">
        <f t="shared" si="42"/>
        <v>136.68042517691367</v>
      </c>
      <c r="G444" s="37">
        <f t="shared" si="42"/>
        <v>80.80135215315218</v>
      </c>
      <c r="H444" s="37">
        <f t="shared" si="42"/>
        <v>12.531338052871337</v>
      </c>
      <c r="I444" s="37">
        <f t="shared" si="42"/>
        <v>0</v>
      </c>
      <c r="J444" s="37">
        <f t="shared" si="42"/>
        <v>56.65457064315261</v>
      </c>
    </row>
    <row r="445" spans="1:10" x14ac:dyDescent="0.4">
      <c r="A445" s="37">
        <v>8</v>
      </c>
      <c r="B445" s="37" t="str">
        <f t="shared" si="43"/>
        <v xml:space="preserve">Moonee Valley </v>
      </c>
      <c r="C445" s="37">
        <f t="shared" si="42"/>
        <v>2.4144735487194349</v>
      </c>
      <c r="D445" s="37">
        <f t="shared" si="42"/>
        <v>20.058331779320397</v>
      </c>
      <c r="E445" s="37">
        <f t="shared" si="42"/>
        <v>58.461995599387805</v>
      </c>
      <c r="F445" s="37">
        <f t="shared" si="42"/>
        <v>126.22395603578934</v>
      </c>
      <c r="G445" s="37">
        <f t="shared" si="42"/>
        <v>79.169981758353956</v>
      </c>
      <c r="H445" s="37">
        <f t="shared" si="42"/>
        <v>17.057585804599388</v>
      </c>
      <c r="I445" s="37">
        <f t="shared" si="42"/>
        <v>0</v>
      </c>
      <c r="J445" s="37">
        <f t="shared" si="42"/>
        <v>53.375455964732495</v>
      </c>
    </row>
    <row r="446" spans="1:10" x14ac:dyDescent="0.4">
      <c r="A446" s="37">
        <v>9</v>
      </c>
      <c r="B446" s="37" t="str">
        <f t="shared" si="43"/>
        <v xml:space="preserve">Moonee Valley </v>
      </c>
      <c r="C446" s="37">
        <f t="shared" si="42"/>
        <v>3.0175132127720654</v>
      </c>
      <c r="D446" s="37">
        <f t="shared" si="42"/>
        <v>20.173982462084194</v>
      </c>
      <c r="E446" s="37">
        <f t="shared" si="42"/>
        <v>64.200306693068541</v>
      </c>
      <c r="F446" s="37">
        <f t="shared" si="42"/>
        <v>138.39017011177154</v>
      </c>
      <c r="G446" s="37">
        <f t="shared" si="42"/>
        <v>98.720177614374251</v>
      </c>
      <c r="H446" s="37">
        <f t="shared" si="42"/>
        <v>25.254567475120702</v>
      </c>
      <c r="I446" s="37">
        <f t="shared" si="42"/>
        <v>0</v>
      </c>
      <c r="J446" s="37">
        <f t="shared" si="42"/>
        <v>61.029883106834653</v>
      </c>
    </row>
    <row r="447" spans="1:10" x14ac:dyDescent="0.4">
      <c r="A447" s="37">
        <v>10</v>
      </c>
      <c r="B447" s="37" t="str">
        <f t="shared" si="43"/>
        <v xml:space="preserve">Moonee Valley </v>
      </c>
      <c r="C447" s="37">
        <f t="shared" si="42"/>
        <v>2.7152412403897261</v>
      </c>
      <c r="D447" s="37">
        <f t="shared" si="42"/>
        <v>18.636870105889642</v>
      </c>
      <c r="E447" s="37">
        <f t="shared" si="42"/>
        <v>59.799131064732997</v>
      </c>
      <c r="F447" s="37">
        <f t="shared" si="42"/>
        <v>122.39868078765595</v>
      </c>
      <c r="G447" s="37">
        <f t="shared" si="42"/>
        <v>81.948089179009699</v>
      </c>
      <c r="H447" s="37">
        <f t="shared" si="42"/>
        <v>19.375494054273329</v>
      </c>
      <c r="I447" s="37">
        <f t="shared" si="42"/>
        <v>1.756344510467345</v>
      </c>
      <c r="J447" s="37">
        <f t="shared" si="42"/>
        <v>52.957399810601338</v>
      </c>
    </row>
    <row r="448" spans="1:10" x14ac:dyDescent="0.4">
      <c r="A448" s="37">
        <v>11</v>
      </c>
      <c r="B448" s="37" t="str">
        <f t="shared" si="43"/>
        <v xml:space="preserve">Moonee Valley </v>
      </c>
      <c r="C448" s="37">
        <f t="shared" si="42"/>
        <v>3.9024100247071978</v>
      </c>
      <c r="D448" s="37">
        <f t="shared" si="42"/>
        <v>19.95209238962002</v>
      </c>
      <c r="E448" s="37">
        <f t="shared" si="42"/>
        <v>74.557407589381</v>
      </c>
      <c r="F448" s="37">
        <f t="shared" si="42"/>
        <v>123.68605267610261</v>
      </c>
      <c r="G448" s="37">
        <f t="shared" si="42"/>
        <v>87.394805645058199</v>
      </c>
      <c r="H448" s="37">
        <f t="shared" si="42"/>
        <v>18.573325022933236</v>
      </c>
      <c r="I448" s="37">
        <f t="shared" si="42"/>
        <v>1.747565015949377</v>
      </c>
      <c r="J448" s="37">
        <f t="shared" si="42"/>
        <v>56.877218186518647</v>
      </c>
    </row>
    <row r="449" spans="1:10" x14ac:dyDescent="0.4">
      <c r="A449" s="37">
        <v>12</v>
      </c>
      <c r="B449" s="37" t="str">
        <f t="shared" si="43"/>
        <v xml:space="preserve">Moonee Valley </v>
      </c>
      <c r="C449" s="37">
        <f t="shared" si="42"/>
        <v>3.7588097102584181</v>
      </c>
      <c r="D449" s="37">
        <f t="shared" si="42"/>
        <v>16.352201257861633</v>
      </c>
      <c r="E449" s="37">
        <f t="shared" si="42"/>
        <v>62.31306081754736</v>
      </c>
      <c r="F449" s="37">
        <f t="shared" si="42"/>
        <v>124.41342798700518</v>
      </c>
      <c r="G449" s="37">
        <f t="shared" si="42"/>
        <v>88.11499357251374</v>
      </c>
      <c r="H449" s="37">
        <f t="shared" si="42"/>
        <v>19.570466387088576</v>
      </c>
      <c r="I449" s="37">
        <f t="shared" si="42"/>
        <v>0</v>
      </c>
      <c r="J449" s="37">
        <f t="shared" si="42"/>
        <v>55.121454051299473</v>
      </c>
    </row>
    <row r="450" spans="1:10" x14ac:dyDescent="0.4">
      <c r="A450" s="37">
        <v>13</v>
      </c>
      <c r="B450" s="37" t="str">
        <f t="shared" si="43"/>
        <v xml:space="preserve">Moonee Valley </v>
      </c>
      <c r="C450" s="37">
        <f t="shared" si="42"/>
        <v>2.8637245021176154</v>
      </c>
      <c r="D450" s="37">
        <f t="shared" si="42"/>
        <v>14.105860872506454</v>
      </c>
      <c r="E450" s="37">
        <f t="shared" si="42"/>
        <v>59.307582593105352</v>
      </c>
      <c r="F450" s="37">
        <f t="shared" si="42"/>
        <v>130.06490140927929</v>
      </c>
      <c r="G450" s="37">
        <f t="shared" si="42"/>
        <v>87.416937519917937</v>
      </c>
      <c r="H450" s="37">
        <f t="shared" si="42"/>
        <v>18.920056094919971</v>
      </c>
      <c r="I450" s="37">
        <f t="shared" si="42"/>
        <v>1.571674509231763</v>
      </c>
      <c r="J450" s="37">
        <f t="shared" si="42"/>
        <v>54.41362493811846</v>
      </c>
    </row>
    <row r="457" spans="1:10" x14ac:dyDescent="0.4">
      <c r="B457" s="37">
        <v>2</v>
      </c>
      <c r="C457" s="37">
        <v>3</v>
      </c>
      <c r="D457" s="37">
        <v>4</v>
      </c>
      <c r="E457" s="37">
        <v>5</v>
      </c>
      <c r="F457" s="37">
        <v>6</v>
      </c>
      <c r="G457" s="37">
        <v>7</v>
      </c>
      <c r="H457" s="37">
        <v>8</v>
      </c>
      <c r="I457" s="37">
        <v>9</v>
      </c>
      <c r="J457" s="37">
        <v>10</v>
      </c>
    </row>
    <row r="458" spans="1:10" x14ac:dyDescent="0.4">
      <c r="A458" s="37">
        <v>1</v>
      </c>
      <c r="B458" s="37" t="str">
        <f>VLOOKUP(25,$A$3:$DZ$35,B$37+10*$A458-10)</f>
        <v xml:space="preserve">Moreland </v>
      </c>
      <c r="C458" s="37">
        <f t="shared" ref="C458:J470" si="44">VLOOKUP(25,$A$3:$DZ$35,C$37+10*$A458-10)</f>
        <v>13.166820258595278</v>
      </c>
      <c r="D458" s="37">
        <f t="shared" si="44"/>
        <v>45.108149225501641</v>
      </c>
      <c r="E458" s="37">
        <f t="shared" si="44"/>
        <v>77.180939332137356</v>
      </c>
      <c r="F458" s="37">
        <f t="shared" si="44"/>
        <v>96.203523086413952</v>
      </c>
      <c r="G458" s="37">
        <f t="shared" si="44"/>
        <v>54.338751075806897</v>
      </c>
      <c r="H458" s="37">
        <f t="shared" si="44"/>
        <v>11.433349975264544</v>
      </c>
      <c r="I458" s="37" t="str">
        <f t="shared" si="44"/>
        <v xml:space="preserve"> </v>
      </c>
      <c r="J458" s="37">
        <f t="shared" si="44"/>
        <v>55.155071915505367</v>
      </c>
    </row>
    <row r="459" spans="1:10" x14ac:dyDescent="0.4">
      <c r="A459" s="37">
        <v>2</v>
      </c>
      <c r="B459" s="37" t="str">
        <f t="shared" ref="B459:B470" si="45">VLOOKUP(25,$A$3:$DZ$35,B$37+10*$A459-10)</f>
        <v xml:space="preserve">Moreland </v>
      </c>
      <c r="C459" s="37">
        <f t="shared" si="44"/>
        <v>11.406983829668496</v>
      </c>
      <c r="D459" s="37">
        <f t="shared" si="44"/>
        <v>43.06516055466733</v>
      </c>
      <c r="E459" s="37">
        <f t="shared" si="44"/>
        <v>79.616669237605294</v>
      </c>
      <c r="F459" s="37">
        <f t="shared" si="44"/>
        <v>98.889561109893435</v>
      </c>
      <c r="G459" s="37">
        <f t="shared" si="44"/>
        <v>60.095879200408</v>
      </c>
      <c r="H459" s="37">
        <f t="shared" si="44"/>
        <v>11.134424313518897</v>
      </c>
      <c r="I459" s="37">
        <f t="shared" si="44"/>
        <v>0</v>
      </c>
      <c r="J459" s="37">
        <f t="shared" si="44"/>
        <v>56.350126035276666</v>
      </c>
    </row>
    <row r="460" spans="1:10" x14ac:dyDescent="0.4">
      <c r="A460" s="37">
        <v>3</v>
      </c>
      <c r="B460" s="37" t="str">
        <f t="shared" si="45"/>
        <v xml:space="preserve">Moreland </v>
      </c>
      <c r="C460" s="37">
        <f t="shared" si="44"/>
        <v>16.302846090080134</v>
      </c>
      <c r="D460" s="37">
        <f t="shared" si="44"/>
        <v>46.368967072620656</v>
      </c>
      <c r="E460" s="37">
        <f t="shared" si="44"/>
        <v>73.383084577114431</v>
      </c>
      <c r="F460" s="37">
        <f t="shared" si="44"/>
        <v>107.84770784770785</v>
      </c>
      <c r="G460" s="37">
        <f t="shared" si="44"/>
        <v>58.508740635033888</v>
      </c>
      <c r="H460" s="37">
        <f t="shared" si="44"/>
        <v>13.133208255159476</v>
      </c>
      <c r="I460" s="37">
        <f t="shared" si="44"/>
        <v>0</v>
      </c>
      <c r="J460" s="37">
        <f t="shared" si="44"/>
        <v>57.752493717527713</v>
      </c>
    </row>
    <row r="461" spans="1:10" x14ac:dyDescent="0.4">
      <c r="A461" s="37">
        <v>4</v>
      </c>
      <c r="B461" s="37" t="str">
        <f t="shared" si="45"/>
        <v xml:space="preserve">Moreland </v>
      </c>
      <c r="C461" s="37">
        <f t="shared" si="44"/>
        <v>16.192284449895237</v>
      </c>
      <c r="D461" s="37">
        <f t="shared" si="44"/>
        <v>35.803200145820711</v>
      </c>
      <c r="E461" s="37">
        <f t="shared" si="44"/>
        <v>74.103723062349829</v>
      </c>
      <c r="F461" s="37">
        <f t="shared" si="44"/>
        <v>114.16821216832481</v>
      </c>
      <c r="G461" s="37">
        <f t="shared" si="44"/>
        <v>63.512571314835952</v>
      </c>
      <c r="H461" s="37">
        <f t="shared" si="44"/>
        <v>14.894536126654144</v>
      </c>
      <c r="I461" s="37">
        <f t="shared" si="44"/>
        <v>0</v>
      </c>
      <c r="J461" s="37">
        <f t="shared" si="44"/>
        <v>58.130979498654291</v>
      </c>
    </row>
    <row r="462" spans="1:10" x14ac:dyDescent="0.4">
      <c r="A462" s="37">
        <v>5</v>
      </c>
      <c r="B462" s="37" t="str">
        <f t="shared" si="45"/>
        <v xml:space="preserve">Moreland </v>
      </c>
      <c r="C462" s="37">
        <f t="shared" si="44"/>
        <v>13.084647301910428</v>
      </c>
      <c r="D462" s="37">
        <f t="shared" si="44"/>
        <v>36.732487103545118</v>
      </c>
      <c r="E462" s="37">
        <f t="shared" si="44"/>
        <v>71.993668638626517</v>
      </c>
      <c r="F462" s="37">
        <f t="shared" si="44"/>
        <v>116.49695216648389</v>
      </c>
      <c r="G462" s="37">
        <f t="shared" si="44"/>
        <v>67.957577976825064</v>
      </c>
      <c r="H462" s="37">
        <f t="shared" si="44"/>
        <v>17.039710392286644</v>
      </c>
      <c r="I462" s="37">
        <f t="shared" si="44"/>
        <v>1.4681040856883896</v>
      </c>
      <c r="J462" s="37">
        <f t="shared" si="44"/>
        <v>58.935405273999415</v>
      </c>
    </row>
    <row r="463" spans="1:10" x14ac:dyDescent="0.4">
      <c r="A463" s="37">
        <v>6</v>
      </c>
      <c r="B463" s="37" t="str">
        <f t="shared" si="45"/>
        <v xml:space="preserve">Moreland </v>
      </c>
      <c r="C463" s="37">
        <f t="shared" si="44"/>
        <v>14.080189625630716</v>
      </c>
      <c r="D463" s="37">
        <f t="shared" si="44"/>
        <v>32.620757887652175</v>
      </c>
      <c r="E463" s="37">
        <f t="shared" si="44"/>
        <v>64.918167309894997</v>
      </c>
      <c r="F463" s="37">
        <f t="shared" si="44"/>
        <v>123.20741576629597</v>
      </c>
      <c r="G463" s="37">
        <f t="shared" si="44"/>
        <v>72.556055305414205</v>
      </c>
      <c r="H463" s="37">
        <f t="shared" si="44"/>
        <v>15.077540714145281</v>
      </c>
      <c r="I463" s="37">
        <f t="shared" si="44"/>
        <v>0.94722634288260998</v>
      </c>
      <c r="J463" s="37">
        <f t="shared" si="44"/>
        <v>58.330796744443518</v>
      </c>
    </row>
    <row r="464" spans="1:10" x14ac:dyDescent="0.4">
      <c r="A464" s="37">
        <v>7</v>
      </c>
      <c r="B464" s="37" t="str">
        <f t="shared" si="45"/>
        <v xml:space="preserve">Moreland </v>
      </c>
      <c r="C464" s="37">
        <f t="shared" si="44"/>
        <v>9.9520077245735639</v>
      </c>
      <c r="D464" s="37">
        <f t="shared" si="44"/>
        <v>34.07011974132439</v>
      </c>
      <c r="E464" s="37">
        <f t="shared" si="44"/>
        <v>68.956883914338647</v>
      </c>
      <c r="F464" s="37">
        <f t="shared" si="44"/>
        <v>128.60457631644778</v>
      </c>
      <c r="G464" s="37">
        <f t="shared" si="44"/>
        <v>80.483781047174759</v>
      </c>
      <c r="H464" s="37">
        <f t="shared" si="44"/>
        <v>17.593708100697121</v>
      </c>
      <c r="I464" s="37">
        <f t="shared" si="44"/>
        <v>0</v>
      </c>
      <c r="J464" s="37">
        <f t="shared" si="44"/>
        <v>61.196091531434725</v>
      </c>
    </row>
    <row r="465" spans="1:10" x14ac:dyDescent="0.4">
      <c r="A465" s="37">
        <v>8</v>
      </c>
      <c r="B465" s="37" t="str">
        <f t="shared" si="45"/>
        <v xml:space="preserve">Moreland </v>
      </c>
      <c r="C465" s="37">
        <f t="shared" si="44"/>
        <v>11.48948181542006</v>
      </c>
      <c r="D465" s="37">
        <f t="shared" si="44"/>
        <v>34.656979456533598</v>
      </c>
      <c r="E465" s="37">
        <f t="shared" si="44"/>
        <v>70.473464684930633</v>
      </c>
      <c r="F465" s="37">
        <f t="shared" si="44"/>
        <v>143.30253203650537</v>
      </c>
      <c r="G465" s="37">
        <f t="shared" si="44"/>
        <v>86.961538885527233</v>
      </c>
      <c r="H465" s="37">
        <f t="shared" si="44"/>
        <v>19.671063638396017</v>
      </c>
      <c r="I465" s="37">
        <f t="shared" si="44"/>
        <v>0</v>
      </c>
      <c r="J465" s="37">
        <f t="shared" si="44"/>
        <v>65.555997366235403</v>
      </c>
    </row>
    <row r="466" spans="1:10" x14ac:dyDescent="0.4">
      <c r="A466" s="37">
        <v>9</v>
      </c>
      <c r="B466" s="37" t="str">
        <f t="shared" si="45"/>
        <v xml:space="preserve">Moreland </v>
      </c>
      <c r="C466" s="37">
        <f t="shared" si="44"/>
        <v>10.394437334976924</v>
      </c>
      <c r="D466" s="37">
        <f t="shared" si="44"/>
        <v>36.706944141975129</v>
      </c>
      <c r="E466" s="37">
        <f t="shared" si="44"/>
        <v>79.312549880244774</v>
      </c>
      <c r="F466" s="37">
        <f t="shared" si="44"/>
        <v>134.47657482265254</v>
      </c>
      <c r="G466" s="37">
        <f t="shared" si="44"/>
        <v>100.99284782582164</v>
      </c>
      <c r="H466" s="37">
        <f t="shared" si="44"/>
        <v>21.50552945384004</v>
      </c>
      <c r="I466" s="37">
        <f t="shared" si="44"/>
        <v>0</v>
      </c>
      <c r="J466" s="37">
        <f t="shared" si="44"/>
        <v>68.424076055104109</v>
      </c>
    </row>
    <row r="467" spans="1:10" x14ac:dyDescent="0.4">
      <c r="A467" s="37">
        <v>10</v>
      </c>
      <c r="B467" s="37" t="str">
        <f t="shared" si="45"/>
        <v xml:space="preserve">Moreland </v>
      </c>
      <c r="C467" s="37">
        <f t="shared" si="44"/>
        <v>10.634168032985366</v>
      </c>
      <c r="D467" s="37">
        <f t="shared" si="44"/>
        <v>30.372122572341656</v>
      </c>
      <c r="E467" s="37">
        <f t="shared" si="44"/>
        <v>73.744886981187165</v>
      </c>
      <c r="F467" s="37">
        <f t="shared" si="44"/>
        <v>136.98953249526349</v>
      </c>
      <c r="G467" s="37">
        <f t="shared" si="44"/>
        <v>102.18902425001284</v>
      </c>
      <c r="H467" s="37">
        <f t="shared" si="44"/>
        <v>24.49628777574306</v>
      </c>
      <c r="I467" s="37">
        <f t="shared" si="44"/>
        <v>1.5265692463792384</v>
      </c>
      <c r="J467" s="37">
        <f t="shared" si="44"/>
        <v>67.363642800701356</v>
      </c>
    </row>
    <row r="468" spans="1:10" x14ac:dyDescent="0.4">
      <c r="A468" s="37">
        <v>11</v>
      </c>
      <c r="B468" s="37" t="str">
        <f t="shared" si="45"/>
        <v xml:space="preserve">Moreland </v>
      </c>
      <c r="C468" s="37">
        <f t="shared" si="44"/>
        <v>7.7029390589630884</v>
      </c>
      <c r="D468" s="37">
        <f t="shared" si="44"/>
        <v>27.056788447430332</v>
      </c>
      <c r="E468" s="37">
        <f t="shared" si="44"/>
        <v>72.365148421961024</v>
      </c>
      <c r="F468" s="37">
        <f t="shared" si="44"/>
        <v>131.44401167734787</v>
      </c>
      <c r="G468" s="37">
        <f t="shared" si="44"/>
        <v>96.344895461563127</v>
      </c>
      <c r="H468" s="37">
        <f t="shared" si="44"/>
        <v>21.418439232516089</v>
      </c>
      <c r="I468" s="37">
        <f t="shared" si="44"/>
        <v>2.038307535662597</v>
      </c>
      <c r="J468" s="37">
        <f t="shared" si="44"/>
        <v>63.747371157405283</v>
      </c>
    </row>
    <row r="469" spans="1:10" x14ac:dyDescent="0.4">
      <c r="A469" s="37">
        <v>12</v>
      </c>
      <c r="B469" s="37" t="str">
        <f t="shared" si="45"/>
        <v xml:space="preserve">Moreland </v>
      </c>
      <c r="C469" s="37">
        <f t="shared" si="44"/>
        <v>8.3389374579690649</v>
      </c>
      <c r="D469" s="37">
        <f t="shared" si="44"/>
        <v>30.463802841006331</v>
      </c>
      <c r="E469" s="37">
        <f t="shared" si="44"/>
        <v>72.34798047048379</v>
      </c>
      <c r="F469" s="37">
        <f t="shared" si="44"/>
        <v>121.77149237067361</v>
      </c>
      <c r="G469" s="37">
        <f t="shared" si="44"/>
        <v>95.864507111732308</v>
      </c>
      <c r="H469" s="37">
        <f t="shared" si="44"/>
        <v>23.091103133792569</v>
      </c>
      <c r="I469" s="37">
        <f t="shared" si="44"/>
        <v>0.6736274840013472</v>
      </c>
      <c r="J469" s="37">
        <f t="shared" si="44"/>
        <v>64.805088702147529</v>
      </c>
    </row>
    <row r="470" spans="1:10" x14ac:dyDescent="0.4">
      <c r="A470" s="37">
        <v>13</v>
      </c>
      <c r="B470" s="37" t="str">
        <f t="shared" si="45"/>
        <v xml:space="preserve">Moreland </v>
      </c>
      <c r="C470" s="37">
        <f t="shared" si="44"/>
        <v>6.266458724793754</v>
      </c>
      <c r="D470" s="37">
        <f t="shared" si="44"/>
        <v>29.47177628512523</v>
      </c>
      <c r="E470" s="37">
        <f t="shared" si="44"/>
        <v>64.569927336411098</v>
      </c>
      <c r="F470" s="37">
        <f t="shared" si="44"/>
        <v>120.30580187589518</v>
      </c>
      <c r="G470" s="37">
        <f t="shared" si="44"/>
        <v>95.733470928980395</v>
      </c>
      <c r="H470" s="37">
        <f t="shared" si="44"/>
        <v>23.388343585137047</v>
      </c>
      <c r="I470" s="37">
        <f t="shared" si="44"/>
        <v>0.64207490478241613</v>
      </c>
      <c r="J470" s="37">
        <f t="shared" si="44"/>
        <v>62.806129128988253</v>
      </c>
    </row>
    <row r="477" spans="1:10" x14ac:dyDescent="0.4">
      <c r="B477" s="37">
        <v>2</v>
      </c>
      <c r="C477" s="37">
        <v>3</v>
      </c>
      <c r="D477" s="37">
        <v>4</v>
      </c>
      <c r="E477" s="37">
        <v>5</v>
      </c>
      <c r="F477" s="37">
        <v>6</v>
      </c>
      <c r="G477" s="37">
        <v>7</v>
      </c>
      <c r="H477" s="37">
        <v>8</v>
      </c>
      <c r="I477" s="37">
        <v>9</v>
      </c>
      <c r="J477" s="37">
        <v>10</v>
      </c>
    </row>
    <row r="478" spans="1:10" x14ac:dyDescent="0.4">
      <c r="A478" s="37">
        <v>1</v>
      </c>
      <c r="B478" s="37" t="str">
        <f>VLOOKUP(26,$A$3:$DZ$35,B$37+10*$A478-10)</f>
        <v xml:space="preserve">Mornington Peninsula </v>
      </c>
      <c r="C478" s="37">
        <f t="shared" ref="C478:J490" si="46">VLOOKUP(26,$A$3:$DZ$35,C$37+10*$A478-10)</f>
        <v>14.527672609125428</v>
      </c>
      <c r="D478" s="37">
        <f t="shared" si="46"/>
        <v>61.939187681349857</v>
      </c>
      <c r="E478" s="37">
        <f t="shared" si="46"/>
        <v>122.16653709940675</v>
      </c>
      <c r="F478" s="37">
        <f t="shared" si="46"/>
        <v>109.04969562306748</v>
      </c>
      <c r="G478" s="37">
        <f t="shared" si="46"/>
        <v>45.984867754697262</v>
      </c>
      <c r="H478" s="37">
        <f t="shared" si="46"/>
        <v>5.4045834060420885</v>
      </c>
      <c r="I478" s="37">
        <f t="shared" si="46"/>
        <v>0.73197342107292884</v>
      </c>
      <c r="J478" s="37">
        <f t="shared" si="46"/>
        <v>56.402308943856234</v>
      </c>
    </row>
    <row r="479" spans="1:10" x14ac:dyDescent="0.4">
      <c r="A479" s="37">
        <v>2</v>
      </c>
      <c r="B479" s="37" t="str">
        <f t="shared" ref="B479:B490" si="47">VLOOKUP(26,$A$3:$DZ$35,B$37+10*$A479-10)</f>
        <v xml:space="preserve">Mornington Peninsula </v>
      </c>
      <c r="C479" s="37">
        <f t="shared" si="46"/>
        <v>10.808584348684906</v>
      </c>
      <c r="D479" s="37">
        <f t="shared" si="46"/>
        <v>56.269148495700477</v>
      </c>
      <c r="E479" s="37">
        <f t="shared" si="46"/>
        <v>131.17015436931817</v>
      </c>
      <c r="F479" s="37">
        <f t="shared" si="46"/>
        <v>119.18048080762841</v>
      </c>
      <c r="G479" s="37">
        <f t="shared" si="46"/>
        <v>48.808763320938347</v>
      </c>
      <c r="H479" s="37">
        <f t="shared" si="46"/>
        <v>7.662651504592076</v>
      </c>
      <c r="I479" s="37">
        <f t="shared" si="46"/>
        <v>0</v>
      </c>
      <c r="J479" s="37">
        <f t="shared" si="46"/>
        <v>58.770655592924705</v>
      </c>
    </row>
    <row r="480" spans="1:10" x14ac:dyDescent="0.4">
      <c r="A480" s="37">
        <v>3</v>
      </c>
      <c r="B480" s="37" t="str">
        <f t="shared" si="47"/>
        <v xml:space="preserve">Mornington Peninsula </v>
      </c>
      <c r="C480" s="37">
        <f t="shared" si="46"/>
        <v>13.363028953229399</v>
      </c>
      <c r="D480" s="37">
        <f t="shared" si="46"/>
        <v>54.686313231049674</v>
      </c>
      <c r="E480" s="37">
        <f t="shared" si="46"/>
        <v>113.05709810622241</v>
      </c>
      <c r="F480" s="37">
        <f t="shared" si="46"/>
        <v>126.99573430834857</v>
      </c>
      <c r="G480" s="37">
        <f t="shared" si="46"/>
        <v>49.852410626434896</v>
      </c>
      <c r="H480" s="37">
        <f t="shared" si="46"/>
        <v>6.8090374497059738</v>
      </c>
      <c r="I480" s="37">
        <f t="shared" si="46"/>
        <v>0</v>
      </c>
      <c r="J480" s="37">
        <f t="shared" si="46"/>
        <v>57.582042210564843</v>
      </c>
    </row>
    <row r="481" spans="1:10" x14ac:dyDescent="0.4">
      <c r="A481" s="37">
        <v>4</v>
      </c>
      <c r="B481" s="37" t="str">
        <f t="shared" si="47"/>
        <v xml:space="preserve">Mornington Peninsula </v>
      </c>
      <c r="C481" s="37">
        <f t="shared" si="46"/>
        <v>9.8451279725914294</v>
      </c>
      <c r="D481" s="37">
        <f t="shared" si="46"/>
        <v>58.193389069251893</v>
      </c>
      <c r="E481" s="37">
        <f t="shared" si="46"/>
        <v>122.31362774001597</v>
      </c>
      <c r="F481" s="37">
        <f t="shared" si="46"/>
        <v>140.04818208360118</v>
      </c>
      <c r="G481" s="37">
        <f t="shared" si="46"/>
        <v>52.18938322245647</v>
      </c>
      <c r="H481" s="37">
        <f t="shared" si="46"/>
        <v>6.9895794592067348</v>
      </c>
      <c r="I481" s="37">
        <f t="shared" si="46"/>
        <v>0</v>
      </c>
      <c r="J481" s="37">
        <f t="shared" si="46"/>
        <v>61.242089831587442</v>
      </c>
    </row>
    <row r="482" spans="1:10" x14ac:dyDescent="0.4">
      <c r="A482" s="37">
        <v>5</v>
      </c>
      <c r="B482" s="37" t="str">
        <f t="shared" si="47"/>
        <v xml:space="preserve">Mornington Peninsula </v>
      </c>
      <c r="C482" s="37">
        <f t="shared" si="46"/>
        <v>9.6201492312759136</v>
      </c>
      <c r="D482" s="37">
        <f t="shared" si="46"/>
        <v>52.145507988194147</v>
      </c>
      <c r="E482" s="37">
        <f t="shared" si="46"/>
        <v>104.35648038481452</v>
      </c>
      <c r="F482" s="37">
        <f t="shared" si="46"/>
        <v>127.17369239600887</v>
      </c>
      <c r="G482" s="37">
        <f t="shared" si="46"/>
        <v>51.689389844343097</v>
      </c>
      <c r="H482" s="37">
        <f t="shared" si="46"/>
        <v>10.650786763915169</v>
      </c>
      <c r="I482" s="37">
        <f t="shared" si="46"/>
        <v>0</v>
      </c>
      <c r="J482" s="37">
        <f t="shared" si="46"/>
        <v>56.165179299954154</v>
      </c>
    </row>
    <row r="483" spans="1:10" x14ac:dyDescent="0.4">
      <c r="A483" s="37">
        <v>6</v>
      </c>
      <c r="B483" s="37" t="str">
        <f t="shared" si="47"/>
        <v xml:space="preserve">Mornington Peninsula </v>
      </c>
      <c r="C483" s="37">
        <f t="shared" si="46"/>
        <v>11.15503205027832</v>
      </c>
      <c r="D483" s="37">
        <f t="shared" si="46"/>
        <v>50.055805890079775</v>
      </c>
      <c r="E483" s="37">
        <f t="shared" si="46"/>
        <v>115.83386648579736</v>
      </c>
      <c r="F483" s="37">
        <f t="shared" si="46"/>
        <v>136.95831954820622</v>
      </c>
      <c r="G483" s="37">
        <f t="shared" si="46"/>
        <v>62.810431002100955</v>
      </c>
      <c r="H483" s="37">
        <f t="shared" si="46"/>
        <v>9.3874626558999523</v>
      </c>
      <c r="I483" s="37">
        <f t="shared" si="46"/>
        <v>0.62929549355494996</v>
      </c>
      <c r="J483" s="37">
        <f t="shared" si="46"/>
        <v>61.085690953611739</v>
      </c>
    </row>
    <row r="484" spans="1:10" x14ac:dyDescent="0.4">
      <c r="A484" s="37">
        <v>7</v>
      </c>
      <c r="B484" s="37" t="str">
        <f t="shared" si="47"/>
        <v xml:space="preserve">Mornington Peninsula </v>
      </c>
      <c r="C484" s="37">
        <f t="shared" si="46"/>
        <v>10.697314584381278</v>
      </c>
      <c r="D484" s="37">
        <f t="shared" si="46"/>
        <v>46.266726197835439</v>
      </c>
      <c r="E484" s="37">
        <f t="shared" si="46"/>
        <v>92.124131694017933</v>
      </c>
      <c r="F484" s="37">
        <f t="shared" si="46"/>
        <v>136.15468208442644</v>
      </c>
      <c r="G484" s="37">
        <f t="shared" si="46"/>
        <v>63.97027601869523</v>
      </c>
      <c r="H484" s="37">
        <f t="shared" si="46"/>
        <v>13.216655706565621</v>
      </c>
      <c r="I484" s="37">
        <f t="shared" si="46"/>
        <v>0</v>
      </c>
      <c r="J484" s="37">
        <f t="shared" si="46"/>
        <v>57.681065741616251</v>
      </c>
    </row>
    <row r="485" spans="1:10" x14ac:dyDescent="0.4">
      <c r="A485" s="37">
        <v>8</v>
      </c>
      <c r="B485" s="37" t="str">
        <f t="shared" si="47"/>
        <v xml:space="preserve">Mornington Peninsula </v>
      </c>
      <c r="C485" s="37">
        <f t="shared" si="46"/>
        <v>7.9560943692836315</v>
      </c>
      <c r="D485" s="37">
        <f t="shared" si="46"/>
        <v>46.030655645773756</v>
      </c>
      <c r="E485" s="37">
        <f t="shared" si="46"/>
        <v>101.6054829108006</v>
      </c>
      <c r="F485" s="37">
        <f t="shared" si="46"/>
        <v>124.71143654937671</v>
      </c>
      <c r="G485" s="37">
        <f t="shared" si="46"/>
        <v>71.927408205918894</v>
      </c>
      <c r="H485" s="37">
        <f t="shared" si="46"/>
        <v>11.750593058888454</v>
      </c>
      <c r="I485" s="37">
        <f t="shared" si="46"/>
        <v>0</v>
      </c>
      <c r="J485" s="37">
        <f t="shared" si="46"/>
        <v>57.570468163851579</v>
      </c>
    </row>
    <row r="486" spans="1:10" x14ac:dyDescent="0.4">
      <c r="A486" s="37">
        <v>9</v>
      </c>
      <c r="B486" s="37" t="str">
        <f t="shared" si="47"/>
        <v xml:space="preserve">Mornington Peninsula </v>
      </c>
      <c r="C486" s="37">
        <f t="shared" si="46"/>
        <v>9.4720576854890872</v>
      </c>
      <c r="D486" s="37">
        <f t="shared" si="46"/>
        <v>46.519849546471818</v>
      </c>
      <c r="E486" s="37">
        <f t="shared" si="46"/>
        <v>115.88881210089652</v>
      </c>
      <c r="F486" s="37">
        <f t="shared" si="46"/>
        <v>134.20396734447448</v>
      </c>
      <c r="G486" s="37">
        <f t="shared" si="46"/>
        <v>77.297717447347026</v>
      </c>
      <c r="H486" s="37">
        <f t="shared" si="46"/>
        <v>12.145393675977626</v>
      </c>
      <c r="I486" s="37">
        <f t="shared" si="46"/>
        <v>0</v>
      </c>
      <c r="J486" s="37">
        <f t="shared" si="46"/>
        <v>62.655042422170901</v>
      </c>
    </row>
    <row r="487" spans="1:10" x14ac:dyDescent="0.4">
      <c r="A487" s="37">
        <v>10</v>
      </c>
      <c r="B487" s="37" t="str">
        <f t="shared" si="47"/>
        <v xml:space="preserve">Mornington Peninsula </v>
      </c>
      <c r="C487" s="37">
        <f t="shared" si="46"/>
        <v>9.5229660738934605</v>
      </c>
      <c r="D487" s="37">
        <f t="shared" si="46"/>
        <v>47.475094640363636</v>
      </c>
      <c r="E487" s="37">
        <f t="shared" si="46"/>
        <v>98.668590150849596</v>
      </c>
      <c r="F487" s="37">
        <f t="shared" si="46"/>
        <v>134.46935626974454</v>
      </c>
      <c r="G487" s="37">
        <f t="shared" si="46"/>
        <v>76.921857619870991</v>
      </c>
      <c r="H487" s="37">
        <f t="shared" si="46"/>
        <v>11.730518543476844</v>
      </c>
      <c r="I487" s="37">
        <f t="shared" si="46"/>
        <v>0.79190728753164685</v>
      </c>
      <c r="J487" s="37">
        <f t="shared" si="46"/>
        <v>60.576214181544323</v>
      </c>
    </row>
    <row r="488" spans="1:10" x14ac:dyDescent="0.4">
      <c r="A488" s="37">
        <v>11</v>
      </c>
      <c r="B488" s="37" t="str">
        <f t="shared" si="47"/>
        <v xml:space="preserve">Mornington Peninsula </v>
      </c>
      <c r="C488" s="37">
        <f t="shared" si="46"/>
        <v>7.2602875175902666</v>
      </c>
      <c r="D488" s="37">
        <f t="shared" si="46"/>
        <v>42.717940921918483</v>
      </c>
      <c r="E488" s="37">
        <f t="shared" si="46"/>
        <v>95.438148779570398</v>
      </c>
      <c r="F488" s="37">
        <f t="shared" si="46"/>
        <v>120.59241027712726</v>
      </c>
      <c r="G488" s="37">
        <f t="shared" si="46"/>
        <v>80.622436416907973</v>
      </c>
      <c r="H488" s="37">
        <f t="shared" si="46"/>
        <v>14.0758171817419</v>
      </c>
      <c r="I488" s="37">
        <f t="shared" si="46"/>
        <v>0</v>
      </c>
      <c r="J488" s="37">
        <f t="shared" si="46"/>
        <v>57.713543697406351</v>
      </c>
    </row>
    <row r="489" spans="1:10" x14ac:dyDescent="0.4">
      <c r="A489" s="37">
        <v>12</v>
      </c>
      <c r="B489" s="37" t="str">
        <f t="shared" si="47"/>
        <v xml:space="preserve">Mornington Peninsula </v>
      </c>
      <c r="C489" s="37">
        <f t="shared" si="46"/>
        <v>9.7459823742871947</v>
      </c>
      <c r="D489" s="37">
        <f t="shared" si="46"/>
        <v>48.934039204464156</v>
      </c>
      <c r="E489" s="37">
        <f t="shared" si="46"/>
        <v>128.34053448551768</v>
      </c>
      <c r="F489" s="37">
        <f t="shared" si="46"/>
        <v>130.50114474688374</v>
      </c>
      <c r="G489" s="37">
        <f t="shared" si="46"/>
        <v>80.102805739987147</v>
      </c>
      <c r="H489" s="37">
        <f t="shared" si="46"/>
        <v>14.838906392926111</v>
      </c>
      <c r="I489" s="37">
        <f t="shared" si="46"/>
        <v>1.2083375289497533</v>
      </c>
      <c r="J489" s="37">
        <f t="shared" si="46"/>
        <v>63.49905853130884</v>
      </c>
    </row>
    <row r="490" spans="1:10" x14ac:dyDescent="0.4">
      <c r="A490" s="37">
        <v>13</v>
      </c>
      <c r="B490" s="37" t="str">
        <f t="shared" si="47"/>
        <v xml:space="preserve">Mornington Peninsula </v>
      </c>
      <c r="C490" s="37">
        <f t="shared" si="46"/>
        <v>10.652715398748606</v>
      </c>
      <c r="D490" s="37">
        <f t="shared" si="46"/>
        <v>40.265217247940178</v>
      </c>
      <c r="E490" s="37">
        <f t="shared" si="46"/>
        <v>100.75426937207206</v>
      </c>
      <c r="F490" s="37">
        <f t="shared" si="46"/>
        <v>121.66373680496285</v>
      </c>
      <c r="G490" s="37">
        <f t="shared" si="46"/>
        <v>69.310161994945346</v>
      </c>
      <c r="H490" s="37">
        <f t="shared" si="46"/>
        <v>16.614709491403048</v>
      </c>
      <c r="I490" s="37">
        <f t="shared" si="46"/>
        <v>0.59657003220123517</v>
      </c>
      <c r="J490" s="37">
        <f t="shared" si="46"/>
        <v>55.682194363601418</v>
      </c>
    </row>
    <row r="497" spans="1:10" x14ac:dyDescent="0.4">
      <c r="B497" s="37">
        <v>2</v>
      </c>
      <c r="C497" s="37">
        <v>3</v>
      </c>
      <c r="D497" s="37">
        <v>4</v>
      </c>
      <c r="E497" s="37">
        <v>5</v>
      </c>
      <c r="F497" s="37">
        <v>6</v>
      </c>
      <c r="G497" s="37">
        <v>7</v>
      </c>
      <c r="H497" s="37">
        <v>8</v>
      </c>
      <c r="I497" s="37">
        <v>9</v>
      </c>
      <c r="J497" s="37">
        <v>10</v>
      </c>
    </row>
    <row r="498" spans="1:10" x14ac:dyDescent="0.4">
      <c r="A498" s="37">
        <v>1</v>
      </c>
      <c r="B498" s="37" t="str">
        <f>VLOOKUP(27,$A$3:$DZ$35,B$37+10*$A498-10)</f>
        <v xml:space="preserve">Nillumbik </v>
      </c>
      <c r="C498" s="37">
        <f t="shared" ref="C498:J510" si="48">VLOOKUP(27,$A$3:$DZ$35,C$37+10*$A498-10)</f>
        <v>1.1538228083712407</v>
      </c>
      <c r="D498" s="37">
        <f t="shared" si="48"/>
        <v>23.84764328232437</v>
      </c>
      <c r="E498" s="37">
        <f t="shared" si="48"/>
        <v>117.84397594230444</v>
      </c>
      <c r="F498" s="37">
        <f t="shared" si="48"/>
        <v>160.8736972918523</v>
      </c>
      <c r="G498" s="37">
        <f t="shared" si="48"/>
        <v>52.350199677751178</v>
      </c>
      <c r="H498" s="37">
        <f t="shared" si="48"/>
        <v>8.6593114314696944</v>
      </c>
      <c r="I498" s="37" t="str">
        <f t="shared" si="48"/>
        <v xml:space="preserve"> </v>
      </c>
      <c r="J498" s="37">
        <f t="shared" si="48"/>
        <v>54.604003772280912</v>
      </c>
    </row>
    <row r="499" spans="1:10" x14ac:dyDescent="0.4">
      <c r="A499" s="37">
        <v>2</v>
      </c>
      <c r="B499" s="37" t="str">
        <f t="shared" ref="B499:B510" si="49">VLOOKUP(27,$A$3:$DZ$35,B$37+10*$A499-10)</f>
        <v xml:space="preserve">Nillumbik </v>
      </c>
      <c r="C499" s="37">
        <f t="shared" si="48"/>
        <v>1.9210256348360382</v>
      </c>
      <c r="D499" s="37">
        <f t="shared" si="48"/>
        <v>18.806521066727495</v>
      </c>
      <c r="E499" s="37">
        <f t="shared" si="48"/>
        <v>138.91316724421816</v>
      </c>
      <c r="F499" s="37">
        <f t="shared" si="48"/>
        <v>162.46658869248807</v>
      </c>
      <c r="G499" s="37">
        <f t="shared" si="48"/>
        <v>58.588910516987497</v>
      </c>
      <c r="H499" s="37">
        <f t="shared" si="48"/>
        <v>4.0802113755694638</v>
      </c>
      <c r="I499" s="37">
        <f t="shared" si="48"/>
        <v>0</v>
      </c>
      <c r="J499" s="37">
        <f t="shared" si="48"/>
        <v>56.812233114997923</v>
      </c>
    </row>
    <row r="500" spans="1:10" x14ac:dyDescent="0.4">
      <c r="A500" s="37">
        <v>3</v>
      </c>
      <c r="B500" s="37" t="str">
        <f t="shared" si="49"/>
        <v xml:space="preserve">Nillumbik </v>
      </c>
      <c r="C500" s="37">
        <f t="shared" si="48"/>
        <v>3.4542314335060449</v>
      </c>
      <c r="D500" s="37">
        <f t="shared" si="48"/>
        <v>17.196456487754038</v>
      </c>
      <c r="E500" s="37">
        <f t="shared" si="48"/>
        <v>116.27906976744185</v>
      </c>
      <c r="F500" s="37">
        <f t="shared" si="48"/>
        <v>157.46907706945765</v>
      </c>
      <c r="G500" s="37">
        <f t="shared" si="48"/>
        <v>65.522005131241357</v>
      </c>
      <c r="H500" s="37">
        <f t="shared" si="48"/>
        <v>8.3347803438096886</v>
      </c>
      <c r="I500" s="37">
        <f t="shared" si="48"/>
        <v>1.1227544910179641</v>
      </c>
      <c r="J500" s="37">
        <f t="shared" si="48"/>
        <v>55.480625524003933</v>
      </c>
    </row>
    <row r="501" spans="1:10" x14ac:dyDescent="0.4">
      <c r="A501" s="37">
        <v>4</v>
      </c>
      <c r="B501" s="37" t="str">
        <f t="shared" si="49"/>
        <v xml:space="preserve">Nillumbik </v>
      </c>
      <c r="C501" s="37">
        <f t="shared" si="48"/>
        <v>1.1502080912639201</v>
      </c>
      <c r="D501" s="37">
        <f t="shared" si="48"/>
        <v>19.221592202550099</v>
      </c>
      <c r="E501" s="37">
        <f t="shared" si="48"/>
        <v>108.67680725447353</v>
      </c>
      <c r="F501" s="37">
        <f t="shared" si="48"/>
        <v>177.54075250240743</v>
      </c>
      <c r="G501" s="37">
        <f t="shared" si="48"/>
        <v>66.729962003112576</v>
      </c>
      <c r="H501" s="37">
        <f t="shared" si="48"/>
        <v>6.3875635053436355</v>
      </c>
      <c r="I501" s="37">
        <f t="shared" si="48"/>
        <v>0</v>
      </c>
      <c r="J501" s="37">
        <f t="shared" si="48"/>
        <v>56.699862284070711</v>
      </c>
    </row>
    <row r="502" spans="1:10" x14ac:dyDescent="0.4">
      <c r="A502" s="37">
        <v>5</v>
      </c>
      <c r="B502" s="37" t="str">
        <f t="shared" si="49"/>
        <v xml:space="preserve">Nillumbik </v>
      </c>
      <c r="C502" s="37">
        <f t="shared" si="48"/>
        <v>2.2980164266236827</v>
      </c>
      <c r="D502" s="37">
        <f t="shared" si="48"/>
        <v>16.217118187575792</v>
      </c>
      <c r="E502" s="37">
        <f t="shared" si="48"/>
        <v>96.404987990826882</v>
      </c>
      <c r="F502" s="37">
        <f t="shared" si="48"/>
        <v>189.5775122845302</v>
      </c>
      <c r="G502" s="37">
        <f t="shared" si="48"/>
        <v>67.169615636812651</v>
      </c>
      <c r="H502" s="37">
        <f t="shared" si="48"/>
        <v>9.4324159967189196</v>
      </c>
      <c r="I502" s="37">
        <f t="shared" si="48"/>
        <v>0</v>
      </c>
      <c r="J502" s="37">
        <f t="shared" si="48"/>
        <v>57.049384924474957</v>
      </c>
    </row>
    <row r="503" spans="1:10" x14ac:dyDescent="0.4">
      <c r="A503" s="37">
        <v>6</v>
      </c>
      <c r="B503" s="37" t="str">
        <f t="shared" si="49"/>
        <v xml:space="preserve">Nillumbik </v>
      </c>
      <c r="C503" s="37">
        <f t="shared" si="48"/>
        <v>1.1478108361364436</v>
      </c>
      <c r="D503" s="37">
        <f t="shared" si="48"/>
        <v>14.334655361544904</v>
      </c>
      <c r="E503" s="37">
        <f t="shared" si="48"/>
        <v>81.876644475998063</v>
      </c>
      <c r="F503" s="37">
        <f t="shared" si="48"/>
        <v>167.54956493750353</v>
      </c>
      <c r="G503" s="37">
        <f t="shared" si="48"/>
        <v>72.736331518685617</v>
      </c>
      <c r="H503" s="37">
        <f t="shared" si="48"/>
        <v>7.0502819273656581</v>
      </c>
      <c r="I503" s="37">
        <f t="shared" si="48"/>
        <v>0</v>
      </c>
      <c r="J503" s="37">
        <f t="shared" si="48"/>
        <v>51.514649771961466</v>
      </c>
    </row>
    <row r="504" spans="1:10" x14ac:dyDescent="0.4">
      <c r="A504" s="37">
        <v>7</v>
      </c>
      <c r="B504" s="37" t="str">
        <f t="shared" si="49"/>
        <v xml:space="preserve">Nillumbik </v>
      </c>
      <c r="C504" s="37">
        <f t="shared" si="48"/>
        <v>1.9110265865461926</v>
      </c>
      <c r="D504" s="37">
        <f t="shared" si="48"/>
        <v>11.158775444264649</v>
      </c>
      <c r="E504" s="37">
        <f t="shared" si="48"/>
        <v>75.092350361756161</v>
      </c>
      <c r="F504" s="37">
        <f t="shared" si="48"/>
        <v>166.36556804786025</v>
      </c>
      <c r="G504" s="37">
        <f t="shared" si="48"/>
        <v>78.598859763245557</v>
      </c>
      <c r="H504" s="37">
        <f t="shared" si="48"/>
        <v>12.911047947126782</v>
      </c>
      <c r="I504" s="37">
        <f t="shared" si="48"/>
        <v>0</v>
      </c>
      <c r="J504" s="37">
        <f t="shared" si="48"/>
        <v>51.830155038984131</v>
      </c>
    </row>
    <row r="505" spans="1:10" x14ac:dyDescent="0.4">
      <c r="A505" s="37">
        <v>8</v>
      </c>
      <c r="B505" s="37" t="str">
        <f t="shared" si="49"/>
        <v xml:space="preserve">Nillumbik </v>
      </c>
      <c r="C505" s="37">
        <f t="shared" si="48"/>
        <v>2.2908471058162667</v>
      </c>
      <c r="D505" s="37">
        <f t="shared" si="48"/>
        <v>7.6967758587052693</v>
      </c>
      <c r="E505" s="37">
        <f t="shared" si="48"/>
        <v>77.12714432769782</v>
      </c>
      <c r="F505" s="37">
        <f t="shared" si="48"/>
        <v>177.94829526727725</v>
      </c>
      <c r="G505" s="37">
        <f t="shared" si="48"/>
        <v>80.744212312606663</v>
      </c>
      <c r="H505" s="37">
        <f t="shared" si="48"/>
        <v>15.164007571514361</v>
      </c>
      <c r="I505" s="37">
        <f t="shared" si="48"/>
        <v>0</v>
      </c>
      <c r="J505" s="37">
        <f t="shared" si="48"/>
        <v>53.512903516074374</v>
      </c>
    </row>
    <row r="506" spans="1:10" x14ac:dyDescent="0.4">
      <c r="A506" s="37">
        <v>9</v>
      </c>
      <c r="B506" s="37" t="str">
        <f t="shared" si="49"/>
        <v xml:space="preserve">Nillumbik </v>
      </c>
      <c r="C506" s="37">
        <f t="shared" si="48"/>
        <v>2.3255385686475467</v>
      </c>
      <c r="D506" s="37">
        <f t="shared" si="48"/>
        <v>15.74707664133836</v>
      </c>
      <c r="E506" s="37">
        <f t="shared" si="48"/>
        <v>75.895763250882951</v>
      </c>
      <c r="F506" s="37">
        <f t="shared" si="48"/>
        <v>161.89277904854978</v>
      </c>
      <c r="G506" s="37">
        <f t="shared" si="48"/>
        <v>94.408373643448257</v>
      </c>
      <c r="H506" s="37">
        <f t="shared" si="48"/>
        <v>11.136172926992423</v>
      </c>
      <c r="I506" s="37">
        <f t="shared" si="48"/>
        <v>0</v>
      </c>
      <c r="J506" s="37">
        <f t="shared" si="48"/>
        <v>54.406763952745038</v>
      </c>
    </row>
    <row r="507" spans="1:10" x14ac:dyDescent="0.4">
      <c r="A507" s="37">
        <v>10</v>
      </c>
      <c r="B507" s="37" t="str">
        <f t="shared" si="49"/>
        <v xml:space="preserve">Nillumbik </v>
      </c>
      <c r="C507" s="37">
        <f t="shared" si="48"/>
        <v>2.36129688836622</v>
      </c>
      <c r="D507" s="37">
        <f t="shared" si="48"/>
        <v>11.625034562580458</v>
      </c>
      <c r="E507" s="37">
        <f t="shared" si="48"/>
        <v>60.128345592644187</v>
      </c>
      <c r="F507" s="37">
        <f t="shared" si="48"/>
        <v>163.96450956723709</v>
      </c>
      <c r="G507" s="37">
        <f t="shared" si="48"/>
        <v>93.230695969634994</v>
      </c>
      <c r="H507" s="37">
        <f t="shared" si="48"/>
        <v>15.874449820652597</v>
      </c>
      <c r="I507" s="37">
        <f t="shared" si="48"/>
        <v>0</v>
      </c>
      <c r="J507" s="37">
        <f t="shared" si="48"/>
        <v>52.946881173017083</v>
      </c>
    </row>
    <row r="508" spans="1:10" x14ac:dyDescent="0.4">
      <c r="A508" s="37">
        <v>11</v>
      </c>
      <c r="B508" s="37" t="str">
        <f t="shared" si="49"/>
        <v xml:space="preserve">Nillumbik </v>
      </c>
      <c r="C508" s="37">
        <f t="shared" si="48"/>
        <v>2.6406035052515326</v>
      </c>
      <c r="D508" s="37">
        <f t="shared" si="48"/>
        <v>16.714420458202124</v>
      </c>
      <c r="E508" s="37">
        <f t="shared" si="48"/>
        <v>64.384862409835648</v>
      </c>
      <c r="F508" s="37">
        <f t="shared" si="48"/>
        <v>115.9907369360712</v>
      </c>
      <c r="G508" s="37">
        <f t="shared" si="48"/>
        <v>83.584650163142641</v>
      </c>
      <c r="H508" s="37">
        <f t="shared" si="48"/>
        <v>11.704723020961811</v>
      </c>
      <c r="I508" s="37">
        <f t="shared" si="48"/>
        <v>1.0827559284500656</v>
      </c>
      <c r="J508" s="37">
        <f t="shared" si="48"/>
        <v>45.355226408211522</v>
      </c>
    </row>
    <row r="509" spans="1:10" x14ac:dyDescent="0.4">
      <c r="A509" s="37">
        <v>12</v>
      </c>
      <c r="B509" s="37" t="str">
        <f t="shared" si="49"/>
        <v xml:space="preserve">Nillumbik </v>
      </c>
      <c r="C509" s="37">
        <f t="shared" si="48"/>
        <v>1.0729613733905579</v>
      </c>
      <c r="D509" s="37">
        <f t="shared" si="48"/>
        <v>11.79245283018868</v>
      </c>
      <c r="E509" s="37">
        <f t="shared" si="48"/>
        <v>76.865671641791053</v>
      </c>
      <c r="F509" s="37">
        <f t="shared" si="48"/>
        <v>159.74985787379191</v>
      </c>
      <c r="G509" s="37">
        <f t="shared" si="48"/>
        <v>88.738643566448332</v>
      </c>
      <c r="H509" s="37">
        <f t="shared" si="48"/>
        <v>15.352930162890845</v>
      </c>
      <c r="I509" s="37">
        <f t="shared" si="48"/>
        <v>1.0405827263267431</v>
      </c>
      <c r="J509" s="37">
        <f t="shared" si="48"/>
        <v>51.026662580447443</v>
      </c>
    </row>
    <row r="510" spans="1:10" x14ac:dyDescent="0.4">
      <c r="A510" s="37">
        <v>13</v>
      </c>
      <c r="B510" s="37" t="str">
        <f t="shared" si="49"/>
        <v xml:space="preserve">Nillumbik </v>
      </c>
      <c r="C510" s="37">
        <f t="shared" si="48"/>
        <v>2.6778575717945086</v>
      </c>
      <c r="D510" s="37">
        <f t="shared" si="48"/>
        <v>8.7595497820149202</v>
      </c>
      <c r="E510" s="37">
        <f t="shared" si="48"/>
        <v>79.999570608384857</v>
      </c>
      <c r="F510" s="37">
        <f t="shared" si="48"/>
        <v>161.11297777885972</v>
      </c>
      <c r="G510" s="37">
        <f t="shared" si="48"/>
        <v>84.229771093730193</v>
      </c>
      <c r="H510" s="37">
        <f t="shared" si="48"/>
        <v>17.540837751488624</v>
      </c>
      <c r="I510" s="37">
        <f t="shared" si="48"/>
        <v>0</v>
      </c>
      <c r="J510" s="37">
        <f t="shared" si="48"/>
        <v>49.780614286722646</v>
      </c>
    </row>
    <row r="517" spans="1:10" x14ac:dyDescent="0.4">
      <c r="B517" s="37">
        <v>2</v>
      </c>
      <c r="C517" s="37">
        <v>3</v>
      </c>
      <c r="D517" s="37">
        <v>4</v>
      </c>
      <c r="E517" s="37">
        <v>5</v>
      </c>
      <c r="F517" s="37">
        <v>6</v>
      </c>
      <c r="G517" s="37">
        <v>7</v>
      </c>
      <c r="H517" s="37">
        <v>8</v>
      </c>
      <c r="I517" s="37">
        <v>9</v>
      </c>
      <c r="J517" s="37">
        <v>10</v>
      </c>
    </row>
    <row r="518" spans="1:10" x14ac:dyDescent="0.4">
      <c r="A518" s="37">
        <v>1</v>
      </c>
      <c r="B518" s="37" t="str">
        <f>VLOOKUP(28,$A$3:$DZ$35,B$37+10*$A518-10)</f>
        <v xml:space="preserve">Port Phillip </v>
      </c>
      <c r="C518" s="37">
        <f t="shared" ref="C518:J530" si="50">VLOOKUP(28,$A$3:$DZ$35,C$37+10*$A518-10)</f>
        <v>5.2744437482336801</v>
      </c>
      <c r="D518" s="37">
        <f t="shared" si="50"/>
        <v>12.927141611827269</v>
      </c>
      <c r="E518" s="37">
        <f t="shared" si="50"/>
        <v>28.988050180070676</v>
      </c>
      <c r="F518" s="37">
        <f t="shared" si="50"/>
        <v>56.786740324466791</v>
      </c>
      <c r="G518" s="37">
        <f t="shared" si="50"/>
        <v>54.548648717552751</v>
      </c>
      <c r="H518" s="37">
        <f t="shared" si="50"/>
        <v>15.127953270284191</v>
      </c>
      <c r="I518" s="37" t="str">
        <f t="shared" si="50"/>
        <v xml:space="preserve"> </v>
      </c>
      <c r="J518" s="37">
        <f t="shared" si="50"/>
        <v>34.539444196252155</v>
      </c>
    </row>
    <row r="519" spans="1:10" x14ac:dyDescent="0.4">
      <c r="A519" s="37">
        <v>2</v>
      </c>
      <c r="B519" s="37" t="str">
        <f t="shared" ref="B519:B530" si="51">VLOOKUP(28,$A$3:$DZ$35,B$37+10*$A519-10)</f>
        <v xml:space="preserve">Port Phillip </v>
      </c>
      <c r="C519" s="37">
        <f t="shared" si="50"/>
        <v>4.6709520789387975</v>
      </c>
      <c r="D519" s="37">
        <f t="shared" si="50"/>
        <v>11.201974767890366</v>
      </c>
      <c r="E519" s="37">
        <f t="shared" si="50"/>
        <v>30.407746436844242</v>
      </c>
      <c r="F519" s="37">
        <f t="shared" si="50"/>
        <v>68.416892735615207</v>
      </c>
      <c r="G519" s="37">
        <f t="shared" si="50"/>
        <v>61.29973931986283</v>
      </c>
      <c r="H519" s="37">
        <f t="shared" si="50"/>
        <v>19.887004742181301</v>
      </c>
      <c r="I519" s="37">
        <f t="shared" si="50"/>
        <v>1.2228055382343568</v>
      </c>
      <c r="J519" s="37">
        <f t="shared" si="50"/>
        <v>39.227946405777423</v>
      </c>
    </row>
    <row r="520" spans="1:10" x14ac:dyDescent="0.4">
      <c r="A520" s="37">
        <v>3</v>
      </c>
      <c r="B520" s="37" t="str">
        <f t="shared" si="51"/>
        <v xml:space="preserve">Port Phillip </v>
      </c>
      <c r="C520" s="37">
        <f t="shared" si="50"/>
        <v>4.0526849037487338</v>
      </c>
      <c r="D520" s="37">
        <f t="shared" si="50"/>
        <v>13.404825737265416</v>
      </c>
      <c r="E520" s="37">
        <f t="shared" si="50"/>
        <v>30.25899649542696</v>
      </c>
      <c r="F520" s="37">
        <f t="shared" si="50"/>
        <v>68.898848756481243</v>
      </c>
      <c r="G520" s="37">
        <f t="shared" si="50"/>
        <v>66.641231082284122</v>
      </c>
      <c r="H520" s="37">
        <f t="shared" si="50"/>
        <v>16.198347107438014</v>
      </c>
      <c r="I520" s="37">
        <f t="shared" si="50"/>
        <v>1.2007204322593557</v>
      </c>
      <c r="J520" s="37">
        <f t="shared" si="50"/>
        <v>40.029143273475334</v>
      </c>
    </row>
    <row r="521" spans="1:10" x14ac:dyDescent="0.4">
      <c r="A521" s="37">
        <v>4</v>
      </c>
      <c r="B521" s="37" t="str">
        <f t="shared" si="51"/>
        <v xml:space="preserve">Port Phillip </v>
      </c>
      <c r="C521" s="37">
        <f t="shared" si="50"/>
        <v>5.4705485863968812</v>
      </c>
      <c r="D521" s="37">
        <f t="shared" si="50"/>
        <v>12.019896917516919</v>
      </c>
      <c r="E521" s="37">
        <f t="shared" si="50"/>
        <v>23.853827011322561</v>
      </c>
      <c r="F521" s="37">
        <f t="shared" si="50"/>
        <v>71.830446834238344</v>
      </c>
      <c r="G521" s="37">
        <f t="shared" si="50"/>
        <v>80.826721208112403</v>
      </c>
      <c r="H521" s="37">
        <f t="shared" si="50"/>
        <v>18.811389382180295</v>
      </c>
      <c r="I521" s="37">
        <f t="shared" si="50"/>
        <v>0</v>
      </c>
      <c r="J521" s="37">
        <f t="shared" si="50"/>
        <v>41.69982089681659</v>
      </c>
    </row>
    <row r="522" spans="1:10" x14ac:dyDescent="0.4">
      <c r="A522" s="37">
        <v>5</v>
      </c>
      <c r="B522" s="37" t="str">
        <f t="shared" si="51"/>
        <v xml:space="preserve">Port Phillip </v>
      </c>
      <c r="C522" s="37">
        <f t="shared" si="50"/>
        <v>2.0771992767837184</v>
      </c>
      <c r="D522" s="37">
        <f t="shared" si="50"/>
        <v>14.718521694949212</v>
      </c>
      <c r="E522" s="37">
        <f t="shared" si="50"/>
        <v>23.775628817907169</v>
      </c>
      <c r="F522" s="37">
        <f t="shared" si="50"/>
        <v>75.267120370052552</v>
      </c>
      <c r="G522" s="37">
        <f t="shared" si="50"/>
        <v>72.598186586516192</v>
      </c>
      <c r="H522" s="37">
        <f t="shared" si="50"/>
        <v>17.189366647098488</v>
      </c>
      <c r="I522" s="37">
        <f t="shared" si="50"/>
        <v>0</v>
      </c>
      <c r="J522" s="37">
        <f t="shared" si="50"/>
        <v>41.113521213261109</v>
      </c>
    </row>
    <row r="523" spans="1:10" x14ac:dyDescent="0.4">
      <c r="A523" s="37">
        <v>6</v>
      </c>
      <c r="B523" s="37" t="str">
        <f t="shared" si="51"/>
        <v xml:space="preserve">Port Phillip </v>
      </c>
      <c r="C523" s="37">
        <f t="shared" si="50"/>
        <v>5.6095924064388338</v>
      </c>
      <c r="D523" s="37">
        <f t="shared" si="50"/>
        <v>13.355942389608161</v>
      </c>
      <c r="E523" s="37">
        <f t="shared" si="50"/>
        <v>23.201842348635946</v>
      </c>
      <c r="F523" s="37">
        <f t="shared" si="50"/>
        <v>82.511440438389457</v>
      </c>
      <c r="G523" s="37">
        <f t="shared" si="50"/>
        <v>79.783339693358769</v>
      </c>
      <c r="H523" s="37">
        <f t="shared" si="50"/>
        <v>20.314306050173972</v>
      </c>
      <c r="I523" s="37">
        <f t="shared" si="50"/>
        <v>0</v>
      </c>
      <c r="J523" s="37">
        <f t="shared" si="50"/>
        <v>44.425868297558601</v>
      </c>
    </row>
    <row r="524" spans="1:10" x14ac:dyDescent="0.4">
      <c r="A524" s="37">
        <v>7</v>
      </c>
      <c r="B524" s="37" t="str">
        <f t="shared" si="51"/>
        <v xml:space="preserve">Port Phillip </v>
      </c>
      <c r="C524" s="37">
        <f t="shared" si="50"/>
        <v>4.9715740991601187</v>
      </c>
      <c r="D524" s="37">
        <f t="shared" si="50"/>
        <v>13.154050900639644</v>
      </c>
      <c r="E524" s="37">
        <f t="shared" si="50"/>
        <v>23.459911039399568</v>
      </c>
      <c r="F524" s="37">
        <f t="shared" si="50"/>
        <v>84.330435223037981</v>
      </c>
      <c r="G524" s="37">
        <f t="shared" si="50"/>
        <v>76.339930288852088</v>
      </c>
      <c r="H524" s="37">
        <f t="shared" si="50"/>
        <v>27.624699394801468</v>
      </c>
      <c r="I524" s="37">
        <f t="shared" si="50"/>
        <v>0</v>
      </c>
      <c r="J524" s="37">
        <f t="shared" si="50"/>
        <v>45.25068294848451</v>
      </c>
    </row>
    <row r="525" spans="1:10" x14ac:dyDescent="0.4">
      <c r="A525" s="37">
        <v>8</v>
      </c>
      <c r="B525" s="37" t="str">
        <f t="shared" si="51"/>
        <v xml:space="preserve">Port Phillip </v>
      </c>
      <c r="C525" s="37">
        <f t="shared" si="50"/>
        <v>6.475374739104506</v>
      </c>
      <c r="D525" s="37">
        <f t="shared" si="50"/>
        <v>10.752525865718122</v>
      </c>
      <c r="E525" s="37">
        <f t="shared" si="50"/>
        <v>24.037657336376029</v>
      </c>
      <c r="F525" s="37">
        <f t="shared" si="50"/>
        <v>82.851476316504389</v>
      </c>
      <c r="G525" s="37">
        <f t="shared" si="50"/>
        <v>93.726565555916068</v>
      </c>
      <c r="H525" s="37">
        <f t="shared" si="50"/>
        <v>25.631805112292092</v>
      </c>
      <c r="I525" s="37">
        <f t="shared" si="50"/>
        <v>0</v>
      </c>
      <c r="J525" s="37">
        <f t="shared" si="50"/>
        <v>47.711266223936853</v>
      </c>
    </row>
    <row r="526" spans="1:10" x14ac:dyDescent="0.4">
      <c r="A526" s="37">
        <v>9</v>
      </c>
      <c r="B526" s="37" t="str">
        <f t="shared" si="51"/>
        <v xml:space="preserve">Port Phillip </v>
      </c>
      <c r="C526" s="37">
        <f t="shared" si="50"/>
        <v>2.8442254736482138</v>
      </c>
      <c r="D526" s="37">
        <f t="shared" si="50"/>
        <v>15.882436770643844</v>
      </c>
      <c r="E526" s="37">
        <f t="shared" si="50"/>
        <v>26.306122700089094</v>
      </c>
      <c r="F526" s="37">
        <f t="shared" si="50"/>
        <v>84.74896840760546</v>
      </c>
      <c r="G526" s="37">
        <f t="shared" si="50"/>
        <v>96.137532796711099</v>
      </c>
      <c r="H526" s="37">
        <f t="shared" si="50"/>
        <v>26.704638458333239</v>
      </c>
      <c r="I526" s="37">
        <f t="shared" si="50"/>
        <v>0</v>
      </c>
      <c r="J526" s="37">
        <f t="shared" si="50"/>
        <v>49.874090331739495</v>
      </c>
    </row>
    <row r="527" spans="1:10" x14ac:dyDescent="0.4">
      <c r="A527" s="37">
        <v>10</v>
      </c>
      <c r="B527" s="37" t="str">
        <f t="shared" si="51"/>
        <v xml:space="preserve">Port Phillip </v>
      </c>
      <c r="C527" s="37">
        <f t="shared" si="50"/>
        <v>4.9197532808589681</v>
      </c>
      <c r="D527" s="37">
        <f t="shared" si="50"/>
        <v>12.955246138107967</v>
      </c>
      <c r="E527" s="37">
        <f t="shared" si="50"/>
        <v>28.202155994575612</v>
      </c>
      <c r="F527" s="37">
        <f t="shared" si="50"/>
        <v>75.121620773531745</v>
      </c>
      <c r="G527" s="37">
        <f t="shared" si="50"/>
        <v>105.43472346945163</v>
      </c>
      <c r="H527" s="37">
        <f t="shared" si="50"/>
        <v>23.503102348167342</v>
      </c>
      <c r="I527" s="37">
        <f t="shared" si="50"/>
        <v>2.1122795899076561</v>
      </c>
      <c r="J527" s="37">
        <f t="shared" si="50"/>
        <v>49.306274777279711</v>
      </c>
    </row>
    <row r="528" spans="1:10" x14ac:dyDescent="0.4">
      <c r="A528" s="37">
        <v>11</v>
      </c>
      <c r="B528" s="37" t="str">
        <f t="shared" si="51"/>
        <v xml:space="preserve">Port Phillip </v>
      </c>
      <c r="C528" s="37">
        <f t="shared" si="50"/>
        <v>1.9307591661472479</v>
      </c>
      <c r="D528" s="37">
        <f t="shared" si="50"/>
        <v>11.089650497073112</v>
      </c>
      <c r="E528" s="37">
        <f t="shared" si="50"/>
        <v>26.985894548630988</v>
      </c>
      <c r="F528" s="37">
        <f t="shared" si="50"/>
        <v>68.790191108463588</v>
      </c>
      <c r="G528" s="37">
        <f t="shared" si="50"/>
        <v>84.628873450028237</v>
      </c>
      <c r="H528" s="37">
        <f t="shared" si="50"/>
        <v>26.90275591640766</v>
      </c>
      <c r="I528" s="37">
        <f t="shared" si="50"/>
        <v>0</v>
      </c>
      <c r="J528" s="37">
        <f t="shared" si="50"/>
        <v>43.56386099698873</v>
      </c>
    </row>
    <row r="529" spans="1:10" x14ac:dyDescent="0.4">
      <c r="A529" s="37">
        <v>12</v>
      </c>
      <c r="B529" s="37" t="str">
        <f t="shared" si="51"/>
        <v xml:space="preserve">Port Phillip </v>
      </c>
      <c r="C529" s="37">
        <f t="shared" si="50"/>
        <v>4.329004329004329</v>
      </c>
      <c r="D529" s="37">
        <f t="shared" si="50"/>
        <v>12.392880685563613</v>
      </c>
      <c r="E529" s="37">
        <f t="shared" si="50"/>
        <v>29.327776491471791</v>
      </c>
      <c r="F529" s="37">
        <f t="shared" si="50"/>
        <v>74.550325296593954</v>
      </c>
      <c r="G529" s="37">
        <f t="shared" si="50"/>
        <v>97.660223804679546</v>
      </c>
      <c r="H529" s="37">
        <f t="shared" si="50"/>
        <v>26.224783861671469</v>
      </c>
      <c r="I529" s="37">
        <f t="shared" si="50"/>
        <v>1.3677551718242433</v>
      </c>
      <c r="J529" s="37">
        <f t="shared" si="50"/>
        <v>49.10722685281003</v>
      </c>
    </row>
    <row r="530" spans="1:10" x14ac:dyDescent="0.4">
      <c r="A530" s="37">
        <v>13</v>
      </c>
      <c r="B530" s="37" t="str">
        <f t="shared" si="51"/>
        <v xml:space="preserve">Port Phillip </v>
      </c>
      <c r="C530" s="37">
        <f t="shared" si="50"/>
        <v>2.3460807226826952</v>
      </c>
      <c r="D530" s="37">
        <f t="shared" si="50"/>
        <v>11.60850623467225</v>
      </c>
      <c r="E530" s="37">
        <f t="shared" si="50"/>
        <v>26.019518355845388</v>
      </c>
      <c r="F530" s="37">
        <f t="shared" si="50"/>
        <v>68.846482412115947</v>
      </c>
      <c r="G530" s="37">
        <f t="shared" si="50"/>
        <v>85.725648690034973</v>
      </c>
      <c r="H530" s="37">
        <f t="shared" si="50"/>
        <v>28.661509516995309</v>
      </c>
      <c r="I530" s="37">
        <f t="shared" si="50"/>
        <v>1.2710482035709814</v>
      </c>
      <c r="J530" s="37">
        <f t="shared" si="50"/>
        <v>44.477023161483153</v>
      </c>
    </row>
    <row r="537" spans="1:10" x14ac:dyDescent="0.4">
      <c r="B537" s="37">
        <v>2</v>
      </c>
      <c r="C537" s="37">
        <v>3</v>
      </c>
      <c r="D537" s="37">
        <v>4</v>
      </c>
      <c r="E537" s="37">
        <v>5</v>
      </c>
      <c r="F537" s="37">
        <v>6</v>
      </c>
      <c r="G537" s="37">
        <v>7</v>
      </c>
      <c r="H537" s="37">
        <v>8</v>
      </c>
      <c r="I537" s="37">
        <v>9</v>
      </c>
      <c r="J537" s="37">
        <v>10</v>
      </c>
    </row>
    <row r="538" spans="1:10" x14ac:dyDescent="0.4">
      <c r="A538" s="37">
        <v>1</v>
      </c>
      <c r="B538" s="37" t="str">
        <f>VLOOKUP(29,$A$3:$DZ$35,B$37+10*$A538-10)</f>
        <v xml:space="preserve">Stonnington </v>
      </c>
      <c r="C538" s="37">
        <f t="shared" ref="C538:J550" si="52">VLOOKUP(29,$A$3:$DZ$35,C$37+10*$A538-10)</f>
        <v>1.2575715905735387</v>
      </c>
      <c r="D538" s="37">
        <f t="shared" si="52"/>
        <v>9.0503686379095765</v>
      </c>
      <c r="E538" s="37">
        <f t="shared" si="52"/>
        <v>33.463878821453036</v>
      </c>
      <c r="F538" s="37">
        <f t="shared" si="52"/>
        <v>82.783196418695255</v>
      </c>
      <c r="G538" s="37">
        <f t="shared" si="52"/>
        <v>71.05451036816568</v>
      </c>
      <c r="H538" s="37">
        <f t="shared" si="52"/>
        <v>12.728987853029626</v>
      </c>
      <c r="I538" s="37">
        <f t="shared" si="52"/>
        <v>2.1183718357499504</v>
      </c>
      <c r="J538" s="37">
        <f t="shared" si="52"/>
        <v>38.727449033779735</v>
      </c>
    </row>
    <row r="539" spans="1:10" x14ac:dyDescent="0.4">
      <c r="A539" s="37">
        <v>2</v>
      </c>
      <c r="B539" s="37" t="str">
        <f t="shared" ref="B539:B550" si="53">VLOOKUP(29,$A$3:$DZ$35,B$37+10*$A539-10)</f>
        <v xml:space="preserve">Stonnington </v>
      </c>
      <c r="C539" s="37">
        <f t="shared" si="52"/>
        <v>0</v>
      </c>
      <c r="D539" s="37">
        <f t="shared" si="52"/>
        <v>5.3896875632594634</v>
      </c>
      <c r="E539" s="37">
        <f t="shared" si="52"/>
        <v>34.020467499604472</v>
      </c>
      <c r="F539" s="37">
        <f t="shared" si="52"/>
        <v>99.932514319576555</v>
      </c>
      <c r="G539" s="37">
        <f t="shared" si="52"/>
        <v>78.339698838588134</v>
      </c>
      <c r="H539" s="37">
        <f t="shared" si="52"/>
        <v>15.555696064526705</v>
      </c>
      <c r="I539" s="37">
        <f t="shared" si="52"/>
        <v>2.0979520011272395</v>
      </c>
      <c r="J539" s="37">
        <f t="shared" si="52"/>
        <v>42.797494637967645</v>
      </c>
    </row>
    <row r="540" spans="1:10" x14ac:dyDescent="0.4">
      <c r="A540" s="37">
        <v>3</v>
      </c>
      <c r="B540" s="37" t="str">
        <f t="shared" si="53"/>
        <v xml:space="preserve">Stonnington </v>
      </c>
      <c r="C540" s="37">
        <f t="shared" si="52"/>
        <v>2.9282576866764276</v>
      </c>
      <c r="D540" s="37">
        <f t="shared" si="52"/>
        <v>6.9278547539417099</v>
      </c>
      <c r="E540" s="37">
        <f t="shared" si="52"/>
        <v>32.209961228750373</v>
      </c>
      <c r="F540" s="37">
        <f t="shared" si="52"/>
        <v>93.862815884476532</v>
      </c>
      <c r="G540" s="37">
        <f t="shared" si="52"/>
        <v>71.818442976156277</v>
      </c>
      <c r="H540" s="37">
        <f t="shared" si="52"/>
        <v>15.446500402252616</v>
      </c>
      <c r="I540" s="37">
        <f t="shared" si="52"/>
        <v>0</v>
      </c>
      <c r="J540" s="37">
        <f t="shared" si="52"/>
        <v>40.306719996464324</v>
      </c>
    </row>
    <row r="541" spans="1:10" x14ac:dyDescent="0.4">
      <c r="A541" s="37">
        <v>4</v>
      </c>
      <c r="B541" s="37" t="str">
        <f t="shared" si="53"/>
        <v xml:space="preserve">Stonnington </v>
      </c>
      <c r="C541" s="37">
        <f t="shared" si="52"/>
        <v>2.5073392291275529</v>
      </c>
      <c r="D541" s="37">
        <f t="shared" si="52"/>
        <v>4.6618625922260764</v>
      </c>
      <c r="E541" s="37">
        <f t="shared" si="52"/>
        <v>32.561880786748318</v>
      </c>
      <c r="F541" s="37">
        <f t="shared" si="52"/>
        <v>98.605163688723991</v>
      </c>
      <c r="G541" s="37">
        <f t="shared" si="52"/>
        <v>78.7896487062511</v>
      </c>
      <c r="H541" s="37">
        <f t="shared" si="52"/>
        <v>16.617062676480764</v>
      </c>
      <c r="I541" s="37">
        <f t="shared" si="52"/>
        <v>2.0582710038647729</v>
      </c>
      <c r="J541" s="37">
        <f t="shared" si="52"/>
        <v>42.148729365899328</v>
      </c>
    </row>
    <row r="542" spans="1:10" x14ac:dyDescent="0.4">
      <c r="A542" s="37">
        <v>5</v>
      </c>
      <c r="B542" s="37" t="str">
        <f t="shared" si="53"/>
        <v xml:space="preserve">Stonnington </v>
      </c>
      <c r="C542" s="37">
        <f t="shared" si="52"/>
        <v>0</v>
      </c>
      <c r="D542" s="37">
        <f t="shared" si="52"/>
        <v>5.689238144897228</v>
      </c>
      <c r="E542" s="37">
        <f t="shared" si="52"/>
        <v>27.781415246064476</v>
      </c>
      <c r="F542" s="37">
        <f t="shared" si="52"/>
        <v>107.65821882561214</v>
      </c>
      <c r="G542" s="37">
        <f t="shared" si="52"/>
        <v>82.447899839653601</v>
      </c>
      <c r="H542" s="37">
        <f t="shared" si="52"/>
        <v>18.406112104804016</v>
      </c>
      <c r="I542" s="37">
        <f t="shared" si="52"/>
        <v>0</v>
      </c>
      <c r="J542" s="37">
        <f t="shared" si="52"/>
        <v>43.14615882315757</v>
      </c>
    </row>
    <row r="543" spans="1:10" x14ac:dyDescent="0.4">
      <c r="A543" s="37">
        <v>6</v>
      </c>
      <c r="B543" s="37" t="str">
        <f t="shared" si="53"/>
        <v xml:space="preserve">Stonnington </v>
      </c>
      <c r="C543" s="37">
        <f t="shared" si="52"/>
        <v>2.0851362027919578</v>
      </c>
      <c r="D543" s="37">
        <f t="shared" si="52"/>
        <v>5.3352395410154818</v>
      </c>
      <c r="E543" s="37">
        <f t="shared" si="52"/>
        <v>34.141162760719808</v>
      </c>
      <c r="F543" s="37">
        <f t="shared" si="52"/>
        <v>105.67432180300148</v>
      </c>
      <c r="G543" s="37">
        <f t="shared" si="52"/>
        <v>74.608730682519408</v>
      </c>
      <c r="H543" s="37">
        <f t="shared" si="52"/>
        <v>23.637377968910364</v>
      </c>
      <c r="I543" s="37">
        <f t="shared" si="52"/>
        <v>1.0100316038050425</v>
      </c>
      <c r="J543" s="37">
        <f t="shared" si="52"/>
        <v>43.656136262876466</v>
      </c>
    </row>
    <row r="544" spans="1:10" x14ac:dyDescent="0.4">
      <c r="A544" s="37">
        <v>7</v>
      </c>
      <c r="B544" s="37" t="str">
        <f t="shared" si="53"/>
        <v xml:space="preserve">Stonnington </v>
      </c>
      <c r="C544" s="37">
        <f t="shared" si="52"/>
        <v>0.62489588882581382</v>
      </c>
      <c r="D544" s="37">
        <f t="shared" si="52"/>
        <v>0.32590820655323743</v>
      </c>
      <c r="E544" s="37">
        <f t="shared" si="52"/>
        <v>22.178493891667589</v>
      </c>
      <c r="F544" s="37">
        <f t="shared" si="52"/>
        <v>103.3938151427475</v>
      </c>
      <c r="G544" s="37">
        <f t="shared" si="52"/>
        <v>89.871191124277502</v>
      </c>
      <c r="H544" s="37">
        <f t="shared" si="52"/>
        <v>19.719826059469526</v>
      </c>
      <c r="I544" s="37">
        <f t="shared" si="52"/>
        <v>0</v>
      </c>
      <c r="J544" s="37">
        <f t="shared" si="52"/>
        <v>41.231082814296073</v>
      </c>
    </row>
    <row r="545" spans="1:10" x14ac:dyDescent="0.4">
      <c r="A545" s="37">
        <v>8</v>
      </c>
      <c r="B545" s="37" t="str">
        <f t="shared" si="53"/>
        <v xml:space="preserve">Stonnington </v>
      </c>
      <c r="C545" s="37">
        <f t="shared" si="52"/>
        <v>1.2485044909152578</v>
      </c>
      <c r="D545" s="37">
        <f t="shared" si="52"/>
        <v>3.186977627640101</v>
      </c>
      <c r="E545" s="37">
        <f t="shared" si="52"/>
        <v>31.058874035216544</v>
      </c>
      <c r="F545" s="37">
        <f t="shared" si="52"/>
        <v>104.68059829029238</v>
      </c>
      <c r="G545" s="37">
        <f t="shared" si="52"/>
        <v>89.730847936415756</v>
      </c>
      <c r="H545" s="37">
        <f t="shared" si="52"/>
        <v>18.031641558278025</v>
      </c>
      <c r="I545" s="37">
        <f t="shared" si="52"/>
        <v>0</v>
      </c>
      <c r="J545" s="37">
        <f t="shared" si="52"/>
        <v>43.489791221704394</v>
      </c>
    </row>
    <row r="546" spans="1:10" x14ac:dyDescent="0.4">
      <c r="A546" s="37">
        <v>9</v>
      </c>
      <c r="B546" s="37" t="str">
        <f t="shared" si="53"/>
        <v xml:space="preserve">Stonnington </v>
      </c>
      <c r="C546" s="37">
        <f t="shared" si="52"/>
        <v>2.4772077995445989</v>
      </c>
      <c r="D546" s="37">
        <f t="shared" si="52"/>
        <v>7.0105182877082921</v>
      </c>
      <c r="E546" s="37">
        <f t="shared" si="52"/>
        <v>32.6265570110684</v>
      </c>
      <c r="F546" s="37">
        <f t="shared" si="52"/>
        <v>110.88764058736541</v>
      </c>
      <c r="G546" s="37">
        <f t="shared" si="52"/>
        <v>102.18589952539926</v>
      </c>
      <c r="H546" s="37">
        <f t="shared" si="52"/>
        <v>24.850891101908307</v>
      </c>
      <c r="I546" s="37">
        <f t="shared" si="52"/>
        <v>0</v>
      </c>
      <c r="J546" s="37">
        <f t="shared" si="52"/>
        <v>48.429781287463989</v>
      </c>
    </row>
    <row r="547" spans="1:10" x14ac:dyDescent="0.4">
      <c r="A547" s="37">
        <v>10</v>
      </c>
      <c r="B547" s="37" t="str">
        <f t="shared" si="53"/>
        <v xml:space="preserve">Stonnington </v>
      </c>
      <c r="C547" s="37">
        <f t="shared" si="52"/>
        <v>2.457718191667837</v>
      </c>
      <c r="D547" s="37">
        <f t="shared" si="52"/>
        <v>6.5848565381997162</v>
      </c>
      <c r="E547" s="37">
        <f t="shared" si="52"/>
        <v>27.088484296477869</v>
      </c>
      <c r="F547" s="37">
        <f t="shared" si="52"/>
        <v>107.29825583373498</v>
      </c>
      <c r="G547" s="37">
        <f t="shared" si="52"/>
        <v>105.60549458895797</v>
      </c>
      <c r="H547" s="37">
        <f t="shared" si="52"/>
        <v>28.083302717358688</v>
      </c>
      <c r="I547" s="37">
        <f t="shared" si="52"/>
        <v>0.97655747476446697</v>
      </c>
      <c r="J547" s="37">
        <f t="shared" si="52"/>
        <v>47.26902383153017</v>
      </c>
    </row>
    <row r="548" spans="1:10" x14ac:dyDescent="0.4">
      <c r="A548" s="37">
        <v>11</v>
      </c>
      <c r="B548" s="37" t="str">
        <f t="shared" si="53"/>
        <v xml:space="preserve">Stonnington </v>
      </c>
      <c r="C548" s="37">
        <f t="shared" si="52"/>
        <v>1.1619637236417459</v>
      </c>
      <c r="D548" s="37">
        <f t="shared" si="52"/>
        <v>7.833208960162227</v>
      </c>
      <c r="E548" s="37">
        <f t="shared" si="52"/>
        <v>26.59149774052845</v>
      </c>
      <c r="F548" s="37">
        <f t="shared" si="52"/>
        <v>90.839642754304194</v>
      </c>
      <c r="G548" s="37">
        <f t="shared" si="52"/>
        <v>88.064533827917472</v>
      </c>
      <c r="H548" s="37">
        <f t="shared" si="52"/>
        <v>27.393096851580573</v>
      </c>
      <c r="I548" s="37">
        <f t="shared" si="52"/>
        <v>0.92339663967532648</v>
      </c>
      <c r="J548" s="37">
        <f t="shared" si="52"/>
        <v>41.468262128092867</v>
      </c>
    </row>
    <row r="549" spans="1:10" x14ac:dyDescent="0.4">
      <c r="A549" s="37">
        <v>12</v>
      </c>
      <c r="B549" s="37" t="str">
        <f t="shared" si="53"/>
        <v xml:space="preserve">Stonnington </v>
      </c>
      <c r="C549" s="37">
        <f t="shared" si="52"/>
        <v>1.2583892617449663</v>
      </c>
      <c r="D549" s="37">
        <f t="shared" si="52"/>
        <v>3.857280617164899</v>
      </c>
      <c r="E549" s="37">
        <f t="shared" si="52"/>
        <v>32.230703986429177</v>
      </c>
      <c r="F549" s="37">
        <f t="shared" si="52"/>
        <v>88.668890562789187</v>
      </c>
      <c r="G549" s="37">
        <f t="shared" si="52"/>
        <v>88.269756542116909</v>
      </c>
      <c r="H549" s="37">
        <f t="shared" si="52"/>
        <v>20.725388601036268</v>
      </c>
      <c r="I549" s="37">
        <f t="shared" si="52"/>
        <v>1.0147133434804667</v>
      </c>
      <c r="J549" s="37">
        <f t="shared" si="52"/>
        <v>42.118405993132868</v>
      </c>
    </row>
    <row r="550" spans="1:10" x14ac:dyDescent="0.4">
      <c r="A550" s="37">
        <v>13</v>
      </c>
      <c r="B550" s="37" t="str">
        <f t="shared" si="53"/>
        <v xml:space="preserve">Stonnington </v>
      </c>
      <c r="C550" s="37">
        <f t="shared" si="52"/>
        <v>1.3496448286038771</v>
      </c>
      <c r="D550" s="37">
        <f t="shared" si="52"/>
        <v>5.9174927023189632</v>
      </c>
      <c r="E550" s="37">
        <f t="shared" si="52"/>
        <v>25.137174504044914</v>
      </c>
      <c r="F550" s="37">
        <f t="shared" si="52"/>
        <v>84.006716583809833</v>
      </c>
      <c r="G550" s="37">
        <f t="shared" si="52"/>
        <v>77.036109694467356</v>
      </c>
      <c r="H550" s="37">
        <f t="shared" si="52"/>
        <v>23.516423179276337</v>
      </c>
      <c r="I550" s="37">
        <f t="shared" si="52"/>
        <v>1.3554459613616017</v>
      </c>
      <c r="J550" s="37">
        <f t="shared" si="52"/>
        <v>38.1435467233038</v>
      </c>
    </row>
    <row r="557" spans="1:10" x14ac:dyDescent="0.4">
      <c r="B557" s="37">
        <v>2</v>
      </c>
      <c r="C557" s="37">
        <v>3</v>
      </c>
      <c r="D557" s="37">
        <v>4</v>
      </c>
      <c r="E557" s="37">
        <v>5</v>
      </c>
      <c r="F557" s="37">
        <v>6</v>
      </c>
      <c r="G557" s="37">
        <v>7</v>
      </c>
      <c r="H557" s="37">
        <v>8</v>
      </c>
      <c r="I557" s="37">
        <v>9</v>
      </c>
      <c r="J557" s="37">
        <v>10</v>
      </c>
    </row>
    <row r="558" spans="1:10" x14ac:dyDescent="0.4">
      <c r="A558" s="37">
        <v>1</v>
      </c>
      <c r="B558" s="37" t="str">
        <f>VLOOKUP(30,$A$3:$DZ$35,B$37+10*$A558-10)</f>
        <v xml:space="preserve">Whitehorse </v>
      </c>
      <c r="C558" s="37">
        <f t="shared" ref="C558:J570" si="54">VLOOKUP(30,$A$3:$DZ$35,C$37+10*$A558-10)</f>
        <v>4.4710988572193378</v>
      </c>
      <c r="D558" s="37">
        <f t="shared" si="54"/>
        <v>19.338810386736306</v>
      </c>
      <c r="E558" s="37">
        <f t="shared" si="54"/>
        <v>90.334136865833869</v>
      </c>
      <c r="F558" s="37">
        <f t="shared" si="54"/>
        <v>130.04445283640692</v>
      </c>
      <c r="G558" s="37">
        <f t="shared" si="54"/>
        <v>74.188569644961987</v>
      </c>
      <c r="H558" s="37">
        <f t="shared" si="54"/>
        <v>12.376775794678586</v>
      </c>
      <c r="I558" s="37">
        <f t="shared" si="54"/>
        <v>0.64351588928082892</v>
      </c>
      <c r="J558" s="37">
        <f t="shared" si="54"/>
        <v>58.959492040959745</v>
      </c>
    </row>
    <row r="559" spans="1:10" x14ac:dyDescent="0.4">
      <c r="A559" s="37">
        <v>2</v>
      </c>
      <c r="B559" s="37" t="str">
        <f t="shared" ref="B559:B570" si="55">VLOOKUP(30,$A$3:$DZ$35,B$37+10*$A559-10)</f>
        <v xml:space="preserve">Whitehorse </v>
      </c>
      <c r="C559" s="37">
        <f t="shared" si="54"/>
        <v>4.9556512531655441</v>
      </c>
      <c r="D559" s="37">
        <f t="shared" si="54"/>
        <v>17.043031169548961</v>
      </c>
      <c r="E559" s="37">
        <f t="shared" si="54"/>
        <v>89.740111195952366</v>
      </c>
      <c r="F559" s="37">
        <f t="shared" si="54"/>
        <v>132.57312385536093</v>
      </c>
      <c r="G559" s="37">
        <f t="shared" si="54"/>
        <v>70.478608823899464</v>
      </c>
      <c r="H559" s="37">
        <f t="shared" si="54"/>
        <v>10.438144304222089</v>
      </c>
      <c r="I559" s="37">
        <f t="shared" si="54"/>
        <v>1.9049857555496275</v>
      </c>
      <c r="J559" s="37">
        <f t="shared" si="54"/>
        <v>58.072797093993373</v>
      </c>
    </row>
    <row r="560" spans="1:10" x14ac:dyDescent="0.4">
      <c r="A560" s="37">
        <v>3</v>
      </c>
      <c r="B560" s="37" t="str">
        <f t="shared" si="55"/>
        <v xml:space="preserve">Whitehorse </v>
      </c>
      <c r="C560" s="37">
        <f t="shared" si="54"/>
        <v>4.5796532548249926</v>
      </c>
      <c r="D560" s="37">
        <f t="shared" si="54"/>
        <v>18.402426693629931</v>
      </c>
      <c r="E560" s="37">
        <f t="shared" si="54"/>
        <v>76.265735550859134</v>
      </c>
      <c r="F560" s="37">
        <f t="shared" si="54"/>
        <v>138.17389117129204</v>
      </c>
      <c r="G560" s="37">
        <f t="shared" si="54"/>
        <v>68.351208871114338</v>
      </c>
      <c r="H560" s="37">
        <f t="shared" si="54"/>
        <v>15.700368864087769</v>
      </c>
      <c r="I560" s="37">
        <f t="shared" si="54"/>
        <v>0</v>
      </c>
      <c r="J560" s="37">
        <f t="shared" si="54"/>
        <v>57.056394414147462</v>
      </c>
    </row>
    <row r="561" spans="1:10" x14ac:dyDescent="0.4">
      <c r="A561" s="37">
        <v>4</v>
      </c>
      <c r="B561" s="37" t="str">
        <f t="shared" si="55"/>
        <v xml:space="preserve">Whitehorse </v>
      </c>
      <c r="C561" s="37">
        <f t="shared" si="54"/>
        <v>3.0906209664877418</v>
      </c>
      <c r="D561" s="37">
        <f t="shared" si="54"/>
        <v>18.140409381612098</v>
      </c>
      <c r="E561" s="37">
        <f t="shared" si="54"/>
        <v>78.813924420147231</v>
      </c>
      <c r="F561" s="37">
        <f t="shared" si="54"/>
        <v>145.58982946423487</v>
      </c>
      <c r="G561" s="37">
        <f t="shared" si="54"/>
        <v>71.299598815420026</v>
      </c>
      <c r="H561" s="37">
        <f t="shared" si="54"/>
        <v>10.369797959759744</v>
      </c>
      <c r="I561" s="37">
        <f t="shared" si="54"/>
        <v>0</v>
      </c>
      <c r="J561" s="37">
        <f t="shared" si="54"/>
        <v>58.120598619585806</v>
      </c>
    </row>
    <row r="562" spans="1:10" x14ac:dyDescent="0.4">
      <c r="A562" s="37">
        <v>5</v>
      </c>
      <c r="B562" s="37" t="str">
        <f t="shared" si="55"/>
        <v xml:space="preserve">Whitehorse </v>
      </c>
      <c r="C562" s="37">
        <f t="shared" si="54"/>
        <v>3.1290733536611421</v>
      </c>
      <c r="D562" s="37">
        <f t="shared" si="54"/>
        <v>16.47380740303786</v>
      </c>
      <c r="E562" s="37">
        <f t="shared" si="54"/>
        <v>69.34152613639921</v>
      </c>
      <c r="F562" s="37">
        <f t="shared" si="54"/>
        <v>150.25421156001559</v>
      </c>
      <c r="G562" s="37">
        <f t="shared" si="54"/>
        <v>75.027997067537285</v>
      </c>
      <c r="H562" s="37">
        <f t="shared" si="54"/>
        <v>17.85302065796181</v>
      </c>
      <c r="I562" s="37">
        <f t="shared" si="54"/>
        <v>0.61073545292067644</v>
      </c>
      <c r="J562" s="37">
        <f t="shared" si="54"/>
        <v>59.030901008768296</v>
      </c>
    </row>
    <row r="563" spans="1:10" x14ac:dyDescent="0.4">
      <c r="A563" s="37">
        <v>6</v>
      </c>
      <c r="B563" s="37" t="str">
        <f t="shared" si="55"/>
        <v xml:space="preserve">Whitehorse </v>
      </c>
      <c r="C563" s="37">
        <f t="shared" si="54"/>
        <v>3.1684946165967491</v>
      </c>
      <c r="D563" s="37">
        <f t="shared" si="54"/>
        <v>15.619062005094396</v>
      </c>
      <c r="E563" s="37">
        <f t="shared" si="54"/>
        <v>67.264371163296929</v>
      </c>
      <c r="F563" s="37">
        <f t="shared" si="54"/>
        <v>149.99794981765513</v>
      </c>
      <c r="G563" s="37">
        <f t="shared" si="54"/>
        <v>76.214332066969163</v>
      </c>
      <c r="H563" s="37">
        <f t="shared" si="54"/>
        <v>13.67401600057614</v>
      </c>
      <c r="I563" s="37">
        <f t="shared" si="54"/>
        <v>0.60305560146143999</v>
      </c>
      <c r="J563" s="37">
        <f t="shared" si="54"/>
        <v>57.915057257318779</v>
      </c>
    </row>
    <row r="564" spans="1:10" x14ac:dyDescent="0.4">
      <c r="A564" s="37">
        <v>7</v>
      </c>
      <c r="B564" s="37" t="str">
        <f t="shared" si="55"/>
        <v xml:space="preserve">Whitehorse </v>
      </c>
      <c r="C564" s="37">
        <f t="shared" si="54"/>
        <v>3.8965479501752656</v>
      </c>
      <c r="D564" s="37">
        <f t="shared" si="54"/>
        <v>19.56010864834186</v>
      </c>
      <c r="E564" s="37">
        <f t="shared" si="54"/>
        <v>66.682379517441831</v>
      </c>
      <c r="F564" s="37">
        <f t="shared" si="54"/>
        <v>142.55567792315045</v>
      </c>
      <c r="G564" s="37">
        <f t="shared" si="54"/>
        <v>87.393895202609201</v>
      </c>
      <c r="H564" s="37">
        <f t="shared" si="54"/>
        <v>13.629684399472207</v>
      </c>
      <c r="I564" s="37">
        <f t="shared" si="54"/>
        <v>0</v>
      </c>
      <c r="J564" s="37">
        <f t="shared" si="54"/>
        <v>59.082936985008047</v>
      </c>
    </row>
    <row r="565" spans="1:10" x14ac:dyDescent="0.4">
      <c r="A565" s="37">
        <v>8</v>
      </c>
      <c r="B565" s="37" t="str">
        <f t="shared" si="55"/>
        <v xml:space="preserve">Whitehorse </v>
      </c>
      <c r="C565" s="37">
        <f t="shared" si="54"/>
        <v>2.0895390199688459</v>
      </c>
      <c r="D565" s="37">
        <f t="shared" si="54"/>
        <v>15.915658472787705</v>
      </c>
      <c r="E565" s="37">
        <f t="shared" si="54"/>
        <v>64.899716863436396</v>
      </c>
      <c r="F565" s="37">
        <f t="shared" si="54"/>
        <v>155.84359265207542</v>
      </c>
      <c r="G565" s="37">
        <f t="shared" si="54"/>
        <v>92.026765948928301</v>
      </c>
      <c r="H565" s="37">
        <f t="shared" si="54"/>
        <v>17.866046226967931</v>
      </c>
      <c r="I565" s="37">
        <f t="shared" si="54"/>
        <v>0</v>
      </c>
      <c r="J565" s="37">
        <f t="shared" si="54"/>
        <v>61.911703164469557</v>
      </c>
    </row>
    <row r="566" spans="1:10" x14ac:dyDescent="0.4">
      <c r="A566" s="37">
        <v>9</v>
      </c>
      <c r="B566" s="37" t="str">
        <f t="shared" si="55"/>
        <v xml:space="preserve">Whitehorse </v>
      </c>
      <c r="C566" s="37">
        <f t="shared" si="54"/>
        <v>2.3002363504081669</v>
      </c>
      <c r="D566" s="37">
        <f t="shared" si="54"/>
        <v>20.469412146397151</v>
      </c>
      <c r="E566" s="37">
        <f t="shared" si="54"/>
        <v>72.594997520833886</v>
      </c>
      <c r="F566" s="37">
        <f t="shared" si="54"/>
        <v>146.20453548922785</v>
      </c>
      <c r="G566" s="37">
        <f t="shared" si="54"/>
        <v>94.272670832952628</v>
      </c>
      <c r="H566" s="37">
        <f t="shared" si="54"/>
        <v>17.50946036233325</v>
      </c>
      <c r="I566" s="37">
        <f t="shared" si="54"/>
        <v>0</v>
      </c>
      <c r="J566" s="37">
        <f t="shared" si="54"/>
        <v>62.183746771945493</v>
      </c>
    </row>
    <row r="567" spans="1:10" x14ac:dyDescent="0.4">
      <c r="A567" s="37">
        <v>10</v>
      </c>
      <c r="B567" s="37" t="str">
        <f t="shared" si="55"/>
        <v xml:space="preserve">Whitehorse </v>
      </c>
      <c r="C567" s="37">
        <f t="shared" si="54"/>
        <v>2.9629031400571817</v>
      </c>
      <c r="D567" s="37">
        <f t="shared" si="54"/>
        <v>12.349194520332587</v>
      </c>
      <c r="E567" s="37">
        <f t="shared" si="54"/>
        <v>79.161574580642181</v>
      </c>
      <c r="F567" s="37">
        <f t="shared" si="54"/>
        <v>148.839751523155</v>
      </c>
      <c r="G567" s="37">
        <f t="shared" si="54"/>
        <v>103.863973328448</v>
      </c>
      <c r="H567" s="37">
        <f t="shared" si="54"/>
        <v>18.776220370938276</v>
      </c>
      <c r="I567" s="37">
        <f t="shared" si="54"/>
        <v>1.7407754449117034</v>
      </c>
      <c r="J567" s="37">
        <f t="shared" si="54"/>
        <v>64.485881590734508</v>
      </c>
    </row>
    <row r="568" spans="1:10" x14ac:dyDescent="0.4">
      <c r="A568" s="37">
        <v>11</v>
      </c>
      <c r="B568" s="37" t="str">
        <f t="shared" si="55"/>
        <v xml:space="preserve">Whitehorse </v>
      </c>
      <c r="C568" s="37">
        <f t="shared" si="54"/>
        <v>2.8353570152042247</v>
      </c>
      <c r="D568" s="37">
        <f t="shared" si="54"/>
        <v>15.30474805304037</v>
      </c>
      <c r="E568" s="37">
        <f t="shared" si="54"/>
        <v>63.744094935738822</v>
      </c>
      <c r="F568" s="37">
        <f t="shared" si="54"/>
        <v>126.51055904963829</v>
      </c>
      <c r="G568" s="37">
        <f t="shared" si="54"/>
        <v>88.981832512350095</v>
      </c>
      <c r="H568" s="37">
        <f t="shared" si="54"/>
        <v>18.139070836654657</v>
      </c>
      <c r="I568" s="37">
        <f t="shared" si="54"/>
        <v>1.6658390896741893</v>
      </c>
      <c r="J568" s="37">
        <f t="shared" si="54"/>
        <v>55.575365093796933</v>
      </c>
    </row>
    <row r="569" spans="1:10" x14ac:dyDescent="0.4">
      <c r="A569" s="37">
        <v>12</v>
      </c>
      <c r="B569" s="37" t="str">
        <f t="shared" si="55"/>
        <v xml:space="preserve">Whitehorse </v>
      </c>
      <c r="C569" s="37">
        <f t="shared" si="54"/>
        <v>2.1477663230240553</v>
      </c>
      <c r="D569" s="37">
        <f t="shared" si="54"/>
        <v>10.313008865569024</v>
      </c>
      <c r="E569" s="37">
        <f t="shared" si="54"/>
        <v>70.067609096496625</v>
      </c>
      <c r="F569" s="37">
        <f t="shared" si="54"/>
        <v>134.1113105924596</v>
      </c>
      <c r="G569" s="37">
        <f t="shared" si="54"/>
        <v>85.268045588856069</v>
      </c>
      <c r="H569" s="37">
        <f t="shared" si="54"/>
        <v>17.271474506201194</v>
      </c>
      <c r="I569" s="37">
        <f t="shared" si="54"/>
        <v>1.3495276653171389</v>
      </c>
      <c r="J569" s="37">
        <f t="shared" si="54"/>
        <v>55.064220756898649</v>
      </c>
    </row>
    <row r="570" spans="1:10" x14ac:dyDescent="0.4">
      <c r="A570" s="37">
        <v>13</v>
      </c>
      <c r="B570" s="37" t="str">
        <f t="shared" si="55"/>
        <v xml:space="preserve">Whitehorse </v>
      </c>
      <c r="C570" s="37">
        <f t="shared" si="54"/>
        <v>2.6682958198519335</v>
      </c>
      <c r="D570" s="37">
        <f t="shared" si="54"/>
        <v>11.111264633714375</v>
      </c>
      <c r="E570" s="37">
        <f t="shared" si="54"/>
        <v>61.524269465486498</v>
      </c>
      <c r="F570" s="37">
        <f t="shared" si="54"/>
        <v>143.25403730896517</v>
      </c>
      <c r="G570" s="37">
        <f t="shared" si="54"/>
        <v>95.161888535721459</v>
      </c>
      <c r="H570" s="37">
        <f t="shared" si="54"/>
        <v>21.367901718522457</v>
      </c>
      <c r="I570" s="37">
        <f t="shared" si="54"/>
        <v>1.1381393198196743</v>
      </c>
      <c r="J570" s="37">
        <f t="shared" si="54"/>
        <v>56.674537896757805</v>
      </c>
    </row>
    <row r="577" spans="1:10" x14ac:dyDescent="0.4">
      <c r="B577" s="37">
        <v>2</v>
      </c>
      <c r="C577" s="37">
        <v>3</v>
      </c>
      <c r="D577" s="37">
        <v>4</v>
      </c>
      <c r="E577" s="37">
        <v>5</v>
      </c>
      <c r="F577" s="37">
        <v>6</v>
      </c>
      <c r="G577" s="37">
        <v>7</v>
      </c>
      <c r="H577" s="37">
        <v>8</v>
      </c>
      <c r="I577" s="37">
        <v>9</v>
      </c>
      <c r="J577" s="37">
        <v>10</v>
      </c>
    </row>
    <row r="578" spans="1:10" x14ac:dyDescent="0.4">
      <c r="A578" s="37">
        <v>1</v>
      </c>
      <c r="B578" s="37" t="str">
        <f>VLOOKUP(31,$A$3:$DZ$35,B$37+10*$A578-10)</f>
        <v xml:space="preserve">Whittlesea </v>
      </c>
      <c r="C578" s="37">
        <f t="shared" ref="C578:J590" si="56">VLOOKUP(31,$A$3:$DZ$35,C$37+10*$A578-10)</f>
        <v>9.3241207560140982</v>
      </c>
      <c r="D578" s="37">
        <f t="shared" si="56"/>
        <v>51.834655245630984</v>
      </c>
      <c r="E578" s="37">
        <f t="shared" si="56"/>
        <v>130.43538509218013</v>
      </c>
      <c r="F578" s="37">
        <f t="shared" si="56"/>
        <v>105.82195820483042</v>
      </c>
      <c r="G578" s="37">
        <f t="shared" si="56"/>
        <v>39.575682000649124</v>
      </c>
      <c r="H578" s="37">
        <f t="shared" si="56"/>
        <v>8.4918390038637916</v>
      </c>
      <c r="I578" s="37">
        <f t="shared" si="56"/>
        <v>0.7873727050357161</v>
      </c>
      <c r="J578" s="37">
        <f t="shared" si="56"/>
        <v>58.787729526672393</v>
      </c>
    </row>
    <row r="579" spans="1:10" x14ac:dyDescent="0.4">
      <c r="A579" s="37">
        <v>2</v>
      </c>
      <c r="B579" s="37" t="str">
        <f t="shared" ref="B579:B590" si="57">VLOOKUP(31,$A$3:$DZ$35,B$37+10*$A579-10)</f>
        <v xml:space="preserve">Whittlesea </v>
      </c>
      <c r="C579" s="37">
        <f t="shared" si="56"/>
        <v>7.928035560510577</v>
      </c>
      <c r="D579" s="37">
        <f t="shared" si="56"/>
        <v>52.071988035303129</v>
      </c>
      <c r="E579" s="37">
        <f t="shared" si="56"/>
        <v>127.04107578314073</v>
      </c>
      <c r="F579" s="37">
        <f t="shared" si="56"/>
        <v>115.32947117348031</v>
      </c>
      <c r="G579" s="37">
        <f t="shared" si="56"/>
        <v>42.951236326486544</v>
      </c>
      <c r="H579" s="37">
        <f t="shared" si="56"/>
        <v>7.7719931251925818</v>
      </c>
      <c r="I579" s="37">
        <f t="shared" si="56"/>
        <v>0</v>
      </c>
      <c r="J579" s="37">
        <f t="shared" si="56"/>
        <v>60.322336016965828</v>
      </c>
    </row>
    <row r="580" spans="1:10" x14ac:dyDescent="0.4">
      <c r="A580" s="37">
        <v>3</v>
      </c>
      <c r="B580" s="37" t="str">
        <f t="shared" si="57"/>
        <v xml:space="preserve">Whittlesea </v>
      </c>
      <c r="C580" s="37">
        <f t="shared" si="56"/>
        <v>10.738255033557046</v>
      </c>
      <c r="D580" s="37">
        <f t="shared" si="56"/>
        <v>51.648965902738958</v>
      </c>
      <c r="E580" s="37">
        <f t="shared" si="56"/>
        <v>114.99436302142053</v>
      </c>
      <c r="F580" s="37">
        <f t="shared" si="56"/>
        <v>121.26063031515757</v>
      </c>
      <c r="G580" s="37">
        <f t="shared" si="56"/>
        <v>40.972581479565441</v>
      </c>
      <c r="H580" s="37">
        <f t="shared" si="56"/>
        <v>5.0997782705099786</v>
      </c>
      <c r="I580" s="37">
        <f t="shared" si="56"/>
        <v>0</v>
      </c>
      <c r="J580" s="37">
        <f t="shared" si="56"/>
        <v>59.195341074535705</v>
      </c>
    </row>
    <row r="581" spans="1:10" x14ac:dyDescent="0.4">
      <c r="A581" s="37">
        <v>4</v>
      </c>
      <c r="B581" s="37" t="str">
        <f t="shared" si="57"/>
        <v xml:space="preserve">Whittlesea </v>
      </c>
      <c r="C581" s="37">
        <f t="shared" si="56"/>
        <v>11.138508919831672</v>
      </c>
      <c r="D581" s="37">
        <f t="shared" si="56"/>
        <v>54.864612113801797</v>
      </c>
      <c r="E581" s="37">
        <f t="shared" si="56"/>
        <v>114.92041982204111</v>
      </c>
      <c r="F581" s="37">
        <f t="shared" si="56"/>
        <v>113.61870232797696</v>
      </c>
      <c r="G581" s="37">
        <f t="shared" si="56"/>
        <v>42.72477504782448</v>
      </c>
      <c r="H581" s="37">
        <f t="shared" si="56"/>
        <v>4.9512220693786313</v>
      </c>
      <c r="I581" s="37">
        <f t="shared" si="56"/>
        <v>1.4404274665440415</v>
      </c>
      <c r="J581" s="37">
        <f t="shared" si="56"/>
        <v>59.111494851701551</v>
      </c>
    </row>
    <row r="582" spans="1:10" x14ac:dyDescent="0.4">
      <c r="A582" s="37">
        <v>5</v>
      </c>
      <c r="B582" s="37" t="str">
        <f t="shared" si="57"/>
        <v xml:space="preserve">Whittlesea </v>
      </c>
      <c r="C582" s="37">
        <f t="shared" si="56"/>
        <v>9.2414926719754771</v>
      </c>
      <c r="D582" s="37">
        <f t="shared" si="56"/>
        <v>53.317010510091606</v>
      </c>
      <c r="E582" s="37">
        <f t="shared" si="56"/>
        <v>108.39320561260843</v>
      </c>
      <c r="F582" s="37">
        <f t="shared" si="56"/>
        <v>114.54458155935448</v>
      </c>
      <c r="G582" s="37">
        <f t="shared" si="56"/>
        <v>41.245339184606649</v>
      </c>
      <c r="H582" s="37">
        <f t="shared" si="56"/>
        <v>9.4129742999960886</v>
      </c>
      <c r="I582" s="37">
        <f t="shared" si="56"/>
        <v>0</v>
      </c>
      <c r="J582" s="37">
        <f t="shared" si="56"/>
        <v>58.091379873203387</v>
      </c>
    </row>
    <row r="583" spans="1:10" x14ac:dyDescent="0.4">
      <c r="A583" s="37">
        <v>6</v>
      </c>
      <c r="B583" s="37" t="str">
        <f t="shared" si="57"/>
        <v xml:space="preserve">Whittlesea </v>
      </c>
      <c r="C583" s="37">
        <f t="shared" si="56"/>
        <v>13.153389725217425</v>
      </c>
      <c r="D583" s="37">
        <f t="shared" si="56"/>
        <v>56.483475271421128</v>
      </c>
      <c r="E583" s="37">
        <f t="shared" si="56"/>
        <v>103.68676882280107</v>
      </c>
      <c r="F583" s="37">
        <f t="shared" si="56"/>
        <v>121.29282164873769</v>
      </c>
      <c r="G583" s="37">
        <f t="shared" si="56"/>
        <v>48.841437410685565</v>
      </c>
      <c r="H583" s="37">
        <f t="shared" si="56"/>
        <v>9.9675477119542997</v>
      </c>
      <c r="I583" s="37">
        <f t="shared" si="56"/>
        <v>0.90861792099002625</v>
      </c>
      <c r="J583" s="37">
        <f t="shared" si="56"/>
        <v>61.320889705750645</v>
      </c>
    </row>
    <row r="584" spans="1:10" x14ac:dyDescent="0.4">
      <c r="A584" s="37">
        <v>7</v>
      </c>
      <c r="B584" s="37" t="str">
        <f t="shared" si="57"/>
        <v xml:space="preserve">Whittlesea </v>
      </c>
      <c r="C584" s="37">
        <f t="shared" si="56"/>
        <v>7.8822718598293582</v>
      </c>
      <c r="D584" s="37">
        <f t="shared" si="56"/>
        <v>57.106197782973794</v>
      </c>
      <c r="E584" s="37">
        <f t="shared" si="56"/>
        <v>105.1736663150479</v>
      </c>
      <c r="F584" s="37">
        <f t="shared" si="56"/>
        <v>118.14963793796525</v>
      </c>
      <c r="G584" s="37">
        <f t="shared" si="56"/>
        <v>48.220074175743946</v>
      </c>
      <c r="H584" s="37">
        <f t="shared" si="56"/>
        <v>7.3248888444057929</v>
      </c>
      <c r="I584" s="37">
        <f t="shared" si="56"/>
        <v>0</v>
      </c>
      <c r="J584" s="37">
        <f t="shared" si="56"/>
        <v>59.856863104613389</v>
      </c>
    </row>
    <row r="585" spans="1:10" x14ac:dyDescent="0.4">
      <c r="A585" s="37">
        <v>8</v>
      </c>
      <c r="B585" s="37" t="str">
        <f t="shared" si="57"/>
        <v xml:space="preserve">Whittlesea </v>
      </c>
      <c r="C585" s="37">
        <f t="shared" si="56"/>
        <v>8.2609231291233041</v>
      </c>
      <c r="D585" s="37">
        <f t="shared" si="56"/>
        <v>64.540076306553431</v>
      </c>
      <c r="E585" s="37">
        <f t="shared" si="56"/>
        <v>104.03304521952167</v>
      </c>
      <c r="F585" s="37">
        <f t="shared" si="56"/>
        <v>124.95537119172597</v>
      </c>
      <c r="G585" s="37">
        <f t="shared" si="56"/>
        <v>54.37994967459565</v>
      </c>
      <c r="H585" s="37">
        <f t="shared" si="56"/>
        <v>12.146711476556606</v>
      </c>
      <c r="I585" s="37">
        <f t="shared" si="56"/>
        <v>0</v>
      </c>
      <c r="J585" s="37">
        <f t="shared" si="56"/>
        <v>64.144635151596532</v>
      </c>
    </row>
    <row r="586" spans="1:10" x14ac:dyDescent="0.4">
      <c r="A586" s="37">
        <v>9</v>
      </c>
      <c r="B586" s="37" t="str">
        <f t="shared" si="57"/>
        <v xml:space="preserve">Whittlesea </v>
      </c>
      <c r="C586" s="37">
        <f t="shared" si="56"/>
        <v>10.568034492707927</v>
      </c>
      <c r="D586" s="37">
        <f t="shared" si="56"/>
        <v>69.150568037141738</v>
      </c>
      <c r="E586" s="37">
        <f t="shared" si="56"/>
        <v>111.66317921168803</v>
      </c>
      <c r="F586" s="37">
        <f t="shared" si="56"/>
        <v>117.49094825756271</v>
      </c>
      <c r="G586" s="37">
        <f t="shared" si="56"/>
        <v>55.945852357469555</v>
      </c>
      <c r="H586" s="37">
        <f t="shared" si="56"/>
        <v>8.4273302764966722</v>
      </c>
      <c r="I586" s="37">
        <f t="shared" si="56"/>
        <v>0</v>
      </c>
      <c r="J586" s="37">
        <f t="shared" si="56"/>
        <v>64.470510133903701</v>
      </c>
    </row>
    <row r="587" spans="1:10" x14ac:dyDescent="0.4">
      <c r="A587" s="37">
        <v>10</v>
      </c>
      <c r="B587" s="37" t="str">
        <f t="shared" si="57"/>
        <v xml:space="preserve">Whittlesea </v>
      </c>
      <c r="C587" s="37">
        <f t="shared" si="56"/>
        <v>9.0234812013115171</v>
      </c>
      <c r="D587" s="37">
        <f t="shared" si="56"/>
        <v>69.519641086527827</v>
      </c>
      <c r="E587" s="37">
        <f t="shared" si="56"/>
        <v>117.02950311716424</v>
      </c>
      <c r="F587" s="37">
        <f t="shared" si="56"/>
        <v>131.33775757452682</v>
      </c>
      <c r="G587" s="37">
        <f t="shared" si="56"/>
        <v>62.48717823499728</v>
      </c>
      <c r="H587" s="37">
        <f t="shared" si="56"/>
        <v>12.015402147624238</v>
      </c>
      <c r="I587" s="37">
        <f t="shared" si="56"/>
        <v>0.81340587003302323</v>
      </c>
      <c r="J587" s="37">
        <f t="shared" si="56"/>
        <v>69.649893075712185</v>
      </c>
    </row>
    <row r="588" spans="1:10" x14ac:dyDescent="0.4">
      <c r="A588" s="37">
        <v>11</v>
      </c>
      <c r="B588" s="37" t="str">
        <f t="shared" si="57"/>
        <v xml:space="preserve">Whittlesea </v>
      </c>
      <c r="C588" s="37">
        <f t="shared" si="56"/>
        <v>9.6503571383872622</v>
      </c>
      <c r="D588" s="37">
        <f t="shared" si="56"/>
        <v>60.197573523822243</v>
      </c>
      <c r="E588" s="37">
        <f t="shared" si="56"/>
        <v>125.38729647531652</v>
      </c>
      <c r="F588" s="37">
        <f t="shared" si="56"/>
        <v>120.98844325424088</v>
      </c>
      <c r="G588" s="37">
        <f t="shared" si="56"/>
        <v>57.233018442400294</v>
      </c>
      <c r="H588" s="37">
        <f t="shared" si="56"/>
        <v>10.257095487306355</v>
      </c>
      <c r="I588" s="37">
        <f t="shared" si="56"/>
        <v>0</v>
      </c>
      <c r="J588" s="37">
        <f t="shared" si="56"/>
        <v>66.65148689143362</v>
      </c>
    </row>
    <row r="589" spans="1:10" x14ac:dyDescent="0.4">
      <c r="A589" s="37">
        <v>12</v>
      </c>
      <c r="B589" s="37" t="str">
        <f t="shared" si="57"/>
        <v xml:space="preserve">Whittlesea </v>
      </c>
      <c r="C589" s="37">
        <f t="shared" si="56"/>
        <v>6.9826491747778245</v>
      </c>
      <c r="D589" s="37">
        <f t="shared" si="56"/>
        <v>48.419773095623988</v>
      </c>
      <c r="E589" s="37">
        <f t="shared" si="56"/>
        <v>156.3080735081561</v>
      </c>
      <c r="F589" s="37">
        <f t="shared" si="56"/>
        <v>155.54896728925783</v>
      </c>
      <c r="G589" s="37">
        <f t="shared" si="56"/>
        <v>74.317150854164652</v>
      </c>
      <c r="H589" s="37">
        <f t="shared" si="56"/>
        <v>14.074595355383533</v>
      </c>
      <c r="I589" s="37">
        <f t="shared" si="56"/>
        <v>0</v>
      </c>
      <c r="J589" s="37">
        <f t="shared" si="56"/>
        <v>76.417046620791766</v>
      </c>
    </row>
    <row r="590" spans="1:10" x14ac:dyDescent="0.4">
      <c r="A590" s="37">
        <v>13</v>
      </c>
      <c r="B590" s="37" t="str">
        <f t="shared" si="57"/>
        <v xml:space="preserve">Whittlesea </v>
      </c>
      <c r="C590" s="37">
        <f t="shared" si="56"/>
        <v>8.4064817275037136</v>
      </c>
      <c r="D590" s="37">
        <f t="shared" si="56"/>
        <v>41.8052674731343</v>
      </c>
      <c r="E590" s="37">
        <f t="shared" si="56"/>
        <v>119.33305046283262</v>
      </c>
      <c r="F590" s="37">
        <f t="shared" si="56"/>
        <v>130.16410664540751</v>
      </c>
      <c r="G590" s="37">
        <f t="shared" si="56"/>
        <v>59.561454530218725</v>
      </c>
      <c r="H590" s="37">
        <f t="shared" si="56"/>
        <v>11.960712586698113</v>
      </c>
      <c r="I590" s="37">
        <f t="shared" si="56"/>
        <v>1.068339184189133</v>
      </c>
      <c r="J590" s="37">
        <f t="shared" si="56"/>
        <v>64.580728725574502</v>
      </c>
    </row>
    <row r="597" spans="1:10" x14ac:dyDescent="0.4">
      <c r="B597" s="37">
        <v>2</v>
      </c>
      <c r="C597" s="37">
        <v>3</v>
      </c>
      <c r="D597" s="37">
        <v>4</v>
      </c>
      <c r="E597" s="37">
        <v>5</v>
      </c>
      <c r="F597" s="37">
        <v>6</v>
      </c>
      <c r="G597" s="37">
        <v>7</v>
      </c>
      <c r="H597" s="37">
        <v>8</v>
      </c>
      <c r="I597" s="37">
        <v>9</v>
      </c>
      <c r="J597" s="37">
        <v>10</v>
      </c>
    </row>
    <row r="598" spans="1:10" x14ac:dyDescent="0.4">
      <c r="A598" s="37">
        <v>1</v>
      </c>
      <c r="B598" s="37" t="str">
        <f>VLOOKUP(32,$A$3:$DZ$35,B$37+10*$A598-10)</f>
        <v xml:space="preserve">Wyndham </v>
      </c>
      <c r="C598" s="37">
        <f t="shared" ref="C598:J610" si="58">VLOOKUP(32,$A$3:$DZ$35,C$37+10*$A598-10)</f>
        <v>14.309033753389679</v>
      </c>
      <c r="D598" s="37">
        <f t="shared" si="58"/>
        <v>84.209936540547375</v>
      </c>
      <c r="E598" s="37">
        <f t="shared" si="58"/>
        <v>163.70775498254463</v>
      </c>
      <c r="F598" s="37">
        <f t="shared" si="58"/>
        <v>125.78058017907794</v>
      </c>
      <c r="G598" s="37">
        <f t="shared" si="58"/>
        <v>37.750609274964603</v>
      </c>
      <c r="H598" s="37">
        <f t="shared" si="58"/>
        <v>7.2227474561422191</v>
      </c>
      <c r="I598" s="37" t="str">
        <f t="shared" si="58"/>
        <v xml:space="preserve"> </v>
      </c>
      <c r="J598" s="37">
        <f t="shared" si="58"/>
        <v>70.189253645985346</v>
      </c>
    </row>
    <row r="599" spans="1:10" x14ac:dyDescent="0.4">
      <c r="A599" s="37">
        <v>2</v>
      </c>
      <c r="B599" s="37" t="str">
        <f t="shared" ref="B599:B610" si="59">VLOOKUP(32,$A$3:$DZ$35,B$37+10*$A599-10)</f>
        <v xml:space="preserve">Wyndham </v>
      </c>
      <c r="C599" s="37">
        <f t="shared" si="58"/>
        <v>18.982713894924998</v>
      </c>
      <c r="D599" s="37">
        <f t="shared" si="58"/>
        <v>71.825825059370061</v>
      </c>
      <c r="E599" s="37">
        <f t="shared" si="58"/>
        <v>136.22871776172423</v>
      </c>
      <c r="F599" s="37">
        <f t="shared" si="58"/>
        <v>118.39816162447831</v>
      </c>
      <c r="G599" s="37">
        <f t="shared" si="58"/>
        <v>41.454506836064844</v>
      </c>
      <c r="H599" s="37">
        <f t="shared" si="58"/>
        <v>5.8600470158253337</v>
      </c>
      <c r="I599" s="37">
        <f t="shared" si="58"/>
        <v>1.0687452764984515</v>
      </c>
      <c r="J599" s="37">
        <f t="shared" si="58"/>
        <v>64.838226768902388</v>
      </c>
    </row>
    <row r="600" spans="1:10" x14ac:dyDescent="0.4">
      <c r="A600" s="37">
        <v>3</v>
      </c>
      <c r="B600" s="37" t="str">
        <f t="shared" si="59"/>
        <v xml:space="preserve">Wyndham </v>
      </c>
      <c r="C600" s="37">
        <f t="shared" si="58"/>
        <v>14.481589893698969</v>
      </c>
      <c r="D600" s="37">
        <f t="shared" si="58"/>
        <v>58.096828046744577</v>
      </c>
      <c r="E600" s="37">
        <f t="shared" si="58"/>
        <v>136.1131794489948</v>
      </c>
      <c r="F600" s="37">
        <f t="shared" si="58"/>
        <v>108.32337714058144</v>
      </c>
      <c r="G600" s="37">
        <f t="shared" si="58"/>
        <v>38.355477563299075</v>
      </c>
      <c r="H600" s="37">
        <f t="shared" si="58"/>
        <v>7.4145269806398462</v>
      </c>
      <c r="I600" s="37">
        <f t="shared" si="58"/>
        <v>0</v>
      </c>
      <c r="J600" s="37">
        <f t="shared" si="58"/>
        <v>60.300071445582283</v>
      </c>
    </row>
    <row r="601" spans="1:10" x14ac:dyDescent="0.4">
      <c r="A601" s="37">
        <v>4</v>
      </c>
      <c r="B601" s="37" t="str">
        <f t="shared" si="59"/>
        <v xml:space="preserve">Wyndham </v>
      </c>
      <c r="C601" s="37">
        <f t="shared" si="58"/>
        <v>16.591043414694152</v>
      </c>
      <c r="D601" s="37">
        <f t="shared" si="58"/>
        <v>62.408295111391254</v>
      </c>
      <c r="E601" s="37">
        <f t="shared" si="58"/>
        <v>123.54817623848253</v>
      </c>
      <c r="F601" s="37">
        <f t="shared" si="58"/>
        <v>113.95578489979445</v>
      </c>
      <c r="G601" s="37">
        <f t="shared" si="58"/>
        <v>42.245325930476476</v>
      </c>
      <c r="H601" s="37">
        <f t="shared" si="58"/>
        <v>8.2686097155101184</v>
      </c>
      <c r="I601" s="37">
        <f t="shared" si="58"/>
        <v>0</v>
      </c>
      <c r="J601" s="37">
        <f t="shared" si="58"/>
        <v>61.420922766286445</v>
      </c>
    </row>
    <row r="602" spans="1:10" x14ac:dyDescent="0.4">
      <c r="A602" s="37">
        <v>5</v>
      </c>
      <c r="B602" s="37" t="str">
        <f t="shared" si="59"/>
        <v xml:space="preserve">Wyndham </v>
      </c>
      <c r="C602" s="37">
        <f t="shared" si="58"/>
        <v>12.687284851281152</v>
      </c>
      <c r="D602" s="37">
        <f t="shared" si="58"/>
        <v>57.437566703068242</v>
      </c>
      <c r="E602" s="37">
        <f t="shared" si="58"/>
        <v>125.31212609532687</v>
      </c>
      <c r="F602" s="37">
        <f t="shared" si="58"/>
        <v>112.37380048423533</v>
      </c>
      <c r="G602" s="37">
        <f t="shared" si="58"/>
        <v>47.253916372596777</v>
      </c>
      <c r="H602" s="37">
        <f t="shared" si="58"/>
        <v>7.5635283951696026</v>
      </c>
      <c r="I602" s="37">
        <f t="shared" si="58"/>
        <v>0</v>
      </c>
      <c r="J602" s="37">
        <f t="shared" si="58"/>
        <v>61.107292150295287</v>
      </c>
    </row>
    <row r="603" spans="1:10" x14ac:dyDescent="0.4">
      <c r="A603" s="37">
        <v>6</v>
      </c>
      <c r="B603" s="37" t="str">
        <f t="shared" si="59"/>
        <v xml:space="preserve">Wyndham </v>
      </c>
      <c r="C603" s="37">
        <f t="shared" si="58"/>
        <v>14.151811681297342</v>
      </c>
      <c r="D603" s="37">
        <f t="shared" si="58"/>
        <v>57.0620569949809</v>
      </c>
      <c r="E603" s="37">
        <f t="shared" si="58"/>
        <v>130.26201755422514</v>
      </c>
      <c r="F603" s="37">
        <f t="shared" si="58"/>
        <v>132.06950864889768</v>
      </c>
      <c r="G603" s="37">
        <f t="shared" si="58"/>
        <v>50.793247435738913</v>
      </c>
      <c r="H603" s="37">
        <f t="shared" si="58"/>
        <v>8.3195169688086814</v>
      </c>
      <c r="I603" s="37">
        <f t="shared" si="58"/>
        <v>0.7847424820813661</v>
      </c>
      <c r="J603" s="37">
        <f t="shared" si="58"/>
        <v>66.697415886434399</v>
      </c>
    </row>
    <row r="604" spans="1:10" x14ac:dyDescent="0.4">
      <c r="A604" s="37">
        <v>7</v>
      </c>
      <c r="B604" s="37" t="str">
        <f t="shared" si="59"/>
        <v xml:space="preserve">Wyndham </v>
      </c>
      <c r="C604" s="37">
        <f t="shared" si="58"/>
        <v>10.484654418155069</v>
      </c>
      <c r="D604" s="37">
        <f t="shared" si="58"/>
        <v>55.108421476282992</v>
      </c>
      <c r="E604" s="37">
        <f t="shared" si="58"/>
        <v>131.89194584895375</v>
      </c>
      <c r="F604" s="37">
        <f t="shared" si="58"/>
        <v>136.94895088616764</v>
      </c>
      <c r="G604" s="37">
        <f t="shared" si="58"/>
        <v>56.051857770384025</v>
      </c>
      <c r="H604" s="37">
        <f t="shared" si="58"/>
        <v>10.097169014061789</v>
      </c>
      <c r="I604" s="37">
        <f t="shared" si="58"/>
        <v>0</v>
      </c>
      <c r="J604" s="37">
        <f t="shared" si="58"/>
        <v>68.241164051054852</v>
      </c>
    </row>
    <row r="605" spans="1:10" x14ac:dyDescent="0.4">
      <c r="A605" s="37">
        <v>8</v>
      </c>
      <c r="B605" s="37" t="str">
        <f t="shared" si="59"/>
        <v xml:space="preserve">Wyndham </v>
      </c>
      <c r="C605" s="37">
        <f t="shared" si="58"/>
        <v>9.294692260817639</v>
      </c>
      <c r="D605" s="37">
        <f t="shared" si="58"/>
        <v>49.952937472113888</v>
      </c>
      <c r="E605" s="37">
        <f t="shared" si="58"/>
        <v>127.71560278747928</v>
      </c>
      <c r="F605" s="37">
        <f t="shared" si="58"/>
        <v>141.71983498195087</v>
      </c>
      <c r="G605" s="37">
        <f t="shared" si="58"/>
        <v>65.386265452114671</v>
      </c>
      <c r="H605" s="37">
        <f t="shared" si="58"/>
        <v>13.377114128512194</v>
      </c>
      <c r="I605" s="37">
        <f t="shared" si="58"/>
        <v>0</v>
      </c>
      <c r="J605" s="37">
        <f t="shared" si="58"/>
        <v>69.665537490926212</v>
      </c>
    </row>
    <row r="606" spans="1:10" x14ac:dyDescent="0.4">
      <c r="A606" s="37">
        <v>9</v>
      </c>
      <c r="B606" s="37" t="str">
        <f t="shared" si="59"/>
        <v xml:space="preserve">Wyndham </v>
      </c>
      <c r="C606" s="37">
        <f t="shared" si="58"/>
        <v>17.068240072969676</v>
      </c>
      <c r="D606" s="37">
        <f t="shared" si="58"/>
        <v>67.43824666417305</v>
      </c>
      <c r="E606" s="37">
        <f t="shared" si="58"/>
        <v>142.71895035491355</v>
      </c>
      <c r="F606" s="37">
        <f t="shared" si="58"/>
        <v>143.58832331100169</v>
      </c>
      <c r="G606" s="37">
        <f t="shared" si="58"/>
        <v>75.621330910033521</v>
      </c>
      <c r="H606" s="37">
        <f t="shared" si="58"/>
        <v>13.267924733525806</v>
      </c>
      <c r="I606" s="37">
        <f t="shared" si="58"/>
        <v>0</v>
      </c>
      <c r="J606" s="37">
        <f t="shared" si="58"/>
        <v>78.532204653152561</v>
      </c>
    </row>
    <row r="607" spans="1:10" x14ac:dyDescent="0.4">
      <c r="A607" s="37">
        <v>10</v>
      </c>
      <c r="B607" s="37" t="str">
        <f t="shared" si="59"/>
        <v xml:space="preserve">Wyndham </v>
      </c>
      <c r="C607" s="37">
        <f t="shared" si="58"/>
        <v>13.630881372328002</v>
      </c>
      <c r="D607" s="37">
        <f t="shared" si="58"/>
        <v>65.251024136474442</v>
      </c>
      <c r="E607" s="37">
        <f t="shared" si="58"/>
        <v>137.6873969084032</v>
      </c>
      <c r="F607" s="37">
        <f t="shared" si="58"/>
        <v>147.38013461301566</v>
      </c>
      <c r="G607" s="37">
        <f t="shared" si="58"/>
        <v>79.800559308252005</v>
      </c>
      <c r="H607" s="37">
        <f t="shared" si="58"/>
        <v>13.363183532182445</v>
      </c>
      <c r="I607" s="37">
        <f t="shared" si="58"/>
        <v>0.63961934403936549</v>
      </c>
      <c r="J607" s="37">
        <f t="shared" si="58"/>
        <v>78.617849714719114</v>
      </c>
    </row>
    <row r="608" spans="1:10" x14ac:dyDescent="0.4">
      <c r="A608" s="37">
        <v>11</v>
      </c>
      <c r="B608" s="37" t="str">
        <f t="shared" si="59"/>
        <v xml:space="preserve">Wyndham </v>
      </c>
      <c r="C608" s="37">
        <f t="shared" si="58"/>
        <v>10.935510802717324</v>
      </c>
      <c r="D608" s="37">
        <f t="shared" si="58"/>
        <v>58.615484456975352</v>
      </c>
      <c r="E608" s="37">
        <f t="shared" si="58"/>
        <v>149.17460969941254</v>
      </c>
      <c r="F608" s="37">
        <f t="shared" si="58"/>
        <v>149.58705459232687</v>
      </c>
      <c r="G608" s="37">
        <f t="shared" si="58"/>
        <v>81.638464580290176</v>
      </c>
      <c r="H608" s="37">
        <f t="shared" si="58"/>
        <v>15.084688187237115</v>
      </c>
      <c r="I608" s="37">
        <f t="shared" si="58"/>
        <v>0.56912003023145297</v>
      </c>
      <c r="J608" s="37">
        <f t="shared" si="58"/>
        <v>80.102624288870416</v>
      </c>
    </row>
    <row r="609" spans="1:10" x14ac:dyDescent="0.4">
      <c r="A609" s="37">
        <v>12</v>
      </c>
      <c r="B609" s="37" t="str">
        <f t="shared" si="59"/>
        <v xml:space="preserve">Wyndham </v>
      </c>
      <c r="C609" s="37">
        <f t="shared" si="58"/>
        <v>12.863992515495264</v>
      </c>
      <c r="D609" s="37">
        <f t="shared" si="58"/>
        <v>85.84224931575018</v>
      </c>
      <c r="E609" s="37">
        <f t="shared" si="58"/>
        <v>195.41883368374459</v>
      </c>
      <c r="F609" s="37">
        <f t="shared" si="58"/>
        <v>191.75957343674261</v>
      </c>
      <c r="G609" s="37">
        <f t="shared" si="58"/>
        <v>98.64864864864866</v>
      </c>
      <c r="H609" s="37">
        <f t="shared" si="58"/>
        <v>21.29214069512577</v>
      </c>
      <c r="I609" s="37">
        <f t="shared" si="58"/>
        <v>2.1515658618216591</v>
      </c>
      <c r="J609" s="37">
        <f t="shared" si="58"/>
        <v>103.57539100246949</v>
      </c>
    </row>
    <row r="610" spans="1:10" x14ac:dyDescent="0.4">
      <c r="A610" s="37">
        <v>13</v>
      </c>
      <c r="B610" s="37" t="str">
        <f t="shared" si="59"/>
        <v xml:space="preserve">Wyndham </v>
      </c>
      <c r="C610" s="37">
        <f t="shared" si="58"/>
        <v>11.571535247447809</v>
      </c>
      <c r="D610" s="37">
        <f t="shared" si="58"/>
        <v>64.576759993627263</v>
      </c>
      <c r="E610" s="37">
        <f t="shared" si="58"/>
        <v>149.82534351170233</v>
      </c>
      <c r="F610" s="37">
        <f t="shared" si="58"/>
        <v>134.55250632740794</v>
      </c>
      <c r="G610" s="37">
        <f t="shared" si="58"/>
        <v>67.87517270939972</v>
      </c>
      <c r="H610" s="37">
        <f t="shared" si="58"/>
        <v>12.45969342458773</v>
      </c>
      <c r="I610" s="37">
        <f t="shared" si="58"/>
        <v>0</v>
      </c>
      <c r="J610" s="37">
        <f t="shared" si="58"/>
        <v>77.204947481915355</v>
      </c>
    </row>
    <row r="617" spans="1:10" x14ac:dyDescent="0.4">
      <c r="B617" s="37">
        <v>2</v>
      </c>
      <c r="C617" s="37">
        <v>3</v>
      </c>
      <c r="D617" s="37">
        <v>4</v>
      </c>
      <c r="E617" s="37">
        <v>5</v>
      </c>
      <c r="F617" s="37">
        <v>6</v>
      </c>
      <c r="G617" s="37">
        <v>7</v>
      </c>
      <c r="H617" s="37">
        <v>8</v>
      </c>
      <c r="I617" s="37">
        <v>9</v>
      </c>
      <c r="J617" s="37">
        <v>10</v>
      </c>
    </row>
    <row r="618" spans="1:10" x14ac:dyDescent="0.4">
      <c r="A618" s="37">
        <v>1</v>
      </c>
      <c r="B618" s="37" t="str">
        <f>VLOOKUP(33,$A$3:$DZ$35,B$37+10*$A618-10)</f>
        <v xml:space="preserve">Yarra </v>
      </c>
      <c r="C618" s="37">
        <f t="shared" ref="C618:J630" si="60">VLOOKUP(33,$A$3:$DZ$35,C$37+10*$A618-10)</f>
        <v>6.9755748738617962</v>
      </c>
      <c r="D618" s="37">
        <f t="shared" si="60"/>
        <v>19.212305700122585</v>
      </c>
      <c r="E618" s="37">
        <f t="shared" si="60"/>
        <v>33.534501209369445</v>
      </c>
      <c r="F618" s="37">
        <f t="shared" si="60"/>
        <v>85.338155536413566</v>
      </c>
      <c r="G618" s="37">
        <f t="shared" si="60"/>
        <v>68.342656921137475</v>
      </c>
      <c r="H618" s="37">
        <f t="shared" si="60"/>
        <v>11.772411493061023</v>
      </c>
      <c r="I618" s="37" t="str">
        <f t="shared" si="60"/>
        <v xml:space="preserve"> </v>
      </c>
      <c r="J618" s="37">
        <f t="shared" si="60"/>
        <v>43.523962086216962</v>
      </c>
    </row>
    <row r="619" spans="1:10" x14ac:dyDescent="0.4">
      <c r="A619" s="37">
        <v>2</v>
      </c>
      <c r="B619" s="37" t="str">
        <f t="shared" ref="B619:B630" si="61">VLOOKUP(33,$A$3:$DZ$35,B$37+10*$A619-10)</f>
        <v xml:space="preserve">Yarra </v>
      </c>
      <c r="C619" s="37">
        <f t="shared" si="60"/>
        <v>12.624608381501185</v>
      </c>
      <c r="D619" s="37">
        <f t="shared" si="60"/>
        <v>17.765750353038936</v>
      </c>
      <c r="E619" s="37">
        <f t="shared" si="60"/>
        <v>33.326991979325989</v>
      </c>
      <c r="F619" s="37">
        <f t="shared" si="60"/>
        <v>76.350351500681228</v>
      </c>
      <c r="G619" s="37">
        <f t="shared" si="60"/>
        <v>71.454535740697921</v>
      </c>
      <c r="H619" s="37">
        <f t="shared" si="60"/>
        <v>12.942437823332723</v>
      </c>
      <c r="I619" s="37">
        <f t="shared" si="60"/>
        <v>0</v>
      </c>
      <c r="J619" s="37">
        <f t="shared" si="60"/>
        <v>42.065810414978706</v>
      </c>
    </row>
    <row r="620" spans="1:10" x14ac:dyDescent="0.4">
      <c r="A620" s="37">
        <v>3</v>
      </c>
      <c r="B620" s="37" t="str">
        <f t="shared" si="61"/>
        <v xml:space="preserve">Yarra </v>
      </c>
      <c r="C620" s="37">
        <f t="shared" si="60"/>
        <v>11.988716502115656</v>
      </c>
      <c r="D620" s="37">
        <f t="shared" si="60"/>
        <v>15.039649986327591</v>
      </c>
      <c r="E620" s="37">
        <f t="shared" si="60"/>
        <v>34.042553191489361</v>
      </c>
      <c r="F620" s="37">
        <f t="shared" si="60"/>
        <v>75.002749367645436</v>
      </c>
      <c r="G620" s="37">
        <f t="shared" si="60"/>
        <v>71.956312238997754</v>
      </c>
      <c r="H620" s="37">
        <f t="shared" si="60"/>
        <v>19.900497512437809</v>
      </c>
      <c r="I620" s="37">
        <f t="shared" si="60"/>
        <v>2.9556650246305423</v>
      </c>
      <c r="J620" s="37">
        <f t="shared" si="60"/>
        <v>42.575967690922802</v>
      </c>
    </row>
    <row r="621" spans="1:10" x14ac:dyDescent="0.4">
      <c r="A621" s="37">
        <v>4</v>
      </c>
      <c r="B621" s="37" t="str">
        <f t="shared" si="61"/>
        <v xml:space="preserve">Yarra </v>
      </c>
      <c r="C621" s="37">
        <f t="shared" si="60"/>
        <v>6.3820137319116794</v>
      </c>
      <c r="D621" s="37">
        <f t="shared" si="60"/>
        <v>12.208551102041785</v>
      </c>
      <c r="E621" s="37">
        <f t="shared" si="60"/>
        <v>32.905947681779907</v>
      </c>
      <c r="F621" s="37">
        <f t="shared" si="60"/>
        <v>85.014471390204108</v>
      </c>
      <c r="G621" s="37">
        <f t="shared" si="60"/>
        <v>78.196707041772541</v>
      </c>
      <c r="H621" s="37">
        <f t="shared" si="60"/>
        <v>27.174148978444979</v>
      </c>
      <c r="I621" s="37">
        <f t="shared" si="60"/>
        <v>0</v>
      </c>
      <c r="J621" s="37">
        <f t="shared" si="60"/>
        <v>45.058558042072775</v>
      </c>
    </row>
    <row r="622" spans="1:10" x14ac:dyDescent="0.4">
      <c r="A622" s="37">
        <v>5</v>
      </c>
      <c r="B622" s="37" t="str">
        <f t="shared" si="61"/>
        <v xml:space="preserve">Yarra </v>
      </c>
      <c r="C622" s="37">
        <f t="shared" si="60"/>
        <v>11.408798369869748</v>
      </c>
      <c r="D622" s="37">
        <f t="shared" si="60"/>
        <v>9.7970925254720118</v>
      </c>
      <c r="E622" s="37">
        <f t="shared" si="60"/>
        <v>33.439607808510374</v>
      </c>
      <c r="F622" s="37">
        <f t="shared" si="60"/>
        <v>93.984788891911137</v>
      </c>
      <c r="G622" s="37">
        <f t="shared" si="60"/>
        <v>77.380516703386235</v>
      </c>
      <c r="H622" s="37">
        <f t="shared" si="60"/>
        <v>13.90275856759718</v>
      </c>
      <c r="I622" s="37">
        <f t="shared" si="60"/>
        <v>0</v>
      </c>
      <c r="J622" s="37">
        <f t="shared" si="60"/>
        <v>45.34717679273836</v>
      </c>
    </row>
    <row r="623" spans="1:10" x14ac:dyDescent="0.4">
      <c r="A623" s="37">
        <v>6</v>
      </c>
      <c r="B623" s="37" t="str">
        <f t="shared" si="61"/>
        <v xml:space="preserve">Yarra </v>
      </c>
      <c r="C623" s="37">
        <f t="shared" si="60"/>
        <v>7.1703112579643928</v>
      </c>
      <c r="D623" s="37">
        <f t="shared" si="60"/>
        <v>11.780769494660847</v>
      </c>
      <c r="E623" s="37">
        <f t="shared" si="60"/>
        <v>27.220332532440558</v>
      </c>
      <c r="F623" s="37">
        <f t="shared" si="60"/>
        <v>91.018842746131554</v>
      </c>
      <c r="G623" s="37">
        <f t="shared" si="60"/>
        <v>84.137609457843041</v>
      </c>
      <c r="H623" s="37">
        <f t="shared" si="60"/>
        <v>23.148742875860531</v>
      </c>
      <c r="I623" s="37">
        <f t="shared" si="60"/>
        <v>0</v>
      </c>
      <c r="J623" s="37">
        <f t="shared" si="60"/>
        <v>45.2508819608504</v>
      </c>
    </row>
    <row r="624" spans="1:10" x14ac:dyDescent="0.4">
      <c r="A624" s="37">
        <v>7</v>
      </c>
      <c r="B624" s="37" t="str">
        <f t="shared" si="61"/>
        <v xml:space="preserve">Yarra </v>
      </c>
      <c r="C624" s="37">
        <f t="shared" si="60"/>
        <v>9.3737417864563639</v>
      </c>
      <c r="D624" s="37">
        <f t="shared" si="60"/>
        <v>9.5112590386254858</v>
      </c>
      <c r="E624" s="37">
        <f t="shared" si="60"/>
        <v>26.976718137215165</v>
      </c>
      <c r="F624" s="37">
        <f t="shared" si="60"/>
        <v>87.467572170107729</v>
      </c>
      <c r="G624" s="37">
        <f t="shared" si="60"/>
        <v>86.112495501818543</v>
      </c>
      <c r="H624" s="37">
        <f t="shared" si="60"/>
        <v>22.588700133144481</v>
      </c>
      <c r="I624" s="37">
        <f t="shared" si="60"/>
        <v>0</v>
      </c>
      <c r="J624" s="37">
        <f t="shared" si="60"/>
        <v>44.305778622859769</v>
      </c>
    </row>
    <row r="625" spans="1:10" x14ac:dyDescent="0.4">
      <c r="A625" s="37">
        <v>8</v>
      </c>
      <c r="B625" s="37" t="str">
        <f t="shared" si="61"/>
        <v xml:space="preserve">Yarra </v>
      </c>
      <c r="C625" s="37">
        <f t="shared" si="60"/>
        <v>7.9764130547509051</v>
      </c>
      <c r="D625" s="37">
        <f t="shared" si="60"/>
        <v>7.8361449839871744</v>
      </c>
      <c r="E625" s="37">
        <f t="shared" si="60"/>
        <v>22.749531142678883</v>
      </c>
      <c r="F625" s="37">
        <f t="shared" si="60"/>
        <v>91.34397236142722</v>
      </c>
      <c r="G625" s="37">
        <f t="shared" si="60"/>
        <v>97.397910351751975</v>
      </c>
      <c r="H625" s="37">
        <f t="shared" si="60"/>
        <v>22.837503183481008</v>
      </c>
      <c r="I625" s="37">
        <f t="shared" si="60"/>
        <v>0</v>
      </c>
      <c r="J625" s="37">
        <f t="shared" si="60"/>
        <v>45.390727309811041</v>
      </c>
    </row>
    <row r="626" spans="1:10" x14ac:dyDescent="0.4">
      <c r="A626" s="37">
        <v>9</v>
      </c>
      <c r="B626" s="37" t="str">
        <f t="shared" si="61"/>
        <v xml:space="preserve">Yarra </v>
      </c>
      <c r="C626" s="37">
        <f t="shared" si="60"/>
        <v>13.999518869973818</v>
      </c>
      <c r="D626" s="37">
        <f t="shared" si="60"/>
        <v>14.585763067934433</v>
      </c>
      <c r="E626" s="37">
        <f t="shared" si="60"/>
        <v>25.542522614577745</v>
      </c>
      <c r="F626" s="37">
        <f t="shared" si="60"/>
        <v>91.34063774801794</v>
      </c>
      <c r="G626" s="37">
        <f t="shared" si="60"/>
        <v>110.70877016632645</v>
      </c>
      <c r="H626" s="37">
        <f t="shared" si="60"/>
        <v>30.400667856189635</v>
      </c>
      <c r="I626" s="37">
        <f t="shared" si="60"/>
        <v>0</v>
      </c>
      <c r="J626" s="37">
        <f t="shared" si="60"/>
        <v>50.807954565969034</v>
      </c>
    </row>
    <row r="627" spans="1:10" x14ac:dyDescent="0.4">
      <c r="A627" s="37">
        <v>10</v>
      </c>
      <c r="B627" s="37" t="str">
        <f t="shared" si="61"/>
        <v xml:space="preserve">Yarra </v>
      </c>
      <c r="C627" s="37">
        <f t="shared" si="60"/>
        <v>8.2377689506789622</v>
      </c>
      <c r="D627" s="37">
        <f t="shared" si="60"/>
        <v>9.3906518947937521</v>
      </c>
      <c r="E627" s="37">
        <f t="shared" si="60"/>
        <v>32.726556101886899</v>
      </c>
      <c r="F627" s="37">
        <f t="shared" si="60"/>
        <v>93.663005921733458</v>
      </c>
      <c r="G627" s="37">
        <f t="shared" si="60"/>
        <v>101.7674529694178</v>
      </c>
      <c r="H627" s="37">
        <f t="shared" si="60"/>
        <v>28.017923112309091</v>
      </c>
      <c r="I627" s="37">
        <f t="shared" si="60"/>
        <v>1.3815995806449501</v>
      </c>
      <c r="J627" s="37">
        <f t="shared" si="60"/>
        <v>50.371408752996707</v>
      </c>
    </row>
    <row r="628" spans="1:10" x14ac:dyDescent="0.4">
      <c r="A628" s="37">
        <v>11</v>
      </c>
      <c r="B628" s="37" t="str">
        <f t="shared" si="61"/>
        <v xml:space="preserve">Yarra </v>
      </c>
      <c r="C628" s="37">
        <f t="shared" si="60"/>
        <v>4.8743239211280995</v>
      </c>
      <c r="D628" s="37">
        <f t="shared" si="60"/>
        <v>11.194393374017183</v>
      </c>
      <c r="E628" s="37">
        <f t="shared" si="60"/>
        <v>24.713740979835105</v>
      </c>
      <c r="F628" s="37">
        <f t="shared" si="60"/>
        <v>85.123934036223744</v>
      </c>
      <c r="G628" s="37">
        <f t="shared" si="60"/>
        <v>100.95223812404471</v>
      </c>
      <c r="H628" s="37">
        <f t="shared" si="60"/>
        <v>35.459200827015863</v>
      </c>
      <c r="I628" s="37">
        <f t="shared" si="60"/>
        <v>1.7128540317503365</v>
      </c>
      <c r="J628" s="37">
        <f t="shared" si="60"/>
        <v>47.393467760829417</v>
      </c>
    </row>
    <row r="629" spans="1:10" x14ac:dyDescent="0.4">
      <c r="A629" s="37">
        <v>12</v>
      </c>
      <c r="B629" s="37" t="str">
        <f t="shared" si="61"/>
        <v xml:space="preserve">Yarra </v>
      </c>
      <c r="C629" s="37">
        <f t="shared" si="60"/>
        <v>8.3081570996978851</v>
      </c>
      <c r="D629" s="37">
        <f t="shared" si="60"/>
        <v>8.0961086445547146</v>
      </c>
      <c r="E629" s="37">
        <f t="shared" si="60"/>
        <v>27.752909579230082</v>
      </c>
      <c r="F629" s="37">
        <f t="shared" si="60"/>
        <v>90.872778110645086</v>
      </c>
      <c r="G629" s="37">
        <f t="shared" si="60"/>
        <v>99.5724727623776</v>
      </c>
      <c r="H629" s="37">
        <f t="shared" si="60"/>
        <v>27.265745007680493</v>
      </c>
      <c r="I629" s="37">
        <f t="shared" si="60"/>
        <v>1.8352833218628124</v>
      </c>
      <c r="J629" s="37">
        <f t="shared" si="60"/>
        <v>49.511934287469572</v>
      </c>
    </row>
    <row r="630" spans="1:10" x14ac:dyDescent="0.4">
      <c r="A630" s="37">
        <v>13</v>
      </c>
      <c r="B630" s="37" t="str">
        <f t="shared" si="61"/>
        <v xml:space="preserve">Yarra </v>
      </c>
      <c r="C630" s="37">
        <f t="shared" si="60"/>
        <v>5.9208129666616678</v>
      </c>
      <c r="D630" s="37">
        <f t="shared" si="60"/>
        <v>14.080368066013337</v>
      </c>
      <c r="E630" s="37">
        <f t="shared" si="60"/>
        <v>20.234372163476138</v>
      </c>
      <c r="F630" s="37">
        <f t="shared" si="60"/>
        <v>77.846805951929497</v>
      </c>
      <c r="G630" s="37">
        <f t="shared" si="60"/>
        <v>91.610567578030967</v>
      </c>
      <c r="H630" s="37">
        <f t="shared" si="60"/>
        <v>23.06228760610707</v>
      </c>
      <c r="I630" s="37">
        <f t="shared" si="60"/>
        <v>1.2623269816124525</v>
      </c>
      <c r="J630" s="37">
        <f t="shared" si="60"/>
        <v>43.285412472434437</v>
      </c>
    </row>
    <row r="637" spans="1:10" x14ac:dyDescent="0.4">
      <c r="B637" s="37">
        <v>2</v>
      </c>
      <c r="C637" s="37">
        <v>3</v>
      </c>
      <c r="D637" s="37">
        <v>4</v>
      </c>
      <c r="E637" s="37">
        <v>5</v>
      </c>
      <c r="F637" s="37">
        <v>6</v>
      </c>
      <c r="G637" s="37">
        <v>7</v>
      </c>
      <c r="H637" s="37">
        <v>8</v>
      </c>
      <c r="I637" s="37">
        <v>9</v>
      </c>
      <c r="J637" s="37">
        <v>10</v>
      </c>
    </row>
    <row r="638" spans="1:10" x14ac:dyDescent="0.4">
      <c r="A638" s="37">
        <v>1</v>
      </c>
      <c r="B638" s="37" t="str">
        <f>VLOOKUP(34,$A$3:$DZ$35,B$37+10*$A638-10)</f>
        <v xml:space="preserve">Yarra Ranges </v>
      </c>
      <c r="C638" s="37">
        <f t="shared" ref="C638:J650" si="62">VLOOKUP(34,$A$3:$DZ$35,C$37+10*$A638-10)</f>
        <v>7.9401904395883136</v>
      </c>
      <c r="D638" s="37">
        <f t="shared" si="62"/>
        <v>53.9232667652727</v>
      </c>
      <c r="E638" s="37">
        <f t="shared" si="62"/>
        <v>134.75733097509499</v>
      </c>
      <c r="F638" s="37">
        <f t="shared" si="62"/>
        <v>114.89970446825623</v>
      </c>
      <c r="G638" s="37">
        <f t="shared" si="62"/>
        <v>43.699666245898698</v>
      </c>
      <c r="H638" s="37">
        <f t="shared" si="62"/>
        <v>6.2972945084869743</v>
      </c>
      <c r="I638" s="37" t="str">
        <f t="shared" si="62"/>
        <v xml:space="preserve"> </v>
      </c>
      <c r="J638" s="37">
        <f t="shared" si="62"/>
        <v>57.026262463759934</v>
      </c>
    </row>
    <row r="639" spans="1:10" x14ac:dyDescent="0.4">
      <c r="A639" s="37">
        <v>2</v>
      </c>
      <c r="B639" s="37" t="str">
        <f t="shared" ref="B639:B650" si="63">VLOOKUP(34,$A$3:$DZ$35,B$37+10*$A639-10)</f>
        <v xml:space="preserve">Yarra Ranges </v>
      </c>
      <c r="C639" s="37">
        <f t="shared" si="62"/>
        <v>9.9455036427263277</v>
      </c>
      <c r="D639" s="37">
        <f t="shared" si="62"/>
        <v>52.337649065917979</v>
      </c>
      <c r="E639" s="37">
        <f t="shared" si="62"/>
        <v>135.51035458577073</v>
      </c>
      <c r="F639" s="37">
        <f t="shared" si="62"/>
        <v>119.20743422858672</v>
      </c>
      <c r="G639" s="37">
        <f t="shared" si="62"/>
        <v>47.718974788807003</v>
      </c>
      <c r="H639" s="37">
        <f t="shared" si="62"/>
        <v>5.9877478279407041</v>
      </c>
      <c r="I639" s="37">
        <f t="shared" si="62"/>
        <v>0</v>
      </c>
      <c r="J639" s="37">
        <f t="shared" si="62"/>
        <v>58.614669642283864</v>
      </c>
    </row>
    <row r="640" spans="1:10" x14ac:dyDescent="0.4">
      <c r="A640" s="37">
        <v>3</v>
      </c>
      <c r="B640" s="37" t="str">
        <f t="shared" si="63"/>
        <v xml:space="preserve">Yarra Ranges </v>
      </c>
      <c r="C640" s="37">
        <f t="shared" si="62"/>
        <v>11.262066499821238</v>
      </c>
      <c r="D640" s="37">
        <f t="shared" si="62"/>
        <v>49.228675136116152</v>
      </c>
      <c r="E640" s="37">
        <f t="shared" si="62"/>
        <v>133.65363616510157</v>
      </c>
      <c r="F640" s="37">
        <f t="shared" si="62"/>
        <v>125.15717187348874</v>
      </c>
      <c r="G640" s="37">
        <f t="shared" si="62"/>
        <v>49.722295688971172</v>
      </c>
      <c r="H640" s="37">
        <f t="shared" si="62"/>
        <v>7.3946689595872739</v>
      </c>
      <c r="I640" s="37">
        <f t="shared" si="62"/>
        <v>0</v>
      </c>
      <c r="J640" s="37">
        <f t="shared" si="62"/>
        <v>59.672823894740212</v>
      </c>
    </row>
    <row r="641" spans="1:10" x14ac:dyDescent="0.4">
      <c r="A641" s="37">
        <v>4</v>
      </c>
      <c r="B641" s="37" t="str">
        <f t="shared" si="63"/>
        <v xml:space="preserve">Yarra Ranges </v>
      </c>
      <c r="C641" s="37">
        <f t="shared" si="62"/>
        <v>8.6372648629526889</v>
      </c>
      <c r="D641" s="37">
        <f t="shared" si="62"/>
        <v>48.467226614077617</v>
      </c>
      <c r="E641" s="37">
        <f t="shared" si="62"/>
        <v>123.41044901662212</v>
      </c>
      <c r="F641" s="37">
        <f t="shared" si="62"/>
        <v>134.56381305885054</v>
      </c>
      <c r="G641" s="37">
        <f t="shared" si="62"/>
        <v>51.776012621296637</v>
      </c>
      <c r="H641" s="37">
        <f t="shared" si="62"/>
        <v>9.8535273868906295</v>
      </c>
      <c r="I641" s="37">
        <f t="shared" si="62"/>
        <v>0.54835943855388658</v>
      </c>
      <c r="J641" s="37">
        <f t="shared" si="62"/>
        <v>59.968613958633533</v>
      </c>
    </row>
    <row r="642" spans="1:10" x14ac:dyDescent="0.4">
      <c r="A642" s="37">
        <v>5</v>
      </c>
      <c r="B642" s="37" t="str">
        <f t="shared" si="63"/>
        <v xml:space="preserve">Yarra Ranges </v>
      </c>
      <c r="C642" s="37">
        <f t="shared" si="62"/>
        <v>8.5135216666203455</v>
      </c>
      <c r="D642" s="37">
        <f t="shared" si="62"/>
        <v>43.812139870541557</v>
      </c>
      <c r="E642" s="37">
        <f t="shared" si="62"/>
        <v>123.43182156828854</v>
      </c>
      <c r="F642" s="37">
        <f t="shared" si="62"/>
        <v>144.18136931649127</v>
      </c>
      <c r="G642" s="37">
        <f t="shared" si="62"/>
        <v>52.977990205934432</v>
      </c>
      <c r="H642" s="37">
        <f t="shared" si="62"/>
        <v>9.905358785010522</v>
      </c>
      <c r="I642" s="37">
        <f t="shared" si="62"/>
        <v>0.55048615677744772</v>
      </c>
      <c r="J642" s="37">
        <f t="shared" si="62"/>
        <v>60.945275539069804</v>
      </c>
    </row>
    <row r="643" spans="1:10" x14ac:dyDescent="0.4">
      <c r="A643" s="37">
        <v>6</v>
      </c>
      <c r="B643" s="37" t="str">
        <f t="shared" si="63"/>
        <v xml:space="preserve">Yarra Ranges </v>
      </c>
      <c r="C643" s="37">
        <f t="shared" si="62"/>
        <v>8.2057723971528684</v>
      </c>
      <c r="D643" s="37">
        <f t="shared" si="62"/>
        <v>39.549737709575567</v>
      </c>
      <c r="E643" s="37">
        <f t="shared" si="62"/>
        <v>114.74702457218743</v>
      </c>
      <c r="F643" s="37">
        <f t="shared" si="62"/>
        <v>144.01590990581241</v>
      </c>
      <c r="G643" s="37">
        <f t="shared" si="62"/>
        <v>59.155906276259124</v>
      </c>
      <c r="H643" s="37">
        <f t="shared" si="62"/>
        <v>11.704709993067748</v>
      </c>
      <c r="I643" s="37">
        <f t="shared" si="62"/>
        <v>0.55262943545311682</v>
      </c>
      <c r="J643" s="37">
        <f t="shared" si="62"/>
        <v>60.2436907528812</v>
      </c>
    </row>
    <row r="644" spans="1:10" x14ac:dyDescent="0.4">
      <c r="A644" s="37">
        <v>7</v>
      </c>
      <c r="B644" s="37" t="str">
        <f t="shared" si="63"/>
        <v xml:space="preserve">Yarra Ranges </v>
      </c>
      <c r="C644" s="37">
        <f t="shared" si="62"/>
        <v>6.05809240572394</v>
      </c>
      <c r="D644" s="37">
        <f t="shared" si="62"/>
        <v>37.126072456321374</v>
      </c>
      <c r="E644" s="37">
        <f t="shared" si="62"/>
        <v>109.9809312337961</v>
      </c>
      <c r="F644" s="37">
        <f t="shared" si="62"/>
        <v>140.40728397447538</v>
      </c>
      <c r="G644" s="37">
        <f t="shared" si="62"/>
        <v>61.042389628087022</v>
      </c>
      <c r="H644" s="37">
        <f t="shared" si="62"/>
        <v>11.59130769926549</v>
      </c>
      <c r="I644" s="37">
        <f t="shared" si="62"/>
        <v>0</v>
      </c>
      <c r="J644" s="37">
        <f t="shared" si="62"/>
        <v>58.264943829640124</v>
      </c>
    </row>
    <row r="645" spans="1:10" x14ac:dyDescent="0.4">
      <c r="A645" s="37">
        <v>8</v>
      </c>
      <c r="B645" s="37" t="str">
        <f t="shared" si="63"/>
        <v xml:space="preserve">Yarra Ranges </v>
      </c>
      <c r="C645" s="37">
        <f t="shared" si="62"/>
        <v>10.904572986330404</v>
      </c>
      <c r="D645" s="37">
        <f t="shared" si="62"/>
        <v>38.291902755189454</v>
      </c>
      <c r="E645" s="37">
        <f t="shared" si="62"/>
        <v>113.30079663154204</v>
      </c>
      <c r="F645" s="37">
        <f t="shared" si="62"/>
        <v>137.73824498969762</v>
      </c>
      <c r="G645" s="37">
        <f t="shared" si="62"/>
        <v>60.910881942450992</v>
      </c>
      <c r="H645" s="37">
        <f t="shared" si="62"/>
        <v>10.240741662333891</v>
      </c>
      <c r="I645" s="37">
        <f t="shared" si="62"/>
        <v>0</v>
      </c>
      <c r="J645" s="37">
        <f t="shared" si="62"/>
        <v>58.919788592513534</v>
      </c>
    </row>
    <row r="646" spans="1:10" x14ac:dyDescent="0.4">
      <c r="A646" s="37">
        <v>9</v>
      </c>
      <c r="B646" s="37" t="str">
        <f t="shared" si="63"/>
        <v xml:space="preserve">Yarra Ranges </v>
      </c>
      <c r="C646" s="37">
        <f t="shared" si="62"/>
        <v>8.7861792736852351</v>
      </c>
      <c r="D646" s="37">
        <f t="shared" si="62"/>
        <v>39.837442073906765</v>
      </c>
      <c r="E646" s="37">
        <f t="shared" si="62"/>
        <v>121.54681945776034</v>
      </c>
      <c r="F646" s="37">
        <f t="shared" si="62"/>
        <v>142.8945268720617</v>
      </c>
      <c r="G646" s="37">
        <f t="shared" si="62"/>
        <v>74.083782213834382</v>
      </c>
      <c r="H646" s="37">
        <f t="shared" si="62"/>
        <v>12.691553417152948</v>
      </c>
      <c r="I646" s="37">
        <f t="shared" si="62"/>
        <v>0</v>
      </c>
      <c r="J646" s="37">
        <f t="shared" si="62"/>
        <v>63.881189383830289</v>
      </c>
    </row>
    <row r="647" spans="1:10" x14ac:dyDescent="0.4">
      <c r="A647" s="37">
        <v>10</v>
      </c>
      <c r="B647" s="37" t="str">
        <f t="shared" si="63"/>
        <v xml:space="preserve">Yarra Ranges </v>
      </c>
      <c r="C647" s="37">
        <f t="shared" si="62"/>
        <v>8.8879699557303162</v>
      </c>
      <c r="D647" s="37">
        <f t="shared" si="62"/>
        <v>45.799138876667769</v>
      </c>
      <c r="E647" s="37">
        <f t="shared" si="62"/>
        <v>104.41154624737484</v>
      </c>
      <c r="F647" s="37">
        <f t="shared" si="62"/>
        <v>130.71276097966492</v>
      </c>
      <c r="G647" s="37">
        <f t="shared" si="62"/>
        <v>73.52131623692236</v>
      </c>
      <c r="H647" s="37">
        <f t="shared" si="62"/>
        <v>13.393928419892589</v>
      </c>
      <c r="I647" s="37">
        <f t="shared" si="62"/>
        <v>0</v>
      </c>
      <c r="J647" s="37">
        <f t="shared" si="62"/>
        <v>60.657092282424614</v>
      </c>
    </row>
    <row r="648" spans="1:10" x14ac:dyDescent="0.4">
      <c r="A648" s="37">
        <v>11</v>
      </c>
      <c r="B648" s="37" t="str">
        <f t="shared" si="63"/>
        <v xml:space="preserve">Yarra Ranges </v>
      </c>
      <c r="C648" s="37">
        <f t="shared" si="62"/>
        <v>6.7739187886111232</v>
      </c>
      <c r="D648" s="37">
        <f t="shared" si="62"/>
        <v>41.909944398948433</v>
      </c>
      <c r="E648" s="37">
        <f t="shared" si="62"/>
        <v>109.52516432194268</v>
      </c>
      <c r="F648" s="37">
        <f t="shared" si="62"/>
        <v>125.94525622414888</v>
      </c>
      <c r="G648" s="37">
        <f t="shared" si="62"/>
        <v>73.222451161948243</v>
      </c>
      <c r="H648" s="37">
        <f t="shared" si="62"/>
        <v>11.565215540143315</v>
      </c>
      <c r="I648" s="37">
        <f t="shared" si="62"/>
        <v>0.54591845496030322</v>
      </c>
      <c r="J648" s="37">
        <f t="shared" si="62"/>
        <v>59.396710580668262</v>
      </c>
    </row>
    <row r="649" spans="1:10" x14ac:dyDescent="0.4">
      <c r="A649" s="37">
        <v>12</v>
      </c>
      <c r="B649" s="37" t="str">
        <f t="shared" si="63"/>
        <v xml:space="preserve">Yarra Ranges </v>
      </c>
      <c r="C649" s="37">
        <f t="shared" si="62"/>
        <v>5.8329650905827632</v>
      </c>
      <c r="D649" s="37">
        <f t="shared" si="62"/>
        <v>42.757417102919113</v>
      </c>
      <c r="E649" s="37">
        <f t="shared" si="62"/>
        <v>116.67079514448776</v>
      </c>
      <c r="F649" s="37">
        <f t="shared" si="62"/>
        <v>128.83245586813104</v>
      </c>
      <c r="G649" s="37">
        <f t="shared" si="62"/>
        <v>67.194403534486185</v>
      </c>
      <c r="H649" s="37">
        <f t="shared" si="62"/>
        <v>13.378507514568589</v>
      </c>
      <c r="I649" s="37">
        <f t="shared" si="62"/>
        <v>0.52452137424742773</v>
      </c>
      <c r="J649" s="37">
        <f t="shared" si="62"/>
        <v>58.364539170794437</v>
      </c>
    </row>
    <row r="650" spans="1:10" x14ac:dyDescent="0.4">
      <c r="A650" s="37">
        <v>13</v>
      </c>
      <c r="B650" s="37" t="str">
        <f t="shared" si="63"/>
        <v xml:space="preserve">Yarra Ranges </v>
      </c>
      <c r="C650" s="37">
        <f t="shared" si="62"/>
        <v>6.6377216272681894</v>
      </c>
      <c r="D650" s="37">
        <f t="shared" si="62"/>
        <v>37.226413048363128</v>
      </c>
      <c r="E650" s="37">
        <f t="shared" si="62"/>
        <v>114.17178087300587</v>
      </c>
      <c r="F650" s="37">
        <f t="shared" si="62"/>
        <v>130.15755497085539</v>
      </c>
      <c r="G650" s="37">
        <f t="shared" si="62"/>
        <v>67.801202235745933</v>
      </c>
      <c r="H650" s="37">
        <f t="shared" si="62"/>
        <v>16.163220569230898</v>
      </c>
      <c r="I650" s="37">
        <f t="shared" si="62"/>
        <v>1.0395049611529634</v>
      </c>
      <c r="J650" s="37">
        <f t="shared" si="62"/>
        <v>58.805074345289562</v>
      </c>
    </row>
    <row r="657" spans="1:10" x14ac:dyDescent="0.4">
      <c r="B657" s="37">
        <v>2</v>
      </c>
      <c r="C657" s="37">
        <v>3</v>
      </c>
      <c r="D657" s="37">
        <v>4</v>
      </c>
      <c r="E657" s="37">
        <v>5</v>
      </c>
      <c r="F657" s="37">
        <v>6</v>
      </c>
      <c r="G657" s="37">
        <v>7</v>
      </c>
      <c r="H657" s="37">
        <v>8</v>
      </c>
      <c r="I657" s="37">
        <v>9</v>
      </c>
      <c r="J657" s="37">
        <v>10</v>
      </c>
    </row>
    <row r="658" spans="1:10" x14ac:dyDescent="0.4">
      <c r="A658" s="37">
        <v>1</v>
      </c>
      <c r="B658" s="37" t="str">
        <f>VLOOKUP(35,$A$3:$DZ$35,B$37+10*$A658-10)</f>
        <v>Metropolitan Melbourne</v>
      </c>
      <c r="C658" s="37">
        <f t="shared" ref="C658:J670" si="64">VLOOKUP(35,$A$3:$DZ$35,C$37+10*$A658-10)</f>
        <v>8.7226029076904101</v>
      </c>
      <c r="D658" s="37">
        <f t="shared" si="64"/>
        <v>40.251546089545272</v>
      </c>
      <c r="E658" s="37">
        <f t="shared" si="64"/>
        <v>98.876600673149298</v>
      </c>
      <c r="F658" s="37">
        <f t="shared" si="64"/>
        <v>110.29305695304484</v>
      </c>
      <c r="G658" s="37">
        <f t="shared" si="64"/>
        <v>56.309039507813431</v>
      </c>
      <c r="H658" s="37">
        <f t="shared" si="64"/>
        <v>9.6400438302148768</v>
      </c>
      <c r="I658" s="37">
        <f t="shared" si="64"/>
        <v>0.29966468114012013</v>
      </c>
      <c r="J658" s="37">
        <f t="shared" si="64"/>
        <v>56.76040832157333</v>
      </c>
    </row>
    <row r="659" spans="1:10" x14ac:dyDescent="0.4">
      <c r="A659" s="37">
        <v>2</v>
      </c>
      <c r="B659" s="37" t="str">
        <f t="shared" ref="B659:B670" si="65">VLOOKUP(35,$A$3:$DZ$35,B$37+10*$A659-10)</f>
        <v>Metropolitan Melbourne</v>
      </c>
      <c r="C659" s="37">
        <f t="shared" si="64"/>
        <v>8.7959003017526118</v>
      </c>
      <c r="D659" s="37">
        <f t="shared" si="64"/>
        <v>37.838296496271099</v>
      </c>
      <c r="E659" s="37">
        <f t="shared" si="64"/>
        <v>97.954911028032924</v>
      </c>
      <c r="F659" s="37">
        <f t="shared" si="64"/>
        <v>113.73962537159578</v>
      </c>
      <c r="G659" s="37">
        <f t="shared" si="64"/>
        <v>58.709491838738828</v>
      </c>
      <c r="H659" s="37">
        <f t="shared" si="64"/>
        <v>10.093340789226486</v>
      </c>
      <c r="I659" s="37">
        <f t="shared" si="64"/>
        <v>0.40006488019019704</v>
      </c>
      <c r="J659" s="37">
        <f t="shared" si="64"/>
        <v>57.186802114992453</v>
      </c>
    </row>
    <row r="660" spans="1:10" x14ac:dyDescent="0.4">
      <c r="A660" s="37">
        <v>3</v>
      </c>
      <c r="B660" s="37" t="str">
        <f t="shared" si="65"/>
        <v>Metropolitan Melbourne</v>
      </c>
      <c r="C660" s="37">
        <f t="shared" si="64"/>
        <v>9.6534461585583902</v>
      </c>
      <c r="D660" s="37">
        <f t="shared" si="64"/>
        <v>37.528740214674499</v>
      </c>
      <c r="E660" s="37">
        <f t="shared" si="64"/>
        <v>90.375871981101426</v>
      </c>
      <c r="F660" s="37">
        <f t="shared" si="64"/>
        <v>116.84360597596779</v>
      </c>
      <c r="G660" s="37">
        <f t="shared" si="64"/>
        <v>58.013188094296964</v>
      </c>
      <c r="H660" s="37">
        <f t="shared" si="64"/>
        <v>10.962504956384453</v>
      </c>
      <c r="I660" s="37">
        <f t="shared" si="64"/>
        <v>0.47892543906457341</v>
      </c>
      <c r="J660" s="37">
        <f t="shared" si="64"/>
        <v>56.378587409626711</v>
      </c>
    </row>
    <row r="661" spans="1:10" x14ac:dyDescent="0.4">
      <c r="A661" s="37">
        <v>4</v>
      </c>
      <c r="B661" s="37" t="str">
        <f t="shared" si="65"/>
        <v>Metropolitan Melbourne</v>
      </c>
      <c r="C661" s="37">
        <f t="shared" si="64"/>
        <v>8.9044108145285481</v>
      </c>
      <c r="D661" s="37">
        <f t="shared" si="64"/>
        <v>36.494516163850761</v>
      </c>
      <c r="E661" s="37">
        <f t="shared" si="64"/>
        <v>88.537502355571377</v>
      </c>
      <c r="F661" s="37">
        <f t="shared" si="64"/>
        <v>125.94583701258635</v>
      </c>
      <c r="G661" s="37">
        <f t="shared" si="64"/>
        <v>63.836183060061934</v>
      </c>
      <c r="H661" s="37">
        <f t="shared" si="64"/>
        <v>11.735276484326626</v>
      </c>
      <c r="I661" s="37">
        <f t="shared" si="64"/>
        <v>0.57167679099328994</v>
      </c>
      <c r="J661" s="37">
        <f t="shared" si="64"/>
        <v>58.422885000135828</v>
      </c>
    </row>
    <row r="662" spans="1:10" x14ac:dyDescent="0.4">
      <c r="A662" s="37">
        <v>5</v>
      </c>
      <c r="B662" s="37" t="str">
        <f t="shared" si="65"/>
        <v>Metropolitan Melbourne</v>
      </c>
      <c r="C662" s="37">
        <f t="shared" si="64"/>
        <v>8.2700084080003915</v>
      </c>
      <c r="D662" s="37">
        <f t="shared" si="64"/>
        <v>35.959187764261053</v>
      </c>
      <c r="E662" s="37">
        <f t="shared" si="64"/>
        <v>84.633873949945183</v>
      </c>
      <c r="F662" s="37">
        <f t="shared" si="64"/>
        <v>127.72322019636769</v>
      </c>
      <c r="G662" s="37">
        <f t="shared" si="64"/>
        <v>63.17481434985703</v>
      </c>
      <c r="H662" s="37">
        <f t="shared" si="64"/>
        <v>12.723318184429361</v>
      </c>
      <c r="I662" s="37">
        <f t="shared" si="64"/>
        <v>0.47675701591003161</v>
      </c>
      <c r="J662" s="37">
        <f t="shared" si="64"/>
        <v>57.758179144405602</v>
      </c>
    </row>
    <row r="663" spans="1:10" x14ac:dyDescent="0.4">
      <c r="A663" s="37">
        <v>6</v>
      </c>
      <c r="B663" s="37" t="str">
        <f t="shared" si="65"/>
        <v>Metropolitan Melbourne</v>
      </c>
      <c r="C663" s="37">
        <f t="shared" si="64"/>
        <v>8.563364166149972</v>
      </c>
      <c r="D663" s="37">
        <f t="shared" si="64"/>
        <v>34.286041684851419</v>
      </c>
      <c r="E663" s="37">
        <f t="shared" si="64"/>
        <v>84.917017544172538</v>
      </c>
      <c r="F663" s="37">
        <f t="shared" si="64"/>
        <v>130.66138773770754</v>
      </c>
      <c r="G663" s="37">
        <f t="shared" si="64"/>
        <v>68.209927749197064</v>
      </c>
      <c r="H663" s="37">
        <f t="shared" si="64"/>
        <v>13.209807167784742</v>
      </c>
      <c r="I663" s="37">
        <f t="shared" si="64"/>
        <v>0.62337785537824097</v>
      </c>
      <c r="J663" s="37">
        <f t="shared" si="64"/>
        <v>58.916827772253015</v>
      </c>
    </row>
    <row r="664" spans="1:10" x14ac:dyDescent="0.4">
      <c r="A664" s="37">
        <v>7</v>
      </c>
      <c r="B664" s="37" t="str">
        <f t="shared" si="65"/>
        <v>Metropolitan Melbourne</v>
      </c>
      <c r="C664" s="37">
        <f t="shared" si="64"/>
        <v>7.746638154194744</v>
      </c>
      <c r="D664" s="37">
        <f t="shared" si="64"/>
        <v>33.632999610378128</v>
      </c>
      <c r="E664" s="37">
        <f t="shared" si="64"/>
        <v>84.44925473149388</v>
      </c>
      <c r="F664" s="37">
        <f t="shared" si="64"/>
        <v>131.39104276290146</v>
      </c>
      <c r="G664" s="37">
        <f t="shared" si="64"/>
        <v>72.789535932789022</v>
      </c>
      <c r="H664" s="37">
        <f t="shared" si="64"/>
        <v>14.086843046633772</v>
      </c>
      <c r="I664" s="37">
        <f t="shared" si="64"/>
        <v>0</v>
      </c>
      <c r="J664" s="37">
        <f t="shared" si="64"/>
        <v>59.429131329566843</v>
      </c>
    </row>
    <row r="665" spans="1:10" x14ac:dyDescent="0.4">
      <c r="A665" s="37">
        <v>8</v>
      </c>
      <c r="B665" s="37" t="str">
        <f t="shared" si="65"/>
        <v>Metropolitan Melbourne</v>
      </c>
      <c r="C665" s="37">
        <f t="shared" si="64"/>
        <v>7.7970519673310212</v>
      </c>
      <c r="D665" s="37">
        <f t="shared" si="64"/>
        <v>34.024234960662767</v>
      </c>
      <c r="E665" s="37">
        <f t="shared" si="64"/>
        <v>85.199837615931628</v>
      </c>
      <c r="F665" s="37">
        <f t="shared" si="64"/>
        <v>133.57346571983047</v>
      </c>
      <c r="G665" s="37">
        <f t="shared" si="64"/>
        <v>78.637538152126027</v>
      </c>
      <c r="H665" s="37">
        <f t="shared" si="64"/>
        <v>15.776386442167768</v>
      </c>
      <c r="I665" s="37">
        <f t="shared" si="64"/>
        <v>0</v>
      </c>
      <c r="J665" s="37">
        <f t="shared" si="64"/>
        <v>61.164236748448765</v>
      </c>
    </row>
    <row r="666" spans="1:10" x14ac:dyDescent="0.4">
      <c r="A666" s="37">
        <v>9</v>
      </c>
      <c r="B666" s="37" t="str">
        <f t="shared" si="65"/>
        <v>Metropolitan Melbourne</v>
      </c>
      <c r="C666" s="37">
        <f t="shared" si="64"/>
        <v>8.5282895562657313</v>
      </c>
      <c r="D666" s="37">
        <f t="shared" si="64"/>
        <v>37.39526820504738</v>
      </c>
      <c r="E666" s="37">
        <f t="shared" si="64"/>
        <v>93.277099882907279</v>
      </c>
      <c r="F666" s="37">
        <f t="shared" si="64"/>
        <v>137.54495270981826</v>
      </c>
      <c r="G666" s="37">
        <f t="shared" si="64"/>
        <v>87.432821117628748</v>
      </c>
      <c r="H666" s="37">
        <f t="shared" si="64"/>
        <v>17.043864793740966</v>
      </c>
      <c r="I666" s="37">
        <f t="shared" si="64"/>
        <v>0</v>
      </c>
      <c r="J666" s="37">
        <f t="shared" si="64"/>
        <v>65.61095498615343</v>
      </c>
    </row>
    <row r="667" spans="1:10" x14ac:dyDescent="0.4">
      <c r="A667" s="37">
        <v>10</v>
      </c>
      <c r="B667" s="37" t="str">
        <f t="shared" si="65"/>
        <v>Metropolitan Melbourne</v>
      </c>
      <c r="C667" s="37">
        <f t="shared" si="64"/>
        <v>8.4975604392342454</v>
      </c>
      <c r="D667" s="37">
        <f t="shared" si="64"/>
        <v>37.463618381378645</v>
      </c>
      <c r="E667" s="37">
        <f t="shared" si="64"/>
        <v>90.708110068514813</v>
      </c>
      <c r="F667" s="37">
        <f t="shared" si="64"/>
        <v>136.3234837511431</v>
      </c>
      <c r="G667" s="37">
        <f t="shared" si="64"/>
        <v>90.498618346319674</v>
      </c>
      <c r="H667" s="37">
        <f t="shared" si="64"/>
        <v>18.066087425302548</v>
      </c>
      <c r="I667" s="37">
        <f t="shared" si="64"/>
        <v>1.0434174646184082</v>
      </c>
      <c r="J667" s="37">
        <f t="shared" si="64"/>
        <v>65.780733173361426</v>
      </c>
    </row>
    <row r="668" spans="1:10" x14ac:dyDescent="0.4">
      <c r="A668" s="37">
        <v>11</v>
      </c>
      <c r="B668" s="37" t="str">
        <f t="shared" si="65"/>
        <v>Metropolitan Melbourne</v>
      </c>
      <c r="C668" s="37">
        <f t="shared" si="64"/>
        <v>7.1385479467011477</v>
      </c>
      <c r="D668" s="37">
        <f t="shared" si="64"/>
        <v>33.315417878845452</v>
      </c>
      <c r="E668" s="37">
        <f t="shared" si="64"/>
        <v>87.627607537579053</v>
      </c>
      <c r="F668" s="37">
        <f t="shared" si="64"/>
        <v>122.77472693085726</v>
      </c>
      <c r="G668" s="37">
        <f t="shared" si="64"/>
        <v>80.262244829276369</v>
      </c>
      <c r="H668" s="37">
        <f t="shared" si="64"/>
        <v>16.756355683434396</v>
      </c>
      <c r="I668" s="37">
        <f t="shared" si="64"/>
        <v>0.86478012818553796</v>
      </c>
      <c r="J668" s="37">
        <f t="shared" si="64"/>
        <v>59.924605703960729</v>
      </c>
    </row>
    <row r="669" spans="1:10" x14ac:dyDescent="0.4">
      <c r="A669" s="37">
        <v>12</v>
      </c>
      <c r="B669" s="37" t="str">
        <f t="shared" si="65"/>
        <v>Metropolitan Melbourne</v>
      </c>
      <c r="C669" s="37">
        <f t="shared" si="64"/>
        <v>6.45712961409036</v>
      </c>
      <c r="D669" s="37">
        <f t="shared" si="64"/>
        <v>33.876800976378817</v>
      </c>
      <c r="E669" s="37">
        <f t="shared" si="64"/>
        <v>95.75460776952805</v>
      </c>
      <c r="F669" s="37">
        <f t="shared" si="64"/>
        <v>130.76065180322004</v>
      </c>
      <c r="G669" s="37">
        <f t="shared" si="64"/>
        <v>85.013972593509649</v>
      </c>
      <c r="H669" s="37">
        <f t="shared" si="64"/>
        <v>18.59566029930053</v>
      </c>
      <c r="I669" s="37">
        <f t="shared" si="64"/>
        <v>1.0495635627776159</v>
      </c>
      <c r="J669" s="37">
        <f t="shared" si="64"/>
        <v>63.644513345117709</v>
      </c>
    </row>
    <row r="670" spans="1:10" x14ac:dyDescent="0.4">
      <c r="A670" s="37">
        <v>13</v>
      </c>
      <c r="B670" s="37" t="str">
        <f t="shared" si="65"/>
        <v>Metropolitan Melbourne</v>
      </c>
      <c r="C670" s="37">
        <f t="shared" si="64"/>
        <v>6.5730824322750676</v>
      </c>
      <c r="D670" s="37">
        <f t="shared" si="64"/>
        <v>29.167079496102417</v>
      </c>
      <c r="E670" s="37">
        <f t="shared" si="64"/>
        <v>80.941613787692972</v>
      </c>
      <c r="F670" s="37">
        <f t="shared" si="64"/>
        <v>122.75900034379673</v>
      </c>
      <c r="G670" s="37">
        <f t="shared" si="64"/>
        <v>79.396394522385506</v>
      </c>
      <c r="H670" s="37">
        <f t="shared" si="64"/>
        <v>17.820099749356142</v>
      </c>
      <c r="I670" s="37">
        <f t="shared" si="64"/>
        <v>1.2900768693773337</v>
      </c>
      <c r="J670" s="37">
        <f t="shared" si="64"/>
        <v>58.173480408696527</v>
      </c>
    </row>
    <row r="676" spans="1:15" x14ac:dyDescent="0.4">
      <c r="A676"/>
      <c r="B676"/>
      <c r="C676"/>
      <c r="D676"/>
      <c r="E676"/>
      <c r="F676"/>
      <c r="G676"/>
      <c r="H676"/>
      <c r="I676"/>
      <c r="J676"/>
      <c r="K676"/>
      <c r="L676"/>
      <c r="M676"/>
      <c r="N676"/>
      <c r="O676"/>
    </row>
    <row r="677" spans="1:15" x14ac:dyDescent="0.4">
      <c r="A677"/>
      <c r="B677"/>
      <c r="C677"/>
      <c r="D677"/>
      <c r="E677"/>
      <c r="F677"/>
      <c r="G677"/>
      <c r="H677"/>
      <c r="I677"/>
      <c r="J677"/>
      <c r="K677"/>
      <c r="L677"/>
      <c r="M677"/>
      <c r="N677"/>
      <c r="O677"/>
    </row>
    <row r="678" spans="1:15" x14ac:dyDescent="0.4">
      <c r="A678"/>
      <c r="B678"/>
      <c r="C678"/>
      <c r="D678"/>
      <c r="E678"/>
      <c r="F678"/>
      <c r="G678"/>
      <c r="H678"/>
      <c r="I678"/>
      <c r="J678"/>
      <c r="K678"/>
      <c r="L678"/>
      <c r="M678"/>
      <c r="N678"/>
      <c r="O678"/>
    </row>
    <row r="679" spans="1:15" x14ac:dyDescent="0.4">
      <c r="A679"/>
      <c r="B679"/>
      <c r="C679"/>
      <c r="D679"/>
      <c r="E679"/>
      <c r="F679"/>
      <c r="G679"/>
      <c r="H679"/>
      <c r="I679"/>
      <c r="J679"/>
      <c r="K679"/>
      <c r="L679"/>
      <c r="M679"/>
      <c r="N679"/>
      <c r="O679"/>
    </row>
    <row r="680" spans="1:15" x14ac:dyDescent="0.4">
      <c r="A680"/>
      <c r="B680"/>
      <c r="C680"/>
      <c r="D680"/>
      <c r="E680"/>
      <c r="F680"/>
      <c r="G680"/>
      <c r="H680"/>
      <c r="I680"/>
      <c r="J680"/>
      <c r="K680"/>
      <c r="L680"/>
      <c r="M680"/>
      <c r="N680"/>
      <c r="O680"/>
    </row>
    <row r="681" spans="1:15" x14ac:dyDescent="0.4">
      <c r="A681"/>
      <c r="B681"/>
      <c r="C681"/>
      <c r="D681"/>
      <c r="E681"/>
      <c r="F681"/>
      <c r="G681"/>
      <c r="H681"/>
      <c r="I681"/>
      <c r="J681"/>
      <c r="K681"/>
      <c r="L681"/>
      <c r="M681"/>
      <c r="N681"/>
      <c r="O681"/>
    </row>
    <row r="682" spans="1:15" x14ac:dyDescent="0.4">
      <c r="A682"/>
      <c r="B682"/>
      <c r="C682"/>
      <c r="D682"/>
      <c r="E682"/>
      <c r="F682"/>
      <c r="G682"/>
      <c r="H682"/>
      <c r="I682"/>
      <c r="J682"/>
      <c r="K682"/>
      <c r="L682"/>
      <c r="M682"/>
      <c r="N682"/>
      <c r="O682"/>
    </row>
    <row r="683" spans="1:15" x14ac:dyDescent="0.4">
      <c r="A683"/>
      <c r="B683"/>
      <c r="C683"/>
      <c r="D683"/>
      <c r="E683"/>
      <c r="F683"/>
      <c r="G683"/>
      <c r="H683"/>
      <c r="I683"/>
      <c r="J683"/>
      <c r="K683"/>
      <c r="L683"/>
      <c r="M683"/>
      <c r="N683"/>
      <c r="O683"/>
    </row>
    <row r="684" spans="1:15" x14ac:dyDescent="0.4">
      <c r="A684"/>
      <c r="B684"/>
      <c r="C684"/>
      <c r="D684"/>
      <c r="E684"/>
      <c r="F684"/>
      <c r="G684"/>
      <c r="H684"/>
      <c r="I684"/>
      <c r="J684"/>
      <c r="K684"/>
      <c r="L684"/>
      <c r="M684"/>
      <c r="N684"/>
      <c r="O684"/>
    </row>
    <row r="685" spans="1:15" x14ac:dyDescent="0.4">
      <c r="A685"/>
      <c r="B685"/>
      <c r="C685"/>
      <c r="D685"/>
      <c r="E685"/>
      <c r="F685"/>
      <c r="G685"/>
      <c r="H685"/>
      <c r="I685"/>
      <c r="J685"/>
      <c r="K685"/>
      <c r="L685"/>
      <c r="M685"/>
      <c r="N685"/>
      <c r="O685"/>
    </row>
    <row r="686" spans="1:15" x14ac:dyDescent="0.4">
      <c r="A686"/>
      <c r="B686"/>
      <c r="C686"/>
      <c r="D686"/>
      <c r="E686"/>
      <c r="F686"/>
      <c r="G686"/>
      <c r="H686"/>
      <c r="I686"/>
      <c r="J686"/>
      <c r="K686"/>
      <c r="L686"/>
      <c r="M686"/>
      <c r="N686"/>
      <c r="O686"/>
    </row>
    <row r="687" spans="1:15" x14ac:dyDescent="0.4">
      <c r="A687"/>
      <c r="B687"/>
      <c r="C687"/>
      <c r="D687"/>
      <c r="E687"/>
      <c r="F687"/>
      <c r="G687"/>
      <c r="H687"/>
      <c r="I687"/>
      <c r="J687"/>
      <c r="K687"/>
      <c r="L687"/>
      <c r="M687"/>
      <c r="N687"/>
      <c r="O687"/>
    </row>
    <row r="688" spans="1:15" x14ac:dyDescent="0.4">
      <c r="A688"/>
      <c r="B688"/>
      <c r="C688"/>
      <c r="D688"/>
      <c r="E688"/>
      <c r="F688"/>
      <c r="G688"/>
      <c r="H688"/>
      <c r="I688"/>
      <c r="J688"/>
      <c r="K688"/>
      <c r="L688"/>
      <c r="M688"/>
      <c r="N688"/>
      <c r="O688"/>
    </row>
    <row r="689" spans="1:15" x14ac:dyDescent="0.4">
      <c r="A689"/>
      <c r="B689"/>
      <c r="C689"/>
      <c r="D689"/>
      <c r="E689"/>
      <c r="F689"/>
      <c r="G689"/>
      <c r="H689"/>
      <c r="I689"/>
      <c r="J689"/>
      <c r="K689"/>
      <c r="L689"/>
      <c r="M689"/>
      <c r="N689"/>
      <c r="O689"/>
    </row>
    <row r="690" spans="1:15" x14ac:dyDescent="0.4">
      <c r="A690"/>
      <c r="B690"/>
      <c r="C690"/>
      <c r="D690"/>
      <c r="E690"/>
      <c r="F690"/>
      <c r="G690"/>
      <c r="H690"/>
      <c r="I690"/>
      <c r="J690"/>
      <c r="K690"/>
      <c r="L690"/>
      <c r="M690"/>
      <c r="N690"/>
      <c r="O690"/>
    </row>
    <row r="691" spans="1:15" x14ac:dyDescent="0.4">
      <c r="A691"/>
      <c r="B691"/>
      <c r="C691"/>
      <c r="D691"/>
      <c r="E691"/>
      <c r="F691"/>
      <c r="G691"/>
      <c r="H691"/>
      <c r="I691"/>
      <c r="J691"/>
      <c r="K691"/>
      <c r="L691"/>
      <c r="M691"/>
      <c r="N691"/>
      <c r="O691"/>
    </row>
    <row r="692" spans="1:15" x14ac:dyDescent="0.4">
      <c r="A692"/>
      <c r="B692"/>
      <c r="C692"/>
      <c r="D692"/>
      <c r="E692"/>
      <c r="F692"/>
      <c r="G692"/>
      <c r="H692"/>
      <c r="I692"/>
      <c r="J692"/>
      <c r="K692"/>
      <c r="L692"/>
      <c r="M692"/>
      <c r="N692"/>
      <c r="O692"/>
    </row>
    <row r="693" spans="1:15" x14ac:dyDescent="0.4">
      <c r="A693"/>
      <c r="B693"/>
      <c r="C693"/>
      <c r="D693"/>
      <c r="E693"/>
      <c r="F693"/>
      <c r="G693"/>
      <c r="H693"/>
      <c r="I693"/>
      <c r="J693"/>
      <c r="K693"/>
      <c r="L693"/>
      <c r="M693"/>
      <c r="N693"/>
      <c r="O693"/>
    </row>
    <row r="694" spans="1:15" x14ac:dyDescent="0.4">
      <c r="A694"/>
      <c r="B694"/>
      <c r="C694"/>
      <c r="D694"/>
      <c r="E694"/>
      <c r="F694"/>
      <c r="G694"/>
      <c r="H694"/>
      <c r="I694"/>
      <c r="J694"/>
      <c r="K694"/>
      <c r="L694"/>
      <c r="M694"/>
      <c r="N694"/>
      <c r="O694"/>
    </row>
    <row r="695" spans="1:15" x14ac:dyDescent="0.4">
      <c r="A695"/>
      <c r="B695"/>
      <c r="C695"/>
      <c r="D695"/>
      <c r="E695"/>
      <c r="F695"/>
      <c r="G695"/>
      <c r="H695"/>
      <c r="I695"/>
      <c r="J695"/>
      <c r="K695"/>
      <c r="L695"/>
      <c r="M695"/>
      <c r="N695"/>
      <c r="O695"/>
    </row>
    <row r="696" spans="1:15" x14ac:dyDescent="0.4">
      <c r="A696"/>
      <c r="B696"/>
      <c r="C696"/>
      <c r="D696"/>
      <c r="E696"/>
      <c r="F696"/>
      <c r="G696"/>
      <c r="H696"/>
      <c r="I696"/>
      <c r="J696"/>
      <c r="K696"/>
      <c r="L696"/>
      <c r="M696"/>
      <c r="N696"/>
      <c r="O696"/>
    </row>
    <row r="697" spans="1:15" x14ac:dyDescent="0.4">
      <c r="A697"/>
      <c r="B697"/>
      <c r="C697"/>
      <c r="D697"/>
      <c r="E697"/>
      <c r="F697"/>
      <c r="G697"/>
      <c r="H697"/>
      <c r="I697"/>
      <c r="J697"/>
      <c r="K697"/>
      <c r="L697"/>
      <c r="M697"/>
      <c r="N697"/>
      <c r="O697"/>
    </row>
    <row r="698" spans="1:15" x14ac:dyDescent="0.4">
      <c r="A698"/>
      <c r="B698"/>
      <c r="C698"/>
      <c r="D698"/>
      <c r="E698"/>
      <c r="F698"/>
      <c r="G698"/>
      <c r="H698"/>
      <c r="I698"/>
      <c r="J698"/>
      <c r="K698"/>
      <c r="L698"/>
      <c r="M698"/>
      <c r="N698"/>
      <c r="O698"/>
    </row>
    <row r="699" spans="1:15" x14ac:dyDescent="0.4">
      <c r="A699"/>
      <c r="B699"/>
      <c r="C699"/>
      <c r="D699"/>
      <c r="E699"/>
      <c r="F699"/>
      <c r="G699"/>
      <c r="H699"/>
      <c r="I699"/>
      <c r="J699"/>
      <c r="K699"/>
      <c r="L699"/>
      <c r="M699"/>
      <c r="N699"/>
      <c r="O699"/>
    </row>
    <row r="700" spans="1:15" x14ac:dyDescent="0.4">
      <c r="A700"/>
      <c r="B700"/>
      <c r="C700"/>
      <c r="D700"/>
      <c r="E700"/>
      <c r="F700"/>
      <c r="G700"/>
      <c r="H700"/>
      <c r="I700"/>
      <c r="J700"/>
      <c r="K700"/>
      <c r="L700"/>
      <c r="M700"/>
      <c r="N700"/>
      <c r="O700"/>
    </row>
    <row r="701" spans="1:15" x14ac:dyDescent="0.4">
      <c r="A701"/>
      <c r="B701"/>
      <c r="C701"/>
      <c r="D701"/>
      <c r="E701"/>
      <c r="F701"/>
      <c r="G701"/>
      <c r="H701"/>
      <c r="I701"/>
      <c r="J701"/>
      <c r="K701"/>
      <c r="L701"/>
      <c r="M701"/>
      <c r="N701"/>
      <c r="O701"/>
    </row>
    <row r="702" spans="1:15" x14ac:dyDescent="0.4">
      <c r="A702"/>
      <c r="B702"/>
      <c r="C702"/>
      <c r="D702"/>
      <c r="E702"/>
      <c r="F702"/>
      <c r="G702"/>
      <c r="H702"/>
      <c r="I702"/>
      <c r="J702"/>
      <c r="K702"/>
      <c r="L702"/>
      <c r="M702"/>
      <c r="N702"/>
      <c r="O702"/>
    </row>
    <row r="703" spans="1:15" x14ac:dyDescent="0.4">
      <c r="A703"/>
      <c r="B703"/>
      <c r="C703"/>
      <c r="D703"/>
      <c r="E703"/>
      <c r="F703"/>
      <c r="G703"/>
      <c r="H703"/>
      <c r="I703"/>
      <c r="J703"/>
      <c r="K703"/>
      <c r="L703"/>
      <c r="M703"/>
      <c r="N703"/>
      <c r="O703"/>
    </row>
    <row r="704" spans="1:15" x14ac:dyDescent="0.4">
      <c r="A704"/>
      <c r="B704"/>
      <c r="C704"/>
      <c r="D704"/>
      <c r="E704"/>
      <c r="F704"/>
      <c r="G704"/>
      <c r="H704"/>
      <c r="I704"/>
      <c r="J704"/>
      <c r="K704"/>
      <c r="L704"/>
      <c r="M704"/>
      <c r="N704"/>
      <c r="O704"/>
    </row>
    <row r="705" spans="1:15" x14ac:dyDescent="0.4">
      <c r="A705"/>
      <c r="B705"/>
      <c r="C705"/>
      <c r="D705"/>
      <c r="E705"/>
      <c r="F705"/>
      <c r="G705"/>
      <c r="H705"/>
      <c r="I705"/>
      <c r="J705"/>
      <c r="K705"/>
      <c r="L705"/>
      <c r="M705"/>
      <c r="N705"/>
      <c r="O705"/>
    </row>
    <row r="706" spans="1:15" x14ac:dyDescent="0.4">
      <c r="A706"/>
      <c r="B706"/>
      <c r="C706"/>
      <c r="D706"/>
      <c r="E706"/>
      <c r="F706"/>
      <c r="G706"/>
      <c r="H706"/>
      <c r="I706"/>
      <c r="J706"/>
      <c r="K706"/>
      <c r="L706"/>
      <c r="M706"/>
      <c r="N706"/>
      <c r="O706"/>
    </row>
    <row r="707" spans="1:15" x14ac:dyDescent="0.4">
      <c r="A707"/>
      <c r="B707"/>
      <c r="C707"/>
      <c r="D707"/>
      <c r="E707"/>
      <c r="F707"/>
      <c r="G707"/>
      <c r="H707"/>
      <c r="I707"/>
      <c r="J707"/>
      <c r="K707"/>
      <c r="L707"/>
      <c r="M707"/>
      <c r="N707"/>
      <c r="O707"/>
    </row>
    <row r="708" spans="1:15" x14ac:dyDescent="0.4">
      <c r="A708"/>
      <c r="B708"/>
      <c r="C708"/>
      <c r="D708"/>
      <c r="E708"/>
      <c r="F708"/>
      <c r="G708"/>
      <c r="H708"/>
      <c r="I708"/>
      <c r="J708"/>
      <c r="K708"/>
      <c r="L708"/>
      <c r="M708"/>
      <c r="N708"/>
      <c r="O708"/>
    </row>
    <row r="709" spans="1:15" x14ac:dyDescent="0.4">
      <c r="A709"/>
      <c r="B709"/>
      <c r="C709"/>
      <c r="D709"/>
      <c r="E709"/>
      <c r="F709"/>
      <c r="G709"/>
      <c r="H709"/>
      <c r="I709"/>
      <c r="J709"/>
      <c r="K709"/>
      <c r="L709"/>
      <c r="M709"/>
      <c r="N709"/>
      <c r="O709"/>
    </row>
    <row r="710" spans="1:15" x14ac:dyDescent="0.4">
      <c r="A710"/>
      <c r="B710"/>
      <c r="C710"/>
      <c r="D710"/>
      <c r="E710"/>
      <c r="F710"/>
      <c r="G710"/>
      <c r="H710"/>
      <c r="I710"/>
      <c r="J710"/>
      <c r="K710"/>
      <c r="L710"/>
      <c r="M710"/>
      <c r="N710"/>
      <c r="O710"/>
    </row>
    <row r="711" spans="1:15" x14ac:dyDescent="0.4">
      <c r="A711"/>
      <c r="B711"/>
      <c r="C711"/>
      <c r="D711"/>
      <c r="E711"/>
      <c r="F711"/>
      <c r="G711"/>
      <c r="H711"/>
      <c r="I711"/>
      <c r="J711"/>
      <c r="K711"/>
      <c r="L711"/>
      <c r="M711"/>
      <c r="N711"/>
      <c r="O711"/>
    </row>
    <row r="712" spans="1:15" x14ac:dyDescent="0.4">
      <c r="A712"/>
      <c r="B712"/>
      <c r="C712"/>
      <c r="D712"/>
      <c r="E712"/>
      <c r="F712"/>
      <c r="G712"/>
      <c r="H712"/>
      <c r="I712"/>
      <c r="J712"/>
      <c r="K712"/>
      <c r="L712"/>
      <c r="M712"/>
      <c r="N712"/>
      <c r="O712"/>
    </row>
    <row r="713" spans="1:15" x14ac:dyDescent="0.4">
      <c r="A713"/>
      <c r="B713"/>
      <c r="C713"/>
      <c r="D713"/>
      <c r="E713"/>
      <c r="F713"/>
      <c r="G713"/>
      <c r="H713"/>
      <c r="I713"/>
      <c r="J713"/>
      <c r="K713"/>
      <c r="L713"/>
      <c r="M713"/>
      <c r="N713"/>
      <c r="O713"/>
    </row>
    <row r="714" spans="1:15" x14ac:dyDescent="0.4">
      <c r="A714"/>
      <c r="B714"/>
      <c r="C714"/>
      <c r="D714"/>
      <c r="E714"/>
      <c r="F714"/>
      <c r="G714"/>
      <c r="H714"/>
      <c r="I714"/>
      <c r="J714"/>
      <c r="K714"/>
      <c r="L714"/>
      <c r="M714"/>
      <c r="N714"/>
      <c r="O714"/>
    </row>
    <row r="715" spans="1:15" x14ac:dyDescent="0.4">
      <c r="A715"/>
      <c r="B715"/>
      <c r="C715"/>
      <c r="D715"/>
      <c r="E715"/>
      <c r="F715"/>
      <c r="G715"/>
      <c r="H715"/>
      <c r="I715"/>
      <c r="J715"/>
      <c r="K715"/>
      <c r="L715"/>
      <c r="M715"/>
      <c r="N715"/>
      <c r="O715"/>
    </row>
    <row r="716" spans="1:15" x14ac:dyDescent="0.4">
      <c r="A716"/>
      <c r="B716"/>
      <c r="C716"/>
      <c r="D716"/>
      <c r="E716"/>
      <c r="F716"/>
      <c r="G716"/>
      <c r="H716"/>
      <c r="I716"/>
      <c r="J716"/>
      <c r="K716"/>
      <c r="L716"/>
      <c r="M716"/>
      <c r="N716"/>
      <c r="O716"/>
    </row>
    <row r="717" spans="1:15" x14ac:dyDescent="0.4">
      <c r="A717"/>
      <c r="B717"/>
      <c r="C717"/>
      <c r="D717"/>
      <c r="E717"/>
      <c r="F717"/>
      <c r="G717"/>
      <c r="H717"/>
      <c r="I717"/>
      <c r="J717"/>
      <c r="K717"/>
      <c r="L717"/>
      <c r="M717"/>
      <c r="N717"/>
      <c r="O717"/>
    </row>
    <row r="718" spans="1:15" x14ac:dyDescent="0.4">
      <c r="A718"/>
      <c r="B718"/>
      <c r="C718"/>
      <c r="D718"/>
      <c r="E718"/>
      <c r="F718"/>
      <c r="G718"/>
      <c r="H718"/>
      <c r="I718"/>
      <c r="J718"/>
      <c r="K718"/>
      <c r="L718"/>
      <c r="M718"/>
      <c r="N718"/>
      <c r="O718"/>
    </row>
    <row r="719" spans="1:15" x14ac:dyDescent="0.4">
      <c r="A719"/>
      <c r="B719"/>
      <c r="C719"/>
      <c r="D719"/>
      <c r="E719"/>
      <c r="F719"/>
      <c r="G719"/>
      <c r="H719"/>
      <c r="I719"/>
      <c r="J719"/>
      <c r="K719"/>
      <c r="L719"/>
      <c r="M719"/>
      <c r="N719"/>
      <c r="O719"/>
    </row>
    <row r="720" spans="1:15" x14ac:dyDescent="0.4">
      <c r="A720"/>
      <c r="B720"/>
      <c r="C720"/>
      <c r="D720"/>
      <c r="E720"/>
      <c r="F720"/>
      <c r="G720"/>
      <c r="H720"/>
      <c r="I720"/>
      <c r="J720"/>
      <c r="K720"/>
      <c r="L720"/>
      <c r="M720"/>
      <c r="N720"/>
      <c r="O720"/>
    </row>
    <row r="721" spans="1:15" x14ac:dyDescent="0.4">
      <c r="A721"/>
      <c r="B721"/>
      <c r="C721"/>
      <c r="D721"/>
      <c r="E721"/>
      <c r="F721"/>
      <c r="G721"/>
      <c r="H721"/>
      <c r="I721"/>
      <c r="J721"/>
      <c r="K721"/>
      <c r="L721"/>
      <c r="M721"/>
      <c r="N721"/>
      <c r="O721"/>
    </row>
    <row r="722" spans="1:15" x14ac:dyDescent="0.4">
      <c r="A722"/>
      <c r="B722"/>
      <c r="C722"/>
      <c r="D722"/>
      <c r="E722"/>
      <c r="F722"/>
      <c r="G722"/>
      <c r="H722"/>
      <c r="I722"/>
      <c r="J722"/>
      <c r="K722"/>
      <c r="L722"/>
      <c r="M722"/>
      <c r="N722"/>
      <c r="O722"/>
    </row>
    <row r="723" spans="1:15" x14ac:dyDescent="0.4">
      <c r="A723"/>
      <c r="B723"/>
      <c r="C723"/>
      <c r="D723"/>
      <c r="E723"/>
      <c r="F723"/>
      <c r="G723"/>
      <c r="H723"/>
      <c r="I723"/>
      <c r="J723"/>
      <c r="K723"/>
      <c r="L723"/>
      <c r="M723"/>
      <c r="N723"/>
      <c r="O723"/>
    </row>
    <row r="724" spans="1:15" x14ac:dyDescent="0.4">
      <c r="A724"/>
      <c r="B724"/>
      <c r="C724"/>
      <c r="D724"/>
      <c r="E724"/>
      <c r="F724"/>
      <c r="G724"/>
      <c r="H724"/>
      <c r="I724"/>
      <c r="J724"/>
      <c r="K724"/>
      <c r="L724"/>
      <c r="M724"/>
      <c r="N724"/>
      <c r="O724"/>
    </row>
    <row r="725" spans="1:15" x14ac:dyDescent="0.4">
      <c r="A725"/>
      <c r="B725"/>
      <c r="C725"/>
      <c r="D725"/>
      <c r="E725"/>
      <c r="F725"/>
      <c r="G725"/>
      <c r="H725"/>
      <c r="I725"/>
      <c r="J725"/>
      <c r="K725"/>
      <c r="L725"/>
      <c r="M725"/>
      <c r="N725"/>
      <c r="O725"/>
    </row>
    <row r="726" spans="1:15" x14ac:dyDescent="0.4">
      <c r="A726"/>
      <c r="B726"/>
      <c r="C726"/>
      <c r="D726"/>
      <c r="E726"/>
      <c r="F726"/>
      <c r="G726"/>
      <c r="H726"/>
      <c r="I726"/>
      <c r="J726"/>
      <c r="K726"/>
      <c r="L726"/>
      <c r="M726"/>
      <c r="N726"/>
      <c r="O726"/>
    </row>
    <row r="727" spans="1:15" x14ac:dyDescent="0.4">
      <c r="A727"/>
      <c r="B727"/>
      <c r="C727"/>
      <c r="D727"/>
      <c r="E727"/>
      <c r="F727"/>
      <c r="G727"/>
      <c r="H727"/>
      <c r="I727"/>
      <c r="J727"/>
      <c r="K727"/>
      <c r="L727"/>
      <c r="M727"/>
      <c r="N727"/>
      <c r="O727"/>
    </row>
    <row r="728" spans="1:15" x14ac:dyDescent="0.4">
      <c r="A728"/>
      <c r="B728"/>
      <c r="C728"/>
      <c r="D728"/>
      <c r="E728"/>
      <c r="F728"/>
      <c r="G728"/>
      <c r="H728"/>
      <c r="I728"/>
      <c r="J728"/>
      <c r="K728"/>
      <c r="L728"/>
      <c r="M728"/>
      <c r="N728"/>
      <c r="O728"/>
    </row>
    <row r="729" spans="1:15" x14ac:dyDescent="0.4">
      <c r="A729"/>
      <c r="B729"/>
      <c r="C729"/>
      <c r="D729"/>
      <c r="E729"/>
      <c r="F729"/>
      <c r="G729"/>
      <c r="H729"/>
      <c r="I729"/>
      <c r="J729"/>
      <c r="K729"/>
      <c r="L729"/>
      <c r="M729"/>
      <c r="N729"/>
      <c r="O729"/>
    </row>
    <row r="730" spans="1:15" x14ac:dyDescent="0.4">
      <c r="A730"/>
      <c r="B730"/>
      <c r="C730"/>
      <c r="D730"/>
      <c r="E730"/>
      <c r="F730"/>
      <c r="G730"/>
      <c r="H730"/>
      <c r="I730"/>
      <c r="J730"/>
      <c r="K730"/>
      <c r="L730"/>
      <c r="M730"/>
      <c r="N730"/>
      <c r="O730"/>
    </row>
    <row r="731" spans="1:15" x14ac:dyDescent="0.4">
      <c r="A731"/>
      <c r="B731"/>
      <c r="C731"/>
      <c r="D731"/>
      <c r="E731"/>
      <c r="F731"/>
      <c r="G731"/>
      <c r="H731"/>
      <c r="I731"/>
      <c r="J731"/>
      <c r="K731"/>
      <c r="L731"/>
      <c r="M731"/>
      <c r="N731"/>
      <c r="O731"/>
    </row>
    <row r="732" spans="1:15" x14ac:dyDescent="0.4">
      <c r="A732"/>
      <c r="B732"/>
      <c r="C732"/>
      <c r="D732"/>
      <c r="E732"/>
      <c r="F732"/>
      <c r="G732"/>
      <c r="H732"/>
      <c r="I732"/>
      <c r="J732"/>
      <c r="K732"/>
      <c r="L732"/>
      <c r="M732"/>
      <c r="N732"/>
      <c r="O732"/>
    </row>
    <row r="733" spans="1:15" x14ac:dyDescent="0.4">
      <c r="A733"/>
      <c r="B733"/>
      <c r="C733"/>
      <c r="D733"/>
      <c r="E733"/>
      <c r="F733"/>
      <c r="G733"/>
      <c r="H733"/>
      <c r="I733"/>
      <c r="J733"/>
      <c r="K733"/>
      <c r="L733"/>
      <c r="M733"/>
      <c r="N733"/>
      <c r="O733"/>
    </row>
    <row r="734" spans="1:15" x14ac:dyDescent="0.4">
      <c r="A734"/>
      <c r="B734"/>
      <c r="C734"/>
      <c r="D734"/>
      <c r="E734"/>
      <c r="F734"/>
      <c r="G734"/>
      <c r="H734"/>
      <c r="I734"/>
      <c r="J734"/>
      <c r="K734"/>
      <c r="L734"/>
      <c r="M734"/>
      <c r="N734"/>
      <c r="O734"/>
    </row>
    <row r="735" spans="1:15" x14ac:dyDescent="0.4">
      <c r="A735"/>
      <c r="B735"/>
      <c r="C735"/>
      <c r="D735"/>
      <c r="E735"/>
      <c r="F735"/>
      <c r="G735"/>
      <c r="H735"/>
      <c r="I735"/>
      <c r="J735"/>
      <c r="K735"/>
      <c r="L735"/>
      <c r="M735"/>
      <c r="N735"/>
      <c r="O735"/>
    </row>
    <row r="736" spans="1:15" x14ac:dyDescent="0.4">
      <c r="A736"/>
      <c r="B736"/>
      <c r="C736"/>
      <c r="D736"/>
      <c r="E736"/>
      <c r="F736"/>
      <c r="G736"/>
      <c r="H736"/>
      <c r="I736"/>
      <c r="J736"/>
      <c r="K736"/>
      <c r="L736"/>
      <c r="M736"/>
      <c r="N736"/>
      <c r="O736"/>
    </row>
    <row r="737" spans="1:15" x14ac:dyDescent="0.4">
      <c r="A737"/>
      <c r="B737"/>
      <c r="C737"/>
      <c r="D737"/>
      <c r="E737"/>
      <c r="F737"/>
      <c r="G737"/>
      <c r="H737"/>
      <c r="I737"/>
      <c r="J737"/>
      <c r="K737"/>
      <c r="L737"/>
      <c r="M737"/>
      <c r="N737"/>
      <c r="O737"/>
    </row>
    <row r="738" spans="1:15" x14ac:dyDescent="0.4">
      <c r="A738"/>
      <c r="B738"/>
      <c r="C738"/>
      <c r="D738"/>
      <c r="E738"/>
      <c r="F738"/>
      <c r="G738"/>
      <c r="H738"/>
      <c r="I738"/>
      <c r="J738"/>
      <c r="K738"/>
      <c r="L738"/>
      <c r="M738"/>
      <c r="N738"/>
      <c r="O738"/>
    </row>
    <row r="739" spans="1:15" x14ac:dyDescent="0.4">
      <c r="A739"/>
      <c r="B739"/>
      <c r="C739"/>
      <c r="D739"/>
      <c r="E739"/>
      <c r="F739"/>
      <c r="G739"/>
      <c r="H739"/>
      <c r="I739"/>
      <c r="J739"/>
      <c r="K739"/>
      <c r="L739"/>
      <c r="M739"/>
      <c r="N739"/>
      <c r="O739"/>
    </row>
    <row r="740" spans="1:15" x14ac:dyDescent="0.4">
      <c r="A740"/>
      <c r="B740"/>
      <c r="C740"/>
      <c r="D740"/>
      <c r="E740"/>
      <c r="F740"/>
      <c r="G740"/>
      <c r="H740"/>
      <c r="I740"/>
      <c r="J740"/>
      <c r="K740"/>
      <c r="L740"/>
      <c r="M740"/>
      <c r="N740"/>
      <c r="O740"/>
    </row>
    <row r="741" spans="1:15" x14ac:dyDescent="0.4">
      <c r="A741"/>
      <c r="B741"/>
      <c r="C741"/>
      <c r="D741"/>
      <c r="E741"/>
      <c r="F741"/>
      <c r="G741"/>
      <c r="H741"/>
      <c r="I741"/>
      <c r="J741"/>
      <c r="K741"/>
      <c r="L741"/>
      <c r="M741"/>
      <c r="N741"/>
      <c r="O741"/>
    </row>
    <row r="742" spans="1:15" x14ac:dyDescent="0.4">
      <c r="A742"/>
      <c r="B742"/>
      <c r="C742"/>
      <c r="D742"/>
      <c r="E742"/>
      <c r="F742"/>
      <c r="G742"/>
      <c r="H742"/>
      <c r="I742"/>
      <c r="J742"/>
      <c r="K742"/>
      <c r="L742"/>
      <c r="M742"/>
      <c r="N742"/>
      <c r="O742"/>
    </row>
    <row r="743" spans="1:15" x14ac:dyDescent="0.4">
      <c r="A743"/>
      <c r="B743"/>
      <c r="C743"/>
      <c r="D743"/>
      <c r="E743"/>
      <c r="F743"/>
      <c r="G743"/>
      <c r="H743"/>
      <c r="I743"/>
      <c r="J743"/>
      <c r="K743"/>
      <c r="L743"/>
      <c r="M743"/>
      <c r="N743"/>
      <c r="O743"/>
    </row>
    <row r="744" spans="1:15" x14ac:dyDescent="0.4">
      <c r="A744"/>
      <c r="B744"/>
      <c r="C744"/>
      <c r="D744"/>
      <c r="E744"/>
      <c r="F744"/>
      <c r="G744"/>
      <c r="H744"/>
      <c r="I744"/>
      <c r="J744"/>
      <c r="K744"/>
      <c r="L744"/>
      <c r="M744"/>
      <c r="N744"/>
      <c r="O744"/>
    </row>
    <row r="745" spans="1:15" x14ac:dyDescent="0.4">
      <c r="A745"/>
      <c r="B745"/>
      <c r="C745"/>
      <c r="D745"/>
      <c r="E745"/>
      <c r="F745"/>
      <c r="G745"/>
      <c r="H745"/>
      <c r="I745"/>
      <c r="J745"/>
      <c r="K745"/>
      <c r="L745"/>
      <c r="M745"/>
      <c r="N745"/>
      <c r="O745"/>
    </row>
    <row r="746" spans="1:15" x14ac:dyDescent="0.4">
      <c r="A746"/>
      <c r="B746"/>
      <c r="C746"/>
      <c r="D746"/>
      <c r="E746"/>
      <c r="F746"/>
      <c r="G746"/>
      <c r="H746"/>
      <c r="I746"/>
      <c r="J746"/>
      <c r="K746"/>
      <c r="L746"/>
      <c r="M746"/>
      <c r="N746"/>
      <c r="O746"/>
    </row>
    <row r="747" spans="1:15" x14ac:dyDescent="0.4">
      <c r="A747"/>
      <c r="B747"/>
      <c r="C747"/>
      <c r="D747"/>
      <c r="E747"/>
      <c r="F747"/>
      <c r="G747"/>
      <c r="H747"/>
      <c r="I747"/>
      <c r="J747"/>
      <c r="K747"/>
      <c r="L747"/>
      <c r="M747"/>
      <c r="N747"/>
      <c r="O747"/>
    </row>
    <row r="748" spans="1:15" x14ac:dyDescent="0.4">
      <c r="A748"/>
      <c r="B748"/>
      <c r="C748"/>
      <c r="D748"/>
      <c r="E748"/>
      <c r="F748"/>
      <c r="G748"/>
      <c r="H748"/>
      <c r="I748"/>
      <c r="J748"/>
      <c r="K748"/>
      <c r="L748"/>
      <c r="M748"/>
      <c r="N748"/>
      <c r="O748"/>
    </row>
    <row r="749" spans="1:15" x14ac:dyDescent="0.4">
      <c r="A749"/>
      <c r="B749"/>
      <c r="C749"/>
      <c r="D749"/>
      <c r="E749"/>
      <c r="F749"/>
      <c r="G749"/>
      <c r="H749"/>
      <c r="I749"/>
      <c r="J749"/>
      <c r="K749"/>
      <c r="L749"/>
      <c r="M749"/>
      <c r="N749"/>
      <c r="O749"/>
    </row>
    <row r="750" spans="1:15" x14ac:dyDescent="0.4">
      <c r="A750"/>
      <c r="B750"/>
      <c r="C750"/>
      <c r="D750"/>
      <c r="E750"/>
      <c r="F750"/>
      <c r="G750"/>
      <c r="H750"/>
      <c r="I750"/>
      <c r="J750"/>
      <c r="K750"/>
      <c r="L750"/>
      <c r="M750"/>
      <c r="N750"/>
      <c r="O750"/>
    </row>
    <row r="751" spans="1:15" x14ac:dyDescent="0.4">
      <c r="A751"/>
      <c r="B751"/>
      <c r="C751"/>
      <c r="D751"/>
      <c r="E751"/>
      <c r="F751"/>
      <c r="G751"/>
      <c r="H751"/>
      <c r="I751"/>
      <c r="J751"/>
      <c r="K751"/>
      <c r="L751"/>
      <c r="M751"/>
      <c r="N751"/>
      <c r="O751"/>
    </row>
    <row r="752" spans="1:15" x14ac:dyDescent="0.4">
      <c r="A752"/>
      <c r="B752"/>
      <c r="C752"/>
      <c r="D752"/>
      <c r="E752"/>
      <c r="F752"/>
      <c r="G752"/>
      <c r="H752"/>
      <c r="I752"/>
      <c r="J752"/>
      <c r="K752"/>
      <c r="L752"/>
      <c r="M752"/>
      <c r="N752"/>
      <c r="O752"/>
    </row>
    <row r="753" spans="1:15" x14ac:dyDescent="0.4">
      <c r="A753"/>
      <c r="B753"/>
      <c r="C753"/>
      <c r="D753"/>
      <c r="E753"/>
      <c r="F753"/>
      <c r="G753"/>
      <c r="H753"/>
      <c r="I753"/>
      <c r="J753"/>
      <c r="K753"/>
      <c r="L753"/>
      <c r="M753"/>
      <c r="N753"/>
      <c r="O753"/>
    </row>
    <row r="754" spans="1:15" x14ac:dyDescent="0.4">
      <c r="A754"/>
      <c r="B754"/>
      <c r="C754"/>
      <c r="D754"/>
      <c r="E754"/>
      <c r="F754"/>
      <c r="G754"/>
      <c r="H754"/>
      <c r="I754"/>
      <c r="J754"/>
      <c r="K754"/>
      <c r="L754"/>
      <c r="M754"/>
      <c r="N754"/>
      <c r="O754"/>
    </row>
    <row r="755" spans="1:15" x14ac:dyDescent="0.4">
      <c r="A755"/>
      <c r="B755"/>
      <c r="C755"/>
      <c r="D755"/>
      <c r="E755"/>
      <c r="F755"/>
      <c r="G755"/>
      <c r="H755"/>
      <c r="I755"/>
      <c r="J755"/>
      <c r="K755"/>
      <c r="L755"/>
      <c r="M755"/>
      <c r="N755"/>
      <c r="O755"/>
    </row>
    <row r="756" spans="1:15" x14ac:dyDescent="0.4">
      <c r="A756"/>
      <c r="B756"/>
      <c r="C756"/>
      <c r="D756"/>
      <c r="E756"/>
      <c r="F756"/>
      <c r="G756"/>
      <c r="H756"/>
      <c r="I756"/>
      <c r="J756"/>
      <c r="K756"/>
      <c r="L756"/>
      <c r="M756"/>
      <c r="N756"/>
      <c r="O756"/>
    </row>
    <row r="757" spans="1:15" x14ac:dyDescent="0.4">
      <c r="A757"/>
      <c r="B757"/>
      <c r="C757"/>
      <c r="D757"/>
      <c r="E757"/>
      <c r="F757"/>
      <c r="G757"/>
      <c r="H757"/>
      <c r="I757"/>
      <c r="J757"/>
      <c r="K757"/>
      <c r="L757"/>
      <c r="M757"/>
      <c r="N757"/>
      <c r="O757"/>
    </row>
    <row r="758" spans="1:15" x14ac:dyDescent="0.4">
      <c r="A758"/>
      <c r="B758"/>
      <c r="C758"/>
      <c r="D758"/>
      <c r="E758"/>
      <c r="F758"/>
      <c r="G758"/>
      <c r="H758"/>
      <c r="I758"/>
      <c r="J758"/>
      <c r="K758"/>
      <c r="L758"/>
      <c r="M758"/>
      <c r="N758"/>
      <c r="O758"/>
    </row>
    <row r="759" spans="1:15" x14ac:dyDescent="0.4">
      <c r="A759"/>
      <c r="B759"/>
      <c r="C759"/>
      <c r="D759"/>
      <c r="E759"/>
      <c r="F759"/>
      <c r="G759"/>
      <c r="H759"/>
      <c r="I759"/>
      <c r="J759"/>
      <c r="K759"/>
      <c r="L759"/>
      <c r="M759"/>
      <c r="N759"/>
      <c r="O759"/>
    </row>
    <row r="760" spans="1:15" x14ac:dyDescent="0.4">
      <c r="A760"/>
      <c r="B760"/>
      <c r="C760"/>
      <c r="D760"/>
      <c r="E760"/>
      <c r="F760"/>
      <c r="G760"/>
      <c r="H760"/>
      <c r="I760"/>
      <c r="J760"/>
      <c r="K760"/>
      <c r="L760"/>
      <c r="M760"/>
      <c r="N760"/>
      <c r="O760"/>
    </row>
    <row r="761" spans="1:15" x14ac:dyDescent="0.4">
      <c r="A761"/>
      <c r="B761"/>
      <c r="C761"/>
      <c r="D761"/>
      <c r="E761"/>
      <c r="F761"/>
      <c r="G761"/>
      <c r="H761"/>
      <c r="I761"/>
      <c r="J761"/>
      <c r="K761"/>
      <c r="L761"/>
      <c r="M761"/>
      <c r="N761"/>
      <c r="O761"/>
    </row>
    <row r="762" spans="1:15" x14ac:dyDescent="0.4">
      <c r="A762"/>
      <c r="B762"/>
      <c r="C762"/>
      <c r="D762"/>
      <c r="E762"/>
      <c r="F762"/>
      <c r="G762"/>
      <c r="H762"/>
      <c r="I762"/>
      <c r="J762"/>
      <c r="K762"/>
      <c r="L762"/>
      <c r="M762"/>
      <c r="N762"/>
      <c r="O762"/>
    </row>
    <row r="763" spans="1:15" x14ac:dyDescent="0.4">
      <c r="A763"/>
      <c r="B763"/>
      <c r="C763"/>
      <c r="D763"/>
      <c r="E763"/>
      <c r="F763"/>
      <c r="G763"/>
      <c r="H763"/>
      <c r="I763"/>
      <c r="J763"/>
      <c r="K763"/>
      <c r="L763"/>
      <c r="M763"/>
      <c r="N763"/>
      <c r="O763"/>
    </row>
    <row r="764" spans="1:15" x14ac:dyDescent="0.4">
      <c r="A764"/>
      <c r="B764"/>
      <c r="C764"/>
      <c r="D764"/>
      <c r="E764"/>
      <c r="F764"/>
      <c r="G764"/>
      <c r="H764"/>
      <c r="I764"/>
      <c r="J764"/>
      <c r="K764"/>
      <c r="L764"/>
      <c r="M764"/>
      <c r="N764"/>
      <c r="O764"/>
    </row>
    <row r="765" spans="1:15" x14ac:dyDescent="0.4">
      <c r="A765"/>
      <c r="B765"/>
      <c r="C765"/>
      <c r="D765"/>
      <c r="E765"/>
      <c r="F765"/>
      <c r="G765"/>
      <c r="H765"/>
      <c r="I765"/>
      <c r="J765"/>
      <c r="K765"/>
      <c r="L765"/>
      <c r="M765"/>
      <c r="N765"/>
      <c r="O765"/>
    </row>
    <row r="766" spans="1:15" x14ac:dyDescent="0.4">
      <c r="A766"/>
      <c r="B766"/>
      <c r="C766"/>
      <c r="D766"/>
      <c r="E766"/>
      <c r="F766"/>
      <c r="G766"/>
      <c r="H766"/>
      <c r="I766"/>
      <c r="J766"/>
      <c r="K766"/>
      <c r="L766"/>
      <c r="M766"/>
      <c r="N766"/>
      <c r="O766"/>
    </row>
    <row r="767" spans="1:15" x14ac:dyDescent="0.4">
      <c r="A767"/>
      <c r="B767"/>
      <c r="C767"/>
      <c r="D767"/>
      <c r="E767"/>
      <c r="F767"/>
      <c r="G767"/>
      <c r="H767"/>
      <c r="I767"/>
      <c r="J767"/>
      <c r="K767"/>
      <c r="L767"/>
      <c r="M767"/>
      <c r="N767"/>
      <c r="O767"/>
    </row>
    <row r="768" spans="1:15" x14ac:dyDescent="0.4">
      <c r="A768"/>
      <c r="B768"/>
      <c r="C768"/>
      <c r="D768"/>
      <c r="E768"/>
      <c r="F768"/>
      <c r="G768"/>
      <c r="H768"/>
      <c r="I768"/>
      <c r="J768"/>
      <c r="K768"/>
      <c r="L768"/>
      <c r="M768"/>
      <c r="N768"/>
      <c r="O768"/>
    </row>
    <row r="769" spans="1:15" x14ac:dyDescent="0.4">
      <c r="A769"/>
      <c r="B769"/>
      <c r="C769"/>
      <c r="D769"/>
      <c r="E769"/>
      <c r="F769"/>
      <c r="G769"/>
      <c r="H769"/>
      <c r="I769"/>
      <c r="J769"/>
      <c r="K769"/>
      <c r="L769"/>
      <c r="M769"/>
      <c r="N769"/>
      <c r="O769"/>
    </row>
    <row r="770" spans="1:15" x14ac:dyDescent="0.4">
      <c r="A770"/>
      <c r="B770"/>
      <c r="C770"/>
      <c r="D770"/>
      <c r="E770"/>
      <c r="F770"/>
      <c r="G770"/>
      <c r="H770"/>
      <c r="I770"/>
      <c r="J770"/>
      <c r="K770"/>
      <c r="L770"/>
      <c r="M770"/>
      <c r="N770"/>
      <c r="O770"/>
    </row>
    <row r="771" spans="1:15" x14ac:dyDescent="0.4">
      <c r="A771"/>
      <c r="B771"/>
      <c r="C771"/>
      <c r="D771"/>
      <c r="E771"/>
      <c r="F771"/>
      <c r="G771"/>
      <c r="H771"/>
      <c r="I771"/>
      <c r="J771"/>
      <c r="K771"/>
      <c r="L771"/>
      <c r="M771"/>
      <c r="N771"/>
      <c r="O771"/>
    </row>
    <row r="772" spans="1:15" x14ac:dyDescent="0.4">
      <c r="A772"/>
      <c r="B772"/>
      <c r="C772"/>
      <c r="D772"/>
      <c r="E772"/>
      <c r="F772"/>
      <c r="G772"/>
      <c r="H772"/>
      <c r="I772"/>
      <c r="J772"/>
      <c r="K772"/>
      <c r="L772"/>
      <c r="M772"/>
      <c r="N772"/>
      <c r="O772"/>
    </row>
    <row r="773" spans="1:15" x14ac:dyDescent="0.4">
      <c r="A773"/>
      <c r="B773"/>
      <c r="C773"/>
      <c r="D773"/>
      <c r="E773"/>
      <c r="F773"/>
      <c r="G773"/>
      <c r="H773"/>
      <c r="I773"/>
      <c r="J773"/>
      <c r="K773"/>
      <c r="L773"/>
      <c r="M773"/>
      <c r="N773"/>
      <c r="O773"/>
    </row>
    <row r="774" spans="1:15" x14ac:dyDescent="0.4">
      <c r="A774"/>
      <c r="B774"/>
      <c r="C774"/>
      <c r="D774"/>
      <c r="E774"/>
      <c r="F774"/>
      <c r="G774"/>
      <c r="H774"/>
      <c r="I774"/>
      <c r="J774"/>
      <c r="K774"/>
      <c r="L774"/>
      <c r="M774"/>
      <c r="N774"/>
      <c r="O774"/>
    </row>
    <row r="775" spans="1:15" x14ac:dyDescent="0.4">
      <c r="A775"/>
      <c r="B775"/>
      <c r="C775"/>
      <c r="D775"/>
      <c r="E775"/>
      <c r="F775"/>
      <c r="G775"/>
      <c r="H775"/>
      <c r="I775"/>
      <c r="J775"/>
      <c r="K775"/>
      <c r="L775"/>
      <c r="M775"/>
      <c r="N775"/>
      <c r="O775"/>
    </row>
    <row r="776" spans="1:15" x14ac:dyDescent="0.4">
      <c r="A776"/>
      <c r="B776"/>
      <c r="C776"/>
      <c r="D776"/>
      <c r="E776"/>
      <c r="F776"/>
      <c r="G776"/>
      <c r="H776"/>
      <c r="I776"/>
      <c r="J776"/>
      <c r="K776"/>
      <c r="L776"/>
      <c r="M776"/>
      <c r="N776"/>
      <c r="O776"/>
    </row>
    <row r="777" spans="1:15" x14ac:dyDescent="0.4">
      <c r="A777"/>
      <c r="B777"/>
      <c r="C777"/>
      <c r="D777"/>
      <c r="E777"/>
      <c r="F777"/>
      <c r="G777"/>
      <c r="H777"/>
      <c r="I777"/>
      <c r="J777"/>
      <c r="K777"/>
      <c r="L777"/>
      <c r="M777"/>
      <c r="N777"/>
      <c r="O777"/>
    </row>
    <row r="778" spans="1:15" x14ac:dyDescent="0.4">
      <c r="A778"/>
      <c r="B778"/>
      <c r="C778"/>
      <c r="D778"/>
      <c r="E778"/>
      <c r="F778"/>
      <c r="G778"/>
      <c r="H778"/>
      <c r="I778"/>
      <c r="J778"/>
      <c r="K778"/>
      <c r="L778"/>
      <c r="M778"/>
      <c r="N778"/>
      <c r="O778"/>
    </row>
    <row r="779" spans="1:15" x14ac:dyDescent="0.4">
      <c r="A779"/>
      <c r="B779"/>
      <c r="C779"/>
      <c r="D779"/>
      <c r="E779"/>
      <c r="F779"/>
      <c r="G779"/>
      <c r="H779"/>
      <c r="I779"/>
      <c r="J779"/>
      <c r="K779"/>
      <c r="L779"/>
      <c r="M779"/>
      <c r="N779"/>
      <c r="O779"/>
    </row>
    <row r="780" spans="1:15" x14ac:dyDescent="0.4">
      <c r="A780"/>
      <c r="B780"/>
      <c r="C780"/>
      <c r="D780"/>
      <c r="E780"/>
      <c r="F780"/>
      <c r="G780"/>
      <c r="H780"/>
      <c r="I780"/>
      <c r="J780"/>
      <c r="K780"/>
      <c r="L780"/>
      <c r="M780"/>
      <c r="N780"/>
      <c r="O780"/>
    </row>
    <row r="781" spans="1:15" x14ac:dyDescent="0.4">
      <c r="A781"/>
      <c r="B781"/>
      <c r="C781"/>
      <c r="D781"/>
      <c r="E781"/>
      <c r="F781"/>
      <c r="G781"/>
      <c r="H781"/>
      <c r="I781"/>
      <c r="J781"/>
      <c r="K781"/>
      <c r="L781"/>
      <c r="M781"/>
      <c r="N781"/>
      <c r="O781"/>
    </row>
    <row r="782" spans="1:15" x14ac:dyDescent="0.4">
      <c r="A782"/>
      <c r="B782"/>
      <c r="C782"/>
      <c r="D782"/>
      <c r="E782"/>
      <c r="F782"/>
      <c r="G782"/>
      <c r="H782"/>
      <c r="I782"/>
      <c r="J782"/>
      <c r="K782"/>
      <c r="L782"/>
      <c r="M782"/>
      <c r="N782"/>
      <c r="O782"/>
    </row>
    <row r="783" spans="1:15" x14ac:dyDescent="0.4">
      <c r="A783"/>
      <c r="B783"/>
      <c r="C783"/>
      <c r="D783"/>
      <c r="E783"/>
      <c r="F783"/>
      <c r="G783"/>
      <c r="H783"/>
      <c r="I783"/>
      <c r="J783"/>
      <c r="K783"/>
      <c r="L783"/>
      <c r="M783"/>
      <c r="N783"/>
      <c r="O783"/>
    </row>
    <row r="784" spans="1:15" x14ac:dyDescent="0.4">
      <c r="A784"/>
      <c r="B784"/>
      <c r="C784"/>
      <c r="D784"/>
      <c r="E784"/>
      <c r="F784"/>
      <c r="G784"/>
      <c r="H784"/>
      <c r="I784"/>
      <c r="J784"/>
      <c r="K784"/>
      <c r="L784"/>
      <c r="M784"/>
      <c r="N784"/>
      <c r="O784"/>
    </row>
    <row r="785" spans="1:15" x14ac:dyDescent="0.4">
      <c r="A785"/>
      <c r="B785"/>
      <c r="C785"/>
      <c r="D785"/>
      <c r="E785"/>
      <c r="F785"/>
      <c r="G785"/>
      <c r="H785"/>
      <c r="I785"/>
      <c r="J785"/>
      <c r="K785"/>
      <c r="L785"/>
      <c r="M785"/>
      <c r="N785"/>
      <c r="O785"/>
    </row>
    <row r="786" spans="1:15" x14ac:dyDescent="0.4">
      <c r="A786"/>
      <c r="B786"/>
      <c r="C786"/>
      <c r="D786"/>
      <c r="E786"/>
      <c r="F786"/>
      <c r="G786"/>
      <c r="H786"/>
      <c r="I786"/>
      <c r="J786"/>
      <c r="K786"/>
      <c r="L786"/>
      <c r="M786"/>
      <c r="N786"/>
      <c r="O786"/>
    </row>
    <row r="787" spans="1:15" x14ac:dyDescent="0.4">
      <c r="A787"/>
      <c r="B787"/>
      <c r="C787"/>
      <c r="D787"/>
      <c r="E787"/>
      <c r="F787"/>
      <c r="G787"/>
      <c r="H787"/>
      <c r="I787"/>
      <c r="J787"/>
      <c r="K787"/>
      <c r="L787"/>
      <c r="M787"/>
      <c r="N787"/>
      <c r="O787"/>
    </row>
    <row r="788" spans="1:15" x14ac:dyDescent="0.4">
      <c r="A788"/>
      <c r="B788"/>
      <c r="C788"/>
      <c r="D788"/>
      <c r="E788"/>
      <c r="F788"/>
      <c r="G788"/>
      <c r="H788"/>
      <c r="I788"/>
      <c r="J788"/>
      <c r="K788"/>
      <c r="L788"/>
      <c r="M788"/>
      <c r="N788"/>
      <c r="O788"/>
    </row>
    <row r="789" spans="1:15" x14ac:dyDescent="0.4">
      <c r="A789"/>
      <c r="B789"/>
      <c r="C789"/>
      <c r="D789"/>
      <c r="E789"/>
      <c r="F789"/>
      <c r="G789"/>
      <c r="H789"/>
      <c r="I789"/>
      <c r="J789"/>
      <c r="K789"/>
      <c r="L789"/>
      <c r="M789"/>
      <c r="N789"/>
      <c r="O789"/>
    </row>
    <row r="790" spans="1:15" x14ac:dyDescent="0.4">
      <c r="A790"/>
      <c r="B790"/>
      <c r="C790"/>
      <c r="D790"/>
      <c r="E790"/>
      <c r="F790"/>
      <c r="G790"/>
      <c r="H790"/>
      <c r="I790"/>
      <c r="J790"/>
      <c r="K790"/>
      <c r="L790"/>
      <c r="M790"/>
      <c r="N790"/>
      <c r="O790"/>
    </row>
    <row r="791" spans="1:15" x14ac:dyDescent="0.4">
      <c r="A791"/>
      <c r="B791"/>
      <c r="C791"/>
      <c r="D791"/>
      <c r="E791"/>
      <c r="F791"/>
      <c r="G791"/>
      <c r="H791"/>
      <c r="I791"/>
      <c r="J791"/>
      <c r="K791"/>
      <c r="L791"/>
      <c r="M791"/>
      <c r="N791"/>
      <c r="O791"/>
    </row>
    <row r="792" spans="1:15" x14ac:dyDescent="0.4">
      <c r="A792"/>
      <c r="B792"/>
      <c r="C792"/>
      <c r="D792"/>
      <c r="E792"/>
      <c r="F792"/>
      <c r="G792"/>
      <c r="H792"/>
      <c r="I792"/>
      <c r="J792"/>
      <c r="K792"/>
      <c r="L792"/>
      <c r="M792"/>
      <c r="N792"/>
      <c r="O792"/>
    </row>
    <row r="793" spans="1:15" x14ac:dyDescent="0.4">
      <c r="A793"/>
      <c r="B793"/>
      <c r="C793"/>
      <c r="D793"/>
      <c r="E793"/>
      <c r="F793"/>
      <c r="G793"/>
      <c r="H793"/>
      <c r="I793"/>
      <c r="J793"/>
      <c r="K793"/>
      <c r="L793"/>
      <c r="M793"/>
      <c r="N793"/>
      <c r="O793"/>
    </row>
    <row r="794" spans="1:15" x14ac:dyDescent="0.4">
      <c r="A794"/>
      <c r="B794"/>
      <c r="C794"/>
      <c r="D794"/>
      <c r="E794"/>
      <c r="F794"/>
      <c r="G794"/>
      <c r="H794"/>
      <c r="I794"/>
      <c r="J794"/>
      <c r="K794"/>
      <c r="L794"/>
      <c r="M794"/>
      <c r="N794"/>
      <c r="O794"/>
    </row>
    <row r="795" spans="1:15" x14ac:dyDescent="0.4">
      <c r="A795"/>
      <c r="B795"/>
      <c r="C795"/>
      <c r="D795"/>
      <c r="E795"/>
      <c r="F795"/>
      <c r="G795"/>
      <c r="H795"/>
      <c r="I795"/>
      <c r="J795"/>
      <c r="K795"/>
      <c r="L795"/>
      <c r="M795"/>
      <c r="N795"/>
      <c r="O795"/>
    </row>
    <row r="796" spans="1:15" x14ac:dyDescent="0.4">
      <c r="A796"/>
      <c r="B796"/>
      <c r="C796"/>
      <c r="D796"/>
      <c r="E796"/>
      <c r="F796"/>
      <c r="G796"/>
      <c r="H796"/>
      <c r="I796"/>
      <c r="J796"/>
      <c r="K796"/>
      <c r="L796"/>
      <c r="M796"/>
      <c r="N796"/>
      <c r="O796"/>
    </row>
    <row r="797" spans="1:15" x14ac:dyDescent="0.4">
      <c r="A797"/>
      <c r="B797"/>
      <c r="C797"/>
      <c r="D797"/>
      <c r="E797"/>
      <c r="F797"/>
      <c r="G797"/>
      <c r="H797"/>
      <c r="I797"/>
      <c r="J797"/>
      <c r="K797"/>
      <c r="L797"/>
      <c r="M797"/>
      <c r="N797"/>
      <c r="O797"/>
    </row>
    <row r="798" spans="1:15" x14ac:dyDescent="0.4">
      <c r="A798"/>
      <c r="B798"/>
      <c r="C798"/>
      <c r="D798"/>
      <c r="E798"/>
      <c r="F798"/>
      <c r="G798"/>
      <c r="H798"/>
      <c r="I798"/>
      <c r="J798"/>
      <c r="K798"/>
      <c r="L798"/>
      <c r="M798"/>
      <c r="N798"/>
      <c r="O798"/>
    </row>
    <row r="799" spans="1:15" x14ac:dyDescent="0.4">
      <c r="A799"/>
      <c r="B799"/>
      <c r="C799"/>
      <c r="D799"/>
      <c r="E799"/>
      <c r="F799"/>
      <c r="G799"/>
      <c r="H799"/>
      <c r="I799"/>
      <c r="J799"/>
      <c r="K799"/>
      <c r="L799"/>
      <c r="M799"/>
      <c r="N799"/>
      <c r="O799"/>
    </row>
    <row r="800" spans="1:15" x14ac:dyDescent="0.4">
      <c r="A800"/>
      <c r="B800"/>
      <c r="C800"/>
      <c r="D800"/>
      <c r="E800"/>
      <c r="F800"/>
      <c r="G800"/>
      <c r="H800"/>
      <c r="I800"/>
      <c r="J800"/>
      <c r="K800"/>
      <c r="L800"/>
      <c r="M800"/>
      <c r="N800"/>
      <c r="O800"/>
    </row>
    <row r="801" spans="1:15" x14ac:dyDescent="0.4">
      <c r="A801"/>
      <c r="B801"/>
      <c r="C801"/>
      <c r="D801"/>
      <c r="E801"/>
      <c r="F801"/>
      <c r="G801"/>
      <c r="H801"/>
      <c r="I801"/>
      <c r="J801"/>
      <c r="K801"/>
      <c r="L801"/>
      <c r="M801"/>
      <c r="N801"/>
      <c r="O801"/>
    </row>
    <row r="802" spans="1:15" x14ac:dyDescent="0.4">
      <c r="A802"/>
      <c r="B802"/>
      <c r="C802"/>
      <c r="D802"/>
      <c r="E802"/>
      <c r="F802"/>
      <c r="G802"/>
      <c r="H802"/>
      <c r="I802"/>
      <c r="J802"/>
      <c r="K802"/>
      <c r="L802"/>
      <c r="M802"/>
      <c r="N802"/>
      <c r="O802"/>
    </row>
    <row r="803" spans="1:15" x14ac:dyDescent="0.4">
      <c r="A803"/>
      <c r="B803"/>
      <c r="C803"/>
      <c r="D803"/>
      <c r="E803"/>
      <c r="F803"/>
      <c r="G803"/>
      <c r="H803"/>
      <c r="I803"/>
      <c r="J803"/>
      <c r="K803"/>
      <c r="L803"/>
      <c r="M803"/>
      <c r="N803"/>
      <c r="O803"/>
    </row>
    <row r="804" spans="1:15" x14ac:dyDescent="0.4">
      <c r="A804"/>
      <c r="B804"/>
      <c r="C804"/>
      <c r="D804"/>
      <c r="E804"/>
      <c r="F804"/>
      <c r="G804"/>
      <c r="H804"/>
      <c r="I804"/>
      <c r="J804"/>
      <c r="K804"/>
      <c r="L804"/>
      <c r="M804"/>
      <c r="N804"/>
      <c r="O804"/>
    </row>
    <row r="805" spans="1:15" x14ac:dyDescent="0.4">
      <c r="A805"/>
      <c r="B805"/>
      <c r="C805"/>
      <c r="D805"/>
      <c r="E805"/>
      <c r="F805"/>
      <c r="G805"/>
      <c r="H805"/>
      <c r="I805"/>
      <c r="J805"/>
      <c r="K805"/>
      <c r="L805"/>
      <c r="M805"/>
      <c r="N805"/>
      <c r="O805"/>
    </row>
    <row r="806" spans="1:15" x14ac:dyDescent="0.4">
      <c r="A806"/>
      <c r="B806"/>
      <c r="C806"/>
      <c r="D806"/>
      <c r="E806"/>
      <c r="F806"/>
      <c r="G806"/>
      <c r="H806"/>
      <c r="I806"/>
      <c r="J806"/>
      <c r="K806"/>
      <c r="L806"/>
      <c r="M806"/>
      <c r="N806"/>
      <c r="O806"/>
    </row>
    <row r="807" spans="1:15" x14ac:dyDescent="0.4">
      <c r="A807"/>
      <c r="B807"/>
      <c r="C807"/>
      <c r="D807"/>
      <c r="E807"/>
      <c r="F807"/>
      <c r="G807"/>
      <c r="H807"/>
      <c r="I807"/>
      <c r="J807"/>
      <c r="K807"/>
      <c r="L807"/>
      <c r="M807"/>
      <c r="N807"/>
      <c r="O807"/>
    </row>
    <row r="808" spans="1:15" x14ac:dyDescent="0.4">
      <c r="A808"/>
      <c r="B808"/>
      <c r="C808"/>
      <c r="D808"/>
      <c r="E808"/>
      <c r="F808"/>
      <c r="G808"/>
      <c r="H808"/>
      <c r="I808"/>
      <c r="J808"/>
      <c r="K808"/>
      <c r="L808"/>
      <c r="M808"/>
      <c r="N808"/>
      <c r="O808"/>
    </row>
    <row r="809" spans="1:15" x14ac:dyDescent="0.4">
      <c r="A809"/>
      <c r="B809"/>
      <c r="C809"/>
      <c r="D809"/>
      <c r="E809"/>
      <c r="F809"/>
      <c r="G809"/>
      <c r="H809"/>
      <c r="I809"/>
      <c r="J809"/>
      <c r="K809"/>
      <c r="L809"/>
      <c r="M809"/>
      <c r="N809"/>
      <c r="O809"/>
    </row>
    <row r="810" spans="1:15" x14ac:dyDescent="0.4">
      <c r="A810"/>
      <c r="B810"/>
      <c r="C810"/>
      <c r="D810"/>
      <c r="E810"/>
      <c r="F810"/>
      <c r="G810"/>
      <c r="H810"/>
      <c r="I810"/>
      <c r="J810"/>
      <c r="K810"/>
      <c r="L810"/>
      <c r="M810"/>
      <c r="N810"/>
      <c r="O810"/>
    </row>
    <row r="811" spans="1:15" x14ac:dyDescent="0.4">
      <c r="A811"/>
      <c r="B811"/>
      <c r="C811"/>
      <c r="D811"/>
      <c r="E811"/>
      <c r="F811"/>
      <c r="G811"/>
      <c r="H811"/>
      <c r="I811"/>
      <c r="J811"/>
      <c r="K811"/>
      <c r="L811"/>
      <c r="M811"/>
      <c r="N811"/>
      <c r="O811"/>
    </row>
    <row r="812" spans="1:15" x14ac:dyDescent="0.4">
      <c r="A812"/>
      <c r="B812"/>
      <c r="C812"/>
      <c r="D812"/>
      <c r="E812"/>
      <c r="F812"/>
      <c r="G812"/>
      <c r="H812"/>
      <c r="I812"/>
      <c r="J812"/>
      <c r="K812"/>
      <c r="L812"/>
      <c r="M812"/>
      <c r="N812"/>
      <c r="O812"/>
    </row>
    <row r="813" spans="1:15" x14ac:dyDescent="0.4">
      <c r="A813"/>
      <c r="B813"/>
      <c r="C813"/>
      <c r="D813"/>
      <c r="E813"/>
      <c r="F813"/>
      <c r="G813"/>
      <c r="H813"/>
      <c r="I813"/>
      <c r="J813"/>
      <c r="K813"/>
      <c r="L813"/>
      <c r="M813"/>
      <c r="N813"/>
      <c r="O813"/>
    </row>
    <row r="814" spans="1:15" x14ac:dyDescent="0.4">
      <c r="A814"/>
      <c r="B814"/>
      <c r="C814"/>
      <c r="D814"/>
      <c r="E814"/>
      <c r="F814"/>
      <c r="G814"/>
      <c r="H814"/>
      <c r="I814"/>
      <c r="J814"/>
      <c r="K814"/>
      <c r="L814"/>
      <c r="M814"/>
      <c r="N814"/>
      <c r="O814"/>
    </row>
    <row r="815" spans="1:15" x14ac:dyDescent="0.4">
      <c r="A815"/>
      <c r="B815"/>
      <c r="C815"/>
      <c r="D815"/>
      <c r="E815"/>
      <c r="F815"/>
      <c r="G815"/>
      <c r="H815"/>
      <c r="I815"/>
      <c r="J815"/>
      <c r="K815"/>
      <c r="L815"/>
      <c r="M815"/>
      <c r="N815"/>
      <c r="O815"/>
    </row>
    <row r="816" spans="1:15" x14ac:dyDescent="0.4">
      <c r="A816"/>
      <c r="B816"/>
      <c r="C816"/>
      <c r="D816"/>
      <c r="E816"/>
      <c r="F816"/>
      <c r="G816"/>
      <c r="H816"/>
      <c r="I816"/>
      <c r="J816"/>
      <c r="K816"/>
      <c r="L816"/>
      <c r="M816"/>
      <c r="N816"/>
      <c r="O816"/>
    </row>
    <row r="817" spans="1:15" x14ac:dyDescent="0.4">
      <c r="A817"/>
      <c r="B817"/>
      <c r="C817"/>
      <c r="D817"/>
      <c r="E817"/>
      <c r="F817"/>
      <c r="G817"/>
      <c r="H817"/>
      <c r="I817"/>
      <c r="J817"/>
      <c r="K817"/>
      <c r="L817"/>
      <c r="M817"/>
      <c r="N817"/>
      <c r="O81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3:AQ633"/>
  <sheetViews>
    <sheetView workbookViewId="0">
      <selection activeCell="DG13" sqref="DG13:DL19"/>
    </sheetView>
  </sheetViews>
  <sheetFormatPr defaultRowHeight="14.5" x14ac:dyDescent="0.35"/>
  <cols>
    <col min="1" max="2" width="7" style="5" customWidth="1"/>
    <col min="10" max="10" width="3.81640625" customWidth="1"/>
  </cols>
  <sheetData>
    <row r="3" spans="1:43" s="155" customFormat="1" ht="15" customHeight="1" x14ac:dyDescent="0.25">
      <c r="A3" s="5"/>
      <c r="B3" s="5"/>
      <c r="K3" s="154">
        <v>1</v>
      </c>
      <c r="L3" s="154">
        <v>2</v>
      </c>
      <c r="M3" s="154">
        <v>3</v>
      </c>
      <c r="N3" s="154">
        <v>4</v>
      </c>
      <c r="O3" s="154">
        <v>5</v>
      </c>
      <c r="P3" s="154">
        <v>6</v>
      </c>
      <c r="Q3" s="154">
        <v>7</v>
      </c>
      <c r="R3" s="154">
        <v>8</v>
      </c>
      <c r="S3" s="154">
        <v>9</v>
      </c>
      <c r="T3" s="154">
        <v>10</v>
      </c>
      <c r="U3" s="154">
        <v>11</v>
      </c>
      <c r="V3" s="154">
        <v>12</v>
      </c>
      <c r="W3" s="154">
        <v>13</v>
      </c>
      <c r="X3" s="154">
        <v>14</v>
      </c>
      <c r="Y3" s="154">
        <v>15</v>
      </c>
      <c r="Z3" s="154">
        <v>16</v>
      </c>
      <c r="AA3" s="154">
        <v>17</v>
      </c>
      <c r="AB3" s="154">
        <v>18</v>
      </c>
      <c r="AC3" s="154">
        <v>19</v>
      </c>
      <c r="AD3" s="154">
        <v>20</v>
      </c>
      <c r="AE3" s="154">
        <v>21</v>
      </c>
      <c r="AF3" s="154">
        <v>22</v>
      </c>
      <c r="AG3" s="154">
        <v>23</v>
      </c>
      <c r="AH3" s="154">
        <v>24</v>
      </c>
      <c r="AI3" s="154">
        <v>25</v>
      </c>
      <c r="AJ3" s="154">
        <v>26</v>
      </c>
      <c r="AK3" s="154">
        <v>27</v>
      </c>
      <c r="AL3" s="154">
        <v>28</v>
      </c>
      <c r="AM3" s="154">
        <v>29</v>
      </c>
      <c r="AN3" s="154">
        <v>30</v>
      </c>
      <c r="AO3" s="154">
        <v>31</v>
      </c>
      <c r="AP3" s="154">
        <v>32</v>
      </c>
      <c r="AQ3" s="154">
        <v>33</v>
      </c>
    </row>
    <row r="4" spans="1:43" x14ac:dyDescent="0.35">
      <c r="B4" s="157">
        <v>1</v>
      </c>
      <c r="C4" s="5">
        <v>1</v>
      </c>
      <c r="D4">
        <v>2</v>
      </c>
      <c r="E4" s="5">
        <v>3</v>
      </c>
      <c r="F4" s="5">
        <v>4</v>
      </c>
      <c r="L4" t="s">
        <v>195</v>
      </c>
      <c r="M4" t="s">
        <v>197</v>
      </c>
      <c r="N4" t="s">
        <v>198</v>
      </c>
      <c r="O4" t="s">
        <v>199</v>
      </c>
      <c r="P4" t="s">
        <v>200</v>
      </c>
      <c r="Q4" t="s">
        <v>201</v>
      </c>
      <c r="R4" t="s">
        <v>202</v>
      </c>
      <c r="S4" t="s">
        <v>203</v>
      </c>
      <c r="T4" t="s">
        <v>204</v>
      </c>
      <c r="U4" t="s">
        <v>205</v>
      </c>
      <c r="V4" t="s">
        <v>206</v>
      </c>
      <c r="W4" t="s">
        <v>207</v>
      </c>
      <c r="X4" t="s">
        <v>208</v>
      </c>
      <c r="Y4" t="s">
        <v>209</v>
      </c>
      <c r="Z4" t="s">
        <v>210</v>
      </c>
      <c r="AA4" t="s">
        <v>211</v>
      </c>
      <c r="AB4" t="s">
        <v>212</v>
      </c>
      <c r="AC4" t="s">
        <v>213</v>
      </c>
      <c r="AD4" t="s">
        <v>214</v>
      </c>
      <c r="AE4" t="s">
        <v>215</v>
      </c>
      <c r="AF4" t="s">
        <v>216</v>
      </c>
      <c r="AG4" t="s">
        <v>217</v>
      </c>
      <c r="AH4" t="s">
        <v>218</v>
      </c>
      <c r="AI4" t="s">
        <v>219</v>
      </c>
      <c r="AJ4" t="s">
        <v>220</v>
      </c>
      <c r="AK4" t="s">
        <v>221</v>
      </c>
      <c r="AL4" t="s">
        <v>222</v>
      </c>
      <c r="AM4" t="s">
        <v>223</v>
      </c>
      <c r="AN4" t="s">
        <v>224</v>
      </c>
      <c r="AO4" t="s">
        <v>225</v>
      </c>
      <c r="AP4" t="s">
        <v>226</v>
      </c>
      <c r="AQ4" t="s">
        <v>228</v>
      </c>
    </row>
    <row r="5" spans="1:43" x14ac:dyDescent="0.35">
      <c r="A5" s="5">
        <v>1</v>
      </c>
      <c r="C5">
        <f>VLOOKUP($A5+13*C$4-13,$J$5:$AQ$52,2+$B4)</f>
        <v>718</v>
      </c>
      <c r="D5">
        <f>VLOOKUP($A5+13*D$4-13,$J$5:$AQ$52,2+$B4)</f>
        <v>4705</v>
      </c>
      <c r="E5">
        <f>VLOOKUP($A5+13*E$4-13,$J$5:$AQ$52,2+$B4)</f>
        <v>159</v>
      </c>
      <c r="F5">
        <f>VLOOKUP($A5+13*F$4-13,$J$5:$AQ$52,2+$B4)</f>
        <v>6340</v>
      </c>
      <c r="J5" s="154">
        <v>1</v>
      </c>
      <c r="K5" t="s">
        <v>229</v>
      </c>
      <c r="L5">
        <v>718</v>
      </c>
      <c r="M5">
        <v>386</v>
      </c>
      <c r="N5">
        <v>371</v>
      </c>
      <c r="O5">
        <v>667</v>
      </c>
      <c r="P5">
        <v>647</v>
      </c>
      <c r="Q5">
        <v>710</v>
      </c>
      <c r="R5">
        <v>802</v>
      </c>
      <c r="S5">
        <v>1189</v>
      </c>
      <c r="T5">
        <v>384</v>
      </c>
      <c r="U5">
        <v>1008</v>
      </c>
      <c r="V5">
        <v>697</v>
      </c>
      <c r="W5">
        <v>821</v>
      </c>
      <c r="X5">
        <v>721</v>
      </c>
      <c r="Y5">
        <v>702</v>
      </c>
      <c r="Z5">
        <v>311</v>
      </c>
      <c r="AA5">
        <v>1018</v>
      </c>
      <c r="AB5">
        <v>663</v>
      </c>
      <c r="AC5">
        <v>3849</v>
      </c>
      <c r="AD5">
        <v>694</v>
      </c>
      <c r="AE5">
        <v>454</v>
      </c>
      <c r="AF5">
        <v>784</v>
      </c>
      <c r="AG5">
        <v>820</v>
      </c>
      <c r="AH5">
        <v>775</v>
      </c>
      <c r="AI5">
        <v>311</v>
      </c>
      <c r="AJ5">
        <v>1112</v>
      </c>
      <c r="AK5">
        <v>779</v>
      </c>
      <c r="AL5">
        <v>444</v>
      </c>
      <c r="AM5">
        <v>641</v>
      </c>
      <c r="AN5">
        <v>682</v>
      </c>
      <c r="AO5">
        <v>1200</v>
      </c>
      <c r="AP5">
        <v>492</v>
      </c>
      <c r="AQ5">
        <v>737</v>
      </c>
    </row>
    <row r="6" spans="1:43" x14ac:dyDescent="0.35">
      <c r="A6" s="5">
        <v>2</v>
      </c>
      <c r="C6">
        <f>VLOOKUP($A6+13*C$4-13,$J$5:$AQ$52,2+$B4)</f>
        <v>628</v>
      </c>
      <c r="D6">
        <f>VLOOKUP($A6+13*D$4-13,$J$5:$AQ$52,2+$B4)</f>
        <v>4677</v>
      </c>
      <c r="E6">
        <f>VLOOKUP($A6+13*E$4-13,$J$5:$AQ$52,2+$B4)</f>
        <v>177</v>
      </c>
      <c r="F6">
        <f>VLOOKUP($A6+13*F$4-13,$J$5:$AQ$52,2+$B4)</f>
        <v>6458</v>
      </c>
      <c r="J6" s="154">
        <v>2</v>
      </c>
      <c r="K6" t="s">
        <v>230</v>
      </c>
      <c r="L6">
        <v>628</v>
      </c>
      <c r="M6">
        <v>432</v>
      </c>
      <c r="N6">
        <v>395</v>
      </c>
      <c r="O6">
        <v>895</v>
      </c>
      <c r="P6">
        <v>671</v>
      </c>
      <c r="Q6">
        <v>664</v>
      </c>
      <c r="R6">
        <v>816</v>
      </c>
      <c r="S6">
        <v>1262</v>
      </c>
      <c r="T6">
        <v>370</v>
      </c>
      <c r="U6">
        <v>1149</v>
      </c>
      <c r="V6">
        <v>676</v>
      </c>
      <c r="W6">
        <v>745</v>
      </c>
      <c r="X6">
        <v>648</v>
      </c>
      <c r="Y6">
        <v>643</v>
      </c>
      <c r="Z6">
        <v>282</v>
      </c>
      <c r="AA6">
        <v>1118</v>
      </c>
      <c r="AB6">
        <v>812</v>
      </c>
      <c r="AC6">
        <v>3619</v>
      </c>
      <c r="AD6">
        <v>662</v>
      </c>
      <c r="AE6">
        <v>533</v>
      </c>
      <c r="AF6">
        <v>752</v>
      </c>
      <c r="AG6">
        <v>713</v>
      </c>
      <c r="AH6">
        <v>662</v>
      </c>
      <c r="AI6">
        <v>259</v>
      </c>
      <c r="AJ6">
        <v>1188</v>
      </c>
      <c r="AK6">
        <v>889</v>
      </c>
      <c r="AL6">
        <v>570</v>
      </c>
      <c r="AM6">
        <v>710</v>
      </c>
      <c r="AN6">
        <v>599</v>
      </c>
      <c r="AO6">
        <v>1388</v>
      </c>
      <c r="AP6">
        <v>561</v>
      </c>
      <c r="AQ6">
        <v>755</v>
      </c>
    </row>
    <row r="7" spans="1:43" x14ac:dyDescent="0.35">
      <c r="A7" s="5">
        <v>3</v>
      </c>
      <c r="C7">
        <f>VLOOKUP($A7+13*C$4-13,$J$5:$AQ$52,2+$B4)</f>
        <v>643</v>
      </c>
      <c r="D7">
        <f>VLOOKUP($A7+13*D$4-13,$J$5:$AQ$52,2+$B4)</f>
        <v>4458</v>
      </c>
      <c r="E7">
        <f>VLOOKUP($A7+13*E$4-13,$J$5:$AQ$52,2+$B4)</f>
        <v>168</v>
      </c>
      <c r="F7">
        <f>VLOOKUP($A7+13*F$4-13,$J$5:$AQ$52,2+$B4)</f>
        <v>6167</v>
      </c>
      <c r="J7" s="154">
        <v>3</v>
      </c>
      <c r="K7" t="s">
        <v>231</v>
      </c>
      <c r="L7">
        <v>643</v>
      </c>
      <c r="M7">
        <v>477</v>
      </c>
      <c r="N7">
        <v>377</v>
      </c>
      <c r="O7">
        <v>926</v>
      </c>
      <c r="P7">
        <v>795</v>
      </c>
      <c r="Q7">
        <v>767</v>
      </c>
      <c r="R7">
        <v>867</v>
      </c>
      <c r="S7">
        <v>1147</v>
      </c>
      <c r="T7">
        <v>497</v>
      </c>
      <c r="U7">
        <v>1295</v>
      </c>
      <c r="V7">
        <v>873</v>
      </c>
      <c r="W7">
        <v>797</v>
      </c>
      <c r="X7">
        <v>782</v>
      </c>
      <c r="Y7">
        <v>709</v>
      </c>
      <c r="Z7">
        <v>293</v>
      </c>
      <c r="AA7">
        <v>1006</v>
      </c>
      <c r="AB7">
        <v>769</v>
      </c>
      <c r="AC7">
        <v>3651</v>
      </c>
      <c r="AD7">
        <v>893</v>
      </c>
      <c r="AE7">
        <v>490</v>
      </c>
      <c r="AF7">
        <v>767</v>
      </c>
      <c r="AG7">
        <v>667</v>
      </c>
      <c r="AH7">
        <v>715</v>
      </c>
      <c r="AI7">
        <v>337</v>
      </c>
      <c r="AJ7">
        <v>1079</v>
      </c>
      <c r="AK7">
        <v>1006</v>
      </c>
      <c r="AL7">
        <v>455</v>
      </c>
      <c r="AM7">
        <v>799</v>
      </c>
      <c r="AN7">
        <v>798</v>
      </c>
      <c r="AO7">
        <v>1308</v>
      </c>
      <c r="AP7">
        <v>502</v>
      </c>
      <c r="AQ7">
        <v>799</v>
      </c>
    </row>
    <row r="8" spans="1:43" x14ac:dyDescent="0.35">
      <c r="A8" s="5">
        <v>4</v>
      </c>
      <c r="C8">
        <f>VLOOKUP($A8+13*C$4-13,$J$5:$AQ$52,2+$B4)</f>
        <v>552</v>
      </c>
      <c r="D8">
        <f>VLOOKUP($A8+13*D$4-13,$J$5:$AQ$52,2+$B4)</f>
        <v>3895</v>
      </c>
      <c r="E8">
        <f>VLOOKUP($A8+13*E$4-13,$J$5:$AQ$52,2+$B4)</f>
        <v>135</v>
      </c>
      <c r="F8">
        <f>VLOOKUP($A8+13*F$4-13,$J$5:$AQ$52,2+$B4)</f>
        <v>5355</v>
      </c>
      <c r="J8" s="154">
        <v>4</v>
      </c>
      <c r="K8" t="s">
        <v>232</v>
      </c>
      <c r="L8">
        <v>552</v>
      </c>
      <c r="M8">
        <v>476</v>
      </c>
      <c r="N8">
        <v>385</v>
      </c>
      <c r="O8">
        <v>844</v>
      </c>
      <c r="P8">
        <v>874</v>
      </c>
      <c r="Q8">
        <v>813</v>
      </c>
      <c r="R8">
        <v>851</v>
      </c>
      <c r="S8">
        <v>1145</v>
      </c>
      <c r="T8">
        <v>454</v>
      </c>
      <c r="U8">
        <v>1272</v>
      </c>
      <c r="V8">
        <v>791</v>
      </c>
      <c r="W8">
        <v>872</v>
      </c>
      <c r="X8">
        <v>621</v>
      </c>
      <c r="Y8">
        <v>706</v>
      </c>
      <c r="Z8">
        <v>333</v>
      </c>
      <c r="AA8">
        <v>925</v>
      </c>
      <c r="AB8">
        <v>596</v>
      </c>
      <c r="AC8">
        <v>3328</v>
      </c>
      <c r="AD8">
        <v>802</v>
      </c>
      <c r="AE8">
        <v>479</v>
      </c>
      <c r="AF8">
        <v>751</v>
      </c>
      <c r="AG8">
        <v>711</v>
      </c>
      <c r="AH8">
        <v>816</v>
      </c>
      <c r="AI8">
        <v>331</v>
      </c>
      <c r="AJ8">
        <v>1148</v>
      </c>
      <c r="AK8">
        <v>921</v>
      </c>
      <c r="AL8">
        <v>454</v>
      </c>
      <c r="AM8">
        <v>690</v>
      </c>
      <c r="AN8">
        <v>561</v>
      </c>
      <c r="AO8">
        <v>1559</v>
      </c>
      <c r="AP8">
        <v>452</v>
      </c>
      <c r="AQ8">
        <v>777</v>
      </c>
    </row>
    <row r="9" spans="1:43" x14ac:dyDescent="0.35">
      <c r="A9" s="5">
        <v>5</v>
      </c>
      <c r="C9">
        <f>VLOOKUP($A9+13*C$4-13,$J$5:$AQ$52,2+$B4)</f>
        <v>626</v>
      </c>
      <c r="D9">
        <f>VLOOKUP($A9+13*D$4-13,$J$5:$AQ$52,2+$B4)</f>
        <v>3909</v>
      </c>
      <c r="E9">
        <f>VLOOKUP($A9+13*E$4-13,$J$5:$AQ$52,2+$B4)</f>
        <v>130</v>
      </c>
      <c r="F9">
        <f>VLOOKUP($A9+13*F$4-13,$J$5:$AQ$52,2+$B4)</f>
        <v>5445</v>
      </c>
      <c r="J9" s="154">
        <v>5</v>
      </c>
      <c r="K9" t="s">
        <v>233</v>
      </c>
      <c r="L9">
        <v>626</v>
      </c>
      <c r="M9">
        <v>416</v>
      </c>
      <c r="N9">
        <v>328</v>
      </c>
      <c r="O9">
        <v>869</v>
      </c>
      <c r="P9">
        <v>985</v>
      </c>
      <c r="Q9">
        <v>770</v>
      </c>
      <c r="R9">
        <v>817</v>
      </c>
      <c r="S9">
        <v>1226</v>
      </c>
      <c r="T9">
        <v>414</v>
      </c>
      <c r="U9">
        <v>1340</v>
      </c>
      <c r="V9">
        <v>739</v>
      </c>
      <c r="W9">
        <v>924</v>
      </c>
      <c r="X9">
        <v>661</v>
      </c>
      <c r="Y9">
        <v>584</v>
      </c>
      <c r="Z9">
        <v>303</v>
      </c>
      <c r="AA9">
        <v>1067</v>
      </c>
      <c r="AB9">
        <v>595</v>
      </c>
      <c r="AC9">
        <v>3468</v>
      </c>
      <c r="AD9">
        <v>790</v>
      </c>
      <c r="AE9">
        <v>475</v>
      </c>
      <c r="AF9">
        <v>797</v>
      </c>
      <c r="AG9">
        <v>756</v>
      </c>
      <c r="AH9">
        <v>739</v>
      </c>
      <c r="AI9">
        <v>418</v>
      </c>
      <c r="AJ9">
        <v>1270</v>
      </c>
      <c r="AK9">
        <v>960</v>
      </c>
      <c r="AL9">
        <v>468</v>
      </c>
      <c r="AM9">
        <v>673</v>
      </c>
      <c r="AN9">
        <v>662</v>
      </c>
      <c r="AO9">
        <v>1554</v>
      </c>
      <c r="AP9">
        <v>407</v>
      </c>
      <c r="AQ9">
        <v>790</v>
      </c>
    </row>
    <row r="10" spans="1:43" x14ac:dyDescent="0.35">
      <c r="A10" s="5">
        <v>6</v>
      </c>
      <c r="C10">
        <f>VLOOKUP($A10+13*C$4-13,$J$5:$AQ$52,2+$B4)</f>
        <v>775</v>
      </c>
      <c r="D10">
        <f>VLOOKUP($A10+13*D$4-13,$J$5:$AQ$52,2+$B4)</f>
        <v>3927</v>
      </c>
      <c r="E10">
        <f>VLOOKUP($A10+13*E$4-13,$J$5:$AQ$52,2+$B4)</f>
        <v>174</v>
      </c>
      <c r="F10">
        <f>VLOOKUP($A10+13*F$4-13,$J$5:$AQ$52,2+$B4)</f>
        <v>5656</v>
      </c>
      <c r="J10" s="154">
        <v>6</v>
      </c>
      <c r="K10" t="s">
        <v>234</v>
      </c>
      <c r="L10">
        <v>775</v>
      </c>
      <c r="M10">
        <v>336</v>
      </c>
      <c r="N10">
        <v>302</v>
      </c>
      <c r="O10">
        <v>863</v>
      </c>
      <c r="P10">
        <v>1140</v>
      </c>
      <c r="Q10">
        <v>842</v>
      </c>
      <c r="R10">
        <v>846</v>
      </c>
      <c r="S10">
        <v>1223</v>
      </c>
      <c r="T10">
        <v>481</v>
      </c>
      <c r="U10">
        <v>1370</v>
      </c>
      <c r="V10">
        <v>762</v>
      </c>
      <c r="W10">
        <v>1076</v>
      </c>
      <c r="X10">
        <v>588</v>
      </c>
      <c r="Y10">
        <v>549</v>
      </c>
      <c r="Z10">
        <v>328</v>
      </c>
      <c r="AA10">
        <v>1040</v>
      </c>
      <c r="AB10">
        <v>628</v>
      </c>
      <c r="AC10">
        <v>3496</v>
      </c>
      <c r="AD10">
        <v>826</v>
      </c>
      <c r="AE10">
        <v>434</v>
      </c>
      <c r="AF10">
        <v>784</v>
      </c>
      <c r="AG10">
        <v>798</v>
      </c>
      <c r="AH10">
        <v>741</v>
      </c>
      <c r="AI10">
        <v>376</v>
      </c>
      <c r="AJ10">
        <v>1160</v>
      </c>
      <c r="AK10">
        <v>883</v>
      </c>
      <c r="AL10">
        <v>427</v>
      </c>
      <c r="AM10">
        <v>822</v>
      </c>
      <c r="AN10">
        <v>759</v>
      </c>
      <c r="AO10">
        <v>1296</v>
      </c>
      <c r="AP10">
        <v>469</v>
      </c>
      <c r="AQ10">
        <v>808</v>
      </c>
    </row>
    <row r="11" spans="1:43" x14ac:dyDescent="0.35">
      <c r="A11" s="5">
        <v>7</v>
      </c>
      <c r="C11">
        <f>VLOOKUP($A11+13*C$4-13,$J$5:$AQ$52,2+$B4)</f>
        <v>692</v>
      </c>
      <c r="D11">
        <f>VLOOKUP($A11+13*D$4-13,$J$5:$AQ$52,2+$B4)</f>
        <v>3475</v>
      </c>
      <c r="E11">
        <f>VLOOKUP($A11+13*E$4-13,$J$5:$AQ$52,2+$B4)</f>
        <v>170</v>
      </c>
      <c r="F11">
        <f>VLOOKUP($A11+13*F$4-13,$J$5:$AQ$52,2+$B4)</f>
        <v>5163</v>
      </c>
      <c r="J11" s="154">
        <v>7</v>
      </c>
      <c r="K11" t="s">
        <v>235</v>
      </c>
      <c r="L11">
        <v>692</v>
      </c>
      <c r="M11">
        <v>388</v>
      </c>
      <c r="N11">
        <v>359</v>
      </c>
      <c r="O11">
        <v>1041</v>
      </c>
      <c r="P11">
        <v>815</v>
      </c>
      <c r="Q11">
        <v>887</v>
      </c>
      <c r="R11">
        <v>815</v>
      </c>
      <c r="S11">
        <v>1156</v>
      </c>
      <c r="T11">
        <v>463</v>
      </c>
      <c r="U11">
        <v>1603</v>
      </c>
      <c r="V11">
        <v>819</v>
      </c>
      <c r="W11">
        <v>1130</v>
      </c>
      <c r="X11">
        <v>725</v>
      </c>
      <c r="Y11">
        <v>612</v>
      </c>
      <c r="Z11">
        <v>313</v>
      </c>
      <c r="AA11">
        <v>1138</v>
      </c>
      <c r="AB11">
        <v>720</v>
      </c>
      <c r="AC11">
        <v>3489</v>
      </c>
      <c r="AD11">
        <v>1065</v>
      </c>
      <c r="AE11">
        <v>410</v>
      </c>
      <c r="AF11">
        <v>801</v>
      </c>
      <c r="AG11">
        <v>837</v>
      </c>
      <c r="AH11">
        <v>729</v>
      </c>
      <c r="AI11">
        <v>395</v>
      </c>
      <c r="AJ11">
        <v>1158</v>
      </c>
      <c r="AK11">
        <v>913</v>
      </c>
      <c r="AL11">
        <v>430</v>
      </c>
      <c r="AM11">
        <v>748</v>
      </c>
      <c r="AN11">
        <v>859</v>
      </c>
      <c r="AO11">
        <v>1196</v>
      </c>
      <c r="AP11">
        <v>544</v>
      </c>
      <c r="AQ11">
        <v>845</v>
      </c>
    </row>
    <row r="12" spans="1:43" x14ac:dyDescent="0.35">
      <c r="A12" s="5">
        <v>8</v>
      </c>
      <c r="C12">
        <f>VLOOKUP($A12+13*C$4-13,$J$5:$AQ$52,2+$B4)</f>
        <v>854</v>
      </c>
      <c r="D12">
        <f>VLOOKUP($A12+13*D$4-13,$J$5:$AQ$52,2+$B4)</f>
        <v>3591</v>
      </c>
      <c r="E12">
        <f>VLOOKUP($A12+13*E$4-13,$J$5:$AQ$52,2+$B4)</f>
        <v>263</v>
      </c>
      <c r="F12">
        <f>VLOOKUP($A12+13*F$4-13,$J$5:$AQ$52,2+$B4)</f>
        <v>5825</v>
      </c>
      <c r="J12" s="154">
        <v>8</v>
      </c>
      <c r="K12" t="s">
        <v>236</v>
      </c>
      <c r="L12">
        <v>854</v>
      </c>
      <c r="M12">
        <v>388</v>
      </c>
      <c r="N12">
        <v>357</v>
      </c>
      <c r="O12">
        <v>1124</v>
      </c>
      <c r="P12">
        <v>1119</v>
      </c>
      <c r="Q12">
        <v>987</v>
      </c>
      <c r="R12">
        <v>906</v>
      </c>
      <c r="S12">
        <v>1400</v>
      </c>
      <c r="T12">
        <v>408</v>
      </c>
      <c r="U12">
        <v>1560</v>
      </c>
      <c r="V12">
        <v>853</v>
      </c>
      <c r="W12">
        <v>1358</v>
      </c>
      <c r="X12">
        <v>798</v>
      </c>
      <c r="Y12">
        <v>678</v>
      </c>
      <c r="Z12">
        <v>363</v>
      </c>
      <c r="AA12">
        <v>1165</v>
      </c>
      <c r="AB12">
        <v>616</v>
      </c>
      <c r="AC12">
        <v>3396</v>
      </c>
      <c r="AD12">
        <v>1131</v>
      </c>
      <c r="AE12">
        <v>525</v>
      </c>
      <c r="AF12">
        <v>796</v>
      </c>
      <c r="AG12">
        <v>907</v>
      </c>
      <c r="AH12">
        <v>788</v>
      </c>
      <c r="AI12">
        <v>510</v>
      </c>
      <c r="AJ12">
        <v>1337</v>
      </c>
      <c r="AK12">
        <v>992</v>
      </c>
      <c r="AL12">
        <v>462</v>
      </c>
      <c r="AM12">
        <v>929</v>
      </c>
      <c r="AN12">
        <v>791</v>
      </c>
      <c r="AO12">
        <v>1443</v>
      </c>
      <c r="AP12">
        <v>572</v>
      </c>
      <c r="AQ12">
        <v>921</v>
      </c>
    </row>
    <row r="13" spans="1:43" x14ac:dyDescent="0.35">
      <c r="A13" s="5">
        <v>9</v>
      </c>
      <c r="C13">
        <f>VLOOKUP($A13+13*C$4-13,$J$5:$AQ$52,2+$B4)</f>
        <v>813</v>
      </c>
      <c r="D13">
        <f>VLOOKUP($A13+13*D$4-13,$J$5:$AQ$52,2+$B4)</f>
        <v>3260</v>
      </c>
      <c r="E13">
        <f>VLOOKUP($A13+13*E$4-13,$J$5:$AQ$52,2+$B4)</f>
        <v>265</v>
      </c>
      <c r="F13">
        <f>VLOOKUP($A13+13*F$4-13,$J$5:$AQ$52,2+$B4)</f>
        <v>5832</v>
      </c>
      <c r="J13" s="154">
        <v>9</v>
      </c>
      <c r="K13" t="s">
        <v>237</v>
      </c>
      <c r="L13">
        <v>813</v>
      </c>
      <c r="M13">
        <v>400</v>
      </c>
      <c r="N13">
        <v>391</v>
      </c>
      <c r="O13">
        <v>1232</v>
      </c>
      <c r="P13">
        <v>1008</v>
      </c>
      <c r="Q13">
        <v>1004</v>
      </c>
      <c r="R13">
        <v>1035</v>
      </c>
      <c r="S13">
        <v>1440</v>
      </c>
      <c r="T13">
        <v>443</v>
      </c>
      <c r="U13">
        <v>1625</v>
      </c>
      <c r="V13">
        <v>906</v>
      </c>
      <c r="W13">
        <v>1331</v>
      </c>
      <c r="X13">
        <v>812</v>
      </c>
      <c r="Y13">
        <v>779</v>
      </c>
      <c r="Z13">
        <v>393</v>
      </c>
      <c r="AA13">
        <v>1277</v>
      </c>
      <c r="AB13">
        <v>744</v>
      </c>
      <c r="AC13">
        <v>3212</v>
      </c>
      <c r="AD13">
        <v>1214</v>
      </c>
      <c r="AE13">
        <v>511</v>
      </c>
      <c r="AF13">
        <v>780</v>
      </c>
      <c r="AG13">
        <v>893</v>
      </c>
      <c r="AH13">
        <v>899</v>
      </c>
      <c r="AI13">
        <v>500</v>
      </c>
      <c r="AJ13">
        <v>1268</v>
      </c>
      <c r="AK13">
        <v>855</v>
      </c>
      <c r="AL13">
        <v>503</v>
      </c>
      <c r="AM13">
        <v>1009</v>
      </c>
      <c r="AN13">
        <v>824</v>
      </c>
      <c r="AO13">
        <v>1468</v>
      </c>
      <c r="AP13">
        <v>642</v>
      </c>
      <c r="AQ13">
        <v>953</v>
      </c>
    </row>
    <row r="14" spans="1:43" x14ac:dyDescent="0.35">
      <c r="J14" s="154">
        <v>10</v>
      </c>
    </row>
    <row r="15" spans="1:43" x14ac:dyDescent="0.35">
      <c r="J15" s="154">
        <v>11</v>
      </c>
    </row>
    <row r="16" spans="1:43" x14ac:dyDescent="0.35">
      <c r="J16" s="154">
        <v>12</v>
      </c>
      <c r="K16" t="s">
        <v>238</v>
      </c>
      <c r="L16">
        <v>4</v>
      </c>
      <c r="M16">
        <v>7</v>
      </c>
      <c r="N16">
        <v>9</v>
      </c>
      <c r="O16">
        <v>10</v>
      </c>
      <c r="P16">
        <v>13</v>
      </c>
      <c r="Q16">
        <v>14</v>
      </c>
      <c r="R16">
        <v>18</v>
      </c>
      <c r="S16">
        <v>20</v>
      </c>
      <c r="T16">
        <v>22</v>
      </c>
      <c r="U16">
        <v>26</v>
      </c>
      <c r="V16">
        <v>31</v>
      </c>
      <c r="W16">
        <v>33</v>
      </c>
      <c r="X16">
        <v>35</v>
      </c>
      <c r="Y16">
        <v>36</v>
      </c>
      <c r="Z16">
        <v>40</v>
      </c>
      <c r="AA16">
        <v>42</v>
      </c>
      <c r="AB16">
        <v>43</v>
      </c>
      <c r="AC16">
        <v>44</v>
      </c>
      <c r="AD16">
        <v>45</v>
      </c>
      <c r="AE16">
        <v>49</v>
      </c>
      <c r="AF16">
        <v>50</v>
      </c>
      <c r="AG16">
        <v>52</v>
      </c>
      <c r="AH16">
        <v>53</v>
      </c>
      <c r="AI16">
        <v>57</v>
      </c>
      <c r="AJ16">
        <v>59</v>
      </c>
      <c r="AK16">
        <v>64</v>
      </c>
      <c r="AL16">
        <v>73</v>
      </c>
      <c r="AM16">
        <v>74</v>
      </c>
      <c r="AN16">
        <v>76</v>
      </c>
      <c r="AO16">
        <v>77</v>
      </c>
      <c r="AP16">
        <v>78</v>
      </c>
      <c r="AQ16">
        <v>81</v>
      </c>
    </row>
    <row r="17" spans="1:43" x14ac:dyDescent="0.35">
      <c r="J17" s="154">
        <v>13</v>
      </c>
      <c r="L17" t="s">
        <v>195</v>
      </c>
      <c r="M17" t="s">
        <v>197</v>
      </c>
      <c r="N17" t="s">
        <v>198</v>
      </c>
      <c r="O17" t="s">
        <v>199</v>
      </c>
      <c r="P17" t="s">
        <v>200</v>
      </c>
      <c r="Q17" t="s">
        <v>201</v>
      </c>
      <c r="R17" t="s">
        <v>202</v>
      </c>
      <c r="S17" t="s">
        <v>203</v>
      </c>
      <c r="T17" t="s">
        <v>204</v>
      </c>
      <c r="U17" t="s">
        <v>205</v>
      </c>
      <c r="V17" t="s">
        <v>206</v>
      </c>
      <c r="W17" t="s">
        <v>207</v>
      </c>
      <c r="X17" t="s">
        <v>208</v>
      </c>
      <c r="Y17" t="s">
        <v>209</v>
      </c>
      <c r="Z17" t="s">
        <v>210</v>
      </c>
      <c r="AA17" t="s">
        <v>211</v>
      </c>
      <c r="AB17" t="s">
        <v>212</v>
      </c>
      <c r="AC17" t="s">
        <v>213</v>
      </c>
      <c r="AD17" t="s">
        <v>214</v>
      </c>
      <c r="AE17" t="s">
        <v>215</v>
      </c>
      <c r="AF17" t="s">
        <v>216</v>
      </c>
      <c r="AG17" t="s">
        <v>217</v>
      </c>
      <c r="AH17" t="s">
        <v>218</v>
      </c>
      <c r="AI17" t="s">
        <v>219</v>
      </c>
      <c r="AJ17" t="s">
        <v>220</v>
      </c>
      <c r="AK17" t="s">
        <v>221</v>
      </c>
      <c r="AL17" t="s">
        <v>222</v>
      </c>
      <c r="AM17" t="s">
        <v>223</v>
      </c>
      <c r="AN17" t="s">
        <v>224</v>
      </c>
      <c r="AO17" t="s">
        <v>225</v>
      </c>
      <c r="AP17" t="s">
        <v>226</v>
      </c>
      <c r="AQ17" t="s">
        <v>228</v>
      </c>
    </row>
    <row r="18" spans="1:43" x14ac:dyDescent="0.35">
      <c r="J18" s="154">
        <v>14</v>
      </c>
      <c r="K18" t="s">
        <v>229</v>
      </c>
      <c r="L18">
        <v>4705</v>
      </c>
      <c r="M18">
        <v>3475</v>
      </c>
      <c r="N18">
        <v>4200</v>
      </c>
      <c r="O18">
        <v>5838</v>
      </c>
      <c r="P18">
        <v>4378</v>
      </c>
      <c r="Q18">
        <v>4325</v>
      </c>
      <c r="R18">
        <v>7445</v>
      </c>
      <c r="S18">
        <v>6314</v>
      </c>
      <c r="T18">
        <v>4293</v>
      </c>
      <c r="U18">
        <v>6705</v>
      </c>
      <c r="V18">
        <v>5106</v>
      </c>
      <c r="W18">
        <v>5580</v>
      </c>
      <c r="X18">
        <v>5306</v>
      </c>
      <c r="Y18">
        <v>4426</v>
      </c>
      <c r="Z18">
        <v>2675</v>
      </c>
      <c r="AA18">
        <v>12997</v>
      </c>
      <c r="AB18">
        <v>5508</v>
      </c>
      <c r="AC18">
        <v>38291</v>
      </c>
      <c r="AD18">
        <v>4983</v>
      </c>
      <c r="AE18">
        <v>4455</v>
      </c>
      <c r="AF18">
        <v>6458</v>
      </c>
      <c r="AG18">
        <v>5825</v>
      </c>
      <c r="AH18">
        <v>4467</v>
      </c>
      <c r="AI18">
        <v>2156</v>
      </c>
      <c r="AJ18">
        <v>10238</v>
      </c>
      <c r="AK18">
        <v>10773</v>
      </c>
      <c r="AL18">
        <v>4495</v>
      </c>
      <c r="AM18">
        <v>4735</v>
      </c>
      <c r="AN18">
        <v>4989</v>
      </c>
      <c r="AO18">
        <v>15413</v>
      </c>
      <c r="AP18">
        <v>3570</v>
      </c>
      <c r="AQ18">
        <v>6069</v>
      </c>
    </row>
    <row r="19" spans="1:43" x14ac:dyDescent="0.35">
      <c r="J19" s="154">
        <v>15</v>
      </c>
      <c r="K19" t="s">
        <v>230</v>
      </c>
      <c r="L19">
        <v>4677</v>
      </c>
      <c r="M19">
        <v>3602</v>
      </c>
      <c r="N19">
        <v>4081</v>
      </c>
      <c r="O19">
        <v>6280</v>
      </c>
      <c r="P19">
        <v>4085</v>
      </c>
      <c r="Q19">
        <v>4176</v>
      </c>
      <c r="R19">
        <v>7632</v>
      </c>
      <c r="S19">
        <v>7348</v>
      </c>
      <c r="T19">
        <v>4376</v>
      </c>
      <c r="U19">
        <v>7467</v>
      </c>
      <c r="V19">
        <v>5376</v>
      </c>
      <c r="W19">
        <v>5735</v>
      </c>
      <c r="X19">
        <v>5188</v>
      </c>
      <c r="Y19">
        <v>4801</v>
      </c>
      <c r="Z19">
        <v>2449</v>
      </c>
      <c r="AA19">
        <v>9993</v>
      </c>
      <c r="AB19">
        <v>5066</v>
      </c>
      <c r="AC19">
        <v>31495</v>
      </c>
      <c r="AD19">
        <v>4568</v>
      </c>
      <c r="AE19">
        <v>4648</v>
      </c>
      <c r="AF19">
        <v>5993</v>
      </c>
      <c r="AG19">
        <v>5873</v>
      </c>
      <c r="AH19">
        <v>4682</v>
      </c>
      <c r="AI19">
        <v>1958</v>
      </c>
      <c r="AJ19">
        <v>10241</v>
      </c>
      <c r="AK19">
        <v>9839</v>
      </c>
      <c r="AL19">
        <v>4106</v>
      </c>
      <c r="AM19">
        <v>4631</v>
      </c>
      <c r="AN19">
        <v>4767</v>
      </c>
      <c r="AO19">
        <v>13487</v>
      </c>
      <c r="AP19">
        <v>3231</v>
      </c>
      <c r="AQ19">
        <v>5889</v>
      </c>
    </row>
    <row r="20" spans="1:43" x14ac:dyDescent="0.35">
      <c r="J20" s="154">
        <v>16</v>
      </c>
      <c r="K20" t="s">
        <v>231</v>
      </c>
      <c r="L20">
        <v>4458</v>
      </c>
      <c r="M20">
        <v>3616</v>
      </c>
      <c r="N20">
        <v>4474</v>
      </c>
      <c r="O20">
        <v>6006</v>
      </c>
      <c r="P20">
        <v>4693</v>
      </c>
      <c r="Q20">
        <v>4478</v>
      </c>
      <c r="R20">
        <v>7021</v>
      </c>
      <c r="S20">
        <v>7360</v>
      </c>
      <c r="T20">
        <v>3866</v>
      </c>
      <c r="U20">
        <v>6750</v>
      </c>
      <c r="V20">
        <v>5391</v>
      </c>
      <c r="W20">
        <v>5809</v>
      </c>
      <c r="X20">
        <v>4909</v>
      </c>
      <c r="Y20">
        <v>4735</v>
      </c>
      <c r="Z20">
        <v>2326</v>
      </c>
      <c r="AA20">
        <v>8994</v>
      </c>
      <c r="AB20">
        <v>5052</v>
      </c>
      <c r="AC20">
        <v>29980</v>
      </c>
      <c r="AD20">
        <v>4435</v>
      </c>
      <c r="AE20">
        <v>3896</v>
      </c>
      <c r="AF20">
        <v>6007</v>
      </c>
      <c r="AG20">
        <v>5997</v>
      </c>
      <c r="AH20">
        <v>4274</v>
      </c>
      <c r="AI20">
        <v>2069</v>
      </c>
      <c r="AJ20">
        <v>9878</v>
      </c>
      <c r="AK20">
        <v>9674</v>
      </c>
      <c r="AL20">
        <v>3726</v>
      </c>
      <c r="AM20">
        <v>5252</v>
      </c>
      <c r="AN20">
        <v>7093</v>
      </c>
      <c r="AO20">
        <v>14380</v>
      </c>
      <c r="AP20">
        <v>3232</v>
      </c>
      <c r="AQ20">
        <v>5911</v>
      </c>
    </row>
    <row r="21" spans="1:43" x14ac:dyDescent="0.35">
      <c r="J21" s="154">
        <v>17</v>
      </c>
      <c r="K21" t="s">
        <v>232</v>
      </c>
      <c r="L21">
        <v>3895</v>
      </c>
      <c r="M21">
        <v>3451</v>
      </c>
      <c r="N21">
        <v>3747</v>
      </c>
      <c r="O21">
        <v>6759</v>
      </c>
      <c r="P21">
        <v>4647</v>
      </c>
      <c r="Q21">
        <v>4746</v>
      </c>
      <c r="R21">
        <v>7255</v>
      </c>
      <c r="S21">
        <v>6586</v>
      </c>
      <c r="T21">
        <v>3483</v>
      </c>
      <c r="U21">
        <v>6476</v>
      </c>
      <c r="V21">
        <v>6407</v>
      </c>
      <c r="W21">
        <v>6084</v>
      </c>
      <c r="X21">
        <v>4385</v>
      </c>
      <c r="Y21">
        <v>4220</v>
      </c>
      <c r="Z21">
        <v>2259</v>
      </c>
      <c r="AA21">
        <v>9777</v>
      </c>
      <c r="AB21">
        <v>5009</v>
      </c>
      <c r="AC21">
        <v>26066</v>
      </c>
      <c r="AD21">
        <v>4697</v>
      </c>
      <c r="AE21">
        <v>4025</v>
      </c>
      <c r="AF21">
        <v>5900</v>
      </c>
      <c r="AG21">
        <v>5878</v>
      </c>
      <c r="AH21">
        <v>4492</v>
      </c>
      <c r="AI21">
        <v>1759</v>
      </c>
      <c r="AJ21">
        <v>9118</v>
      </c>
      <c r="AK21">
        <v>8129</v>
      </c>
      <c r="AL21">
        <v>3815</v>
      </c>
      <c r="AM21">
        <v>5193</v>
      </c>
      <c r="AN21">
        <v>5267</v>
      </c>
      <c r="AO21">
        <v>14096</v>
      </c>
      <c r="AP21">
        <v>2900</v>
      </c>
      <c r="AQ21">
        <v>5717</v>
      </c>
    </row>
    <row r="22" spans="1:43" x14ac:dyDescent="0.35">
      <c r="J22" s="154">
        <v>18</v>
      </c>
      <c r="K22" t="s">
        <v>233</v>
      </c>
      <c r="L22">
        <v>3909</v>
      </c>
      <c r="M22">
        <v>3158</v>
      </c>
      <c r="N22">
        <v>3588</v>
      </c>
      <c r="O22">
        <v>5975</v>
      </c>
      <c r="P22">
        <v>4798</v>
      </c>
      <c r="Q22">
        <v>4221</v>
      </c>
      <c r="R22">
        <v>6990</v>
      </c>
      <c r="S22">
        <v>7334</v>
      </c>
      <c r="T22">
        <v>3343</v>
      </c>
      <c r="U22">
        <v>6445</v>
      </c>
      <c r="V22">
        <v>5281</v>
      </c>
      <c r="W22">
        <v>5353</v>
      </c>
      <c r="X22">
        <v>5271</v>
      </c>
      <c r="Y22">
        <v>4086</v>
      </c>
      <c r="Z22">
        <v>2544</v>
      </c>
      <c r="AA22">
        <v>8853</v>
      </c>
      <c r="AB22">
        <v>4455</v>
      </c>
      <c r="AC22">
        <v>25505</v>
      </c>
      <c r="AD22">
        <v>4404</v>
      </c>
      <c r="AE22">
        <v>4360</v>
      </c>
      <c r="AF22">
        <v>4995</v>
      </c>
      <c r="AG22">
        <v>5414</v>
      </c>
      <c r="AH22">
        <v>4297</v>
      </c>
      <c r="AI22">
        <v>2159</v>
      </c>
      <c r="AJ22">
        <v>8190</v>
      </c>
      <c r="AK22">
        <v>7734</v>
      </c>
      <c r="AL22">
        <v>3546</v>
      </c>
      <c r="AM22">
        <v>5312</v>
      </c>
      <c r="AN22">
        <v>5371</v>
      </c>
      <c r="AO22">
        <v>12017</v>
      </c>
      <c r="AP22">
        <v>2984</v>
      </c>
      <c r="AQ22">
        <v>5489</v>
      </c>
    </row>
    <row r="23" spans="1:43" x14ac:dyDescent="0.35">
      <c r="J23" s="154">
        <v>19</v>
      </c>
      <c r="K23" t="s">
        <v>234</v>
      </c>
      <c r="L23">
        <v>3927</v>
      </c>
      <c r="M23">
        <v>2781</v>
      </c>
      <c r="N23">
        <v>3084</v>
      </c>
      <c r="O23">
        <v>5681</v>
      </c>
      <c r="P23">
        <v>3926</v>
      </c>
      <c r="Q23">
        <v>3925</v>
      </c>
      <c r="R23">
        <v>5886</v>
      </c>
      <c r="S23">
        <v>6412</v>
      </c>
      <c r="T23">
        <v>3318</v>
      </c>
      <c r="U23">
        <v>6245</v>
      </c>
      <c r="V23">
        <v>4919</v>
      </c>
      <c r="W23">
        <v>5202</v>
      </c>
      <c r="X23">
        <v>4732</v>
      </c>
      <c r="Y23">
        <v>4160</v>
      </c>
      <c r="Z23">
        <v>2396</v>
      </c>
      <c r="AA23">
        <v>7801</v>
      </c>
      <c r="AB23">
        <v>4609</v>
      </c>
      <c r="AC23">
        <v>19720</v>
      </c>
      <c r="AD23">
        <v>4611</v>
      </c>
      <c r="AE23">
        <v>3678</v>
      </c>
      <c r="AF23">
        <v>4662</v>
      </c>
      <c r="AG23">
        <v>4690</v>
      </c>
      <c r="AH23">
        <v>4132</v>
      </c>
      <c r="AI23">
        <v>1762</v>
      </c>
      <c r="AJ23">
        <v>6851</v>
      </c>
      <c r="AK23">
        <v>6994</v>
      </c>
      <c r="AL23">
        <v>3077</v>
      </c>
      <c r="AM23">
        <v>4809</v>
      </c>
      <c r="AN23">
        <v>5145</v>
      </c>
      <c r="AO23">
        <v>9830</v>
      </c>
      <c r="AP23">
        <v>2802</v>
      </c>
      <c r="AQ23">
        <v>4943</v>
      </c>
    </row>
    <row r="24" spans="1:43" x14ac:dyDescent="0.35">
      <c r="B24" s="157">
        <v>2</v>
      </c>
      <c r="C24" s="5">
        <v>1</v>
      </c>
      <c r="D24">
        <v>2</v>
      </c>
      <c r="E24" s="5">
        <v>3</v>
      </c>
      <c r="F24" s="5">
        <v>4</v>
      </c>
      <c r="J24" s="154">
        <v>20</v>
      </c>
      <c r="K24" t="s">
        <v>235</v>
      </c>
      <c r="L24">
        <v>3475</v>
      </c>
      <c r="M24">
        <v>2333</v>
      </c>
      <c r="N24">
        <v>2694</v>
      </c>
      <c r="O24">
        <v>6250</v>
      </c>
      <c r="P24">
        <v>3577</v>
      </c>
      <c r="Q24">
        <v>3825</v>
      </c>
      <c r="R24">
        <v>5694</v>
      </c>
      <c r="S24">
        <v>5930</v>
      </c>
      <c r="T24">
        <v>2708</v>
      </c>
      <c r="U24">
        <v>5616</v>
      </c>
      <c r="V24">
        <v>4271</v>
      </c>
      <c r="W24">
        <v>5187</v>
      </c>
      <c r="X24">
        <v>4283</v>
      </c>
      <c r="Y24">
        <v>3412</v>
      </c>
      <c r="Z24">
        <v>2274</v>
      </c>
      <c r="AA24">
        <v>8353</v>
      </c>
      <c r="AB24">
        <v>3618</v>
      </c>
      <c r="AC24">
        <v>17389</v>
      </c>
      <c r="AD24">
        <v>4518</v>
      </c>
      <c r="AE24">
        <v>3638</v>
      </c>
      <c r="AF24">
        <v>4496</v>
      </c>
      <c r="AG24">
        <v>5158</v>
      </c>
      <c r="AH24">
        <v>3656</v>
      </c>
      <c r="AI24">
        <v>1861</v>
      </c>
      <c r="AJ24">
        <v>6588</v>
      </c>
      <c r="AK24">
        <v>5989</v>
      </c>
      <c r="AL24">
        <v>3080</v>
      </c>
      <c r="AM24">
        <v>4613</v>
      </c>
      <c r="AN24">
        <v>5165</v>
      </c>
      <c r="AO24">
        <v>9299</v>
      </c>
      <c r="AP24">
        <v>2783</v>
      </c>
      <c r="AQ24">
        <v>4672</v>
      </c>
    </row>
    <row r="25" spans="1:43" x14ac:dyDescent="0.35">
      <c r="A25" s="5">
        <v>1</v>
      </c>
      <c r="C25">
        <f>VLOOKUP($A25+13*C$4-13,$J$5:$AQ$52,2+$B24)</f>
        <v>386</v>
      </c>
      <c r="D25">
        <f>VLOOKUP($A25+13*D$4-13,$J$5:$AQ$52,2+$B24)</f>
        <v>3475</v>
      </c>
      <c r="E25">
        <f>VLOOKUP($A25+13*E$4-13,$J$5:$AQ$52,2+$B24)</f>
        <v>176</v>
      </c>
      <c r="F25">
        <f>VLOOKUP($A25+13*F$4-13,$J$5:$AQ$52,2+$B24)</f>
        <v>4407</v>
      </c>
      <c r="J25" s="154">
        <v>21</v>
      </c>
      <c r="K25" t="s">
        <v>236</v>
      </c>
      <c r="L25">
        <v>3591</v>
      </c>
      <c r="M25">
        <v>3505</v>
      </c>
      <c r="N25">
        <v>3107</v>
      </c>
      <c r="O25">
        <v>6436</v>
      </c>
      <c r="P25">
        <v>3937</v>
      </c>
      <c r="Q25">
        <v>3517</v>
      </c>
      <c r="R25">
        <v>6243</v>
      </c>
      <c r="S25">
        <v>5549</v>
      </c>
      <c r="T25">
        <v>2934</v>
      </c>
      <c r="U25">
        <v>5758</v>
      </c>
      <c r="V25">
        <v>5412</v>
      </c>
      <c r="W25">
        <v>5611</v>
      </c>
      <c r="X25">
        <v>3891</v>
      </c>
      <c r="Y25">
        <v>3874</v>
      </c>
      <c r="Z25">
        <v>2635</v>
      </c>
      <c r="AA25">
        <v>8515</v>
      </c>
      <c r="AB25">
        <v>3717</v>
      </c>
      <c r="AC25">
        <v>17858</v>
      </c>
      <c r="AD25">
        <v>5293</v>
      </c>
      <c r="AE25">
        <v>3654</v>
      </c>
      <c r="AF25">
        <v>4798</v>
      </c>
      <c r="AG25">
        <v>5564</v>
      </c>
      <c r="AH25">
        <v>3842</v>
      </c>
      <c r="AI25">
        <v>1858</v>
      </c>
      <c r="AJ25">
        <v>7541</v>
      </c>
      <c r="AK25">
        <v>6226</v>
      </c>
      <c r="AL25">
        <v>3061</v>
      </c>
      <c r="AM25">
        <v>5312</v>
      </c>
      <c r="AN25">
        <v>5719</v>
      </c>
      <c r="AO25">
        <v>9600</v>
      </c>
      <c r="AP25">
        <v>2852</v>
      </c>
      <c r="AQ25">
        <v>4968</v>
      </c>
    </row>
    <row r="26" spans="1:43" x14ac:dyDescent="0.35">
      <c r="A26" s="5">
        <v>2</v>
      </c>
      <c r="C26">
        <f>VLOOKUP($A26+13*C$4-13,$J$5:$AQ$52,2+$B24)</f>
        <v>432</v>
      </c>
      <c r="D26">
        <f>VLOOKUP($A26+13*D$4-13,$J$5:$AQ$52,2+$B24)</f>
        <v>3602</v>
      </c>
      <c r="E26">
        <f>VLOOKUP($A26+13*E$4-13,$J$5:$AQ$52,2+$B24)</f>
        <v>127</v>
      </c>
      <c r="F26">
        <f>VLOOKUP($A26+13*F$4-13,$J$5:$AQ$52,2+$B24)</f>
        <v>4548</v>
      </c>
      <c r="J26" s="154">
        <v>22</v>
      </c>
      <c r="K26" t="s">
        <v>237</v>
      </c>
      <c r="L26">
        <v>3260</v>
      </c>
      <c r="M26">
        <v>2953</v>
      </c>
      <c r="N26">
        <v>3019</v>
      </c>
      <c r="O26">
        <v>6500</v>
      </c>
      <c r="P26">
        <v>4101</v>
      </c>
      <c r="Q26">
        <v>3485</v>
      </c>
      <c r="R26">
        <v>5388</v>
      </c>
      <c r="S26">
        <v>5759</v>
      </c>
      <c r="T26">
        <v>2874</v>
      </c>
      <c r="U26">
        <v>5957</v>
      </c>
      <c r="V26">
        <v>5609</v>
      </c>
      <c r="W26">
        <v>5324</v>
      </c>
      <c r="X26">
        <v>4268</v>
      </c>
      <c r="Y26">
        <v>3969</v>
      </c>
      <c r="Z26">
        <v>2091</v>
      </c>
      <c r="AA26">
        <v>7359</v>
      </c>
      <c r="AB26">
        <v>3345</v>
      </c>
      <c r="AC26">
        <v>18382</v>
      </c>
      <c r="AD26">
        <v>4561</v>
      </c>
      <c r="AE26">
        <v>3644</v>
      </c>
      <c r="AF26">
        <v>4873</v>
      </c>
      <c r="AG26">
        <v>5141</v>
      </c>
      <c r="AH26">
        <v>3652</v>
      </c>
      <c r="AI26">
        <v>1896</v>
      </c>
      <c r="AJ26">
        <v>7038</v>
      </c>
      <c r="AK26">
        <v>6360</v>
      </c>
      <c r="AL26">
        <v>3154</v>
      </c>
      <c r="AM26">
        <v>4738</v>
      </c>
      <c r="AN26">
        <v>4777</v>
      </c>
      <c r="AO26">
        <v>8499</v>
      </c>
      <c r="AP26">
        <v>2605</v>
      </c>
      <c r="AQ26">
        <v>4784</v>
      </c>
    </row>
    <row r="27" spans="1:43" x14ac:dyDescent="0.35">
      <c r="A27" s="5">
        <v>3</v>
      </c>
      <c r="C27">
        <f>VLOOKUP($A27+13*C$4-13,$J$5:$AQ$52,2+$B24)</f>
        <v>477</v>
      </c>
      <c r="D27">
        <f>VLOOKUP($A27+13*D$4-13,$J$5:$AQ$52,2+$B24)</f>
        <v>3616</v>
      </c>
      <c r="E27">
        <f>VLOOKUP($A27+13*E$4-13,$J$5:$AQ$52,2+$B24)</f>
        <v>111</v>
      </c>
      <c r="F27">
        <f>VLOOKUP($A27+13*F$4-13,$J$5:$AQ$52,2+$B24)</f>
        <v>4466</v>
      </c>
      <c r="J27" s="154">
        <v>23</v>
      </c>
    </row>
    <row r="28" spans="1:43" x14ac:dyDescent="0.35">
      <c r="A28" s="5">
        <v>4</v>
      </c>
      <c r="C28">
        <f>VLOOKUP($A28+13*C$4-13,$J$5:$AQ$52,2+$B24)</f>
        <v>476</v>
      </c>
      <c r="D28">
        <f>VLOOKUP($A28+13*D$4-13,$J$5:$AQ$52,2+$B24)</f>
        <v>3451</v>
      </c>
      <c r="E28">
        <f>VLOOKUP($A28+13*E$4-13,$J$5:$AQ$52,2+$B24)</f>
        <v>137</v>
      </c>
      <c r="F28">
        <f>VLOOKUP($A28+13*F$4-13,$J$5:$AQ$52,2+$B24)</f>
        <v>4376</v>
      </c>
      <c r="J28" s="154">
        <v>24</v>
      </c>
    </row>
    <row r="29" spans="1:43" x14ac:dyDescent="0.35">
      <c r="A29" s="5">
        <v>5</v>
      </c>
      <c r="C29">
        <f>VLOOKUP($A29+13*C$4-13,$J$5:$AQ$52,2+$B24)</f>
        <v>416</v>
      </c>
      <c r="D29">
        <f>VLOOKUP($A29+13*D$4-13,$J$5:$AQ$52,2+$B24)</f>
        <v>3158</v>
      </c>
      <c r="E29">
        <f>VLOOKUP($A29+13*E$4-13,$J$5:$AQ$52,2+$B24)</f>
        <v>156</v>
      </c>
      <c r="F29">
        <f>VLOOKUP($A29+13*F$4-13,$J$5:$AQ$52,2+$B24)</f>
        <v>4088</v>
      </c>
      <c r="J29" s="154">
        <v>25</v>
      </c>
      <c r="K29" t="s">
        <v>239</v>
      </c>
      <c r="L29">
        <v>4</v>
      </c>
      <c r="M29">
        <v>7</v>
      </c>
      <c r="N29">
        <v>9</v>
      </c>
      <c r="O29">
        <v>10</v>
      </c>
      <c r="P29">
        <v>13</v>
      </c>
      <c r="Q29">
        <v>14</v>
      </c>
      <c r="R29">
        <v>18</v>
      </c>
      <c r="S29">
        <v>20</v>
      </c>
      <c r="T29">
        <v>22</v>
      </c>
      <c r="U29">
        <v>26</v>
      </c>
      <c r="V29">
        <v>31</v>
      </c>
      <c r="W29">
        <v>33</v>
      </c>
      <c r="X29">
        <v>35</v>
      </c>
      <c r="Y29">
        <v>36</v>
      </c>
      <c r="Z29">
        <v>40</v>
      </c>
      <c r="AA29">
        <v>42</v>
      </c>
      <c r="AB29">
        <v>43</v>
      </c>
      <c r="AC29">
        <v>44</v>
      </c>
      <c r="AD29">
        <v>45</v>
      </c>
      <c r="AE29">
        <v>49</v>
      </c>
      <c r="AF29">
        <v>50</v>
      </c>
      <c r="AG29">
        <v>52</v>
      </c>
      <c r="AH29">
        <v>53</v>
      </c>
      <c r="AI29">
        <v>57</v>
      </c>
      <c r="AJ29">
        <v>59</v>
      </c>
      <c r="AK29">
        <v>64</v>
      </c>
      <c r="AL29">
        <v>73</v>
      </c>
      <c r="AM29">
        <v>74</v>
      </c>
      <c r="AN29">
        <v>76</v>
      </c>
      <c r="AO29">
        <v>77</v>
      </c>
      <c r="AP29">
        <v>78</v>
      </c>
      <c r="AQ29">
        <v>81</v>
      </c>
    </row>
    <row r="30" spans="1:43" x14ac:dyDescent="0.35">
      <c r="A30" s="5">
        <v>6</v>
      </c>
      <c r="C30">
        <f>VLOOKUP($A30+13*C$4-13,$J$5:$AQ$52,2+$B24)</f>
        <v>336</v>
      </c>
      <c r="D30">
        <f>VLOOKUP($A30+13*D$4-13,$J$5:$AQ$52,2+$B24)</f>
        <v>2781</v>
      </c>
      <c r="E30">
        <f>VLOOKUP($A30+13*E$4-13,$J$5:$AQ$52,2+$B24)</f>
        <v>155</v>
      </c>
      <c r="F30">
        <f>VLOOKUP($A30+13*F$4-13,$J$5:$AQ$52,2+$B24)</f>
        <v>3561</v>
      </c>
      <c r="J30" s="154">
        <v>26</v>
      </c>
      <c r="L30" t="s">
        <v>195</v>
      </c>
      <c r="M30" t="s">
        <v>197</v>
      </c>
      <c r="N30" t="s">
        <v>198</v>
      </c>
      <c r="O30" t="s">
        <v>199</v>
      </c>
      <c r="P30" t="s">
        <v>200</v>
      </c>
      <c r="Q30" t="s">
        <v>201</v>
      </c>
      <c r="R30" t="s">
        <v>202</v>
      </c>
      <c r="S30" t="s">
        <v>203</v>
      </c>
      <c r="T30" t="s">
        <v>204</v>
      </c>
      <c r="U30" t="s">
        <v>205</v>
      </c>
      <c r="V30" t="s">
        <v>206</v>
      </c>
      <c r="W30" t="s">
        <v>207</v>
      </c>
      <c r="X30" t="s">
        <v>208</v>
      </c>
      <c r="Y30" t="s">
        <v>209</v>
      </c>
      <c r="Z30" t="s">
        <v>210</v>
      </c>
      <c r="AA30" t="s">
        <v>211</v>
      </c>
      <c r="AB30" t="s">
        <v>212</v>
      </c>
      <c r="AC30" t="s">
        <v>213</v>
      </c>
      <c r="AD30" t="s">
        <v>214</v>
      </c>
      <c r="AE30" t="s">
        <v>215</v>
      </c>
      <c r="AF30" t="s">
        <v>216</v>
      </c>
      <c r="AG30" t="s">
        <v>217</v>
      </c>
      <c r="AH30" t="s">
        <v>218</v>
      </c>
      <c r="AI30" t="s">
        <v>219</v>
      </c>
      <c r="AJ30" t="s">
        <v>220</v>
      </c>
      <c r="AK30" t="s">
        <v>221</v>
      </c>
      <c r="AL30" t="s">
        <v>222</v>
      </c>
      <c r="AM30" t="s">
        <v>223</v>
      </c>
      <c r="AN30" t="s">
        <v>224</v>
      </c>
      <c r="AO30" t="s">
        <v>225</v>
      </c>
      <c r="AP30" t="s">
        <v>226</v>
      </c>
      <c r="AQ30" t="s">
        <v>228</v>
      </c>
    </row>
    <row r="31" spans="1:43" x14ac:dyDescent="0.35">
      <c r="A31" s="5">
        <v>7</v>
      </c>
      <c r="C31">
        <f>VLOOKUP($A31+13*C$4-13,$J$5:$AQ$52,2+$B24)</f>
        <v>388</v>
      </c>
      <c r="D31">
        <f>VLOOKUP($A31+13*D$4-13,$J$5:$AQ$52,2+$B24)</f>
        <v>2333</v>
      </c>
      <c r="E31">
        <f>VLOOKUP($A31+13*E$4-13,$J$5:$AQ$52,2+$B24)</f>
        <v>111</v>
      </c>
      <c r="F31">
        <f>VLOOKUP($A31+13*F$4-13,$J$5:$AQ$52,2+$B24)</f>
        <v>3136</v>
      </c>
      <c r="J31" s="154">
        <v>27</v>
      </c>
      <c r="K31" t="s">
        <v>229</v>
      </c>
      <c r="L31">
        <v>159</v>
      </c>
      <c r="M31">
        <v>176</v>
      </c>
      <c r="N31">
        <v>81</v>
      </c>
      <c r="O31">
        <v>352</v>
      </c>
      <c r="P31">
        <v>166</v>
      </c>
      <c r="Q31">
        <v>129</v>
      </c>
      <c r="R31">
        <v>257</v>
      </c>
      <c r="S31">
        <v>322</v>
      </c>
      <c r="T31">
        <v>124</v>
      </c>
      <c r="U31">
        <v>504</v>
      </c>
      <c r="V31">
        <v>292</v>
      </c>
      <c r="W31">
        <v>213</v>
      </c>
      <c r="X31">
        <v>173</v>
      </c>
      <c r="Y31">
        <v>157</v>
      </c>
      <c r="Z31">
        <v>91</v>
      </c>
      <c r="AA31">
        <v>866</v>
      </c>
      <c r="AB31">
        <v>158</v>
      </c>
      <c r="AC31">
        <v>2277</v>
      </c>
      <c r="AD31">
        <v>249</v>
      </c>
      <c r="AE31">
        <v>129</v>
      </c>
      <c r="AF31">
        <v>309</v>
      </c>
      <c r="AG31">
        <v>236</v>
      </c>
      <c r="AH31">
        <v>142</v>
      </c>
      <c r="AI31">
        <v>50</v>
      </c>
      <c r="AJ31">
        <v>687</v>
      </c>
      <c r="AK31">
        <v>394</v>
      </c>
      <c r="AL31">
        <v>85</v>
      </c>
      <c r="AM31">
        <v>271</v>
      </c>
      <c r="AN31">
        <v>184</v>
      </c>
      <c r="AO31">
        <v>1002</v>
      </c>
      <c r="AP31">
        <v>149</v>
      </c>
      <c r="AQ31">
        <v>275</v>
      </c>
    </row>
    <row r="32" spans="1:43" x14ac:dyDescent="0.35">
      <c r="A32" s="5">
        <v>8</v>
      </c>
      <c r="C32">
        <f>VLOOKUP($A32+13*C$4-13,$J$5:$AQ$52,2+$B24)</f>
        <v>388</v>
      </c>
      <c r="D32">
        <f>VLOOKUP($A32+13*D$4-13,$J$5:$AQ$52,2+$B24)</f>
        <v>3505</v>
      </c>
      <c r="E32">
        <f>VLOOKUP($A32+13*E$4-13,$J$5:$AQ$52,2+$B24)</f>
        <v>152</v>
      </c>
      <c r="F32">
        <f>VLOOKUP($A32+13*F$4-13,$J$5:$AQ$52,2+$B24)</f>
        <v>4418</v>
      </c>
      <c r="J32" s="154">
        <v>28</v>
      </c>
      <c r="K32" t="s">
        <v>230</v>
      </c>
      <c r="L32">
        <v>177</v>
      </c>
      <c r="M32">
        <v>127</v>
      </c>
      <c r="N32">
        <v>83</v>
      </c>
      <c r="O32">
        <v>331</v>
      </c>
      <c r="P32">
        <v>186</v>
      </c>
      <c r="Q32">
        <v>167</v>
      </c>
      <c r="R32">
        <v>265</v>
      </c>
      <c r="S32">
        <v>273</v>
      </c>
      <c r="T32">
        <v>104</v>
      </c>
      <c r="U32">
        <v>438</v>
      </c>
      <c r="V32">
        <v>329</v>
      </c>
      <c r="W32">
        <v>218</v>
      </c>
      <c r="X32">
        <v>166</v>
      </c>
      <c r="Y32">
        <v>184</v>
      </c>
      <c r="Z32">
        <v>123</v>
      </c>
      <c r="AA32">
        <v>668</v>
      </c>
      <c r="AB32">
        <v>158</v>
      </c>
      <c r="AC32">
        <v>1827</v>
      </c>
      <c r="AD32">
        <v>310</v>
      </c>
      <c r="AE32">
        <v>122</v>
      </c>
      <c r="AF32">
        <v>253</v>
      </c>
      <c r="AG32">
        <v>291</v>
      </c>
      <c r="AH32">
        <v>134</v>
      </c>
      <c r="AI32">
        <v>76</v>
      </c>
      <c r="AJ32">
        <v>735</v>
      </c>
      <c r="AK32">
        <v>478</v>
      </c>
      <c r="AL32">
        <v>102</v>
      </c>
      <c r="AM32">
        <v>247</v>
      </c>
      <c r="AN32">
        <v>142</v>
      </c>
      <c r="AO32">
        <v>921</v>
      </c>
      <c r="AP32">
        <v>129</v>
      </c>
      <c r="AQ32">
        <v>265</v>
      </c>
    </row>
    <row r="33" spans="1:43" x14ac:dyDescent="0.35">
      <c r="A33" s="5">
        <v>9</v>
      </c>
      <c r="C33">
        <f>VLOOKUP($A33+13*C$4-13,$J$5:$AQ$52,2+$B24)</f>
        <v>400</v>
      </c>
      <c r="D33">
        <f>VLOOKUP($A33+13*D$4-13,$J$5:$AQ$52,2+$B24)</f>
        <v>2953</v>
      </c>
      <c r="E33">
        <f>VLOOKUP($A33+13*E$4-13,$J$5:$AQ$52,2+$B24)</f>
        <v>181</v>
      </c>
      <c r="F33">
        <f>VLOOKUP($A33+13*F$4-13,$J$5:$AQ$52,2+$B24)</f>
        <v>4018</v>
      </c>
      <c r="J33" s="154">
        <v>29</v>
      </c>
      <c r="K33" t="s">
        <v>231</v>
      </c>
      <c r="L33">
        <v>168</v>
      </c>
      <c r="M33">
        <v>111</v>
      </c>
      <c r="N33">
        <v>103</v>
      </c>
      <c r="O33">
        <v>335</v>
      </c>
      <c r="P33">
        <v>154</v>
      </c>
      <c r="Q33">
        <v>203</v>
      </c>
      <c r="R33">
        <v>282</v>
      </c>
      <c r="S33">
        <v>223</v>
      </c>
      <c r="T33">
        <v>135</v>
      </c>
      <c r="U33">
        <v>400</v>
      </c>
      <c r="V33">
        <v>199</v>
      </c>
      <c r="W33">
        <v>322</v>
      </c>
      <c r="X33">
        <v>177</v>
      </c>
      <c r="Y33">
        <v>215</v>
      </c>
      <c r="Z33">
        <v>129</v>
      </c>
      <c r="AA33">
        <v>799</v>
      </c>
      <c r="AB33">
        <v>192</v>
      </c>
      <c r="AC33">
        <v>1709</v>
      </c>
      <c r="AD33">
        <v>349</v>
      </c>
      <c r="AE33">
        <v>132</v>
      </c>
      <c r="AF33">
        <v>321</v>
      </c>
      <c r="AG33">
        <v>331</v>
      </c>
      <c r="AH33">
        <v>127</v>
      </c>
      <c r="AI33">
        <v>81</v>
      </c>
      <c r="AJ33">
        <v>731</v>
      </c>
      <c r="AK33">
        <v>525</v>
      </c>
      <c r="AL33">
        <v>96</v>
      </c>
      <c r="AM33">
        <v>332</v>
      </c>
      <c r="AN33">
        <v>206</v>
      </c>
      <c r="AO33">
        <v>917</v>
      </c>
      <c r="AP33">
        <v>128</v>
      </c>
      <c r="AQ33">
        <v>286</v>
      </c>
    </row>
    <row r="34" spans="1:43" x14ac:dyDescent="0.35">
      <c r="J34" s="154">
        <v>30</v>
      </c>
      <c r="K34" t="s">
        <v>232</v>
      </c>
      <c r="L34">
        <v>135</v>
      </c>
      <c r="M34">
        <v>137</v>
      </c>
      <c r="N34">
        <v>108</v>
      </c>
      <c r="O34">
        <v>333</v>
      </c>
      <c r="P34">
        <v>287</v>
      </c>
      <c r="Q34">
        <v>176</v>
      </c>
      <c r="R34">
        <v>318</v>
      </c>
      <c r="S34">
        <v>309</v>
      </c>
      <c r="T34">
        <v>118</v>
      </c>
      <c r="U34">
        <v>411</v>
      </c>
      <c r="V34">
        <v>224</v>
      </c>
      <c r="W34">
        <v>254</v>
      </c>
      <c r="X34">
        <v>174</v>
      </c>
      <c r="Y34">
        <v>236</v>
      </c>
      <c r="Z34">
        <v>112</v>
      </c>
      <c r="AA34">
        <v>679</v>
      </c>
      <c r="AB34">
        <v>181</v>
      </c>
      <c r="AC34">
        <v>1433</v>
      </c>
      <c r="AD34">
        <v>288</v>
      </c>
      <c r="AE34">
        <v>100</v>
      </c>
      <c r="AF34">
        <v>257</v>
      </c>
      <c r="AG34">
        <v>334</v>
      </c>
      <c r="AH34">
        <v>135</v>
      </c>
      <c r="AI34">
        <v>114</v>
      </c>
      <c r="AJ34">
        <v>574</v>
      </c>
      <c r="AK34">
        <v>410</v>
      </c>
      <c r="AL34">
        <v>98</v>
      </c>
      <c r="AM34">
        <v>302</v>
      </c>
      <c r="AN34">
        <v>263</v>
      </c>
      <c r="AO34">
        <v>981</v>
      </c>
      <c r="AP34">
        <v>150</v>
      </c>
      <c r="AQ34">
        <v>276</v>
      </c>
    </row>
    <row r="35" spans="1:43" x14ac:dyDescent="0.35">
      <c r="J35" s="154">
        <v>31</v>
      </c>
      <c r="K35" t="s">
        <v>233</v>
      </c>
      <c r="L35">
        <v>130</v>
      </c>
      <c r="M35">
        <v>156</v>
      </c>
      <c r="N35">
        <v>52</v>
      </c>
      <c r="O35">
        <v>442</v>
      </c>
      <c r="P35">
        <v>162</v>
      </c>
      <c r="Q35">
        <v>151</v>
      </c>
      <c r="R35">
        <v>262</v>
      </c>
      <c r="S35">
        <v>280</v>
      </c>
      <c r="T35">
        <v>135</v>
      </c>
      <c r="U35">
        <v>460</v>
      </c>
      <c r="V35">
        <v>255</v>
      </c>
      <c r="W35">
        <v>265</v>
      </c>
      <c r="X35">
        <v>237</v>
      </c>
      <c r="Y35">
        <v>226</v>
      </c>
      <c r="Z35">
        <v>115</v>
      </c>
      <c r="AA35">
        <v>1023</v>
      </c>
      <c r="AB35">
        <v>167</v>
      </c>
      <c r="AC35">
        <v>1571</v>
      </c>
      <c r="AD35">
        <v>249</v>
      </c>
      <c r="AE35">
        <v>128</v>
      </c>
      <c r="AF35">
        <v>269</v>
      </c>
      <c r="AG35">
        <v>307</v>
      </c>
      <c r="AH35">
        <v>157</v>
      </c>
      <c r="AI35">
        <v>92</v>
      </c>
      <c r="AJ35">
        <v>516</v>
      </c>
      <c r="AK35">
        <v>334</v>
      </c>
      <c r="AL35">
        <v>100</v>
      </c>
      <c r="AM35">
        <v>232</v>
      </c>
      <c r="AN35">
        <v>241</v>
      </c>
      <c r="AO35">
        <v>1185</v>
      </c>
      <c r="AP35">
        <v>111</v>
      </c>
      <c r="AQ35">
        <v>284</v>
      </c>
    </row>
    <row r="36" spans="1:43" x14ac:dyDescent="0.35">
      <c r="J36" s="154">
        <v>32</v>
      </c>
      <c r="K36" t="s">
        <v>234</v>
      </c>
      <c r="L36">
        <v>174</v>
      </c>
      <c r="M36">
        <v>155</v>
      </c>
      <c r="N36">
        <v>72</v>
      </c>
      <c r="O36">
        <v>415</v>
      </c>
      <c r="P36">
        <v>153</v>
      </c>
      <c r="Q36">
        <v>126</v>
      </c>
      <c r="R36">
        <v>237</v>
      </c>
      <c r="S36">
        <v>290</v>
      </c>
      <c r="T36">
        <v>140</v>
      </c>
      <c r="U36">
        <v>461</v>
      </c>
      <c r="V36">
        <v>235</v>
      </c>
      <c r="W36">
        <v>319</v>
      </c>
      <c r="X36">
        <v>181</v>
      </c>
      <c r="Y36">
        <v>211</v>
      </c>
      <c r="Z36">
        <v>120</v>
      </c>
      <c r="AA36">
        <v>693</v>
      </c>
      <c r="AB36">
        <v>162</v>
      </c>
      <c r="AC36">
        <v>1553</v>
      </c>
      <c r="AD36">
        <v>227</v>
      </c>
      <c r="AE36">
        <v>104</v>
      </c>
      <c r="AF36">
        <v>234</v>
      </c>
      <c r="AG36">
        <v>218</v>
      </c>
      <c r="AH36">
        <v>202</v>
      </c>
      <c r="AI36">
        <v>72</v>
      </c>
      <c r="AJ36">
        <v>511</v>
      </c>
      <c r="AK36">
        <v>473</v>
      </c>
      <c r="AL36">
        <v>99</v>
      </c>
      <c r="AM36">
        <v>216</v>
      </c>
      <c r="AN36">
        <v>260</v>
      </c>
      <c r="AO36">
        <v>1094</v>
      </c>
      <c r="AP36">
        <v>121</v>
      </c>
      <c r="AQ36">
        <v>273</v>
      </c>
    </row>
    <row r="37" spans="1:43" x14ac:dyDescent="0.35">
      <c r="J37" s="154">
        <v>33</v>
      </c>
      <c r="K37" t="s">
        <v>235</v>
      </c>
      <c r="L37">
        <v>170</v>
      </c>
      <c r="M37">
        <v>111</v>
      </c>
      <c r="N37">
        <v>65</v>
      </c>
      <c r="O37">
        <v>384</v>
      </c>
      <c r="P37">
        <v>215</v>
      </c>
      <c r="Q37">
        <v>140</v>
      </c>
      <c r="R37">
        <v>207</v>
      </c>
      <c r="S37">
        <v>308</v>
      </c>
      <c r="T37">
        <v>115</v>
      </c>
      <c r="U37">
        <v>607</v>
      </c>
      <c r="V37">
        <v>248</v>
      </c>
      <c r="W37">
        <v>283</v>
      </c>
      <c r="X37">
        <v>214</v>
      </c>
      <c r="Y37">
        <v>186</v>
      </c>
      <c r="Z37">
        <v>83</v>
      </c>
      <c r="AA37">
        <v>822</v>
      </c>
      <c r="AB37">
        <v>184</v>
      </c>
      <c r="AC37">
        <v>1469</v>
      </c>
      <c r="AD37">
        <v>276</v>
      </c>
      <c r="AE37">
        <v>95</v>
      </c>
      <c r="AF37">
        <v>254</v>
      </c>
      <c r="AG37">
        <v>258</v>
      </c>
      <c r="AH37">
        <v>205</v>
      </c>
      <c r="AI37">
        <v>77</v>
      </c>
      <c r="AJ37">
        <v>437</v>
      </c>
      <c r="AK37">
        <v>375</v>
      </c>
      <c r="AL37">
        <v>81</v>
      </c>
      <c r="AM37">
        <v>283</v>
      </c>
      <c r="AN37">
        <v>202</v>
      </c>
      <c r="AO37">
        <v>1178</v>
      </c>
      <c r="AP37">
        <v>162</v>
      </c>
      <c r="AQ37">
        <v>277</v>
      </c>
    </row>
    <row r="38" spans="1:43" x14ac:dyDescent="0.35">
      <c r="J38" s="154">
        <v>34</v>
      </c>
      <c r="K38" t="s">
        <v>236</v>
      </c>
      <c r="L38">
        <v>263</v>
      </c>
      <c r="M38">
        <v>152</v>
      </c>
      <c r="N38">
        <v>110</v>
      </c>
      <c r="O38">
        <v>476</v>
      </c>
      <c r="P38">
        <v>284</v>
      </c>
      <c r="Q38">
        <v>279</v>
      </c>
      <c r="R38">
        <v>320</v>
      </c>
      <c r="S38">
        <v>453</v>
      </c>
      <c r="T38">
        <v>175</v>
      </c>
      <c r="U38">
        <v>704</v>
      </c>
      <c r="V38">
        <v>287</v>
      </c>
      <c r="W38">
        <v>424</v>
      </c>
      <c r="X38">
        <v>248</v>
      </c>
      <c r="Y38">
        <v>222</v>
      </c>
      <c r="Z38">
        <v>145</v>
      </c>
      <c r="AA38">
        <v>1282</v>
      </c>
      <c r="AB38">
        <v>222</v>
      </c>
      <c r="AC38">
        <v>1556</v>
      </c>
      <c r="AD38">
        <v>312</v>
      </c>
      <c r="AE38">
        <v>115</v>
      </c>
      <c r="AF38">
        <v>315</v>
      </c>
      <c r="AG38">
        <v>307</v>
      </c>
      <c r="AH38">
        <v>218</v>
      </c>
      <c r="AI38">
        <v>138</v>
      </c>
      <c r="AJ38">
        <v>507</v>
      </c>
      <c r="AK38">
        <v>443</v>
      </c>
      <c r="AL38">
        <v>138</v>
      </c>
      <c r="AM38">
        <v>357</v>
      </c>
      <c r="AN38">
        <v>309</v>
      </c>
      <c r="AO38">
        <v>1075</v>
      </c>
      <c r="AP38">
        <v>227</v>
      </c>
      <c r="AQ38">
        <v>355</v>
      </c>
    </row>
    <row r="39" spans="1:43" x14ac:dyDescent="0.35">
      <c r="J39" s="154">
        <v>35</v>
      </c>
      <c r="K39" t="s">
        <v>237</v>
      </c>
      <c r="L39">
        <v>265</v>
      </c>
      <c r="M39">
        <v>181</v>
      </c>
      <c r="N39">
        <v>206</v>
      </c>
      <c r="O39">
        <v>664</v>
      </c>
      <c r="P39">
        <v>344</v>
      </c>
      <c r="Q39">
        <v>328</v>
      </c>
      <c r="R39">
        <v>380</v>
      </c>
      <c r="S39">
        <v>632</v>
      </c>
      <c r="T39">
        <v>178</v>
      </c>
      <c r="U39">
        <v>685</v>
      </c>
      <c r="V39">
        <v>356</v>
      </c>
      <c r="W39">
        <v>400</v>
      </c>
      <c r="X39">
        <v>333</v>
      </c>
      <c r="Y39">
        <v>319</v>
      </c>
      <c r="Z39">
        <v>147</v>
      </c>
      <c r="AA39">
        <v>684</v>
      </c>
      <c r="AB39">
        <v>333</v>
      </c>
      <c r="AC39">
        <v>1778</v>
      </c>
      <c r="AD39">
        <v>327</v>
      </c>
      <c r="AE39">
        <v>122</v>
      </c>
      <c r="AF39">
        <v>314</v>
      </c>
      <c r="AG39">
        <v>276</v>
      </c>
      <c r="AH39">
        <v>251</v>
      </c>
      <c r="AI39">
        <v>154</v>
      </c>
      <c r="AJ39">
        <v>586</v>
      </c>
      <c r="AK39">
        <v>454</v>
      </c>
      <c r="AL39">
        <v>162</v>
      </c>
      <c r="AM39">
        <v>331</v>
      </c>
      <c r="AN39">
        <v>314</v>
      </c>
      <c r="AO39">
        <v>965</v>
      </c>
      <c r="AP39">
        <v>237</v>
      </c>
      <c r="AQ39">
        <v>387</v>
      </c>
    </row>
    <row r="40" spans="1:43" x14ac:dyDescent="0.35">
      <c r="J40" s="154">
        <v>36</v>
      </c>
    </row>
    <row r="41" spans="1:43" x14ac:dyDescent="0.35">
      <c r="J41" s="154">
        <v>37</v>
      </c>
    </row>
    <row r="42" spans="1:43" x14ac:dyDescent="0.35">
      <c r="J42" s="154">
        <v>38</v>
      </c>
      <c r="K42" t="s">
        <v>240</v>
      </c>
      <c r="L42">
        <v>4</v>
      </c>
      <c r="M42">
        <v>7</v>
      </c>
      <c r="N42">
        <v>9</v>
      </c>
      <c r="O42">
        <v>10</v>
      </c>
      <c r="P42">
        <v>13</v>
      </c>
      <c r="Q42">
        <v>14</v>
      </c>
      <c r="R42">
        <v>18</v>
      </c>
      <c r="S42">
        <v>20</v>
      </c>
      <c r="T42">
        <v>22</v>
      </c>
      <c r="U42">
        <v>26</v>
      </c>
      <c r="V42">
        <v>31</v>
      </c>
      <c r="W42">
        <v>33</v>
      </c>
      <c r="X42">
        <v>35</v>
      </c>
      <c r="Y42">
        <v>36</v>
      </c>
      <c r="Z42">
        <v>40</v>
      </c>
      <c r="AA42">
        <v>42</v>
      </c>
      <c r="AB42">
        <v>43</v>
      </c>
      <c r="AC42">
        <v>44</v>
      </c>
      <c r="AD42">
        <v>45</v>
      </c>
      <c r="AE42">
        <v>49</v>
      </c>
      <c r="AF42">
        <v>50</v>
      </c>
      <c r="AG42">
        <v>52</v>
      </c>
      <c r="AH42">
        <v>53</v>
      </c>
      <c r="AI42">
        <v>57</v>
      </c>
      <c r="AJ42">
        <v>59</v>
      </c>
      <c r="AK42">
        <v>64</v>
      </c>
      <c r="AL42">
        <v>73</v>
      </c>
      <c r="AM42">
        <v>74</v>
      </c>
      <c r="AN42">
        <v>76</v>
      </c>
      <c r="AO42">
        <v>77</v>
      </c>
      <c r="AP42">
        <v>78</v>
      </c>
      <c r="AQ42">
        <v>81</v>
      </c>
    </row>
    <row r="43" spans="1:43" x14ac:dyDescent="0.35">
      <c r="J43" s="154">
        <v>39</v>
      </c>
      <c r="L43" t="s">
        <v>195</v>
      </c>
      <c r="M43" t="s">
        <v>197</v>
      </c>
      <c r="N43" t="s">
        <v>198</v>
      </c>
      <c r="O43" t="s">
        <v>199</v>
      </c>
      <c r="P43" t="s">
        <v>200</v>
      </c>
      <c r="Q43" t="s">
        <v>201</v>
      </c>
      <c r="R43" t="s">
        <v>202</v>
      </c>
      <c r="S43" t="s">
        <v>203</v>
      </c>
      <c r="T43" t="s">
        <v>204</v>
      </c>
      <c r="U43" t="s">
        <v>205</v>
      </c>
      <c r="V43" t="s">
        <v>206</v>
      </c>
      <c r="W43" t="s">
        <v>207</v>
      </c>
      <c r="X43" t="s">
        <v>208</v>
      </c>
      <c r="Y43" t="s">
        <v>209</v>
      </c>
      <c r="Z43" t="s">
        <v>210</v>
      </c>
      <c r="AA43" t="s">
        <v>211</v>
      </c>
      <c r="AB43" t="s">
        <v>212</v>
      </c>
      <c r="AC43" t="s">
        <v>213</v>
      </c>
      <c r="AD43" t="s">
        <v>214</v>
      </c>
      <c r="AE43" t="s">
        <v>215</v>
      </c>
      <c r="AF43" t="s">
        <v>216</v>
      </c>
      <c r="AG43" t="s">
        <v>217</v>
      </c>
      <c r="AH43" t="s">
        <v>218</v>
      </c>
      <c r="AI43" t="s">
        <v>219</v>
      </c>
      <c r="AJ43" t="s">
        <v>220</v>
      </c>
      <c r="AK43" t="s">
        <v>221</v>
      </c>
      <c r="AL43" t="s">
        <v>222</v>
      </c>
      <c r="AM43" t="s">
        <v>223</v>
      </c>
      <c r="AN43" t="s">
        <v>224</v>
      </c>
      <c r="AO43" t="s">
        <v>225</v>
      </c>
      <c r="AP43" t="s">
        <v>226</v>
      </c>
      <c r="AQ43" t="s">
        <v>228</v>
      </c>
    </row>
    <row r="44" spans="1:43" x14ac:dyDescent="0.35">
      <c r="B44" s="157">
        <v>3</v>
      </c>
      <c r="C44" s="5">
        <v>1</v>
      </c>
      <c r="D44">
        <v>2</v>
      </c>
      <c r="E44" s="5">
        <v>3</v>
      </c>
      <c r="F44" s="5">
        <v>4</v>
      </c>
      <c r="J44" s="154">
        <v>40</v>
      </c>
      <c r="K44" t="s">
        <v>229</v>
      </c>
      <c r="L44">
        <v>6340</v>
      </c>
      <c r="M44">
        <v>4407</v>
      </c>
      <c r="N44">
        <v>4997</v>
      </c>
      <c r="O44">
        <v>7542</v>
      </c>
      <c r="P44">
        <v>5883</v>
      </c>
      <c r="Q44">
        <v>5824</v>
      </c>
      <c r="R44">
        <v>9158</v>
      </c>
      <c r="S44">
        <v>9070</v>
      </c>
      <c r="T44">
        <v>5199</v>
      </c>
      <c r="U44">
        <v>9555</v>
      </c>
      <c r="V44">
        <v>6646</v>
      </c>
      <c r="W44">
        <v>7322</v>
      </c>
      <c r="X44">
        <v>6894</v>
      </c>
      <c r="Y44">
        <v>5960</v>
      </c>
      <c r="Z44">
        <v>3321</v>
      </c>
      <c r="AA44">
        <v>15866</v>
      </c>
      <c r="AB44">
        <v>7496</v>
      </c>
      <c r="AC44">
        <v>49859</v>
      </c>
      <c r="AD44">
        <v>6474</v>
      </c>
      <c r="AE44">
        <v>5428</v>
      </c>
      <c r="AF44">
        <v>8173</v>
      </c>
      <c r="AG44">
        <v>7508</v>
      </c>
      <c r="AH44">
        <v>6051</v>
      </c>
      <c r="AI44">
        <v>2979</v>
      </c>
      <c r="AJ44">
        <v>13684</v>
      </c>
      <c r="AK44">
        <v>13883</v>
      </c>
      <c r="AL44">
        <v>5398</v>
      </c>
      <c r="AM44">
        <v>6225</v>
      </c>
      <c r="AN44">
        <v>6375</v>
      </c>
      <c r="AO44">
        <v>18806</v>
      </c>
      <c r="AP44">
        <v>4786</v>
      </c>
      <c r="AQ44">
        <v>7869</v>
      </c>
    </row>
    <row r="45" spans="1:43" x14ac:dyDescent="0.35">
      <c r="A45" s="5">
        <v>1</v>
      </c>
      <c r="C45">
        <f>VLOOKUP($A45+13*C$4-13,$J$5:$AQ$52,2+$B44)</f>
        <v>371</v>
      </c>
      <c r="D45">
        <f>VLOOKUP($A45+13*D$4-13,$J$5:$AQ$52,2+$B44)</f>
        <v>4200</v>
      </c>
      <c r="E45">
        <f>VLOOKUP($A45+13*E$4-13,$J$5:$AQ$52,2+$B44)</f>
        <v>81</v>
      </c>
      <c r="F45">
        <f>VLOOKUP($A45+13*F$4-13,$J$5:$AQ$52,2+$B44)</f>
        <v>4997</v>
      </c>
      <c r="J45" s="154">
        <v>41</v>
      </c>
      <c r="K45" t="s">
        <v>230</v>
      </c>
      <c r="L45">
        <v>6458</v>
      </c>
      <c r="M45">
        <v>4548</v>
      </c>
      <c r="N45">
        <v>4805</v>
      </c>
      <c r="O45">
        <v>8331</v>
      </c>
      <c r="P45">
        <v>5453</v>
      </c>
      <c r="Q45">
        <v>5562</v>
      </c>
      <c r="R45">
        <v>9413</v>
      </c>
      <c r="S45">
        <v>10140</v>
      </c>
      <c r="T45">
        <v>5274</v>
      </c>
      <c r="U45">
        <v>10562</v>
      </c>
      <c r="V45">
        <v>6984</v>
      </c>
      <c r="W45">
        <v>7511</v>
      </c>
      <c r="X45">
        <v>6586</v>
      </c>
      <c r="Y45">
        <v>6204</v>
      </c>
      <c r="Z45">
        <v>3086</v>
      </c>
      <c r="AA45">
        <v>12599</v>
      </c>
      <c r="AB45">
        <v>7141</v>
      </c>
      <c r="AC45">
        <v>42824</v>
      </c>
      <c r="AD45">
        <v>6111</v>
      </c>
      <c r="AE45">
        <v>5621</v>
      </c>
      <c r="AF45">
        <v>7785</v>
      </c>
      <c r="AG45">
        <v>7404</v>
      </c>
      <c r="AH45">
        <v>6078</v>
      </c>
      <c r="AI45">
        <v>2526</v>
      </c>
      <c r="AJ45">
        <v>13430</v>
      </c>
      <c r="AK45">
        <v>11813</v>
      </c>
      <c r="AL45">
        <v>5196</v>
      </c>
      <c r="AM45">
        <v>6146</v>
      </c>
      <c r="AN45">
        <v>5973</v>
      </c>
      <c r="AO45">
        <v>16969</v>
      </c>
      <c r="AP45">
        <v>4362</v>
      </c>
      <c r="AQ45">
        <v>7653</v>
      </c>
    </row>
    <row r="46" spans="1:43" x14ac:dyDescent="0.35">
      <c r="A46" s="5">
        <v>2</v>
      </c>
      <c r="C46">
        <f>VLOOKUP($A46+13*C$4-13,$J$5:$AQ$52,2+$B44)</f>
        <v>395</v>
      </c>
      <c r="D46">
        <f>VLOOKUP($A46+13*D$4-13,$J$5:$AQ$52,2+$B44)</f>
        <v>4081</v>
      </c>
      <c r="E46">
        <f>VLOOKUP($A46+13*E$4-13,$J$5:$AQ$52,2+$B44)</f>
        <v>83</v>
      </c>
      <c r="F46">
        <f>VLOOKUP($A46+13*F$4-13,$J$5:$AQ$52,2+$B44)</f>
        <v>4805</v>
      </c>
      <c r="J46" s="154">
        <v>42</v>
      </c>
      <c r="K46" t="s">
        <v>231</v>
      </c>
      <c r="L46">
        <v>6167</v>
      </c>
      <c r="M46">
        <v>4466</v>
      </c>
      <c r="N46">
        <v>5157</v>
      </c>
      <c r="O46">
        <v>8031</v>
      </c>
      <c r="P46">
        <v>6247</v>
      </c>
      <c r="Q46">
        <v>5990</v>
      </c>
      <c r="R46">
        <v>8826</v>
      </c>
      <c r="S46">
        <v>9913</v>
      </c>
      <c r="T46">
        <v>4793</v>
      </c>
      <c r="U46">
        <v>9878</v>
      </c>
      <c r="V46">
        <v>7004</v>
      </c>
      <c r="W46">
        <v>7831</v>
      </c>
      <c r="X46">
        <v>6383</v>
      </c>
      <c r="Y46">
        <v>6236</v>
      </c>
      <c r="Z46">
        <v>3133</v>
      </c>
      <c r="AA46">
        <v>11445</v>
      </c>
      <c r="AB46">
        <v>7007</v>
      </c>
      <c r="AC46">
        <v>40309</v>
      </c>
      <c r="AD46">
        <v>6283</v>
      </c>
      <c r="AE46">
        <v>4796</v>
      </c>
      <c r="AF46">
        <v>7699</v>
      </c>
      <c r="AG46">
        <v>7495</v>
      </c>
      <c r="AH46">
        <v>5620</v>
      </c>
      <c r="AI46">
        <v>2822</v>
      </c>
      <c r="AJ46">
        <v>12576</v>
      </c>
      <c r="AK46">
        <v>11792</v>
      </c>
      <c r="AL46">
        <v>4645</v>
      </c>
      <c r="AM46">
        <v>6972</v>
      </c>
      <c r="AN46">
        <v>8625</v>
      </c>
      <c r="AO46">
        <v>17536</v>
      </c>
      <c r="AP46">
        <v>4286</v>
      </c>
      <c r="AQ46">
        <v>7690</v>
      </c>
    </row>
    <row r="47" spans="1:43" x14ac:dyDescent="0.35">
      <c r="A47" s="5">
        <v>3</v>
      </c>
      <c r="C47">
        <f>VLOOKUP($A47+13*C$4-13,$J$5:$AQ$52,2+$B44)</f>
        <v>377</v>
      </c>
      <c r="D47">
        <f>VLOOKUP($A47+13*D$4-13,$J$5:$AQ$52,2+$B44)</f>
        <v>4474</v>
      </c>
      <c r="E47">
        <f>VLOOKUP($A47+13*E$4-13,$J$5:$AQ$52,2+$B44)</f>
        <v>103</v>
      </c>
      <c r="F47">
        <f>VLOOKUP($A47+13*F$4-13,$J$5:$AQ$52,2+$B44)</f>
        <v>5157</v>
      </c>
      <c r="J47" s="154">
        <v>43</v>
      </c>
      <c r="K47" t="s">
        <v>232</v>
      </c>
      <c r="L47">
        <v>5355</v>
      </c>
      <c r="M47">
        <v>4376</v>
      </c>
      <c r="N47">
        <v>4499</v>
      </c>
      <c r="O47">
        <v>8645</v>
      </c>
      <c r="P47">
        <v>6545</v>
      </c>
      <c r="Q47">
        <v>6169</v>
      </c>
      <c r="R47">
        <v>9142</v>
      </c>
      <c r="S47">
        <v>9458</v>
      </c>
      <c r="T47">
        <v>4335</v>
      </c>
      <c r="U47">
        <v>9438</v>
      </c>
      <c r="V47">
        <v>7878</v>
      </c>
      <c r="W47">
        <v>7978</v>
      </c>
      <c r="X47">
        <v>5811</v>
      </c>
      <c r="Y47">
        <v>5851</v>
      </c>
      <c r="Z47">
        <v>2942</v>
      </c>
      <c r="AA47">
        <v>12110</v>
      </c>
      <c r="AB47">
        <v>6551</v>
      </c>
      <c r="AC47">
        <v>34592</v>
      </c>
      <c r="AD47">
        <v>6233</v>
      </c>
      <c r="AE47">
        <v>4863</v>
      </c>
      <c r="AF47">
        <v>7478</v>
      </c>
      <c r="AG47">
        <v>7380</v>
      </c>
      <c r="AH47">
        <v>5910</v>
      </c>
      <c r="AI47">
        <v>2535</v>
      </c>
      <c r="AJ47">
        <v>11731</v>
      </c>
      <c r="AK47">
        <v>9944</v>
      </c>
      <c r="AL47">
        <v>4717</v>
      </c>
      <c r="AM47">
        <v>6748</v>
      </c>
      <c r="AN47">
        <v>6509</v>
      </c>
      <c r="AO47">
        <v>18007</v>
      </c>
      <c r="AP47">
        <v>3891</v>
      </c>
      <c r="AQ47">
        <v>7427</v>
      </c>
    </row>
    <row r="48" spans="1:43" x14ac:dyDescent="0.35">
      <c r="A48" s="5">
        <v>4</v>
      </c>
      <c r="C48">
        <f>VLOOKUP($A48+13*C$4-13,$J$5:$AQ$52,2+$B44)</f>
        <v>385</v>
      </c>
      <c r="D48">
        <f>VLOOKUP($A48+13*D$4-13,$J$5:$AQ$52,2+$B44)</f>
        <v>3747</v>
      </c>
      <c r="E48">
        <f>VLOOKUP($A48+13*E$4-13,$J$5:$AQ$52,2+$B44)</f>
        <v>108</v>
      </c>
      <c r="F48">
        <f>VLOOKUP($A48+13*F$4-13,$J$5:$AQ$52,2+$B44)</f>
        <v>4499</v>
      </c>
      <c r="J48" s="154">
        <v>44</v>
      </c>
      <c r="K48" t="s">
        <v>233</v>
      </c>
      <c r="L48">
        <v>5445</v>
      </c>
      <c r="M48">
        <v>4088</v>
      </c>
      <c r="N48">
        <v>4337</v>
      </c>
      <c r="O48">
        <v>8186</v>
      </c>
      <c r="P48">
        <v>6615</v>
      </c>
      <c r="Q48">
        <v>5590</v>
      </c>
      <c r="R48">
        <v>8631</v>
      </c>
      <c r="S48">
        <v>10048</v>
      </c>
      <c r="T48">
        <v>4180</v>
      </c>
      <c r="U48">
        <v>9707</v>
      </c>
      <c r="V48">
        <v>6864</v>
      </c>
      <c r="W48">
        <v>7420</v>
      </c>
      <c r="X48">
        <v>6923</v>
      </c>
      <c r="Y48">
        <v>5443</v>
      </c>
      <c r="Z48">
        <v>3180</v>
      </c>
      <c r="AA48">
        <v>11940</v>
      </c>
      <c r="AB48">
        <v>5992</v>
      </c>
      <c r="AC48">
        <v>36298</v>
      </c>
      <c r="AD48">
        <v>5858</v>
      </c>
      <c r="AE48">
        <v>5216</v>
      </c>
      <c r="AF48">
        <v>6653</v>
      </c>
      <c r="AG48">
        <v>6964</v>
      </c>
      <c r="AH48">
        <v>5759</v>
      </c>
      <c r="AI48">
        <v>2906</v>
      </c>
      <c r="AJ48">
        <v>10940</v>
      </c>
      <c r="AK48">
        <v>9742</v>
      </c>
      <c r="AL48">
        <v>4393</v>
      </c>
      <c r="AM48">
        <v>6728</v>
      </c>
      <c r="AN48">
        <v>6744</v>
      </c>
      <c r="AO48">
        <v>15980</v>
      </c>
      <c r="AP48">
        <v>3916</v>
      </c>
      <c r="AQ48">
        <v>7291</v>
      </c>
    </row>
    <row r="49" spans="1:43" x14ac:dyDescent="0.35">
      <c r="A49" s="5">
        <v>5</v>
      </c>
      <c r="C49">
        <f>VLOOKUP($A49+13*C$4-13,$J$5:$AQ$52,2+$B44)</f>
        <v>328</v>
      </c>
      <c r="D49">
        <f>VLOOKUP($A49+13*D$4-13,$J$5:$AQ$52,2+$B44)</f>
        <v>3588</v>
      </c>
      <c r="E49">
        <f>VLOOKUP($A49+13*E$4-13,$J$5:$AQ$52,2+$B44)</f>
        <v>52</v>
      </c>
      <c r="F49">
        <f>VLOOKUP($A49+13*F$4-13,$J$5:$AQ$52,2+$B44)</f>
        <v>4337</v>
      </c>
      <c r="J49" s="154">
        <v>45</v>
      </c>
      <c r="K49" t="s">
        <v>234</v>
      </c>
      <c r="L49">
        <v>5656</v>
      </c>
      <c r="M49">
        <v>3561</v>
      </c>
      <c r="N49">
        <v>3714</v>
      </c>
      <c r="O49">
        <v>7832</v>
      </c>
      <c r="P49">
        <v>5891</v>
      </c>
      <c r="Q49">
        <v>5405</v>
      </c>
      <c r="R49">
        <v>7524</v>
      </c>
      <c r="S49">
        <v>8986</v>
      </c>
      <c r="T49">
        <v>4226</v>
      </c>
      <c r="U49">
        <v>9762</v>
      </c>
      <c r="V49">
        <v>6570</v>
      </c>
      <c r="W49">
        <v>7568</v>
      </c>
      <c r="X49">
        <v>6151</v>
      </c>
      <c r="Y49">
        <v>5340</v>
      </c>
      <c r="Z49">
        <v>3058</v>
      </c>
      <c r="AA49">
        <v>10507</v>
      </c>
      <c r="AB49">
        <v>6281</v>
      </c>
      <c r="AC49">
        <v>31015</v>
      </c>
      <c r="AD49">
        <v>6162</v>
      </c>
      <c r="AE49">
        <v>4485</v>
      </c>
      <c r="AF49">
        <v>6262</v>
      </c>
      <c r="AG49">
        <v>6156</v>
      </c>
      <c r="AH49">
        <v>5695</v>
      </c>
      <c r="AI49">
        <v>2471</v>
      </c>
      <c r="AJ49">
        <v>9933</v>
      </c>
      <c r="AK49">
        <v>9230</v>
      </c>
      <c r="AL49">
        <v>3904</v>
      </c>
      <c r="AM49">
        <v>6457</v>
      </c>
      <c r="AN49">
        <v>6704</v>
      </c>
      <c r="AO49">
        <v>13403</v>
      </c>
      <c r="AP49">
        <v>3852</v>
      </c>
      <c r="AQ49">
        <v>6789</v>
      </c>
    </row>
    <row r="50" spans="1:43" x14ac:dyDescent="0.35">
      <c r="A50" s="5">
        <v>6</v>
      </c>
      <c r="C50">
        <f>VLOOKUP($A50+13*C$4-13,$J$5:$AQ$52,2+$B44)</f>
        <v>302</v>
      </c>
      <c r="D50">
        <f>VLOOKUP($A50+13*D$4-13,$J$5:$AQ$52,2+$B44)</f>
        <v>3084</v>
      </c>
      <c r="E50">
        <f>VLOOKUP($A50+13*E$4-13,$J$5:$AQ$52,2+$B44)</f>
        <v>72</v>
      </c>
      <c r="F50">
        <f>VLOOKUP($A50+13*F$4-13,$J$5:$AQ$52,2+$B44)</f>
        <v>3714</v>
      </c>
      <c r="J50" s="154">
        <v>46</v>
      </c>
      <c r="K50" t="s">
        <v>235</v>
      </c>
      <c r="L50">
        <v>5163</v>
      </c>
      <c r="M50">
        <v>3136</v>
      </c>
      <c r="N50">
        <v>3359</v>
      </c>
      <c r="O50">
        <v>8633</v>
      </c>
      <c r="P50">
        <v>5271</v>
      </c>
      <c r="Q50">
        <v>5396</v>
      </c>
      <c r="R50">
        <v>7235</v>
      </c>
      <c r="S50">
        <v>8665</v>
      </c>
      <c r="T50">
        <v>3602</v>
      </c>
      <c r="U50">
        <v>9290</v>
      </c>
      <c r="V50">
        <v>6023</v>
      </c>
      <c r="W50">
        <v>7438</v>
      </c>
      <c r="X50">
        <v>5899</v>
      </c>
      <c r="Y50">
        <v>4737</v>
      </c>
      <c r="Z50">
        <v>2877</v>
      </c>
      <c r="AA50">
        <v>11085</v>
      </c>
      <c r="AB50">
        <v>5345</v>
      </c>
      <c r="AC50">
        <v>26870</v>
      </c>
      <c r="AD50">
        <v>6351</v>
      </c>
      <c r="AE50">
        <v>4348</v>
      </c>
      <c r="AF50">
        <v>6101</v>
      </c>
      <c r="AG50">
        <v>6766</v>
      </c>
      <c r="AH50">
        <v>5309</v>
      </c>
      <c r="AI50">
        <v>2677</v>
      </c>
      <c r="AJ50">
        <v>9199</v>
      </c>
      <c r="AK50">
        <v>7969</v>
      </c>
      <c r="AL50">
        <v>3909</v>
      </c>
      <c r="AM50">
        <v>6177</v>
      </c>
      <c r="AN50">
        <v>6733</v>
      </c>
      <c r="AO50">
        <v>12686</v>
      </c>
      <c r="AP50">
        <v>3977</v>
      </c>
      <c r="AQ50">
        <v>6506</v>
      </c>
    </row>
    <row r="51" spans="1:43" x14ac:dyDescent="0.35">
      <c r="A51" s="5">
        <v>7</v>
      </c>
      <c r="C51">
        <f>VLOOKUP($A51+13*C$4-13,$J$5:$AQ$52,2+$B44)</f>
        <v>359</v>
      </c>
      <c r="D51">
        <f>VLOOKUP($A51+13*D$4-13,$J$5:$AQ$52,2+$B44)</f>
        <v>2694</v>
      </c>
      <c r="E51">
        <f>VLOOKUP($A51+13*E$4-13,$J$5:$AQ$52,2+$B44)</f>
        <v>65</v>
      </c>
      <c r="F51">
        <f>VLOOKUP($A51+13*F$4-13,$J$5:$AQ$52,2+$B44)</f>
        <v>3359</v>
      </c>
      <c r="J51" s="154">
        <v>47</v>
      </c>
      <c r="K51" t="s">
        <v>236</v>
      </c>
      <c r="L51">
        <v>5825</v>
      </c>
      <c r="M51">
        <v>4418</v>
      </c>
      <c r="N51">
        <v>3835</v>
      </c>
      <c r="O51">
        <v>9072</v>
      </c>
      <c r="P51">
        <v>6108</v>
      </c>
      <c r="Q51">
        <v>5414</v>
      </c>
      <c r="R51">
        <v>8134</v>
      </c>
      <c r="S51">
        <v>9084</v>
      </c>
      <c r="T51">
        <v>3869</v>
      </c>
      <c r="U51">
        <v>9747</v>
      </c>
      <c r="V51">
        <v>7322</v>
      </c>
      <c r="W51">
        <v>8467</v>
      </c>
      <c r="X51">
        <v>5880</v>
      </c>
      <c r="Y51">
        <v>5434</v>
      </c>
      <c r="Z51">
        <v>3435</v>
      </c>
      <c r="AA51">
        <v>11834</v>
      </c>
      <c r="AB51">
        <v>5783</v>
      </c>
      <c r="AC51">
        <v>28015</v>
      </c>
      <c r="AD51">
        <v>7396</v>
      </c>
      <c r="AE51">
        <v>4582</v>
      </c>
      <c r="AF51">
        <v>6540</v>
      </c>
      <c r="AG51">
        <v>7406</v>
      </c>
      <c r="AH51">
        <v>5809</v>
      </c>
      <c r="AI51">
        <v>2911</v>
      </c>
      <c r="AJ51">
        <v>10822</v>
      </c>
      <c r="AK51">
        <v>8424</v>
      </c>
      <c r="AL51">
        <v>4007</v>
      </c>
      <c r="AM51">
        <v>7272</v>
      </c>
      <c r="AN51">
        <v>7471</v>
      </c>
      <c r="AO51">
        <v>13273</v>
      </c>
      <c r="AP51">
        <v>4181</v>
      </c>
      <c r="AQ51">
        <v>7120</v>
      </c>
    </row>
    <row r="52" spans="1:43" x14ac:dyDescent="0.35">
      <c r="A52" s="5">
        <v>8</v>
      </c>
      <c r="C52">
        <f>VLOOKUP($A52+13*C$4-13,$J$5:$AQ$52,2+$B44)</f>
        <v>357</v>
      </c>
      <c r="D52">
        <f>VLOOKUP($A52+13*D$4-13,$J$5:$AQ$52,2+$B44)</f>
        <v>3107</v>
      </c>
      <c r="E52">
        <f>VLOOKUP($A52+13*E$4-13,$J$5:$AQ$52,2+$B44)</f>
        <v>110</v>
      </c>
      <c r="F52">
        <f>VLOOKUP($A52+13*F$4-13,$J$5:$AQ$52,2+$B44)</f>
        <v>3835</v>
      </c>
      <c r="J52" s="154">
        <v>48</v>
      </c>
      <c r="K52" t="s">
        <v>237</v>
      </c>
      <c r="L52">
        <v>5832</v>
      </c>
      <c r="M52">
        <v>4018</v>
      </c>
      <c r="N52">
        <v>3982</v>
      </c>
      <c r="O52">
        <v>9766</v>
      </c>
      <c r="P52">
        <v>6475</v>
      </c>
      <c r="Q52">
        <v>5621</v>
      </c>
      <c r="R52">
        <v>7517</v>
      </c>
      <c r="S52">
        <v>9779</v>
      </c>
      <c r="T52">
        <v>3902</v>
      </c>
      <c r="U52">
        <v>10191</v>
      </c>
      <c r="V52">
        <v>7688</v>
      </c>
      <c r="W52">
        <v>8397</v>
      </c>
      <c r="X52">
        <v>6317</v>
      </c>
      <c r="Y52">
        <v>5719</v>
      </c>
      <c r="Z52">
        <v>2957</v>
      </c>
      <c r="AA52">
        <v>10230</v>
      </c>
      <c r="AB52">
        <v>5634</v>
      </c>
      <c r="AC52">
        <v>28889</v>
      </c>
      <c r="AD52">
        <v>7073</v>
      </c>
      <c r="AE52">
        <v>4627</v>
      </c>
      <c r="AF52">
        <v>6771</v>
      </c>
      <c r="AG52">
        <v>7137</v>
      </c>
      <c r="AH52">
        <v>5750</v>
      </c>
      <c r="AI52">
        <v>3083</v>
      </c>
      <c r="AJ52">
        <v>10291</v>
      </c>
      <c r="AK52">
        <v>8558</v>
      </c>
      <c r="AL52">
        <v>4223</v>
      </c>
      <c r="AM52">
        <v>6876</v>
      </c>
      <c r="AN52">
        <v>6742</v>
      </c>
      <c r="AO52">
        <v>12373</v>
      </c>
      <c r="AP52">
        <v>4105</v>
      </c>
      <c r="AQ52">
        <v>7141</v>
      </c>
    </row>
    <row r="53" spans="1:43" x14ac:dyDescent="0.35">
      <c r="A53" s="5">
        <v>9</v>
      </c>
      <c r="C53">
        <f>VLOOKUP($A53+13*C$4-13,$J$5:$AQ$52,2+$B44)</f>
        <v>391</v>
      </c>
      <c r="D53">
        <f>VLOOKUP($A53+13*D$4-13,$J$5:$AQ$52,2+$B44)</f>
        <v>3019</v>
      </c>
      <c r="E53">
        <f>VLOOKUP($A53+13*E$4-13,$J$5:$AQ$52,2+$B44)</f>
        <v>206</v>
      </c>
      <c r="F53">
        <f>VLOOKUP($A53+13*F$4-13,$J$5:$AQ$52,2+$B44)</f>
        <v>3982</v>
      </c>
    </row>
    <row r="64" spans="1:43" x14ac:dyDescent="0.35">
      <c r="B64" s="157">
        <v>4</v>
      </c>
      <c r="C64" s="5">
        <v>1</v>
      </c>
      <c r="D64">
        <v>2</v>
      </c>
      <c r="E64" s="5">
        <v>3</v>
      </c>
      <c r="F64" s="5">
        <v>4</v>
      </c>
    </row>
    <row r="65" spans="1:6" x14ac:dyDescent="0.35">
      <c r="A65" s="5">
        <v>1</v>
      </c>
      <c r="C65">
        <f>VLOOKUP($A65+13*C$4-13,$J$5:$AQ$52,2+$B64)</f>
        <v>667</v>
      </c>
      <c r="D65">
        <f>VLOOKUP($A65+13*D$4-13,$J$5:$AQ$52,2+$B64)</f>
        <v>5838</v>
      </c>
      <c r="E65">
        <f>VLOOKUP($A65+13*E$4-13,$J$5:$AQ$52,2+$B64)</f>
        <v>352</v>
      </c>
      <c r="F65">
        <f>VLOOKUP($A65+13*F$4-13,$J$5:$AQ$52,2+$B64)</f>
        <v>7542</v>
      </c>
    </row>
    <row r="66" spans="1:6" x14ac:dyDescent="0.35">
      <c r="A66" s="5">
        <v>2</v>
      </c>
      <c r="C66">
        <f>VLOOKUP($A66+13*C$4-13,$J$5:$AQ$52,2+$B64)</f>
        <v>895</v>
      </c>
      <c r="D66">
        <f>VLOOKUP($A66+13*D$4-13,$J$5:$AQ$52,2+$B64)</f>
        <v>6280</v>
      </c>
      <c r="E66">
        <f>VLOOKUP($A66+13*E$4-13,$J$5:$AQ$52,2+$B64)</f>
        <v>331</v>
      </c>
      <c r="F66">
        <f>VLOOKUP($A66+13*F$4-13,$J$5:$AQ$52,2+$B64)</f>
        <v>8331</v>
      </c>
    </row>
    <row r="67" spans="1:6" x14ac:dyDescent="0.35">
      <c r="A67" s="5">
        <v>3</v>
      </c>
      <c r="C67">
        <f>VLOOKUP($A67+13*C$4-13,$J$5:$AQ$52,2+$B64)</f>
        <v>926</v>
      </c>
      <c r="D67">
        <f>VLOOKUP($A67+13*D$4-13,$J$5:$AQ$52,2+$B64)</f>
        <v>6006</v>
      </c>
      <c r="E67">
        <f>VLOOKUP($A67+13*E$4-13,$J$5:$AQ$52,2+$B64)</f>
        <v>335</v>
      </c>
      <c r="F67">
        <f>VLOOKUP($A67+13*F$4-13,$J$5:$AQ$52,2+$B64)</f>
        <v>8031</v>
      </c>
    </row>
    <row r="68" spans="1:6" x14ac:dyDescent="0.35">
      <c r="A68" s="5">
        <v>4</v>
      </c>
      <c r="C68">
        <f>VLOOKUP($A68+13*C$4-13,$J$5:$AQ$52,2+$B64)</f>
        <v>844</v>
      </c>
      <c r="D68">
        <f>VLOOKUP($A68+13*D$4-13,$J$5:$AQ$52,2+$B64)</f>
        <v>6759</v>
      </c>
      <c r="E68">
        <f>VLOOKUP($A68+13*E$4-13,$J$5:$AQ$52,2+$B64)</f>
        <v>333</v>
      </c>
      <c r="F68">
        <f>VLOOKUP($A68+13*F$4-13,$J$5:$AQ$52,2+$B64)</f>
        <v>8645</v>
      </c>
    </row>
    <row r="69" spans="1:6" x14ac:dyDescent="0.35">
      <c r="A69" s="5">
        <v>5</v>
      </c>
      <c r="C69">
        <f>VLOOKUP($A69+13*C$4-13,$J$5:$AQ$52,2+$B64)</f>
        <v>869</v>
      </c>
      <c r="D69">
        <f>VLOOKUP($A69+13*D$4-13,$J$5:$AQ$52,2+$B64)</f>
        <v>5975</v>
      </c>
      <c r="E69">
        <f>VLOOKUP($A69+13*E$4-13,$J$5:$AQ$52,2+$B64)</f>
        <v>442</v>
      </c>
      <c r="F69">
        <f>VLOOKUP($A69+13*F$4-13,$J$5:$AQ$52,2+$B64)</f>
        <v>8186</v>
      </c>
    </row>
    <row r="70" spans="1:6" x14ac:dyDescent="0.35">
      <c r="A70" s="5">
        <v>6</v>
      </c>
      <c r="C70">
        <f>VLOOKUP($A70+13*C$4-13,$J$5:$AQ$52,2+$B64)</f>
        <v>863</v>
      </c>
      <c r="D70">
        <f>VLOOKUP($A70+13*D$4-13,$J$5:$AQ$52,2+$B64)</f>
        <v>5681</v>
      </c>
      <c r="E70">
        <f>VLOOKUP($A70+13*E$4-13,$J$5:$AQ$52,2+$B64)</f>
        <v>415</v>
      </c>
      <c r="F70">
        <f>VLOOKUP($A70+13*F$4-13,$J$5:$AQ$52,2+$B64)</f>
        <v>7832</v>
      </c>
    </row>
    <row r="71" spans="1:6" x14ac:dyDescent="0.35">
      <c r="A71" s="5">
        <v>7</v>
      </c>
      <c r="C71">
        <f>VLOOKUP($A71+13*C$4-13,$J$5:$AQ$52,2+$B64)</f>
        <v>1041</v>
      </c>
      <c r="D71">
        <f>VLOOKUP($A71+13*D$4-13,$J$5:$AQ$52,2+$B64)</f>
        <v>6250</v>
      </c>
      <c r="E71">
        <f>VLOOKUP($A71+13*E$4-13,$J$5:$AQ$52,2+$B64)</f>
        <v>384</v>
      </c>
      <c r="F71">
        <f>VLOOKUP($A71+13*F$4-13,$J$5:$AQ$52,2+$B64)</f>
        <v>8633</v>
      </c>
    </row>
    <row r="72" spans="1:6" x14ac:dyDescent="0.35">
      <c r="A72" s="5">
        <v>8</v>
      </c>
      <c r="C72">
        <f>VLOOKUP($A72+13*C$4-13,$J$5:$AQ$52,2+$B64)</f>
        <v>1124</v>
      </c>
      <c r="D72">
        <f>VLOOKUP($A72+13*D$4-13,$J$5:$AQ$52,2+$B64)</f>
        <v>6436</v>
      </c>
      <c r="E72">
        <f>VLOOKUP($A72+13*E$4-13,$J$5:$AQ$52,2+$B64)</f>
        <v>476</v>
      </c>
      <c r="F72">
        <f>VLOOKUP($A72+13*F$4-13,$J$5:$AQ$52,2+$B64)</f>
        <v>9072</v>
      </c>
    </row>
    <row r="73" spans="1:6" x14ac:dyDescent="0.35">
      <c r="A73" s="5">
        <v>9</v>
      </c>
      <c r="C73">
        <f>VLOOKUP($A73+13*C$4-13,$J$5:$AQ$52,2+$B64)</f>
        <v>1232</v>
      </c>
      <c r="D73">
        <f>VLOOKUP($A73+13*D$4-13,$J$5:$AQ$52,2+$B64)</f>
        <v>6500</v>
      </c>
      <c r="E73">
        <f>VLOOKUP($A73+13*E$4-13,$J$5:$AQ$52,2+$B64)</f>
        <v>664</v>
      </c>
      <c r="F73">
        <f>VLOOKUP($A73+13*F$4-13,$J$5:$AQ$52,2+$B64)</f>
        <v>9766</v>
      </c>
    </row>
    <row r="84" spans="1:6" x14ac:dyDescent="0.35">
      <c r="B84" s="157">
        <v>5</v>
      </c>
      <c r="C84" s="5">
        <v>1</v>
      </c>
      <c r="D84">
        <v>2</v>
      </c>
      <c r="E84" s="5">
        <v>3</v>
      </c>
      <c r="F84" s="5">
        <v>4</v>
      </c>
    </row>
    <row r="85" spans="1:6" x14ac:dyDescent="0.35">
      <c r="A85" s="5">
        <v>1</v>
      </c>
      <c r="C85">
        <f>VLOOKUP($A85+13*C$4-13,$J$5:$AQ$52,2+$B84)</f>
        <v>647</v>
      </c>
      <c r="D85">
        <f>VLOOKUP($A85+13*D$4-13,$J$5:$AQ$52,2+$B84)</f>
        <v>4378</v>
      </c>
      <c r="E85">
        <f>VLOOKUP($A85+13*E$4-13,$J$5:$AQ$52,2+$B84)</f>
        <v>166</v>
      </c>
      <c r="F85">
        <f>VLOOKUP($A85+13*F$4-13,$J$5:$AQ$52,2+$B84)</f>
        <v>5883</v>
      </c>
    </row>
    <row r="86" spans="1:6" x14ac:dyDescent="0.35">
      <c r="A86" s="5">
        <v>2</v>
      </c>
      <c r="C86">
        <f>VLOOKUP($A86+13*C$4-13,$J$5:$AQ$52,2+$B84)</f>
        <v>671</v>
      </c>
      <c r="D86">
        <f>VLOOKUP($A86+13*D$4-13,$J$5:$AQ$52,2+$B84)</f>
        <v>4085</v>
      </c>
      <c r="E86">
        <f>VLOOKUP($A86+13*E$4-13,$J$5:$AQ$52,2+$B84)</f>
        <v>186</v>
      </c>
      <c r="F86">
        <f>VLOOKUP($A86+13*F$4-13,$J$5:$AQ$52,2+$B84)</f>
        <v>5453</v>
      </c>
    </row>
    <row r="87" spans="1:6" x14ac:dyDescent="0.35">
      <c r="A87" s="5">
        <v>3</v>
      </c>
      <c r="C87">
        <f>VLOOKUP($A87+13*C$4-13,$J$5:$AQ$52,2+$B84)</f>
        <v>795</v>
      </c>
      <c r="D87">
        <f>VLOOKUP($A87+13*D$4-13,$J$5:$AQ$52,2+$B84)</f>
        <v>4693</v>
      </c>
      <c r="E87">
        <f>VLOOKUP($A87+13*E$4-13,$J$5:$AQ$52,2+$B84)</f>
        <v>154</v>
      </c>
      <c r="F87">
        <f>VLOOKUP($A87+13*F$4-13,$J$5:$AQ$52,2+$B84)</f>
        <v>6247</v>
      </c>
    </row>
    <row r="88" spans="1:6" x14ac:dyDescent="0.35">
      <c r="A88" s="5">
        <v>4</v>
      </c>
      <c r="C88">
        <f>VLOOKUP($A88+13*C$4-13,$J$5:$AQ$52,2+$B84)</f>
        <v>874</v>
      </c>
      <c r="D88">
        <f>VLOOKUP($A88+13*D$4-13,$J$5:$AQ$52,2+$B84)</f>
        <v>4647</v>
      </c>
      <c r="E88">
        <f>VLOOKUP($A88+13*E$4-13,$J$5:$AQ$52,2+$B84)</f>
        <v>287</v>
      </c>
      <c r="F88">
        <f>VLOOKUP($A88+13*F$4-13,$J$5:$AQ$52,2+$B84)</f>
        <v>6545</v>
      </c>
    </row>
    <row r="89" spans="1:6" x14ac:dyDescent="0.35">
      <c r="A89" s="5">
        <v>5</v>
      </c>
      <c r="C89">
        <f>VLOOKUP($A89+13*C$4-13,$J$5:$AQ$52,2+$B84)</f>
        <v>985</v>
      </c>
      <c r="D89">
        <f>VLOOKUP($A89+13*D$4-13,$J$5:$AQ$52,2+$B84)</f>
        <v>4798</v>
      </c>
      <c r="E89">
        <f>VLOOKUP($A89+13*E$4-13,$J$5:$AQ$52,2+$B84)</f>
        <v>162</v>
      </c>
      <c r="F89">
        <f>VLOOKUP($A89+13*F$4-13,$J$5:$AQ$52,2+$B84)</f>
        <v>6615</v>
      </c>
    </row>
    <row r="90" spans="1:6" x14ac:dyDescent="0.35">
      <c r="A90" s="5">
        <v>6</v>
      </c>
      <c r="C90">
        <f>VLOOKUP($A90+13*C$4-13,$J$5:$AQ$52,2+$B84)</f>
        <v>1140</v>
      </c>
      <c r="D90">
        <f>VLOOKUP($A90+13*D$4-13,$J$5:$AQ$52,2+$B84)</f>
        <v>3926</v>
      </c>
      <c r="E90">
        <f>VLOOKUP($A90+13*E$4-13,$J$5:$AQ$52,2+$B84)</f>
        <v>153</v>
      </c>
      <c r="F90">
        <f>VLOOKUP($A90+13*F$4-13,$J$5:$AQ$52,2+$B84)</f>
        <v>5891</v>
      </c>
    </row>
    <row r="91" spans="1:6" x14ac:dyDescent="0.35">
      <c r="A91" s="5">
        <v>7</v>
      </c>
      <c r="C91">
        <f>VLOOKUP($A91+13*C$4-13,$J$5:$AQ$52,2+$B84)</f>
        <v>815</v>
      </c>
      <c r="D91">
        <f>VLOOKUP($A91+13*D$4-13,$J$5:$AQ$52,2+$B84)</f>
        <v>3577</v>
      </c>
      <c r="E91">
        <f>VLOOKUP($A91+13*E$4-13,$J$5:$AQ$52,2+$B84)</f>
        <v>215</v>
      </c>
      <c r="F91">
        <f>VLOOKUP($A91+13*F$4-13,$J$5:$AQ$52,2+$B84)</f>
        <v>5271</v>
      </c>
    </row>
    <row r="92" spans="1:6" x14ac:dyDescent="0.35">
      <c r="A92" s="5">
        <v>8</v>
      </c>
      <c r="C92">
        <f>VLOOKUP($A92+13*C$4-13,$J$5:$AQ$52,2+$B84)</f>
        <v>1119</v>
      </c>
      <c r="D92">
        <f>VLOOKUP($A92+13*D$4-13,$J$5:$AQ$52,2+$B84)</f>
        <v>3937</v>
      </c>
      <c r="E92">
        <f>VLOOKUP($A92+13*E$4-13,$J$5:$AQ$52,2+$B84)</f>
        <v>284</v>
      </c>
      <c r="F92">
        <f>VLOOKUP($A92+13*F$4-13,$J$5:$AQ$52,2+$B84)</f>
        <v>6108</v>
      </c>
    </row>
    <row r="93" spans="1:6" x14ac:dyDescent="0.35">
      <c r="A93" s="5">
        <v>9</v>
      </c>
      <c r="C93">
        <f>VLOOKUP($A93+13*C$4-13,$J$5:$AQ$52,2+$B84)</f>
        <v>1008</v>
      </c>
      <c r="D93">
        <f>VLOOKUP($A93+13*D$4-13,$J$5:$AQ$52,2+$B84)</f>
        <v>4101</v>
      </c>
      <c r="E93">
        <f>VLOOKUP($A93+13*E$4-13,$J$5:$AQ$52,2+$B84)</f>
        <v>344</v>
      </c>
      <c r="F93">
        <f>VLOOKUP($A93+13*F$4-13,$J$5:$AQ$52,2+$B84)</f>
        <v>6475</v>
      </c>
    </row>
    <row r="104" spans="1:6" x14ac:dyDescent="0.35">
      <c r="B104" s="157">
        <v>6</v>
      </c>
      <c r="C104" s="5">
        <v>1</v>
      </c>
      <c r="D104">
        <v>2</v>
      </c>
      <c r="E104" s="5">
        <v>3</v>
      </c>
      <c r="F104" s="5">
        <v>4</v>
      </c>
    </row>
    <row r="105" spans="1:6" x14ac:dyDescent="0.35">
      <c r="A105" s="5">
        <v>1</v>
      </c>
      <c r="C105">
        <f>VLOOKUP($A105+13*C$4-13,$J$5:$AQ$52,2+$B104)</f>
        <v>710</v>
      </c>
      <c r="D105">
        <f>VLOOKUP($A105+13*D$4-13,$J$5:$AQ$52,2+$B104)</f>
        <v>4325</v>
      </c>
      <c r="E105">
        <f>VLOOKUP($A105+13*E$4-13,$J$5:$AQ$52,2+$B104)</f>
        <v>129</v>
      </c>
      <c r="F105">
        <f>VLOOKUP($A105+13*F$4-13,$J$5:$AQ$52,2+$B104)</f>
        <v>5824</v>
      </c>
    </row>
    <row r="106" spans="1:6" x14ac:dyDescent="0.35">
      <c r="A106" s="5">
        <v>2</v>
      </c>
      <c r="C106">
        <f>VLOOKUP($A106+13*C$4-13,$J$5:$AQ$52,2+$B104)</f>
        <v>664</v>
      </c>
      <c r="D106">
        <f>VLOOKUP($A106+13*D$4-13,$J$5:$AQ$52,2+$B104)</f>
        <v>4176</v>
      </c>
      <c r="E106">
        <f>VLOOKUP($A106+13*E$4-13,$J$5:$AQ$52,2+$B104)</f>
        <v>167</v>
      </c>
      <c r="F106">
        <f>VLOOKUP($A106+13*F$4-13,$J$5:$AQ$52,2+$B104)</f>
        <v>5562</v>
      </c>
    </row>
    <row r="107" spans="1:6" x14ac:dyDescent="0.35">
      <c r="A107" s="5">
        <v>3</v>
      </c>
      <c r="C107">
        <f>VLOOKUP($A107+13*C$4-13,$J$5:$AQ$52,2+$B104)</f>
        <v>767</v>
      </c>
      <c r="D107">
        <f>VLOOKUP($A107+13*D$4-13,$J$5:$AQ$52,2+$B104)</f>
        <v>4478</v>
      </c>
      <c r="E107">
        <f>VLOOKUP($A107+13*E$4-13,$J$5:$AQ$52,2+$B104)</f>
        <v>203</v>
      </c>
      <c r="F107">
        <f>VLOOKUP($A107+13*F$4-13,$J$5:$AQ$52,2+$B104)</f>
        <v>5990</v>
      </c>
    </row>
    <row r="108" spans="1:6" x14ac:dyDescent="0.35">
      <c r="A108" s="5">
        <v>4</v>
      </c>
      <c r="C108">
        <f>VLOOKUP($A108+13*C$4-13,$J$5:$AQ$52,2+$B104)</f>
        <v>813</v>
      </c>
      <c r="D108">
        <f>VLOOKUP($A108+13*D$4-13,$J$5:$AQ$52,2+$B104)</f>
        <v>4746</v>
      </c>
      <c r="E108">
        <f>VLOOKUP($A108+13*E$4-13,$J$5:$AQ$52,2+$B104)</f>
        <v>176</v>
      </c>
      <c r="F108">
        <f>VLOOKUP($A108+13*F$4-13,$J$5:$AQ$52,2+$B104)</f>
        <v>6169</v>
      </c>
    </row>
    <row r="109" spans="1:6" x14ac:dyDescent="0.35">
      <c r="A109" s="5">
        <v>5</v>
      </c>
      <c r="C109">
        <f>VLOOKUP($A109+13*C$4-13,$J$5:$AQ$52,2+$B104)</f>
        <v>770</v>
      </c>
      <c r="D109">
        <f>VLOOKUP($A109+13*D$4-13,$J$5:$AQ$52,2+$B104)</f>
        <v>4221</v>
      </c>
      <c r="E109">
        <f>VLOOKUP($A109+13*E$4-13,$J$5:$AQ$52,2+$B104)</f>
        <v>151</v>
      </c>
      <c r="F109">
        <f>VLOOKUP($A109+13*F$4-13,$J$5:$AQ$52,2+$B104)</f>
        <v>5590</v>
      </c>
    </row>
    <row r="110" spans="1:6" x14ac:dyDescent="0.35">
      <c r="A110" s="5">
        <v>6</v>
      </c>
      <c r="C110">
        <f>VLOOKUP($A110+13*C$4-13,$J$5:$AQ$52,2+$B104)</f>
        <v>842</v>
      </c>
      <c r="D110">
        <f>VLOOKUP($A110+13*D$4-13,$J$5:$AQ$52,2+$B104)</f>
        <v>3925</v>
      </c>
      <c r="E110">
        <f>VLOOKUP($A110+13*E$4-13,$J$5:$AQ$52,2+$B104)</f>
        <v>126</v>
      </c>
      <c r="F110">
        <f>VLOOKUP($A110+13*F$4-13,$J$5:$AQ$52,2+$B104)</f>
        <v>5405</v>
      </c>
    </row>
    <row r="111" spans="1:6" x14ac:dyDescent="0.35">
      <c r="A111" s="5">
        <v>7</v>
      </c>
      <c r="C111">
        <f>VLOOKUP($A111+13*C$4-13,$J$5:$AQ$52,2+$B104)</f>
        <v>887</v>
      </c>
      <c r="D111">
        <f>VLOOKUP($A111+13*D$4-13,$J$5:$AQ$52,2+$B104)</f>
        <v>3825</v>
      </c>
      <c r="E111">
        <f>VLOOKUP($A111+13*E$4-13,$J$5:$AQ$52,2+$B104)</f>
        <v>140</v>
      </c>
      <c r="F111">
        <f>VLOOKUP($A111+13*F$4-13,$J$5:$AQ$52,2+$B104)</f>
        <v>5396</v>
      </c>
    </row>
    <row r="112" spans="1:6" x14ac:dyDescent="0.35">
      <c r="A112" s="5">
        <v>8</v>
      </c>
      <c r="C112">
        <f>VLOOKUP($A112+13*C$4-13,$J$5:$AQ$52,2+$B104)</f>
        <v>987</v>
      </c>
      <c r="D112">
        <f>VLOOKUP($A112+13*D$4-13,$J$5:$AQ$52,2+$B104)</f>
        <v>3517</v>
      </c>
      <c r="E112">
        <f>VLOOKUP($A112+13*E$4-13,$J$5:$AQ$52,2+$B104)</f>
        <v>279</v>
      </c>
      <c r="F112">
        <f>VLOOKUP($A112+13*F$4-13,$J$5:$AQ$52,2+$B104)</f>
        <v>5414</v>
      </c>
    </row>
    <row r="113" spans="1:6" x14ac:dyDescent="0.35">
      <c r="A113" s="5">
        <v>9</v>
      </c>
      <c r="C113">
        <f>VLOOKUP($A113+13*C$4-13,$J$5:$AQ$52,2+$B104)</f>
        <v>1004</v>
      </c>
      <c r="D113">
        <f>VLOOKUP($A113+13*D$4-13,$J$5:$AQ$52,2+$B104)</f>
        <v>3485</v>
      </c>
      <c r="E113">
        <f>VLOOKUP($A113+13*E$4-13,$J$5:$AQ$52,2+$B104)</f>
        <v>328</v>
      </c>
      <c r="F113">
        <f>VLOOKUP($A113+13*F$4-13,$J$5:$AQ$52,2+$B104)</f>
        <v>5621</v>
      </c>
    </row>
    <row r="124" spans="1:6" x14ac:dyDescent="0.35">
      <c r="B124" s="157">
        <v>7</v>
      </c>
      <c r="C124" s="5">
        <v>1</v>
      </c>
      <c r="D124">
        <v>2</v>
      </c>
      <c r="E124" s="5">
        <v>3</v>
      </c>
      <c r="F124" s="5">
        <v>4</v>
      </c>
    </row>
    <row r="125" spans="1:6" x14ac:dyDescent="0.35">
      <c r="A125" s="5">
        <v>1</v>
      </c>
      <c r="C125">
        <f>VLOOKUP($A125+13*C$4-13,$J$5:$AQ$52,2+$B124)</f>
        <v>802</v>
      </c>
      <c r="D125">
        <f>VLOOKUP($A125+13*D$4-13,$J$5:$AQ$52,2+$B124)</f>
        <v>7445</v>
      </c>
      <c r="E125">
        <f>VLOOKUP($A125+13*E$4-13,$J$5:$AQ$52,2+$B124)</f>
        <v>257</v>
      </c>
      <c r="F125">
        <f>VLOOKUP($A125+13*F$4-13,$J$5:$AQ$52,2+$B124)</f>
        <v>9158</v>
      </c>
    </row>
    <row r="126" spans="1:6" x14ac:dyDescent="0.35">
      <c r="A126" s="5">
        <v>2</v>
      </c>
      <c r="C126">
        <f>VLOOKUP($A126+13*C$4-13,$J$5:$AQ$52,2+$B124)</f>
        <v>816</v>
      </c>
      <c r="D126">
        <f>VLOOKUP($A126+13*D$4-13,$J$5:$AQ$52,2+$B124)</f>
        <v>7632</v>
      </c>
      <c r="E126">
        <f>VLOOKUP($A126+13*E$4-13,$J$5:$AQ$52,2+$B124)</f>
        <v>265</v>
      </c>
      <c r="F126">
        <f>VLOOKUP($A126+13*F$4-13,$J$5:$AQ$52,2+$B124)</f>
        <v>9413</v>
      </c>
    </row>
    <row r="127" spans="1:6" x14ac:dyDescent="0.35">
      <c r="A127" s="5">
        <v>3</v>
      </c>
      <c r="C127">
        <f>VLOOKUP($A127+13*C$4-13,$J$5:$AQ$52,2+$B124)</f>
        <v>867</v>
      </c>
      <c r="D127">
        <f>VLOOKUP($A127+13*D$4-13,$J$5:$AQ$52,2+$B124)</f>
        <v>7021</v>
      </c>
      <c r="E127">
        <f>VLOOKUP($A127+13*E$4-13,$J$5:$AQ$52,2+$B124)</f>
        <v>282</v>
      </c>
      <c r="F127">
        <f>VLOOKUP($A127+13*F$4-13,$J$5:$AQ$52,2+$B124)</f>
        <v>8826</v>
      </c>
    </row>
    <row r="128" spans="1:6" x14ac:dyDescent="0.35">
      <c r="A128" s="5">
        <v>4</v>
      </c>
      <c r="C128">
        <f>VLOOKUP($A128+13*C$4-13,$J$5:$AQ$52,2+$B124)</f>
        <v>851</v>
      </c>
      <c r="D128">
        <f>VLOOKUP($A128+13*D$4-13,$J$5:$AQ$52,2+$B124)</f>
        <v>7255</v>
      </c>
      <c r="E128">
        <f>VLOOKUP($A128+13*E$4-13,$J$5:$AQ$52,2+$B124)</f>
        <v>318</v>
      </c>
      <c r="F128">
        <f>VLOOKUP($A128+13*F$4-13,$J$5:$AQ$52,2+$B124)</f>
        <v>9142</v>
      </c>
    </row>
    <row r="129" spans="1:6" x14ac:dyDescent="0.35">
      <c r="A129" s="5">
        <v>5</v>
      </c>
      <c r="C129">
        <f>VLOOKUP($A129+13*C$4-13,$J$5:$AQ$52,2+$B124)</f>
        <v>817</v>
      </c>
      <c r="D129">
        <f>VLOOKUP($A129+13*D$4-13,$J$5:$AQ$52,2+$B124)</f>
        <v>6990</v>
      </c>
      <c r="E129">
        <f>VLOOKUP($A129+13*E$4-13,$J$5:$AQ$52,2+$B124)</f>
        <v>262</v>
      </c>
      <c r="F129">
        <f>VLOOKUP($A129+13*F$4-13,$J$5:$AQ$52,2+$B124)</f>
        <v>8631</v>
      </c>
    </row>
    <row r="130" spans="1:6" x14ac:dyDescent="0.35">
      <c r="A130" s="5">
        <v>6</v>
      </c>
      <c r="C130">
        <f>VLOOKUP($A130+13*C$4-13,$J$5:$AQ$52,2+$B124)</f>
        <v>846</v>
      </c>
      <c r="D130">
        <f>VLOOKUP($A130+13*D$4-13,$J$5:$AQ$52,2+$B124)</f>
        <v>5886</v>
      </c>
      <c r="E130">
        <f>VLOOKUP($A130+13*E$4-13,$J$5:$AQ$52,2+$B124)</f>
        <v>237</v>
      </c>
      <c r="F130">
        <f>VLOOKUP($A130+13*F$4-13,$J$5:$AQ$52,2+$B124)</f>
        <v>7524</v>
      </c>
    </row>
    <row r="131" spans="1:6" x14ac:dyDescent="0.35">
      <c r="A131" s="5">
        <v>7</v>
      </c>
      <c r="C131">
        <f>VLOOKUP($A131+13*C$4-13,$J$5:$AQ$52,2+$B124)</f>
        <v>815</v>
      </c>
      <c r="D131">
        <f>VLOOKUP($A131+13*D$4-13,$J$5:$AQ$52,2+$B124)</f>
        <v>5694</v>
      </c>
      <c r="E131">
        <f>VLOOKUP($A131+13*E$4-13,$J$5:$AQ$52,2+$B124)</f>
        <v>207</v>
      </c>
      <c r="F131">
        <f>VLOOKUP($A131+13*F$4-13,$J$5:$AQ$52,2+$B124)</f>
        <v>7235</v>
      </c>
    </row>
    <row r="132" spans="1:6" x14ac:dyDescent="0.35">
      <c r="A132" s="5">
        <v>8</v>
      </c>
      <c r="C132">
        <f>VLOOKUP($A132+13*C$4-13,$J$5:$AQ$52,2+$B124)</f>
        <v>906</v>
      </c>
      <c r="D132">
        <f>VLOOKUP($A132+13*D$4-13,$J$5:$AQ$52,2+$B124)</f>
        <v>6243</v>
      </c>
      <c r="E132">
        <f>VLOOKUP($A132+13*E$4-13,$J$5:$AQ$52,2+$B124)</f>
        <v>320</v>
      </c>
      <c r="F132">
        <f>VLOOKUP($A132+13*F$4-13,$J$5:$AQ$52,2+$B124)</f>
        <v>8134</v>
      </c>
    </row>
    <row r="133" spans="1:6" x14ac:dyDescent="0.35">
      <c r="A133" s="5">
        <v>9</v>
      </c>
      <c r="C133">
        <f>VLOOKUP($A133+13*C$4-13,$J$5:$AQ$52,2+$B124)</f>
        <v>1035</v>
      </c>
      <c r="D133">
        <f>VLOOKUP($A133+13*D$4-13,$J$5:$AQ$52,2+$B124)</f>
        <v>5388</v>
      </c>
      <c r="E133">
        <f>VLOOKUP($A133+13*E$4-13,$J$5:$AQ$52,2+$B124)</f>
        <v>380</v>
      </c>
      <c r="F133">
        <f>VLOOKUP($A133+13*F$4-13,$J$5:$AQ$52,2+$B124)</f>
        <v>7517</v>
      </c>
    </row>
    <row r="144" spans="1:6" x14ac:dyDescent="0.35">
      <c r="B144" s="157">
        <v>8</v>
      </c>
      <c r="C144" s="5">
        <v>1</v>
      </c>
      <c r="D144">
        <v>2</v>
      </c>
      <c r="E144" s="5">
        <v>3</v>
      </c>
      <c r="F144" s="5">
        <v>4</v>
      </c>
    </row>
    <row r="145" spans="1:6" x14ac:dyDescent="0.35">
      <c r="A145" s="5">
        <v>1</v>
      </c>
      <c r="C145">
        <f>VLOOKUP($A145+13*C$4-13,$J$5:$AQ$52,2+$B144)</f>
        <v>1189</v>
      </c>
      <c r="D145">
        <f>VLOOKUP($A145+13*D$4-13,$J$5:$AQ$52,2+$B144)</f>
        <v>6314</v>
      </c>
      <c r="E145">
        <f>VLOOKUP($A145+13*E$4-13,$J$5:$AQ$52,2+$B144)</f>
        <v>322</v>
      </c>
      <c r="F145">
        <f>VLOOKUP($A145+13*F$4-13,$J$5:$AQ$52,2+$B144)</f>
        <v>9070</v>
      </c>
    </row>
    <row r="146" spans="1:6" x14ac:dyDescent="0.35">
      <c r="A146" s="5">
        <v>2</v>
      </c>
      <c r="C146">
        <f>VLOOKUP($A146+13*C$4-13,$J$5:$AQ$52,2+$B144)</f>
        <v>1262</v>
      </c>
      <c r="D146">
        <f>VLOOKUP($A146+13*D$4-13,$J$5:$AQ$52,2+$B144)</f>
        <v>7348</v>
      </c>
      <c r="E146">
        <f>VLOOKUP($A146+13*E$4-13,$J$5:$AQ$52,2+$B144)</f>
        <v>273</v>
      </c>
      <c r="F146">
        <f>VLOOKUP($A146+13*F$4-13,$J$5:$AQ$52,2+$B144)</f>
        <v>10140</v>
      </c>
    </row>
    <row r="147" spans="1:6" x14ac:dyDescent="0.35">
      <c r="A147" s="5">
        <v>3</v>
      </c>
      <c r="C147">
        <f>VLOOKUP($A147+13*C$4-13,$J$5:$AQ$52,2+$B144)</f>
        <v>1147</v>
      </c>
      <c r="D147">
        <f>VLOOKUP($A147+13*D$4-13,$J$5:$AQ$52,2+$B144)</f>
        <v>7360</v>
      </c>
      <c r="E147">
        <f>VLOOKUP($A147+13*E$4-13,$J$5:$AQ$52,2+$B144)</f>
        <v>223</v>
      </c>
      <c r="F147">
        <f>VLOOKUP($A147+13*F$4-13,$J$5:$AQ$52,2+$B144)</f>
        <v>9913</v>
      </c>
    </row>
    <row r="148" spans="1:6" x14ac:dyDescent="0.35">
      <c r="A148" s="5">
        <v>4</v>
      </c>
      <c r="C148">
        <f>VLOOKUP($A148+13*C$4-13,$J$5:$AQ$52,2+$B144)</f>
        <v>1145</v>
      </c>
      <c r="D148">
        <f>VLOOKUP($A148+13*D$4-13,$J$5:$AQ$52,2+$B144)</f>
        <v>6586</v>
      </c>
      <c r="E148">
        <f>VLOOKUP($A148+13*E$4-13,$J$5:$AQ$52,2+$B144)</f>
        <v>309</v>
      </c>
      <c r="F148">
        <f>VLOOKUP($A148+13*F$4-13,$J$5:$AQ$52,2+$B144)</f>
        <v>9458</v>
      </c>
    </row>
    <row r="149" spans="1:6" x14ac:dyDescent="0.35">
      <c r="A149" s="5">
        <v>5</v>
      </c>
      <c r="C149">
        <f>VLOOKUP($A149+13*C$4-13,$J$5:$AQ$52,2+$B144)</f>
        <v>1226</v>
      </c>
      <c r="D149">
        <f>VLOOKUP($A149+13*D$4-13,$J$5:$AQ$52,2+$B144)</f>
        <v>7334</v>
      </c>
      <c r="E149">
        <f>VLOOKUP($A149+13*E$4-13,$J$5:$AQ$52,2+$B144)</f>
        <v>280</v>
      </c>
      <c r="F149">
        <f>VLOOKUP($A149+13*F$4-13,$J$5:$AQ$52,2+$B144)</f>
        <v>10048</v>
      </c>
    </row>
    <row r="150" spans="1:6" x14ac:dyDescent="0.35">
      <c r="A150" s="5">
        <v>6</v>
      </c>
      <c r="C150">
        <f>VLOOKUP($A150+13*C$4-13,$J$5:$AQ$52,2+$B144)</f>
        <v>1223</v>
      </c>
      <c r="D150">
        <f>VLOOKUP($A150+13*D$4-13,$J$5:$AQ$52,2+$B144)</f>
        <v>6412</v>
      </c>
      <c r="E150">
        <f>VLOOKUP($A150+13*E$4-13,$J$5:$AQ$52,2+$B144)</f>
        <v>290</v>
      </c>
      <c r="F150">
        <f>VLOOKUP($A150+13*F$4-13,$J$5:$AQ$52,2+$B144)</f>
        <v>8986</v>
      </c>
    </row>
    <row r="151" spans="1:6" x14ac:dyDescent="0.35">
      <c r="A151" s="5">
        <v>7</v>
      </c>
      <c r="C151">
        <f>VLOOKUP($A151+13*C$4-13,$J$5:$AQ$52,2+$B144)</f>
        <v>1156</v>
      </c>
      <c r="D151">
        <f>VLOOKUP($A151+13*D$4-13,$J$5:$AQ$52,2+$B144)</f>
        <v>5930</v>
      </c>
      <c r="E151">
        <f>VLOOKUP($A151+13*E$4-13,$J$5:$AQ$52,2+$B144)</f>
        <v>308</v>
      </c>
      <c r="F151">
        <f>VLOOKUP($A151+13*F$4-13,$J$5:$AQ$52,2+$B144)</f>
        <v>8665</v>
      </c>
    </row>
    <row r="152" spans="1:6" x14ac:dyDescent="0.35">
      <c r="A152" s="5">
        <v>8</v>
      </c>
      <c r="C152">
        <f>VLOOKUP($A152+13*C$4-13,$J$5:$AQ$52,2+$B144)</f>
        <v>1400</v>
      </c>
      <c r="D152">
        <f>VLOOKUP($A152+13*D$4-13,$J$5:$AQ$52,2+$B144)</f>
        <v>5549</v>
      </c>
      <c r="E152">
        <f>VLOOKUP($A152+13*E$4-13,$J$5:$AQ$52,2+$B144)</f>
        <v>453</v>
      </c>
      <c r="F152">
        <f>VLOOKUP($A152+13*F$4-13,$J$5:$AQ$52,2+$B144)</f>
        <v>9084</v>
      </c>
    </row>
    <row r="153" spans="1:6" x14ac:dyDescent="0.35">
      <c r="A153" s="5">
        <v>9</v>
      </c>
      <c r="C153">
        <f>VLOOKUP($A153+13*C$4-13,$J$5:$AQ$52,2+$B144)</f>
        <v>1440</v>
      </c>
      <c r="D153">
        <f>VLOOKUP($A153+13*D$4-13,$J$5:$AQ$52,2+$B144)</f>
        <v>5759</v>
      </c>
      <c r="E153">
        <f>VLOOKUP($A153+13*E$4-13,$J$5:$AQ$52,2+$B144)</f>
        <v>632</v>
      </c>
      <c r="F153">
        <f>VLOOKUP($A153+13*F$4-13,$J$5:$AQ$52,2+$B144)</f>
        <v>9779</v>
      </c>
    </row>
    <row r="164" spans="1:6" x14ac:dyDescent="0.35">
      <c r="B164" s="157">
        <v>9</v>
      </c>
      <c r="C164" s="5">
        <v>1</v>
      </c>
      <c r="D164">
        <v>2</v>
      </c>
      <c r="E164" s="5">
        <v>3</v>
      </c>
      <c r="F164" s="5">
        <v>4</v>
      </c>
    </row>
    <row r="165" spans="1:6" x14ac:dyDescent="0.35">
      <c r="A165" s="5">
        <v>1</v>
      </c>
      <c r="C165">
        <f>VLOOKUP($A165+13*C$4-13,$J$5:$AQ$52,2+$B164)</f>
        <v>384</v>
      </c>
      <c r="D165">
        <f>VLOOKUP($A165+13*D$4-13,$J$5:$AQ$52,2+$B164)</f>
        <v>4293</v>
      </c>
      <c r="E165">
        <f>VLOOKUP($A165+13*E$4-13,$J$5:$AQ$52,2+$B164)</f>
        <v>124</v>
      </c>
      <c r="F165">
        <f>VLOOKUP($A165+13*F$4-13,$J$5:$AQ$52,2+$B164)</f>
        <v>5199</v>
      </c>
    </row>
    <row r="166" spans="1:6" x14ac:dyDescent="0.35">
      <c r="A166" s="5">
        <v>2</v>
      </c>
      <c r="C166">
        <f>VLOOKUP($A166+13*C$4-13,$J$5:$AQ$52,2+$B164)</f>
        <v>370</v>
      </c>
      <c r="D166">
        <f>VLOOKUP($A166+13*D$4-13,$J$5:$AQ$52,2+$B164)</f>
        <v>4376</v>
      </c>
      <c r="E166">
        <f>VLOOKUP($A166+13*E$4-13,$J$5:$AQ$52,2+$B164)</f>
        <v>104</v>
      </c>
      <c r="F166">
        <f>VLOOKUP($A166+13*F$4-13,$J$5:$AQ$52,2+$B164)</f>
        <v>5274</v>
      </c>
    </row>
    <row r="167" spans="1:6" x14ac:dyDescent="0.35">
      <c r="A167" s="5">
        <v>3</v>
      </c>
      <c r="C167">
        <f>VLOOKUP($A167+13*C$4-13,$J$5:$AQ$52,2+$B164)</f>
        <v>497</v>
      </c>
      <c r="D167">
        <f>VLOOKUP($A167+13*D$4-13,$J$5:$AQ$52,2+$B164)</f>
        <v>3866</v>
      </c>
      <c r="E167">
        <f>VLOOKUP($A167+13*E$4-13,$J$5:$AQ$52,2+$B164)</f>
        <v>135</v>
      </c>
      <c r="F167">
        <f>VLOOKUP($A167+13*F$4-13,$J$5:$AQ$52,2+$B164)</f>
        <v>4793</v>
      </c>
    </row>
    <row r="168" spans="1:6" x14ac:dyDescent="0.35">
      <c r="A168" s="5">
        <v>4</v>
      </c>
      <c r="C168">
        <f>VLOOKUP($A168+13*C$4-13,$J$5:$AQ$52,2+$B164)</f>
        <v>454</v>
      </c>
      <c r="D168">
        <f>VLOOKUP($A168+13*D$4-13,$J$5:$AQ$52,2+$B164)</f>
        <v>3483</v>
      </c>
      <c r="E168">
        <f>VLOOKUP($A168+13*E$4-13,$J$5:$AQ$52,2+$B164)</f>
        <v>118</v>
      </c>
      <c r="F168">
        <f>VLOOKUP($A168+13*F$4-13,$J$5:$AQ$52,2+$B164)</f>
        <v>4335</v>
      </c>
    </row>
    <row r="169" spans="1:6" x14ac:dyDescent="0.35">
      <c r="A169" s="5">
        <v>5</v>
      </c>
      <c r="C169">
        <f>VLOOKUP($A169+13*C$4-13,$J$5:$AQ$52,2+$B164)</f>
        <v>414</v>
      </c>
      <c r="D169">
        <f>VLOOKUP($A169+13*D$4-13,$J$5:$AQ$52,2+$B164)</f>
        <v>3343</v>
      </c>
      <c r="E169">
        <f>VLOOKUP($A169+13*E$4-13,$J$5:$AQ$52,2+$B164)</f>
        <v>135</v>
      </c>
      <c r="F169">
        <f>VLOOKUP($A169+13*F$4-13,$J$5:$AQ$52,2+$B164)</f>
        <v>4180</v>
      </c>
    </row>
    <row r="170" spans="1:6" x14ac:dyDescent="0.35">
      <c r="A170" s="5">
        <v>6</v>
      </c>
      <c r="C170">
        <f>VLOOKUP($A170+13*C$4-13,$J$5:$AQ$52,2+$B164)</f>
        <v>481</v>
      </c>
      <c r="D170">
        <f>VLOOKUP($A170+13*D$4-13,$J$5:$AQ$52,2+$B164)</f>
        <v>3318</v>
      </c>
      <c r="E170">
        <f>VLOOKUP($A170+13*E$4-13,$J$5:$AQ$52,2+$B164)</f>
        <v>140</v>
      </c>
      <c r="F170">
        <f>VLOOKUP($A170+13*F$4-13,$J$5:$AQ$52,2+$B164)</f>
        <v>4226</v>
      </c>
    </row>
    <row r="171" spans="1:6" x14ac:dyDescent="0.35">
      <c r="A171" s="5">
        <v>7</v>
      </c>
      <c r="C171">
        <f>VLOOKUP($A171+13*C$4-13,$J$5:$AQ$52,2+$B164)</f>
        <v>463</v>
      </c>
      <c r="D171">
        <f>VLOOKUP($A171+13*D$4-13,$J$5:$AQ$52,2+$B164)</f>
        <v>2708</v>
      </c>
      <c r="E171">
        <f>VLOOKUP($A171+13*E$4-13,$J$5:$AQ$52,2+$B164)</f>
        <v>115</v>
      </c>
      <c r="F171">
        <f>VLOOKUP($A171+13*F$4-13,$J$5:$AQ$52,2+$B164)</f>
        <v>3602</v>
      </c>
    </row>
    <row r="172" spans="1:6" x14ac:dyDescent="0.35">
      <c r="A172" s="5">
        <v>8</v>
      </c>
      <c r="C172">
        <f>VLOOKUP($A172+13*C$4-13,$J$5:$AQ$52,2+$B164)</f>
        <v>408</v>
      </c>
      <c r="D172">
        <f>VLOOKUP($A172+13*D$4-13,$J$5:$AQ$52,2+$B164)</f>
        <v>2934</v>
      </c>
      <c r="E172">
        <f>VLOOKUP($A172+13*E$4-13,$J$5:$AQ$52,2+$B164)</f>
        <v>175</v>
      </c>
      <c r="F172">
        <f>VLOOKUP($A172+13*F$4-13,$J$5:$AQ$52,2+$B164)</f>
        <v>3869</v>
      </c>
    </row>
    <row r="173" spans="1:6" x14ac:dyDescent="0.35">
      <c r="A173" s="5">
        <v>9</v>
      </c>
      <c r="C173">
        <f>VLOOKUP($A173+13*C$4-13,$J$5:$AQ$52,2+$B164)</f>
        <v>443</v>
      </c>
      <c r="D173">
        <f>VLOOKUP($A173+13*D$4-13,$J$5:$AQ$52,2+$B164)</f>
        <v>2874</v>
      </c>
      <c r="E173">
        <f>VLOOKUP($A173+13*E$4-13,$J$5:$AQ$52,2+$B164)</f>
        <v>178</v>
      </c>
      <c r="F173">
        <f>VLOOKUP($A173+13*F$4-13,$J$5:$AQ$52,2+$B164)</f>
        <v>3902</v>
      </c>
    </row>
    <row r="184" spans="1:6" x14ac:dyDescent="0.35">
      <c r="B184" s="157">
        <v>10</v>
      </c>
      <c r="C184" s="5">
        <v>1</v>
      </c>
      <c r="D184">
        <v>2</v>
      </c>
      <c r="E184" s="5">
        <v>3</v>
      </c>
      <c r="F184" s="5">
        <v>4</v>
      </c>
    </row>
    <row r="185" spans="1:6" x14ac:dyDescent="0.35">
      <c r="A185" s="5">
        <v>1</v>
      </c>
      <c r="C185">
        <f>VLOOKUP($A185+13*C$4-13,$J$5:$AQ$52,2+$B184)</f>
        <v>1008</v>
      </c>
      <c r="D185">
        <f>VLOOKUP($A185+13*D$4-13,$J$5:$AQ$52,2+$B184)</f>
        <v>6705</v>
      </c>
      <c r="E185">
        <f>VLOOKUP($A185+13*E$4-13,$J$5:$AQ$52,2+$B184)</f>
        <v>504</v>
      </c>
      <c r="F185">
        <f>VLOOKUP($A185+13*F$4-13,$J$5:$AQ$52,2+$B184)</f>
        <v>9555</v>
      </c>
    </row>
    <row r="186" spans="1:6" x14ac:dyDescent="0.35">
      <c r="A186" s="5">
        <v>2</v>
      </c>
      <c r="C186">
        <f>VLOOKUP($A186+13*C$4-13,$J$5:$AQ$52,2+$B184)</f>
        <v>1149</v>
      </c>
      <c r="D186">
        <f>VLOOKUP($A186+13*D$4-13,$J$5:$AQ$52,2+$B184)</f>
        <v>7467</v>
      </c>
      <c r="E186">
        <f>VLOOKUP($A186+13*E$4-13,$J$5:$AQ$52,2+$B184)</f>
        <v>438</v>
      </c>
      <c r="F186">
        <f>VLOOKUP($A186+13*F$4-13,$J$5:$AQ$52,2+$B184)</f>
        <v>10562</v>
      </c>
    </row>
    <row r="187" spans="1:6" x14ac:dyDescent="0.35">
      <c r="A187" s="5">
        <v>3</v>
      </c>
      <c r="C187">
        <f>VLOOKUP($A187+13*C$4-13,$J$5:$AQ$52,2+$B184)</f>
        <v>1295</v>
      </c>
      <c r="D187">
        <f>VLOOKUP($A187+13*D$4-13,$J$5:$AQ$52,2+$B184)</f>
        <v>6750</v>
      </c>
      <c r="E187">
        <f>VLOOKUP($A187+13*E$4-13,$J$5:$AQ$52,2+$B184)</f>
        <v>400</v>
      </c>
      <c r="F187">
        <f>VLOOKUP($A187+13*F$4-13,$J$5:$AQ$52,2+$B184)</f>
        <v>9878</v>
      </c>
    </row>
    <row r="188" spans="1:6" x14ac:dyDescent="0.35">
      <c r="A188" s="5">
        <v>4</v>
      </c>
      <c r="C188">
        <f>VLOOKUP($A188+13*C$4-13,$J$5:$AQ$52,2+$B184)</f>
        <v>1272</v>
      </c>
      <c r="D188">
        <f>VLOOKUP($A188+13*D$4-13,$J$5:$AQ$52,2+$B184)</f>
        <v>6476</v>
      </c>
      <c r="E188">
        <f>VLOOKUP($A188+13*E$4-13,$J$5:$AQ$52,2+$B184)</f>
        <v>411</v>
      </c>
      <c r="F188">
        <f>VLOOKUP($A188+13*F$4-13,$J$5:$AQ$52,2+$B184)</f>
        <v>9438</v>
      </c>
    </row>
    <row r="189" spans="1:6" x14ac:dyDescent="0.35">
      <c r="A189" s="5">
        <v>5</v>
      </c>
      <c r="C189">
        <f>VLOOKUP($A189+13*C$4-13,$J$5:$AQ$52,2+$B184)</f>
        <v>1340</v>
      </c>
      <c r="D189">
        <f>VLOOKUP($A189+13*D$4-13,$J$5:$AQ$52,2+$B184)</f>
        <v>6445</v>
      </c>
      <c r="E189">
        <f>VLOOKUP($A189+13*E$4-13,$J$5:$AQ$52,2+$B184)</f>
        <v>460</v>
      </c>
      <c r="F189">
        <f>VLOOKUP($A189+13*F$4-13,$J$5:$AQ$52,2+$B184)</f>
        <v>9707</v>
      </c>
    </row>
    <row r="190" spans="1:6" x14ac:dyDescent="0.35">
      <c r="A190" s="5">
        <v>6</v>
      </c>
      <c r="C190">
        <f>VLOOKUP($A190+13*C$4-13,$J$5:$AQ$52,2+$B184)</f>
        <v>1370</v>
      </c>
      <c r="D190">
        <f>VLOOKUP($A190+13*D$4-13,$J$5:$AQ$52,2+$B184)</f>
        <v>6245</v>
      </c>
      <c r="E190">
        <f>VLOOKUP($A190+13*E$4-13,$J$5:$AQ$52,2+$B184)</f>
        <v>461</v>
      </c>
      <c r="F190">
        <f>VLOOKUP($A190+13*F$4-13,$J$5:$AQ$52,2+$B184)</f>
        <v>9762</v>
      </c>
    </row>
    <row r="191" spans="1:6" x14ac:dyDescent="0.35">
      <c r="A191" s="5">
        <v>7</v>
      </c>
      <c r="C191">
        <f>VLOOKUP($A191+13*C$4-13,$J$5:$AQ$52,2+$B184)</f>
        <v>1603</v>
      </c>
      <c r="D191">
        <f>VLOOKUP($A191+13*D$4-13,$J$5:$AQ$52,2+$B184)</f>
        <v>5616</v>
      </c>
      <c r="E191">
        <f>VLOOKUP($A191+13*E$4-13,$J$5:$AQ$52,2+$B184)</f>
        <v>607</v>
      </c>
      <c r="F191">
        <f>VLOOKUP($A191+13*F$4-13,$J$5:$AQ$52,2+$B184)</f>
        <v>9290</v>
      </c>
    </row>
    <row r="192" spans="1:6" x14ac:dyDescent="0.35">
      <c r="A192" s="5">
        <v>8</v>
      </c>
      <c r="C192">
        <f>VLOOKUP($A192+13*C$4-13,$J$5:$AQ$52,2+$B184)</f>
        <v>1560</v>
      </c>
      <c r="D192">
        <f>VLOOKUP($A192+13*D$4-13,$J$5:$AQ$52,2+$B184)</f>
        <v>5758</v>
      </c>
      <c r="E192">
        <f>VLOOKUP($A192+13*E$4-13,$J$5:$AQ$52,2+$B184)</f>
        <v>704</v>
      </c>
      <c r="F192">
        <f>VLOOKUP($A192+13*F$4-13,$J$5:$AQ$52,2+$B184)</f>
        <v>9747</v>
      </c>
    </row>
    <row r="193" spans="1:6" x14ac:dyDescent="0.35">
      <c r="A193" s="5">
        <v>9</v>
      </c>
      <c r="C193">
        <f>VLOOKUP($A193+13*C$4-13,$J$5:$AQ$52,2+$B184)</f>
        <v>1625</v>
      </c>
      <c r="D193">
        <f>VLOOKUP($A193+13*D$4-13,$J$5:$AQ$52,2+$B184)</f>
        <v>5957</v>
      </c>
      <c r="E193">
        <f>VLOOKUP($A193+13*E$4-13,$J$5:$AQ$52,2+$B184)</f>
        <v>685</v>
      </c>
      <c r="F193">
        <f>VLOOKUP($A193+13*F$4-13,$J$5:$AQ$52,2+$B184)</f>
        <v>10191</v>
      </c>
    </row>
    <row r="204" spans="1:6" x14ac:dyDescent="0.35">
      <c r="B204" s="157">
        <v>11</v>
      </c>
      <c r="C204" s="5">
        <v>1</v>
      </c>
      <c r="D204">
        <v>2</v>
      </c>
      <c r="E204" s="5">
        <v>3</v>
      </c>
      <c r="F204" s="5">
        <v>4</v>
      </c>
    </row>
    <row r="205" spans="1:6" x14ac:dyDescent="0.35">
      <c r="A205" s="5">
        <v>1</v>
      </c>
      <c r="C205">
        <f>VLOOKUP($A205+13*C$4-13,$J$5:$AQ$52,2+$B204)</f>
        <v>697</v>
      </c>
      <c r="D205">
        <f>VLOOKUP($A205+13*D$4-13,$J$5:$AQ$52,2+$B204)</f>
        <v>5106</v>
      </c>
      <c r="E205">
        <f>VLOOKUP($A205+13*E$4-13,$J$5:$AQ$52,2+$B204)</f>
        <v>292</v>
      </c>
      <c r="F205">
        <f>VLOOKUP($A205+13*F$4-13,$J$5:$AQ$52,2+$B204)</f>
        <v>6646</v>
      </c>
    </row>
    <row r="206" spans="1:6" x14ac:dyDescent="0.35">
      <c r="A206" s="5">
        <v>2</v>
      </c>
      <c r="C206">
        <f>VLOOKUP($A206+13*C$4-13,$J$5:$AQ$52,2+$B204)</f>
        <v>676</v>
      </c>
      <c r="D206">
        <f>VLOOKUP($A206+13*D$4-13,$J$5:$AQ$52,2+$B204)</f>
        <v>5376</v>
      </c>
      <c r="E206">
        <f>VLOOKUP($A206+13*E$4-13,$J$5:$AQ$52,2+$B204)</f>
        <v>329</v>
      </c>
      <c r="F206">
        <f>VLOOKUP($A206+13*F$4-13,$J$5:$AQ$52,2+$B204)</f>
        <v>6984</v>
      </c>
    </row>
    <row r="207" spans="1:6" x14ac:dyDescent="0.35">
      <c r="A207" s="5">
        <v>3</v>
      </c>
      <c r="C207">
        <f>VLOOKUP($A207+13*C$4-13,$J$5:$AQ$52,2+$B204)</f>
        <v>873</v>
      </c>
      <c r="D207">
        <f>VLOOKUP($A207+13*D$4-13,$J$5:$AQ$52,2+$B204)</f>
        <v>5391</v>
      </c>
      <c r="E207">
        <f>VLOOKUP($A207+13*E$4-13,$J$5:$AQ$52,2+$B204)</f>
        <v>199</v>
      </c>
      <c r="F207">
        <f>VLOOKUP($A207+13*F$4-13,$J$5:$AQ$52,2+$B204)</f>
        <v>7004</v>
      </c>
    </row>
    <row r="208" spans="1:6" x14ac:dyDescent="0.35">
      <c r="A208" s="5">
        <v>4</v>
      </c>
      <c r="C208">
        <f>VLOOKUP($A208+13*C$4-13,$J$5:$AQ$52,2+$B204)</f>
        <v>791</v>
      </c>
      <c r="D208">
        <f>VLOOKUP($A208+13*D$4-13,$J$5:$AQ$52,2+$B204)</f>
        <v>6407</v>
      </c>
      <c r="E208">
        <f>VLOOKUP($A208+13*E$4-13,$J$5:$AQ$52,2+$B204)</f>
        <v>224</v>
      </c>
      <c r="F208">
        <f>VLOOKUP($A208+13*F$4-13,$J$5:$AQ$52,2+$B204)</f>
        <v>7878</v>
      </c>
    </row>
    <row r="209" spans="1:6" x14ac:dyDescent="0.35">
      <c r="A209" s="5">
        <v>5</v>
      </c>
      <c r="C209">
        <f>VLOOKUP($A209+13*C$4-13,$J$5:$AQ$52,2+$B204)</f>
        <v>739</v>
      </c>
      <c r="D209">
        <f>VLOOKUP($A209+13*D$4-13,$J$5:$AQ$52,2+$B204)</f>
        <v>5281</v>
      </c>
      <c r="E209">
        <f>VLOOKUP($A209+13*E$4-13,$J$5:$AQ$52,2+$B204)</f>
        <v>255</v>
      </c>
      <c r="F209">
        <f>VLOOKUP($A209+13*F$4-13,$J$5:$AQ$52,2+$B204)</f>
        <v>6864</v>
      </c>
    </row>
    <row r="210" spans="1:6" x14ac:dyDescent="0.35">
      <c r="A210" s="5">
        <v>6</v>
      </c>
      <c r="C210">
        <f>VLOOKUP($A210+13*C$4-13,$J$5:$AQ$52,2+$B204)</f>
        <v>762</v>
      </c>
      <c r="D210">
        <f>VLOOKUP($A210+13*D$4-13,$J$5:$AQ$52,2+$B204)</f>
        <v>4919</v>
      </c>
      <c r="E210">
        <f>VLOOKUP($A210+13*E$4-13,$J$5:$AQ$52,2+$B204)</f>
        <v>235</v>
      </c>
      <c r="F210">
        <f>VLOOKUP($A210+13*F$4-13,$J$5:$AQ$52,2+$B204)</f>
        <v>6570</v>
      </c>
    </row>
    <row r="211" spans="1:6" x14ac:dyDescent="0.35">
      <c r="A211" s="5">
        <v>7</v>
      </c>
      <c r="C211">
        <f>VLOOKUP($A211+13*C$4-13,$J$5:$AQ$52,2+$B204)</f>
        <v>819</v>
      </c>
      <c r="D211">
        <f>VLOOKUP($A211+13*D$4-13,$J$5:$AQ$52,2+$B204)</f>
        <v>4271</v>
      </c>
      <c r="E211">
        <f>VLOOKUP($A211+13*E$4-13,$J$5:$AQ$52,2+$B204)</f>
        <v>248</v>
      </c>
      <c r="F211">
        <f>VLOOKUP($A211+13*F$4-13,$J$5:$AQ$52,2+$B204)</f>
        <v>6023</v>
      </c>
    </row>
    <row r="212" spans="1:6" x14ac:dyDescent="0.35">
      <c r="A212" s="5">
        <v>8</v>
      </c>
      <c r="C212">
        <f>VLOOKUP($A212+13*C$4-13,$J$5:$AQ$52,2+$B204)</f>
        <v>853</v>
      </c>
      <c r="D212">
        <f>VLOOKUP($A212+13*D$4-13,$J$5:$AQ$52,2+$B204)</f>
        <v>5412</v>
      </c>
      <c r="E212">
        <f>VLOOKUP($A212+13*E$4-13,$J$5:$AQ$52,2+$B204)</f>
        <v>287</v>
      </c>
      <c r="F212">
        <f>VLOOKUP($A212+13*F$4-13,$J$5:$AQ$52,2+$B204)</f>
        <v>7322</v>
      </c>
    </row>
    <row r="213" spans="1:6" x14ac:dyDescent="0.35">
      <c r="A213" s="5">
        <v>9</v>
      </c>
      <c r="C213">
        <f>VLOOKUP($A213+13*C$4-13,$J$5:$AQ$52,2+$B204)</f>
        <v>906</v>
      </c>
      <c r="D213">
        <f>VLOOKUP($A213+13*D$4-13,$J$5:$AQ$52,2+$B204)</f>
        <v>5609</v>
      </c>
      <c r="E213">
        <f>VLOOKUP($A213+13*E$4-13,$J$5:$AQ$52,2+$B204)</f>
        <v>356</v>
      </c>
      <c r="F213">
        <f>VLOOKUP($A213+13*F$4-13,$J$5:$AQ$52,2+$B204)</f>
        <v>7688</v>
      </c>
    </row>
    <row r="224" spans="1:6" x14ac:dyDescent="0.35">
      <c r="B224" s="157">
        <v>12</v>
      </c>
      <c r="C224" s="5">
        <v>1</v>
      </c>
      <c r="D224">
        <v>2</v>
      </c>
      <c r="E224" s="5">
        <v>3</v>
      </c>
      <c r="F224" s="5">
        <v>4</v>
      </c>
    </row>
    <row r="225" spans="1:6" x14ac:dyDescent="0.35">
      <c r="A225" s="5">
        <v>1</v>
      </c>
      <c r="C225">
        <f>VLOOKUP($A225+13*C$4-13,$J$5:$AQ$52,2+$B224)</f>
        <v>821</v>
      </c>
      <c r="D225">
        <f>VLOOKUP($A225+13*D$4-13,$J$5:$AQ$52,2+$B224)</f>
        <v>5580</v>
      </c>
      <c r="E225">
        <f>VLOOKUP($A225+13*E$4-13,$J$5:$AQ$52,2+$B224)</f>
        <v>213</v>
      </c>
      <c r="F225">
        <f>VLOOKUP($A225+13*F$4-13,$J$5:$AQ$52,2+$B224)</f>
        <v>7322</v>
      </c>
    </row>
    <row r="226" spans="1:6" x14ac:dyDescent="0.35">
      <c r="A226" s="5">
        <v>2</v>
      </c>
      <c r="C226">
        <f>VLOOKUP($A226+13*C$4-13,$J$5:$AQ$52,2+$B224)</f>
        <v>745</v>
      </c>
      <c r="D226">
        <f>VLOOKUP($A226+13*D$4-13,$J$5:$AQ$52,2+$B224)</f>
        <v>5735</v>
      </c>
      <c r="E226">
        <f>VLOOKUP($A226+13*E$4-13,$J$5:$AQ$52,2+$B224)</f>
        <v>218</v>
      </c>
      <c r="F226">
        <f>VLOOKUP($A226+13*F$4-13,$J$5:$AQ$52,2+$B224)</f>
        <v>7511</v>
      </c>
    </row>
    <row r="227" spans="1:6" x14ac:dyDescent="0.35">
      <c r="A227" s="5">
        <v>3</v>
      </c>
      <c r="C227">
        <f>VLOOKUP($A227+13*C$4-13,$J$5:$AQ$52,2+$B224)</f>
        <v>797</v>
      </c>
      <c r="D227">
        <f>VLOOKUP($A227+13*D$4-13,$J$5:$AQ$52,2+$B224)</f>
        <v>5809</v>
      </c>
      <c r="E227">
        <f>VLOOKUP($A227+13*E$4-13,$J$5:$AQ$52,2+$B224)</f>
        <v>322</v>
      </c>
      <c r="F227">
        <f>VLOOKUP($A227+13*F$4-13,$J$5:$AQ$52,2+$B224)</f>
        <v>7831</v>
      </c>
    </row>
    <row r="228" spans="1:6" x14ac:dyDescent="0.35">
      <c r="A228" s="5">
        <v>4</v>
      </c>
      <c r="C228">
        <f>VLOOKUP($A228+13*C$4-13,$J$5:$AQ$52,2+$B224)</f>
        <v>872</v>
      </c>
      <c r="D228">
        <f>VLOOKUP($A228+13*D$4-13,$J$5:$AQ$52,2+$B224)</f>
        <v>6084</v>
      </c>
      <c r="E228">
        <f>VLOOKUP($A228+13*E$4-13,$J$5:$AQ$52,2+$B224)</f>
        <v>254</v>
      </c>
      <c r="F228">
        <f>VLOOKUP($A228+13*F$4-13,$J$5:$AQ$52,2+$B224)</f>
        <v>7978</v>
      </c>
    </row>
    <row r="229" spans="1:6" x14ac:dyDescent="0.35">
      <c r="A229" s="5">
        <v>5</v>
      </c>
      <c r="C229">
        <f>VLOOKUP($A229+13*C$4-13,$J$5:$AQ$52,2+$B224)</f>
        <v>924</v>
      </c>
      <c r="D229">
        <f>VLOOKUP($A229+13*D$4-13,$J$5:$AQ$52,2+$B224)</f>
        <v>5353</v>
      </c>
      <c r="E229">
        <f>VLOOKUP($A229+13*E$4-13,$J$5:$AQ$52,2+$B224)</f>
        <v>265</v>
      </c>
      <c r="F229">
        <f>VLOOKUP($A229+13*F$4-13,$J$5:$AQ$52,2+$B224)</f>
        <v>7420</v>
      </c>
    </row>
    <row r="230" spans="1:6" x14ac:dyDescent="0.35">
      <c r="A230" s="5">
        <v>6</v>
      </c>
      <c r="C230">
        <f>VLOOKUP($A230+13*C$4-13,$J$5:$AQ$52,2+$B224)</f>
        <v>1076</v>
      </c>
      <c r="D230">
        <f>VLOOKUP($A230+13*D$4-13,$J$5:$AQ$52,2+$B224)</f>
        <v>5202</v>
      </c>
      <c r="E230">
        <f>VLOOKUP($A230+13*E$4-13,$J$5:$AQ$52,2+$B224)</f>
        <v>319</v>
      </c>
      <c r="F230">
        <f>VLOOKUP($A230+13*F$4-13,$J$5:$AQ$52,2+$B224)</f>
        <v>7568</v>
      </c>
    </row>
    <row r="231" spans="1:6" x14ac:dyDescent="0.35">
      <c r="A231" s="5">
        <v>7</v>
      </c>
      <c r="C231">
        <f>VLOOKUP($A231+13*C$4-13,$J$5:$AQ$52,2+$B224)</f>
        <v>1130</v>
      </c>
      <c r="D231">
        <f>VLOOKUP($A231+13*D$4-13,$J$5:$AQ$52,2+$B224)</f>
        <v>5187</v>
      </c>
      <c r="E231">
        <f>VLOOKUP($A231+13*E$4-13,$J$5:$AQ$52,2+$B224)</f>
        <v>283</v>
      </c>
      <c r="F231">
        <f>VLOOKUP($A231+13*F$4-13,$J$5:$AQ$52,2+$B224)</f>
        <v>7438</v>
      </c>
    </row>
    <row r="232" spans="1:6" x14ac:dyDescent="0.35">
      <c r="A232" s="5">
        <v>8</v>
      </c>
      <c r="C232">
        <f>VLOOKUP($A232+13*C$4-13,$J$5:$AQ$52,2+$B224)</f>
        <v>1358</v>
      </c>
      <c r="D232">
        <f>VLOOKUP($A232+13*D$4-13,$J$5:$AQ$52,2+$B224)</f>
        <v>5611</v>
      </c>
      <c r="E232">
        <f>VLOOKUP($A232+13*E$4-13,$J$5:$AQ$52,2+$B224)</f>
        <v>424</v>
      </c>
      <c r="F232">
        <f>VLOOKUP($A232+13*F$4-13,$J$5:$AQ$52,2+$B224)</f>
        <v>8467</v>
      </c>
    </row>
    <row r="233" spans="1:6" x14ac:dyDescent="0.35">
      <c r="A233" s="5">
        <v>9</v>
      </c>
      <c r="C233">
        <f>VLOOKUP($A233+13*C$4-13,$J$5:$AQ$52,2+$B224)</f>
        <v>1331</v>
      </c>
      <c r="D233">
        <f>VLOOKUP($A233+13*D$4-13,$J$5:$AQ$52,2+$B224)</f>
        <v>5324</v>
      </c>
      <c r="E233">
        <f>VLOOKUP($A233+13*E$4-13,$J$5:$AQ$52,2+$B224)</f>
        <v>400</v>
      </c>
      <c r="F233">
        <f>VLOOKUP($A233+13*F$4-13,$J$5:$AQ$52,2+$B224)</f>
        <v>8397</v>
      </c>
    </row>
    <row r="244" spans="1:6" x14ac:dyDescent="0.35">
      <c r="B244" s="157">
        <v>13</v>
      </c>
      <c r="C244" s="5">
        <v>1</v>
      </c>
      <c r="D244">
        <v>2</v>
      </c>
      <c r="E244" s="5">
        <v>3</v>
      </c>
      <c r="F244" s="5">
        <v>4</v>
      </c>
    </row>
    <row r="245" spans="1:6" x14ac:dyDescent="0.35">
      <c r="A245" s="5">
        <v>1</v>
      </c>
      <c r="C245">
        <f>VLOOKUP($A245+13*C$4-13,$J$5:$AQ$52,2+$B244)</f>
        <v>721</v>
      </c>
      <c r="D245">
        <f>VLOOKUP($A245+13*D$4-13,$J$5:$AQ$52,2+$B244)</f>
        <v>5306</v>
      </c>
      <c r="E245">
        <f>VLOOKUP($A245+13*E$4-13,$J$5:$AQ$52,2+$B244)</f>
        <v>173</v>
      </c>
      <c r="F245">
        <f>VLOOKUP($A245+13*F$4-13,$J$5:$AQ$52,2+$B244)</f>
        <v>6894</v>
      </c>
    </row>
    <row r="246" spans="1:6" x14ac:dyDescent="0.35">
      <c r="A246" s="5">
        <v>2</v>
      </c>
      <c r="C246">
        <f>VLOOKUP($A246+13*C$4-13,$J$5:$AQ$52,2+$B244)</f>
        <v>648</v>
      </c>
      <c r="D246">
        <f>VLOOKUP($A246+13*D$4-13,$J$5:$AQ$52,2+$B244)</f>
        <v>5188</v>
      </c>
      <c r="E246">
        <f>VLOOKUP($A246+13*E$4-13,$J$5:$AQ$52,2+$B244)</f>
        <v>166</v>
      </c>
      <c r="F246">
        <f>VLOOKUP($A246+13*F$4-13,$J$5:$AQ$52,2+$B244)</f>
        <v>6586</v>
      </c>
    </row>
    <row r="247" spans="1:6" x14ac:dyDescent="0.35">
      <c r="A247" s="5">
        <v>3</v>
      </c>
      <c r="C247">
        <f>VLOOKUP($A247+13*C$4-13,$J$5:$AQ$52,2+$B244)</f>
        <v>782</v>
      </c>
      <c r="D247">
        <f>VLOOKUP($A247+13*D$4-13,$J$5:$AQ$52,2+$B244)</f>
        <v>4909</v>
      </c>
      <c r="E247">
        <f>VLOOKUP($A247+13*E$4-13,$J$5:$AQ$52,2+$B244)</f>
        <v>177</v>
      </c>
      <c r="F247">
        <f>VLOOKUP($A247+13*F$4-13,$J$5:$AQ$52,2+$B244)</f>
        <v>6383</v>
      </c>
    </row>
    <row r="248" spans="1:6" x14ac:dyDescent="0.35">
      <c r="A248" s="5">
        <v>4</v>
      </c>
      <c r="C248">
        <f>VLOOKUP($A248+13*C$4-13,$J$5:$AQ$52,2+$B244)</f>
        <v>621</v>
      </c>
      <c r="D248">
        <f>VLOOKUP($A248+13*D$4-13,$J$5:$AQ$52,2+$B244)</f>
        <v>4385</v>
      </c>
      <c r="E248">
        <f>VLOOKUP($A248+13*E$4-13,$J$5:$AQ$52,2+$B244)</f>
        <v>174</v>
      </c>
      <c r="F248">
        <f>VLOOKUP($A248+13*F$4-13,$J$5:$AQ$52,2+$B244)</f>
        <v>5811</v>
      </c>
    </row>
    <row r="249" spans="1:6" x14ac:dyDescent="0.35">
      <c r="A249" s="5">
        <v>5</v>
      </c>
      <c r="C249">
        <f>VLOOKUP($A249+13*C$4-13,$J$5:$AQ$52,2+$B244)</f>
        <v>661</v>
      </c>
      <c r="D249">
        <f>VLOOKUP($A249+13*D$4-13,$J$5:$AQ$52,2+$B244)</f>
        <v>5271</v>
      </c>
      <c r="E249">
        <f>VLOOKUP($A249+13*E$4-13,$J$5:$AQ$52,2+$B244)</f>
        <v>237</v>
      </c>
      <c r="F249">
        <f>VLOOKUP($A249+13*F$4-13,$J$5:$AQ$52,2+$B244)</f>
        <v>6923</v>
      </c>
    </row>
    <row r="250" spans="1:6" x14ac:dyDescent="0.35">
      <c r="A250" s="5">
        <v>6</v>
      </c>
      <c r="C250">
        <f>VLOOKUP($A250+13*C$4-13,$J$5:$AQ$52,2+$B244)</f>
        <v>588</v>
      </c>
      <c r="D250">
        <f>VLOOKUP($A250+13*D$4-13,$J$5:$AQ$52,2+$B244)</f>
        <v>4732</v>
      </c>
      <c r="E250">
        <f>VLOOKUP($A250+13*E$4-13,$J$5:$AQ$52,2+$B244)</f>
        <v>181</v>
      </c>
      <c r="F250">
        <f>VLOOKUP($A250+13*F$4-13,$J$5:$AQ$52,2+$B244)</f>
        <v>6151</v>
      </c>
    </row>
    <row r="251" spans="1:6" x14ac:dyDescent="0.35">
      <c r="A251" s="5">
        <v>7</v>
      </c>
      <c r="C251">
        <f>VLOOKUP($A251+13*C$4-13,$J$5:$AQ$52,2+$B244)</f>
        <v>725</v>
      </c>
      <c r="D251">
        <f>VLOOKUP($A251+13*D$4-13,$J$5:$AQ$52,2+$B244)</f>
        <v>4283</v>
      </c>
      <c r="E251">
        <f>VLOOKUP($A251+13*E$4-13,$J$5:$AQ$52,2+$B244)</f>
        <v>214</v>
      </c>
      <c r="F251">
        <f>VLOOKUP($A251+13*F$4-13,$J$5:$AQ$52,2+$B244)</f>
        <v>5899</v>
      </c>
    </row>
    <row r="252" spans="1:6" x14ac:dyDescent="0.35">
      <c r="A252" s="5">
        <v>8</v>
      </c>
      <c r="C252">
        <f>VLOOKUP($A252+13*C$4-13,$J$5:$AQ$52,2+$B244)</f>
        <v>798</v>
      </c>
      <c r="D252">
        <f>VLOOKUP($A252+13*D$4-13,$J$5:$AQ$52,2+$B244)</f>
        <v>3891</v>
      </c>
      <c r="E252">
        <f>VLOOKUP($A252+13*E$4-13,$J$5:$AQ$52,2+$B244)</f>
        <v>248</v>
      </c>
      <c r="F252">
        <f>VLOOKUP($A252+13*F$4-13,$J$5:$AQ$52,2+$B244)</f>
        <v>5880</v>
      </c>
    </row>
    <row r="253" spans="1:6" x14ac:dyDescent="0.35">
      <c r="A253" s="5">
        <v>9</v>
      </c>
      <c r="C253">
        <f>VLOOKUP($A253+13*C$4-13,$J$5:$AQ$52,2+$B244)</f>
        <v>812</v>
      </c>
      <c r="D253">
        <f>VLOOKUP($A253+13*D$4-13,$J$5:$AQ$52,2+$B244)</f>
        <v>4268</v>
      </c>
      <c r="E253">
        <f>VLOOKUP($A253+13*E$4-13,$J$5:$AQ$52,2+$B244)</f>
        <v>333</v>
      </c>
      <c r="F253">
        <f>VLOOKUP($A253+13*F$4-13,$J$5:$AQ$52,2+$B244)</f>
        <v>6317</v>
      </c>
    </row>
    <row r="264" spans="1:6" x14ac:dyDescent="0.35">
      <c r="B264" s="157">
        <v>14</v>
      </c>
      <c r="C264" s="5">
        <v>1</v>
      </c>
      <c r="D264">
        <v>2</v>
      </c>
      <c r="E264" s="5">
        <v>3</v>
      </c>
      <c r="F264" s="5">
        <v>4</v>
      </c>
    </row>
    <row r="265" spans="1:6" x14ac:dyDescent="0.35">
      <c r="A265" s="5">
        <v>1</v>
      </c>
      <c r="C265">
        <f>VLOOKUP($A265+13*C$4-13,$J$5:$AQ$52,2+$B264)</f>
        <v>702</v>
      </c>
      <c r="D265">
        <f>VLOOKUP($A265+13*D$4-13,$J$5:$AQ$52,2+$B264)</f>
        <v>4426</v>
      </c>
      <c r="E265">
        <f>VLOOKUP($A265+13*E$4-13,$J$5:$AQ$52,2+$B264)</f>
        <v>157</v>
      </c>
      <c r="F265">
        <f>VLOOKUP($A265+13*F$4-13,$J$5:$AQ$52,2+$B264)</f>
        <v>5960</v>
      </c>
    </row>
    <row r="266" spans="1:6" x14ac:dyDescent="0.35">
      <c r="A266" s="5">
        <v>2</v>
      </c>
      <c r="C266">
        <f>VLOOKUP($A266+13*C$4-13,$J$5:$AQ$52,2+$B264)</f>
        <v>643</v>
      </c>
      <c r="D266">
        <f>VLOOKUP($A266+13*D$4-13,$J$5:$AQ$52,2+$B264)</f>
        <v>4801</v>
      </c>
      <c r="E266">
        <f>VLOOKUP($A266+13*E$4-13,$J$5:$AQ$52,2+$B264)</f>
        <v>184</v>
      </c>
      <c r="F266">
        <f>VLOOKUP($A266+13*F$4-13,$J$5:$AQ$52,2+$B264)</f>
        <v>6204</v>
      </c>
    </row>
    <row r="267" spans="1:6" x14ac:dyDescent="0.35">
      <c r="A267" s="5">
        <v>3</v>
      </c>
      <c r="C267">
        <f>VLOOKUP($A267+13*C$4-13,$J$5:$AQ$52,2+$B264)</f>
        <v>709</v>
      </c>
      <c r="D267">
        <f>VLOOKUP($A267+13*D$4-13,$J$5:$AQ$52,2+$B264)</f>
        <v>4735</v>
      </c>
      <c r="E267">
        <f>VLOOKUP($A267+13*E$4-13,$J$5:$AQ$52,2+$B264)</f>
        <v>215</v>
      </c>
      <c r="F267">
        <f>VLOOKUP($A267+13*F$4-13,$J$5:$AQ$52,2+$B264)</f>
        <v>6236</v>
      </c>
    </row>
    <row r="268" spans="1:6" x14ac:dyDescent="0.35">
      <c r="A268" s="5">
        <v>4</v>
      </c>
      <c r="C268">
        <f>VLOOKUP($A268+13*C$4-13,$J$5:$AQ$52,2+$B264)</f>
        <v>706</v>
      </c>
      <c r="D268">
        <f>VLOOKUP($A268+13*D$4-13,$J$5:$AQ$52,2+$B264)</f>
        <v>4220</v>
      </c>
      <c r="E268">
        <f>VLOOKUP($A268+13*E$4-13,$J$5:$AQ$52,2+$B264)</f>
        <v>236</v>
      </c>
      <c r="F268">
        <f>VLOOKUP($A268+13*F$4-13,$J$5:$AQ$52,2+$B264)</f>
        <v>5851</v>
      </c>
    </row>
    <row r="269" spans="1:6" x14ac:dyDescent="0.35">
      <c r="A269" s="5">
        <v>5</v>
      </c>
      <c r="C269">
        <f>VLOOKUP($A269+13*C$4-13,$J$5:$AQ$52,2+$B264)</f>
        <v>584</v>
      </c>
      <c r="D269">
        <f>VLOOKUP($A269+13*D$4-13,$J$5:$AQ$52,2+$B264)</f>
        <v>4086</v>
      </c>
      <c r="E269">
        <f>VLOOKUP($A269+13*E$4-13,$J$5:$AQ$52,2+$B264)</f>
        <v>226</v>
      </c>
      <c r="F269">
        <f>VLOOKUP($A269+13*F$4-13,$J$5:$AQ$52,2+$B264)</f>
        <v>5443</v>
      </c>
    </row>
    <row r="270" spans="1:6" x14ac:dyDescent="0.35">
      <c r="A270" s="5">
        <v>6</v>
      </c>
      <c r="C270">
        <f>VLOOKUP($A270+13*C$4-13,$J$5:$AQ$52,2+$B264)</f>
        <v>549</v>
      </c>
      <c r="D270">
        <f>VLOOKUP($A270+13*D$4-13,$J$5:$AQ$52,2+$B264)</f>
        <v>4160</v>
      </c>
      <c r="E270">
        <f>VLOOKUP($A270+13*E$4-13,$J$5:$AQ$52,2+$B264)</f>
        <v>211</v>
      </c>
      <c r="F270">
        <f>VLOOKUP($A270+13*F$4-13,$J$5:$AQ$52,2+$B264)</f>
        <v>5340</v>
      </c>
    </row>
    <row r="271" spans="1:6" x14ac:dyDescent="0.35">
      <c r="A271" s="5">
        <v>7</v>
      </c>
      <c r="C271">
        <f>VLOOKUP($A271+13*C$4-13,$J$5:$AQ$52,2+$B264)</f>
        <v>612</v>
      </c>
      <c r="D271">
        <f>VLOOKUP($A271+13*D$4-13,$J$5:$AQ$52,2+$B264)</f>
        <v>3412</v>
      </c>
      <c r="E271">
        <f>VLOOKUP($A271+13*E$4-13,$J$5:$AQ$52,2+$B264)</f>
        <v>186</v>
      </c>
      <c r="F271">
        <f>VLOOKUP($A271+13*F$4-13,$J$5:$AQ$52,2+$B264)</f>
        <v>4737</v>
      </c>
    </row>
    <row r="272" spans="1:6" x14ac:dyDescent="0.35">
      <c r="A272" s="5">
        <v>8</v>
      </c>
      <c r="C272">
        <f>VLOOKUP($A272+13*C$4-13,$J$5:$AQ$52,2+$B264)</f>
        <v>678</v>
      </c>
      <c r="D272">
        <f>VLOOKUP($A272+13*D$4-13,$J$5:$AQ$52,2+$B264)</f>
        <v>3874</v>
      </c>
      <c r="E272">
        <f>VLOOKUP($A272+13*E$4-13,$J$5:$AQ$52,2+$B264)</f>
        <v>222</v>
      </c>
      <c r="F272">
        <f>VLOOKUP($A272+13*F$4-13,$J$5:$AQ$52,2+$B264)</f>
        <v>5434</v>
      </c>
    </row>
    <row r="273" spans="1:6" x14ac:dyDescent="0.35">
      <c r="A273" s="5">
        <v>9</v>
      </c>
      <c r="C273">
        <f>VLOOKUP($A273+13*C$4-13,$J$5:$AQ$52,2+$B264)</f>
        <v>779</v>
      </c>
      <c r="D273">
        <f>VLOOKUP($A273+13*D$4-13,$J$5:$AQ$52,2+$B264)</f>
        <v>3969</v>
      </c>
      <c r="E273">
        <f>VLOOKUP($A273+13*E$4-13,$J$5:$AQ$52,2+$B264)</f>
        <v>319</v>
      </c>
      <c r="F273">
        <f>VLOOKUP($A273+13*F$4-13,$J$5:$AQ$52,2+$B264)</f>
        <v>5719</v>
      </c>
    </row>
    <row r="284" spans="1:6" x14ac:dyDescent="0.35">
      <c r="B284" s="157">
        <v>15</v>
      </c>
      <c r="C284" s="5">
        <v>1</v>
      </c>
      <c r="D284">
        <v>2</v>
      </c>
      <c r="E284" s="5">
        <v>3</v>
      </c>
      <c r="F284" s="5">
        <v>4</v>
      </c>
    </row>
    <row r="285" spans="1:6" x14ac:dyDescent="0.35">
      <c r="A285" s="5">
        <v>1</v>
      </c>
      <c r="C285">
        <f>VLOOKUP($A285+13*C$4-13,$J$5:$AQ$52,2+$B284)</f>
        <v>311</v>
      </c>
      <c r="D285">
        <f>VLOOKUP($A285+13*D$4-13,$J$5:$AQ$52,2+$B284)</f>
        <v>2675</v>
      </c>
      <c r="E285">
        <f>VLOOKUP($A285+13*E$4-13,$J$5:$AQ$52,2+$B284)</f>
        <v>91</v>
      </c>
      <c r="F285">
        <f>VLOOKUP($A285+13*F$4-13,$J$5:$AQ$52,2+$B284)</f>
        <v>3321</v>
      </c>
    </row>
    <row r="286" spans="1:6" x14ac:dyDescent="0.35">
      <c r="A286" s="5">
        <v>2</v>
      </c>
      <c r="C286">
        <f>VLOOKUP($A286+13*C$4-13,$J$5:$AQ$52,2+$B284)</f>
        <v>282</v>
      </c>
      <c r="D286">
        <f>VLOOKUP($A286+13*D$4-13,$J$5:$AQ$52,2+$B284)</f>
        <v>2449</v>
      </c>
      <c r="E286">
        <f>VLOOKUP($A286+13*E$4-13,$J$5:$AQ$52,2+$B284)</f>
        <v>123</v>
      </c>
      <c r="F286">
        <f>VLOOKUP($A286+13*F$4-13,$J$5:$AQ$52,2+$B284)</f>
        <v>3086</v>
      </c>
    </row>
    <row r="287" spans="1:6" x14ac:dyDescent="0.35">
      <c r="A287" s="5">
        <v>3</v>
      </c>
      <c r="C287">
        <f>VLOOKUP($A287+13*C$4-13,$J$5:$AQ$52,2+$B284)</f>
        <v>293</v>
      </c>
      <c r="D287">
        <f>VLOOKUP($A287+13*D$4-13,$J$5:$AQ$52,2+$B284)</f>
        <v>2326</v>
      </c>
      <c r="E287">
        <f>VLOOKUP($A287+13*E$4-13,$J$5:$AQ$52,2+$B284)</f>
        <v>129</v>
      </c>
      <c r="F287">
        <f>VLOOKUP($A287+13*F$4-13,$J$5:$AQ$52,2+$B284)</f>
        <v>3133</v>
      </c>
    </row>
    <row r="288" spans="1:6" x14ac:dyDescent="0.35">
      <c r="A288" s="5">
        <v>4</v>
      </c>
      <c r="C288">
        <f>VLOOKUP($A288+13*C$4-13,$J$5:$AQ$52,2+$B284)</f>
        <v>333</v>
      </c>
      <c r="D288">
        <f>VLOOKUP($A288+13*D$4-13,$J$5:$AQ$52,2+$B284)</f>
        <v>2259</v>
      </c>
      <c r="E288">
        <f>VLOOKUP($A288+13*E$4-13,$J$5:$AQ$52,2+$B284)</f>
        <v>112</v>
      </c>
      <c r="F288">
        <f>VLOOKUP($A288+13*F$4-13,$J$5:$AQ$52,2+$B284)</f>
        <v>2942</v>
      </c>
    </row>
    <row r="289" spans="1:6" x14ac:dyDescent="0.35">
      <c r="A289" s="5">
        <v>5</v>
      </c>
      <c r="C289">
        <f>VLOOKUP($A289+13*C$4-13,$J$5:$AQ$52,2+$B284)</f>
        <v>303</v>
      </c>
      <c r="D289">
        <f>VLOOKUP($A289+13*D$4-13,$J$5:$AQ$52,2+$B284)</f>
        <v>2544</v>
      </c>
      <c r="E289">
        <f>VLOOKUP($A289+13*E$4-13,$J$5:$AQ$52,2+$B284)</f>
        <v>115</v>
      </c>
      <c r="F289">
        <f>VLOOKUP($A289+13*F$4-13,$J$5:$AQ$52,2+$B284)</f>
        <v>3180</v>
      </c>
    </row>
    <row r="290" spans="1:6" x14ac:dyDescent="0.35">
      <c r="A290" s="5">
        <v>6</v>
      </c>
      <c r="C290">
        <f>VLOOKUP($A290+13*C$4-13,$J$5:$AQ$52,2+$B284)</f>
        <v>328</v>
      </c>
      <c r="D290">
        <f>VLOOKUP($A290+13*D$4-13,$J$5:$AQ$52,2+$B284)</f>
        <v>2396</v>
      </c>
      <c r="E290">
        <f>VLOOKUP($A290+13*E$4-13,$J$5:$AQ$52,2+$B284)</f>
        <v>120</v>
      </c>
      <c r="F290">
        <f>VLOOKUP($A290+13*F$4-13,$J$5:$AQ$52,2+$B284)</f>
        <v>3058</v>
      </c>
    </row>
    <row r="291" spans="1:6" x14ac:dyDescent="0.35">
      <c r="A291" s="5">
        <v>7</v>
      </c>
      <c r="C291">
        <f>VLOOKUP($A291+13*C$4-13,$J$5:$AQ$52,2+$B284)</f>
        <v>313</v>
      </c>
      <c r="D291">
        <f>VLOOKUP($A291+13*D$4-13,$J$5:$AQ$52,2+$B284)</f>
        <v>2274</v>
      </c>
      <c r="E291">
        <f>VLOOKUP($A291+13*E$4-13,$J$5:$AQ$52,2+$B284)</f>
        <v>83</v>
      </c>
      <c r="F291">
        <f>VLOOKUP($A291+13*F$4-13,$J$5:$AQ$52,2+$B284)</f>
        <v>2877</v>
      </c>
    </row>
    <row r="292" spans="1:6" x14ac:dyDescent="0.35">
      <c r="A292" s="5">
        <v>8</v>
      </c>
      <c r="C292">
        <f>VLOOKUP($A292+13*C$4-13,$J$5:$AQ$52,2+$B284)</f>
        <v>363</v>
      </c>
      <c r="D292">
        <f>VLOOKUP($A292+13*D$4-13,$J$5:$AQ$52,2+$B284)</f>
        <v>2635</v>
      </c>
      <c r="E292">
        <f>VLOOKUP($A292+13*E$4-13,$J$5:$AQ$52,2+$B284)</f>
        <v>145</v>
      </c>
      <c r="F292">
        <f>VLOOKUP($A292+13*F$4-13,$J$5:$AQ$52,2+$B284)</f>
        <v>3435</v>
      </c>
    </row>
    <row r="293" spans="1:6" x14ac:dyDescent="0.35">
      <c r="A293" s="5">
        <v>9</v>
      </c>
      <c r="C293">
        <f>VLOOKUP($A293+13*C$4-13,$J$5:$AQ$52,2+$B284)</f>
        <v>393</v>
      </c>
      <c r="D293">
        <f>VLOOKUP($A293+13*D$4-13,$J$5:$AQ$52,2+$B284)</f>
        <v>2091</v>
      </c>
      <c r="E293">
        <f>VLOOKUP($A293+13*E$4-13,$J$5:$AQ$52,2+$B284)</f>
        <v>147</v>
      </c>
      <c r="F293">
        <f>VLOOKUP($A293+13*F$4-13,$J$5:$AQ$52,2+$B284)</f>
        <v>2957</v>
      </c>
    </row>
    <row r="304" spans="1:6" x14ac:dyDescent="0.35">
      <c r="B304" s="157">
        <v>16</v>
      </c>
      <c r="C304" s="5">
        <v>1</v>
      </c>
      <c r="D304">
        <v>2</v>
      </c>
      <c r="E304" s="5">
        <v>3</v>
      </c>
      <c r="F304" s="5">
        <v>4</v>
      </c>
    </row>
    <row r="305" spans="1:6" x14ac:dyDescent="0.35">
      <c r="A305" s="5">
        <v>1</v>
      </c>
      <c r="C305">
        <f>VLOOKUP($A305+13*C$4-13,$J$5:$AQ$52,2+$B304)</f>
        <v>1018</v>
      </c>
      <c r="D305">
        <f>VLOOKUP($A305+13*D$4-13,$J$5:$AQ$52,2+$B304)</f>
        <v>12997</v>
      </c>
      <c r="E305">
        <f>VLOOKUP($A305+13*E$4-13,$J$5:$AQ$52,2+$B304)</f>
        <v>866</v>
      </c>
      <c r="F305">
        <f>VLOOKUP($A305+13*F$4-13,$J$5:$AQ$52,2+$B304)</f>
        <v>15866</v>
      </c>
    </row>
    <row r="306" spans="1:6" x14ac:dyDescent="0.35">
      <c r="A306" s="5">
        <v>2</v>
      </c>
      <c r="C306">
        <f>VLOOKUP($A306+13*C$4-13,$J$5:$AQ$52,2+$B304)</f>
        <v>1118</v>
      </c>
      <c r="D306">
        <f>VLOOKUP($A306+13*D$4-13,$J$5:$AQ$52,2+$B304)</f>
        <v>9993</v>
      </c>
      <c r="E306">
        <f>VLOOKUP($A306+13*E$4-13,$J$5:$AQ$52,2+$B304)</f>
        <v>668</v>
      </c>
      <c r="F306">
        <f>VLOOKUP($A306+13*F$4-13,$J$5:$AQ$52,2+$B304)</f>
        <v>12599</v>
      </c>
    </row>
    <row r="307" spans="1:6" x14ac:dyDescent="0.35">
      <c r="A307" s="5">
        <v>3</v>
      </c>
      <c r="C307">
        <f>VLOOKUP($A307+13*C$4-13,$J$5:$AQ$52,2+$B304)</f>
        <v>1006</v>
      </c>
      <c r="D307">
        <f>VLOOKUP($A307+13*D$4-13,$J$5:$AQ$52,2+$B304)</f>
        <v>8994</v>
      </c>
      <c r="E307">
        <f>VLOOKUP($A307+13*E$4-13,$J$5:$AQ$52,2+$B304)</f>
        <v>799</v>
      </c>
      <c r="F307">
        <f>VLOOKUP($A307+13*F$4-13,$J$5:$AQ$52,2+$B304)</f>
        <v>11445</v>
      </c>
    </row>
    <row r="308" spans="1:6" x14ac:dyDescent="0.35">
      <c r="A308" s="5">
        <v>4</v>
      </c>
      <c r="C308">
        <f>VLOOKUP($A308+13*C$4-13,$J$5:$AQ$52,2+$B304)</f>
        <v>925</v>
      </c>
      <c r="D308">
        <f>VLOOKUP($A308+13*D$4-13,$J$5:$AQ$52,2+$B304)</f>
        <v>9777</v>
      </c>
      <c r="E308">
        <f>VLOOKUP($A308+13*E$4-13,$J$5:$AQ$52,2+$B304)</f>
        <v>679</v>
      </c>
      <c r="F308">
        <f>VLOOKUP($A308+13*F$4-13,$J$5:$AQ$52,2+$B304)</f>
        <v>12110</v>
      </c>
    </row>
    <row r="309" spans="1:6" x14ac:dyDescent="0.35">
      <c r="A309" s="5">
        <v>5</v>
      </c>
      <c r="C309">
        <f>VLOOKUP($A309+13*C$4-13,$J$5:$AQ$52,2+$B304)</f>
        <v>1067</v>
      </c>
      <c r="D309">
        <f>VLOOKUP($A309+13*D$4-13,$J$5:$AQ$52,2+$B304)</f>
        <v>8853</v>
      </c>
      <c r="E309">
        <f>VLOOKUP($A309+13*E$4-13,$J$5:$AQ$52,2+$B304)</f>
        <v>1023</v>
      </c>
      <c r="F309">
        <f>VLOOKUP($A309+13*F$4-13,$J$5:$AQ$52,2+$B304)</f>
        <v>11940</v>
      </c>
    </row>
    <row r="310" spans="1:6" x14ac:dyDescent="0.35">
      <c r="A310" s="5">
        <v>6</v>
      </c>
      <c r="C310">
        <f>VLOOKUP($A310+13*C$4-13,$J$5:$AQ$52,2+$B304)</f>
        <v>1040</v>
      </c>
      <c r="D310">
        <f>VLOOKUP($A310+13*D$4-13,$J$5:$AQ$52,2+$B304)</f>
        <v>7801</v>
      </c>
      <c r="E310">
        <f>VLOOKUP($A310+13*E$4-13,$J$5:$AQ$52,2+$B304)</f>
        <v>693</v>
      </c>
      <c r="F310">
        <f>VLOOKUP($A310+13*F$4-13,$J$5:$AQ$52,2+$B304)</f>
        <v>10507</v>
      </c>
    </row>
    <row r="311" spans="1:6" x14ac:dyDescent="0.35">
      <c r="A311" s="5">
        <v>7</v>
      </c>
      <c r="C311">
        <f>VLOOKUP($A311+13*C$4-13,$J$5:$AQ$52,2+$B304)</f>
        <v>1138</v>
      </c>
      <c r="D311">
        <f>VLOOKUP($A311+13*D$4-13,$J$5:$AQ$52,2+$B304)</f>
        <v>8353</v>
      </c>
      <c r="E311">
        <f>VLOOKUP($A311+13*E$4-13,$J$5:$AQ$52,2+$B304)</f>
        <v>822</v>
      </c>
      <c r="F311">
        <f>VLOOKUP($A311+13*F$4-13,$J$5:$AQ$52,2+$B304)</f>
        <v>11085</v>
      </c>
    </row>
    <row r="312" spans="1:6" x14ac:dyDescent="0.35">
      <c r="A312" s="5">
        <v>8</v>
      </c>
      <c r="C312">
        <f>VLOOKUP($A312+13*C$4-13,$J$5:$AQ$52,2+$B304)</f>
        <v>1165</v>
      </c>
      <c r="D312">
        <f>VLOOKUP($A312+13*D$4-13,$J$5:$AQ$52,2+$B304)</f>
        <v>8515</v>
      </c>
      <c r="E312">
        <f>VLOOKUP($A312+13*E$4-13,$J$5:$AQ$52,2+$B304)</f>
        <v>1282</v>
      </c>
      <c r="F312">
        <f>VLOOKUP($A312+13*F$4-13,$J$5:$AQ$52,2+$B304)</f>
        <v>11834</v>
      </c>
    </row>
    <row r="313" spans="1:6" x14ac:dyDescent="0.35">
      <c r="A313" s="5">
        <v>9</v>
      </c>
      <c r="C313">
        <f>VLOOKUP($A313+13*C$4-13,$J$5:$AQ$52,2+$B304)</f>
        <v>1277</v>
      </c>
      <c r="D313">
        <f>VLOOKUP($A313+13*D$4-13,$J$5:$AQ$52,2+$B304)</f>
        <v>7359</v>
      </c>
      <c r="E313">
        <f>VLOOKUP($A313+13*E$4-13,$J$5:$AQ$52,2+$B304)</f>
        <v>684</v>
      </c>
      <c r="F313">
        <f>VLOOKUP($A313+13*F$4-13,$J$5:$AQ$52,2+$B304)</f>
        <v>10230</v>
      </c>
    </row>
    <row r="324" spans="1:6" x14ac:dyDescent="0.35">
      <c r="B324" s="157">
        <v>17</v>
      </c>
      <c r="C324" s="5">
        <v>1</v>
      </c>
      <c r="D324">
        <v>2</v>
      </c>
      <c r="E324" s="5">
        <v>3</v>
      </c>
      <c r="F324" s="5">
        <v>4</v>
      </c>
    </row>
    <row r="325" spans="1:6" x14ac:dyDescent="0.35">
      <c r="A325" s="5">
        <v>1</v>
      </c>
      <c r="C325">
        <f>VLOOKUP($A325+13*C$4-13,$J$5:$AQ$52,2+$B324)</f>
        <v>663</v>
      </c>
      <c r="D325">
        <f>VLOOKUP($A325+13*D$4-13,$J$5:$AQ$52,2+$B324)</f>
        <v>5508</v>
      </c>
      <c r="E325">
        <f>VLOOKUP($A325+13*E$4-13,$J$5:$AQ$52,2+$B324)</f>
        <v>158</v>
      </c>
      <c r="F325">
        <f>VLOOKUP($A325+13*F$4-13,$J$5:$AQ$52,2+$B324)</f>
        <v>7496</v>
      </c>
    </row>
    <row r="326" spans="1:6" x14ac:dyDescent="0.35">
      <c r="A326" s="5">
        <v>2</v>
      </c>
      <c r="C326">
        <f>VLOOKUP($A326+13*C$4-13,$J$5:$AQ$52,2+$B324)</f>
        <v>812</v>
      </c>
      <c r="D326">
        <f>VLOOKUP($A326+13*D$4-13,$J$5:$AQ$52,2+$B324)</f>
        <v>5066</v>
      </c>
      <c r="E326">
        <f>VLOOKUP($A326+13*E$4-13,$J$5:$AQ$52,2+$B324)</f>
        <v>158</v>
      </c>
      <c r="F326">
        <f>VLOOKUP($A326+13*F$4-13,$J$5:$AQ$52,2+$B324)</f>
        <v>7141</v>
      </c>
    </row>
    <row r="327" spans="1:6" x14ac:dyDescent="0.35">
      <c r="A327" s="5">
        <v>3</v>
      </c>
      <c r="C327">
        <f>VLOOKUP($A327+13*C$4-13,$J$5:$AQ$52,2+$B324)</f>
        <v>769</v>
      </c>
      <c r="D327">
        <f>VLOOKUP($A327+13*D$4-13,$J$5:$AQ$52,2+$B324)</f>
        <v>5052</v>
      </c>
      <c r="E327">
        <f>VLOOKUP($A327+13*E$4-13,$J$5:$AQ$52,2+$B324)</f>
        <v>192</v>
      </c>
      <c r="F327">
        <f>VLOOKUP($A327+13*F$4-13,$J$5:$AQ$52,2+$B324)</f>
        <v>7007</v>
      </c>
    </row>
    <row r="328" spans="1:6" x14ac:dyDescent="0.35">
      <c r="A328" s="5">
        <v>4</v>
      </c>
      <c r="C328">
        <f>VLOOKUP($A328+13*C$4-13,$J$5:$AQ$52,2+$B324)</f>
        <v>596</v>
      </c>
      <c r="D328">
        <f>VLOOKUP($A328+13*D$4-13,$J$5:$AQ$52,2+$B324)</f>
        <v>5009</v>
      </c>
      <c r="E328">
        <f>VLOOKUP($A328+13*E$4-13,$J$5:$AQ$52,2+$B324)</f>
        <v>181</v>
      </c>
      <c r="F328">
        <f>VLOOKUP($A328+13*F$4-13,$J$5:$AQ$52,2+$B324)</f>
        <v>6551</v>
      </c>
    </row>
    <row r="329" spans="1:6" x14ac:dyDescent="0.35">
      <c r="A329" s="5">
        <v>5</v>
      </c>
      <c r="C329">
        <f>VLOOKUP($A329+13*C$4-13,$J$5:$AQ$52,2+$B324)</f>
        <v>595</v>
      </c>
      <c r="D329">
        <f>VLOOKUP($A329+13*D$4-13,$J$5:$AQ$52,2+$B324)</f>
        <v>4455</v>
      </c>
      <c r="E329">
        <f>VLOOKUP($A329+13*E$4-13,$J$5:$AQ$52,2+$B324)</f>
        <v>167</v>
      </c>
      <c r="F329">
        <f>VLOOKUP($A329+13*F$4-13,$J$5:$AQ$52,2+$B324)</f>
        <v>5992</v>
      </c>
    </row>
    <row r="330" spans="1:6" x14ac:dyDescent="0.35">
      <c r="A330" s="5">
        <v>6</v>
      </c>
      <c r="C330">
        <f>VLOOKUP($A330+13*C$4-13,$J$5:$AQ$52,2+$B324)</f>
        <v>628</v>
      </c>
      <c r="D330">
        <f>VLOOKUP($A330+13*D$4-13,$J$5:$AQ$52,2+$B324)</f>
        <v>4609</v>
      </c>
      <c r="E330">
        <f>VLOOKUP($A330+13*E$4-13,$J$5:$AQ$52,2+$B324)</f>
        <v>162</v>
      </c>
      <c r="F330">
        <f>VLOOKUP($A330+13*F$4-13,$J$5:$AQ$52,2+$B324)</f>
        <v>6281</v>
      </c>
    </row>
    <row r="331" spans="1:6" x14ac:dyDescent="0.35">
      <c r="A331" s="5">
        <v>7</v>
      </c>
      <c r="C331">
        <f>VLOOKUP($A331+13*C$4-13,$J$5:$AQ$52,2+$B324)</f>
        <v>720</v>
      </c>
      <c r="D331">
        <f>VLOOKUP($A331+13*D$4-13,$J$5:$AQ$52,2+$B324)</f>
        <v>3618</v>
      </c>
      <c r="E331">
        <f>VLOOKUP($A331+13*E$4-13,$J$5:$AQ$52,2+$B324)</f>
        <v>184</v>
      </c>
      <c r="F331">
        <f>VLOOKUP($A331+13*F$4-13,$J$5:$AQ$52,2+$B324)</f>
        <v>5345</v>
      </c>
    </row>
    <row r="332" spans="1:6" x14ac:dyDescent="0.35">
      <c r="A332" s="5">
        <v>8</v>
      </c>
      <c r="C332">
        <f>VLOOKUP($A332+13*C$4-13,$J$5:$AQ$52,2+$B324)</f>
        <v>616</v>
      </c>
      <c r="D332">
        <f>VLOOKUP($A332+13*D$4-13,$J$5:$AQ$52,2+$B324)</f>
        <v>3717</v>
      </c>
      <c r="E332">
        <f>VLOOKUP($A332+13*E$4-13,$J$5:$AQ$52,2+$B324)</f>
        <v>222</v>
      </c>
      <c r="F332">
        <f>VLOOKUP($A332+13*F$4-13,$J$5:$AQ$52,2+$B324)</f>
        <v>5783</v>
      </c>
    </row>
    <row r="333" spans="1:6" x14ac:dyDescent="0.35">
      <c r="A333" s="5">
        <v>9</v>
      </c>
      <c r="C333">
        <f>VLOOKUP($A333+13*C$4-13,$J$5:$AQ$52,2+$B324)</f>
        <v>744</v>
      </c>
      <c r="D333">
        <f>VLOOKUP($A333+13*D$4-13,$J$5:$AQ$52,2+$B324)</f>
        <v>3345</v>
      </c>
      <c r="E333">
        <f>VLOOKUP($A333+13*E$4-13,$J$5:$AQ$52,2+$B324)</f>
        <v>333</v>
      </c>
      <c r="F333">
        <f>VLOOKUP($A333+13*F$4-13,$J$5:$AQ$52,2+$B324)</f>
        <v>5634</v>
      </c>
    </row>
    <row r="344" spans="1:6" x14ac:dyDescent="0.35">
      <c r="B344" s="157">
        <v>18</v>
      </c>
      <c r="C344" s="5">
        <v>1</v>
      </c>
      <c r="D344">
        <v>2</v>
      </c>
      <c r="E344" s="5">
        <v>3</v>
      </c>
      <c r="F344" s="5">
        <v>4</v>
      </c>
    </row>
    <row r="345" spans="1:6" x14ac:dyDescent="0.35">
      <c r="A345" s="5">
        <v>1</v>
      </c>
      <c r="C345">
        <f>VLOOKUP($A345+13*C$4-13,$J$5:$AQ$52,2+$B344)</f>
        <v>3849</v>
      </c>
      <c r="D345">
        <f>VLOOKUP($A345+13*D$4-13,$J$5:$AQ$52,2+$B344)</f>
        <v>38291</v>
      </c>
      <c r="E345">
        <f>VLOOKUP($A345+13*E$4-13,$J$5:$AQ$52,2+$B344)</f>
        <v>2277</v>
      </c>
      <c r="F345">
        <f>VLOOKUP($A345+13*F$4-13,$J$5:$AQ$52,2+$B344)</f>
        <v>49859</v>
      </c>
    </row>
    <row r="346" spans="1:6" x14ac:dyDescent="0.35">
      <c r="A346" s="5">
        <v>2</v>
      </c>
      <c r="C346">
        <f>VLOOKUP($A346+13*C$4-13,$J$5:$AQ$52,2+$B344)</f>
        <v>3619</v>
      </c>
      <c r="D346">
        <f>VLOOKUP($A346+13*D$4-13,$J$5:$AQ$52,2+$B344)</f>
        <v>31495</v>
      </c>
      <c r="E346">
        <f>VLOOKUP($A346+13*E$4-13,$J$5:$AQ$52,2+$B344)</f>
        <v>1827</v>
      </c>
      <c r="F346">
        <f>VLOOKUP($A346+13*F$4-13,$J$5:$AQ$52,2+$B344)</f>
        <v>42824</v>
      </c>
    </row>
    <row r="347" spans="1:6" x14ac:dyDescent="0.35">
      <c r="A347" s="5">
        <v>3</v>
      </c>
      <c r="C347">
        <f>VLOOKUP($A347+13*C$4-13,$J$5:$AQ$52,2+$B344)</f>
        <v>3651</v>
      </c>
      <c r="D347">
        <f>VLOOKUP($A347+13*D$4-13,$J$5:$AQ$52,2+$B344)</f>
        <v>29980</v>
      </c>
      <c r="E347">
        <f>VLOOKUP($A347+13*E$4-13,$J$5:$AQ$52,2+$B344)</f>
        <v>1709</v>
      </c>
      <c r="F347">
        <f>VLOOKUP($A347+13*F$4-13,$J$5:$AQ$52,2+$B344)</f>
        <v>40309</v>
      </c>
    </row>
    <row r="348" spans="1:6" x14ac:dyDescent="0.35">
      <c r="A348" s="5">
        <v>4</v>
      </c>
      <c r="C348">
        <f>VLOOKUP($A348+13*C$4-13,$J$5:$AQ$52,2+$B344)</f>
        <v>3328</v>
      </c>
      <c r="D348">
        <f>VLOOKUP($A348+13*D$4-13,$J$5:$AQ$52,2+$B344)</f>
        <v>26066</v>
      </c>
      <c r="E348">
        <f>VLOOKUP($A348+13*E$4-13,$J$5:$AQ$52,2+$B344)</f>
        <v>1433</v>
      </c>
      <c r="F348">
        <f>VLOOKUP($A348+13*F$4-13,$J$5:$AQ$52,2+$B344)</f>
        <v>34592</v>
      </c>
    </row>
    <row r="349" spans="1:6" x14ac:dyDescent="0.35">
      <c r="A349" s="5">
        <v>5</v>
      </c>
      <c r="C349">
        <f>VLOOKUP($A349+13*C$4-13,$J$5:$AQ$52,2+$B344)</f>
        <v>3468</v>
      </c>
      <c r="D349">
        <f>VLOOKUP($A349+13*D$4-13,$J$5:$AQ$52,2+$B344)</f>
        <v>25505</v>
      </c>
      <c r="E349">
        <f>VLOOKUP($A349+13*E$4-13,$J$5:$AQ$52,2+$B344)</f>
        <v>1571</v>
      </c>
      <c r="F349">
        <f>VLOOKUP($A349+13*F$4-13,$J$5:$AQ$52,2+$B344)</f>
        <v>36298</v>
      </c>
    </row>
    <row r="350" spans="1:6" x14ac:dyDescent="0.35">
      <c r="A350" s="5">
        <v>6</v>
      </c>
      <c r="C350">
        <f>VLOOKUP($A350+13*C$4-13,$J$5:$AQ$52,2+$B344)</f>
        <v>3496</v>
      </c>
      <c r="D350">
        <f>VLOOKUP($A350+13*D$4-13,$J$5:$AQ$52,2+$B344)</f>
        <v>19720</v>
      </c>
      <c r="E350">
        <f>VLOOKUP($A350+13*E$4-13,$J$5:$AQ$52,2+$B344)</f>
        <v>1553</v>
      </c>
      <c r="F350">
        <f>VLOOKUP($A350+13*F$4-13,$J$5:$AQ$52,2+$B344)</f>
        <v>31015</v>
      </c>
    </row>
    <row r="351" spans="1:6" x14ac:dyDescent="0.35">
      <c r="A351" s="5">
        <v>7</v>
      </c>
      <c r="C351">
        <f>VLOOKUP($A351+13*C$4-13,$J$5:$AQ$52,2+$B344)</f>
        <v>3489</v>
      </c>
      <c r="D351">
        <f>VLOOKUP($A351+13*D$4-13,$J$5:$AQ$52,2+$B344)</f>
        <v>17389</v>
      </c>
      <c r="E351">
        <f>VLOOKUP($A351+13*E$4-13,$J$5:$AQ$52,2+$B344)</f>
        <v>1469</v>
      </c>
      <c r="F351">
        <f>VLOOKUP($A351+13*F$4-13,$J$5:$AQ$52,2+$B344)</f>
        <v>26870</v>
      </c>
    </row>
    <row r="352" spans="1:6" x14ac:dyDescent="0.35">
      <c r="A352" s="5">
        <v>8</v>
      </c>
      <c r="C352">
        <f>VLOOKUP($A352+13*C$4-13,$J$5:$AQ$52,2+$B344)</f>
        <v>3396</v>
      </c>
      <c r="D352">
        <f>VLOOKUP($A352+13*D$4-13,$J$5:$AQ$52,2+$B344)</f>
        <v>17858</v>
      </c>
      <c r="E352">
        <f>VLOOKUP($A352+13*E$4-13,$J$5:$AQ$52,2+$B344)</f>
        <v>1556</v>
      </c>
      <c r="F352">
        <f>VLOOKUP($A352+13*F$4-13,$J$5:$AQ$52,2+$B344)</f>
        <v>28015</v>
      </c>
    </row>
    <row r="353" spans="1:6" x14ac:dyDescent="0.35">
      <c r="A353" s="5">
        <v>9</v>
      </c>
      <c r="C353">
        <f>VLOOKUP($A353+13*C$4-13,$J$5:$AQ$52,2+$B344)</f>
        <v>3212</v>
      </c>
      <c r="D353">
        <f>VLOOKUP($A353+13*D$4-13,$J$5:$AQ$52,2+$B344)</f>
        <v>18382</v>
      </c>
      <c r="E353">
        <f>VLOOKUP($A353+13*E$4-13,$J$5:$AQ$52,2+$B344)</f>
        <v>1778</v>
      </c>
      <c r="F353">
        <f>VLOOKUP($A353+13*F$4-13,$J$5:$AQ$52,2+$B344)</f>
        <v>28889</v>
      </c>
    </row>
    <row r="364" spans="1:6" x14ac:dyDescent="0.35">
      <c r="B364" s="157">
        <v>19</v>
      </c>
      <c r="C364" s="5">
        <v>1</v>
      </c>
      <c r="D364">
        <v>2</v>
      </c>
      <c r="E364" s="5">
        <v>3</v>
      </c>
      <c r="F364" s="5">
        <v>4</v>
      </c>
    </row>
    <row r="365" spans="1:6" x14ac:dyDescent="0.35">
      <c r="A365" s="5">
        <v>1</v>
      </c>
      <c r="C365">
        <f>VLOOKUP($A365+13*C$4-13,$J$5:$AQ$52,2+$B364)</f>
        <v>694</v>
      </c>
      <c r="D365">
        <f>VLOOKUP($A365+13*D$4-13,$J$5:$AQ$52,2+$B364)</f>
        <v>4983</v>
      </c>
      <c r="E365">
        <f>VLOOKUP($A365+13*E$4-13,$J$5:$AQ$52,2+$B364)</f>
        <v>249</v>
      </c>
      <c r="F365">
        <f>VLOOKUP($A365+13*F$4-13,$J$5:$AQ$52,2+$B364)</f>
        <v>6474</v>
      </c>
    </row>
    <row r="366" spans="1:6" x14ac:dyDescent="0.35">
      <c r="A366" s="5">
        <v>2</v>
      </c>
      <c r="C366">
        <f>VLOOKUP($A366+13*C$4-13,$J$5:$AQ$52,2+$B364)</f>
        <v>662</v>
      </c>
      <c r="D366">
        <f>VLOOKUP($A366+13*D$4-13,$J$5:$AQ$52,2+$B364)</f>
        <v>4568</v>
      </c>
      <c r="E366">
        <f>VLOOKUP($A366+13*E$4-13,$J$5:$AQ$52,2+$B364)</f>
        <v>310</v>
      </c>
      <c r="F366">
        <f>VLOOKUP($A366+13*F$4-13,$J$5:$AQ$52,2+$B364)</f>
        <v>6111</v>
      </c>
    </row>
    <row r="367" spans="1:6" x14ac:dyDescent="0.35">
      <c r="A367" s="5">
        <v>3</v>
      </c>
      <c r="C367">
        <f>VLOOKUP($A367+13*C$4-13,$J$5:$AQ$52,2+$B364)</f>
        <v>893</v>
      </c>
      <c r="D367">
        <f>VLOOKUP($A367+13*D$4-13,$J$5:$AQ$52,2+$B364)</f>
        <v>4435</v>
      </c>
      <c r="E367">
        <f>VLOOKUP($A367+13*E$4-13,$J$5:$AQ$52,2+$B364)</f>
        <v>349</v>
      </c>
      <c r="F367">
        <f>VLOOKUP($A367+13*F$4-13,$J$5:$AQ$52,2+$B364)</f>
        <v>6283</v>
      </c>
    </row>
    <row r="368" spans="1:6" x14ac:dyDescent="0.35">
      <c r="A368" s="5">
        <v>4</v>
      </c>
      <c r="C368">
        <f>VLOOKUP($A368+13*C$4-13,$J$5:$AQ$52,2+$B364)</f>
        <v>802</v>
      </c>
      <c r="D368">
        <f>VLOOKUP($A368+13*D$4-13,$J$5:$AQ$52,2+$B364)</f>
        <v>4697</v>
      </c>
      <c r="E368">
        <f>VLOOKUP($A368+13*E$4-13,$J$5:$AQ$52,2+$B364)</f>
        <v>288</v>
      </c>
      <c r="F368">
        <f>VLOOKUP($A368+13*F$4-13,$J$5:$AQ$52,2+$B364)</f>
        <v>6233</v>
      </c>
    </row>
    <row r="369" spans="1:6" x14ac:dyDescent="0.35">
      <c r="A369" s="5">
        <v>5</v>
      </c>
      <c r="C369">
        <f>VLOOKUP($A369+13*C$4-13,$J$5:$AQ$52,2+$B364)</f>
        <v>790</v>
      </c>
      <c r="D369">
        <f>VLOOKUP($A369+13*D$4-13,$J$5:$AQ$52,2+$B364)</f>
        <v>4404</v>
      </c>
      <c r="E369">
        <f>VLOOKUP($A369+13*E$4-13,$J$5:$AQ$52,2+$B364)</f>
        <v>249</v>
      </c>
      <c r="F369">
        <f>VLOOKUP($A369+13*F$4-13,$J$5:$AQ$52,2+$B364)</f>
        <v>5858</v>
      </c>
    </row>
    <row r="370" spans="1:6" x14ac:dyDescent="0.35">
      <c r="A370" s="5">
        <v>6</v>
      </c>
      <c r="C370">
        <f>VLOOKUP($A370+13*C$4-13,$J$5:$AQ$52,2+$B364)</f>
        <v>826</v>
      </c>
      <c r="D370">
        <f>VLOOKUP($A370+13*D$4-13,$J$5:$AQ$52,2+$B364)</f>
        <v>4611</v>
      </c>
      <c r="E370">
        <f>VLOOKUP($A370+13*E$4-13,$J$5:$AQ$52,2+$B364)</f>
        <v>227</v>
      </c>
      <c r="F370">
        <f>VLOOKUP($A370+13*F$4-13,$J$5:$AQ$52,2+$B364)</f>
        <v>6162</v>
      </c>
    </row>
    <row r="371" spans="1:6" x14ac:dyDescent="0.35">
      <c r="A371" s="5">
        <v>7</v>
      </c>
      <c r="C371">
        <f>VLOOKUP($A371+13*C$4-13,$J$5:$AQ$52,2+$B364)</f>
        <v>1065</v>
      </c>
      <c r="D371">
        <f>VLOOKUP($A371+13*D$4-13,$J$5:$AQ$52,2+$B364)</f>
        <v>4518</v>
      </c>
      <c r="E371">
        <f>VLOOKUP($A371+13*E$4-13,$J$5:$AQ$52,2+$B364)</f>
        <v>276</v>
      </c>
      <c r="F371">
        <f>VLOOKUP($A371+13*F$4-13,$J$5:$AQ$52,2+$B364)</f>
        <v>6351</v>
      </c>
    </row>
    <row r="372" spans="1:6" x14ac:dyDescent="0.35">
      <c r="A372" s="5">
        <v>8</v>
      </c>
      <c r="C372">
        <f>VLOOKUP($A372+13*C$4-13,$J$5:$AQ$52,2+$B364)</f>
        <v>1131</v>
      </c>
      <c r="D372">
        <f>VLOOKUP($A372+13*D$4-13,$J$5:$AQ$52,2+$B364)</f>
        <v>5293</v>
      </c>
      <c r="E372">
        <f>VLOOKUP($A372+13*E$4-13,$J$5:$AQ$52,2+$B364)</f>
        <v>312</v>
      </c>
      <c r="F372">
        <f>VLOOKUP($A372+13*F$4-13,$J$5:$AQ$52,2+$B364)</f>
        <v>7396</v>
      </c>
    </row>
    <row r="373" spans="1:6" x14ac:dyDescent="0.35">
      <c r="A373" s="5">
        <v>9</v>
      </c>
      <c r="C373">
        <f>VLOOKUP($A373+13*C$4-13,$J$5:$AQ$52,2+$B364)</f>
        <v>1214</v>
      </c>
      <c r="D373">
        <f>VLOOKUP($A373+13*D$4-13,$J$5:$AQ$52,2+$B364)</f>
        <v>4561</v>
      </c>
      <c r="E373">
        <f>VLOOKUP($A373+13*E$4-13,$J$5:$AQ$52,2+$B364)</f>
        <v>327</v>
      </c>
      <c r="F373">
        <f>VLOOKUP($A373+13*F$4-13,$J$5:$AQ$52,2+$B364)</f>
        <v>7073</v>
      </c>
    </row>
    <row r="384" spans="1:6" x14ac:dyDescent="0.35">
      <c r="B384" s="157">
        <v>20</v>
      </c>
      <c r="C384" s="5">
        <v>1</v>
      </c>
      <c r="D384">
        <v>2</v>
      </c>
      <c r="E384" s="5">
        <v>3</v>
      </c>
      <c r="F384" s="5">
        <v>4</v>
      </c>
    </row>
    <row r="385" spans="1:6" x14ac:dyDescent="0.35">
      <c r="A385" s="5">
        <v>1</v>
      </c>
      <c r="C385">
        <f>VLOOKUP($A385+13*C$4-13,$J$5:$AQ$52,2+$B384)</f>
        <v>454</v>
      </c>
      <c r="D385">
        <f>VLOOKUP($A385+13*D$4-13,$J$5:$AQ$52,2+$B384)</f>
        <v>4455</v>
      </c>
      <c r="E385">
        <f>VLOOKUP($A385+13*E$4-13,$J$5:$AQ$52,2+$B384)</f>
        <v>129</v>
      </c>
      <c r="F385">
        <f>VLOOKUP($A385+13*F$4-13,$J$5:$AQ$52,2+$B384)</f>
        <v>5428</v>
      </c>
    </row>
    <row r="386" spans="1:6" x14ac:dyDescent="0.35">
      <c r="A386" s="5">
        <v>2</v>
      </c>
      <c r="C386">
        <f>VLOOKUP($A386+13*C$4-13,$J$5:$AQ$52,2+$B384)</f>
        <v>533</v>
      </c>
      <c r="D386">
        <f>VLOOKUP($A386+13*D$4-13,$J$5:$AQ$52,2+$B384)</f>
        <v>4648</v>
      </c>
      <c r="E386">
        <f>VLOOKUP($A386+13*E$4-13,$J$5:$AQ$52,2+$B384)</f>
        <v>122</v>
      </c>
      <c r="F386">
        <f>VLOOKUP($A386+13*F$4-13,$J$5:$AQ$52,2+$B384)</f>
        <v>5621</v>
      </c>
    </row>
    <row r="387" spans="1:6" x14ac:dyDescent="0.35">
      <c r="A387" s="5">
        <v>3</v>
      </c>
      <c r="C387">
        <f>VLOOKUP($A387+13*C$4-13,$J$5:$AQ$52,2+$B384)</f>
        <v>490</v>
      </c>
      <c r="D387">
        <f>VLOOKUP($A387+13*D$4-13,$J$5:$AQ$52,2+$B384)</f>
        <v>3896</v>
      </c>
      <c r="E387">
        <f>VLOOKUP($A387+13*E$4-13,$J$5:$AQ$52,2+$B384)</f>
        <v>132</v>
      </c>
      <c r="F387">
        <f>VLOOKUP($A387+13*F$4-13,$J$5:$AQ$52,2+$B384)</f>
        <v>4796</v>
      </c>
    </row>
    <row r="388" spans="1:6" x14ac:dyDescent="0.35">
      <c r="A388" s="5">
        <v>4</v>
      </c>
      <c r="C388">
        <f>VLOOKUP($A388+13*C$4-13,$J$5:$AQ$52,2+$B384)</f>
        <v>479</v>
      </c>
      <c r="D388">
        <f>VLOOKUP($A388+13*D$4-13,$J$5:$AQ$52,2+$B384)</f>
        <v>4025</v>
      </c>
      <c r="E388">
        <f>VLOOKUP($A388+13*E$4-13,$J$5:$AQ$52,2+$B384)</f>
        <v>100</v>
      </c>
      <c r="F388">
        <f>VLOOKUP($A388+13*F$4-13,$J$5:$AQ$52,2+$B384)</f>
        <v>4863</v>
      </c>
    </row>
    <row r="389" spans="1:6" x14ac:dyDescent="0.35">
      <c r="A389" s="5">
        <v>5</v>
      </c>
      <c r="C389">
        <f>VLOOKUP($A389+13*C$4-13,$J$5:$AQ$52,2+$B384)</f>
        <v>475</v>
      </c>
      <c r="D389">
        <f>VLOOKUP($A389+13*D$4-13,$J$5:$AQ$52,2+$B384)</f>
        <v>4360</v>
      </c>
      <c r="E389">
        <f>VLOOKUP($A389+13*E$4-13,$J$5:$AQ$52,2+$B384)</f>
        <v>128</v>
      </c>
      <c r="F389">
        <f>VLOOKUP($A389+13*F$4-13,$J$5:$AQ$52,2+$B384)</f>
        <v>5216</v>
      </c>
    </row>
    <row r="390" spans="1:6" x14ac:dyDescent="0.35">
      <c r="A390" s="5">
        <v>6</v>
      </c>
      <c r="C390">
        <f>VLOOKUP($A390+13*C$4-13,$J$5:$AQ$52,2+$B384)</f>
        <v>434</v>
      </c>
      <c r="D390">
        <f>VLOOKUP($A390+13*D$4-13,$J$5:$AQ$52,2+$B384)</f>
        <v>3678</v>
      </c>
      <c r="E390">
        <f>VLOOKUP($A390+13*E$4-13,$J$5:$AQ$52,2+$B384)</f>
        <v>104</v>
      </c>
      <c r="F390">
        <f>VLOOKUP($A390+13*F$4-13,$J$5:$AQ$52,2+$B384)</f>
        <v>4485</v>
      </c>
    </row>
    <row r="391" spans="1:6" x14ac:dyDescent="0.35">
      <c r="A391" s="5">
        <v>7</v>
      </c>
      <c r="C391">
        <f>VLOOKUP($A391+13*C$4-13,$J$5:$AQ$52,2+$B384)</f>
        <v>410</v>
      </c>
      <c r="D391">
        <f>VLOOKUP($A391+13*D$4-13,$J$5:$AQ$52,2+$B384)</f>
        <v>3638</v>
      </c>
      <c r="E391">
        <f>VLOOKUP($A391+13*E$4-13,$J$5:$AQ$52,2+$B384)</f>
        <v>95</v>
      </c>
      <c r="F391">
        <f>VLOOKUP($A391+13*F$4-13,$J$5:$AQ$52,2+$B384)</f>
        <v>4348</v>
      </c>
    </row>
    <row r="392" spans="1:6" x14ac:dyDescent="0.35">
      <c r="A392" s="5">
        <v>8</v>
      </c>
      <c r="C392">
        <f>VLOOKUP($A392+13*C$4-13,$J$5:$AQ$52,2+$B384)</f>
        <v>525</v>
      </c>
      <c r="D392">
        <f>VLOOKUP($A392+13*D$4-13,$J$5:$AQ$52,2+$B384)</f>
        <v>3654</v>
      </c>
      <c r="E392">
        <f>VLOOKUP($A392+13*E$4-13,$J$5:$AQ$52,2+$B384)</f>
        <v>115</v>
      </c>
      <c r="F392">
        <f>VLOOKUP($A392+13*F$4-13,$J$5:$AQ$52,2+$B384)</f>
        <v>4582</v>
      </c>
    </row>
    <row r="393" spans="1:6" x14ac:dyDescent="0.35">
      <c r="A393" s="5">
        <v>9</v>
      </c>
      <c r="C393">
        <f>VLOOKUP($A393+13*C$4-13,$J$5:$AQ$52,2+$B384)</f>
        <v>511</v>
      </c>
      <c r="D393">
        <f>VLOOKUP($A393+13*D$4-13,$J$5:$AQ$52,2+$B384)</f>
        <v>3644</v>
      </c>
      <c r="E393">
        <f>VLOOKUP($A393+13*E$4-13,$J$5:$AQ$52,2+$B384)</f>
        <v>122</v>
      </c>
      <c r="F393">
        <f>VLOOKUP($A393+13*F$4-13,$J$5:$AQ$52,2+$B384)</f>
        <v>4627</v>
      </c>
    </row>
    <row r="404" spans="1:6" x14ac:dyDescent="0.35">
      <c r="B404" s="157">
        <v>21</v>
      </c>
      <c r="C404" s="5">
        <v>1</v>
      </c>
      <c r="D404">
        <v>2</v>
      </c>
      <c r="E404" s="5">
        <v>3</v>
      </c>
      <c r="F404" s="5">
        <v>4</v>
      </c>
    </row>
    <row r="405" spans="1:6" x14ac:dyDescent="0.35">
      <c r="A405" s="5">
        <v>1</v>
      </c>
      <c r="C405">
        <f>VLOOKUP($A405+13*C$4-13,$J$5:$AQ$52,2+$B404)</f>
        <v>784</v>
      </c>
      <c r="D405">
        <f>VLOOKUP($A405+13*D$4-13,$J$5:$AQ$52,2+$B404)</f>
        <v>6458</v>
      </c>
      <c r="E405">
        <f>VLOOKUP($A405+13*E$4-13,$J$5:$AQ$52,2+$B404)</f>
        <v>309</v>
      </c>
      <c r="F405">
        <f>VLOOKUP($A405+13*F$4-13,$J$5:$AQ$52,2+$B404)</f>
        <v>8173</v>
      </c>
    </row>
    <row r="406" spans="1:6" x14ac:dyDescent="0.35">
      <c r="A406" s="5">
        <v>2</v>
      </c>
      <c r="C406">
        <f>VLOOKUP($A406+13*C$4-13,$J$5:$AQ$52,2+$B404)</f>
        <v>752</v>
      </c>
      <c r="D406">
        <f>VLOOKUP($A406+13*D$4-13,$J$5:$AQ$52,2+$B404)</f>
        <v>5993</v>
      </c>
      <c r="E406">
        <f>VLOOKUP($A406+13*E$4-13,$J$5:$AQ$52,2+$B404)</f>
        <v>253</v>
      </c>
      <c r="F406">
        <f>VLOOKUP($A406+13*F$4-13,$J$5:$AQ$52,2+$B404)</f>
        <v>7785</v>
      </c>
    </row>
    <row r="407" spans="1:6" x14ac:dyDescent="0.35">
      <c r="A407" s="5">
        <v>3</v>
      </c>
      <c r="C407">
        <f>VLOOKUP($A407+13*C$4-13,$J$5:$AQ$52,2+$B404)</f>
        <v>767</v>
      </c>
      <c r="D407">
        <f>VLOOKUP($A407+13*D$4-13,$J$5:$AQ$52,2+$B404)</f>
        <v>6007</v>
      </c>
      <c r="E407">
        <f>VLOOKUP($A407+13*E$4-13,$J$5:$AQ$52,2+$B404)</f>
        <v>321</v>
      </c>
      <c r="F407">
        <f>VLOOKUP($A407+13*F$4-13,$J$5:$AQ$52,2+$B404)</f>
        <v>7699</v>
      </c>
    </row>
    <row r="408" spans="1:6" x14ac:dyDescent="0.35">
      <c r="A408" s="5">
        <v>4</v>
      </c>
      <c r="C408">
        <f>VLOOKUP($A408+13*C$4-13,$J$5:$AQ$52,2+$B404)</f>
        <v>751</v>
      </c>
      <c r="D408">
        <f>VLOOKUP($A408+13*D$4-13,$J$5:$AQ$52,2+$B404)</f>
        <v>5900</v>
      </c>
      <c r="E408">
        <f>VLOOKUP($A408+13*E$4-13,$J$5:$AQ$52,2+$B404)</f>
        <v>257</v>
      </c>
      <c r="F408">
        <f>VLOOKUP($A408+13*F$4-13,$J$5:$AQ$52,2+$B404)</f>
        <v>7478</v>
      </c>
    </row>
    <row r="409" spans="1:6" x14ac:dyDescent="0.35">
      <c r="A409" s="5">
        <v>5</v>
      </c>
      <c r="C409">
        <f>VLOOKUP($A409+13*C$4-13,$J$5:$AQ$52,2+$B404)</f>
        <v>797</v>
      </c>
      <c r="D409">
        <f>VLOOKUP($A409+13*D$4-13,$J$5:$AQ$52,2+$B404)</f>
        <v>4995</v>
      </c>
      <c r="E409">
        <f>VLOOKUP($A409+13*E$4-13,$J$5:$AQ$52,2+$B404)</f>
        <v>269</v>
      </c>
      <c r="F409">
        <f>VLOOKUP($A409+13*F$4-13,$J$5:$AQ$52,2+$B404)</f>
        <v>6653</v>
      </c>
    </row>
    <row r="410" spans="1:6" x14ac:dyDescent="0.35">
      <c r="A410" s="5">
        <v>6</v>
      </c>
      <c r="C410">
        <f>VLOOKUP($A410+13*C$4-13,$J$5:$AQ$52,2+$B404)</f>
        <v>784</v>
      </c>
      <c r="D410">
        <f>VLOOKUP($A410+13*D$4-13,$J$5:$AQ$52,2+$B404)</f>
        <v>4662</v>
      </c>
      <c r="E410">
        <f>VLOOKUP($A410+13*E$4-13,$J$5:$AQ$52,2+$B404)</f>
        <v>234</v>
      </c>
      <c r="F410">
        <f>VLOOKUP($A410+13*F$4-13,$J$5:$AQ$52,2+$B404)</f>
        <v>6262</v>
      </c>
    </row>
    <row r="411" spans="1:6" x14ac:dyDescent="0.35">
      <c r="A411" s="5">
        <v>7</v>
      </c>
      <c r="C411">
        <f>VLOOKUP($A411+13*C$4-13,$J$5:$AQ$52,2+$B404)</f>
        <v>801</v>
      </c>
      <c r="D411">
        <f>VLOOKUP($A411+13*D$4-13,$J$5:$AQ$52,2+$B404)</f>
        <v>4496</v>
      </c>
      <c r="E411">
        <f>VLOOKUP($A411+13*E$4-13,$J$5:$AQ$52,2+$B404)</f>
        <v>254</v>
      </c>
      <c r="F411">
        <f>VLOOKUP($A411+13*F$4-13,$J$5:$AQ$52,2+$B404)</f>
        <v>6101</v>
      </c>
    </row>
    <row r="412" spans="1:6" x14ac:dyDescent="0.35">
      <c r="A412" s="5">
        <v>8</v>
      </c>
      <c r="C412">
        <f>VLOOKUP($A412+13*C$4-13,$J$5:$AQ$52,2+$B404)</f>
        <v>796</v>
      </c>
      <c r="D412">
        <f>VLOOKUP($A412+13*D$4-13,$J$5:$AQ$52,2+$B404)</f>
        <v>4798</v>
      </c>
      <c r="E412">
        <f>VLOOKUP($A412+13*E$4-13,$J$5:$AQ$52,2+$B404)</f>
        <v>315</v>
      </c>
      <c r="F412">
        <f>VLOOKUP($A412+13*F$4-13,$J$5:$AQ$52,2+$B404)</f>
        <v>6540</v>
      </c>
    </row>
    <row r="413" spans="1:6" x14ac:dyDescent="0.35">
      <c r="A413" s="5">
        <v>9</v>
      </c>
      <c r="C413">
        <f>VLOOKUP($A413+13*C$4-13,$J$5:$AQ$52,2+$B404)</f>
        <v>780</v>
      </c>
      <c r="D413">
        <f>VLOOKUP($A413+13*D$4-13,$J$5:$AQ$52,2+$B404)</f>
        <v>4873</v>
      </c>
      <c r="E413">
        <f>VLOOKUP($A413+13*E$4-13,$J$5:$AQ$52,2+$B404)</f>
        <v>314</v>
      </c>
      <c r="F413">
        <f>VLOOKUP($A413+13*F$4-13,$J$5:$AQ$52,2+$B404)</f>
        <v>6771</v>
      </c>
    </row>
    <row r="424" spans="1:6" x14ac:dyDescent="0.35">
      <c r="B424" s="157">
        <v>22</v>
      </c>
      <c r="C424" s="5">
        <v>1</v>
      </c>
      <c r="D424">
        <v>2</v>
      </c>
      <c r="E424" s="5">
        <v>3</v>
      </c>
      <c r="F424" s="5">
        <v>4</v>
      </c>
    </row>
    <row r="425" spans="1:6" x14ac:dyDescent="0.35">
      <c r="A425" s="5">
        <v>1</v>
      </c>
      <c r="C425">
        <f>VLOOKUP($A425+13*C$4-13,$J$5:$AQ$52,2+$B424)</f>
        <v>820</v>
      </c>
      <c r="D425">
        <f>VLOOKUP($A425+13*D$4-13,$J$5:$AQ$52,2+$B424)</f>
        <v>5825</v>
      </c>
      <c r="E425">
        <f>VLOOKUP($A425+13*E$4-13,$J$5:$AQ$52,2+$B424)</f>
        <v>236</v>
      </c>
      <c r="F425">
        <f>VLOOKUP($A425+13*F$4-13,$J$5:$AQ$52,2+$B424)</f>
        <v>7508</v>
      </c>
    </row>
    <row r="426" spans="1:6" x14ac:dyDescent="0.35">
      <c r="A426" s="5">
        <v>2</v>
      </c>
      <c r="C426">
        <f>VLOOKUP($A426+13*C$4-13,$J$5:$AQ$52,2+$B424)</f>
        <v>713</v>
      </c>
      <c r="D426">
        <f>VLOOKUP($A426+13*D$4-13,$J$5:$AQ$52,2+$B424)</f>
        <v>5873</v>
      </c>
      <c r="E426">
        <f>VLOOKUP($A426+13*E$4-13,$J$5:$AQ$52,2+$B424)</f>
        <v>291</v>
      </c>
      <c r="F426">
        <f>VLOOKUP($A426+13*F$4-13,$J$5:$AQ$52,2+$B424)</f>
        <v>7404</v>
      </c>
    </row>
    <row r="427" spans="1:6" x14ac:dyDescent="0.35">
      <c r="A427" s="5">
        <v>3</v>
      </c>
      <c r="C427">
        <f>VLOOKUP($A427+13*C$4-13,$J$5:$AQ$52,2+$B424)</f>
        <v>667</v>
      </c>
      <c r="D427">
        <f>VLOOKUP($A427+13*D$4-13,$J$5:$AQ$52,2+$B424)</f>
        <v>5997</v>
      </c>
      <c r="E427">
        <f>VLOOKUP($A427+13*E$4-13,$J$5:$AQ$52,2+$B424)</f>
        <v>331</v>
      </c>
      <c r="F427">
        <f>VLOOKUP($A427+13*F$4-13,$J$5:$AQ$52,2+$B424)</f>
        <v>7495</v>
      </c>
    </row>
    <row r="428" spans="1:6" x14ac:dyDescent="0.35">
      <c r="A428" s="5">
        <v>4</v>
      </c>
      <c r="C428">
        <f>VLOOKUP($A428+13*C$4-13,$J$5:$AQ$52,2+$B424)</f>
        <v>711</v>
      </c>
      <c r="D428">
        <f>VLOOKUP($A428+13*D$4-13,$J$5:$AQ$52,2+$B424)</f>
        <v>5878</v>
      </c>
      <c r="E428">
        <f>VLOOKUP($A428+13*E$4-13,$J$5:$AQ$52,2+$B424)</f>
        <v>334</v>
      </c>
      <c r="F428">
        <f>VLOOKUP($A428+13*F$4-13,$J$5:$AQ$52,2+$B424)</f>
        <v>7380</v>
      </c>
    </row>
    <row r="429" spans="1:6" x14ac:dyDescent="0.35">
      <c r="A429" s="5">
        <v>5</v>
      </c>
      <c r="C429">
        <f>VLOOKUP($A429+13*C$4-13,$J$5:$AQ$52,2+$B424)</f>
        <v>756</v>
      </c>
      <c r="D429">
        <f>VLOOKUP($A429+13*D$4-13,$J$5:$AQ$52,2+$B424)</f>
        <v>5414</v>
      </c>
      <c r="E429">
        <f>VLOOKUP($A429+13*E$4-13,$J$5:$AQ$52,2+$B424)</f>
        <v>307</v>
      </c>
      <c r="F429">
        <f>VLOOKUP($A429+13*F$4-13,$J$5:$AQ$52,2+$B424)</f>
        <v>6964</v>
      </c>
    </row>
    <row r="430" spans="1:6" x14ac:dyDescent="0.35">
      <c r="A430" s="5">
        <v>6</v>
      </c>
      <c r="C430">
        <f>VLOOKUP($A430+13*C$4-13,$J$5:$AQ$52,2+$B424)</f>
        <v>798</v>
      </c>
      <c r="D430">
        <f>VLOOKUP($A430+13*D$4-13,$J$5:$AQ$52,2+$B424)</f>
        <v>4690</v>
      </c>
      <c r="E430">
        <f>VLOOKUP($A430+13*E$4-13,$J$5:$AQ$52,2+$B424)</f>
        <v>218</v>
      </c>
      <c r="F430">
        <f>VLOOKUP($A430+13*F$4-13,$J$5:$AQ$52,2+$B424)</f>
        <v>6156</v>
      </c>
    </row>
    <row r="431" spans="1:6" x14ac:dyDescent="0.35">
      <c r="A431" s="5">
        <v>7</v>
      </c>
      <c r="C431">
        <f>VLOOKUP($A431+13*C$4-13,$J$5:$AQ$52,2+$B424)</f>
        <v>837</v>
      </c>
      <c r="D431">
        <f>VLOOKUP($A431+13*D$4-13,$J$5:$AQ$52,2+$B424)</f>
        <v>5158</v>
      </c>
      <c r="E431">
        <f>VLOOKUP($A431+13*E$4-13,$J$5:$AQ$52,2+$B424)</f>
        <v>258</v>
      </c>
      <c r="F431">
        <f>VLOOKUP($A431+13*F$4-13,$J$5:$AQ$52,2+$B424)</f>
        <v>6766</v>
      </c>
    </row>
    <row r="432" spans="1:6" x14ac:dyDescent="0.35">
      <c r="A432" s="5">
        <v>8</v>
      </c>
      <c r="C432">
        <f>VLOOKUP($A432+13*C$4-13,$J$5:$AQ$52,2+$B424)</f>
        <v>907</v>
      </c>
      <c r="D432">
        <f>VLOOKUP($A432+13*D$4-13,$J$5:$AQ$52,2+$B424)</f>
        <v>5564</v>
      </c>
      <c r="E432">
        <f>VLOOKUP($A432+13*E$4-13,$J$5:$AQ$52,2+$B424)</f>
        <v>307</v>
      </c>
      <c r="F432">
        <f>VLOOKUP($A432+13*F$4-13,$J$5:$AQ$52,2+$B424)</f>
        <v>7406</v>
      </c>
    </row>
    <row r="433" spans="1:6" x14ac:dyDescent="0.35">
      <c r="A433" s="5">
        <v>9</v>
      </c>
      <c r="C433">
        <f>VLOOKUP($A433+13*C$4-13,$J$5:$AQ$52,2+$B424)</f>
        <v>893</v>
      </c>
      <c r="D433">
        <f>VLOOKUP($A433+13*D$4-13,$J$5:$AQ$52,2+$B424)</f>
        <v>5141</v>
      </c>
      <c r="E433">
        <f>VLOOKUP($A433+13*E$4-13,$J$5:$AQ$52,2+$B424)</f>
        <v>276</v>
      </c>
      <c r="F433">
        <f>VLOOKUP($A433+13*F$4-13,$J$5:$AQ$52,2+$B424)</f>
        <v>7137</v>
      </c>
    </row>
    <row r="444" spans="1:6" x14ac:dyDescent="0.35">
      <c r="B444" s="157">
        <v>23</v>
      </c>
      <c r="C444" s="5">
        <v>1</v>
      </c>
      <c r="D444">
        <v>2</v>
      </c>
      <c r="E444" s="5">
        <v>3</v>
      </c>
      <c r="F444" s="5">
        <v>4</v>
      </c>
    </row>
    <row r="445" spans="1:6" x14ac:dyDescent="0.35">
      <c r="A445" s="5">
        <v>1</v>
      </c>
      <c r="C445">
        <f>VLOOKUP($A445+13*C$4-13,$J$5:$AQ$52,2+$B444)</f>
        <v>775</v>
      </c>
      <c r="D445">
        <f>VLOOKUP($A445+13*D$4-13,$J$5:$AQ$52,2+$B444)</f>
        <v>4467</v>
      </c>
      <c r="E445">
        <f>VLOOKUP($A445+13*E$4-13,$J$5:$AQ$52,2+$B444)</f>
        <v>142</v>
      </c>
      <c r="F445">
        <f>VLOOKUP($A445+13*F$4-13,$J$5:$AQ$52,2+$B444)</f>
        <v>6051</v>
      </c>
    </row>
    <row r="446" spans="1:6" x14ac:dyDescent="0.35">
      <c r="A446" s="5">
        <v>2</v>
      </c>
      <c r="C446">
        <f>VLOOKUP($A446+13*C$4-13,$J$5:$AQ$52,2+$B444)</f>
        <v>662</v>
      </c>
      <c r="D446">
        <f>VLOOKUP($A446+13*D$4-13,$J$5:$AQ$52,2+$B444)</f>
        <v>4682</v>
      </c>
      <c r="E446">
        <f>VLOOKUP($A446+13*E$4-13,$J$5:$AQ$52,2+$B444)</f>
        <v>134</v>
      </c>
      <c r="F446">
        <f>VLOOKUP($A446+13*F$4-13,$J$5:$AQ$52,2+$B444)</f>
        <v>6078</v>
      </c>
    </row>
    <row r="447" spans="1:6" x14ac:dyDescent="0.35">
      <c r="A447" s="5">
        <v>3</v>
      </c>
      <c r="C447">
        <f>VLOOKUP($A447+13*C$4-13,$J$5:$AQ$52,2+$B444)</f>
        <v>715</v>
      </c>
      <c r="D447">
        <f>VLOOKUP($A447+13*D$4-13,$J$5:$AQ$52,2+$B444)</f>
        <v>4274</v>
      </c>
      <c r="E447">
        <f>VLOOKUP($A447+13*E$4-13,$J$5:$AQ$52,2+$B444)</f>
        <v>127</v>
      </c>
      <c r="F447">
        <f>VLOOKUP($A447+13*F$4-13,$J$5:$AQ$52,2+$B444)</f>
        <v>5620</v>
      </c>
    </row>
    <row r="448" spans="1:6" x14ac:dyDescent="0.35">
      <c r="A448" s="5">
        <v>4</v>
      </c>
      <c r="C448">
        <f>VLOOKUP($A448+13*C$4-13,$J$5:$AQ$52,2+$B444)</f>
        <v>816</v>
      </c>
      <c r="D448">
        <f>VLOOKUP($A448+13*D$4-13,$J$5:$AQ$52,2+$B444)</f>
        <v>4492</v>
      </c>
      <c r="E448">
        <f>VLOOKUP($A448+13*E$4-13,$J$5:$AQ$52,2+$B444)</f>
        <v>135</v>
      </c>
      <c r="F448">
        <f>VLOOKUP($A448+13*F$4-13,$J$5:$AQ$52,2+$B444)</f>
        <v>5910</v>
      </c>
    </row>
    <row r="449" spans="1:6" x14ac:dyDescent="0.35">
      <c r="A449" s="5">
        <v>5</v>
      </c>
      <c r="C449">
        <f>VLOOKUP($A449+13*C$4-13,$J$5:$AQ$52,2+$B444)</f>
        <v>739</v>
      </c>
      <c r="D449">
        <f>VLOOKUP($A449+13*D$4-13,$J$5:$AQ$52,2+$B444)</f>
        <v>4297</v>
      </c>
      <c r="E449">
        <f>VLOOKUP($A449+13*E$4-13,$J$5:$AQ$52,2+$B444)</f>
        <v>157</v>
      </c>
      <c r="F449">
        <f>VLOOKUP($A449+13*F$4-13,$J$5:$AQ$52,2+$B444)</f>
        <v>5759</v>
      </c>
    </row>
    <row r="450" spans="1:6" x14ac:dyDescent="0.35">
      <c r="A450" s="5">
        <v>6</v>
      </c>
      <c r="C450">
        <f>VLOOKUP($A450+13*C$4-13,$J$5:$AQ$52,2+$B444)</f>
        <v>741</v>
      </c>
      <c r="D450">
        <f>VLOOKUP($A450+13*D$4-13,$J$5:$AQ$52,2+$B444)</f>
        <v>4132</v>
      </c>
      <c r="E450">
        <f>VLOOKUP($A450+13*E$4-13,$J$5:$AQ$52,2+$B444)</f>
        <v>202</v>
      </c>
      <c r="F450">
        <f>VLOOKUP($A450+13*F$4-13,$J$5:$AQ$52,2+$B444)</f>
        <v>5695</v>
      </c>
    </row>
    <row r="451" spans="1:6" x14ac:dyDescent="0.35">
      <c r="A451" s="5">
        <v>7</v>
      </c>
      <c r="C451">
        <f>VLOOKUP($A451+13*C$4-13,$J$5:$AQ$52,2+$B444)</f>
        <v>729</v>
      </c>
      <c r="D451">
        <f>VLOOKUP($A451+13*D$4-13,$J$5:$AQ$52,2+$B444)</f>
        <v>3656</v>
      </c>
      <c r="E451">
        <f>VLOOKUP($A451+13*E$4-13,$J$5:$AQ$52,2+$B444)</f>
        <v>205</v>
      </c>
      <c r="F451">
        <f>VLOOKUP($A451+13*F$4-13,$J$5:$AQ$52,2+$B444)</f>
        <v>5309</v>
      </c>
    </row>
    <row r="452" spans="1:6" x14ac:dyDescent="0.35">
      <c r="A452" s="5">
        <v>8</v>
      </c>
      <c r="C452">
        <f>VLOOKUP($A452+13*C$4-13,$J$5:$AQ$52,2+$B444)</f>
        <v>788</v>
      </c>
      <c r="D452">
        <f>VLOOKUP($A452+13*D$4-13,$J$5:$AQ$52,2+$B444)</f>
        <v>3842</v>
      </c>
      <c r="E452">
        <f>VLOOKUP($A452+13*E$4-13,$J$5:$AQ$52,2+$B444)</f>
        <v>218</v>
      </c>
      <c r="F452">
        <f>VLOOKUP($A452+13*F$4-13,$J$5:$AQ$52,2+$B444)</f>
        <v>5809</v>
      </c>
    </row>
    <row r="453" spans="1:6" x14ac:dyDescent="0.35">
      <c r="A453" s="5">
        <v>9</v>
      </c>
      <c r="C453">
        <f>VLOOKUP($A453+13*C$4-13,$J$5:$AQ$52,2+$B444)</f>
        <v>899</v>
      </c>
      <c r="D453">
        <f>VLOOKUP($A453+13*D$4-13,$J$5:$AQ$52,2+$B444)</f>
        <v>3652</v>
      </c>
      <c r="E453">
        <f>VLOOKUP($A453+13*E$4-13,$J$5:$AQ$52,2+$B444)</f>
        <v>251</v>
      </c>
      <c r="F453">
        <f>VLOOKUP($A453+13*F$4-13,$J$5:$AQ$52,2+$B444)</f>
        <v>5750</v>
      </c>
    </row>
    <row r="464" spans="1:6" x14ac:dyDescent="0.35">
      <c r="B464" s="157">
        <v>24</v>
      </c>
      <c r="C464" s="5">
        <v>1</v>
      </c>
      <c r="D464">
        <v>2</v>
      </c>
      <c r="E464" s="5">
        <v>3</v>
      </c>
      <c r="F464" s="5">
        <v>4</v>
      </c>
    </row>
    <row r="465" spans="1:6" x14ac:dyDescent="0.35">
      <c r="A465" s="5">
        <v>1</v>
      </c>
      <c r="C465">
        <f>VLOOKUP($A465+13*C$4-13,$J$5:$AQ$52,2+$B464)</f>
        <v>311</v>
      </c>
      <c r="D465">
        <f>VLOOKUP($A465+13*D$4-13,$J$5:$AQ$52,2+$B464)</f>
        <v>2156</v>
      </c>
      <c r="E465">
        <f>VLOOKUP($A465+13*E$4-13,$J$5:$AQ$52,2+$B464)</f>
        <v>50</v>
      </c>
      <c r="F465">
        <f>VLOOKUP($A465+13*F$4-13,$J$5:$AQ$52,2+$B464)</f>
        <v>2979</v>
      </c>
    </row>
    <row r="466" spans="1:6" x14ac:dyDescent="0.35">
      <c r="A466" s="5">
        <v>2</v>
      </c>
      <c r="C466">
        <f>VLOOKUP($A466+13*C$4-13,$J$5:$AQ$52,2+$B464)</f>
        <v>259</v>
      </c>
      <c r="D466">
        <f>VLOOKUP($A466+13*D$4-13,$J$5:$AQ$52,2+$B464)</f>
        <v>1958</v>
      </c>
      <c r="E466">
        <f>VLOOKUP($A466+13*E$4-13,$J$5:$AQ$52,2+$B464)</f>
        <v>76</v>
      </c>
      <c r="F466">
        <f>VLOOKUP($A466+13*F$4-13,$J$5:$AQ$52,2+$B464)</f>
        <v>2526</v>
      </c>
    </row>
    <row r="467" spans="1:6" x14ac:dyDescent="0.35">
      <c r="A467" s="5">
        <v>3</v>
      </c>
      <c r="C467">
        <f>VLOOKUP($A467+13*C$4-13,$J$5:$AQ$52,2+$B464)</f>
        <v>337</v>
      </c>
      <c r="D467">
        <f>VLOOKUP($A467+13*D$4-13,$J$5:$AQ$52,2+$B464)</f>
        <v>2069</v>
      </c>
      <c r="E467">
        <f>VLOOKUP($A467+13*E$4-13,$J$5:$AQ$52,2+$B464)</f>
        <v>81</v>
      </c>
      <c r="F467">
        <f>VLOOKUP($A467+13*F$4-13,$J$5:$AQ$52,2+$B464)</f>
        <v>2822</v>
      </c>
    </row>
    <row r="468" spans="1:6" x14ac:dyDescent="0.35">
      <c r="A468" s="5">
        <v>4</v>
      </c>
      <c r="C468">
        <f>VLOOKUP($A468+13*C$4-13,$J$5:$AQ$52,2+$B464)</f>
        <v>331</v>
      </c>
      <c r="D468">
        <f>VLOOKUP($A468+13*D$4-13,$J$5:$AQ$52,2+$B464)</f>
        <v>1759</v>
      </c>
      <c r="E468">
        <f>VLOOKUP($A468+13*E$4-13,$J$5:$AQ$52,2+$B464)</f>
        <v>114</v>
      </c>
      <c r="F468">
        <f>VLOOKUP($A468+13*F$4-13,$J$5:$AQ$52,2+$B464)</f>
        <v>2535</v>
      </c>
    </row>
    <row r="469" spans="1:6" x14ac:dyDescent="0.35">
      <c r="A469" s="5">
        <v>5</v>
      </c>
      <c r="C469">
        <f>VLOOKUP($A469+13*C$4-13,$J$5:$AQ$52,2+$B464)</f>
        <v>418</v>
      </c>
      <c r="D469">
        <f>VLOOKUP($A469+13*D$4-13,$J$5:$AQ$52,2+$B464)</f>
        <v>2159</v>
      </c>
      <c r="E469">
        <f>VLOOKUP($A469+13*E$4-13,$J$5:$AQ$52,2+$B464)</f>
        <v>92</v>
      </c>
      <c r="F469">
        <f>VLOOKUP($A469+13*F$4-13,$J$5:$AQ$52,2+$B464)</f>
        <v>2906</v>
      </c>
    </row>
    <row r="470" spans="1:6" x14ac:dyDescent="0.35">
      <c r="A470" s="5">
        <v>6</v>
      </c>
      <c r="C470">
        <f>VLOOKUP($A470+13*C$4-13,$J$5:$AQ$52,2+$B464)</f>
        <v>376</v>
      </c>
      <c r="D470">
        <f>VLOOKUP($A470+13*D$4-13,$J$5:$AQ$52,2+$B464)</f>
        <v>1762</v>
      </c>
      <c r="E470">
        <f>VLOOKUP($A470+13*E$4-13,$J$5:$AQ$52,2+$B464)</f>
        <v>72</v>
      </c>
      <c r="F470">
        <f>VLOOKUP($A470+13*F$4-13,$J$5:$AQ$52,2+$B464)</f>
        <v>2471</v>
      </c>
    </row>
    <row r="471" spans="1:6" x14ac:dyDescent="0.35">
      <c r="A471" s="5">
        <v>7</v>
      </c>
      <c r="C471">
        <f>VLOOKUP($A471+13*C$4-13,$J$5:$AQ$52,2+$B464)</f>
        <v>395</v>
      </c>
      <c r="D471">
        <f>VLOOKUP($A471+13*D$4-13,$J$5:$AQ$52,2+$B464)</f>
        <v>1861</v>
      </c>
      <c r="E471">
        <f>VLOOKUP($A471+13*E$4-13,$J$5:$AQ$52,2+$B464)</f>
        <v>77</v>
      </c>
      <c r="F471">
        <f>VLOOKUP($A471+13*F$4-13,$J$5:$AQ$52,2+$B464)</f>
        <v>2677</v>
      </c>
    </row>
    <row r="472" spans="1:6" x14ac:dyDescent="0.35">
      <c r="A472" s="5">
        <v>8</v>
      </c>
      <c r="C472">
        <f>VLOOKUP($A472+13*C$4-13,$J$5:$AQ$52,2+$B464)</f>
        <v>510</v>
      </c>
      <c r="D472">
        <f>VLOOKUP($A472+13*D$4-13,$J$5:$AQ$52,2+$B464)</f>
        <v>1858</v>
      </c>
      <c r="E472">
        <f>VLOOKUP($A472+13*E$4-13,$J$5:$AQ$52,2+$B464)</f>
        <v>138</v>
      </c>
      <c r="F472">
        <f>VLOOKUP($A472+13*F$4-13,$J$5:$AQ$52,2+$B464)</f>
        <v>2911</v>
      </c>
    </row>
    <row r="473" spans="1:6" x14ac:dyDescent="0.35">
      <c r="A473" s="5">
        <v>9</v>
      </c>
      <c r="C473">
        <f>VLOOKUP($A473+13*C$4-13,$J$5:$AQ$52,2+$B464)</f>
        <v>500</v>
      </c>
      <c r="D473">
        <f>VLOOKUP($A473+13*D$4-13,$J$5:$AQ$52,2+$B464)</f>
        <v>1896</v>
      </c>
      <c r="E473">
        <f>VLOOKUP($A473+13*E$4-13,$J$5:$AQ$52,2+$B464)</f>
        <v>154</v>
      </c>
      <c r="F473">
        <f>VLOOKUP($A473+13*F$4-13,$J$5:$AQ$52,2+$B464)</f>
        <v>3083</v>
      </c>
    </row>
    <row r="484" spans="1:6" x14ac:dyDescent="0.35">
      <c r="B484" s="157">
        <v>25</v>
      </c>
      <c r="C484" s="5">
        <v>1</v>
      </c>
      <c r="D484">
        <v>2</v>
      </c>
      <c r="E484" s="5">
        <v>3</v>
      </c>
      <c r="F484" s="5">
        <v>4</v>
      </c>
    </row>
    <row r="485" spans="1:6" x14ac:dyDescent="0.35">
      <c r="A485" s="5">
        <v>1</v>
      </c>
      <c r="C485">
        <f>VLOOKUP($A485+13*C$4-13,$J$5:$AQ$52,2+$B484)</f>
        <v>1112</v>
      </c>
      <c r="D485">
        <f>VLOOKUP($A485+13*D$4-13,$J$5:$AQ$52,2+$B484)</f>
        <v>10238</v>
      </c>
      <c r="E485">
        <f>VLOOKUP($A485+13*E$4-13,$J$5:$AQ$52,2+$B484)</f>
        <v>687</v>
      </c>
      <c r="F485">
        <f>VLOOKUP($A485+13*F$4-13,$J$5:$AQ$52,2+$B484)</f>
        <v>13684</v>
      </c>
    </row>
    <row r="486" spans="1:6" x14ac:dyDescent="0.35">
      <c r="A486" s="5">
        <v>2</v>
      </c>
      <c r="C486">
        <f>VLOOKUP($A486+13*C$4-13,$J$5:$AQ$52,2+$B484)</f>
        <v>1188</v>
      </c>
      <c r="D486">
        <f>VLOOKUP($A486+13*D$4-13,$J$5:$AQ$52,2+$B484)</f>
        <v>10241</v>
      </c>
      <c r="E486">
        <f>VLOOKUP($A486+13*E$4-13,$J$5:$AQ$52,2+$B484)</f>
        <v>735</v>
      </c>
      <c r="F486">
        <f>VLOOKUP($A486+13*F$4-13,$J$5:$AQ$52,2+$B484)</f>
        <v>13430</v>
      </c>
    </row>
    <row r="487" spans="1:6" x14ac:dyDescent="0.35">
      <c r="A487" s="5">
        <v>3</v>
      </c>
      <c r="C487">
        <f>VLOOKUP($A487+13*C$4-13,$J$5:$AQ$52,2+$B484)</f>
        <v>1079</v>
      </c>
      <c r="D487">
        <f>VLOOKUP($A487+13*D$4-13,$J$5:$AQ$52,2+$B484)</f>
        <v>9878</v>
      </c>
      <c r="E487">
        <f>VLOOKUP($A487+13*E$4-13,$J$5:$AQ$52,2+$B484)</f>
        <v>731</v>
      </c>
      <c r="F487">
        <f>VLOOKUP($A487+13*F$4-13,$J$5:$AQ$52,2+$B484)</f>
        <v>12576</v>
      </c>
    </row>
    <row r="488" spans="1:6" x14ac:dyDescent="0.35">
      <c r="A488" s="5">
        <v>4</v>
      </c>
      <c r="C488">
        <f>VLOOKUP($A488+13*C$4-13,$J$5:$AQ$52,2+$B484)</f>
        <v>1148</v>
      </c>
      <c r="D488">
        <f>VLOOKUP($A488+13*D$4-13,$J$5:$AQ$52,2+$B484)</f>
        <v>9118</v>
      </c>
      <c r="E488">
        <f>VLOOKUP($A488+13*E$4-13,$J$5:$AQ$52,2+$B484)</f>
        <v>574</v>
      </c>
      <c r="F488">
        <f>VLOOKUP($A488+13*F$4-13,$J$5:$AQ$52,2+$B484)</f>
        <v>11731</v>
      </c>
    </row>
    <row r="489" spans="1:6" x14ac:dyDescent="0.35">
      <c r="A489" s="5">
        <v>5</v>
      </c>
      <c r="C489">
        <f>VLOOKUP($A489+13*C$4-13,$J$5:$AQ$52,2+$B484)</f>
        <v>1270</v>
      </c>
      <c r="D489">
        <f>VLOOKUP($A489+13*D$4-13,$J$5:$AQ$52,2+$B484)</f>
        <v>8190</v>
      </c>
      <c r="E489">
        <f>VLOOKUP($A489+13*E$4-13,$J$5:$AQ$52,2+$B484)</f>
        <v>516</v>
      </c>
      <c r="F489">
        <f>VLOOKUP($A489+13*F$4-13,$J$5:$AQ$52,2+$B484)</f>
        <v>10940</v>
      </c>
    </row>
    <row r="490" spans="1:6" x14ac:dyDescent="0.35">
      <c r="A490" s="5">
        <v>6</v>
      </c>
      <c r="C490">
        <f>VLOOKUP($A490+13*C$4-13,$J$5:$AQ$52,2+$B484)</f>
        <v>1160</v>
      </c>
      <c r="D490">
        <f>VLOOKUP($A490+13*D$4-13,$J$5:$AQ$52,2+$B484)</f>
        <v>6851</v>
      </c>
      <c r="E490">
        <f>VLOOKUP($A490+13*E$4-13,$J$5:$AQ$52,2+$B484)</f>
        <v>511</v>
      </c>
      <c r="F490">
        <f>VLOOKUP($A490+13*F$4-13,$J$5:$AQ$52,2+$B484)</f>
        <v>9933</v>
      </c>
    </row>
    <row r="491" spans="1:6" x14ac:dyDescent="0.35">
      <c r="A491" s="5">
        <v>7</v>
      </c>
      <c r="C491">
        <f>VLOOKUP($A491+13*C$4-13,$J$5:$AQ$52,2+$B484)</f>
        <v>1158</v>
      </c>
      <c r="D491">
        <f>VLOOKUP($A491+13*D$4-13,$J$5:$AQ$52,2+$B484)</f>
        <v>6588</v>
      </c>
      <c r="E491">
        <f>VLOOKUP($A491+13*E$4-13,$J$5:$AQ$52,2+$B484)</f>
        <v>437</v>
      </c>
      <c r="F491">
        <f>VLOOKUP($A491+13*F$4-13,$J$5:$AQ$52,2+$B484)</f>
        <v>9199</v>
      </c>
    </row>
    <row r="492" spans="1:6" x14ac:dyDescent="0.35">
      <c r="A492" s="5">
        <v>8</v>
      </c>
      <c r="C492">
        <f>VLOOKUP($A492+13*C$4-13,$J$5:$AQ$52,2+$B484)</f>
        <v>1337</v>
      </c>
      <c r="D492">
        <f>VLOOKUP($A492+13*D$4-13,$J$5:$AQ$52,2+$B484)</f>
        <v>7541</v>
      </c>
      <c r="E492">
        <f>VLOOKUP($A492+13*E$4-13,$J$5:$AQ$52,2+$B484)</f>
        <v>507</v>
      </c>
      <c r="F492">
        <f>VLOOKUP($A492+13*F$4-13,$J$5:$AQ$52,2+$B484)</f>
        <v>10822</v>
      </c>
    </row>
    <row r="493" spans="1:6" x14ac:dyDescent="0.35">
      <c r="A493" s="5">
        <v>9</v>
      </c>
      <c r="C493">
        <f>VLOOKUP($A493+13*C$4-13,$J$5:$AQ$52,2+$B484)</f>
        <v>1268</v>
      </c>
      <c r="D493">
        <f>VLOOKUP($A493+13*D$4-13,$J$5:$AQ$52,2+$B484)</f>
        <v>7038</v>
      </c>
      <c r="E493">
        <f>VLOOKUP($A493+13*E$4-13,$J$5:$AQ$52,2+$B484)</f>
        <v>586</v>
      </c>
      <c r="F493">
        <f>VLOOKUP($A493+13*F$4-13,$J$5:$AQ$52,2+$B484)</f>
        <v>10291</v>
      </c>
    </row>
    <row r="504" spans="1:6" x14ac:dyDescent="0.35">
      <c r="B504" s="157">
        <v>26</v>
      </c>
      <c r="C504" s="5">
        <v>1</v>
      </c>
      <c r="D504">
        <v>2</v>
      </c>
      <c r="E504" s="5">
        <v>3</v>
      </c>
      <c r="F504" s="5">
        <v>4</v>
      </c>
    </row>
    <row r="505" spans="1:6" x14ac:dyDescent="0.35">
      <c r="A505" s="5">
        <v>1</v>
      </c>
      <c r="C505">
        <f>VLOOKUP($A505+13*C$4-13,$J$5:$AQ$52,2+$B504)</f>
        <v>779</v>
      </c>
      <c r="D505">
        <f>VLOOKUP($A505+13*D$4-13,$J$5:$AQ$52,2+$B504)</f>
        <v>10773</v>
      </c>
      <c r="E505">
        <f>VLOOKUP($A505+13*E$4-13,$J$5:$AQ$52,2+$B504)</f>
        <v>394</v>
      </c>
      <c r="F505">
        <f>VLOOKUP($A505+13*F$4-13,$J$5:$AQ$52,2+$B504)</f>
        <v>13883</v>
      </c>
    </row>
    <row r="506" spans="1:6" x14ac:dyDescent="0.35">
      <c r="A506" s="5">
        <v>2</v>
      </c>
      <c r="C506">
        <f>VLOOKUP($A506+13*C$4-13,$J$5:$AQ$52,2+$B504)</f>
        <v>889</v>
      </c>
      <c r="D506">
        <f>VLOOKUP($A506+13*D$4-13,$J$5:$AQ$52,2+$B504)</f>
        <v>9839</v>
      </c>
      <c r="E506">
        <f>VLOOKUP($A506+13*E$4-13,$J$5:$AQ$52,2+$B504)</f>
        <v>478</v>
      </c>
      <c r="F506">
        <f>VLOOKUP($A506+13*F$4-13,$J$5:$AQ$52,2+$B504)</f>
        <v>11813</v>
      </c>
    </row>
    <row r="507" spans="1:6" x14ac:dyDescent="0.35">
      <c r="A507" s="5">
        <v>3</v>
      </c>
      <c r="C507">
        <f>VLOOKUP($A507+13*C$4-13,$J$5:$AQ$52,2+$B504)</f>
        <v>1006</v>
      </c>
      <c r="D507">
        <f>VLOOKUP($A507+13*D$4-13,$J$5:$AQ$52,2+$B504)</f>
        <v>9674</v>
      </c>
      <c r="E507">
        <f>VLOOKUP($A507+13*E$4-13,$J$5:$AQ$52,2+$B504)</f>
        <v>525</v>
      </c>
      <c r="F507">
        <f>VLOOKUP($A507+13*F$4-13,$J$5:$AQ$52,2+$B504)</f>
        <v>11792</v>
      </c>
    </row>
    <row r="508" spans="1:6" x14ac:dyDescent="0.35">
      <c r="A508" s="5">
        <v>4</v>
      </c>
      <c r="C508">
        <f>VLOOKUP($A508+13*C$4-13,$J$5:$AQ$52,2+$B504)</f>
        <v>921</v>
      </c>
      <c r="D508">
        <f>VLOOKUP($A508+13*D$4-13,$J$5:$AQ$52,2+$B504)</f>
        <v>8129</v>
      </c>
      <c r="E508">
        <f>VLOOKUP($A508+13*E$4-13,$J$5:$AQ$52,2+$B504)</f>
        <v>410</v>
      </c>
      <c r="F508">
        <f>VLOOKUP($A508+13*F$4-13,$J$5:$AQ$52,2+$B504)</f>
        <v>9944</v>
      </c>
    </row>
    <row r="509" spans="1:6" x14ac:dyDescent="0.35">
      <c r="A509" s="5">
        <v>5</v>
      </c>
      <c r="C509">
        <f>VLOOKUP($A509+13*C$4-13,$J$5:$AQ$52,2+$B504)</f>
        <v>960</v>
      </c>
      <c r="D509">
        <f>VLOOKUP($A509+13*D$4-13,$J$5:$AQ$52,2+$B504)</f>
        <v>7734</v>
      </c>
      <c r="E509">
        <f>VLOOKUP($A509+13*E$4-13,$J$5:$AQ$52,2+$B504)</f>
        <v>334</v>
      </c>
      <c r="F509">
        <f>VLOOKUP($A509+13*F$4-13,$J$5:$AQ$52,2+$B504)</f>
        <v>9742</v>
      </c>
    </row>
    <row r="510" spans="1:6" x14ac:dyDescent="0.35">
      <c r="A510" s="5">
        <v>6</v>
      </c>
      <c r="C510">
        <f>VLOOKUP($A510+13*C$4-13,$J$5:$AQ$52,2+$B504)</f>
        <v>883</v>
      </c>
      <c r="D510">
        <f>VLOOKUP($A510+13*D$4-13,$J$5:$AQ$52,2+$B504)</f>
        <v>6994</v>
      </c>
      <c r="E510">
        <f>VLOOKUP($A510+13*E$4-13,$J$5:$AQ$52,2+$B504)</f>
        <v>473</v>
      </c>
      <c r="F510">
        <f>VLOOKUP($A510+13*F$4-13,$J$5:$AQ$52,2+$B504)</f>
        <v>9230</v>
      </c>
    </row>
    <row r="511" spans="1:6" x14ac:dyDescent="0.35">
      <c r="A511" s="5">
        <v>7</v>
      </c>
      <c r="C511">
        <f>VLOOKUP($A511+13*C$4-13,$J$5:$AQ$52,2+$B504)</f>
        <v>913</v>
      </c>
      <c r="D511">
        <f>VLOOKUP($A511+13*D$4-13,$J$5:$AQ$52,2+$B504)</f>
        <v>5989</v>
      </c>
      <c r="E511">
        <f>VLOOKUP($A511+13*E$4-13,$J$5:$AQ$52,2+$B504)</f>
        <v>375</v>
      </c>
      <c r="F511">
        <f>VLOOKUP($A511+13*F$4-13,$J$5:$AQ$52,2+$B504)</f>
        <v>7969</v>
      </c>
    </row>
    <row r="512" spans="1:6" x14ac:dyDescent="0.35">
      <c r="A512" s="5">
        <v>8</v>
      </c>
      <c r="C512">
        <f>VLOOKUP($A512+13*C$4-13,$J$5:$AQ$52,2+$B504)</f>
        <v>992</v>
      </c>
      <c r="D512">
        <f>VLOOKUP($A512+13*D$4-13,$J$5:$AQ$52,2+$B504)</f>
        <v>6226</v>
      </c>
      <c r="E512">
        <f>VLOOKUP($A512+13*E$4-13,$J$5:$AQ$52,2+$B504)</f>
        <v>443</v>
      </c>
      <c r="F512">
        <f>VLOOKUP($A512+13*F$4-13,$J$5:$AQ$52,2+$B504)</f>
        <v>8424</v>
      </c>
    </row>
    <row r="513" spans="1:6" x14ac:dyDescent="0.35">
      <c r="A513" s="5">
        <v>9</v>
      </c>
      <c r="C513">
        <f>VLOOKUP($A513+13*C$4-13,$J$5:$AQ$52,2+$B504)</f>
        <v>855</v>
      </c>
      <c r="D513">
        <f>VLOOKUP($A513+13*D$4-13,$J$5:$AQ$52,2+$B504)</f>
        <v>6360</v>
      </c>
      <c r="E513">
        <f>VLOOKUP($A513+13*E$4-13,$J$5:$AQ$52,2+$B504)</f>
        <v>454</v>
      </c>
      <c r="F513">
        <f>VLOOKUP($A513+13*F$4-13,$J$5:$AQ$52,2+$B504)</f>
        <v>8558</v>
      </c>
    </row>
    <row r="524" spans="1:6" x14ac:dyDescent="0.35">
      <c r="B524" s="157">
        <v>27</v>
      </c>
      <c r="C524" s="5">
        <v>1</v>
      </c>
      <c r="D524">
        <v>2</v>
      </c>
      <c r="E524" s="5">
        <v>3</v>
      </c>
      <c r="F524" s="5">
        <v>4</v>
      </c>
    </row>
    <row r="525" spans="1:6" x14ac:dyDescent="0.35">
      <c r="A525" s="5">
        <v>1</v>
      </c>
      <c r="C525">
        <f>VLOOKUP($A525+13*C$4-13,$J$5:$AQ$52,2+$B524)</f>
        <v>444</v>
      </c>
      <c r="D525">
        <f>VLOOKUP($A525+13*D$4-13,$J$5:$AQ$52,2+$B524)</f>
        <v>4495</v>
      </c>
      <c r="E525">
        <f>VLOOKUP($A525+13*E$4-13,$J$5:$AQ$52,2+$B524)</f>
        <v>85</v>
      </c>
      <c r="F525">
        <f>VLOOKUP($A525+13*F$4-13,$J$5:$AQ$52,2+$B524)</f>
        <v>5398</v>
      </c>
    </row>
    <row r="526" spans="1:6" x14ac:dyDescent="0.35">
      <c r="A526" s="5">
        <v>2</v>
      </c>
      <c r="C526">
        <f>VLOOKUP($A526+13*C$4-13,$J$5:$AQ$52,2+$B524)</f>
        <v>570</v>
      </c>
      <c r="D526">
        <f>VLOOKUP($A526+13*D$4-13,$J$5:$AQ$52,2+$B524)</f>
        <v>4106</v>
      </c>
      <c r="E526">
        <f>VLOOKUP($A526+13*E$4-13,$J$5:$AQ$52,2+$B524)</f>
        <v>102</v>
      </c>
      <c r="F526">
        <f>VLOOKUP($A526+13*F$4-13,$J$5:$AQ$52,2+$B524)</f>
        <v>5196</v>
      </c>
    </row>
    <row r="527" spans="1:6" x14ac:dyDescent="0.35">
      <c r="A527" s="5">
        <v>3</v>
      </c>
      <c r="C527">
        <f>VLOOKUP($A527+13*C$4-13,$J$5:$AQ$52,2+$B524)</f>
        <v>455</v>
      </c>
      <c r="D527">
        <f>VLOOKUP($A527+13*D$4-13,$J$5:$AQ$52,2+$B524)</f>
        <v>3726</v>
      </c>
      <c r="E527">
        <f>VLOOKUP($A527+13*E$4-13,$J$5:$AQ$52,2+$B524)</f>
        <v>96</v>
      </c>
      <c r="F527">
        <f>VLOOKUP($A527+13*F$4-13,$J$5:$AQ$52,2+$B524)</f>
        <v>4645</v>
      </c>
    </row>
    <row r="528" spans="1:6" x14ac:dyDescent="0.35">
      <c r="A528" s="5">
        <v>4</v>
      </c>
      <c r="C528">
        <f>VLOOKUP($A528+13*C$4-13,$J$5:$AQ$52,2+$B524)</f>
        <v>454</v>
      </c>
      <c r="D528">
        <f>VLOOKUP($A528+13*D$4-13,$J$5:$AQ$52,2+$B524)</f>
        <v>3815</v>
      </c>
      <c r="E528">
        <f>VLOOKUP($A528+13*E$4-13,$J$5:$AQ$52,2+$B524)</f>
        <v>98</v>
      </c>
      <c r="F528">
        <f>VLOOKUP($A528+13*F$4-13,$J$5:$AQ$52,2+$B524)</f>
        <v>4717</v>
      </c>
    </row>
    <row r="529" spans="1:6" x14ac:dyDescent="0.35">
      <c r="A529" s="5">
        <v>5</v>
      </c>
      <c r="C529">
        <f>VLOOKUP($A529+13*C$4-13,$J$5:$AQ$52,2+$B524)</f>
        <v>468</v>
      </c>
      <c r="D529">
        <f>VLOOKUP($A529+13*D$4-13,$J$5:$AQ$52,2+$B524)</f>
        <v>3546</v>
      </c>
      <c r="E529">
        <f>VLOOKUP($A529+13*E$4-13,$J$5:$AQ$52,2+$B524)</f>
        <v>100</v>
      </c>
      <c r="F529">
        <f>VLOOKUP($A529+13*F$4-13,$J$5:$AQ$52,2+$B524)</f>
        <v>4393</v>
      </c>
    </row>
    <row r="530" spans="1:6" x14ac:dyDescent="0.35">
      <c r="A530" s="5">
        <v>6</v>
      </c>
      <c r="C530">
        <f>VLOOKUP($A530+13*C$4-13,$J$5:$AQ$52,2+$B524)</f>
        <v>427</v>
      </c>
      <c r="D530">
        <f>VLOOKUP($A530+13*D$4-13,$J$5:$AQ$52,2+$B524)</f>
        <v>3077</v>
      </c>
      <c r="E530">
        <f>VLOOKUP($A530+13*E$4-13,$J$5:$AQ$52,2+$B524)</f>
        <v>99</v>
      </c>
      <c r="F530">
        <f>VLOOKUP($A530+13*F$4-13,$J$5:$AQ$52,2+$B524)</f>
        <v>3904</v>
      </c>
    </row>
    <row r="531" spans="1:6" x14ac:dyDescent="0.35">
      <c r="A531" s="5">
        <v>7</v>
      </c>
      <c r="C531">
        <f>VLOOKUP($A531+13*C$4-13,$J$5:$AQ$52,2+$B524)</f>
        <v>430</v>
      </c>
      <c r="D531">
        <f>VLOOKUP($A531+13*D$4-13,$J$5:$AQ$52,2+$B524)</f>
        <v>3080</v>
      </c>
      <c r="E531">
        <f>VLOOKUP($A531+13*E$4-13,$J$5:$AQ$52,2+$B524)</f>
        <v>81</v>
      </c>
      <c r="F531">
        <f>VLOOKUP($A531+13*F$4-13,$J$5:$AQ$52,2+$B524)</f>
        <v>3909</v>
      </c>
    </row>
    <row r="532" spans="1:6" x14ac:dyDescent="0.35">
      <c r="A532" s="5">
        <v>8</v>
      </c>
      <c r="C532">
        <f>VLOOKUP($A532+13*C$4-13,$J$5:$AQ$52,2+$B524)</f>
        <v>462</v>
      </c>
      <c r="D532">
        <f>VLOOKUP($A532+13*D$4-13,$J$5:$AQ$52,2+$B524)</f>
        <v>3061</v>
      </c>
      <c r="E532">
        <f>VLOOKUP($A532+13*E$4-13,$J$5:$AQ$52,2+$B524)</f>
        <v>138</v>
      </c>
      <c r="F532">
        <f>VLOOKUP($A532+13*F$4-13,$J$5:$AQ$52,2+$B524)</f>
        <v>4007</v>
      </c>
    </row>
    <row r="533" spans="1:6" x14ac:dyDescent="0.35">
      <c r="A533" s="5">
        <v>9</v>
      </c>
      <c r="C533">
        <f>VLOOKUP($A533+13*C$4-13,$J$5:$AQ$52,2+$B524)</f>
        <v>503</v>
      </c>
      <c r="D533">
        <f>VLOOKUP($A533+13*D$4-13,$J$5:$AQ$52,2+$B524)</f>
        <v>3154</v>
      </c>
      <c r="E533">
        <f>VLOOKUP($A533+13*E$4-13,$J$5:$AQ$52,2+$B524)</f>
        <v>162</v>
      </c>
      <c r="F533">
        <f>VLOOKUP($A533+13*F$4-13,$J$5:$AQ$52,2+$B524)</f>
        <v>4223</v>
      </c>
    </row>
    <row r="544" spans="1:6" x14ac:dyDescent="0.35">
      <c r="B544" s="157">
        <v>28</v>
      </c>
      <c r="C544" s="5">
        <v>1</v>
      </c>
      <c r="D544">
        <v>2</v>
      </c>
      <c r="E544" s="5">
        <v>3</v>
      </c>
      <c r="F544" s="5">
        <v>4</v>
      </c>
    </row>
    <row r="545" spans="1:6" x14ac:dyDescent="0.35">
      <c r="A545" s="5">
        <v>1</v>
      </c>
      <c r="C545">
        <f>VLOOKUP($A545+13*C$4-13,$J$5:$AQ$52,2+$B544)</f>
        <v>641</v>
      </c>
      <c r="D545">
        <f>VLOOKUP($A545+13*D$4-13,$J$5:$AQ$52,2+$B544)</f>
        <v>4735</v>
      </c>
      <c r="E545">
        <f>VLOOKUP($A545+13*E$4-13,$J$5:$AQ$52,2+$B544)</f>
        <v>271</v>
      </c>
      <c r="F545">
        <f>VLOOKUP($A545+13*F$4-13,$J$5:$AQ$52,2+$B544)</f>
        <v>6225</v>
      </c>
    </row>
    <row r="546" spans="1:6" x14ac:dyDescent="0.35">
      <c r="A546" s="5">
        <v>2</v>
      </c>
      <c r="C546">
        <f>VLOOKUP($A546+13*C$4-13,$J$5:$AQ$52,2+$B544)</f>
        <v>710</v>
      </c>
      <c r="D546">
        <f>VLOOKUP($A546+13*D$4-13,$J$5:$AQ$52,2+$B544)</f>
        <v>4631</v>
      </c>
      <c r="E546">
        <f>VLOOKUP($A546+13*E$4-13,$J$5:$AQ$52,2+$B544)</f>
        <v>247</v>
      </c>
      <c r="F546">
        <f>VLOOKUP($A546+13*F$4-13,$J$5:$AQ$52,2+$B544)</f>
        <v>6146</v>
      </c>
    </row>
    <row r="547" spans="1:6" x14ac:dyDescent="0.35">
      <c r="A547" s="5">
        <v>3</v>
      </c>
      <c r="C547">
        <f>VLOOKUP($A547+13*C$4-13,$J$5:$AQ$52,2+$B544)</f>
        <v>799</v>
      </c>
      <c r="D547">
        <f>VLOOKUP($A547+13*D$4-13,$J$5:$AQ$52,2+$B544)</f>
        <v>5252</v>
      </c>
      <c r="E547">
        <f>VLOOKUP($A547+13*E$4-13,$J$5:$AQ$52,2+$B544)</f>
        <v>332</v>
      </c>
      <c r="F547">
        <f>VLOOKUP($A547+13*F$4-13,$J$5:$AQ$52,2+$B544)</f>
        <v>6972</v>
      </c>
    </row>
    <row r="548" spans="1:6" x14ac:dyDescent="0.35">
      <c r="A548" s="5">
        <v>4</v>
      </c>
      <c r="C548">
        <f>VLOOKUP($A548+13*C$4-13,$J$5:$AQ$52,2+$B544)</f>
        <v>690</v>
      </c>
      <c r="D548">
        <f>VLOOKUP($A548+13*D$4-13,$J$5:$AQ$52,2+$B544)</f>
        <v>5193</v>
      </c>
      <c r="E548">
        <f>VLOOKUP($A548+13*E$4-13,$J$5:$AQ$52,2+$B544)</f>
        <v>302</v>
      </c>
      <c r="F548">
        <f>VLOOKUP($A548+13*F$4-13,$J$5:$AQ$52,2+$B544)</f>
        <v>6748</v>
      </c>
    </row>
    <row r="549" spans="1:6" x14ac:dyDescent="0.35">
      <c r="A549" s="5">
        <v>5</v>
      </c>
      <c r="C549">
        <f>VLOOKUP($A549+13*C$4-13,$J$5:$AQ$52,2+$B544)</f>
        <v>673</v>
      </c>
      <c r="D549">
        <f>VLOOKUP($A549+13*D$4-13,$J$5:$AQ$52,2+$B544)</f>
        <v>5312</v>
      </c>
      <c r="E549">
        <f>VLOOKUP($A549+13*E$4-13,$J$5:$AQ$52,2+$B544)</f>
        <v>232</v>
      </c>
      <c r="F549">
        <f>VLOOKUP($A549+13*F$4-13,$J$5:$AQ$52,2+$B544)</f>
        <v>6728</v>
      </c>
    </row>
    <row r="550" spans="1:6" x14ac:dyDescent="0.35">
      <c r="A550" s="5">
        <v>6</v>
      </c>
      <c r="C550">
        <f>VLOOKUP($A550+13*C$4-13,$J$5:$AQ$52,2+$B544)</f>
        <v>822</v>
      </c>
      <c r="D550">
        <f>VLOOKUP($A550+13*D$4-13,$J$5:$AQ$52,2+$B544)</f>
        <v>4809</v>
      </c>
      <c r="E550">
        <f>VLOOKUP($A550+13*E$4-13,$J$5:$AQ$52,2+$B544)</f>
        <v>216</v>
      </c>
      <c r="F550">
        <f>VLOOKUP($A550+13*F$4-13,$J$5:$AQ$52,2+$B544)</f>
        <v>6457</v>
      </c>
    </row>
    <row r="551" spans="1:6" x14ac:dyDescent="0.35">
      <c r="A551" s="5">
        <v>7</v>
      </c>
      <c r="C551">
        <f>VLOOKUP($A551+13*C$4-13,$J$5:$AQ$52,2+$B544)</f>
        <v>748</v>
      </c>
      <c r="D551">
        <f>VLOOKUP($A551+13*D$4-13,$J$5:$AQ$52,2+$B544)</f>
        <v>4613</v>
      </c>
      <c r="E551">
        <f>VLOOKUP($A551+13*E$4-13,$J$5:$AQ$52,2+$B544)</f>
        <v>283</v>
      </c>
      <c r="F551">
        <f>VLOOKUP($A551+13*F$4-13,$J$5:$AQ$52,2+$B544)</f>
        <v>6177</v>
      </c>
    </row>
    <row r="552" spans="1:6" x14ac:dyDescent="0.35">
      <c r="A552" s="5">
        <v>8</v>
      </c>
      <c r="C552">
        <f>VLOOKUP($A552+13*C$4-13,$J$5:$AQ$52,2+$B544)</f>
        <v>929</v>
      </c>
      <c r="D552">
        <f>VLOOKUP($A552+13*D$4-13,$J$5:$AQ$52,2+$B544)</f>
        <v>5312</v>
      </c>
      <c r="E552">
        <f>VLOOKUP($A552+13*E$4-13,$J$5:$AQ$52,2+$B544)</f>
        <v>357</v>
      </c>
      <c r="F552">
        <f>VLOOKUP($A552+13*F$4-13,$J$5:$AQ$52,2+$B544)</f>
        <v>7272</v>
      </c>
    </row>
    <row r="553" spans="1:6" x14ac:dyDescent="0.35">
      <c r="A553" s="5">
        <v>9</v>
      </c>
      <c r="C553">
        <f>VLOOKUP($A553+13*C$4-13,$J$5:$AQ$52,2+$B544)</f>
        <v>1009</v>
      </c>
      <c r="D553">
        <f>VLOOKUP($A553+13*D$4-13,$J$5:$AQ$52,2+$B544)</f>
        <v>4738</v>
      </c>
      <c r="E553">
        <f>VLOOKUP($A553+13*E$4-13,$J$5:$AQ$52,2+$B544)</f>
        <v>331</v>
      </c>
      <c r="F553">
        <f>VLOOKUP($A553+13*F$4-13,$J$5:$AQ$52,2+$B544)</f>
        <v>6876</v>
      </c>
    </row>
    <row r="564" spans="1:6" x14ac:dyDescent="0.35">
      <c r="B564" s="157">
        <v>29</v>
      </c>
      <c r="C564" s="5">
        <v>1</v>
      </c>
      <c r="D564">
        <v>2</v>
      </c>
      <c r="E564" s="5">
        <v>3</v>
      </c>
      <c r="F564" s="5">
        <v>4</v>
      </c>
    </row>
    <row r="565" spans="1:6" x14ac:dyDescent="0.35">
      <c r="A565" s="5">
        <v>1</v>
      </c>
      <c r="C565">
        <f>VLOOKUP($A565+13*C$4-13,$J$5:$AQ$52,2+$B564)</f>
        <v>682</v>
      </c>
      <c r="D565">
        <f>VLOOKUP($A565+13*D$4-13,$J$5:$AQ$52,2+$B564)</f>
        <v>4989</v>
      </c>
      <c r="E565">
        <f>VLOOKUP($A565+13*E$4-13,$J$5:$AQ$52,2+$B564)</f>
        <v>184</v>
      </c>
      <c r="F565">
        <f>VLOOKUP($A565+13*F$4-13,$J$5:$AQ$52,2+$B564)</f>
        <v>6375</v>
      </c>
    </row>
    <row r="566" spans="1:6" x14ac:dyDescent="0.35">
      <c r="A566" s="5">
        <v>2</v>
      </c>
      <c r="C566">
        <f>VLOOKUP($A566+13*C$4-13,$J$5:$AQ$52,2+$B564)</f>
        <v>599</v>
      </c>
      <c r="D566">
        <f>VLOOKUP($A566+13*D$4-13,$J$5:$AQ$52,2+$B564)</f>
        <v>4767</v>
      </c>
      <c r="E566">
        <f>VLOOKUP($A566+13*E$4-13,$J$5:$AQ$52,2+$B564)</f>
        <v>142</v>
      </c>
      <c r="F566">
        <f>VLOOKUP($A566+13*F$4-13,$J$5:$AQ$52,2+$B564)</f>
        <v>5973</v>
      </c>
    </row>
    <row r="567" spans="1:6" x14ac:dyDescent="0.35">
      <c r="A567" s="5">
        <v>3</v>
      </c>
      <c r="C567">
        <f>VLOOKUP($A567+13*C$4-13,$J$5:$AQ$52,2+$B564)</f>
        <v>798</v>
      </c>
      <c r="D567">
        <f>VLOOKUP($A567+13*D$4-13,$J$5:$AQ$52,2+$B564)</f>
        <v>7093</v>
      </c>
      <c r="E567">
        <f>VLOOKUP($A567+13*E$4-13,$J$5:$AQ$52,2+$B564)</f>
        <v>206</v>
      </c>
      <c r="F567">
        <f>VLOOKUP($A567+13*F$4-13,$J$5:$AQ$52,2+$B564)</f>
        <v>8625</v>
      </c>
    </row>
    <row r="568" spans="1:6" x14ac:dyDescent="0.35">
      <c r="A568" s="5">
        <v>4</v>
      </c>
      <c r="C568">
        <f>VLOOKUP($A568+13*C$4-13,$J$5:$AQ$52,2+$B564)</f>
        <v>561</v>
      </c>
      <c r="D568">
        <f>VLOOKUP($A568+13*D$4-13,$J$5:$AQ$52,2+$B564)</f>
        <v>5267</v>
      </c>
      <c r="E568">
        <f>VLOOKUP($A568+13*E$4-13,$J$5:$AQ$52,2+$B564)</f>
        <v>263</v>
      </c>
      <c r="F568">
        <f>VLOOKUP($A568+13*F$4-13,$J$5:$AQ$52,2+$B564)</f>
        <v>6509</v>
      </c>
    </row>
    <row r="569" spans="1:6" x14ac:dyDescent="0.35">
      <c r="A569" s="5">
        <v>5</v>
      </c>
      <c r="C569">
        <f>VLOOKUP($A569+13*C$4-13,$J$5:$AQ$52,2+$B564)</f>
        <v>662</v>
      </c>
      <c r="D569">
        <f>VLOOKUP($A569+13*D$4-13,$J$5:$AQ$52,2+$B564)</f>
        <v>5371</v>
      </c>
      <c r="E569">
        <f>VLOOKUP($A569+13*E$4-13,$J$5:$AQ$52,2+$B564)</f>
        <v>241</v>
      </c>
      <c r="F569">
        <f>VLOOKUP($A569+13*F$4-13,$J$5:$AQ$52,2+$B564)</f>
        <v>6744</v>
      </c>
    </row>
    <row r="570" spans="1:6" x14ac:dyDescent="0.35">
      <c r="A570" s="5">
        <v>6</v>
      </c>
      <c r="C570">
        <f>VLOOKUP($A570+13*C$4-13,$J$5:$AQ$52,2+$B564)</f>
        <v>759</v>
      </c>
      <c r="D570">
        <f>VLOOKUP($A570+13*D$4-13,$J$5:$AQ$52,2+$B564)</f>
        <v>5145</v>
      </c>
      <c r="E570">
        <f>VLOOKUP($A570+13*E$4-13,$J$5:$AQ$52,2+$B564)</f>
        <v>260</v>
      </c>
      <c r="F570">
        <f>VLOOKUP($A570+13*F$4-13,$J$5:$AQ$52,2+$B564)</f>
        <v>6704</v>
      </c>
    </row>
    <row r="571" spans="1:6" x14ac:dyDescent="0.35">
      <c r="A571" s="5">
        <v>7</v>
      </c>
      <c r="C571">
        <f>VLOOKUP($A571+13*C$4-13,$J$5:$AQ$52,2+$B564)</f>
        <v>859</v>
      </c>
      <c r="D571">
        <f>VLOOKUP($A571+13*D$4-13,$J$5:$AQ$52,2+$B564)</f>
        <v>5165</v>
      </c>
      <c r="E571">
        <f>VLOOKUP($A571+13*E$4-13,$J$5:$AQ$52,2+$B564)</f>
        <v>202</v>
      </c>
      <c r="F571">
        <f>VLOOKUP($A571+13*F$4-13,$J$5:$AQ$52,2+$B564)</f>
        <v>6733</v>
      </c>
    </row>
    <row r="572" spans="1:6" x14ac:dyDescent="0.35">
      <c r="A572" s="5">
        <v>8</v>
      </c>
      <c r="C572">
        <f>VLOOKUP($A572+13*C$4-13,$J$5:$AQ$52,2+$B564)</f>
        <v>791</v>
      </c>
      <c r="D572">
        <f>VLOOKUP($A572+13*D$4-13,$J$5:$AQ$52,2+$B564)</f>
        <v>5719</v>
      </c>
      <c r="E572">
        <f>VLOOKUP($A572+13*E$4-13,$J$5:$AQ$52,2+$B564)</f>
        <v>309</v>
      </c>
      <c r="F572">
        <f>VLOOKUP($A572+13*F$4-13,$J$5:$AQ$52,2+$B564)</f>
        <v>7471</v>
      </c>
    </row>
    <row r="573" spans="1:6" x14ac:dyDescent="0.35">
      <c r="A573" s="5">
        <v>9</v>
      </c>
      <c r="C573">
        <f>VLOOKUP($A573+13*C$4-13,$J$5:$AQ$52,2+$B564)</f>
        <v>824</v>
      </c>
      <c r="D573">
        <f>VLOOKUP($A573+13*D$4-13,$J$5:$AQ$52,2+$B564)</f>
        <v>4777</v>
      </c>
      <c r="E573">
        <f>VLOOKUP($A573+13*E$4-13,$J$5:$AQ$52,2+$B564)</f>
        <v>314</v>
      </c>
      <c r="F573">
        <f>VLOOKUP($A573+13*F$4-13,$J$5:$AQ$52,2+$B564)</f>
        <v>6742</v>
      </c>
    </row>
    <row r="584" spans="1:6" x14ac:dyDescent="0.35">
      <c r="B584" s="157">
        <v>30</v>
      </c>
      <c r="C584" s="5">
        <v>1</v>
      </c>
      <c r="D584">
        <v>2</v>
      </c>
      <c r="E584" s="5">
        <v>3</v>
      </c>
      <c r="F584" s="5">
        <v>4</v>
      </c>
    </row>
    <row r="585" spans="1:6" x14ac:dyDescent="0.35">
      <c r="A585" s="5">
        <v>1</v>
      </c>
      <c r="C585">
        <f>VLOOKUP($A585+13*C$4-13,$J$5:$AQ$52,2+$B584)</f>
        <v>1200</v>
      </c>
      <c r="D585">
        <f>VLOOKUP($A585+13*D$4-13,$J$5:$AQ$52,2+$B584)</f>
        <v>15413</v>
      </c>
      <c r="E585">
        <f>VLOOKUP($A585+13*E$4-13,$J$5:$AQ$52,2+$B584)</f>
        <v>1002</v>
      </c>
      <c r="F585">
        <f>VLOOKUP($A585+13*F$4-13,$J$5:$AQ$52,2+$B584)</f>
        <v>18806</v>
      </c>
    </row>
    <row r="586" spans="1:6" x14ac:dyDescent="0.35">
      <c r="A586" s="5">
        <v>2</v>
      </c>
      <c r="C586">
        <f>VLOOKUP($A586+13*C$4-13,$J$5:$AQ$52,2+$B584)</f>
        <v>1388</v>
      </c>
      <c r="D586">
        <f>VLOOKUP($A586+13*D$4-13,$J$5:$AQ$52,2+$B584)</f>
        <v>13487</v>
      </c>
      <c r="E586">
        <f>VLOOKUP($A586+13*E$4-13,$J$5:$AQ$52,2+$B584)</f>
        <v>921</v>
      </c>
      <c r="F586">
        <f>VLOOKUP($A586+13*F$4-13,$J$5:$AQ$52,2+$B584)</f>
        <v>16969</v>
      </c>
    </row>
    <row r="587" spans="1:6" x14ac:dyDescent="0.35">
      <c r="A587" s="5">
        <v>3</v>
      </c>
      <c r="C587">
        <f>VLOOKUP($A587+13*C$4-13,$J$5:$AQ$52,2+$B584)</f>
        <v>1308</v>
      </c>
      <c r="D587">
        <f>VLOOKUP($A587+13*D$4-13,$J$5:$AQ$52,2+$B584)</f>
        <v>14380</v>
      </c>
      <c r="E587">
        <f>VLOOKUP($A587+13*E$4-13,$J$5:$AQ$52,2+$B584)</f>
        <v>917</v>
      </c>
      <c r="F587">
        <f>VLOOKUP($A587+13*F$4-13,$J$5:$AQ$52,2+$B584)</f>
        <v>17536</v>
      </c>
    </row>
    <row r="588" spans="1:6" x14ac:dyDescent="0.35">
      <c r="A588" s="5">
        <v>4</v>
      </c>
      <c r="C588">
        <f>VLOOKUP($A588+13*C$4-13,$J$5:$AQ$52,2+$B584)</f>
        <v>1559</v>
      </c>
      <c r="D588">
        <f>VLOOKUP($A588+13*D$4-13,$J$5:$AQ$52,2+$B584)</f>
        <v>14096</v>
      </c>
      <c r="E588">
        <f>VLOOKUP($A588+13*E$4-13,$J$5:$AQ$52,2+$B584)</f>
        <v>981</v>
      </c>
      <c r="F588">
        <f>VLOOKUP($A588+13*F$4-13,$J$5:$AQ$52,2+$B584)</f>
        <v>18007</v>
      </c>
    </row>
    <row r="589" spans="1:6" x14ac:dyDescent="0.35">
      <c r="A589" s="5">
        <v>5</v>
      </c>
      <c r="C589">
        <f>VLOOKUP($A589+13*C$4-13,$J$5:$AQ$52,2+$B584)</f>
        <v>1554</v>
      </c>
      <c r="D589">
        <f>VLOOKUP($A589+13*D$4-13,$J$5:$AQ$52,2+$B584)</f>
        <v>12017</v>
      </c>
      <c r="E589">
        <f>VLOOKUP($A589+13*E$4-13,$J$5:$AQ$52,2+$B584)</f>
        <v>1185</v>
      </c>
      <c r="F589">
        <f>VLOOKUP($A589+13*F$4-13,$J$5:$AQ$52,2+$B584)</f>
        <v>15980</v>
      </c>
    </row>
    <row r="590" spans="1:6" x14ac:dyDescent="0.35">
      <c r="A590" s="5">
        <v>6</v>
      </c>
      <c r="C590">
        <f>VLOOKUP($A590+13*C$4-13,$J$5:$AQ$52,2+$B584)</f>
        <v>1296</v>
      </c>
      <c r="D590">
        <f>VLOOKUP($A590+13*D$4-13,$J$5:$AQ$52,2+$B584)</f>
        <v>9830</v>
      </c>
      <c r="E590">
        <f>VLOOKUP($A590+13*E$4-13,$J$5:$AQ$52,2+$B584)</f>
        <v>1094</v>
      </c>
      <c r="F590">
        <f>VLOOKUP($A590+13*F$4-13,$J$5:$AQ$52,2+$B584)</f>
        <v>13403</v>
      </c>
    </row>
    <row r="591" spans="1:6" x14ac:dyDescent="0.35">
      <c r="A591" s="5">
        <v>7</v>
      </c>
      <c r="C591">
        <f>VLOOKUP($A591+13*C$4-13,$J$5:$AQ$52,2+$B584)</f>
        <v>1196</v>
      </c>
      <c r="D591">
        <f>VLOOKUP($A591+13*D$4-13,$J$5:$AQ$52,2+$B584)</f>
        <v>9299</v>
      </c>
      <c r="E591">
        <f>VLOOKUP($A591+13*E$4-13,$J$5:$AQ$52,2+$B584)</f>
        <v>1178</v>
      </c>
      <c r="F591">
        <f>VLOOKUP($A591+13*F$4-13,$J$5:$AQ$52,2+$B584)</f>
        <v>12686</v>
      </c>
    </row>
    <row r="592" spans="1:6" x14ac:dyDescent="0.35">
      <c r="A592" s="5">
        <v>8</v>
      </c>
      <c r="C592">
        <f>VLOOKUP($A592+13*C$4-13,$J$5:$AQ$52,2+$B584)</f>
        <v>1443</v>
      </c>
      <c r="D592">
        <f>VLOOKUP($A592+13*D$4-13,$J$5:$AQ$52,2+$B584)</f>
        <v>9600</v>
      </c>
      <c r="E592">
        <f>VLOOKUP($A592+13*E$4-13,$J$5:$AQ$52,2+$B584)</f>
        <v>1075</v>
      </c>
      <c r="F592">
        <f>VLOOKUP($A592+13*F$4-13,$J$5:$AQ$52,2+$B584)</f>
        <v>13273</v>
      </c>
    </row>
    <row r="593" spans="1:6" x14ac:dyDescent="0.35">
      <c r="A593" s="5">
        <v>9</v>
      </c>
      <c r="C593">
        <f>VLOOKUP($A593+13*C$4-13,$J$5:$AQ$52,2+$B584)</f>
        <v>1468</v>
      </c>
      <c r="D593">
        <f>VLOOKUP($A593+13*D$4-13,$J$5:$AQ$52,2+$B584)</f>
        <v>8499</v>
      </c>
      <c r="E593">
        <f>VLOOKUP($A593+13*E$4-13,$J$5:$AQ$52,2+$B584)</f>
        <v>965</v>
      </c>
      <c r="F593">
        <f>VLOOKUP($A593+13*F$4-13,$J$5:$AQ$52,2+$B584)</f>
        <v>12373</v>
      </c>
    </row>
    <row r="604" spans="1:6" x14ac:dyDescent="0.35">
      <c r="B604" s="157">
        <v>31</v>
      </c>
      <c r="C604" s="5">
        <v>1</v>
      </c>
      <c r="D604">
        <v>2</v>
      </c>
      <c r="E604" s="5">
        <v>3</v>
      </c>
      <c r="F604" s="5">
        <v>4</v>
      </c>
    </row>
    <row r="605" spans="1:6" x14ac:dyDescent="0.35">
      <c r="A605" s="5">
        <v>1</v>
      </c>
      <c r="C605">
        <f>VLOOKUP($A605+13*C$4-13,$J$5:$AQ$52,2+$B604)</f>
        <v>492</v>
      </c>
      <c r="D605">
        <f>VLOOKUP($A605+13*D$4-13,$J$5:$AQ$52,2+$B604)</f>
        <v>3570</v>
      </c>
      <c r="E605">
        <f>VLOOKUP($A605+13*E$4-13,$J$5:$AQ$52,2+$B604)</f>
        <v>149</v>
      </c>
      <c r="F605">
        <f>VLOOKUP($A605+13*F$4-13,$J$5:$AQ$52,2+$B604)</f>
        <v>4786</v>
      </c>
    </row>
    <row r="606" spans="1:6" x14ac:dyDescent="0.35">
      <c r="A606" s="5">
        <v>2</v>
      </c>
      <c r="C606">
        <f>VLOOKUP($A606+13*C$4-13,$J$5:$AQ$52,2+$B604)</f>
        <v>561</v>
      </c>
      <c r="D606">
        <f>VLOOKUP($A606+13*D$4-13,$J$5:$AQ$52,2+$B604)</f>
        <v>3231</v>
      </c>
      <c r="E606">
        <f>VLOOKUP($A606+13*E$4-13,$J$5:$AQ$52,2+$B604)</f>
        <v>129</v>
      </c>
      <c r="F606">
        <f>VLOOKUP($A606+13*F$4-13,$J$5:$AQ$52,2+$B604)</f>
        <v>4362</v>
      </c>
    </row>
    <row r="607" spans="1:6" x14ac:dyDescent="0.35">
      <c r="A607" s="5">
        <v>3</v>
      </c>
      <c r="C607">
        <f>VLOOKUP($A607+13*C$4-13,$J$5:$AQ$52,2+$B604)</f>
        <v>502</v>
      </c>
      <c r="D607">
        <f>VLOOKUP($A607+13*D$4-13,$J$5:$AQ$52,2+$B604)</f>
        <v>3232</v>
      </c>
      <c r="E607">
        <f>VLOOKUP($A607+13*E$4-13,$J$5:$AQ$52,2+$B604)</f>
        <v>128</v>
      </c>
      <c r="F607">
        <f>VLOOKUP($A607+13*F$4-13,$J$5:$AQ$52,2+$B604)</f>
        <v>4286</v>
      </c>
    </row>
    <row r="608" spans="1:6" x14ac:dyDescent="0.35">
      <c r="A608" s="5">
        <v>4</v>
      </c>
      <c r="C608">
        <f>VLOOKUP($A608+13*C$4-13,$J$5:$AQ$52,2+$B604)</f>
        <v>452</v>
      </c>
      <c r="D608">
        <f>VLOOKUP($A608+13*D$4-13,$J$5:$AQ$52,2+$B604)</f>
        <v>2900</v>
      </c>
      <c r="E608">
        <f>VLOOKUP($A608+13*E$4-13,$J$5:$AQ$52,2+$B604)</f>
        <v>150</v>
      </c>
      <c r="F608">
        <f>VLOOKUP($A608+13*F$4-13,$J$5:$AQ$52,2+$B604)</f>
        <v>3891</v>
      </c>
    </row>
    <row r="609" spans="1:6" x14ac:dyDescent="0.35">
      <c r="A609" s="5">
        <v>5</v>
      </c>
      <c r="C609">
        <f>VLOOKUP($A609+13*C$4-13,$J$5:$AQ$52,2+$B604)</f>
        <v>407</v>
      </c>
      <c r="D609">
        <f>VLOOKUP($A609+13*D$4-13,$J$5:$AQ$52,2+$B604)</f>
        <v>2984</v>
      </c>
      <c r="E609">
        <f>VLOOKUP($A609+13*E$4-13,$J$5:$AQ$52,2+$B604)</f>
        <v>111</v>
      </c>
      <c r="F609">
        <f>VLOOKUP($A609+13*F$4-13,$J$5:$AQ$52,2+$B604)</f>
        <v>3916</v>
      </c>
    </row>
    <row r="610" spans="1:6" x14ac:dyDescent="0.35">
      <c r="A610" s="5">
        <v>6</v>
      </c>
      <c r="C610">
        <f>VLOOKUP($A610+13*C$4-13,$J$5:$AQ$52,2+$B604)</f>
        <v>469</v>
      </c>
      <c r="D610">
        <f>VLOOKUP($A610+13*D$4-13,$J$5:$AQ$52,2+$B604)</f>
        <v>2802</v>
      </c>
      <c r="E610">
        <f>VLOOKUP($A610+13*E$4-13,$J$5:$AQ$52,2+$B604)</f>
        <v>121</v>
      </c>
      <c r="F610">
        <f>VLOOKUP($A610+13*F$4-13,$J$5:$AQ$52,2+$B604)</f>
        <v>3852</v>
      </c>
    </row>
    <row r="611" spans="1:6" x14ac:dyDescent="0.35">
      <c r="A611" s="5">
        <v>7</v>
      </c>
      <c r="C611">
        <f>VLOOKUP($A611+13*C$4-13,$J$5:$AQ$52,2+$B604)</f>
        <v>544</v>
      </c>
      <c r="D611">
        <f>VLOOKUP($A611+13*D$4-13,$J$5:$AQ$52,2+$B604)</f>
        <v>2783</v>
      </c>
      <c r="E611">
        <f>VLOOKUP($A611+13*E$4-13,$J$5:$AQ$52,2+$B604)</f>
        <v>162</v>
      </c>
      <c r="F611">
        <f>VLOOKUP($A611+13*F$4-13,$J$5:$AQ$52,2+$B604)</f>
        <v>3977</v>
      </c>
    </row>
    <row r="612" spans="1:6" x14ac:dyDescent="0.35">
      <c r="A612" s="5">
        <v>8</v>
      </c>
      <c r="C612">
        <f>VLOOKUP($A612+13*C$4-13,$J$5:$AQ$52,2+$B604)</f>
        <v>572</v>
      </c>
      <c r="D612">
        <f>VLOOKUP($A612+13*D$4-13,$J$5:$AQ$52,2+$B604)</f>
        <v>2852</v>
      </c>
      <c r="E612">
        <f>VLOOKUP($A612+13*E$4-13,$J$5:$AQ$52,2+$B604)</f>
        <v>227</v>
      </c>
      <c r="F612">
        <f>VLOOKUP($A612+13*F$4-13,$J$5:$AQ$52,2+$B604)</f>
        <v>4181</v>
      </c>
    </row>
    <row r="613" spans="1:6" x14ac:dyDescent="0.35">
      <c r="A613" s="5">
        <v>9</v>
      </c>
      <c r="C613">
        <f>VLOOKUP($A613+13*C$4-13,$J$5:$AQ$52,2+$B604)</f>
        <v>642</v>
      </c>
      <c r="D613">
        <f>VLOOKUP($A613+13*D$4-13,$J$5:$AQ$52,2+$B604)</f>
        <v>2605</v>
      </c>
      <c r="E613">
        <f>VLOOKUP($A613+13*E$4-13,$J$5:$AQ$52,2+$B604)</f>
        <v>237</v>
      </c>
      <c r="F613">
        <f>VLOOKUP($A613+13*F$4-13,$J$5:$AQ$52,2+$B604)</f>
        <v>4105</v>
      </c>
    </row>
    <row r="624" spans="1:6" x14ac:dyDescent="0.35">
      <c r="B624" s="157">
        <v>32</v>
      </c>
      <c r="C624" s="5">
        <v>1</v>
      </c>
      <c r="D624">
        <v>2</v>
      </c>
      <c r="E624" s="5">
        <v>3</v>
      </c>
      <c r="F624" s="5">
        <v>4</v>
      </c>
    </row>
    <row r="625" spans="1:6" x14ac:dyDescent="0.35">
      <c r="A625" s="5">
        <v>1</v>
      </c>
      <c r="C625">
        <f>VLOOKUP($A625+13*C$4-13,$J$5:$AQ$52,2+$B624)</f>
        <v>737</v>
      </c>
      <c r="D625">
        <f>VLOOKUP($A625+13*D$4-13,$J$5:$AQ$52,2+$B624)</f>
        <v>6069</v>
      </c>
      <c r="E625">
        <f>VLOOKUP($A625+13*E$4-13,$J$5:$AQ$52,2+$B624)</f>
        <v>275</v>
      </c>
      <c r="F625">
        <f>VLOOKUP($A625+13*F$4-13,$J$5:$AQ$52,2+$B624)</f>
        <v>7869</v>
      </c>
    </row>
    <row r="626" spans="1:6" x14ac:dyDescent="0.35">
      <c r="A626" s="5">
        <v>2</v>
      </c>
      <c r="C626">
        <f>VLOOKUP($A626+13*C$4-13,$J$5:$AQ$52,2+$B624)</f>
        <v>755</v>
      </c>
      <c r="D626">
        <f>VLOOKUP($A626+13*D$4-13,$J$5:$AQ$52,2+$B624)</f>
        <v>5889</v>
      </c>
      <c r="E626">
        <f>VLOOKUP($A626+13*E$4-13,$J$5:$AQ$52,2+$B624)</f>
        <v>265</v>
      </c>
      <c r="F626">
        <f>VLOOKUP($A626+13*F$4-13,$J$5:$AQ$52,2+$B624)</f>
        <v>7653</v>
      </c>
    </row>
    <row r="627" spans="1:6" x14ac:dyDescent="0.35">
      <c r="A627" s="5">
        <v>3</v>
      </c>
      <c r="C627">
        <f>VLOOKUP($A627+13*C$4-13,$J$5:$AQ$52,2+$B624)</f>
        <v>799</v>
      </c>
      <c r="D627">
        <f>VLOOKUP($A627+13*D$4-13,$J$5:$AQ$52,2+$B624)</f>
        <v>5911</v>
      </c>
      <c r="E627">
        <f>VLOOKUP($A627+13*E$4-13,$J$5:$AQ$52,2+$B624)</f>
        <v>286</v>
      </c>
      <c r="F627">
        <f>VLOOKUP($A627+13*F$4-13,$J$5:$AQ$52,2+$B624)</f>
        <v>7690</v>
      </c>
    </row>
    <row r="628" spans="1:6" x14ac:dyDescent="0.35">
      <c r="A628" s="5">
        <v>4</v>
      </c>
      <c r="C628">
        <f>VLOOKUP($A628+13*C$4-13,$J$5:$AQ$52,2+$B624)</f>
        <v>777</v>
      </c>
      <c r="D628">
        <f>VLOOKUP($A628+13*D$4-13,$J$5:$AQ$52,2+$B624)</f>
        <v>5717</v>
      </c>
      <c r="E628">
        <f>VLOOKUP($A628+13*E$4-13,$J$5:$AQ$52,2+$B624)</f>
        <v>276</v>
      </c>
      <c r="F628">
        <f>VLOOKUP($A628+13*F$4-13,$J$5:$AQ$52,2+$B624)</f>
        <v>7427</v>
      </c>
    </row>
    <row r="629" spans="1:6" x14ac:dyDescent="0.35">
      <c r="A629" s="5">
        <v>5</v>
      </c>
      <c r="C629">
        <f>VLOOKUP($A629+13*C$4-13,$J$5:$AQ$52,2+$B624)</f>
        <v>790</v>
      </c>
      <c r="D629">
        <f>VLOOKUP($A629+13*D$4-13,$J$5:$AQ$52,2+$B624)</f>
        <v>5489</v>
      </c>
      <c r="E629">
        <f>VLOOKUP($A629+13*E$4-13,$J$5:$AQ$52,2+$B624)</f>
        <v>284</v>
      </c>
      <c r="F629">
        <f>VLOOKUP($A629+13*F$4-13,$J$5:$AQ$52,2+$B624)</f>
        <v>7291</v>
      </c>
    </row>
    <row r="630" spans="1:6" x14ac:dyDescent="0.35">
      <c r="A630" s="5">
        <v>6</v>
      </c>
      <c r="C630">
        <f>VLOOKUP($A630+13*C$4-13,$J$5:$AQ$52,2+$B624)</f>
        <v>808</v>
      </c>
      <c r="D630">
        <f>VLOOKUP($A630+13*D$4-13,$J$5:$AQ$52,2+$B624)</f>
        <v>4943</v>
      </c>
      <c r="E630">
        <f>VLOOKUP($A630+13*E$4-13,$J$5:$AQ$52,2+$B624)</f>
        <v>273</v>
      </c>
      <c r="F630">
        <f>VLOOKUP($A630+13*F$4-13,$J$5:$AQ$52,2+$B624)</f>
        <v>6789</v>
      </c>
    </row>
    <row r="631" spans="1:6" x14ac:dyDescent="0.35">
      <c r="A631" s="5">
        <v>7</v>
      </c>
      <c r="C631">
        <f>VLOOKUP($A631+13*C$4-13,$J$5:$AQ$52,2+$B624)</f>
        <v>845</v>
      </c>
      <c r="D631">
        <f>VLOOKUP($A631+13*D$4-13,$J$5:$AQ$52,2+$B624)</f>
        <v>4672</v>
      </c>
      <c r="E631">
        <f>VLOOKUP($A631+13*E$4-13,$J$5:$AQ$52,2+$B624)</f>
        <v>277</v>
      </c>
      <c r="F631">
        <f>VLOOKUP($A631+13*F$4-13,$J$5:$AQ$52,2+$B624)</f>
        <v>6506</v>
      </c>
    </row>
    <row r="632" spans="1:6" x14ac:dyDescent="0.35">
      <c r="A632" s="5">
        <v>8</v>
      </c>
      <c r="C632">
        <f>VLOOKUP($A632+13*C$4-13,$J$5:$AQ$52,2+$B624)</f>
        <v>921</v>
      </c>
      <c r="D632">
        <f>VLOOKUP($A632+13*D$4-13,$J$5:$AQ$52,2+$B624)</f>
        <v>4968</v>
      </c>
      <c r="E632">
        <f>VLOOKUP($A632+13*E$4-13,$J$5:$AQ$52,2+$B624)</f>
        <v>355</v>
      </c>
      <c r="F632">
        <f>VLOOKUP($A632+13*F$4-13,$J$5:$AQ$52,2+$B624)</f>
        <v>7120</v>
      </c>
    </row>
    <row r="633" spans="1:6" x14ac:dyDescent="0.35">
      <c r="A633" s="5">
        <v>9</v>
      </c>
      <c r="C633">
        <f>VLOOKUP($A633+13*C$4-13,$J$5:$AQ$52,2+$B624)</f>
        <v>953</v>
      </c>
      <c r="D633">
        <f>VLOOKUP($A633+13*D$4-13,$J$5:$AQ$52,2+$B624)</f>
        <v>4784</v>
      </c>
      <c r="E633">
        <f>VLOOKUP($A633+13*E$4-13,$J$5:$AQ$52,2+$B624)</f>
        <v>387</v>
      </c>
      <c r="F633">
        <f>VLOOKUP($A633+13*F$4-13,$J$5:$AQ$52,2+$B624)</f>
        <v>7141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tint="-0.499984740745262"/>
    <pageSetUpPr autoPageBreaks="0"/>
  </sheetPr>
  <dimension ref="A2:BV825"/>
  <sheetViews>
    <sheetView zoomScale="75" workbookViewId="0">
      <pane xSplit="3" ySplit="3" topLeftCell="D79" activePane="bottomRight" state="frozen"/>
      <selection activeCell="DG13" sqref="DG13:DL19"/>
      <selection pane="topRight" activeCell="DG13" sqref="DG13:DL19"/>
      <selection pane="bottomLeft" activeCell="DG13" sqref="DG13:DL19"/>
      <selection pane="bottomRight" activeCell="DG13" sqref="DG13:DL19"/>
    </sheetView>
  </sheetViews>
  <sheetFormatPr defaultRowHeight="12.5" x14ac:dyDescent="0.25"/>
  <cols>
    <col min="1" max="2" width="3.08984375" style="38" bestFit="1" customWidth="1"/>
    <col min="3" max="3" width="22.1796875" style="39" customWidth="1"/>
    <col min="4" max="4" width="8.81640625" style="39" customWidth="1"/>
    <col min="5" max="5" width="12" style="39" customWidth="1"/>
    <col min="6" max="6" width="7.1796875" style="39" customWidth="1"/>
    <col min="7" max="7" width="18.1796875" style="39" customWidth="1"/>
    <col min="8" max="16" width="7.1796875" style="39" customWidth="1"/>
    <col min="17" max="17" width="7.1796875" style="33" customWidth="1"/>
    <col min="18" max="37" width="7.1796875" style="39" customWidth="1"/>
    <col min="38" max="38" width="7.1796875" style="33" customWidth="1"/>
    <col min="39" max="58" width="7.1796875" style="39" customWidth="1"/>
    <col min="59" max="59" width="13.08984375" style="33" customWidth="1"/>
    <col min="60" max="60" width="13.81640625" style="33" customWidth="1"/>
    <col min="61" max="62" width="10.81640625" style="33" customWidth="1"/>
    <col min="63" max="63" width="13.81640625" style="33" customWidth="1"/>
    <col min="64" max="64" width="12.81640625" style="33" customWidth="1"/>
    <col min="65" max="65" width="14.08984375" style="33" customWidth="1"/>
    <col min="66" max="70" width="14.36328125" style="33" customWidth="1"/>
    <col min="71" max="71" width="16.36328125" style="33" customWidth="1"/>
    <col min="72" max="72" width="12.36328125" style="33" customWidth="1"/>
    <col min="73" max="74" width="9.08984375" style="33"/>
    <col min="75" max="252" width="9.08984375" style="39"/>
    <col min="253" max="253" width="3.08984375" style="39" bestFit="1" customWidth="1"/>
    <col min="254" max="254" width="38.36328125" style="39" customWidth="1"/>
    <col min="255" max="314" width="7.1796875" style="39" customWidth="1"/>
    <col min="315" max="315" width="13.08984375" style="39" customWidth="1"/>
    <col min="316" max="316" width="13.81640625" style="39" customWidth="1"/>
    <col min="317" max="318" width="10.81640625" style="39" customWidth="1"/>
    <col min="319" max="319" width="13.81640625" style="39" customWidth="1"/>
    <col min="320" max="320" width="12.81640625" style="39" customWidth="1"/>
    <col min="321" max="321" width="14.08984375" style="39" customWidth="1"/>
    <col min="322" max="326" width="14.36328125" style="39" customWidth="1"/>
    <col min="327" max="327" width="16.36328125" style="39" customWidth="1"/>
    <col min="328" max="328" width="12.36328125" style="39" customWidth="1"/>
    <col min="329" max="508" width="9.08984375" style="39"/>
    <col min="509" max="509" width="3.08984375" style="39" bestFit="1" customWidth="1"/>
    <col min="510" max="510" width="38.36328125" style="39" customWidth="1"/>
    <col min="511" max="570" width="7.1796875" style="39" customWidth="1"/>
    <col min="571" max="571" width="13.08984375" style="39" customWidth="1"/>
    <col min="572" max="572" width="13.81640625" style="39" customWidth="1"/>
    <col min="573" max="574" width="10.81640625" style="39" customWidth="1"/>
    <col min="575" max="575" width="13.81640625" style="39" customWidth="1"/>
    <col min="576" max="576" width="12.81640625" style="39" customWidth="1"/>
    <col min="577" max="577" width="14.08984375" style="39" customWidth="1"/>
    <col min="578" max="582" width="14.36328125" style="39" customWidth="1"/>
    <col min="583" max="583" width="16.36328125" style="39" customWidth="1"/>
    <col min="584" max="584" width="12.36328125" style="39" customWidth="1"/>
    <col min="585" max="764" width="9.08984375" style="39"/>
    <col min="765" max="765" width="3.08984375" style="39" bestFit="1" customWidth="1"/>
    <col min="766" max="766" width="38.36328125" style="39" customWidth="1"/>
    <col min="767" max="826" width="7.1796875" style="39" customWidth="1"/>
    <col min="827" max="827" width="13.08984375" style="39" customWidth="1"/>
    <col min="828" max="828" width="13.81640625" style="39" customWidth="1"/>
    <col min="829" max="830" width="10.81640625" style="39" customWidth="1"/>
    <col min="831" max="831" width="13.81640625" style="39" customWidth="1"/>
    <col min="832" max="832" width="12.81640625" style="39" customWidth="1"/>
    <col min="833" max="833" width="14.08984375" style="39" customWidth="1"/>
    <col min="834" max="838" width="14.36328125" style="39" customWidth="1"/>
    <col min="839" max="839" width="16.36328125" style="39" customWidth="1"/>
    <col min="840" max="840" width="12.36328125" style="39" customWidth="1"/>
    <col min="841" max="1020" width="9.08984375" style="39"/>
    <col min="1021" max="1021" width="3.08984375" style="39" bestFit="1" customWidth="1"/>
    <col min="1022" max="1022" width="38.36328125" style="39" customWidth="1"/>
    <col min="1023" max="1082" width="7.1796875" style="39" customWidth="1"/>
    <col min="1083" max="1083" width="13.08984375" style="39" customWidth="1"/>
    <col min="1084" max="1084" width="13.81640625" style="39" customWidth="1"/>
    <col min="1085" max="1086" width="10.81640625" style="39" customWidth="1"/>
    <col min="1087" max="1087" width="13.81640625" style="39" customWidth="1"/>
    <col min="1088" max="1088" width="12.81640625" style="39" customWidth="1"/>
    <col min="1089" max="1089" width="14.08984375" style="39" customWidth="1"/>
    <col min="1090" max="1094" width="14.36328125" style="39" customWidth="1"/>
    <col min="1095" max="1095" width="16.36328125" style="39" customWidth="1"/>
    <col min="1096" max="1096" width="12.36328125" style="39" customWidth="1"/>
    <col min="1097" max="1276" width="9.08984375" style="39"/>
    <col min="1277" max="1277" width="3.08984375" style="39" bestFit="1" customWidth="1"/>
    <col min="1278" max="1278" width="38.36328125" style="39" customWidth="1"/>
    <col min="1279" max="1338" width="7.1796875" style="39" customWidth="1"/>
    <col min="1339" max="1339" width="13.08984375" style="39" customWidth="1"/>
    <col min="1340" max="1340" width="13.81640625" style="39" customWidth="1"/>
    <col min="1341" max="1342" width="10.81640625" style="39" customWidth="1"/>
    <col min="1343" max="1343" width="13.81640625" style="39" customWidth="1"/>
    <col min="1344" max="1344" width="12.81640625" style="39" customWidth="1"/>
    <col min="1345" max="1345" width="14.08984375" style="39" customWidth="1"/>
    <col min="1346" max="1350" width="14.36328125" style="39" customWidth="1"/>
    <col min="1351" max="1351" width="16.36328125" style="39" customWidth="1"/>
    <col min="1352" max="1352" width="12.36328125" style="39" customWidth="1"/>
    <col min="1353" max="1532" width="9.08984375" style="39"/>
    <col min="1533" max="1533" width="3.08984375" style="39" bestFit="1" customWidth="1"/>
    <col min="1534" max="1534" width="38.36328125" style="39" customWidth="1"/>
    <col min="1535" max="1594" width="7.1796875" style="39" customWidth="1"/>
    <col min="1595" max="1595" width="13.08984375" style="39" customWidth="1"/>
    <col min="1596" max="1596" width="13.81640625" style="39" customWidth="1"/>
    <col min="1597" max="1598" width="10.81640625" style="39" customWidth="1"/>
    <col min="1599" max="1599" width="13.81640625" style="39" customWidth="1"/>
    <col min="1600" max="1600" width="12.81640625" style="39" customWidth="1"/>
    <col min="1601" max="1601" width="14.08984375" style="39" customWidth="1"/>
    <col min="1602" max="1606" width="14.36328125" style="39" customWidth="1"/>
    <col min="1607" max="1607" width="16.36328125" style="39" customWidth="1"/>
    <col min="1608" max="1608" width="12.36328125" style="39" customWidth="1"/>
    <col min="1609" max="1788" width="9.08984375" style="39"/>
    <col min="1789" max="1789" width="3.08984375" style="39" bestFit="1" customWidth="1"/>
    <col min="1790" max="1790" width="38.36328125" style="39" customWidth="1"/>
    <col min="1791" max="1850" width="7.1796875" style="39" customWidth="1"/>
    <col min="1851" max="1851" width="13.08984375" style="39" customWidth="1"/>
    <col min="1852" max="1852" width="13.81640625" style="39" customWidth="1"/>
    <col min="1853" max="1854" width="10.81640625" style="39" customWidth="1"/>
    <col min="1855" max="1855" width="13.81640625" style="39" customWidth="1"/>
    <col min="1856" max="1856" width="12.81640625" style="39" customWidth="1"/>
    <col min="1857" max="1857" width="14.08984375" style="39" customWidth="1"/>
    <col min="1858" max="1862" width="14.36328125" style="39" customWidth="1"/>
    <col min="1863" max="1863" width="16.36328125" style="39" customWidth="1"/>
    <col min="1864" max="1864" width="12.36328125" style="39" customWidth="1"/>
    <col min="1865" max="2044" width="9.08984375" style="39"/>
    <col min="2045" max="2045" width="3.08984375" style="39" bestFit="1" customWidth="1"/>
    <col min="2046" max="2046" width="38.36328125" style="39" customWidth="1"/>
    <col min="2047" max="2106" width="7.1796875" style="39" customWidth="1"/>
    <col min="2107" max="2107" width="13.08984375" style="39" customWidth="1"/>
    <col min="2108" max="2108" width="13.81640625" style="39" customWidth="1"/>
    <col min="2109" max="2110" width="10.81640625" style="39" customWidth="1"/>
    <col min="2111" max="2111" width="13.81640625" style="39" customWidth="1"/>
    <col min="2112" max="2112" width="12.81640625" style="39" customWidth="1"/>
    <col min="2113" max="2113" width="14.08984375" style="39" customWidth="1"/>
    <col min="2114" max="2118" width="14.36328125" style="39" customWidth="1"/>
    <col min="2119" max="2119" width="16.36328125" style="39" customWidth="1"/>
    <col min="2120" max="2120" width="12.36328125" style="39" customWidth="1"/>
    <col min="2121" max="2300" width="9.08984375" style="39"/>
    <col min="2301" max="2301" width="3.08984375" style="39" bestFit="1" customWidth="1"/>
    <col min="2302" max="2302" width="38.36328125" style="39" customWidth="1"/>
    <col min="2303" max="2362" width="7.1796875" style="39" customWidth="1"/>
    <col min="2363" max="2363" width="13.08984375" style="39" customWidth="1"/>
    <col min="2364" max="2364" width="13.81640625" style="39" customWidth="1"/>
    <col min="2365" max="2366" width="10.81640625" style="39" customWidth="1"/>
    <col min="2367" max="2367" width="13.81640625" style="39" customWidth="1"/>
    <col min="2368" max="2368" width="12.81640625" style="39" customWidth="1"/>
    <col min="2369" max="2369" width="14.08984375" style="39" customWidth="1"/>
    <col min="2370" max="2374" width="14.36328125" style="39" customWidth="1"/>
    <col min="2375" max="2375" width="16.36328125" style="39" customWidth="1"/>
    <col min="2376" max="2376" width="12.36328125" style="39" customWidth="1"/>
    <col min="2377" max="2556" width="9.08984375" style="39"/>
    <col min="2557" max="2557" width="3.08984375" style="39" bestFit="1" customWidth="1"/>
    <col min="2558" max="2558" width="38.36328125" style="39" customWidth="1"/>
    <col min="2559" max="2618" width="7.1796875" style="39" customWidth="1"/>
    <col min="2619" max="2619" width="13.08984375" style="39" customWidth="1"/>
    <col min="2620" max="2620" width="13.81640625" style="39" customWidth="1"/>
    <col min="2621" max="2622" width="10.81640625" style="39" customWidth="1"/>
    <col min="2623" max="2623" width="13.81640625" style="39" customWidth="1"/>
    <col min="2624" max="2624" width="12.81640625" style="39" customWidth="1"/>
    <col min="2625" max="2625" width="14.08984375" style="39" customWidth="1"/>
    <col min="2626" max="2630" width="14.36328125" style="39" customWidth="1"/>
    <col min="2631" max="2631" width="16.36328125" style="39" customWidth="1"/>
    <col min="2632" max="2632" width="12.36328125" style="39" customWidth="1"/>
    <col min="2633" max="2812" width="9.08984375" style="39"/>
    <col min="2813" max="2813" width="3.08984375" style="39" bestFit="1" customWidth="1"/>
    <col min="2814" max="2814" width="38.36328125" style="39" customWidth="1"/>
    <col min="2815" max="2874" width="7.1796875" style="39" customWidth="1"/>
    <col min="2875" max="2875" width="13.08984375" style="39" customWidth="1"/>
    <col min="2876" max="2876" width="13.81640625" style="39" customWidth="1"/>
    <col min="2877" max="2878" width="10.81640625" style="39" customWidth="1"/>
    <col min="2879" max="2879" width="13.81640625" style="39" customWidth="1"/>
    <col min="2880" max="2880" width="12.81640625" style="39" customWidth="1"/>
    <col min="2881" max="2881" width="14.08984375" style="39" customWidth="1"/>
    <col min="2882" max="2886" width="14.36328125" style="39" customWidth="1"/>
    <col min="2887" max="2887" width="16.36328125" style="39" customWidth="1"/>
    <col min="2888" max="2888" width="12.36328125" style="39" customWidth="1"/>
    <col min="2889" max="3068" width="9.08984375" style="39"/>
    <col min="3069" max="3069" width="3.08984375" style="39" bestFit="1" customWidth="1"/>
    <col min="3070" max="3070" width="38.36328125" style="39" customWidth="1"/>
    <col min="3071" max="3130" width="7.1796875" style="39" customWidth="1"/>
    <col min="3131" max="3131" width="13.08984375" style="39" customWidth="1"/>
    <col min="3132" max="3132" width="13.81640625" style="39" customWidth="1"/>
    <col min="3133" max="3134" width="10.81640625" style="39" customWidth="1"/>
    <col min="3135" max="3135" width="13.81640625" style="39" customWidth="1"/>
    <col min="3136" max="3136" width="12.81640625" style="39" customWidth="1"/>
    <col min="3137" max="3137" width="14.08984375" style="39" customWidth="1"/>
    <col min="3138" max="3142" width="14.36328125" style="39" customWidth="1"/>
    <col min="3143" max="3143" width="16.36328125" style="39" customWidth="1"/>
    <col min="3144" max="3144" width="12.36328125" style="39" customWidth="1"/>
    <col min="3145" max="3324" width="9.08984375" style="39"/>
    <col min="3325" max="3325" width="3.08984375" style="39" bestFit="1" customWidth="1"/>
    <col min="3326" max="3326" width="38.36328125" style="39" customWidth="1"/>
    <col min="3327" max="3386" width="7.1796875" style="39" customWidth="1"/>
    <col min="3387" max="3387" width="13.08984375" style="39" customWidth="1"/>
    <col min="3388" max="3388" width="13.81640625" style="39" customWidth="1"/>
    <col min="3389" max="3390" width="10.81640625" style="39" customWidth="1"/>
    <col min="3391" max="3391" width="13.81640625" style="39" customWidth="1"/>
    <col min="3392" max="3392" width="12.81640625" style="39" customWidth="1"/>
    <col min="3393" max="3393" width="14.08984375" style="39" customWidth="1"/>
    <col min="3394" max="3398" width="14.36328125" style="39" customWidth="1"/>
    <col min="3399" max="3399" width="16.36328125" style="39" customWidth="1"/>
    <col min="3400" max="3400" width="12.36328125" style="39" customWidth="1"/>
    <col min="3401" max="3580" width="9.08984375" style="39"/>
    <col min="3581" max="3581" width="3.08984375" style="39" bestFit="1" customWidth="1"/>
    <col min="3582" max="3582" width="38.36328125" style="39" customWidth="1"/>
    <col min="3583" max="3642" width="7.1796875" style="39" customWidth="1"/>
    <col min="3643" max="3643" width="13.08984375" style="39" customWidth="1"/>
    <col min="3644" max="3644" width="13.81640625" style="39" customWidth="1"/>
    <col min="3645" max="3646" width="10.81640625" style="39" customWidth="1"/>
    <col min="3647" max="3647" width="13.81640625" style="39" customWidth="1"/>
    <col min="3648" max="3648" width="12.81640625" style="39" customWidth="1"/>
    <col min="3649" max="3649" width="14.08984375" style="39" customWidth="1"/>
    <col min="3650" max="3654" width="14.36328125" style="39" customWidth="1"/>
    <col min="3655" max="3655" width="16.36328125" style="39" customWidth="1"/>
    <col min="3656" max="3656" width="12.36328125" style="39" customWidth="1"/>
    <col min="3657" max="3836" width="9.08984375" style="39"/>
    <col min="3837" max="3837" width="3.08984375" style="39" bestFit="1" customWidth="1"/>
    <col min="3838" max="3838" width="38.36328125" style="39" customWidth="1"/>
    <col min="3839" max="3898" width="7.1796875" style="39" customWidth="1"/>
    <col min="3899" max="3899" width="13.08984375" style="39" customWidth="1"/>
    <col min="3900" max="3900" width="13.81640625" style="39" customWidth="1"/>
    <col min="3901" max="3902" width="10.81640625" style="39" customWidth="1"/>
    <col min="3903" max="3903" width="13.81640625" style="39" customWidth="1"/>
    <col min="3904" max="3904" width="12.81640625" style="39" customWidth="1"/>
    <col min="3905" max="3905" width="14.08984375" style="39" customWidth="1"/>
    <col min="3906" max="3910" width="14.36328125" style="39" customWidth="1"/>
    <col min="3911" max="3911" width="16.36328125" style="39" customWidth="1"/>
    <col min="3912" max="3912" width="12.36328125" style="39" customWidth="1"/>
    <col min="3913" max="4092" width="9.08984375" style="39"/>
    <col min="4093" max="4093" width="3.08984375" style="39" bestFit="1" customWidth="1"/>
    <col min="4094" max="4094" width="38.36328125" style="39" customWidth="1"/>
    <col min="4095" max="4154" width="7.1796875" style="39" customWidth="1"/>
    <col min="4155" max="4155" width="13.08984375" style="39" customWidth="1"/>
    <col min="4156" max="4156" width="13.81640625" style="39" customWidth="1"/>
    <col min="4157" max="4158" width="10.81640625" style="39" customWidth="1"/>
    <col min="4159" max="4159" width="13.81640625" style="39" customWidth="1"/>
    <col min="4160" max="4160" width="12.81640625" style="39" customWidth="1"/>
    <col min="4161" max="4161" width="14.08984375" style="39" customWidth="1"/>
    <col min="4162" max="4166" width="14.36328125" style="39" customWidth="1"/>
    <col min="4167" max="4167" width="16.36328125" style="39" customWidth="1"/>
    <col min="4168" max="4168" width="12.36328125" style="39" customWidth="1"/>
    <col min="4169" max="4348" width="9.08984375" style="39"/>
    <col min="4349" max="4349" width="3.08984375" style="39" bestFit="1" customWidth="1"/>
    <col min="4350" max="4350" width="38.36328125" style="39" customWidth="1"/>
    <col min="4351" max="4410" width="7.1796875" style="39" customWidth="1"/>
    <col min="4411" max="4411" width="13.08984375" style="39" customWidth="1"/>
    <col min="4412" max="4412" width="13.81640625" style="39" customWidth="1"/>
    <col min="4413" max="4414" width="10.81640625" style="39" customWidth="1"/>
    <col min="4415" max="4415" width="13.81640625" style="39" customWidth="1"/>
    <col min="4416" max="4416" width="12.81640625" style="39" customWidth="1"/>
    <col min="4417" max="4417" width="14.08984375" style="39" customWidth="1"/>
    <col min="4418" max="4422" width="14.36328125" style="39" customWidth="1"/>
    <col min="4423" max="4423" width="16.36328125" style="39" customWidth="1"/>
    <col min="4424" max="4424" width="12.36328125" style="39" customWidth="1"/>
    <col min="4425" max="4604" width="9.08984375" style="39"/>
    <col min="4605" max="4605" width="3.08984375" style="39" bestFit="1" customWidth="1"/>
    <col min="4606" max="4606" width="38.36328125" style="39" customWidth="1"/>
    <col min="4607" max="4666" width="7.1796875" style="39" customWidth="1"/>
    <col min="4667" max="4667" width="13.08984375" style="39" customWidth="1"/>
    <col min="4668" max="4668" width="13.81640625" style="39" customWidth="1"/>
    <col min="4669" max="4670" width="10.81640625" style="39" customWidth="1"/>
    <col min="4671" max="4671" width="13.81640625" style="39" customWidth="1"/>
    <col min="4672" max="4672" width="12.81640625" style="39" customWidth="1"/>
    <col min="4673" max="4673" width="14.08984375" style="39" customWidth="1"/>
    <col min="4674" max="4678" width="14.36328125" style="39" customWidth="1"/>
    <col min="4679" max="4679" width="16.36328125" style="39" customWidth="1"/>
    <col min="4680" max="4680" width="12.36328125" style="39" customWidth="1"/>
    <col min="4681" max="4860" width="9.08984375" style="39"/>
    <col min="4861" max="4861" width="3.08984375" style="39" bestFit="1" customWidth="1"/>
    <col min="4862" max="4862" width="38.36328125" style="39" customWidth="1"/>
    <col min="4863" max="4922" width="7.1796875" style="39" customWidth="1"/>
    <col min="4923" max="4923" width="13.08984375" style="39" customWidth="1"/>
    <col min="4924" max="4924" width="13.81640625" style="39" customWidth="1"/>
    <col min="4925" max="4926" width="10.81640625" style="39" customWidth="1"/>
    <col min="4927" max="4927" width="13.81640625" style="39" customWidth="1"/>
    <col min="4928" max="4928" width="12.81640625" style="39" customWidth="1"/>
    <col min="4929" max="4929" width="14.08984375" style="39" customWidth="1"/>
    <col min="4930" max="4934" width="14.36328125" style="39" customWidth="1"/>
    <col min="4935" max="4935" width="16.36328125" style="39" customWidth="1"/>
    <col min="4936" max="4936" width="12.36328125" style="39" customWidth="1"/>
    <col min="4937" max="5116" width="9.08984375" style="39"/>
    <col min="5117" max="5117" width="3.08984375" style="39" bestFit="1" customWidth="1"/>
    <col min="5118" max="5118" width="38.36328125" style="39" customWidth="1"/>
    <col min="5119" max="5178" width="7.1796875" style="39" customWidth="1"/>
    <col min="5179" max="5179" width="13.08984375" style="39" customWidth="1"/>
    <col min="5180" max="5180" width="13.81640625" style="39" customWidth="1"/>
    <col min="5181" max="5182" width="10.81640625" style="39" customWidth="1"/>
    <col min="5183" max="5183" width="13.81640625" style="39" customWidth="1"/>
    <col min="5184" max="5184" width="12.81640625" style="39" customWidth="1"/>
    <col min="5185" max="5185" width="14.08984375" style="39" customWidth="1"/>
    <col min="5186" max="5190" width="14.36328125" style="39" customWidth="1"/>
    <col min="5191" max="5191" width="16.36328125" style="39" customWidth="1"/>
    <col min="5192" max="5192" width="12.36328125" style="39" customWidth="1"/>
    <col min="5193" max="5372" width="9.08984375" style="39"/>
    <col min="5373" max="5373" width="3.08984375" style="39" bestFit="1" customWidth="1"/>
    <col min="5374" max="5374" width="38.36328125" style="39" customWidth="1"/>
    <col min="5375" max="5434" width="7.1796875" style="39" customWidth="1"/>
    <col min="5435" max="5435" width="13.08984375" style="39" customWidth="1"/>
    <col min="5436" max="5436" width="13.81640625" style="39" customWidth="1"/>
    <col min="5437" max="5438" width="10.81640625" style="39" customWidth="1"/>
    <col min="5439" max="5439" width="13.81640625" style="39" customWidth="1"/>
    <col min="5440" max="5440" width="12.81640625" style="39" customWidth="1"/>
    <col min="5441" max="5441" width="14.08984375" style="39" customWidth="1"/>
    <col min="5442" max="5446" width="14.36328125" style="39" customWidth="1"/>
    <col min="5447" max="5447" width="16.36328125" style="39" customWidth="1"/>
    <col min="5448" max="5448" width="12.36328125" style="39" customWidth="1"/>
    <col min="5449" max="5628" width="9.08984375" style="39"/>
    <col min="5629" max="5629" width="3.08984375" style="39" bestFit="1" customWidth="1"/>
    <col min="5630" max="5630" width="38.36328125" style="39" customWidth="1"/>
    <col min="5631" max="5690" width="7.1796875" style="39" customWidth="1"/>
    <col min="5691" max="5691" width="13.08984375" style="39" customWidth="1"/>
    <col min="5692" max="5692" width="13.81640625" style="39" customWidth="1"/>
    <col min="5693" max="5694" width="10.81640625" style="39" customWidth="1"/>
    <col min="5695" max="5695" width="13.81640625" style="39" customWidth="1"/>
    <col min="5696" max="5696" width="12.81640625" style="39" customWidth="1"/>
    <col min="5697" max="5697" width="14.08984375" style="39" customWidth="1"/>
    <col min="5698" max="5702" width="14.36328125" style="39" customWidth="1"/>
    <col min="5703" max="5703" width="16.36328125" style="39" customWidth="1"/>
    <col min="5704" max="5704" width="12.36328125" style="39" customWidth="1"/>
    <col min="5705" max="5884" width="9.08984375" style="39"/>
    <col min="5885" max="5885" width="3.08984375" style="39" bestFit="1" customWidth="1"/>
    <col min="5886" max="5886" width="38.36328125" style="39" customWidth="1"/>
    <col min="5887" max="5946" width="7.1796875" style="39" customWidth="1"/>
    <col min="5947" max="5947" width="13.08984375" style="39" customWidth="1"/>
    <col min="5948" max="5948" width="13.81640625" style="39" customWidth="1"/>
    <col min="5949" max="5950" width="10.81640625" style="39" customWidth="1"/>
    <col min="5951" max="5951" width="13.81640625" style="39" customWidth="1"/>
    <col min="5952" max="5952" width="12.81640625" style="39" customWidth="1"/>
    <col min="5953" max="5953" width="14.08984375" style="39" customWidth="1"/>
    <col min="5954" max="5958" width="14.36328125" style="39" customWidth="1"/>
    <col min="5959" max="5959" width="16.36328125" style="39" customWidth="1"/>
    <col min="5960" max="5960" width="12.36328125" style="39" customWidth="1"/>
    <col min="5961" max="6140" width="9.08984375" style="39"/>
    <col min="6141" max="6141" width="3.08984375" style="39" bestFit="1" customWidth="1"/>
    <col min="6142" max="6142" width="38.36328125" style="39" customWidth="1"/>
    <col min="6143" max="6202" width="7.1796875" style="39" customWidth="1"/>
    <col min="6203" max="6203" width="13.08984375" style="39" customWidth="1"/>
    <col min="6204" max="6204" width="13.81640625" style="39" customWidth="1"/>
    <col min="6205" max="6206" width="10.81640625" style="39" customWidth="1"/>
    <col min="6207" max="6207" width="13.81640625" style="39" customWidth="1"/>
    <col min="6208" max="6208" width="12.81640625" style="39" customWidth="1"/>
    <col min="6209" max="6209" width="14.08984375" style="39" customWidth="1"/>
    <col min="6210" max="6214" width="14.36328125" style="39" customWidth="1"/>
    <col min="6215" max="6215" width="16.36328125" style="39" customWidth="1"/>
    <col min="6216" max="6216" width="12.36328125" style="39" customWidth="1"/>
    <col min="6217" max="6396" width="9.08984375" style="39"/>
    <col min="6397" max="6397" width="3.08984375" style="39" bestFit="1" customWidth="1"/>
    <col min="6398" max="6398" width="38.36328125" style="39" customWidth="1"/>
    <col min="6399" max="6458" width="7.1796875" style="39" customWidth="1"/>
    <col min="6459" max="6459" width="13.08984375" style="39" customWidth="1"/>
    <col min="6460" max="6460" width="13.81640625" style="39" customWidth="1"/>
    <col min="6461" max="6462" width="10.81640625" style="39" customWidth="1"/>
    <col min="6463" max="6463" width="13.81640625" style="39" customWidth="1"/>
    <col min="6464" max="6464" width="12.81640625" style="39" customWidth="1"/>
    <col min="6465" max="6465" width="14.08984375" style="39" customWidth="1"/>
    <col min="6466" max="6470" width="14.36328125" style="39" customWidth="1"/>
    <col min="6471" max="6471" width="16.36328125" style="39" customWidth="1"/>
    <col min="6472" max="6472" width="12.36328125" style="39" customWidth="1"/>
    <col min="6473" max="6652" width="9.08984375" style="39"/>
    <col min="6653" max="6653" width="3.08984375" style="39" bestFit="1" customWidth="1"/>
    <col min="6654" max="6654" width="38.36328125" style="39" customWidth="1"/>
    <col min="6655" max="6714" width="7.1796875" style="39" customWidth="1"/>
    <col min="6715" max="6715" width="13.08984375" style="39" customWidth="1"/>
    <col min="6716" max="6716" width="13.81640625" style="39" customWidth="1"/>
    <col min="6717" max="6718" width="10.81640625" style="39" customWidth="1"/>
    <col min="6719" max="6719" width="13.81640625" style="39" customWidth="1"/>
    <col min="6720" max="6720" width="12.81640625" style="39" customWidth="1"/>
    <col min="6721" max="6721" width="14.08984375" style="39" customWidth="1"/>
    <col min="6722" max="6726" width="14.36328125" style="39" customWidth="1"/>
    <col min="6727" max="6727" width="16.36328125" style="39" customWidth="1"/>
    <col min="6728" max="6728" width="12.36328125" style="39" customWidth="1"/>
    <col min="6729" max="6908" width="9.08984375" style="39"/>
    <col min="6909" max="6909" width="3.08984375" style="39" bestFit="1" customWidth="1"/>
    <col min="6910" max="6910" width="38.36328125" style="39" customWidth="1"/>
    <col min="6911" max="6970" width="7.1796875" style="39" customWidth="1"/>
    <col min="6971" max="6971" width="13.08984375" style="39" customWidth="1"/>
    <col min="6972" max="6972" width="13.81640625" style="39" customWidth="1"/>
    <col min="6973" max="6974" width="10.81640625" style="39" customWidth="1"/>
    <col min="6975" max="6975" width="13.81640625" style="39" customWidth="1"/>
    <col min="6976" max="6976" width="12.81640625" style="39" customWidth="1"/>
    <col min="6977" max="6977" width="14.08984375" style="39" customWidth="1"/>
    <col min="6978" max="6982" width="14.36328125" style="39" customWidth="1"/>
    <col min="6983" max="6983" width="16.36328125" style="39" customWidth="1"/>
    <col min="6984" max="6984" width="12.36328125" style="39" customWidth="1"/>
    <col min="6985" max="7164" width="9.08984375" style="39"/>
    <col min="7165" max="7165" width="3.08984375" style="39" bestFit="1" customWidth="1"/>
    <col min="7166" max="7166" width="38.36328125" style="39" customWidth="1"/>
    <col min="7167" max="7226" width="7.1796875" style="39" customWidth="1"/>
    <col min="7227" max="7227" width="13.08984375" style="39" customWidth="1"/>
    <col min="7228" max="7228" width="13.81640625" style="39" customWidth="1"/>
    <col min="7229" max="7230" width="10.81640625" style="39" customWidth="1"/>
    <col min="7231" max="7231" width="13.81640625" style="39" customWidth="1"/>
    <col min="7232" max="7232" width="12.81640625" style="39" customWidth="1"/>
    <col min="7233" max="7233" width="14.08984375" style="39" customWidth="1"/>
    <col min="7234" max="7238" width="14.36328125" style="39" customWidth="1"/>
    <col min="7239" max="7239" width="16.36328125" style="39" customWidth="1"/>
    <col min="7240" max="7240" width="12.36328125" style="39" customWidth="1"/>
    <col min="7241" max="7420" width="9.08984375" style="39"/>
    <col min="7421" max="7421" width="3.08984375" style="39" bestFit="1" customWidth="1"/>
    <col min="7422" max="7422" width="38.36328125" style="39" customWidth="1"/>
    <col min="7423" max="7482" width="7.1796875" style="39" customWidth="1"/>
    <col min="7483" max="7483" width="13.08984375" style="39" customWidth="1"/>
    <col min="7484" max="7484" width="13.81640625" style="39" customWidth="1"/>
    <col min="7485" max="7486" width="10.81640625" style="39" customWidth="1"/>
    <col min="7487" max="7487" width="13.81640625" style="39" customWidth="1"/>
    <col min="7488" max="7488" width="12.81640625" style="39" customWidth="1"/>
    <col min="7489" max="7489" width="14.08984375" style="39" customWidth="1"/>
    <col min="7490" max="7494" width="14.36328125" style="39" customWidth="1"/>
    <col min="7495" max="7495" width="16.36328125" style="39" customWidth="1"/>
    <col min="7496" max="7496" width="12.36328125" style="39" customWidth="1"/>
    <col min="7497" max="7676" width="9.08984375" style="39"/>
    <col min="7677" max="7677" width="3.08984375" style="39" bestFit="1" customWidth="1"/>
    <col min="7678" max="7678" width="38.36328125" style="39" customWidth="1"/>
    <col min="7679" max="7738" width="7.1796875" style="39" customWidth="1"/>
    <col min="7739" max="7739" width="13.08984375" style="39" customWidth="1"/>
    <col min="7740" max="7740" width="13.81640625" style="39" customWidth="1"/>
    <col min="7741" max="7742" width="10.81640625" style="39" customWidth="1"/>
    <col min="7743" max="7743" width="13.81640625" style="39" customWidth="1"/>
    <col min="7744" max="7744" width="12.81640625" style="39" customWidth="1"/>
    <col min="7745" max="7745" width="14.08984375" style="39" customWidth="1"/>
    <col min="7746" max="7750" width="14.36328125" style="39" customWidth="1"/>
    <col min="7751" max="7751" width="16.36328125" style="39" customWidth="1"/>
    <col min="7752" max="7752" width="12.36328125" style="39" customWidth="1"/>
    <col min="7753" max="7932" width="9.08984375" style="39"/>
    <col min="7933" max="7933" width="3.08984375" style="39" bestFit="1" customWidth="1"/>
    <col min="7934" max="7934" width="38.36328125" style="39" customWidth="1"/>
    <col min="7935" max="7994" width="7.1796875" style="39" customWidth="1"/>
    <col min="7995" max="7995" width="13.08984375" style="39" customWidth="1"/>
    <col min="7996" max="7996" width="13.81640625" style="39" customWidth="1"/>
    <col min="7997" max="7998" width="10.81640625" style="39" customWidth="1"/>
    <col min="7999" max="7999" width="13.81640625" style="39" customWidth="1"/>
    <col min="8000" max="8000" width="12.81640625" style="39" customWidth="1"/>
    <col min="8001" max="8001" width="14.08984375" style="39" customWidth="1"/>
    <col min="8002" max="8006" width="14.36328125" style="39" customWidth="1"/>
    <col min="8007" max="8007" width="16.36328125" style="39" customWidth="1"/>
    <col min="8008" max="8008" width="12.36328125" style="39" customWidth="1"/>
    <col min="8009" max="8188" width="9.08984375" style="39"/>
    <col min="8189" max="8189" width="3.08984375" style="39" bestFit="1" customWidth="1"/>
    <col min="8190" max="8190" width="38.36328125" style="39" customWidth="1"/>
    <col min="8191" max="8250" width="7.1796875" style="39" customWidth="1"/>
    <col min="8251" max="8251" width="13.08984375" style="39" customWidth="1"/>
    <col min="8252" max="8252" width="13.81640625" style="39" customWidth="1"/>
    <col min="8253" max="8254" width="10.81640625" style="39" customWidth="1"/>
    <col min="8255" max="8255" width="13.81640625" style="39" customWidth="1"/>
    <col min="8256" max="8256" width="12.81640625" style="39" customWidth="1"/>
    <col min="8257" max="8257" width="14.08984375" style="39" customWidth="1"/>
    <col min="8258" max="8262" width="14.36328125" style="39" customWidth="1"/>
    <col min="8263" max="8263" width="16.36328125" style="39" customWidth="1"/>
    <col min="8264" max="8264" width="12.36328125" style="39" customWidth="1"/>
    <col min="8265" max="8444" width="9.08984375" style="39"/>
    <col min="8445" max="8445" width="3.08984375" style="39" bestFit="1" customWidth="1"/>
    <col min="8446" max="8446" width="38.36328125" style="39" customWidth="1"/>
    <col min="8447" max="8506" width="7.1796875" style="39" customWidth="1"/>
    <col min="8507" max="8507" width="13.08984375" style="39" customWidth="1"/>
    <col min="8508" max="8508" width="13.81640625" style="39" customWidth="1"/>
    <col min="8509" max="8510" width="10.81640625" style="39" customWidth="1"/>
    <col min="8511" max="8511" width="13.81640625" style="39" customWidth="1"/>
    <col min="8512" max="8512" width="12.81640625" style="39" customWidth="1"/>
    <col min="8513" max="8513" width="14.08984375" style="39" customWidth="1"/>
    <col min="8514" max="8518" width="14.36328125" style="39" customWidth="1"/>
    <col min="8519" max="8519" width="16.36328125" style="39" customWidth="1"/>
    <col min="8520" max="8520" width="12.36328125" style="39" customWidth="1"/>
    <col min="8521" max="8700" width="9.08984375" style="39"/>
    <col min="8701" max="8701" width="3.08984375" style="39" bestFit="1" customWidth="1"/>
    <col min="8702" max="8702" width="38.36328125" style="39" customWidth="1"/>
    <col min="8703" max="8762" width="7.1796875" style="39" customWidth="1"/>
    <col min="8763" max="8763" width="13.08984375" style="39" customWidth="1"/>
    <col min="8764" max="8764" width="13.81640625" style="39" customWidth="1"/>
    <col min="8765" max="8766" width="10.81640625" style="39" customWidth="1"/>
    <col min="8767" max="8767" width="13.81640625" style="39" customWidth="1"/>
    <col min="8768" max="8768" width="12.81640625" style="39" customWidth="1"/>
    <col min="8769" max="8769" width="14.08984375" style="39" customWidth="1"/>
    <col min="8770" max="8774" width="14.36328125" style="39" customWidth="1"/>
    <col min="8775" max="8775" width="16.36328125" style="39" customWidth="1"/>
    <col min="8776" max="8776" width="12.36328125" style="39" customWidth="1"/>
    <col min="8777" max="8956" width="9.08984375" style="39"/>
    <col min="8957" max="8957" width="3.08984375" style="39" bestFit="1" customWidth="1"/>
    <col min="8958" max="8958" width="38.36328125" style="39" customWidth="1"/>
    <col min="8959" max="9018" width="7.1796875" style="39" customWidth="1"/>
    <col min="9019" max="9019" width="13.08984375" style="39" customWidth="1"/>
    <col min="9020" max="9020" width="13.81640625" style="39" customWidth="1"/>
    <col min="9021" max="9022" width="10.81640625" style="39" customWidth="1"/>
    <col min="9023" max="9023" width="13.81640625" style="39" customWidth="1"/>
    <col min="9024" max="9024" width="12.81640625" style="39" customWidth="1"/>
    <col min="9025" max="9025" width="14.08984375" style="39" customWidth="1"/>
    <col min="9026" max="9030" width="14.36328125" style="39" customWidth="1"/>
    <col min="9031" max="9031" width="16.36328125" style="39" customWidth="1"/>
    <col min="9032" max="9032" width="12.36328125" style="39" customWidth="1"/>
    <col min="9033" max="9212" width="9.08984375" style="39"/>
    <col min="9213" max="9213" width="3.08984375" style="39" bestFit="1" customWidth="1"/>
    <col min="9214" max="9214" width="38.36328125" style="39" customWidth="1"/>
    <col min="9215" max="9274" width="7.1796875" style="39" customWidth="1"/>
    <col min="9275" max="9275" width="13.08984375" style="39" customWidth="1"/>
    <col min="9276" max="9276" width="13.81640625" style="39" customWidth="1"/>
    <col min="9277" max="9278" width="10.81640625" style="39" customWidth="1"/>
    <col min="9279" max="9279" width="13.81640625" style="39" customWidth="1"/>
    <col min="9280" max="9280" width="12.81640625" style="39" customWidth="1"/>
    <col min="9281" max="9281" width="14.08984375" style="39" customWidth="1"/>
    <col min="9282" max="9286" width="14.36328125" style="39" customWidth="1"/>
    <col min="9287" max="9287" width="16.36328125" style="39" customWidth="1"/>
    <col min="9288" max="9288" width="12.36328125" style="39" customWidth="1"/>
    <col min="9289" max="9468" width="9.08984375" style="39"/>
    <col min="9469" max="9469" width="3.08984375" style="39" bestFit="1" customWidth="1"/>
    <col min="9470" max="9470" width="38.36328125" style="39" customWidth="1"/>
    <col min="9471" max="9530" width="7.1796875" style="39" customWidth="1"/>
    <col min="9531" max="9531" width="13.08984375" style="39" customWidth="1"/>
    <col min="9532" max="9532" width="13.81640625" style="39" customWidth="1"/>
    <col min="9533" max="9534" width="10.81640625" style="39" customWidth="1"/>
    <col min="9535" max="9535" width="13.81640625" style="39" customWidth="1"/>
    <col min="9536" max="9536" width="12.81640625" style="39" customWidth="1"/>
    <col min="9537" max="9537" width="14.08984375" style="39" customWidth="1"/>
    <col min="9538" max="9542" width="14.36328125" style="39" customWidth="1"/>
    <col min="9543" max="9543" width="16.36328125" style="39" customWidth="1"/>
    <col min="9544" max="9544" width="12.36328125" style="39" customWidth="1"/>
    <col min="9545" max="9724" width="9.08984375" style="39"/>
    <col min="9725" max="9725" width="3.08984375" style="39" bestFit="1" customWidth="1"/>
    <col min="9726" max="9726" width="38.36328125" style="39" customWidth="1"/>
    <col min="9727" max="9786" width="7.1796875" style="39" customWidth="1"/>
    <col min="9787" max="9787" width="13.08984375" style="39" customWidth="1"/>
    <col min="9788" max="9788" width="13.81640625" style="39" customWidth="1"/>
    <col min="9789" max="9790" width="10.81640625" style="39" customWidth="1"/>
    <col min="9791" max="9791" width="13.81640625" style="39" customWidth="1"/>
    <col min="9792" max="9792" width="12.81640625" style="39" customWidth="1"/>
    <col min="9793" max="9793" width="14.08984375" style="39" customWidth="1"/>
    <col min="9794" max="9798" width="14.36328125" style="39" customWidth="1"/>
    <col min="9799" max="9799" width="16.36328125" style="39" customWidth="1"/>
    <col min="9800" max="9800" width="12.36328125" style="39" customWidth="1"/>
    <col min="9801" max="9980" width="9.08984375" style="39"/>
    <col min="9981" max="9981" width="3.08984375" style="39" bestFit="1" customWidth="1"/>
    <col min="9982" max="9982" width="38.36328125" style="39" customWidth="1"/>
    <col min="9983" max="10042" width="7.1796875" style="39" customWidth="1"/>
    <col min="10043" max="10043" width="13.08984375" style="39" customWidth="1"/>
    <col min="10044" max="10044" width="13.81640625" style="39" customWidth="1"/>
    <col min="10045" max="10046" width="10.81640625" style="39" customWidth="1"/>
    <col min="10047" max="10047" width="13.81640625" style="39" customWidth="1"/>
    <col min="10048" max="10048" width="12.81640625" style="39" customWidth="1"/>
    <col min="10049" max="10049" width="14.08984375" style="39" customWidth="1"/>
    <col min="10050" max="10054" width="14.36328125" style="39" customWidth="1"/>
    <col min="10055" max="10055" width="16.36328125" style="39" customWidth="1"/>
    <col min="10056" max="10056" width="12.36328125" style="39" customWidth="1"/>
    <col min="10057" max="10236" width="9.08984375" style="39"/>
    <col min="10237" max="10237" width="3.08984375" style="39" bestFit="1" customWidth="1"/>
    <col min="10238" max="10238" width="38.36328125" style="39" customWidth="1"/>
    <col min="10239" max="10298" width="7.1796875" style="39" customWidth="1"/>
    <col min="10299" max="10299" width="13.08984375" style="39" customWidth="1"/>
    <col min="10300" max="10300" width="13.81640625" style="39" customWidth="1"/>
    <col min="10301" max="10302" width="10.81640625" style="39" customWidth="1"/>
    <col min="10303" max="10303" width="13.81640625" style="39" customWidth="1"/>
    <col min="10304" max="10304" width="12.81640625" style="39" customWidth="1"/>
    <col min="10305" max="10305" width="14.08984375" style="39" customWidth="1"/>
    <col min="10306" max="10310" width="14.36328125" style="39" customWidth="1"/>
    <col min="10311" max="10311" width="16.36328125" style="39" customWidth="1"/>
    <col min="10312" max="10312" width="12.36328125" style="39" customWidth="1"/>
    <col min="10313" max="10492" width="9.08984375" style="39"/>
    <col min="10493" max="10493" width="3.08984375" style="39" bestFit="1" customWidth="1"/>
    <col min="10494" max="10494" width="38.36328125" style="39" customWidth="1"/>
    <col min="10495" max="10554" width="7.1796875" style="39" customWidth="1"/>
    <col min="10555" max="10555" width="13.08984375" style="39" customWidth="1"/>
    <col min="10556" max="10556" width="13.81640625" style="39" customWidth="1"/>
    <col min="10557" max="10558" width="10.81640625" style="39" customWidth="1"/>
    <col min="10559" max="10559" width="13.81640625" style="39" customWidth="1"/>
    <col min="10560" max="10560" width="12.81640625" style="39" customWidth="1"/>
    <col min="10561" max="10561" width="14.08984375" style="39" customWidth="1"/>
    <col min="10562" max="10566" width="14.36328125" style="39" customWidth="1"/>
    <col min="10567" max="10567" width="16.36328125" style="39" customWidth="1"/>
    <col min="10568" max="10568" width="12.36328125" style="39" customWidth="1"/>
    <col min="10569" max="10748" width="9.08984375" style="39"/>
    <col min="10749" max="10749" width="3.08984375" style="39" bestFit="1" customWidth="1"/>
    <col min="10750" max="10750" width="38.36328125" style="39" customWidth="1"/>
    <col min="10751" max="10810" width="7.1796875" style="39" customWidth="1"/>
    <col min="10811" max="10811" width="13.08984375" style="39" customWidth="1"/>
    <col min="10812" max="10812" width="13.81640625" style="39" customWidth="1"/>
    <col min="10813" max="10814" width="10.81640625" style="39" customWidth="1"/>
    <col min="10815" max="10815" width="13.81640625" style="39" customWidth="1"/>
    <col min="10816" max="10816" width="12.81640625" style="39" customWidth="1"/>
    <col min="10817" max="10817" width="14.08984375" style="39" customWidth="1"/>
    <col min="10818" max="10822" width="14.36328125" style="39" customWidth="1"/>
    <col min="10823" max="10823" width="16.36328125" style="39" customWidth="1"/>
    <col min="10824" max="10824" width="12.36328125" style="39" customWidth="1"/>
    <col min="10825" max="11004" width="9.08984375" style="39"/>
    <col min="11005" max="11005" width="3.08984375" style="39" bestFit="1" customWidth="1"/>
    <col min="11006" max="11006" width="38.36328125" style="39" customWidth="1"/>
    <col min="11007" max="11066" width="7.1796875" style="39" customWidth="1"/>
    <col min="11067" max="11067" width="13.08984375" style="39" customWidth="1"/>
    <col min="11068" max="11068" width="13.81640625" style="39" customWidth="1"/>
    <col min="11069" max="11070" width="10.81640625" style="39" customWidth="1"/>
    <col min="11071" max="11071" width="13.81640625" style="39" customWidth="1"/>
    <col min="11072" max="11072" width="12.81640625" style="39" customWidth="1"/>
    <col min="11073" max="11073" width="14.08984375" style="39" customWidth="1"/>
    <col min="11074" max="11078" width="14.36328125" style="39" customWidth="1"/>
    <col min="11079" max="11079" width="16.36328125" style="39" customWidth="1"/>
    <col min="11080" max="11080" width="12.36328125" style="39" customWidth="1"/>
    <col min="11081" max="11260" width="9.08984375" style="39"/>
    <col min="11261" max="11261" width="3.08984375" style="39" bestFit="1" customWidth="1"/>
    <col min="11262" max="11262" width="38.36328125" style="39" customWidth="1"/>
    <col min="11263" max="11322" width="7.1796875" style="39" customWidth="1"/>
    <col min="11323" max="11323" width="13.08984375" style="39" customWidth="1"/>
    <col min="11324" max="11324" width="13.81640625" style="39" customWidth="1"/>
    <col min="11325" max="11326" width="10.81640625" style="39" customWidth="1"/>
    <col min="11327" max="11327" width="13.81640625" style="39" customWidth="1"/>
    <col min="11328" max="11328" width="12.81640625" style="39" customWidth="1"/>
    <col min="11329" max="11329" width="14.08984375" style="39" customWidth="1"/>
    <col min="11330" max="11334" width="14.36328125" style="39" customWidth="1"/>
    <col min="11335" max="11335" width="16.36328125" style="39" customWidth="1"/>
    <col min="11336" max="11336" width="12.36328125" style="39" customWidth="1"/>
    <col min="11337" max="11516" width="9.08984375" style="39"/>
    <col min="11517" max="11517" width="3.08984375" style="39" bestFit="1" customWidth="1"/>
    <col min="11518" max="11518" width="38.36328125" style="39" customWidth="1"/>
    <col min="11519" max="11578" width="7.1796875" style="39" customWidth="1"/>
    <col min="11579" max="11579" width="13.08984375" style="39" customWidth="1"/>
    <col min="11580" max="11580" width="13.81640625" style="39" customWidth="1"/>
    <col min="11581" max="11582" width="10.81640625" style="39" customWidth="1"/>
    <col min="11583" max="11583" width="13.81640625" style="39" customWidth="1"/>
    <col min="11584" max="11584" width="12.81640625" style="39" customWidth="1"/>
    <col min="11585" max="11585" width="14.08984375" style="39" customWidth="1"/>
    <col min="11586" max="11590" width="14.36328125" style="39" customWidth="1"/>
    <col min="11591" max="11591" width="16.36328125" style="39" customWidth="1"/>
    <col min="11592" max="11592" width="12.36328125" style="39" customWidth="1"/>
    <col min="11593" max="11772" width="9.08984375" style="39"/>
    <col min="11773" max="11773" width="3.08984375" style="39" bestFit="1" customWidth="1"/>
    <col min="11774" max="11774" width="38.36328125" style="39" customWidth="1"/>
    <col min="11775" max="11834" width="7.1796875" style="39" customWidth="1"/>
    <col min="11835" max="11835" width="13.08984375" style="39" customWidth="1"/>
    <col min="11836" max="11836" width="13.81640625" style="39" customWidth="1"/>
    <col min="11837" max="11838" width="10.81640625" style="39" customWidth="1"/>
    <col min="11839" max="11839" width="13.81640625" style="39" customWidth="1"/>
    <col min="11840" max="11840" width="12.81640625" style="39" customWidth="1"/>
    <col min="11841" max="11841" width="14.08984375" style="39" customWidth="1"/>
    <col min="11842" max="11846" width="14.36328125" style="39" customWidth="1"/>
    <col min="11847" max="11847" width="16.36328125" style="39" customWidth="1"/>
    <col min="11848" max="11848" width="12.36328125" style="39" customWidth="1"/>
    <col min="11849" max="12028" width="9.08984375" style="39"/>
    <col min="12029" max="12029" width="3.08984375" style="39" bestFit="1" customWidth="1"/>
    <col min="12030" max="12030" width="38.36328125" style="39" customWidth="1"/>
    <col min="12031" max="12090" width="7.1796875" style="39" customWidth="1"/>
    <col min="12091" max="12091" width="13.08984375" style="39" customWidth="1"/>
    <col min="12092" max="12092" width="13.81640625" style="39" customWidth="1"/>
    <col min="12093" max="12094" width="10.81640625" style="39" customWidth="1"/>
    <col min="12095" max="12095" width="13.81640625" style="39" customWidth="1"/>
    <col min="12096" max="12096" width="12.81640625" style="39" customWidth="1"/>
    <col min="12097" max="12097" width="14.08984375" style="39" customWidth="1"/>
    <col min="12098" max="12102" width="14.36328125" style="39" customWidth="1"/>
    <col min="12103" max="12103" width="16.36328125" style="39" customWidth="1"/>
    <col min="12104" max="12104" width="12.36328125" style="39" customWidth="1"/>
    <col min="12105" max="12284" width="9.08984375" style="39"/>
    <col min="12285" max="12285" width="3.08984375" style="39" bestFit="1" customWidth="1"/>
    <col min="12286" max="12286" width="38.36328125" style="39" customWidth="1"/>
    <col min="12287" max="12346" width="7.1796875" style="39" customWidth="1"/>
    <col min="12347" max="12347" width="13.08984375" style="39" customWidth="1"/>
    <col min="12348" max="12348" width="13.81640625" style="39" customWidth="1"/>
    <col min="12349" max="12350" width="10.81640625" style="39" customWidth="1"/>
    <col min="12351" max="12351" width="13.81640625" style="39" customWidth="1"/>
    <col min="12352" max="12352" width="12.81640625" style="39" customWidth="1"/>
    <col min="12353" max="12353" width="14.08984375" style="39" customWidth="1"/>
    <col min="12354" max="12358" width="14.36328125" style="39" customWidth="1"/>
    <col min="12359" max="12359" width="16.36328125" style="39" customWidth="1"/>
    <col min="12360" max="12360" width="12.36328125" style="39" customWidth="1"/>
    <col min="12361" max="12540" width="9.08984375" style="39"/>
    <col min="12541" max="12541" width="3.08984375" style="39" bestFit="1" customWidth="1"/>
    <col min="12542" max="12542" width="38.36328125" style="39" customWidth="1"/>
    <col min="12543" max="12602" width="7.1796875" style="39" customWidth="1"/>
    <col min="12603" max="12603" width="13.08984375" style="39" customWidth="1"/>
    <col min="12604" max="12604" width="13.81640625" style="39" customWidth="1"/>
    <col min="12605" max="12606" width="10.81640625" style="39" customWidth="1"/>
    <col min="12607" max="12607" width="13.81640625" style="39" customWidth="1"/>
    <col min="12608" max="12608" width="12.81640625" style="39" customWidth="1"/>
    <col min="12609" max="12609" width="14.08984375" style="39" customWidth="1"/>
    <col min="12610" max="12614" width="14.36328125" style="39" customWidth="1"/>
    <col min="12615" max="12615" width="16.36328125" style="39" customWidth="1"/>
    <col min="12616" max="12616" width="12.36328125" style="39" customWidth="1"/>
    <col min="12617" max="12796" width="9.08984375" style="39"/>
    <col min="12797" max="12797" width="3.08984375" style="39" bestFit="1" customWidth="1"/>
    <col min="12798" max="12798" width="38.36328125" style="39" customWidth="1"/>
    <col min="12799" max="12858" width="7.1796875" style="39" customWidth="1"/>
    <col min="12859" max="12859" width="13.08984375" style="39" customWidth="1"/>
    <col min="12860" max="12860" width="13.81640625" style="39" customWidth="1"/>
    <col min="12861" max="12862" width="10.81640625" style="39" customWidth="1"/>
    <col min="12863" max="12863" width="13.81640625" style="39" customWidth="1"/>
    <col min="12864" max="12864" width="12.81640625" style="39" customWidth="1"/>
    <col min="12865" max="12865" width="14.08984375" style="39" customWidth="1"/>
    <col min="12866" max="12870" width="14.36328125" style="39" customWidth="1"/>
    <col min="12871" max="12871" width="16.36328125" style="39" customWidth="1"/>
    <col min="12872" max="12872" width="12.36328125" style="39" customWidth="1"/>
    <col min="12873" max="13052" width="9.08984375" style="39"/>
    <col min="13053" max="13053" width="3.08984375" style="39" bestFit="1" customWidth="1"/>
    <col min="13054" max="13054" width="38.36328125" style="39" customWidth="1"/>
    <col min="13055" max="13114" width="7.1796875" style="39" customWidth="1"/>
    <col min="13115" max="13115" width="13.08984375" style="39" customWidth="1"/>
    <col min="13116" max="13116" width="13.81640625" style="39" customWidth="1"/>
    <col min="13117" max="13118" width="10.81640625" style="39" customWidth="1"/>
    <col min="13119" max="13119" width="13.81640625" style="39" customWidth="1"/>
    <col min="13120" max="13120" width="12.81640625" style="39" customWidth="1"/>
    <col min="13121" max="13121" width="14.08984375" style="39" customWidth="1"/>
    <col min="13122" max="13126" width="14.36328125" style="39" customWidth="1"/>
    <col min="13127" max="13127" width="16.36328125" style="39" customWidth="1"/>
    <col min="13128" max="13128" width="12.36328125" style="39" customWidth="1"/>
    <col min="13129" max="13308" width="9.08984375" style="39"/>
    <col min="13309" max="13309" width="3.08984375" style="39" bestFit="1" customWidth="1"/>
    <col min="13310" max="13310" width="38.36328125" style="39" customWidth="1"/>
    <col min="13311" max="13370" width="7.1796875" style="39" customWidth="1"/>
    <col min="13371" max="13371" width="13.08984375" style="39" customWidth="1"/>
    <col min="13372" max="13372" width="13.81640625" style="39" customWidth="1"/>
    <col min="13373" max="13374" width="10.81640625" style="39" customWidth="1"/>
    <col min="13375" max="13375" width="13.81640625" style="39" customWidth="1"/>
    <col min="13376" max="13376" width="12.81640625" style="39" customWidth="1"/>
    <col min="13377" max="13377" width="14.08984375" style="39" customWidth="1"/>
    <col min="13378" max="13382" width="14.36328125" style="39" customWidth="1"/>
    <col min="13383" max="13383" width="16.36328125" style="39" customWidth="1"/>
    <col min="13384" max="13384" width="12.36328125" style="39" customWidth="1"/>
    <col min="13385" max="13564" width="9.08984375" style="39"/>
    <col min="13565" max="13565" width="3.08984375" style="39" bestFit="1" customWidth="1"/>
    <col min="13566" max="13566" width="38.36328125" style="39" customWidth="1"/>
    <col min="13567" max="13626" width="7.1796875" style="39" customWidth="1"/>
    <col min="13627" max="13627" width="13.08984375" style="39" customWidth="1"/>
    <col min="13628" max="13628" width="13.81640625" style="39" customWidth="1"/>
    <col min="13629" max="13630" width="10.81640625" style="39" customWidth="1"/>
    <col min="13631" max="13631" width="13.81640625" style="39" customWidth="1"/>
    <col min="13632" max="13632" width="12.81640625" style="39" customWidth="1"/>
    <col min="13633" max="13633" width="14.08984375" style="39" customWidth="1"/>
    <col min="13634" max="13638" width="14.36328125" style="39" customWidth="1"/>
    <col min="13639" max="13639" width="16.36328125" style="39" customWidth="1"/>
    <col min="13640" max="13640" width="12.36328125" style="39" customWidth="1"/>
    <col min="13641" max="13820" width="9.08984375" style="39"/>
    <col min="13821" max="13821" width="3.08984375" style="39" bestFit="1" customWidth="1"/>
    <col min="13822" max="13822" width="38.36328125" style="39" customWidth="1"/>
    <col min="13823" max="13882" width="7.1796875" style="39" customWidth="1"/>
    <col min="13883" max="13883" width="13.08984375" style="39" customWidth="1"/>
    <col min="13884" max="13884" width="13.81640625" style="39" customWidth="1"/>
    <col min="13885" max="13886" width="10.81640625" style="39" customWidth="1"/>
    <col min="13887" max="13887" width="13.81640625" style="39" customWidth="1"/>
    <col min="13888" max="13888" width="12.81640625" style="39" customWidth="1"/>
    <col min="13889" max="13889" width="14.08984375" style="39" customWidth="1"/>
    <col min="13890" max="13894" width="14.36328125" style="39" customWidth="1"/>
    <col min="13895" max="13895" width="16.36328125" style="39" customWidth="1"/>
    <col min="13896" max="13896" width="12.36328125" style="39" customWidth="1"/>
    <col min="13897" max="14076" width="9.08984375" style="39"/>
    <col min="14077" max="14077" width="3.08984375" style="39" bestFit="1" customWidth="1"/>
    <col min="14078" max="14078" width="38.36328125" style="39" customWidth="1"/>
    <col min="14079" max="14138" width="7.1796875" style="39" customWidth="1"/>
    <col min="14139" max="14139" width="13.08984375" style="39" customWidth="1"/>
    <col min="14140" max="14140" width="13.81640625" style="39" customWidth="1"/>
    <col min="14141" max="14142" width="10.81640625" style="39" customWidth="1"/>
    <col min="14143" max="14143" width="13.81640625" style="39" customWidth="1"/>
    <col min="14144" max="14144" width="12.81640625" style="39" customWidth="1"/>
    <col min="14145" max="14145" width="14.08984375" style="39" customWidth="1"/>
    <col min="14146" max="14150" width="14.36328125" style="39" customWidth="1"/>
    <col min="14151" max="14151" width="16.36328125" style="39" customWidth="1"/>
    <col min="14152" max="14152" width="12.36328125" style="39" customWidth="1"/>
    <col min="14153" max="14332" width="9.08984375" style="39"/>
    <col min="14333" max="14333" width="3.08984375" style="39" bestFit="1" customWidth="1"/>
    <col min="14334" max="14334" width="38.36328125" style="39" customWidth="1"/>
    <col min="14335" max="14394" width="7.1796875" style="39" customWidth="1"/>
    <col min="14395" max="14395" width="13.08984375" style="39" customWidth="1"/>
    <col min="14396" max="14396" width="13.81640625" style="39" customWidth="1"/>
    <col min="14397" max="14398" width="10.81640625" style="39" customWidth="1"/>
    <col min="14399" max="14399" width="13.81640625" style="39" customWidth="1"/>
    <col min="14400" max="14400" width="12.81640625" style="39" customWidth="1"/>
    <col min="14401" max="14401" width="14.08984375" style="39" customWidth="1"/>
    <col min="14402" max="14406" width="14.36328125" style="39" customWidth="1"/>
    <col min="14407" max="14407" width="16.36328125" style="39" customWidth="1"/>
    <col min="14408" max="14408" width="12.36328125" style="39" customWidth="1"/>
    <col min="14409" max="14588" width="9.08984375" style="39"/>
    <col min="14589" max="14589" width="3.08984375" style="39" bestFit="1" customWidth="1"/>
    <col min="14590" max="14590" width="38.36328125" style="39" customWidth="1"/>
    <col min="14591" max="14650" width="7.1796875" style="39" customWidth="1"/>
    <col min="14651" max="14651" width="13.08984375" style="39" customWidth="1"/>
    <col min="14652" max="14652" width="13.81640625" style="39" customWidth="1"/>
    <col min="14653" max="14654" width="10.81640625" style="39" customWidth="1"/>
    <col min="14655" max="14655" width="13.81640625" style="39" customWidth="1"/>
    <col min="14656" max="14656" width="12.81640625" style="39" customWidth="1"/>
    <col min="14657" max="14657" width="14.08984375" style="39" customWidth="1"/>
    <col min="14658" max="14662" width="14.36328125" style="39" customWidth="1"/>
    <col min="14663" max="14663" width="16.36328125" style="39" customWidth="1"/>
    <col min="14664" max="14664" width="12.36328125" style="39" customWidth="1"/>
    <col min="14665" max="14844" width="9.08984375" style="39"/>
    <col min="14845" max="14845" width="3.08984375" style="39" bestFit="1" customWidth="1"/>
    <col min="14846" max="14846" width="38.36328125" style="39" customWidth="1"/>
    <col min="14847" max="14906" width="7.1796875" style="39" customWidth="1"/>
    <col min="14907" max="14907" width="13.08984375" style="39" customWidth="1"/>
    <col min="14908" max="14908" width="13.81640625" style="39" customWidth="1"/>
    <col min="14909" max="14910" width="10.81640625" style="39" customWidth="1"/>
    <col min="14911" max="14911" width="13.81640625" style="39" customWidth="1"/>
    <col min="14912" max="14912" width="12.81640625" style="39" customWidth="1"/>
    <col min="14913" max="14913" width="14.08984375" style="39" customWidth="1"/>
    <col min="14914" max="14918" width="14.36328125" style="39" customWidth="1"/>
    <col min="14919" max="14919" width="16.36328125" style="39" customWidth="1"/>
    <col min="14920" max="14920" width="12.36328125" style="39" customWidth="1"/>
    <col min="14921" max="15100" width="9.08984375" style="39"/>
    <col min="15101" max="15101" width="3.08984375" style="39" bestFit="1" customWidth="1"/>
    <col min="15102" max="15102" width="38.36328125" style="39" customWidth="1"/>
    <col min="15103" max="15162" width="7.1796875" style="39" customWidth="1"/>
    <col min="15163" max="15163" width="13.08984375" style="39" customWidth="1"/>
    <col min="15164" max="15164" width="13.81640625" style="39" customWidth="1"/>
    <col min="15165" max="15166" width="10.81640625" style="39" customWidth="1"/>
    <col min="15167" max="15167" width="13.81640625" style="39" customWidth="1"/>
    <col min="15168" max="15168" width="12.81640625" style="39" customWidth="1"/>
    <col min="15169" max="15169" width="14.08984375" style="39" customWidth="1"/>
    <col min="15170" max="15174" width="14.36328125" style="39" customWidth="1"/>
    <col min="15175" max="15175" width="16.36328125" style="39" customWidth="1"/>
    <col min="15176" max="15176" width="12.36328125" style="39" customWidth="1"/>
    <col min="15177" max="15356" width="9.08984375" style="39"/>
    <col min="15357" max="15357" width="3.08984375" style="39" bestFit="1" customWidth="1"/>
    <col min="15358" max="15358" width="38.36328125" style="39" customWidth="1"/>
    <col min="15359" max="15418" width="7.1796875" style="39" customWidth="1"/>
    <col min="15419" max="15419" width="13.08984375" style="39" customWidth="1"/>
    <col min="15420" max="15420" width="13.81640625" style="39" customWidth="1"/>
    <col min="15421" max="15422" width="10.81640625" style="39" customWidth="1"/>
    <col min="15423" max="15423" width="13.81640625" style="39" customWidth="1"/>
    <col min="15424" max="15424" width="12.81640625" style="39" customWidth="1"/>
    <col min="15425" max="15425" width="14.08984375" style="39" customWidth="1"/>
    <col min="15426" max="15430" width="14.36328125" style="39" customWidth="1"/>
    <col min="15431" max="15431" width="16.36328125" style="39" customWidth="1"/>
    <col min="15432" max="15432" width="12.36328125" style="39" customWidth="1"/>
    <col min="15433" max="15612" width="9.08984375" style="39"/>
    <col min="15613" max="15613" width="3.08984375" style="39" bestFit="1" customWidth="1"/>
    <col min="15614" max="15614" width="38.36328125" style="39" customWidth="1"/>
    <col min="15615" max="15674" width="7.1796875" style="39" customWidth="1"/>
    <col min="15675" max="15675" width="13.08984375" style="39" customWidth="1"/>
    <col min="15676" max="15676" width="13.81640625" style="39" customWidth="1"/>
    <col min="15677" max="15678" width="10.81640625" style="39" customWidth="1"/>
    <col min="15679" max="15679" width="13.81640625" style="39" customWidth="1"/>
    <col min="15680" max="15680" width="12.81640625" style="39" customWidth="1"/>
    <col min="15681" max="15681" width="14.08984375" style="39" customWidth="1"/>
    <col min="15682" max="15686" width="14.36328125" style="39" customWidth="1"/>
    <col min="15687" max="15687" width="16.36328125" style="39" customWidth="1"/>
    <col min="15688" max="15688" width="12.36328125" style="39" customWidth="1"/>
    <col min="15689" max="15868" width="9.08984375" style="39"/>
    <col min="15869" max="15869" width="3.08984375" style="39" bestFit="1" customWidth="1"/>
    <col min="15870" max="15870" width="38.36328125" style="39" customWidth="1"/>
    <col min="15871" max="15930" width="7.1796875" style="39" customWidth="1"/>
    <col min="15931" max="15931" width="13.08984375" style="39" customWidth="1"/>
    <col min="15932" max="15932" width="13.81640625" style="39" customWidth="1"/>
    <col min="15933" max="15934" width="10.81640625" style="39" customWidth="1"/>
    <col min="15935" max="15935" width="13.81640625" style="39" customWidth="1"/>
    <col min="15936" max="15936" width="12.81640625" style="39" customWidth="1"/>
    <col min="15937" max="15937" width="14.08984375" style="39" customWidth="1"/>
    <col min="15938" max="15942" width="14.36328125" style="39" customWidth="1"/>
    <col min="15943" max="15943" width="16.36328125" style="39" customWidth="1"/>
    <col min="15944" max="15944" width="12.36328125" style="39" customWidth="1"/>
    <col min="15945" max="16124" width="9.08984375" style="39"/>
    <col min="16125" max="16125" width="3.08984375" style="39" bestFit="1" customWidth="1"/>
    <col min="16126" max="16126" width="38.36328125" style="39" customWidth="1"/>
    <col min="16127" max="16186" width="7.1796875" style="39" customWidth="1"/>
    <col min="16187" max="16187" width="13.08984375" style="39" customWidth="1"/>
    <col min="16188" max="16188" width="13.81640625" style="39" customWidth="1"/>
    <col min="16189" max="16190" width="10.81640625" style="39" customWidth="1"/>
    <col min="16191" max="16191" width="13.81640625" style="39" customWidth="1"/>
    <col min="16192" max="16192" width="12.81640625" style="39" customWidth="1"/>
    <col min="16193" max="16193" width="14.08984375" style="39" customWidth="1"/>
    <col min="16194" max="16198" width="14.36328125" style="39" customWidth="1"/>
    <col min="16199" max="16199" width="16.36328125" style="39" customWidth="1"/>
    <col min="16200" max="16200" width="12.36328125" style="39" customWidth="1"/>
    <col min="16201" max="16384" width="9.08984375" style="39"/>
  </cols>
  <sheetData>
    <row r="2" spans="1:74" s="33" customFormat="1" x14ac:dyDescent="0.25">
      <c r="B2" s="159">
        <v>1</v>
      </c>
      <c r="C2" s="159">
        <v>2</v>
      </c>
      <c r="D2" s="159">
        <v>3</v>
      </c>
      <c r="E2" s="159">
        <v>4</v>
      </c>
      <c r="F2" s="159">
        <v>5</v>
      </c>
      <c r="G2" s="159">
        <v>6</v>
      </c>
      <c r="H2" s="159">
        <v>7</v>
      </c>
      <c r="I2" s="159">
        <v>8</v>
      </c>
      <c r="J2" s="159">
        <v>9</v>
      </c>
      <c r="K2" s="159">
        <v>10</v>
      </c>
      <c r="L2" s="159">
        <v>11</v>
      </c>
      <c r="M2" s="159">
        <v>12</v>
      </c>
      <c r="N2" s="159">
        <v>13</v>
      </c>
      <c r="O2" s="159">
        <v>14</v>
      </c>
      <c r="P2" s="159">
        <v>15</v>
      </c>
      <c r="Q2" s="159">
        <v>16</v>
      </c>
      <c r="R2" s="159">
        <v>17</v>
      </c>
      <c r="S2" s="159">
        <v>18</v>
      </c>
      <c r="T2" s="159">
        <v>19</v>
      </c>
      <c r="U2" s="159">
        <v>20</v>
      </c>
      <c r="V2" s="159">
        <v>21</v>
      </c>
      <c r="W2" s="159">
        <v>22</v>
      </c>
      <c r="X2" s="159">
        <v>23</v>
      </c>
      <c r="Y2" s="159">
        <v>24</v>
      </c>
      <c r="Z2" s="159">
        <v>25</v>
      </c>
      <c r="AA2" s="159">
        <v>26</v>
      </c>
      <c r="AB2" s="159">
        <v>27</v>
      </c>
      <c r="AC2" s="159">
        <v>28</v>
      </c>
      <c r="AD2" s="159">
        <v>29</v>
      </c>
      <c r="AE2" s="159">
        <v>30</v>
      </c>
      <c r="AF2" s="159">
        <v>31</v>
      </c>
      <c r="AG2" s="159">
        <v>32</v>
      </c>
      <c r="AH2" s="159">
        <v>33</v>
      </c>
      <c r="AI2" s="159">
        <v>34</v>
      </c>
      <c r="AJ2" s="159">
        <v>35</v>
      </c>
      <c r="AK2" s="159">
        <v>36</v>
      </c>
      <c r="AL2" s="159">
        <v>37</v>
      </c>
      <c r="AM2" s="159">
        <v>38</v>
      </c>
      <c r="AN2" s="159">
        <v>39</v>
      </c>
      <c r="AO2" s="159">
        <v>40</v>
      </c>
      <c r="AP2" s="159">
        <v>41</v>
      </c>
      <c r="AQ2" s="159">
        <v>42</v>
      </c>
      <c r="AR2" s="159">
        <v>43</v>
      </c>
      <c r="AS2" s="159">
        <v>44</v>
      </c>
      <c r="AT2" s="159">
        <v>45</v>
      </c>
      <c r="AU2" s="159">
        <v>46</v>
      </c>
      <c r="AV2" s="159">
        <v>47</v>
      </c>
      <c r="AW2" s="159">
        <v>48</v>
      </c>
      <c r="AX2" s="159">
        <v>49</v>
      </c>
      <c r="AY2" s="159">
        <v>50</v>
      </c>
      <c r="AZ2" s="159">
        <v>51</v>
      </c>
      <c r="BA2" s="159">
        <v>52</v>
      </c>
      <c r="BB2" s="159">
        <v>53</v>
      </c>
      <c r="BC2" s="159">
        <v>54</v>
      </c>
      <c r="BD2" s="159">
        <v>55</v>
      </c>
      <c r="BE2" s="159">
        <v>56</v>
      </c>
      <c r="BF2" s="159">
        <v>57</v>
      </c>
    </row>
    <row r="3" spans="1:74" ht="31.5" x14ac:dyDescent="0.25">
      <c r="D3" s="40" t="s">
        <v>241</v>
      </c>
      <c r="E3" s="40" t="s">
        <v>242</v>
      </c>
      <c r="F3" s="40" t="s">
        <v>243</v>
      </c>
      <c r="G3" s="40" t="s">
        <v>244</v>
      </c>
      <c r="H3" s="40" t="s">
        <v>245</v>
      </c>
      <c r="I3" s="40" t="s">
        <v>246</v>
      </c>
      <c r="J3" s="40" t="s">
        <v>247</v>
      </c>
      <c r="K3" s="40" t="s">
        <v>248</v>
      </c>
      <c r="L3" s="40" t="s">
        <v>249</v>
      </c>
      <c r="M3" s="40" t="s">
        <v>250</v>
      </c>
      <c r="N3" s="40" t="s">
        <v>251</v>
      </c>
      <c r="O3" s="40" t="s">
        <v>252</v>
      </c>
      <c r="P3" s="41" t="s">
        <v>253</v>
      </c>
      <c r="R3" s="40" t="s">
        <v>254</v>
      </c>
      <c r="S3" s="40" t="s">
        <v>255</v>
      </c>
      <c r="T3" s="40" t="s">
        <v>256</v>
      </c>
      <c r="U3" s="40" t="s">
        <v>257</v>
      </c>
      <c r="V3" s="40" t="s">
        <v>258</v>
      </c>
      <c r="W3" s="40" t="s">
        <v>259</v>
      </c>
      <c r="X3" s="40" t="s">
        <v>260</v>
      </c>
      <c r="Y3" s="40" t="s">
        <v>261</v>
      </c>
      <c r="Z3" s="40" t="s">
        <v>262</v>
      </c>
      <c r="AA3" s="40" t="s">
        <v>263</v>
      </c>
      <c r="AB3" s="40" t="s">
        <v>264</v>
      </c>
      <c r="AC3" s="40" t="s">
        <v>265</v>
      </c>
      <c r="AD3" s="40" t="s">
        <v>266</v>
      </c>
      <c r="AE3" s="40" t="s">
        <v>267</v>
      </c>
      <c r="AF3" s="40" t="s">
        <v>268</v>
      </c>
      <c r="AG3" s="40" t="s">
        <v>269</v>
      </c>
      <c r="AH3" s="40" t="s">
        <v>270</v>
      </c>
      <c r="AI3" s="40" t="s">
        <v>271</v>
      </c>
      <c r="AJ3" s="42" t="s">
        <v>272</v>
      </c>
      <c r="AK3" s="43" t="s">
        <v>273</v>
      </c>
      <c r="AM3" s="44" t="s">
        <v>274</v>
      </c>
      <c r="AN3" s="44" t="s">
        <v>275</v>
      </c>
      <c r="AO3" s="44" t="s">
        <v>276</v>
      </c>
      <c r="AP3" s="44" t="s">
        <v>277</v>
      </c>
      <c r="AQ3" s="44" t="s">
        <v>278</v>
      </c>
      <c r="AR3" s="44" t="s">
        <v>279</v>
      </c>
      <c r="AS3" s="44" t="s">
        <v>280</v>
      </c>
      <c r="AT3" s="44" t="s">
        <v>281</v>
      </c>
      <c r="AU3" s="44" t="s">
        <v>282</v>
      </c>
      <c r="AV3" s="44" t="s">
        <v>283</v>
      </c>
      <c r="AW3" s="44" t="s">
        <v>284</v>
      </c>
      <c r="AX3" s="44" t="s">
        <v>285</v>
      </c>
      <c r="AY3" s="44" t="s">
        <v>286</v>
      </c>
      <c r="AZ3" s="44" t="s">
        <v>287</v>
      </c>
      <c r="BA3" s="44" t="s">
        <v>288</v>
      </c>
      <c r="BB3" s="44" t="s">
        <v>289</v>
      </c>
      <c r="BC3" s="44" t="s">
        <v>290</v>
      </c>
      <c r="BD3" s="44" t="s">
        <v>291</v>
      </c>
      <c r="BE3" s="44" t="s">
        <v>292</v>
      </c>
      <c r="BF3" s="45" t="s">
        <v>293</v>
      </c>
    </row>
    <row r="4" spans="1:74" x14ac:dyDescent="0.25">
      <c r="B4" s="38">
        <v>1</v>
      </c>
      <c r="C4" s="46" t="s">
        <v>41</v>
      </c>
      <c r="D4" s="47">
        <v>11</v>
      </c>
      <c r="E4" s="47">
        <v>11</v>
      </c>
      <c r="F4" s="48">
        <v>11</v>
      </c>
      <c r="G4" s="48">
        <v>11</v>
      </c>
      <c r="H4" s="48">
        <v>11</v>
      </c>
      <c r="I4" s="48">
        <v>11</v>
      </c>
      <c r="J4" s="48">
        <v>11</v>
      </c>
      <c r="K4" s="48">
        <v>11</v>
      </c>
      <c r="L4" s="48">
        <v>11</v>
      </c>
      <c r="M4" s="48">
        <v>11</v>
      </c>
      <c r="N4" s="49">
        <v>11</v>
      </c>
      <c r="O4" s="49">
        <v>11</v>
      </c>
      <c r="P4" s="50">
        <v>11</v>
      </c>
      <c r="R4" s="47">
        <v>509</v>
      </c>
      <c r="S4" s="47">
        <v>589</v>
      </c>
      <c r="T4" s="47">
        <v>594</v>
      </c>
      <c r="U4" s="47">
        <v>628</v>
      </c>
      <c r="V4" s="47">
        <v>618</v>
      </c>
      <c r="W4" s="47">
        <v>610</v>
      </c>
      <c r="X4" s="47">
        <v>625</v>
      </c>
      <c r="Y4" s="47">
        <v>625</v>
      </c>
      <c r="Z4" s="48">
        <v>625</v>
      </c>
      <c r="AA4" s="48">
        <v>632</v>
      </c>
      <c r="AB4" s="48">
        <v>632</v>
      </c>
      <c r="AC4" s="48">
        <v>626</v>
      </c>
      <c r="AD4" s="48">
        <v>651</v>
      </c>
      <c r="AE4" s="48">
        <v>651</v>
      </c>
      <c r="AF4" s="48">
        <v>651</v>
      </c>
      <c r="AG4" s="48">
        <v>651</v>
      </c>
      <c r="AH4" s="48">
        <v>651</v>
      </c>
      <c r="AI4" s="48">
        <v>651</v>
      </c>
      <c r="AJ4" s="48">
        <v>651</v>
      </c>
      <c r="AK4" s="51">
        <v>657</v>
      </c>
      <c r="AM4" s="52">
        <v>34.4</v>
      </c>
      <c r="AN4" s="52">
        <v>40</v>
      </c>
      <c r="AO4" s="52">
        <v>39.4</v>
      </c>
      <c r="AP4" s="52">
        <v>42</v>
      </c>
      <c r="AQ4" s="53">
        <v>49.385939999999998</v>
      </c>
      <c r="AR4" s="53">
        <v>55.937541000000003</v>
      </c>
      <c r="AS4" s="53">
        <v>61.9</v>
      </c>
      <c r="AT4" s="53">
        <v>66.400000000000006</v>
      </c>
      <c r="AU4" s="54">
        <v>58.117510730000006</v>
      </c>
      <c r="AV4" s="54">
        <v>55.081000000000003</v>
      </c>
      <c r="AW4" s="54">
        <v>57.387665810000001</v>
      </c>
      <c r="AX4" s="54">
        <v>59.939116159999998</v>
      </c>
      <c r="AY4" s="54">
        <v>60.403499059999994</v>
      </c>
      <c r="AZ4" s="54">
        <v>60.421999759999999</v>
      </c>
      <c r="BA4" s="54">
        <v>63.03727353</v>
      </c>
      <c r="BB4" s="54">
        <v>59.64435022</v>
      </c>
      <c r="BC4" s="55">
        <v>58.356211420000001</v>
      </c>
      <c r="BD4" s="55">
        <v>57.804853180000002</v>
      </c>
      <c r="BE4" s="55">
        <v>55.261443419999999</v>
      </c>
      <c r="BF4" s="56">
        <v>55.019402310000004</v>
      </c>
    </row>
    <row r="5" spans="1:74" x14ac:dyDescent="0.25">
      <c r="B5" s="38">
        <v>2</v>
      </c>
      <c r="C5" s="46" t="s">
        <v>45</v>
      </c>
      <c r="D5" s="47">
        <v>7</v>
      </c>
      <c r="E5" s="47">
        <v>7</v>
      </c>
      <c r="F5" s="48">
        <v>7</v>
      </c>
      <c r="G5" s="48">
        <v>6</v>
      </c>
      <c r="H5" s="48">
        <v>6</v>
      </c>
      <c r="I5" s="48">
        <v>6</v>
      </c>
      <c r="J5" s="48">
        <v>6</v>
      </c>
      <c r="K5" s="48">
        <v>6</v>
      </c>
      <c r="L5" s="48">
        <v>6</v>
      </c>
      <c r="M5" s="48">
        <v>6</v>
      </c>
      <c r="N5" s="49">
        <v>7</v>
      </c>
      <c r="O5" s="49">
        <v>7</v>
      </c>
      <c r="P5" s="50">
        <v>7</v>
      </c>
      <c r="R5" s="47">
        <v>497</v>
      </c>
      <c r="S5" s="47">
        <v>409</v>
      </c>
      <c r="T5" s="47">
        <v>366</v>
      </c>
      <c r="U5" s="47">
        <v>294</v>
      </c>
      <c r="V5" s="47">
        <v>284</v>
      </c>
      <c r="W5" s="47">
        <v>230</v>
      </c>
      <c r="X5" s="47">
        <v>230</v>
      </c>
      <c r="Y5" s="47">
        <v>230</v>
      </c>
      <c r="Z5" s="48">
        <v>230</v>
      </c>
      <c r="AA5" s="48">
        <v>225</v>
      </c>
      <c r="AB5" s="48">
        <v>225</v>
      </c>
      <c r="AC5" s="48">
        <v>225</v>
      </c>
      <c r="AD5" s="48">
        <v>225</v>
      </c>
      <c r="AE5" s="48">
        <v>225</v>
      </c>
      <c r="AF5" s="48">
        <v>225</v>
      </c>
      <c r="AG5" s="48">
        <v>225</v>
      </c>
      <c r="AH5" s="48">
        <v>285</v>
      </c>
      <c r="AI5" s="48">
        <v>285</v>
      </c>
      <c r="AJ5" s="48">
        <v>285</v>
      </c>
      <c r="AK5" s="51">
        <v>285</v>
      </c>
      <c r="AM5" s="52">
        <v>16.7</v>
      </c>
      <c r="AN5" s="52">
        <v>17.7</v>
      </c>
      <c r="AO5" s="52">
        <v>17.3</v>
      </c>
      <c r="AP5" s="52">
        <v>15.5</v>
      </c>
      <c r="AQ5" s="53">
        <v>16.652723000000002</v>
      </c>
      <c r="AR5" s="53">
        <v>17.893871000000001</v>
      </c>
      <c r="AS5" s="53">
        <v>19.399999999999999</v>
      </c>
      <c r="AT5" s="53">
        <v>20.6</v>
      </c>
      <c r="AU5" s="54">
        <v>17.378541250000001</v>
      </c>
      <c r="AV5" s="54">
        <v>16.033999999999999</v>
      </c>
      <c r="AW5" s="54">
        <v>15.311987070000001</v>
      </c>
      <c r="AX5" s="54">
        <v>16.306489769999999</v>
      </c>
      <c r="AY5" s="54">
        <v>16.92446756</v>
      </c>
      <c r="AZ5" s="54">
        <v>18.503606449999999</v>
      </c>
      <c r="BA5" s="54">
        <v>19.428862329999998</v>
      </c>
      <c r="BB5" s="54">
        <v>17.709005829999999</v>
      </c>
      <c r="BC5" s="55">
        <v>17.526163159999999</v>
      </c>
      <c r="BD5" s="55">
        <v>18.137210890000002</v>
      </c>
      <c r="BE5" s="55">
        <v>15.823311670000001</v>
      </c>
      <c r="BF5" s="56">
        <v>15.78845125</v>
      </c>
    </row>
    <row r="6" spans="1:74" x14ac:dyDescent="0.25">
      <c r="B6" s="38">
        <v>3</v>
      </c>
      <c r="C6" s="46" t="s">
        <v>47</v>
      </c>
      <c r="D6" s="47">
        <v>6</v>
      </c>
      <c r="E6" s="47">
        <v>6</v>
      </c>
      <c r="F6" s="48">
        <v>6</v>
      </c>
      <c r="G6" s="48">
        <v>6</v>
      </c>
      <c r="H6" s="48">
        <v>7</v>
      </c>
      <c r="I6" s="48">
        <v>6</v>
      </c>
      <c r="J6" s="48">
        <v>6</v>
      </c>
      <c r="K6" s="48">
        <v>6</v>
      </c>
      <c r="L6" s="48">
        <v>5</v>
      </c>
      <c r="M6" s="48">
        <v>5</v>
      </c>
      <c r="N6" s="49">
        <v>5</v>
      </c>
      <c r="O6" s="49">
        <v>5</v>
      </c>
      <c r="P6" s="50">
        <v>5</v>
      </c>
      <c r="R6" s="47">
        <v>272</v>
      </c>
      <c r="S6" s="47">
        <v>276</v>
      </c>
      <c r="T6" s="47">
        <v>276</v>
      </c>
      <c r="U6" s="47">
        <v>261</v>
      </c>
      <c r="V6" s="47">
        <v>246</v>
      </c>
      <c r="W6" s="47">
        <v>226</v>
      </c>
      <c r="X6" s="47">
        <v>226</v>
      </c>
      <c r="Y6" s="47">
        <v>226</v>
      </c>
      <c r="Z6" s="48">
        <v>230</v>
      </c>
      <c r="AA6" s="48">
        <v>230</v>
      </c>
      <c r="AB6" s="48">
        <v>253</v>
      </c>
      <c r="AC6" s="48">
        <v>223</v>
      </c>
      <c r="AD6" s="48">
        <v>223</v>
      </c>
      <c r="AE6" s="48">
        <v>233</v>
      </c>
      <c r="AF6" s="48">
        <v>205</v>
      </c>
      <c r="AG6" s="48">
        <v>205</v>
      </c>
      <c r="AH6" s="48">
        <v>205</v>
      </c>
      <c r="AI6" s="48">
        <v>205</v>
      </c>
      <c r="AJ6" s="48">
        <v>205</v>
      </c>
      <c r="AK6" s="51">
        <v>213</v>
      </c>
      <c r="AM6" s="52">
        <v>9.5</v>
      </c>
      <c r="AN6" s="52">
        <v>13.5</v>
      </c>
      <c r="AO6" s="52">
        <v>14.3</v>
      </c>
      <c r="AP6" s="52">
        <v>14.5</v>
      </c>
      <c r="AQ6" s="53">
        <v>16.355201000000001</v>
      </c>
      <c r="AR6" s="53">
        <v>18.508548000000001</v>
      </c>
      <c r="AS6" s="53">
        <v>20.5</v>
      </c>
      <c r="AT6" s="53">
        <v>22.4</v>
      </c>
      <c r="AU6" s="54">
        <v>19.00009536</v>
      </c>
      <c r="AV6" s="54">
        <v>17.437999999999999</v>
      </c>
      <c r="AW6" s="54">
        <v>18.412867219999999</v>
      </c>
      <c r="AX6" s="54">
        <v>18.801217300000001</v>
      </c>
      <c r="AY6" s="54">
        <v>19.109279249999997</v>
      </c>
      <c r="AZ6" s="54">
        <v>18.946106969999999</v>
      </c>
      <c r="BA6" s="54">
        <v>19.561087069999999</v>
      </c>
      <c r="BB6" s="54">
        <v>19.04728922</v>
      </c>
      <c r="BC6" s="55">
        <v>20.27237878</v>
      </c>
      <c r="BD6" s="55">
        <v>20.182384370000001</v>
      </c>
      <c r="BE6" s="55">
        <v>19.132153500000001</v>
      </c>
      <c r="BF6" s="56">
        <v>19.414918539999999</v>
      </c>
    </row>
    <row r="7" spans="1:74" x14ac:dyDescent="0.25">
      <c r="B7" s="38">
        <v>4</v>
      </c>
      <c r="C7" s="46" t="s">
        <v>85</v>
      </c>
      <c r="D7" s="47">
        <v>16</v>
      </c>
      <c r="E7" s="47">
        <v>16</v>
      </c>
      <c r="F7" s="48">
        <v>16</v>
      </c>
      <c r="G7" s="48">
        <v>16</v>
      </c>
      <c r="H7" s="48">
        <v>15</v>
      </c>
      <c r="I7" s="48">
        <v>15</v>
      </c>
      <c r="J7" s="48">
        <v>15</v>
      </c>
      <c r="K7" s="48">
        <v>15</v>
      </c>
      <c r="L7" s="48">
        <v>15</v>
      </c>
      <c r="M7" s="48">
        <v>15</v>
      </c>
      <c r="N7" s="49">
        <v>15</v>
      </c>
      <c r="O7" s="49">
        <v>15</v>
      </c>
      <c r="P7" s="50">
        <v>15</v>
      </c>
      <c r="R7" s="47">
        <v>716</v>
      </c>
      <c r="S7" s="47">
        <v>702</v>
      </c>
      <c r="T7" s="47">
        <v>722</v>
      </c>
      <c r="U7" s="47">
        <v>787</v>
      </c>
      <c r="V7" s="47">
        <v>860</v>
      </c>
      <c r="W7" s="47">
        <v>950</v>
      </c>
      <c r="X7" s="47">
        <v>950</v>
      </c>
      <c r="Y7" s="47">
        <v>950</v>
      </c>
      <c r="Z7" s="48">
        <v>945</v>
      </c>
      <c r="AA7" s="48">
        <v>928</v>
      </c>
      <c r="AB7" s="48">
        <v>953</v>
      </c>
      <c r="AC7" s="48">
        <v>953</v>
      </c>
      <c r="AD7" s="48">
        <v>953</v>
      </c>
      <c r="AE7" s="48">
        <v>953</v>
      </c>
      <c r="AF7" s="48">
        <v>953</v>
      </c>
      <c r="AG7" s="48">
        <v>953</v>
      </c>
      <c r="AH7" s="48">
        <v>953</v>
      </c>
      <c r="AI7" s="48">
        <v>948</v>
      </c>
      <c r="AJ7" s="48">
        <v>948</v>
      </c>
      <c r="AK7" s="51">
        <v>976</v>
      </c>
      <c r="AM7" s="52">
        <v>34.1</v>
      </c>
      <c r="AN7" s="52">
        <v>42.2</v>
      </c>
      <c r="AO7" s="52">
        <v>51.3</v>
      </c>
      <c r="AP7" s="52">
        <v>61.1</v>
      </c>
      <c r="AQ7" s="53">
        <v>75.601792000000003</v>
      </c>
      <c r="AR7" s="53">
        <v>86.486583999999993</v>
      </c>
      <c r="AS7" s="53">
        <v>98.6</v>
      </c>
      <c r="AT7" s="53">
        <v>111.2</v>
      </c>
      <c r="AU7" s="54">
        <v>104.66995256999999</v>
      </c>
      <c r="AV7" s="54">
        <v>104.419</v>
      </c>
      <c r="AW7" s="54">
        <v>110.25398831999999</v>
      </c>
      <c r="AX7" s="54">
        <v>115.6219383</v>
      </c>
      <c r="AY7" s="54">
        <v>120.81414626</v>
      </c>
      <c r="AZ7" s="54">
        <v>127.88436161</v>
      </c>
      <c r="BA7" s="54">
        <v>136.44833069999999</v>
      </c>
      <c r="BB7" s="54">
        <v>134.9617519</v>
      </c>
      <c r="BC7" s="55">
        <v>139.38509832</v>
      </c>
      <c r="BD7" s="55">
        <v>145.61909130000001</v>
      </c>
      <c r="BE7" s="55">
        <v>137.63743912999999</v>
      </c>
      <c r="BF7" s="56">
        <v>138.54266559000001</v>
      </c>
    </row>
    <row r="8" spans="1:74" x14ac:dyDescent="0.25">
      <c r="B8" s="38">
        <v>5</v>
      </c>
      <c r="C8" s="46" t="s">
        <v>50</v>
      </c>
      <c r="D8" s="47">
        <v>5</v>
      </c>
      <c r="E8" s="47">
        <v>4</v>
      </c>
      <c r="F8" s="48">
        <v>4</v>
      </c>
      <c r="G8" s="48">
        <v>4</v>
      </c>
      <c r="H8" s="48">
        <v>4</v>
      </c>
      <c r="I8" s="48">
        <v>4</v>
      </c>
      <c r="J8" s="48">
        <v>4</v>
      </c>
      <c r="K8" s="48">
        <v>4</v>
      </c>
      <c r="L8" s="48">
        <v>4</v>
      </c>
      <c r="M8" s="48">
        <v>4</v>
      </c>
      <c r="N8" s="49">
        <v>4</v>
      </c>
      <c r="O8" s="49">
        <v>4</v>
      </c>
      <c r="P8" s="50">
        <v>5</v>
      </c>
      <c r="R8" s="47">
        <v>91</v>
      </c>
      <c r="S8" s="47">
        <v>146</v>
      </c>
      <c r="T8" s="47">
        <v>166</v>
      </c>
      <c r="U8" s="47">
        <v>172</v>
      </c>
      <c r="V8" s="47">
        <v>159</v>
      </c>
      <c r="W8" s="47">
        <v>212</v>
      </c>
      <c r="X8" s="47">
        <v>212</v>
      </c>
      <c r="Y8" s="47">
        <v>212</v>
      </c>
      <c r="Z8" s="48">
        <v>212</v>
      </c>
      <c r="AA8" s="48">
        <v>212</v>
      </c>
      <c r="AB8" s="48">
        <v>212</v>
      </c>
      <c r="AC8" s="48">
        <v>212</v>
      </c>
      <c r="AD8" s="48">
        <v>212</v>
      </c>
      <c r="AE8" s="48">
        <v>225</v>
      </c>
      <c r="AF8" s="48">
        <v>225</v>
      </c>
      <c r="AG8" s="48">
        <v>225</v>
      </c>
      <c r="AH8" s="48">
        <v>225</v>
      </c>
      <c r="AI8" s="48">
        <v>225</v>
      </c>
      <c r="AJ8" s="48">
        <v>225</v>
      </c>
      <c r="AK8" s="51">
        <v>193</v>
      </c>
      <c r="AM8" s="52">
        <v>2.2999999999999998</v>
      </c>
      <c r="AN8" s="52">
        <v>4.2</v>
      </c>
      <c r="AO8" s="52">
        <v>6.2</v>
      </c>
      <c r="AP8" s="52">
        <v>7.5</v>
      </c>
      <c r="AQ8" s="53">
        <v>8.7217749999999992</v>
      </c>
      <c r="AR8" s="53">
        <v>10.389988000000001</v>
      </c>
      <c r="AS8" s="53">
        <v>12.7</v>
      </c>
      <c r="AT8" s="53">
        <v>13.4</v>
      </c>
      <c r="AU8" s="54">
        <v>13.453068549999999</v>
      </c>
      <c r="AV8" s="54">
        <v>13.882</v>
      </c>
      <c r="AW8" s="54">
        <v>15.25535539</v>
      </c>
      <c r="AX8" s="54">
        <v>16.827452100000002</v>
      </c>
      <c r="AY8" s="54">
        <v>16.958489580000002</v>
      </c>
      <c r="AZ8" s="54">
        <v>17.490941620000001</v>
      </c>
      <c r="BA8" s="54">
        <v>18.578403550000001</v>
      </c>
      <c r="BB8" s="54">
        <v>19.414136550000002</v>
      </c>
      <c r="BC8" s="55">
        <v>20.768966519999999</v>
      </c>
      <c r="BD8" s="55">
        <v>21.87515616</v>
      </c>
      <c r="BE8" s="55">
        <v>20.595653840000001</v>
      </c>
      <c r="BF8" s="56">
        <v>21.217863100000002</v>
      </c>
    </row>
    <row r="9" spans="1:74" x14ac:dyDescent="0.25">
      <c r="B9" s="38">
        <v>6</v>
      </c>
      <c r="C9" s="46" t="s">
        <v>53</v>
      </c>
      <c r="D9" s="47">
        <v>12</v>
      </c>
      <c r="E9" s="47">
        <v>12</v>
      </c>
      <c r="F9" s="48">
        <v>12</v>
      </c>
      <c r="G9" s="48">
        <v>12</v>
      </c>
      <c r="H9" s="48">
        <v>12</v>
      </c>
      <c r="I9" s="48">
        <v>12</v>
      </c>
      <c r="J9" s="48">
        <v>12</v>
      </c>
      <c r="K9" s="48">
        <v>12</v>
      </c>
      <c r="L9" s="48">
        <v>12</v>
      </c>
      <c r="M9" s="48">
        <v>13</v>
      </c>
      <c r="N9" s="49">
        <v>13</v>
      </c>
      <c r="O9" s="49">
        <v>13</v>
      </c>
      <c r="P9" s="50">
        <v>14</v>
      </c>
      <c r="R9" s="47">
        <v>528</v>
      </c>
      <c r="S9" s="47">
        <v>640</v>
      </c>
      <c r="T9" s="47">
        <v>675</v>
      </c>
      <c r="U9" s="47">
        <v>726</v>
      </c>
      <c r="V9" s="47">
        <v>721</v>
      </c>
      <c r="W9" s="47">
        <v>801</v>
      </c>
      <c r="X9" s="47">
        <v>851</v>
      </c>
      <c r="Y9" s="47">
        <v>851</v>
      </c>
      <c r="Z9" s="48">
        <v>856</v>
      </c>
      <c r="AA9" s="48">
        <v>856</v>
      </c>
      <c r="AB9" s="48">
        <v>871</v>
      </c>
      <c r="AC9" s="48">
        <v>879</v>
      </c>
      <c r="AD9" s="48">
        <v>879</v>
      </c>
      <c r="AE9" s="48">
        <v>879</v>
      </c>
      <c r="AF9" s="48">
        <v>899</v>
      </c>
      <c r="AG9" s="48">
        <v>899</v>
      </c>
      <c r="AH9" s="48">
        <v>899</v>
      </c>
      <c r="AI9" s="48">
        <v>907</v>
      </c>
      <c r="AJ9" s="48">
        <v>907</v>
      </c>
      <c r="AK9" s="51">
        <v>924</v>
      </c>
      <c r="AM9" s="52">
        <v>30.1</v>
      </c>
      <c r="AN9" s="52">
        <v>39.799999999999997</v>
      </c>
      <c r="AO9" s="52">
        <v>48.8</v>
      </c>
      <c r="AP9" s="52">
        <v>60</v>
      </c>
      <c r="AQ9" s="53">
        <v>71.245312999999996</v>
      </c>
      <c r="AR9" s="53">
        <v>79.227440000000001</v>
      </c>
      <c r="AS9" s="53">
        <v>81.3</v>
      </c>
      <c r="AT9" s="53">
        <v>97.7</v>
      </c>
      <c r="AU9" s="54">
        <v>98.391013490000006</v>
      </c>
      <c r="AV9" s="54">
        <v>99.048000000000002</v>
      </c>
      <c r="AW9" s="54">
        <v>103.87292595999999</v>
      </c>
      <c r="AX9" s="54">
        <v>107.27952812000001</v>
      </c>
      <c r="AY9" s="54">
        <v>111.01511771999999</v>
      </c>
      <c r="AZ9" s="54">
        <v>117.28115568000001</v>
      </c>
      <c r="BA9" s="54">
        <v>123.31844384999999</v>
      </c>
      <c r="BB9" s="54">
        <v>119.23164681999999</v>
      </c>
      <c r="BC9" s="55">
        <v>124.02567008</v>
      </c>
      <c r="BD9" s="55">
        <v>125.83534702</v>
      </c>
      <c r="BE9" s="55">
        <v>114.48560696999999</v>
      </c>
      <c r="BF9" s="56">
        <v>113.24320809999999</v>
      </c>
    </row>
    <row r="10" spans="1:74" x14ac:dyDescent="0.25">
      <c r="B10" s="38">
        <v>7</v>
      </c>
      <c r="C10" s="46" t="s">
        <v>55</v>
      </c>
      <c r="D10" s="47">
        <v>16</v>
      </c>
      <c r="E10" s="47">
        <v>16</v>
      </c>
      <c r="F10" s="48">
        <v>16</v>
      </c>
      <c r="G10" s="48">
        <v>16</v>
      </c>
      <c r="H10" s="48">
        <v>16</v>
      </c>
      <c r="I10" s="48">
        <v>16</v>
      </c>
      <c r="J10" s="48">
        <v>16</v>
      </c>
      <c r="K10" s="48">
        <v>16</v>
      </c>
      <c r="L10" s="48">
        <v>15</v>
      </c>
      <c r="M10" s="48">
        <v>15</v>
      </c>
      <c r="N10" s="49">
        <v>15</v>
      </c>
      <c r="O10" s="49">
        <v>15</v>
      </c>
      <c r="P10" s="50">
        <v>15</v>
      </c>
      <c r="R10" s="47">
        <v>543</v>
      </c>
      <c r="S10" s="47">
        <v>864</v>
      </c>
      <c r="T10" s="47">
        <v>1037</v>
      </c>
      <c r="U10" s="47">
        <v>1054</v>
      </c>
      <c r="V10" s="47">
        <v>1017</v>
      </c>
      <c r="W10" s="47">
        <v>1006</v>
      </c>
      <c r="X10" s="47">
        <v>986</v>
      </c>
      <c r="Y10" s="47">
        <v>986</v>
      </c>
      <c r="Z10" s="48">
        <v>986</v>
      </c>
      <c r="AA10" s="48">
        <v>986</v>
      </c>
      <c r="AB10" s="48">
        <v>986</v>
      </c>
      <c r="AC10" s="48">
        <v>986</v>
      </c>
      <c r="AD10" s="48">
        <v>986</v>
      </c>
      <c r="AE10" s="48">
        <v>986</v>
      </c>
      <c r="AF10" s="48">
        <v>986</v>
      </c>
      <c r="AG10" s="48">
        <v>986</v>
      </c>
      <c r="AH10" s="48">
        <v>986</v>
      </c>
      <c r="AI10" s="48">
        <v>963</v>
      </c>
      <c r="AJ10" s="48">
        <v>963</v>
      </c>
      <c r="AK10" s="51">
        <v>963</v>
      </c>
      <c r="AM10" s="52">
        <v>33.799999999999997</v>
      </c>
      <c r="AN10" s="52">
        <v>45.5</v>
      </c>
      <c r="AO10" s="52">
        <v>58.4</v>
      </c>
      <c r="AP10" s="52">
        <v>68.2</v>
      </c>
      <c r="AQ10" s="53">
        <v>78.62594</v>
      </c>
      <c r="AR10" s="53">
        <v>84.505742999999995</v>
      </c>
      <c r="AS10" s="53">
        <v>89.7</v>
      </c>
      <c r="AT10" s="53">
        <v>95.5</v>
      </c>
      <c r="AU10" s="54">
        <v>85.200825190000003</v>
      </c>
      <c r="AV10" s="54">
        <v>83.013000000000005</v>
      </c>
      <c r="AW10" s="54">
        <v>87.091622760000007</v>
      </c>
      <c r="AX10" s="54">
        <v>89.570384879999992</v>
      </c>
      <c r="AY10" s="54">
        <v>89.415047659999999</v>
      </c>
      <c r="AZ10" s="54">
        <v>88.92132119</v>
      </c>
      <c r="BA10" s="54">
        <v>93.040648900000008</v>
      </c>
      <c r="BB10" s="54">
        <v>87.395139830000005</v>
      </c>
      <c r="BC10" s="55">
        <v>89.02898175</v>
      </c>
      <c r="BD10" s="55">
        <v>89.265723149999999</v>
      </c>
      <c r="BE10" s="55">
        <v>82.38600117</v>
      </c>
      <c r="BF10" s="56">
        <v>82.359807150000009</v>
      </c>
    </row>
    <row r="11" spans="1:74" x14ac:dyDescent="0.25">
      <c r="B11" s="38">
        <v>8</v>
      </c>
      <c r="C11" s="46" t="s">
        <v>57</v>
      </c>
      <c r="D11" s="47">
        <v>10</v>
      </c>
      <c r="E11" s="47">
        <v>10</v>
      </c>
      <c r="F11" s="48">
        <v>10</v>
      </c>
      <c r="G11" s="48">
        <v>10</v>
      </c>
      <c r="H11" s="48">
        <v>10</v>
      </c>
      <c r="I11" s="48">
        <v>10</v>
      </c>
      <c r="J11" s="48">
        <v>10</v>
      </c>
      <c r="K11" s="48">
        <v>10</v>
      </c>
      <c r="L11" s="48">
        <v>10</v>
      </c>
      <c r="M11" s="48">
        <v>10</v>
      </c>
      <c r="N11" s="49">
        <v>10</v>
      </c>
      <c r="O11" s="49">
        <v>9</v>
      </c>
      <c r="P11" s="50">
        <v>10</v>
      </c>
      <c r="R11" s="47">
        <v>511</v>
      </c>
      <c r="S11" s="47">
        <v>537</v>
      </c>
      <c r="T11" s="47">
        <v>541</v>
      </c>
      <c r="U11" s="47">
        <v>545</v>
      </c>
      <c r="V11" s="47">
        <v>525</v>
      </c>
      <c r="W11" s="47">
        <v>589</v>
      </c>
      <c r="X11" s="47">
        <v>589</v>
      </c>
      <c r="Y11" s="47">
        <v>589</v>
      </c>
      <c r="Z11" s="48">
        <v>589</v>
      </c>
      <c r="AA11" s="48">
        <v>589</v>
      </c>
      <c r="AB11" s="48">
        <v>589</v>
      </c>
      <c r="AC11" s="48">
        <v>573</v>
      </c>
      <c r="AD11" s="48">
        <v>583</v>
      </c>
      <c r="AE11" s="48">
        <v>583</v>
      </c>
      <c r="AF11" s="48">
        <v>596</v>
      </c>
      <c r="AG11" s="48">
        <v>596</v>
      </c>
      <c r="AH11" s="48">
        <v>596</v>
      </c>
      <c r="AI11" s="48">
        <v>532</v>
      </c>
      <c r="AJ11" s="48">
        <v>532</v>
      </c>
      <c r="AK11" s="51">
        <v>591</v>
      </c>
      <c r="AM11" s="52">
        <v>30.3</v>
      </c>
      <c r="AN11" s="52">
        <v>34.4</v>
      </c>
      <c r="AO11" s="52">
        <v>37.4</v>
      </c>
      <c r="AP11" s="52">
        <v>41.4</v>
      </c>
      <c r="AQ11" s="53">
        <v>48.376545</v>
      </c>
      <c r="AR11" s="53">
        <v>55.324840999999999</v>
      </c>
      <c r="AS11" s="53">
        <v>61.8</v>
      </c>
      <c r="AT11" s="53">
        <v>67.7</v>
      </c>
      <c r="AU11" s="54">
        <v>64.046829510000009</v>
      </c>
      <c r="AV11" s="54">
        <v>61.084000000000003</v>
      </c>
      <c r="AW11" s="54">
        <v>62.804156200000001</v>
      </c>
      <c r="AX11" s="54">
        <v>64.248910219999999</v>
      </c>
      <c r="AY11" s="54">
        <v>68.438186670000007</v>
      </c>
      <c r="AZ11" s="54">
        <v>71.434982290000008</v>
      </c>
      <c r="BA11" s="54">
        <v>73.857640290000006</v>
      </c>
      <c r="BB11" s="54">
        <v>68.927253440000001</v>
      </c>
      <c r="BC11" s="55">
        <v>69.950584459999988</v>
      </c>
      <c r="BD11" s="55">
        <v>71.286100349999998</v>
      </c>
      <c r="BE11" s="55">
        <v>62.22527719</v>
      </c>
      <c r="BF11" s="56">
        <v>60.249332639999999</v>
      </c>
    </row>
    <row r="12" spans="1:74" x14ac:dyDescent="0.25">
      <c r="B12" s="38">
        <v>9</v>
      </c>
      <c r="C12" s="46" t="s">
        <v>58</v>
      </c>
      <c r="D12" s="47">
        <v>13</v>
      </c>
      <c r="E12" s="47">
        <v>13</v>
      </c>
      <c r="F12" s="48">
        <v>13</v>
      </c>
      <c r="G12" s="48">
        <v>13</v>
      </c>
      <c r="H12" s="48">
        <v>13</v>
      </c>
      <c r="I12" s="48">
        <v>12</v>
      </c>
      <c r="J12" s="48">
        <v>12</v>
      </c>
      <c r="K12" s="48">
        <v>12</v>
      </c>
      <c r="L12" s="48">
        <v>12</v>
      </c>
      <c r="M12" s="48">
        <v>12</v>
      </c>
      <c r="N12" s="49">
        <v>12</v>
      </c>
      <c r="O12" s="49">
        <v>12</v>
      </c>
      <c r="P12" s="50">
        <v>11</v>
      </c>
      <c r="R12" s="47">
        <v>652</v>
      </c>
      <c r="S12" s="47">
        <v>802</v>
      </c>
      <c r="T12" s="47">
        <v>802</v>
      </c>
      <c r="U12" s="47">
        <v>784</v>
      </c>
      <c r="V12" s="47">
        <v>792</v>
      </c>
      <c r="W12" s="47">
        <v>792</v>
      </c>
      <c r="X12" s="47">
        <v>792</v>
      </c>
      <c r="Y12" s="47">
        <v>792</v>
      </c>
      <c r="Z12" s="48">
        <v>792</v>
      </c>
      <c r="AA12" s="48">
        <v>792</v>
      </c>
      <c r="AB12" s="48">
        <v>792</v>
      </c>
      <c r="AC12" s="48">
        <v>792</v>
      </c>
      <c r="AD12" s="48">
        <v>794</v>
      </c>
      <c r="AE12" s="48">
        <v>794</v>
      </c>
      <c r="AF12" s="48">
        <v>774</v>
      </c>
      <c r="AG12" s="48">
        <v>774</v>
      </c>
      <c r="AH12" s="48">
        <v>774</v>
      </c>
      <c r="AI12" s="48">
        <v>774</v>
      </c>
      <c r="AJ12" s="48">
        <v>774</v>
      </c>
      <c r="AK12" s="51">
        <v>715</v>
      </c>
      <c r="AM12" s="52">
        <v>32.5</v>
      </c>
      <c r="AN12" s="52">
        <v>38.799999999999997</v>
      </c>
      <c r="AO12" s="52">
        <v>49.3</v>
      </c>
      <c r="AP12" s="52">
        <v>60.6</v>
      </c>
      <c r="AQ12" s="53">
        <v>70.462733999999998</v>
      </c>
      <c r="AR12" s="53">
        <v>78.409749000000005</v>
      </c>
      <c r="AS12" s="53">
        <v>79</v>
      </c>
      <c r="AT12" s="53">
        <v>81.900000000000006</v>
      </c>
      <c r="AU12" s="54">
        <v>72.42543323000001</v>
      </c>
      <c r="AV12" s="54">
        <v>68.153999999999996</v>
      </c>
      <c r="AW12" s="54">
        <v>69.309847700000006</v>
      </c>
      <c r="AX12" s="54">
        <v>71.019898639999994</v>
      </c>
      <c r="AY12" s="54">
        <v>72.604999929999991</v>
      </c>
      <c r="AZ12" s="54">
        <v>76.981235420000004</v>
      </c>
      <c r="BA12" s="54">
        <v>77.655781099999999</v>
      </c>
      <c r="BB12" s="54">
        <v>75.278883129999997</v>
      </c>
      <c r="BC12" s="55">
        <v>75.772778799999998</v>
      </c>
      <c r="BD12" s="55">
        <v>74.342426779999997</v>
      </c>
      <c r="BE12" s="55">
        <v>71.08529304000001</v>
      </c>
      <c r="BF12" s="56">
        <v>72.059137190000001</v>
      </c>
    </row>
    <row r="13" spans="1:74" s="66" customFormat="1" x14ac:dyDescent="0.25">
      <c r="A13" s="57"/>
      <c r="B13" s="38">
        <v>10</v>
      </c>
      <c r="C13" s="58" t="s">
        <v>60</v>
      </c>
      <c r="D13" s="59">
        <v>16</v>
      </c>
      <c r="E13" s="59">
        <v>16</v>
      </c>
      <c r="F13" s="60">
        <v>16</v>
      </c>
      <c r="G13" s="60">
        <v>16</v>
      </c>
      <c r="H13" s="60">
        <v>16</v>
      </c>
      <c r="I13" s="60">
        <v>16</v>
      </c>
      <c r="J13" s="60">
        <v>16</v>
      </c>
      <c r="K13" s="60">
        <v>16</v>
      </c>
      <c r="L13" s="60">
        <v>16</v>
      </c>
      <c r="M13" s="60">
        <v>16</v>
      </c>
      <c r="N13" s="61">
        <v>15</v>
      </c>
      <c r="O13" s="61">
        <v>15</v>
      </c>
      <c r="P13" s="61">
        <v>15</v>
      </c>
      <c r="Q13" s="33"/>
      <c r="R13" s="59">
        <v>922</v>
      </c>
      <c r="S13" s="59">
        <v>998</v>
      </c>
      <c r="T13" s="59">
        <v>1129</v>
      </c>
      <c r="U13" s="59">
        <v>1156</v>
      </c>
      <c r="V13" s="59">
        <v>1154</v>
      </c>
      <c r="W13" s="59">
        <v>1184</v>
      </c>
      <c r="X13" s="59">
        <v>1144</v>
      </c>
      <c r="Y13" s="59">
        <v>1144</v>
      </c>
      <c r="Z13" s="60">
        <v>1131</v>
      </c>
      <c r="AA13" s="60">
        <v>1078</v>
      </c>
      <c r="AB13" s="60">
        <v>1078</v>
      </c>
      <c r="AC13" s="60">
        <v>1078</v>
      </c>
      <c r="AD13" s="60">
        <v>1078</v>
      </c>
      <c r="AE13" s="60">
        <v>989</v>
      </c>
      <c r="AF13" s="60">
        <v>989</v>
      </c>
      <c r="AG13" s="60">
        <v>944</v>
      </c>
      <c r="AH13" s="60">
        <v>944</v>
      </c>
      <c r="AI13" s="60">
        <v>956</v>
      </c>
      <c r="AJ13" s="60">
        <v>956</v>
      </c>
      <c r="AK13" s="60">
        <v>972</v>
      </c>
      <c r="AL13" s="33"/>
      <c r="AM13" s="62">
        <v>48.1</v>
      </c>
      <c r="AN13" s="62">
        <v>61.1</v>
      </c>
      <c r="AO13" s="62">
        <v>65.599999999999994</v>
      </c>
      <c r="AP13" s="62">
        <v>76.400000000000006</v>
      </c>
      <c r="AQ13" s="63">
        <v>85.590513999999999</v>
      </c>
      <c r="AR13" s="63">
        <v>93.127587000000005</v>
      </c>
      <c r="AS13" s="63">
        <v>102.078</v>
      </c>
      <c r="AT13" s="63">
        <v>110.8</v>
      </c>
      <c r="AU13" s="64">
        <v>98.192822720000009</v>
      </c>
      <c r="AV13" s="64">
        <v>96.545000000000002</v>
      </c>
      <c r="AW13" s="64">
        <v>103.15143218999999</v>
      </c>
      <c r="AX13" s="64">
        <v>105.91350612000001</v>
      </c>
      <c r="AY13" s="64">
        <v>110.04182095</v>
      </c>
      <c r="AZ13" s="64">
        <v>116.06755667</v>
      </c>
      <c r="BA13" s="64">
        <v>121.12165062999999</v>
      </c>
      <c r="BB13" s="64">
        <v>114.90495559999999</v>
      </c>
      <c r="BC13" s="65">
        <v>117.26248013</v>
      </c>
      <c r="BD13" s="65">
        <v>117.55705493000001</v>
      </c>
      <c r="BE13" s="65">
        <v>109.29901348</v>
      </c>
      <c r="BF13" s="65">
        <v>110.13464261</v>
      </c>
      <c r="BG13" s="33"/>
      <c r="BH13" s="33"/>
      <c r="BI13" s="33"/>
      <c r="BJ13" s="33"/>
      <c r="BK13" s="33"/>
      <c r="BL13" s="33"/>
      <c r="BM13" s="33"/>
      <c r="BN13" s="33"/>
      <c r="BO13" s="33"/>
      <c r="BP13" s="33"/>
      <c r="BQ13" s="33"/>
      <c r="BR13" s="33"/>
      <c r="BS13" s="33"/>
      <c r="BT13" s="33"/>
      <c r="BU13" s="33"/>
      <c r="BV13" s="33"/>
    </row>
    <row r="14" spans="1:74" x14ac:dyDescent="0.25">
      <c r="B14" s="38">
        <v>11</v>
      </c>
      <c r="C14" s="46" t="s">
        <v>59</v>
      </c>
      <c r="D14" s="47">
        <v>10</v>
      </c>
      <c r="E14" s="47">
        <v>10</v>
      </c>
      <c r="F14" s="48">
        <v>10</v>
      </c>
      <c r="G14" s="48">
        <v>10</v>
      </c>
      <c r="H14" s="48">
        <v>10</v>
      </c>
      <c r="I14" s="48">
        <v>10</v>
      </c>
      <c r="J14" s="48">
        <v>10</v>
      </c>
      <c r="K14" s="48">
        <v>10</v>
      </c>
      <c r="L14" s="48">
        <v>10</v>
      </c>
      <c r="M14" s="48">
        <v>10</v>
      </c>
      <c r="N14" s="49">
        <v>10</v>
      </c>
      <c r="O14" s="49">
        <v>10</v>
      </c>
      <c r="P14" s="50">
        <v>10</v>
      </c>
      <c r="R14" s="47">
        <v>238</v>
      </c>
      <c r="S14" s="47">
        <v>362</v>
      </c>
      <c r="T14" s="47">
        <v>455</v>
      </c>
      <c r="U14" s="47">
        <v>529</v>
      </c>
      <c r="V14" s="47">
        <v>649</v>
      </c>
      <c r="W14" s="47">
        <v>618</v>
      </c>
      <c r="X14" s="47">
        <v>584</v>
      </c>
      <c r="Y14" s="47">
        <v>584</v>
      </c>
      <c r="Z14" s="48">
        <v>584</v>
      </c>
      <c r="AA14" s="48">
        <v>579</v>
      </c>
      <c r="AB14" s="48">
        <v>579</v>
      </c>
      <c r="AC14" s="48">
        <v>579</v>
      </c>
      <c r="AD14" s="48">
        <v>579</v>
      </c>
      <c r="AE14" s="48">
        <v>579</v>
      </c>
      <c r="AF14" s="48">
        <v>579</v>
      </c>
      <c r="AG14" s="48">
        <v>579</v>
      </c>
      <c r="AH14" s="48">
        <v>579</v>
      </c>
      <c r="AI14" s="48">
        <v>579</v>
      </c>
      <c r="AJ14" s="48">
        <v>579</v>
      </c>
      <c r="AK14" s="51">
        <v>596</v>
      </c>
      <c r="AM14" s="52">
        <v>14</v>
      </c>
      <c r="AN14" s="52">
        <v>19.2</v>
      </c>
      <c r="AO14" s="52">
        <v>23.9</v>
      </c>
      <c r="AP14" s="52">
        <v>28.5</v>
      </c>
      <c r="AQ14" s="53">
        <v>34.983139999999999</v>
      </c>
      <c r="AR14" s="53">
        <v>40.913559999999997</v>
      </c>
      <c r="AS14" s="53">
        <v>45.9</v>
      </c>
      <c r="AT14" s="53">
        <v>48.7</v>
      </c>
      <c r="AU14" s="54">
        <v>43.577658289999995</v>
      </c>
      <c r="AV14" s="54">
        <v>43.055</v>
      </c>
      <c r="AW14" s="54">
        <v>44.925263059999999</v>
      </c>
      <c r="AX14" s="54">
        <v>47.972306659999994</v>
      </c>
      <c r="AY14" s="54">
        <v>49.439403599999999</v>
      </c>
      <c r="AZ14" s="54">
        <v>51.310795770000006</v>
      </c>
      <c r="BA14" s="54">
        <v>54.15613819</v>
      </c>
      <c r="BB14" s="54">
        <v>49.836821549999996</v>
      </c>
      <c r="BC14" s="55">
        <v>51.364711590000006</v>
      </c>
      <c r="BD14" s="55">
        <v>52.632388380000002</v>
      </c>
      <c r="BE14" s="55">
        <v>47.861113630000006</v>
      </c>
      <c r="BF14" s="56">
        <v>47.196551190000001</v>
      </c>
    </row>
    <row r="15" spans="1:74" x14ac:dyDescent="0.25">
      <c r="B15" s="38">
        <v>12</v>
      </c>
      <c r="C15" s="46" t="s">
        <v>62</v>
      </c>
      <c r="D15" s="47">
        <v>13</v>
      </c>
      <c r="E15" s="47">
        <v>13</v>
      </c>
      <c r="F15" s="48">
        <v>13</v>
      </c>
      <c r="G15" s="48">
        <v>13</v>
      </c>
      <c r="H15" s="48">
        <v>14</v>
      </c>
      <c r="I15" s="48">
        <v>14</v>
      </c>
      <c r="J15" s="48">
        <v>14</v>
      </c>
      <c r="K15" s="48">
        <v>14</v>
      </c>
      <c r="L15" s="48">
        <v>14</v>
      </c>
      <c r="M15" s="48">
        <v>14</v>
      </c>
      <c r="N15" s="49">
        <v>14</v>
      </c>
      <c r="O15" s="49">
        <v>14</v>
      </c>
      <c r="P15" s="50">
        <v>15</v>
      </c>
      <c r="R15" s="47">
        <v>456</v>
      </c>
      <c r="S15" s="47">
        <v>563</v>
      </c>
      <c r="T15" s="47">
        <v>653</v>
      </c>
      <c r="U15" s="47">
        <v>699</v>
      </c>
      <c r="V15" s="47">
        <v>716</v>
      </c>
      <c r="W15" s="47">
        <v>739</v>
      </c>
      <c r="X15" s="47">
        <v>739</v>
      </c>
      <c r="Y15" s="47">
        <v>739</v>
      </c>
      <c r="Z15" s="48">
        <v>739</v>
      </c>
      <c r="AA15" s="48">
        <v>739</v>
      </c>
      <c r="AB15" s="48">
        <v>809</v>
      </c>
      <c r="AC15" s="48">
        <v>809</v>
      </c>
      <c r="AD15" s="48">
        <v>803</v>
      </c>
      <c r="AE15" s="48">
        <v>776</v>
      </c>
      <c r="AF15" s="48">
        <v>776</v>
      </c>
      <c r="AG15" s="48">
        <v>762</v>
      </c>
      <c r="AH15" s="48">
        <v>762</v>
      </c>
      <c r="AI15" s="48">
        <v>762</v>
      </c>
      <c r="AJ15" s="48">
        <v>762</v>
      </c>
      <c r="AK15" s="51">
        <v>837</v>
      </c>
      <c r="AM15" s="52">
        <v>21.2</v>
      </c>
      <c r="AN15" s="52">
        <v>31.1</v>
      </c>
      <c r="AO15" s="52">
        <v>38.6</v>
      </c>
      <c r="AP15" s="52">
        <v>47.6</v>
      </c>
      <c r="AQ15" s="53">
        <v>57.864649999999997</v>
      </c>
      <c r="AR15" s="53">
        <v>66.556065000000004</v>
      </c>
      <c r="AS15" s="53">
        <v>76</v>
      </c>
      <c r="AT15" s="53">
        <v>85.5</v>
      </c>
      <c r="AU15" s="54">
        <v>77.42130745</v>
      </c>
      <c r="AV15" s="54">
        <v>77.269000000000005</v>
      </c>
      <c r="AW15" s="54">
        <v>86.954461930000008</v>
      </c>
      <c r="AX15" s="54">
        <v>94.613815520000003</v>
      </c>
      <c r="AY15" s="54">
        <v>98.102742559999996</v>
      </c>
      <c r="AZ15" s="54">
        <v>101.60864529000001</v>
      </c>
      <c r="BA15" s="54">
        <v>104.73193892</v>
      </c>
      <c r="BB15" s="54">
        <v>101.27448516</v>
      </c>
      <c r="BC15" s="55">
        <v>102.71884648000001</v>
      </c>
      <c r="BD15" s="55">
        <v>103.99353443000001</v>
      </c>
      <c r="BE15" s="55">
        <v>98.76007220999999</v>
      </c>
      <c r="BF15" s="56">
        <v>101.82227768000001</v>
      </c>
    </row>
    <row r="16" spans="1:74" x14ac:dyDescent="0.25">
      <c r="B16" s="38">
        <v>13</v>
      </c>
      <c r="C16" s="46" t="s">
        <v>63</v>
      </c>
      <c r="D16" s="47">
        <v>17</v>
      </c>
      <c r="E16" s="47">
        <v>17</v>
      </c>
      <c r="F16" s="48">
        <v>17</v>
      </c>
      <c r="G16" s="48">
        <v>17</v>
      </c>
      <c r="H16" s="48">
        <v>17</v>
      </c>
      <c r="I16" s="48">
        <v>17</v>
      </c>
      <c r="J16" s="48">
        <v>17</v>
      </c>
      <c r="K16" s="48">
        <v>17</v>
      </c>
      <c r="L16" s="48">
        <v>17</v>
      </c>
      <c r="M16" s="48">
        <v>17</v>
      </c>
      <c r="N16" s="49">
        <v>17</v>
      </c>
      <c r="O16" s="49">
        <v>17</v>
      </c>
      <c r="P16" s="50">
        <v>17</v>
      </c>
      <c r="R16" s="47">
        <v>645</v>
      </c>
      <c r="S16" s="47">
        <v>755</v>
      </c>
      <c r="T16" s="47">
        <v>916</v>
      </c>
      <c r="U16" s="47">
        <v>938</v>
      </c>
      <c r="V16" s="47">
        <v>922</v>
      </c>
      <c r="W16" s="47">
        <v>924</v>
      </c>
      <c r="X16" s="47">
        <v>964</v>
      </c>
      <c r="Y16" s="47">
        <v>964</v>
      </c>
      <c r="Z16" s="48">
        <v>964</v>
      </c>
      <c r="AA16" s="48">
        <v>964</v>
      </c>
      <c r="AB16" s="48">
        <v>944</v>
      </c>
      <c r="AC16" s="48">
        <v>944</v>
      </c>
      <c r="AD16" s="48">
        <v>944</v>
      </c>
      <c r="AE16" s="48">
        <v>944</v>
      </c>
      <c r="AF16" s="48">
        <v>944</v>
      </c>
      <c r="AG16" s="48">
        <v>944</v>
      </c>
      <c r="AH16" s="48">
        <v>944</v>
      </c>
      <c r="AI16" s="48">
        <v>944</v>
      </c>
      <c r="AJ16" s="48">
        <v>944</v>
      </c>
      <c r="AK16" s="51">
        <v>979</v>
      </c>
      <c r="AM16" s="52">
        <v>28.5</v>
      </c>
      <c r="AN16" s="52">
        <v>38.9</v>
      </c>
      <c r="AO16" s="52">
        <v>48.4</v>
      </c>
      <c r="AP16" s="52">
        <v>59</v>
      </c>
      <c r="AQ16" s="53">
        <v>70.086213000000001</v>
      </c>
      <c r="AR16" s="53">
        <v>79.675449</v>
      </c>
      <c r="AS16" s="53">
        <v>85.3</v>
      </c>
      <c r="AT16" s="53">
        <v>93.1</v>
      </c>
      <c r="AU16" s="54">
        <v>82.748959149999976</v>
      </c>
      <c r="AV16" s="54">
        <v>79.668000000000006</v>
      </c>
      <c r="AW16" s="54">
        <v>82.962644540000014</v>
      </c>
      <c r="AX16" s="54">
        <v>85.330655859999993</v>
      </c>
      <c r="AY16" s="54">
        <v>87.433964289999992</v>
      </c>
      <c r="AZ16" s="54">
        <v>88.413997010000003</v>
      </c>
      <c r="BA16" s="54">
        <v>90.07455204</v>
      </c>
      <c r="BB16" s="54">
        <v>85.807487519999995</v>
      </c>
      <c r="BC16" s="55">
        <v>86.304046999999997</v>
      </c>
      <c r="BD16" s="55">
        <v>86.50400827</v>
      </c>
      <c r="BE16" s="55">
        <v>78.98627454999999</v>
      </c>
      <c r="BF16" s="56">
        <v>79.825384389999996</v>
      </c>
    </row>
    <row r="17" spans="1:58" x14ac:dyDescent="0.25">
      <c r="B17" s="38">
        <v>14</v>
      </c>
      <c r="C17" s="46" t="s">
        <v>64</v>
      </c>
      <c r="D17" s="47">
        <v>13</v>
      </c>
      <c r="E17" s="47">
        <v>12</v>
      </c>
      <c r="F17" s="48">
        <v>12</v>
      </c>
      <c r="G17" s="48">
        <v>11</v>
      </c>
      <c r="H17" s="48">
        <v>11</v>
      </c>
      <c r="I17" s="48">
        <v>11</v>
      </c>
      <c r="J17" s="48">
        <v>11</v>
      </c>
      <c r="K17" s="48">
        <v>11</v>
      </c>
      <c r="L17" s="48">
        <v>11</v>
      </c>
      <c r="M17" s="48">
        <v>11</v>
      </c>
      <c r="N17" s="49">
        <v>11</v>
      </c>
      <c r="O17" s="49">
        <v>11</v>
      </c>
      <c r="P17" s="50">
        <v>11</v>
      </c>
      <c r="R17" s="47">
        <v>703</v>
      </c>
      <c r="S17" s="47">
        <v>668</v>
      </c>
      <c r="T17" s="47">
        <v>837</v>
      </c>
      <c r="U17" s="47">
        <v>911</v>
      </c>
      <c r="V17" s="47">
        <v>902</v>
      </c>
      <c r="W17" s="47">
        <v>909</v>
      </c>
      <c r="X17" s="47">
        <v>904</v>
      </c>
      <c r="Y17" s="47">
        <v>904</v>
      </c>
      <c r="Z17" s="48">
        <v>845</v>
      </c>
      <c r="AA17" s="48">
        <v>845</v>
      </c>
      <c r="AB17" s="48">
        <v>845</v>
      </c>
      <c r="AC17" s="48">
        <v>861</v>
      </c>
      <c r="AD17" s="48">
        <v>855</v>
      </c>
      <c r="AE17" s="48">
        <v>855</v>
      </c>
      <c r="AF17" s="48">
        <v>855</v>
      </c>
      <c r="AG17" s="48">
        <v>855</v>
      </c>
      <c r="AH17" s="48">
        <v>865</v>
      </c>
      <c r="AI17" s="48">
        <v>845</v>
      </c>
      <c r="AJ17" s="48">
        <v>845</v>
      </c>
      <c r="AK17" s="51">
        <v>771</v>
      </c>
      <c r="AM17" s="52">
        <v>43.7</v>
      </c>
      <c r="AN17" s="52">
        <v>51.4</v>
      </c>
      <c r="AO17" s="52">
        <v>57</v>
      </c>
      <c r="AP17" s="52">
        <v>65.900000000000006</v>
      </c>
      <c r="AQ17" s="53">
        <v>77.477120999999997</v>
      </c>
      <c r="AR17" s="53">
        <v>85.393825000000007</v>
      </c>
      <c r="AS17" s="53">
        <v>92.6</v>
      </c>
      <c r="AT17" s="53">
        <v>95.1</v>
      </c>
      <c r="AU17" s="54">
        <v>84.467259310000003</v>
      </c>
      <c r="AV17" s="54">
        <v>79.908000000000001</v>
      </c>
      <c r="AW17" s="54">
        <v>83.720316159999996</v>
      </c>
      <c r="AX17" s="54">
        <v>87.180103829999993</v>
      </c>
      <c r="AY17" s="54">
        <v>86.393070109999996</v>
      </c>
      <c r="AZ17" s="54">
        <v>87.506812959999991</v>
      </c>
      <c r="BA17" s="54">
        <v>89.194002010000005</v>
      </c>
      <c r="BB17" s="54">
        <v>83.282383699999997</v>
      </c>
      <c r="BC17" s="55">
        <v>84.037698459999987</v>
      </c>
      <c r="BD17" s="55">
        <v>85.588265069999991</v>
      </c>
      <c r="BE17" s="55">
        <v>74.895446680000006</v>
      </c>
      <c r="BF17" s="56">
        <v>74.200233900000001</v>
      </c>
    </row>
    <row r="18" spans="1:58" s="33" customFormat="1" x14ac:dyDescent="0.25">
      <c r="A18" s="38"/>
      <c r="B18" s="38">
        <v>15</v>
      </c>
      <c r="C18" s="46" t="s">
        <v>65</v>
      </c>
      <c r="D18" s="47">
        <v>8</v>
      </c>
      <c r="E18" s="47">
        <v>8</v>
      </c>
      <c r="F18" s="48">
        <v>8</v>
      </c>
      <c r="G18" s="48">
        <v>8</v>
      </c>
      <c r="H18" s="48">
        <v>8</v>
      </c>
      <c r="I18" s="48">
        <v>8</v>
      </c>
      <c r="J18" s="48">
        <v>8</v>
      </c>
      <c r="K18" s="48">
        <v>8</v>
      </c>
      <c r="L18" s="48">
        <v>8</v>
      </c>
      <c r="M18" s="48">
        <v>8</v>
      </c>
      <c r="N18" s="49">
        <v>8</v>
      </c>
      <c r="O18" s="49">
        <v>8</v>
      </c>
      <c r="P18" s="50">
        <v>7</v>
      </c>
      <c r="R18" s="47">
        <v>425</v>
      </c>
      <c r="S18" s="47">
        <v>515</v>
      </c>
      <c r="T18" s="47">
        <v>538</v>
      </c>
      <c r="U18" s="47">
        <v>511</v>
      </c>
      <c r="V18" s="47">
        <v>523</v>
      </c>
      <c r="W18" s="47">
        <v>550</v>
      </c>
      <c r="X18" s="47">
        <v>600</v>
      </c>
      <c r="Y18" s="47">
        <v>600</v>
      </c>
      <c r="Z18" s="48">
        <v>600</v>
      </c>
      <c r="AA18" s="48">
        <v>600</v>
      </c>
      <c r="AB18" s="48">
        <v>617</v>
      </c>
      <c r="AC18" s="48">
        <v>617</v>
      </c>
      <c r="AD18" s="48">
        <v>617</v>
      </c>
      <c r="AE18" s="48">
        <v>617</v>
      </c>
      <c r="AF18" s="48">
        <v>617</v>
      </c>
      <c r="AG18" s="48">
        <v>617</v>
      </c>
      <c r="AH18" s="48">
        <v>617</v>
      </c>
      <c r="AI18" s="48">
        <v>617</v>
      </c>
      <c r="AJ18" s="48">
        <v>617</v>
      </c>
      <c r="AK18" s="51">
        <v>527</v>
      </c>
      <c r="AM18" s="52">
        <v>34</v>
      </c>
      <c r="AN18" s="52">
        <v>28.7</v>
      </c>
      <c r="AO18" s="52">
        <v>34.200000000000003</v>
      </c>
      <c r="AP18" s="52">
        <v>36.9</v>
      </c>
      <c r="AQ18" s="53">
        <v>44.528982999999997</v>
      </c>
      <c r="AR18" s="53">
        <v>51.962964999999997</v>
      </c>
      <c r="AS18" s="53">
        <v>59.5</v>
      </c>
      <c r="AT18" s="53">
        <v>66.2</v>
      </c>
      <c r="AU18" s="54">
        <v>60.735137249999994</v>
      </c>
      <c r="AV18" s="54">
        <v>60.411000000000001</v>
      </c>
      <c r="AW18" s="54">
        <v>60.271475539999997</v>
      </c>
      <c r="AX18" s="54">
        <v>61.637912719999996</v>
      </c>
      <c r="AY18" s="54">
        <v>64.227212989999998</v>
      </c>
      <c r="AZ18" s="54">
        <v>65.247591939999992</v>
      </c>
      <c r="BA18" s="54">
        <v>67.18830518</v>
      </c>
      <c r="BB18" s="54">
        <v>64.835228329999993</v>
      </c>
      <c r="BC18" s="55">
        <v>65.264977540000004</v>
      </c>
      <c r="BD18" s="55">
        <v>65.318584659999999</v>
      </c>
      <c r="BE18" s="55">
        <v>58.313226929999999</v>
      </c>
      <c r="BF18" s="56">
        <v>55.677479579999996</v>
      </c>
    </row>
    <row r="19" spans="1:58" s="33" customFormat="1" x14ac:dyDescent="0.25">
      <c r="A19" s="38"/>
      <c r="B19" s="38">
        <v>16</v>
      </c>
      <c r="C19" s="46" t="s">
        <v>66</v>
      </c>
      <c r="D19" s="47">
        <v>15</v>
      </c>
      <c r="E19" s="47">
        <v>13</v>
      </c>
      <c r="F19" s="48">
        <v>14</v>
      </c>
      <c r="G19" s="48">
        <v>14</v>
      </c>
      <c r="H19" s="48">
        <v>13</v>
      </c>
      <c r="I19" s="48">
        <v>13</v>
      </c>
      <c r="J19" s="48">
        <v>13</v>
      </c>
      <c r="K19" s="48">
        <v>13</v>
      </c>
      <c r="L19" s="48">
        <v>12</v>
      </c>
      <c r="M19" s="48">
        <v>13</v>
      </c>
      <c r="N19" s="49">
        <v>13</v>
      </c>
      <c r="O19" s="49">
        <v>13</v>
      </c>
      <c r="P19" s="50">
        <v>9</v>
      </c>
      <c r="R19" s="47">
        <v>703</v>
      </c>
      <c r="S19" s="47">
        <v>735</v>
      </c>
      <c r="T19" s="47">
        <v>757</v>
      </c>
      <c r="U19" s="47">
        <v>804</v>
      </c>
      <c r="V19" s="47">
        <v>771</v>
      </c>
      <c r="W19" s="47">
        <v>804</v>
      </c>
      <c r="X19" s="47">
        <v>784</v>
      </c>
      <c r="Y19" s="47">
        <v>774</v>
      </c>
      <c r="Z19" s="48">
        <v>734</v>
      </c>
      <c r="AA19" s="48">
        <v>705</v>
      </c>
      <c r="AB19" s="48">
        <v>675</v>
      </c>
      <c r="AC19" s="48">
        <v>675</v>
      </c>
      <c r="AD19" s="48">
        <v>650</v>
      </c>
      <c r="AE19" s="48">
        <v>511</v>
      </c>
      <c r="AF19" s="48">
        <v>511</v>
      </c>
      <c r="AG19" s="48">
        <v>463</v>
      </c>
      <c r="AH19" s="48">
        <v>439</v>
      </c>
      <c r="AI19" s="48">
        <v>439</v>
      </c>
      <c r="AJ19" s="48">
        <v>439</v>
      </c>
      <c r="AK19" s="51">
        <v>232</v>
      </c>
      <c r="AM19" s="52">
        <v>33.1</v>
      </c>
      <c r="AN19" s="52">
        <v>38.700000000000003</v>
      </c>
      <c r="AO19" s="52">
        <v>43.9</v>
      </c>
      <c r="AP19" s="52">
        <v>48.3</v>
      </c>
      <c r="AQ19" s="53">
        <v>53.254055000000001</v>
      </c>
      <c r="AR19" s="53">
        <v>56.229765999999998</v>
      </c>
      <c r="AS19" s="53">
        <v>60.4</v>
      </c>
      <c r="AT19" s="53">
        <v>63.5</v>
      </c>
      <c r="AU19" s="54">
        <v>58.217999240000005</v>
      </c>
      <c r="AV19" s="54">
        <v>56.555</v>
      </c>
      <c r="AW19" s="54">
        <v>58.320305590000004</v>
      </c>
      <c r="AX19" s="54">
        <v>58.005668819999997</v>
      </c>
      <c r="AY19" s="54">
        <v>59.468569549999991</v>
      </c>
      <c r="AZ19" s="54">
        <v>58.100445759999999</v>
      </c>
      <c r="BA19" s="54">
        <v>58.794682170000002</v>
      </c>
      <c r="BB19" s="54">
        <v>56.179153679999999</v>
      </c>
      <c r="BC19" s="55">
        <v>56.630431919999999</v>
      </c>
      <c r="BD19" s="55">
        <v>56.099418110000002</v>
      </c>
      <c r="BE19" s="55">
        <v>52.788995999999997</v>
      </c>
      <c r="BF19" s="56">
        <v>52.90586571</v>
      </c>
    </row>
    <row r="20" spans="1:58" s="33" customFormat="1" x14ac:dyDescent="0.25">
      <c r="A20" s="38"/>
      <c r="B20" s="38">
        <v>17</v>
      </c>
      <c r="C20" s="46" t="s">
        <v>67</v>
      </c>
      <c r="D20" s="47">
        <v>10</v>
      </c>
      <c r="E20" s="47">
        <v>11</v>
      </c>
      <c r="F20" s="48">
        <v>11</v>
      </c>
      <c r="G20" s="48">
        <v>11</v>
      </c>
      <c r="H20" s="48">
        <v>11</v>
      </c>
      <c r="I20" s="48">
        <v>11</v>
      </c>
      <c r="J20" s="48">
        <v>10</v>
      </c>
      <c r="K20" s="48">
        <v>10</v>
      </c>
      <c r="L20" s="48">
        <v>10</v>
      </c>
      <c r="M20" s="48">
        <v>10</v>
      </c>
      <c r="N20" s="49">
        <v>10</v>
      </c>
      <c r="O20" s="49">
        <v>10</v>
      </c>
      <c r="P20" s="50">
        <v>11</v>
      </c>
      <c r="R20" s="47">
        <v>456</v>
      </c>
      <c r="S20" s="47">
        <v>459</v>
      </c>
      <c r="T20" s="47">
        <v>463</v>
      </c>
      <c r="U20" s="47">
        <v>560</v>
      </c>
      <c r="V20" s="47">
        <v>660</v>
      </c>
      <c r="W20" s="47">
        <v>774</v>
      </c>
      <c r="X20" s="47">
        <v>774</v>
      </c>
      <c r="Y20" s="47">
        <v>774</v>
      </c>
      <c r="Z20" s="48">
        <v>774</v>
      </c>
      <c r="AA20" s="48">
        <v>774</v>
      </c>
      <c r="AB20" s="48">
        <v>770</v>
      </c>
      <c r="AC20" s="48">
        <v>770</v>
      </c>
      <c r="AD20" s="48">
        <v>745</v>
      </c>
      <c r="AE20" s="48">
        <v>770</v>
      </c>
      <c r="AF20" s="48">
        <v>770</v>
      </c>
      <c r="AG20" s="48">
        <v>770</v>
      </c>
      <c r="AH20" s="48">
        <v>770</v>
      </c>
      <c r="AI20" s="48">
        <v>770</v>
      </c>
      <c r="AJ20" s="48">
        <v>770</v>
      </c>
      <c r="AK20" s="51">
        <v>770</v>
      </c>
      <c r="AM20" s="52">
        <v>23.4</v>
      </c>
      <c r="AN20" s="52">
        <v>27.4</v>
      </c>
      <c r="AO20" s="52">
        <v>30</v>
      </c>
      <c r="AP20" s="52">
        <v>36.299999999999997</v>
      </c>
      <c r="AQ20" s="53">
        <v>45.184406000000003</v>
      </c>
      <c r="AR20" s="53">
        <v>52.775351000000001</v>
      </c>
      <c r="AS20" s="53">
        <v>61.4</v>
      </c>
      <c r="AT20" s="53">
        <v>67.8</v>
      </c>
      <c r="AU20" s="54">
        <v>60.639465410000007</v>
      </c>
      <c r="AV20" s="54">
        <v>59.765000000000001</v>
      </c>
      <c r="AW20" s="54">
        <v>61.601373939999995</v>
      </c>
      <c r="AX20" s="54">
        <v>59.718732340000003</v>
      </c>
      <c r="AY20" s="54">
        <v>62.885693379999992</v>
      </c>
      <c r="AZ20" s="54">
        <v>67.186595699999998</v>
      </c>
      <c r="BA20" s="54">
        <v>68.47484793000001</v>
      </c>
      <c r="BB20" s="54">
        <v>67.290864260000006</v>
      </c>
      <c r="BC20" s="55">
        <v>68.684420189999997</v>
      </c>
      <c r="BD20" s="55">
        <v>66.782903159999989</v>
      </c>
      <c r="BE20" s="55">
        <v>62.415124119999994</v>
      </c>
      <c r="BF20" s="56">
        <v>62.294867289999999</v>
      </c>
    </row>
    <row r="21" spans="1:58" s="33" customFormat="1" x14ac:dyDescent="0.25">
      <c r="A21" s="38"/>
      <c r="B21" s="38">
        <v>18</v>
      </c>
      <c r="C21" s="46" t="s">
        <v>68</v>
      </c>
      <c r="D21" s="47">
        <v>16</v>
      </c>
      <c r="E21" s="47">
        <v>15</v>
      </c>
      <c r="F21" s="48">
        <v>16</v>
      </c>
      <c r="G21" s="48">
        <v>16</v>
      </c>
      <c r="H21" s="48">
        <v>15</v>
      </c>
      <c r="I21" s="48">
        <v>15</v>
      </c>
      <c r="J21" s="48">
        <v>15</v>
      </c>
      <c r="K21" s="48">
        <v>15</v>
      </c>
      <c r="L21" s="48">
        <v>11</v>
      </c>
      <c r="M21" s="48">
        <v>14</v>
      </c>
      <c r="N21" s="49">
        <v>12</v>
      </c>
      <c r="O21" s="49">
        <v>13</v>
      </c>
      <c r="P21" s="50">
        <v>12</v>
      </c>
      <c r="R21" s="47">
        <v>1478</v>
      </c>
      <c r="S21" s="47">
        <v>1342</v>
      </c>
      <c r="T21" s="47">
        <v>1196</v>
      </c>
      <c r="U21" s="47">
        <v>1129</v>
      </c>
      <c r="V21" s="47">
        <v>1030</v>
      </c>
      <c r="W21" s="47">
        <v>904</v>
      </c>
      <c r="X21" s="47">
        <v>904</v>
      </c>
      <c r="Y21" s="47">
        <v>902</v>
      </c>
      <c r="Z21" s="48">
        <v>890</v>
      </c>
      <c r="AA21" s="48">
        <v>884</v>
      </c>
      <c r="AB21" s="48">
        <v>859</v>
      </c>
      <c r="AC21" s="48">
        <v>831</v>
      </c>
      <c r="AD21" s="48">
        <v>831</v>
      </c>
      <c r="AE21" s="48">
        <v>831</v>
      </c>
      <c r="AF21" s="48">
        <v>721</v>
      </c>
      <c r="AG21" s="48">
        <v>699</v>
      </c>
      <c r="AH21" s="48">
        <v>779</v>
      </c>
      <c r="AI21" s="48">
        <v>779</v>
      </c>
      <c r="AJ21" s="48">
        <v>779</v>
      </c>
      <c r="AK21" s="51">
        <v>779</v>
      </c>
      <c r="AM21" s="52">
        <v>51.4</v>
      </c>
      <c r="AN21" s="52">
        <v>60.8</v>
      </c>
      <c r="AO21" s="52">
        <v>62</v>
      </c>
      <c r="AP21" s="52">
        <v>61.1</v>
      </c>
      <c r="AQ21" s="53">
        <v>66.366248999999996</v>
      </c>
      <c r="AR21" s="53">
        <v>71.529016999999996</v>
      </c>
      <c r="AS21" s="53">
        <v>75.099999999999994</v>
      </c>
      <c r="AT21" s="53">
        <v>79.8</v>
      </c>
      <c r="AU21" s="54">
        <v>69.491215220000001</v>
      </c>
      <c r="AV21" s="54">
        <v>66.09</v>
      </c>
      <c r="AW21" s="54">
        <v>68.061478059999999</v>
      </c>
      <c r="AX21" s="54">
        <v>70.795183449999996</v>
      </c>
      <c r="AY21" s="54">
        <v>72.139779529999984</v>
      </c>
      <c r="AZ21" s="54">
        <v>71.86569415000001</v>
      </c>
      <c r="BA21" s="54">
        <v>69.218413409999997</v>
      </c>
      <c r="BB21" s="54">
        <v>65.574982669999997</v>
      </c>
      <c r="BC21" s="55">
        <v>67.129284280000007</v>
      </c>
      <c r="BD21" s="55">
        <v>70.30856184999999</v>
      </c>
      <c r="BE21" s="55">
        <v>71.000951069999999</v>
      </c>
      <c r="BF21" s="56">
        <v>72.707033109999998</v>
      </c>
    </row>
    <row r="22" spans="1:58" s="33" customFormat="1" x14ac:dyDescent="0.25">
      <c r="A22" s="38"/>
      <c r="B22" s="38">
        <v>19</v>
      </c>
      <c r="C22" s="46" t="s">
        <v>70</v>
      </c>
      <c r="D22" s="47">
        <v>4</v>
      </c>
      <c r="E22" s="47">
        <v>4</v>
      </c>
      <c r="F22" s="48">
        <v>4</v>
      </c>
      <c r="G22" s="48">
        <v>4</v>
      </c>
      <c r="H22" s="48">
        <v>5</v>
      </c>
      <c r="I22" s="48">
        <v>5</v>
      </c>
      <c r="J22" s="48">
        <v>5</v>
      </c>
      <c r="K22" s="48">
        <v>5</v>
      </c>
      <c r="L22" s="48">
        <v>6</v>
      </c>
      <c r="M22" s="48">
        <v>6</v>
      </c>
      <c r="N22" s="49">
        <v>7</v>
      </c>
      <c r="O22" s="49">
        <v>7</v>
      </c>
      <c r="P22" s="50">
        <v>7</v>
      </c>
      <c r="R22" s="47">
        <v>110</v>
      </c>
      <c r="S22" s="47">
        <v>183</v>
      </c>
      <c r="T22" s="47">
        <v>195</v>
      </c>
      <c r="U22" s="47">
        <v>197</v>
      </c>
      <c r="V22" s="47">
        <v>242</v>
      </c>
      <c r="W22" s="47">
        <v>242</v>
      </c>
      <c r="X22" s="47">
        <v>242</v>
      </c>
      <c r="Y22" s="47">
        <v>242</v>
      </c>
      <c r="Z22" s="48">
        <v>242</v>
      </c>
      <c r="AA22" s="48">
        <v>247</v>
      </c>
      <c r="AB22" s="48">
        <v>307</v>
      </c>
      <c r="AC22" s="48">
        <v>317</v>
      </c>
      <c r="AD22" s="48">
        <v>317</v>
      </c>
      <c r="AE22" s="48">
        <v>327</v>
      </c>
      <c r="AF22" s="48">
        <v>407</v>
      </c>
      <c r="AG22" s="48">
        <v>407</v>
      </c>
      <c r="AH22" s="48">
        <v>487</v>
      </c>
      <c r="AI22" s="48">
        <v>487</v>
      </c>
      <c r="AJ22" s="48">
        <v>487</v>
      </c>
      <c r="AK22" s="51">
        <v>493</v>
      </c>
      <c r="AM22" s="52">
        <v>6.8</v>
      </c>
      <c r="AN22" s="52">
        <v>10.8</v>
      </c>
      <c r="AO22" s="52">
        <v>13.6</v>
      </c>
      <c r="AP22" s="52">
        <v>15.7</v>
      </c>
      <c r="AQ22" s="53">
        <v>19.4846</v>
      </c>
      <c r="AR22" s="53">
        <v>22.039453999999999</v>
      </c>
      <c r="AS22" s="53">
        <v>23.9</v>
      </c>
      <c r="AT22" s="53">
        <v>26.8</v>
      </c>
      <c r="AU22" s="54">
        <v>24.347337170000003</v>
      </c>
      <c r="AV22" s="54">
        <v>24.981000000000002</v>
      </c>
      <c r="AW22" s="54">
        <v>28.059253250000001</v>
      </c>
      <c r="AX22" s="54">
        <v>31.691045379999998</v>
      </c>
      <c r="AY22" s="54">
        <v>36.061563540000002</v>
      </c>
      <c r="AZ22" s="54">
        <v>38.437844770000005</v>
      </c>
      <c r="BA22" s="54">
        <v>42.54410171</v>
      </c>
      <c r="BB22" s="54">
        <v>44.65849025</v>
      </c>
      <c r="BC22" s="55">
        <v>49.346853600000003</v>
      </c>
      <c r="BD22" s="55">
        <v>56.522260259999996</v>
      </c>
      <c r="BE22" s="55">
        <v>53.565855909999996</v>
      </c>
      <c r="BF22" s="56">
        <v>54.211051130000001</v>
      </c>
    </row>
    <row r="23" spans="1:58" s="33" customFormat="1" x14ac:dyDescent="0.25">
      <c r="A23" s="38"/>
      <c r="B23" s="38">
        <v>20</v>
      </c>
      <c r="C23" s="46" t="s">
        <v>71</v>
      </c>
      <c r="D23" s="47">
        <v>16</v>
      </c>
      <c r="E23" s="47">
        <v>16</v>
      </c>
      <c r="F23" s="48">
        <v>16</v>
      </c>
      <c r="G23" s="48">
        <v>16</v>
      </c>
      <c r="H23" s="48">
        <v>16</v>
      </c>
      <c r="I23" s="48">
        <v>16</v>
      </c>
      <c r="J23" s="48">
        <v>16</v>
      </c>
      <c r="K23" s="48">
        <v>16</v>
      </c>
      <c r="L23" s="48">
        <v>16</v>
      </c>
      <c r="M23" s="48">
        <v>16</v>
      </c>
      <c r="N23" s="49">
        <v>15</v>
      </c>
      <c r="O23" s="49">
        <v>15</v>
      </c>
      <c r="P23" s="50">
        <v>16</v>
      </c>
      <c r="R23" s="47">
        <v>762</v>
      </c>
      <c r="S23" s="47">
        <v>754</v>
      </c>
      <c r="T23" s="47">
        <v>924</v>
      </c>
      <c r="U23" s="47">
        <v>1027</v>
      </c>
      <c r="V23" s="47">
        <v>1222</v>
      </c>
      <c r="W23" s="47">
        <v>1221</v>
      </c>
      <c r="X23" s="47">
        <v>1221</v>
      </c>
      <c r="Y23" s="47">
        <v>1211</v>
      </c>
      <c r="Z23" s="48">
        <v>1191</v>
      </c>
      <c r="AA23" s="48">
        <v>1185</v>
      </c>
      <c r="AB23" s="48">
        <v>1185</v>
      </c>
      <c r="AC23" s="48">
        <v>1185</v>
      </c>
      <c r="AD23" s="48">
        <v>1178</v>
      </c>
      <c r="AE23" s="48">
        <v>1020</v>
      </c>
      <c r="AF23" s="48">
        <v>1020</v>
      </c>
      <c r="AG23" s="48">
        <v>1000</v>
      </c>
      <c r="AH23" s="48">
        <v>1000</v>
      </c>
      <c r="AI23" s="48">
        <v>990</v>
      </c>
      <c r="AJ23" s="48">
        <v>990</v>
      </c>
      <c r="AK23" s="51">
        <v>997</v>
      </c>
      <c r="AM23" s="52">
        <v>40.1</v>
      </c>
      <c r="AN23" s="52">
        <v>54.1</v>
      </c>
      <c r="AO23" s="52">
        <v>63.8</v>
      </c>
      <c r="AP23" s="52">
        <v>73.2</v>
      </c>
      <c r="AQ23" s="53">
        <v>97.362803999999997</v>
      </c>
      <c r="AR23" s="53">
        <v>114.82590999999999</v>
      </c>
      <c r="AS23" s="53">
        <v>123.7</v>
      </c>
      <c r="AT23" s="53">
        <v>135.19999999999999</v>
      </c>
      <c r="AU23" s="54">
        <v>121.11094814000002</v>
      </c>
      <c r="AV23" s="54">
        <v>116.14100000000001</v>
      </c>
      <c r="AW23" s="54">
        <v>119.40240113999999</v>
      </c>
      <c r="AX23" s="54">
        <v>126.16761244</v>
      </c>
      <c r="AY23" s="54">
        <v>128.68158114000002</v>
      </c>
      <c r="AZ23" s="54">
        <v>125.71469395</v>
      </c>
      <c r="BA23" s="54">
        <v>123.93987543</v>
      </c>
      <c r="BB23" s="54">
        <v>121.19933656000001</v>
      </c>
      <c r="BC23" s="55">
        <v>122.05330367000001</v>
      </c>
      <c r="BD23" s="55">
        <v>122.35242615</v>
      </c>
      <c r="BE23" s="55">
        <v>112.66338535</v>
      </c>
      <c r="BF23" s="56">
        <v>109.20252658</v>
      </c>
    </row>
    <row r="24" spans="1:58" s="33" customFormat="1" x14ac:dyDescent="0.25">
      <c r="A24" s="38"/>
      <c r="B24" s="38">
        <v>21</v>
      </c>
      <c r="C24" s="46" t="s">
        <v>72</v>
      </c>
      <c r="D24" s="47">
        <v>14</v>
      </c>
      <c r="E24" s="47">
        <v>12</v>
      </c>
      <c r="F24" s="48">
        <v>12</v>
      </c>
      <c r="G24" s="48">
        <v>11</v>
      </c>
      <c r="H24" s="48">
        <v>11</v>
      </c>
      <c r="I24" s="48">
        <v>11</v>
      </c>
      <c r="J24" s="48">
        <v>11</v>
      </c>
      <c r="K24" s="48">
        <v>11</v>
      </c>
      <c r="L24" s="48">
        <v>11</v>
      </c>
      <c r="M24" s="48">
        <v>11</v>
      </c>
      <c r="N24" s="49">
        <v>11</v>
      </c>
      <c r="O24" s="49">
        <v>11</v>
      </c>
      <c r="P24" s="50">
        <v>11</v>
      </c>
      <c r="R24" s="47">
        <v>627</v>
      </c>
      <c r="S24" s="47">
        <v>684</v>
      </c>
      <c r="T24" s="47">
        <v>850</v>
      </c>
      <c r="U24" s="47">
        <v>848</v>
      </c>
      <c r="V24" s="47">
        <v>822</v>
      </c>
      <c r="W24" s="47">
        <v>757</v>
      </c>
      <c r="X24" s="47">
        <v>757</v>
      </c>
      <c r="Y24" s="47">
        <v>757</v>
      </c>
      <c r="Z24" s="48">
        <v>752</v>
      </c>
      <c r="AA24" s="48">
        <v>746</v>
      </c>
      <c r="AB24" s="48">
        <v>746</v>
      </c>
      <c r="AC24" s="48">
        <v>746</v>
      </c>
      <c r="AD24" s="48">
        <v>746</v>
      </c>
      <c r="AE24" s="48">
        <v>746</v>
      </c>
      <c r="AF24" s="48">
        <v>746</v>
      </c>
      <c r="AG24" s="48">
        <v>746</v>
      </c>
      <c r="AH24" s="48">
        <v>746</v>
      </c>
      <c r="AI24" s="48">
        <v>746</v>
      </c>
      <c r="AJ24" s="48">
        <v>746</v>
      </c>
      <c r="AK24" s="51">
        <v>746</v>
      </c>
      <c r="AM24" s="52">
        <v>35.700000000000003</v>
      </c>
      <c r="AN24" s="52">
        <v>43.1</v>
      </c>
      <c r="AO24" s="52">
        <v>48.8</v>
      </c>
      <c r="AP24" s="52">
        <v>57.7</v>
      </c>
      <c r="AQ24" s="53">
        <v>67.467651000000004</v>
      </c>
      <c r="AR24" s="53">
        <v>73.117846</v>
      </c>
      <c r="AS24" s="53">
        <v>78.400000000000006</v>
      </c>
      <c r="AT24" s="53">
        <v>82.9</v>
      </c>
      <c r="AU24" s="54">
        <v>74.201061629999998</v>
      </c>
      <c r="AV24" s="54">
        <v>72.805000000000007</v>
      </c>
      <c r="AW24" s="54">
        <v>73.585863200000006</v>
      </c>
      <c r="AX24" s="54">
        <v>75.751869339999999</v>
      </c>
      <c r="AY24" s="54">
        <v>76.856071760000006</v>
      </c>
      <c r="AZ24" s="54">
        <v>76.213310409999991</v>
      </c>
      <c r="BA24" s="54">
        <v>79.133168159999997</v>
      </c>
      <c r="BB24" s="54">
        <v>75.473013359999996</v>
      </c>
      <c r="BC24" s="55">
        <v>77.097074930000005</v>
      </c>
      <c r="BD24" s="55">
        <v>77.910935199999997</v>
      </c>
      <c r="BE24" s="55">
        <v>71.499311559999995</v>
      </c>
      <c r="BF24" s="56">
        <v>72.123897079999992</v>
      </c>
    </row>
    <row r="25" spans="1:58" s="33" customFormat="1" x14ac:dyDescent="0.25">
      <c r="A25" s="38"/>
      <c r="B25" s="38">
        <v>22</v>
      </c>
      <c r="C25" s="46" t="s">
        <v>73</v>
      </c>
      <c r="D25" s="47">
        <v>15</v>
      </c>
      <c r="E25" s="47">
        <v>15</v>
      </c>
      <c r="F25" s="48">
        <v>15</v>
      </c>
      <c r="G25" s="48">
        <v>15</v>
      </c>
      <c r="H25" s="48">
        <v>15</v>
      </c>
      <c r="I25" s="48">
        <v>15</v>
      </c>
      <c r="J25" s="48">
        <v>15</v>
      </c>
      <c r="K25" s="48">
        <v>15</v>
      </c>
      <c r="L25" s="48">
        <v>15</v>
      </c>
      <c r="M25" s="48">
        <v>15</v>
      </c>
      <c r="N25" s="49">
        <v>15</v>
      </c>
      <c r="O25" s="49">
        <v>15</v>
      </c>
      <c r="P25" s="50">
        <v>15</v>
      </c>
      <c r="R25" s="47">
        <v>469</v>
      </c>
      <c r="S25" s="47">
        <v>690</v>
      </c>
      <c r="T25" s="47">
        <v>808</v>
      </c>
      <c r="U25" s="47">
        <v>800</v>
      </c>
      <c r="V25" s="47">
        <v>721</v>
      </c>
      <c r="W25" s="47">
        <v>795</v>
      </c>
      <c r="X25" s="47">
        <v>775</v>
      </c>
      <c r="Y25" s="47">
        <v>773</v>
      </c>
      <c r="Z25" s="48">
        <v>773</v>
      </c>
      <c r="AA25" s="48">
        <v>773</v>
      </c>
      <c r="AB25" s="48">
        <v>773</v>
      </c>
      <c r="AC25" s="48">
        <v>766</v>
      </c>
      <c r="AD25" s="48">
        <v>766</v>
      </c>
      <c r="AE25" s="48">
        <v>766</v>
      </c>
      <c r="AF25" s="48">
        <v>765</v>
      </c>
      <c r="AG25" s="48">
        <v>765</v>
      </c>
      <c r="AH25" s="48">
        <v>765</v>
      </c>
      <c r="AI25" s="48">
        <v>765</v>
      </c>
      <c r="AJ25" s="48">
        <v>765</v>
      </c>
      <c r="AK25" s="51">
        <v>763</v>
      </c>
      <c r="AM25" s="52">
        <v>20.9</v>
      </c>
      <c r="AN25" s="52">
        <v>33.4</v>
      </c>
      <c r="AO25" s="52">
        <v>43.6</v>
      </c>
      <c r="AP25" s="52">
        <v>48.5</v>
      </c>
      <c r="AQ25" s="53">
        <v>55.442641999999999</v>
      </c>
      <c r="AR25" s="53">
        <v>63.128709000000001</v>
      </c>
      <c r="AS25" s="53">
        <v>67.400000000000006</v>
      </c>
      <c r="AT25" s="53">
        <v>72.8</v>
      </c>
      <c r="AU25" s="54">
        <v>66.984187439999999</v>
      </c>
      <c r="AV25" s="54">
        <v>66.016000000000005</v>
      </c>
      <c r="AW25" s="54">
        <v>69.678663659999998</v>
      </c>
      <c r="AX25" s="54">
        <v>71.182320910000001</v>
      </c>
      <c r="AY25" s="54">
        <v>71.842967569999999</v>
      </c>
      <c r="AZ25" s="54">
        <v>72.193600810000007</v>
      </c>
      <c r="BA25" s="54">
        <v>73.372692900000004</v>
      </c>
      <c r="BB25" s="54">
        <v>69.372240879999993</v>
      </c>
      <c r="BC25" s="55">
        <v>69.419769950000003</v>
      </c>
      <c r="BD25" s="55">
        <v>69.60553591</v>
      </c>
      <c r="BE25" s="55">
        <v>63.669829729999996</v>
      </c>
      <c r="BF25" s="56">
        <v>63.642789100000002</v>
      </c>
    </row>
    <row r="26" spans="1:58" s="33" customFormat="1" x14ac:dyDescent="0.25">
      <c r="A26" s="38"/>
      <c r="B26" s="38">
        <v>23</v>
      </c>
      <c r="C26" s="46" t="s">
        <v>74</v>
      </c>
      <c r="D26" s="47">
        <v>20</v>
      </c>
      <c r="E26" s="47">
        <v>20</v>
      </c>
      <c r="F26" s="48">
        <v>20</v>
      </c>
      <c r="G26" s="48">
        <v>20</v>
      </c>
      <c r="H26" s="48">
        <v>19</v>
      </c>
      <c r="I26" s="48">
        <v>19</v>
      </c>
      <c r="J26" s="48">
        <v>19</v>
      </c>
      <c r="K26" s="48">
        <v>19</v>
      </c>
      <c r="L26" s="48">
        <v>18</v>
      </c>
      <c r="M26" s="48">
        <v>19</v>
      </c>
      <c r="N26" s="49">
        <v>17</v>
      </c>
      <c r="O26" s="49">
        <v>19</v>
      </c>
      <c r="P26" s="50">
        <v>17</v>
      </c>
      <c r="R26" s="47">
        <v>637</v>
      </c>
      <c r="S26" s="47">
        <v>719</v>
      </c>
      <c r="T26" s="47">
        <v>784</v>
      </c>
      <c r="U26" s="47">
        <v>838</v>
      </c>
      <c r="V26" s="47">
        <v>855</v>
      </c>
      <c r="W26" s="47">
        <v>864</v>
      </c>
      <c r="X26" s="47">
        <v>864</v>
      </c>
      <c r="Y26" s="47">
        <v>864</v>
      </c>
      <c r="Z26" s="48">
        <v>864</v>
      </c>
      <c r="AA26" s="48">
        <v>864</v>
      </c>
      <c r="AB26" s="48">
        <v>840</v>
      </c>
      <c r="AC26" s="48">
        <v>852</v>
      </c>
      <c r="AD26" s="48">
        <v>852</v>
      </c>
      <c r="AE26" s="48">
        <v>850</v>
      </c>
      <c r="AF26" s="48">
        <v>842</v>
      </c>
      <c r="AG26" s="48">
        <v>826</v>
      </c>
      <c r="AH26" s="48">
        <v>826</v>
      </c>
      <c r="AI26" s="48">
        <v>826</v>
      </c>
      <c r="AJ26" s="48">
        <v>826</v>
      </c>
      <c r="AK26" s="51">
        <v>826</v>
      </c>
      <c r="AM26" s="52">
        <v>27.2</v>
      </c>
      <c r="AN26" s="52">
        <v>36.299999999999997</v>
      </c>
      <c r="AO26" s="52">
        <v>43</v>
      </c>
      <c r="AP26" s="52">
        <v>47.8</v>
      </c>
      <c r="AQ26" s="53">
        <v>57.560132000000003</v>
      </c>
      <c r="AR26" s="53">
        <v>65.230418999999998</v>
      </c>
      <c r="AS26" s="53">
        <v>72.599999999999994</v>
      </c>
      <c r="AT26" s="53">
        <v>80.5</v>
      </c>
      <c r="AU26" s="54">
        <v>74.925524259999989</v>
      </c>
      <c r="AV26" s="54">
        <v>75.346000000000004</v>
      </c>
      <c r="AW26" s="54">
        <v>78.116777970000001</v>
      </c>
      <c r="AX26" s="54">
        <v>79.197566609999996</v>
      </c>
      <c r="AY26" s="54">
        <v>80.84117092000001</v>
      </c>
      <c r="AZ26" s="54">
        <v>84.645644610000005</v>
      </c>
      <c r="BA26" s="54">
        <v>86.604558099999991</v>
      </c>
      <c r="BB26" s="54">
        <v>80.949275239999992</v>
      </c>
      <c r="BC26" s="55">
        <v>83.220508819999992</v>
      </c>
      <c r="BD26" s="55">
        <v>83.581317069999997</v>
      </c>
      <c r="BE26" s="55">
        <v>78.899226330000005</v>
      </c>
      <c r="BF26" s="56">
        <v>79.046839169999998</v>
      </c>
    </row>
    <row r="27" spans="1:58" s="33" customFormat="1" x14ac:dyDescent="0.25">
      <c r="A27" s="38"/>
      <c r="B27" s="38">
        <v>24</v>
      </c>
      <c r="C27" s="46" t="s">
        <v>75</v>
      </c>
      <c r="D27" s="47">
        <v>4</v>
      </c>
      <c r="E27" s="47">
        <v>4</v>
      </c>
      <c r="F27" s="48">
        <v>4</v>
      </c>
      <c r="G27" s="48">
        <v>4</v>
      </c>
      <c r="H27" s="48">
        <v>4</v>
      </c>
      <c r="I27" s="48">
        <v>4</v>
      </c>
      <c r="J27" s="48">
        <v>4</v>
      </c>
      <c r="K27" s="48">
        <v>4</v>
      </c>
      <c r="L27" s="48">
        <v>3</v>
      </c>
      <c r="M27" s="48">
        <v>4</v>
      </c>
      <c r="N27" s="49">
        <v>2</v>
      </c>
      <c r="O27" s="49">
        <v>3</v>
      </c>
      <c r="P27" s="50">
        <v>3</v>
      </c>
      <c r="R27" s="47">
        <v>36</v>
      </c>
      <c r="S27" s="47">
        <v>36</v>
      </c>
      <c r="T27" s="47">
        <v>147</v>
      </c>
      <c r="U27" s="47">
        <v>147</v>
      </c>
      <c r="V27" s="47">
        <v>147</v>
      </c>
      <c r="W27" s="47">
        <v>142</v>
      </c>
      <c r="X27" s="47">
        <v>142</v>
      </c>
      <c r="Y27" s="47">
        <v>142</v>
      </c>
      <c r="Z27" s="48">
        <v>142</v>
      </c>
      <c r="AA27" s="48">
        <v>142</v>
      </c>
      <c r="AB27" s="48">
        <v>142</v>
      </c>
      <c r="AC27" s="48">
        <v>142</v>
      </c>
      <c r="AD27" s="48">
        <v>142</v>
      </c>
      <c r="AE27" s="48">
        <v>142</v>
      </c>
      <c r="AF27" s="48">
        <v>117</v>
      </c>
      <c r="AG27" s="48">
        <v>117</v>
      </c>
      <c r="AH27" s="48">
        <v>97</v>
      </c>
      <c r="AI27" s="48">
        <v>97</v>
      </c>
      <c r="AJ27" s="48">
        <v>97</v>
      </c>
      <c r="AK27" s="51">
        <v>97</v>
      </c>
      <c r="AM27" s="52">
        <v>2</v>
      </c>
      <c r="AN27" s="52">
        <v>2.5</v>
      </c>
      <c r="AO27" s="52">
        <v>3.3</v>
      </c>
      <c r="AP27" s="52">
        <v>7.4</v>
      </c>
      <c r="AQ27" s="53">
        <v>9.318638</v>
      </c>
      <c r="AR27" s="53">
        <v>11.254336</v>
      </c>
      <c r="AS27" s="53">
        <v>11.5</v>
      </c>
      <c r="AT27" s="53">
        <v>11.8</v>
      </c>
      <c r="AU27" s="54">
        <v>10.371760709999998</v>
      </c>
      <c r="AV27" s="54">
        <v>9.6270000000000007</v>
      </c>
      <c r="AW27" s="54">
        <v>10.133385539999999</v>
      </c>
      <c r="AX27" s="54">
        <v>10.31241108</v>
      </c>
      <c r="AY27" s="54">
        <v>10.78437797</v>
      </c>
      <c r="AZ27" s="54">
        <v>10.670820519999999</v>
      </c>
      <c r="BA27" s="54">
        <v>10.88419161</v>
      </c>
      <c r="BB27" s="54">
        <v>9.9532086700000004</v>
      </c>
      <c r="BC27" s="55">
        <v>9.7497128900000014</v>
      </c>
      <c r="BD27" s="55">
        <v>9.3032117100000011</v>
      </c>
      <c r="BE27" s="55">
        <v>7.7611785499999995</v>
      </c>
      <c r="BF27" s="56">
        <v>7.2815304699999999</v>
      </c>
    </row>
    <row r="28" spans="1:58" s="33" customFormat="1" x14ac:dyDescent="0.25">
      <c r="A28" s="38"/>
      <c r="B28" s="38">
        <v>25</v>
      </c>
      <c r="C28" s="46" t="s">
        <v>76</v>
      </c>
      <c r="D28" s="47">
        <v>10</v>
      </c>
      <c r="E28" s="47">
        <v>10</v>
      </c>
      <c r="F28" s="48">
        <v>10</v>
      </c>
      <c r="G28" s="48">
        <v>10</v>
      </c>
      <c r="H28" s="48">
        <v>10</v>
      </c>
      <c r="I28" s="48">
        <v>10</v>
      </c>
      <c r="J28" s="48">
        <v>10</v>
      </c>
      <c r="K28" s="48">
        <v>10</v>
      </c>
      <c r="L28" s="48">
        <v>9</v>
      </c>
      <c r="M28" s="48">
        <v>11</v>
      </c>
      <c r="N28" s="49">
        <v>10</v>
      </c>
      <c r="O28" s="49">
        <v>10</v>
      </c>
      <c r="P28" s="50">
        <v>14</v>
      </c>
      <c r="R28" s="47">
        <v>238</v>
      </c>
      <c r="S28" s="47">
        <v>309</v>
      </c>
      <c r="T28" s="47">
        <v>389</v>
      </c>
      <c r="U28" s="47">
        <v>482</v>
      </c>
      <c r="V28" s="47">
        <v>453</v>
      </c>
      <c r="W28" s="47">
        <v>405</v>
      </c>
      <c r="X28" s="47">
        <v>398</v>
      </c>
      <c r="Y28" s="47">
        <v>398</v>
      </c>
      <c r="Z28" s="48">
        <v>404</v>
      </c>
      <c r="AA28" s="48">
        <v>404</v>
      </c>
      <c r="AB28" s="48">
        <v>399</v>
      </c>
      <c r="AC28" s="48">
        <v>393</v>
      </c>
      <c r="AD28" s="48">
        <v>393</v>
      </c>
      <c r="AE28" s="48">
        <v>393</v>
      </c>
      <c r="AF28" s="48">
        <v>350</v>
      </c>
      <c r="AG28" s="48">
        <v>384</v>
      </c>
      <c r="AH28" s="48">
        <v>384</v>
      </c>
      <c r="AI28" s="48">
        <v>373</v>
      </c>
      <c r="AJ28" s="48">
        <v>373</v>
      </c>
      <c r="AK28" s="51">
        <v>415</v>
      </c>
      <c r="AM28" s="52">
        <v>10</v>
      </c>
      <c r="AN28" s="52">
        <v>14.5</v>
      </c>
      <c r="AO28" s="52">
        <v>17.8</v>
      </c>
      <c r="AP28" s="52">
        <v>22.2</v>
      </c>
      <c r="AQ28" s="53">
        <v>27.461682</v>
      </c>
      <c r="AR28" s="53">
        <v>30.369624999999999</v>
      </c>
      <c r="AS28" s="53">
        <v>34.6</v>
      </c>
      <c r="AT28" s="53">
        <v>35.9</v>
      </c>
      <c r="AU28" s="54">
        <v>31.145528669999997</v>
      </c>
      <c r="AV28" s="54">
        <v>29.821000000000002</v>
      </c>
      <c r="AW28" s="54">
        <v>30.918183819999999</v>
      </c>
      <c r="AX28" s="54">
        <v>30.995436000000002</v>
      </c>
      <c r="AY28" s="54">
        <v>31.125947699999998</v>
      </c>
      <c r="AZ28" s="54">
        <v>30.013661620000001</v>
      </c>
      <c r="BA28" s="54">
        <v>29.94730264</v>
      </c>
      <c r="BB28" s="54">
        <v>28.196036070000002</v>
      </c>
      <c r="BC28" s="55">
        <v>28.5539646</v>
      </c>
      <c r="BD28" s="55">
        <v>27.583253600000003</v>
      </c>
      <c r="BE28" s="55">
        <v>24.52729596</v>
      </c>
      <c r="BF28" s="56">
        <v>26.153986769999999</v>
      </c>
    </row>
    <row r="29" spans="1:58" s="33" customFormat="1" x14ac:dyDescent="0.25">
      <c r="A29" s="38"/>
      <c r="B29" s="38">
        <v>26</v>
      </c>
      <c r="C29" s="46" t="s">
        <v>77</v>
      </c>
      <c r="D29" s="47">
        <v>7</v>
      </c>
      <c r="E29" s="47">
        <v>7</v>
      </c>
      <c r="F29" s="48">
        <v>7</v>
      </c>
      <c r="G29" s="48">
        <v>6</v>
      </c>
      <c r="H29" s="48">
        <v>7</v>
      </c>
      <c r="I29" s="48">
        <v>7</v>
      </c>
      <c r="J29" s="48">
        <v>7</v>
      </c>
      <c r="K29" s="48">
        <v>7</v>
      </c>
      <c r="L29" s="48">
        <v>7</v>
      </c>
      <c r="M29" s="48">
        <v>7</v>
      </c>
      <c r="N29" s="49">
        <v>7</v>
      </c>
      <c r="O29" s="49">
        <v>7</v>
      </c>
      <c r="P29" s="50">
        <v>7</v>
      </c>
      <c r="R29" s="47">
        <v>333</v>
      </c>
      <c r="S29" s="47">
        <v>239</v>
      </c>
      <c r="T29" s="47">
        <v>288</v>
      </c>
      <c r="U29" s="47">
        <v>288</v>
      </c>
      <c r="V29" s="47">
        <v>290</v>
      </c>
      <c r="W29" s="47">
        <v>290</v>
      </c>
      <c r="X29" s="47">
        <v>285</v>
      </c>
      <c r="Y29" s="47">
        <v>285</v>
      </c>
      <c r="Z29" s="48">
        <v>285</v>
      </c>
      <c r="AA29" s="48">
        <v>255</v>
      </c>
      <c r="AB29" s="48">
        <v>295</v>
      </c>
      <c r="AC29" s="48">
        <v>295</v>
      </c>
      <c r="AD29" s="48">
        <v>295</v>
      </c>
      <c r="AE29" s="48">
        <v>295</v>
      </c>
      <c r="AF29" s="48">
        <v>295</v>
      </c>
      <c r="AG29" s="48">
        <v>295</v>
      </c>
      <c r="AH29" s="48">
        <v>295</v>
      </c>
      <c r="AI29" s="48">
        <v>295</v>
      </c>
      <c r="AJ29" s="48">
        <v>295</v>
      </c>
      <c r="AK29" s="51">
        <v>295</v>
      </c>
      <c r="AM29" s="52">
        <v>8.1</v>
      </c>
      <c r="AN29" s="52">
        <v>14.9</v>
      </c>
      <c r="AO29" s="52">
        <v>16.600000000000001</v>
      </c>
      <c r="AP29" s="52">
        <v>18.899999999999999</v>
      </c>
      <c r="AQ29" s="53">
        <v>20.677806</v>
      </c>
      <c r="AR29" s="53">
        <v>22.588809999999999</v>
      </c>
      <c r="AS29" s="53">
        <v>24.5</v>
      </c>
      <c r="AT29" s="53">
        <v>26.4</v>
      </c>
      <c r="AU29" s="54">
        <v>22.529561469999997</v>
      </c>
      <c r="AV29" s="54">
        <v>21.079000000000001</v>
      </c>
      <c r="AW29" s="54">
        <v>21.963898539999999</v>
      </c>
      <c r="AX29" s="54">
        <v>22.749351989999997</v>
      </c>
      <c r="AY29" s="54">
        <v>23.082623609999999</v>
      </c>
      <c r="AZ29" s="54">
        <v>23.733444170000002</v>
      </c>
      <c r="BA29" s="54">
        <v>23.483897170000002</v>
      </c>
      <c r="BB29" s="54">
        <v>22.341508770000001</v>
      </c>
      <c r="BC29" s="55">
        <v>22.317740950000001</v>
      </c>
      <c r="BD29" s="55">
        <v>23.51131573</v>
      </c>
      <c r="BE29" s="55">
        <v>21.423048699999999</v>
      </c>
      <c r="BF29" s="56">
        <v>21.575746540000001</v>
      </c>
    </row>
    <row r="30" spans="1:58" s="33" customFormat="1" x14ac:dyDescent="0.25">
      <c r="A30" s="38"/>
      <c r="B30" s="38">
        <v>27</v>
      </c>
      <c r="C30" s="46" t="s">
        <v>222</v>
      </c>
      <c r="D30" s="47">
        <v>7</v>
      </c>
      <c r="E30" s="47">
        <v>7</v>
      </c>
      <c r="F30" s="48">
        <v>7</v>
      </c>
      <c r="G30" s="48">
        <v>7</v>
      </c>
      <c r="H30" s="48">
        <v>7</v>
      </c>
      <c r="I30" s="48">
        <v>7</v>
      </c>
      <c r="J30" s="48">
        <v>7</v>
      </c>
      <c r="K30" s="48">
        <v>7</v>
      </c>
      <c r="L30" s="48">
        <v>7</v>
      </c>
      <c r="M30" s="48">
        <v>7</v>
      </c>
      <c r="N30" s="49">
        <v>7</v>
      </c>
      <c r="O30" s="49">
        <v>7</v>
      </c>
      <c r="P30" s="50">
        <v>7</v>
      </c>
      <c r="R30" s="47">
        <v>370</v>
      </c>
      <c r="S30" s="47">
        <v>471</v>
      </c>
      <c r="T30" s="47">
        <v>547</v>
      </c>
      <c r="U30" s="47">
        <v>541</v>
      </c>
      <c r="V30" s="47">
        <v>541</v>
      </c>
      <c r="W30" s="47">
        <v>537</v>
      </c>
      <c r="X30" s="47">
        <v>536</v>
      </c>
      <c r="Y30" s="47">
        <v>536</v>
      </c>
      <c r="Z30" s="48">
        <v>549</v>
      </c>
      <c r="AA30" s="48">
        <v>549</v>
      </c>
      <c r="AB30" s="48">
        <v>554</v>
      </c>
      <c r="AC30" s="48">
        <v>554</v>
      </c>
      <c r="AD30" s="48">
        <v>554</v>
      </c>
      <c r="AE30" s="48">
        <v>554</v>
      </c>
      <c r="AF30" s="48">
        <v>554</v>
      </c>
      <c r="AG30" s="48">
        <v>554</v>
      </c>
      <c r="AH30" s="48">
        <v>554</v>
      </c>
      <c r="AI30" s="48">
        <v>554</v>
      </c>
      <c r="AJ30" s="48">
        <v>554</v>
      </c>
      <c r="AK30" s="51">
        <v>554</v>
      </c>
      <c r="AM30" s="52">
        <v>25</v>
      </c>
      <c r="AN30" s="52">
        <v>34.4</v>
      </c>
      <c r="AO30" s="52">
        <v>42.1</v>
      </c>
      <c r="AP30" s="52">
        <v>47.3</v>
      </c>
      <c r="AQ30" s="53">
        <v>52.623629000000001</v>
      </c>
      <c r="AR30" s="53">
        <v>54.151442000000003</v>
      </c>
      <c r="AS30" s="53">
        <v>58.3</v>
      </c>
      <c r="AT30" s="53">
        <v>58</v>
      </c>
      <c r="AU30" s="54">
        <v>54.775148930000007</v>
      </c>
      <c r="AV30" s="54">
        <v>54.100999999999999</v>
      </c>
      <c r="AW30" s="54">
        <v>56.297627900000002</v>
      </c>
      <c r="AX30" s="54">
        <v>58.110955689999997</v>
      </c>
      <c r="AY30" s="54">
        <v>58.65945644</v>
      </c>
      <c r="AZ30" s="54">
        <v>58.629142630000004</v>
      </c>
      <c r="BA30" s="54">
        <v>58.709215799999996</v>
      </c>
      <c r="BB30" s="54">
        <v>56.107009560000002</v>
      </c>
      <c r="BC30" s="55">
        <v>55.868897509999996</v>
      </c>
      <c r="BD30" s="55">
        <v>55.013142670000001</v>
      </c>
      <c r="BE30" s="55">
        <v>50.781660090000003</v>
      </c>
      <c r="BF30" s="56">
        <v>51.944253639999999</v>
      </c>
    </row>
    <row r="31" spans="1:58" s="33" customFormat="1" x14ac:dyDescent="0.25">
      <c r="A31" s="38"/>
      <c r="B31" s="38">
        <v>28</v>
      </c>
      <c r="C31" s="46" t="s">
        <v>79</v>
      </c>
      <c r="D31" s="47">
        <v>9</v>
      </c>
      <c r="E31" s="47">
        <v>9</v>
      </c>
      <c r="F31" s="48">
        <v>9</v>
      </c>
      <c r="G31" s="48">
        <v>9</v>
      </c>
      <c r="H31" s="48">
        <v>9</v>
      </c>
      <c r="I31" s="48">
        <v>9</v>
      </c>
      <c r="J31" s="48">
        <v>9</v>
      </c>
      <c r="K31" s="48">
        <v>9</v>
      </c>
      <c r="L31" s="48">
        <v>9</v>
      </c>
      <c r="M31" s="48">
        <v>9</v>
      </c>
      <c r="N31" s="49">
        <v>9</v>
      </c>
      <c r="O31" s="49">
        <v>9</v>
      </c>
      <c r="P31" s="50">
        <v>10</v>
      </c>
      <c r="R31" s="47">
        <v>275</v>
      </c>
      <c r="S31" s="47">
        <v>530</v>
      </c>
      <c r="T31" s="47">
        <v>575</v>
      </c>
      <c r="U31" s="47">
        <v>580</v>
      </c>
      <c r="V31" s="47">
        <v>611</v>
      </c>
      <c r="W31" s="47">
        <v>616</v>
      </c>
      <c r="X31" s="47">
        <v>616</v>
      </c>
      <c r="Y31" s="47">
        <v>616</v>
      </c>
      <c r="Z31" s="48">
        <v>616</v>
      </c>
      <c r="AA31" s="48">
        <v>616</v>
      </c>
      <c r="AB31" s="48">
        <v>616</v>
      </c>
      <c r="AC31" s="48">
        <v>616</v>
      </c>
      <c r="AD31" s="48">
        <v>616</v>
      </c>
      <c r="AE31" s="48">
        <v>616</v>
      </c>
      <c r="AF31" s="48">
        <v>621</v>
      </c>
      <c r="AG31" s="48">
        <v>621</v>
      </c>
      <c r="AH31" s="48">
        <v>621</v>
      </c>
      <c r="AI31" s="48">
        <v>621</v>
      </c>
      <c r="AJ31" s="48">
        <v>621</v>
      </c>
      <c r="AK31" s="51">
        <v>691</v>
      </c>
      <c r="AM31" s="52">
        <v>23.3</v>
      </c>
      <c r="AN31" s="52">
        <v>32.299999999999997</v>
      </c>
      <c r="AO31" s="52">
        <v>45.3</v>
      </c>
      <c r="AP31" s="52">
        <v>53.9</v>
      </c>
      <c r="AQ31" s="53">
        <v>64.888765000000006</v>
      </c>
      <c r="AR31" s="53">
        <v>71.557259999999999</v>
      </c>
      <c r="AS31" s="53">
        <v>78.3</v>
      </c>
      <c r="AT31" s="53">
        <v>84.4</v>
      </c>
      <c r="AU31" s="54">
        <v>76.144619639999988</v>
      </c>
      <c r="AV31" s="54">
        <v>75.376999999999995</v>
      </c>
      <c r="AW31" s="54">
        <v>79.362126610000004</v>
      </c>
      <c r="AX31" s="54">
        <v>81.940218520000002</v>
      </c>
      <c r="AY31" s="54">
        <v>84.033308760000011</v>
      </c>
      <c r="AZ31" s="54">
        <v>87.459035650000004</v>
      </c>
      <c r="BA31" s="54">
        <v>94.931231269999998</v>
      </c>
      <c r="BB31" s="54">
        <v>94.451837620000006</v>
      </c>
      <c r="BC31" s="55">
        <v>99.793297049999993</v>
      </c>
      <c r="BD31" s="55">
        <v>102.28034343</v>
      </c>
      <c r="BE31" s="55">
        <v>93.238924879999999</v>
      </c>
      <c r="BF31" s="56">
        <v>96.219037650000004</v>
      </c>
    </row>
    <row r="32" spans="1:58" s="33" customFormat="1" x14ac:dyDescent="0.25">
      <c r="A32" s="38"/>
      <c r="B32" s="38">
        <v>29</v>
      </c>
      <c r="C32" s="46" t="s">
        <v>80</v>
      </c>
      <c r="D32" s="47">
        <v>10</v>
      </c>
      <c r="E32" s="47">
        <v>10</v>
      </c>
      <c r="F32" s="48">
        <v>10</v>
      </c>
      <c r="G32" s="48">
        <v>10</v>
      </c>
      <c r="H32" s="48">
        <v>10</v>
      </c>
      <c r="I32" s="48">
        <v>10</v>
      </c>
      <c r="J32" s="48">
        <v>10</v>
      </c>
      <c r="K32" s="48">
        <v>10</v>
      </c>
      <c r="L32" s="48">
        <v>11</v>
      </c>
      <c r="M32" s="48">
        <v>11</v>
      </c>
      <c r="N32" s="49">
        <v>11</v>
      </c>
      <c r="O32" s="49">
        <v>11</v>
      </c>
      <c r="P32" s="50">
        <v>14</v>
      </c>
      <c r="R32" s="47">
        <v>426</v>
      </c>
      <c r="S32" s="47">
        <v>447</v>
      </c>
      <c r="T32" s="47">
        <v>505</v>
      </c>
      <c r="U32" s="47">
        <v>511</v>
      </c>
      <c r="V32" s="47">
        <v>521</v>
      </c>
      <c r="W32" s="47">
        <v>536</v>
      </c>
      <c r="X32" s="47">
        <v>571</v>
      </c>
      <c r="Y32" s="47">
        <v>571</v>
      </c>
      <c r="Z32" s="48">
        <v>571</v>
      </c>
      <c r="AA32" s="48">
        <v>571</v>
      </c>
      <c r="AB32" s="48">
        <v>571</v>
      </c>
      <c r="AC32" s="48">
        <v>558</v>
      </c>
      <c r="AD32" s="48">
        <v>568</v>
      </c>
      <c r="AE32" s="48">
        <v>568</v>
      </c>
      <c r="AF32" s="48">
        <v>663</v>
      </c>
      <c r="AG32" s="48">
        <v>663</v>
      </c>
      <c r="AH32" s="48">
        <v>663</v>
      </c>
      <c r="AI32" s="48">
        <v>654</v>
      </c>
      <c r="AJ32" s="48">
        <v>654</v>
      </c>
      <c r="AK32" s="51">
        <v>893</v>
      </c>
      <c r="AM32" s="52">
        <v>18.7</v>
      </c>
      <c r="AN32" s="52">
        <v>27</v>
      </c>
      <c r="AO32" s="52">
        <v>32.700000000000003</v>
      </c>
      <c r="AP32" s="52">
        <v>38</v>
      </c>
      <c r="AQ32" s="53">
        <v>44.297089</v>
      </c>
      <c r="AR32" s="53">
        <v>49.192194999999998</v>
      </c>
      <c r="AS32" s="53">
        <v>55.6</v>
      </c>
      <c r="AT32" s="53">
        <v>60.8</v>
      </c>
      <c r="AU32" s="54">
        <v>57.199692670000005</v>
      </c>
      <c r="AV32" s="54">
        <v>59.976999999999997</v>
      </c>
      <c r="AW32" s="54">
        <v>63.256369759999998</v>
      </c>
      <c r="AX32" s="54">
        <v>67.233711299999996</v>
      </c>
      <c r="AY32" s="54">
        <v>70.236333689999981</v>
      </c>
      <c r="AZ32" s="54">
        <v>74.836813909999989</v>
      </c>
      <c r="BA32" s="54">
        <v>79.020912420000002</v>
      </c>
      <c r="BB32" s="54">
        <v>81.735012549999993</v>
      </c>
      <c r="BC32" s="55">
        <v>85.98838087</v>
      </c>
      <c r="BD32" s="55">
        <v>88.533566150000013</v>
      </c>
      <c r="BE32" s="55">
        <v>87.822812060000004</v>
      </c>
      <c r="BF32" s="56">
        <v>90.342545319999999</v>
      </c>
    </row>
    <row r="33" spans="1:58" s="33" customFormat="1" x14ac:dyDescent="0.25">
      <c r="A33" s="38"/>
      <c r="B33" s="38">
        <v>30</v>
      </c>
      <c r="C33" s="46" t="s">
        <v>225</v>
      </c>
      <c r="D33" s="47">
        <v>10</v>
      </c>
      <c r="E33" s="47">
        <v>10</v>
      </c>
      <c r="F33" s="48">
        <v>10</v>
      </c>
      <c r="G33" s="48">
        <v>10</v>
      </c>
      <c r="H33" s="48">
        <v>9</v>
      </c>
      <c r="I33" s="48">
        <v>9</v>
      </c>
      <c r="J33" s="48">
        <v>9</v>
      </c>
      <c r="K33" s="48">
        <v>9</v>
      </c>
      <c r="L33" s="48">
        <v>9</v>
      </c>
      <c r="M33" s="48">
        <v>9</v>
      </c>
      <c r="N33" s="49">
        <v>8</v>
      </c>
      <c r="O33" s="49">
        <v>9</v>
      </c>
      <c r="P33" s="50">
        <v>10</v>
      </c>
      <c r="R33" s="47">
        <v>290</v>
      </c>
      <c r="S33" s="47">
        <v>273</v>
      </c>
      <c r="T33" s="47">
        <v>454</v>
      </c>
      <c r="U33" s="47">
        <v>442</v>
      </c>
      <c r="V33" s="47">
        <v>409</v>
      </c>
      <c r="W33" s="47">
        <v>404</v>
      </c>
      <c r="X33" s="47">
        <v>404</v>
      </c>
      <c r="Y33" s="47">
        <v>404</v>
      </c>
      <c r="Z33" s="48">
        <v>404</v>
      </c>
      <c r="AA33" s="48">
        <v>404</v>
      </c>
      <c r="AB33" s="48">
        <v>346</v>
      </c>
      <c r="AC33" s="48">
        <v>338</v>
      </c>
      <c r="AD33" s="48">
        <v>338</v>
      </c>
      <c r="AE33" s="48">
        <v>338</v>
      </c>
      <c r="AF33" s="48">
        <v>338</v>
      </c>
      <c r="AG33" s="48">
        <v>308</v>
      </c>
      <c r="AH33" s="48">
        <v>308</v>
      </c>
      <c r="AI33" s="48">
        <v>308</v>
      </c>
      <c r="AJ33" s="48">
        <v>308</v>
      </c>
      <c r="AK33" s="51">
        <v>338</v>
      </c>
      <c r="AM33" s="52">
        <v>5.3</v>
      </c>
      <c r="AN33" s="52">
        <v>10.6</v>
      </c>
      <c r="AO33" s="52">
        <v>16.600000000000001</v>
      </c>
      <c r="AP33" s="52">
        <v>24</v>
      </c>
      <c r="AQ33" s="53">
        <v>29.728048000000001</v>
      </c>
      <c r="AR33" s="53">
        <v>33.125991999999997</v>
      </c>
      <c r="AS33" s="53">
        <v>36.4</v>
      </c>
      <c r="AT33" s="53">
        <v>37.6</v>
      </c>
      <c r="AU33" s="54">
        <v>34.064027839999994</v>
      </c>
      <c r="AV33" s="54">
        <v>31.891999999999999</v>
      </c>
      <c r="AW33" s="54">
        <v>31.018282320000001</v>
      </c>
      <c r="AX33" s="54">
        <v>30.88398913</v>
      </c>
      <c r="AY33" s="54">
        <v>31.709830040000003</v>
      </c>
      <c r="AZ33" s="54">
        <v>32.052901409999997</v>
      </c>
      <c r="BA33" s="54">
        <v>33.29727235</v>
      </c>
      <c r="BB33" s="54">
        <v>31.567283370000002</v>
      </c>
      <c r="BC33" s="55">
        <v>31.854316710000003</v>
      </c>
      <c r="BD33" s="55">
        <v>31.424190890000002</v>
      </c>
      <c r="BE33" s="55">
        <v>29.67135313</v>
      </c>
      <c r="BF33" s="56">
        <v>30.077711860000001</v>
      </c>
    </row>
    <row r="34" spans="1:58" s="33" customFormat="1" x14ac:dyDescent="0.25">
      <c r="A34" s="38"/>
      <c r="B34" s="38">
        <v>31</v>
      </c>
      <c r="C34" s="46" t="s">
        <v>81</v>
      </c>
      <c r="D34" s="47">
        <v>9</v>
      </c>
      <c r="E34" s="47">
        <v>8</v>
      </c>
      <c r="F34" s="48">
        <v>9</v>
      </c>
      <c r="G34" s="48">
        <v>8</v>
      </c>
      <c r="H34" s="48">
        <v>8</v>
      </c>
      <c r="I34" s="48">
        <v>8</v>
      </c>
      <c r="J34" s="48">
        <v>8</v>
      </c>
      <c r="K34" s="48">
        <v>8</v>
      </c>
      <c r="L34" s="48">
        <v>8</v>
      </c>
      <c r="M34" s="48">
        <v>8</v>
      </c>
      <c r="N34" s="49">
        <v>8</v>
      </c>
      <c r="O34" s="49">
        <v>8</v>
      </c>
      <c r="P34" s="50">
        <v>8</v>
      </c>
      <c r="R34" s="47">
        <v>304</v>
      </c>
      <c r="S34" s="47">
        <v>257</v>
      </c>
      <c r="T34" s="47">
        <v>302</v>
      </c>
      <c r="U34" s="47">
        <v>388</v>
      </c>
      <c r="V34" s="47">
        <v>393</v>
      </c>
      <c r="W34" s="47">
        <v>393</v>
      </c>
      <c r="X34" s="47">
        <v>402</v>
      </c>
      <c r="Y34" s="47">
        <v>402</v>
      </c>
      <c r="Z34" s="48">
        <v>402</v>
      </c>
      <c r="AA34" s="48">
        <v>412</v>
      </c>
      <c r="AB34" s="48">
        <v>427</v>
      </c>
      <c r="AC34" s="48">
        <v>427</v>
      </c>
      <c r="AD34" s="48">
        <v>427</v>
      </c>
      <c r="AE34" s="48">
        <v>427</v>
      </c>
      <c r="AF34" s="48">
        <v>427</v>
      </c>
      <c r="AG34" s="48">
        <v>427</v>
      </c>
      <c r="AH34" s="48">
        <v>427</v>
      </c>
      <c r="AI34" s="48">
        <v>427</v>
      </c>
      <c r="AJ34" s="48">
        <v>427</v>
      </c>
      <c r="AK34" s="51">
        <v>355</v>
      </c>
      <c r="AM34" s="52">
        <v>11</v>
      </c>
      <c r="AN34" s="52">
        <v>15.6</v>
      </c>
      <c r="AO34" s="52">
        <v>17.7</v>
      </c>
      <c r="AP34" s="52">
        <v>20.7</v>
      </c>
      <c r="AQ34" s="53">
        <v>25.871438000000001</v>
      </c>
      <c r="AR34" s="53">
        <v>29.161097000000002</v>
      </c>
      <c r="AS34" s="53">
        <v>31.3</v>
      </c>
      <c r="AT34" s="53">
        <v>34.4</v>
      </c>
      <c r="AU34" s="54">
        <v>31.346707750000004</v>
      </c>
      <c r="AV34" s="54">
        <v>29.76</v>
      </c>
      <c r="AW34" s="54">
        <v>30.952517289999999</v>
      </c>
      <c r="AX34" s="54">
        <v>32.118731879999999</v>
      </c>
      <c r="AY34" s="54">
        <v>33.37478308</v>
      </c>
      <c r="AZ34" s="54">
        <v>33.870407929999999</v>
      </c>
      <c r="BA34" s="54">
        <v>34.765900960000003</v>
      </c>
      <c r="BB34" s="54">
        <v>33.368938350000001</v>
      </c>
      <c r="BC34" s="55">
        <v>31.325668059999998</v>
      </c>
      <c r="BD34" s="55">
        <v>30.695265339999999</v>
      </c>
      <c r="BE34" s="55">
        <v>26.013535350000002</v>
      </c>
      <c r="BF34" s="56">
        <v>26.63512798</v>
      </c>
    </row>
    <row r="35" spans="1:58" s="33" customFormat="1" x14ac:dyDescent="0.25">
      <c r="A35" s="38"/>
      <c r="B35" s="38">
        <v>32</v>
      </c>
      <c r="C35" s="67" t="s">
        <v>294</v>
      </c>
      <c r="D35" s="68">
        <v>349</v>
      </c>
      <c r="E35" s="68">
        <v>342</v>
      </c>
      <c r="F35" s="68">
        <v>345</v>
      </c>
      <c r="G35" s="68">
        <v>340</v>
      </c>
      <c r="H35" s="68">
        <v>339</v>
      </c>
      <c r="I35" s="68">
        <v>337</v>
      </c>
      <c r="J35" s="68">
        <v>336</v>
      </c>
      <c r="K35" s="68">
        <v>336</v>
      </c>
      <c r="L35" s="68">
        <v>328</v>
      </c>
      <c r="M35" s="68">
        <v>337</v>
      </c>
      <c r="N35" s="68">
        <v>329</v>
      </c>
      <c r="O35" s="68">
        <v>333</v>
      </c>
      <c r="P35" s="68">
        <v>339</v>
      </c>
      <c r="R35" s="68">
        <v>15222</v>
      </c>
      <c r="S35" s="68">
        <v>16954</v>
      </c>
      <c r="T35" s="68">
        <v>18891</v>
      </c>
      <c r="U35" s="68">
        <v>19577</v>
      </c>
      <c r="V35" s="68">
        <v>19776</v>
      </c>
      <c r="W35" s="68">
        <v>20024</v>
      </c>
      <c r="X35" s="68">
        <v>20071</v>
      </c>
      <c r="Y35" s="68">
        <v>20047</v>
      </c>
      <c r="Z35" s="68">
        <v>19921</v>
      </c>
      <c r="AA35" s="68">
        <v>19786</v>
      </c>
      <c r="AB35" s="68">
        <v>19890</v>
      </c>
      <c r="AC35" s="68">
        <v>19822</v>
      </c>
      <c r="AD35" s="68">
        <v>19800</v>
      </c>
      <c r="AE35" s="68">
        <v>19443</v>
      </c>
      <c r="AF35" s="68">
        <v>19421</v>
      </c>
      <c r="AG35" s="68">
        <v>19260</v>
      </c>
      <c r="AH35" s="68">
        <v>19446</v>
      </c>
      <c r="AI35" s="68">
        <v>19324</v>
      </c>
      <c r="AJ35" s="68">
        <v>19324</v>
      </c>
      <c r="AK35" s="68">
        <v>19443</v>
      </c>
      <c r="AM35" s="68">
        <v>755.2</v>
      </c>
      <c r="AN35" s="68">
        <v>962.89999999999986</v>
      </c>
      <c r="AO35" s="68">
        <v>1130.8999999999999</v>
      </c>
      <c r="AP35" s="68">
        <v>1306.1000000000004</v>
      </c>
      <c r="AQ35" s="68">
        <v>1542.9482179999998</v>
      </c>
      <c r="AR35" s="68">
        <v>1724.590985</v>
      </c>
      <c r="AS35" s="68">
        <v>1879.6779999999999</v>
      </c>
      <c r="AT35" s="68">
        <v>2034.8000000000002</v>
      </c>
      <c r="AU35" s="68">
        <v>1847.3212002400001</v>
      </c>
      <c r="AV35" s="68">
        <v>1804.3419999999999</v>
      </c>
      <c r="AW35" s="68">
        <v>1882.4145184399999</v>
      </c>
      <c r="AX35" s="68">
        <v>1949.11804108</v>
      </c>
      <c r="AY35" s="68">
        <v>2003.1055068699998</v>
      </c>
      <c r="AZ35" s="68">
        <v>2053.6451686300002</v>
      </c>
      <c r="BA35" s="68">
        <v>2118.5153223200005</v>
      </c>
      <c r="BB35" s="68">
        <v>2039.9690106600005</v>
      </c>
      <c r="BC35" s="68">
        <v>2081.0732204900005</v>
      </c>
      <c r="BD35" s="68">
        <v>2107.4497761699995</v>
      </c>
      <c r="BE35" s="68">
        <v>1954.4898161999995</v>
      </c>
      <c r="BF35" s="68">
        <v>1963.1161646199998</v>
      </c>
    </row>
    <row r="40" spans="1:58" x14ac:dyDescent="0.25">
      <c r="C40" s="160"/>
      <c r="D40" s="161" t="s">
        <v>41</v>
      </c>
      <c r="E40" s="161" t="s">
        <v>45</v>
      </c>
      <c r="F40" s="161" t="s">
        <v>47</v>
      </c>
      <c r="G40" s="161" t="s">
        <v>85</v>
      </c>
      <c r="H40" s="161" t="s">
        <v>50</v>
      </c>
      <c r="I40" s="161" t="s">
        <v>53</v>
      </c>
      <c r="J40" s="161" t="s">
        <v>55</v>
      </c>
      <c r="K40" s="161" t="s">
        <v>57</v>
      </c>
      <c r="L40" s="161" t="s">
        <v>58</v>
      </c>
      <c r="M40" s="162" t="s">
        <v>60</v>
      </c>
      <c r="N40" s="161" t="s">
        <v>59</v>
      </c>
      <c r="O40" s="161" t="s">
        <v>62</v>
      </c>
      <c r="P40" s="161" t="s">
        <v>63</v>
      </c>
      <c r="Q40" s="161" t="s">
        <v>64</v>
      </c>
      <c r="R40" s="161" t="s">
        <v>65</v>
      </c>
      <c r="S40" s="161" t="s">
        <v>66</v>
      </c>
      <c r="T40" s="161" t="s">
        <v>67</v>
      </c>
      <c r="U40" s="161" t="s">
        <v>68</v>
      </c>
      <c r="V40" s="161" t="s">
        <v>70</v>
      </c>
      <c r="W40" s="161" t="s">
        <v>71</v>
      </c>
      <c r="X40" s="161" t="s">
        <v>72</v>
      </c>
      <c r="Y40" s="161" t="s">
        <v>73</v>
      </c>
      <c r="Z40" s="161" t="s">
        <v>74</v>
      </c>
      <c r="AA40" s="161" t="s">
        <v>75</v>
      </c>
      <c r="AB40" s="161" t="s">
        <v>76</v>
      </c>
      <c r="AC40" s="161" t="s">
        <v>77</v>
      </c>
      <c r="AD40" s="161" t="s">
        <v>222</v>
      </c>
      <c r="AE40" s="161" t="s">
        <v>79</v>
      </c>
      <c r="AF40" s="161" t="s">
        <v>80</v>
      </c>
      <c r="AG40" s="161" t="s">
        <v>225</v>
      </c>
      <c r="AH40" s="161" t="s">
        <v>81</v>
      </c>
      <c r="AI40" s="163" t="s">
        <v>294</v>
      </c>
    </row>
    <row r="41" spans="1:58" x14ac:dyDescent="0.25">
      <c r="B41" s="38">
        <v>1</v>
      </c>
      <c r="C41" s="40" t="s">
        <v>241</v>
      </c>
      <c r="D41" s="164">
        <v>11</v>
      </c>
      <c r="E41" s="164">
        <v>7</v>
      </c>
      <c r="F41" s="164">
        <v>6</v>
      </c>
      <c r="G41" s="164">
        <v>16</v>
      </c>
      <c r="H41" s="164">
        <v>5</v>
      </c>
      <c r="I41" s="164">
        <v>12</v>
      </c>
      <c r="J41" s="164">
        <v>16</v>
      </c>
      <c r="K41" s="164">
        <v>10</v>
      </c>
      <c r="L41" s="164">
        <v>13</v>
      </c>
      <c r="M41" s="165">
        <v>16</v>
      </c>
      <c r="N41" s="164">
        <v>10</v>
      </c>
      <c r="O41" s="164">
        <v>13</v>
      </c>
      <c r="P41" s="164">
        <v>17</v>
      </c>
      <c r="Q41" s="164">
        <v>13</v>
      </c>
      <c r="R41" s="164">
        <v>8</v>
      </c>
      <c r="S41" s="164">
        <v>15</v>
      </c>
      <c r="T41" s="164">
        <v>10</v>
      </c>
      <c r="U41" s="164">
        <v>16</v>
      </c>
      <c r="V41" s="164">
        <v>4</v>
      </c>
      <c r="W41" s="164">
        <v>16</v>
      </c>
      <c r="X41" s="164">
        <v>14</v>
      </c>
      <c r="Y41" s="164">
        <v>15</v>
      </c>
      <c r="Z41" s="164">
        <v>20</v>
      </c>
      <c r="AA41" s="164">
        <v>4</v>
      </c>
      <c r="AB41" s="164">
        <v>10</v>
      </c>
      <c r="AC41" s="164">
        <v>7</v>
      </c>
      <c r="AD41" s="164">
        <v>7</v>
      </c>
      <c r="AE41" s="164">
        <v>9</v>
      </c>
      <c r="AF41" s="164">
        <v>10</v>
      </c>
      <c r="AG41" s="164">
        <v>10</v>
      </c>
      <c r="AH41" s="164">
        <v>9</v>
      </c>
      <c r="AI41" s="166">
        <v>349</v>
      </c>
    </row>
    <row r="42" spans="1:58" x14ac:dyDescent="0.25">
      <c r="B42" s="38">
        <v>2</v>
      </c>
      <c r="C42" s="40" t="s">
        <v>242</v>
      </c>
      <c r="D42" s="164">
        <v>11</v>
      </c>
      <c r="E42" s="164">
        <v>7</v>
      </c>
      <c r="F42" s="164">
        <v>6</v>
      </c>
      <c r="G42" s="164">
        <v>16</v>
      </c>
      <c r="H42" s="164">
        <v>4</v>
      </c>
      <c r="I42" s="164">
        <v>12</v>
      </c>
      <c r="J42" s="164">
        <v>16</v>
      </c>
      <c r="K42" s="164">
        <v>10</v>
      </c>
      <c r="L42" s="164">
        <v>13</v>
      </c>
      <c r="M42" s="165">
        <v>16</v>
      </c>
      <c r="N42" s="164">
        <v>10</v>
      </c>
      <c r="O42" s="164">
        <v>13</v>
      </c>
      <c r="P42" s="164">
        <v>17</v>
      </c>
      <c r="Q42" s="164">
        <v>12</v>
      </c>
      <c r="R42" s="164">
        <v>8</v>
      </c>
      <c r="S42" s="164">
        <v>13</v>
      </c>
      <c r="T42" s="164">
        <v>11</v>
      </c>
      <c r="U42" s="164">
        <v>15</v>
      </c>
      <c r="V42" s="164">
        <v>4</v>
      </c>
      <c r="W42" s="164">
        <v>16</v>
      </c>
      <c r="X42" s="164">
        <v>12</v>
      </c>
      <c r="Y42" s="164">
        <v>15</v>
      </c>
      <c r="Z42" s="164">
        <v>20</v>
      </c>
      <c r="AA42" s="164">
        <v>4</v>
      </c>
      <c r="AB42" s="164">
        <v>10</v>
      </c>
      <c r="AC42" s="164">
        <v>7</v>
      </c>
      <c r="AD42" s="164">
        <v>7</v>
      </c>
      <c r="AE42" s="164">
        <v>9</v>
      </c>
      <c r="AF42" s="164">
        <v>10</v>
      </c>
      <c r="AG42" s="164">
        <v>10</v>
      </c>
      <c r="AH42" s="164">
        <v>8</v>
      </c>
      <c r="AI42" s="166">
        <v>342</v>
      </c>
    </row>
    <row r="43" spans="1:58" x14ac:dyDescent="0.25">
      <c r="B43" s="38">
        <v>3</v>
      </c>
      <c r="C43" s="40" t="s">
        <v>243</v>
      </c>
      <c r="D43" s="167">
        <v>11</v>
      </c>
      <c r="E43" s="167">
        <v>7</v>
      </c>
      <c r="F43" s="167">
        <v>6</v>
      </c>
      <c r="G43" s="167">
        <v>16</v>
      </c>
      <c r="H43" s="167">
        <v>4</v>
      </c>
      <c r="I43" s="167">
        <v>12</v>
      </c>
      <c r="J43" s="167">
        <v>16</v>
      </c>
      <c r="K43" s="167">
        <v>10</v>
      </c>
      <c r="L43" s="167">
        <v>13</v>
      </c>
      <c r="M43" s="168">
        <v>16</v>
      </c>
      <c r="N43" s="167">
        <v>10</v>
      </c>
      <c r="O43" s="167">
        <v>13</v>
      </c>
      <c r="P43" s="167">
        <v>17</v>
      </c>
      <c r="Q43" s="167">
        <v>12</v>
      </c>
      <c r="R43" s="167">
        <v>8</v>
      </c>
      <c r="S43" s="167">
        <v>14</v>
      </c>
      <c r="T43" s="167">
        <v>11</v>
      </c>
      <c r="U43" s="167">
        <v>16</v>
      </c>
      <c r="V43" s="167">
        <v>4</v>
      </c>
      <c r="W43" s="167">
        <v>16</v>
      </c>
      <c r="X43" s="167">
        <v>12</v>
      </c>
      <c r="Y43" s="167">
        <v>15</v>
      </c>
      <c r="Z43" s="167">
        <v>20</v>
      </c>
      <c r="AA43" s="167">
        <v>4</v>
      </c>
      <c r="AB43" s="167">
        <v>10</v>
      </c>
      <c r="AC43" s="167">
        <v>7</v>
      </c>
      <c r="AD43" s="167">
        <v>7</v>
      </c>
      <c r="AE43" s="167">
        <v>9</v>
      </c>
      <c r="AF43" s="167">
        <v>10</v>
      </c>
      <c r="AG43" s="167">
        <v>10</v>
      </c>
      <c r="AH43" s="167">
        <v>9</v>
      </c>
      <c r="AI43" s="166">
        <v>345</v>
      </c>
    </row>
    <row r="44" spans="1:58" x14ac:dyDescent="0.25">
      <c r="B44" s="38">
        <v>4</v>
      </c>
      <c r="C44" s="40" t="s">
        <v>244</v>
      </c>
      <c r="D44" s="167">
        <v>11</v>
      </c>
      <c r="E44" s="167">
        <v>6</v>
      </c>
      <c r="F44" s="167">
        <v>6</v>
      </c>
      <c r="G44" s="167">
        <v>16</v>
      </c>
      <c r="H44" s="167">
        <v>4</v>
      </c>
      <c r="I44" s="167">
        <v>12</v>
      </c>
      <c r="J44" s="167">
        <v>16</v>
      </c>
      <c r="K44" s="167">
        <v>10</v>
      </c>
      <c r="L44" s="167">
        <v>13</v>
      </c>
      <c r="M44" s="168">
        <v>16</v>
      </c>
      <c r="N44" s="167">
        <v>10</v>
      </c>
      <c r="O44" s="167">
        <v>13</v>
      </c>
      <c r="P44" s="167">
        <v>17</v>
      </c>
      <c r="Q44" s="167">
        <v>11</v>
      </c>
      <c r="R44" s="167">
        <v>8</v>
      </c>
      <c r="S44" s="167">
        <v>14</v>
      </c>
      <c r="T44" s="167">
        <v>11</v>
      </c>
      <c r="U44" s="167">
        <v>16</v>
      </c>
      <c r="V44" s="167">
        <v>4</v>
      </c>
      <c r="W44" s="167">
        <v>16</v>
      </c>
      <c r="X44" s="167">
        <v>11</v>
      </c>
      <c r="Y44" s="167">
        <v>15</v>
      </c>
      <c r="Z44" s="167">
        <v>20</v>
      </c>
      <c r="AA44" s="167">
        <v>4</v>
      </c>
      <c r="AB44" s="167">
        <v>10</v>
      </c>
      <c r="AC44" s="167">
        <v>6</v>
      </c>
      <c r="AD44" s="167">
        <v>7</v>
      </c>
      <c r="AE44" s="167">
        <v>9</v>
      </c>
      <c r="AF44" s="167">
        <v>10</v>
      </c>
      <c r="AG44" s="167">
        <v>10</v>
      </c>
      <c r="AH44" s="167">
        <v>8</v>
      </c>
      <c r="AI44" s="166">
        <v>340</v>
      </c>
    </row>
    <row r="45" spans="1:58" x14ac:dyDescent="0.25">
      <c r="B45" s="38">
        <v>5</v>
      </c>
      <c r="C45" s="40" t="s">
        <v>245</v>
      </c>
      <c r="D45" s="167">
        <v>11</v>
      </c>
      <c r="E45" s="167">
        <v>6</v>
      </c>
      <c r="F45" s="167">
        <v>7</v>
      </c>
      <c r="G45" s="167">
        <v>15</v>
      </c>
      <c r="H45" s="167">
        <v>4</v>
      </c>
      <c r="I45" s="167">
        <v>12</v>
      </c>
      <c r="J45" s="167">
        <v>16</v>
      </c>
      <c r="K45" s="167">
        <v>10</v>
      </c>
      <c r="L45" s="167">
        <v>13</v>
      </c>
      <c r="M45" s="168">
        <v>16</v>
      </c>
      <c r="N45" s="167">
        <v>10</v>
      </c>
      <c r="O45" s="167">
        <v>14</v>
      </c>
      <c r="P45" s="167">
        <v>17</v>
      </c>
      <c r="Q45" s="167">
        <v>11</v>
      </c>
      <c r="R45" s="167">
        <v>8</v>
      </c>
      <c r="S45" s="167">
        <v>13</v>
      </c>
      <c r="T45" s="167">
        <v>11</v>
      </c>
      <c r="U45" s="167">
        <v>15</v>
      </c>
      <c r="V45" s="167">
        <v>5</v>
      </c>
      <c r="W45" s="167">
        <v>16</v>
      </c>
      <c r="X45" s="167">
        <v>11</v>
      </c>
      <c r="Y45" s="167">
        <v>15</v>
      </c>
      <c r="Z45" s="167">
        <v>19</v>
      </c>
      <c r="AA45" s="167">
        <v>4</v>
      </c>
      <c r="AB45" s="167">
        <v>10</v>
      </c>
      <c r="AC45" s="167">
        <v>7</v>
      </c>
      <c r="AD45" s="167">
        <v>7</v>
      </c>
      <c r="AE45" s="167">
        <v>9</v>
      </c>
      <c r="AF45" s="167">
        <v>10</v>
      </c>
      <c r="AG45" s="167">
        <v>9</v>
      </c>
      <c r="AH45" s="167">
        <v>8</v>
      </c>
      <c r="AI45" s="166">
        <v>339</v>
      </c>
    </row>
    <row r="46" spans="1:58" x14ac:dyDescent="0.25">
      <c r="B46" s="38">
        <v>6</v>
      </c>
      <c r="C46" s="40" t="s">
        <v>246</v>
      </c>
      <c r="D46" s="167">
        <v>11</v>
      </c>
      <c r="E46" s="167">
        <v>6</v>
      </c>
      <c r="F46" s="167">
        <v>6</v>
      </c>
      <c r="G46" s="167">
        <v>15</v>
      </c>
      <c r="H46" s="167">
        <v>4</v>
      </c>
      <c r="I46" s="167">
        <v>12</v>
      </c>
      <c r="J46" s="167">
        <v>16</v>
      </c>
      <c r="K46" s="167">
        <v>10</v>
      </c>
      <c r="L46" s="167">
        <v>12</v>
      </c>
      <c r="M46" s="168">
        <v>16</v>
      </c>
      <c r="N46" s="167">
        <v>10</v>
      </c>
      <c r="O46" s="167">
        <v>14</v>
      </c>
      <c r="P46" s="167">
        <v>17</v>
      </c>
      <c r="Q46" s="167">
        <v>11</v>
      </c>
      <c r="R46" s="167">
        <v>8</v>
      </c>
      <c r="S46" s="167">
        <v>13</v>
      </c>
      <c r="T46" s="167">
        <v>11</v>
      </c>
      <c r="U46" s="167">
        <v>15</v>
      </c>
      <c r="V46" s="167">
        <v>5</v>
      </c>
      <c r="W46" s="167">
        <v>16</v>
      </c>
      <c r="X46" s="167">
        <v>11</v>
      </c>
      <c r="Y46" s="167">
        <v>15</v>
      </c>
      <c r="Z46" s="167">
        <v>19</v>
      </c>
      <c r="AA46" s="167">
        <v>4</v>
      </c>
      <c r="AB46" s="167">
        <v>10</v>
      </c>
      <c r="AC46" s="167">
        <v>7</v>
      </c>
      <c r="AD46" s="167">
        <v>7</v>
      </c>
      <c r="AE46" s="167">
        <v>9</v>
      </c>
      <c r="AF46" s="167">
        <v>10</v>
      </c>
      <c r="AG46" s="167">
        <v>9</v>
      </c>
      <c r="AH46" s="167">
        <v>8</v>
      </c>
      <c r="AI46" s="166">
        <v>337</v>
      </c>
    </row>
    <row r="47" spans="1:58" x14ac:dyDescent="0.25">
      <c r="B47" s="38">
        <v>7</v>
      </c>
      <c r="C47" s="40" t="s">
        <v>247</v>
      </c>
      <c r="D47" s="167">
        <v>11</v>
      </c>
      <c r="E47" s="167">
        <v>6</v>
      </c>
      <c r="F47" s="167">
        <v>6</v>
      </c>
      <c r="G47" s="167">
        <v>15</v>
      </c>
      <c r="H47" s="167">
        <v>4</v>
      </c>
      <c r="I47" s="167">
        <v>12</v>
      </c>
      <c r="J47" s="167">
        <v>16</v>
      </c>
      <c r="K47" s="167">
        <v>10</v>
      </c>
      <c r="L47" s="167">
        <v>12</v>
      </c>
      <c r="M47" s="168">
        <v>16</v>
      </c>
      <c r="N47" s="167">
        <v>10</v>
      </c>
      <c r="O47" s="167">
        <v>14</v>
      </c>
      <c r="P47" s="167">
        <v>17</v>
      </c>
      <c r="Q47" s="167">
        <v>11</v>
      </c>
      <c r="R47" s="167">
        <v>8</v>
      </c>
      <c r="S47" s="167">
        <v>13</v>
      </c>
      <c r="T47" s="167">
        <v>10</v>
      </c>
      <c r="U47" s="167">
        <v>15</v>
      </c>
      <c r="V47" s="167">
        <v>5</v>
      </c>
      <c r="W47" s="167">
        <v>16</v>
      </c>
      <c r="X47" s="167">
        <v>11</v>
      </c>
      <c r="Y47" s="167">
        <v>15</v>
      </c>
      <c r="Z47" s="167">
        <v>19</v>
      </c>
      <c r="AA47" s="167">
        <v>4</v>
      </c>
      <c r="AB47" s="167">
        <v>10</v>
      </c>
      <c r="AC47" s="167">
        <v>7</v>
      </c>
      <c r="AD47" s="167">
        <v>7</v>
      </c>
      <c r="AE47" s="167">
        <v>9</v>
      </c>
      <c r="AF47" s="167">
        <v>10</v>
      </c>
      <c r="AG47" s="167">
        <v>9</v>
      </c>
      <c r="AH47" s="167">
        <v>8</v>
      </c>
      <c r="AI47" s="166">
        <v>336</v>
      </c>
    </row>
    <row r="48" spans="1:58" x14ac:dyDescent="0.25">
      <c r="B48" s="38">
        <v>8</v>
      </c>
      <c r="C48" s="40" t="s">
        <v>248</v>
      </c>
      <c r="D48" s="167">
        <v>11</v>
      </c>
      <c r="E48" s="167">
        <v>6</v>
      </c>
      <c r="F48" s="167">
        <v>6</v>
      </c>
      <c r="G48" s="167">
        <v>15</v>
      </c>
      <c r="H48" s="167">
        <v>4</v>
      </c>
      <c r="I48" s="167">
        <v>12</v>
      </c>
      <c r="J48" s="167">
        <v>16</v>
      </c>
      <c r="K48" s="167">
        <v>10</v>
      </c>
      <c r="L48" s="167">
        <v>12</v>
      </c>
      <c r="M48" s="168">
        <v>16</v>
      </c>
      <c r="N48" s="167">
        <v>10</v>
      </c>
      <c r="O48" s="167">
        <v>14</v>
      </c>
      <c r="P48" s="167">
        <v>17</v>
      </c>
      <c r="Q48" s="167">
        <v>11</v>
      </c>
      <c r="R48" s="167">
        <v>8</v>
      </c>
      <c r="S48" s="167">
        <v>13</v>
      </c>
      <c r="T48" s="167">
        <v>10</v>
      </c>
      <c r="U48" s="167">
        <v>15</v>
      </c>
      <c r="V48" s="167">
        <v>5</v>
      </c>
      <c r="W48" s="167">
        <v>16</v>
      </c>
      <c r="X48" s="167">
        <v>11</v>
      </c>
      <c r="Y48" s="167">
        <v>15</v>
      </c>
      <c r="Z48" s="167">
        <v>19</v>
      </c>
      <c r="AA48" s="167">
        <v>4</v>
      </c>
      <c r="AB48" s="167">
        <v>10</v>
      </c>
      <c r="AC48" s="167">
        <v>7</v>
      </c>
      <c r="AD48" s="167">
        <v>7</v>
      </c>
      <c r="AE48" s="167">
        <v>9</v>
      </c>
      <c r="AF48" s="167">
        <v>10</v>
      </c>
      <c r="AG48" s="167">
        <v>9</v>
      </c>
      <c r="AH48" s="167">
        <v>8</v>
      </c>
      <c r="AI48" s="166">
        <v>336</v>
      </c>
    </row>
    <row r="49" spans="2:35" x14ac:dyDescent="0.25">
      <c r="B49" s="38">
        <v>9</v>
      </c>
      <c r="C49" s="40" t="s">
        <v>249</v>
      </c>
      <c r="D49" s="167">
        <v>11</v>
      </c>
      <c r="E49" s="167">
        <v>6</v>
      </c>
      <c r="F49" s="167">
        <v>5</v>
      </c>
      <c r="G49" s="167">
        <v>15</v>
      </c>
      <c r="H49" s="167">
        <v>4</v>
      </c>
      <c r="I49" s="167">
        <v>12</v>
      </c>
      <c r="J49" s="167">
        <v>15</v>
      </c>
      <c r="K49" s="167">
        <v>10</v>
      </c>
      <c r="L49" s="167">
        <v>12</v>
      </c>
      <c r="M49" s="168">
        <v>16</v>
      </c>
      <c r="N49" s="167">
        <v>10</v>
      </c>
      <c r="O49" s="167">
        <v>14</v>
      </c>
      <c r="P49" s="167">
        <v>17</v>
      </c>
      <c r="Q49" s="167">
        <v>11</v>
      </c>
      <c r="R49" s="167">
        <v>8</v>
      </c>
      <c r="S49" s="167">
        <v>12</v>
      </c>
      <c r="T49" s="167">
        <v>10</v>
      </c>
      <c r="U49" s="167">
        <v>11</v>
      </c>
      <c r="V49" s="167">
        <v>6</v>
      </c>
      <c r="W49" s="167">
        <v>16</v>
      </c>
      <c r="X49" s="167">
        <v>11</v>
      </c>
      <c r="Y49" s="167">
        <v>15</v>
      </c>
      <c r="Z49" s="167">
        <v>18</v>
      </c>
      <c r="AA49" s="167">
        <v>3</v>
      </c>
      <c r="AB49" s="167">
        <v>9</v>
      </c>
      <c r="AC49" s="167">
        <v>7</v>
      </c>
      <c r="AD49" s="167">
        <v>7</v>
      </c>
      <c r="AE49" s="167">
        <v>9</v>
      </c>
      <c r="AF49" s="167">
        <v>11</v>
      </c>
      <c r="AG49" s="167">
        <v>9</v>
      </c>
      <c r="AH49" s="167">
        <v>8</v>
      </c>
      <c r="AI49" s="166">
        <v>328</v>
      </c>
    </row>
    <row r="50" spans="2:35" x14ac:dyDescent="0.25">
      <c r="B50" s="38">
        <v>10</v>
      </c>
      <c r="C50" s="40" t="s">
        <v>250</v>
      </c>
      <c r="D50" s="167">
        <v>11</v>
      </c>
      <c r="E50" s="167">
        <v>6</v>
      </c>
      <c r="F50" s="167">
        <v>5</v>
      </c>
      <c r="G50" s="167">
        <v>15</v>
      </c>
      <c r="H50" s="167">
        <v>4</v>
      </c>
      <c r="I50" s="167">
        <v>13</v>
      </c>
      <c r="J50" s="167">
        <v>15</v>
      </c>
      <c r="K50" s="167">
        <v>10</v>
      </c>
      <c r="L50" s="167">
        <v>12</v>
      </c>
      <c r="M50" s="168">
        <v>16</v>
      </c>
      <c r="N50" s="167">
        <v>10</v>
      </c>
      <c r="O50" s="167">
        <v>14</v>
      </c>
      <c r="P50" s="167">
        <v>17</v>
      </c>
      <c r="Q50" s="167">
        <v>11</v>
      </c>
      <c r="R50" s="167">
        <v>8</v>
      </c>
      <c r="S50" s="167">
        <v>13</v>
      </c>
      <c r="T50" s="167">
        <v>10</v>
      </c>
      <c r="U50" s="167">
        <v>14</v>
      </c>
      <c r="V50" s="167">
        <v>6</v>
      </c>
      <c r="W50" s="167">
        <v>16</v>
      </c>
      <c r="X50" s="167">
        <v>11</v>
      </c>
      <c r="Y50" s="167">
        <v>15</v>
      </c>
      <c r="Z50" s="167">
        <v>19</v>
      </c>
      <c r="AA50" s="167">
        <v>4</v>
      </c>
      <c r="AB50" s="167">
        <v>11</v>
      </c>
      <c r="AC50" s="167">
        <v>7</v>
      </c>
      <c r="AD50" s="167">
        <v>7</v>
      </c>
      <c r="AE50" s="167">
        <v>9</v>
      </c>
      <c r="AF50" s="167">
        <v>11</v>
      </c>
      <c r="AG50" s="167">
        <v>9</v>
      </c>
      <c r="AH50" s="167">
        <v>8</v>
      </c>
      <c r="AI50" s="166">
        <v>337</v>
      </c>
    </row>
    <row r="51" spans="2:35" x14ac:dyDescent="0.25">
      <c r="B51" s="38">
        <v>11</v>
      </c>
      <c r="C51" s="40" t="s">
        <v>251</v>
      </c>
      <c r="D51" s="49">
        <v>11</v>
      </c>
      <c r="E51" s="49">
        <v>7</v>
      </c>
      <c r="F51" s="49">
        <v>5</v>
      </c>
      <c r="G51" s="49">
        <v>15</v>
      </c>
      <c r="H51" s="49">
        <v>4</v>
      </c>
      <c r="I51" s="49">
        <v>13</v>
      </c>
      <c r="J51" s="49">
        <v>15</v>
      </c>
      <c r="K51" s="49">
        <v>10</v>
      </c>
      <c r="L51" s="49">
        <v>12</v>
      </c>
      <c r="M51" s="61">
        <v>15</v>
      </c>
      <c r="N51" s="49">
        <v>10</v>
      </c>
      <c r="O51" s="49">
        <v>14</v>
      </c>
      <c r="P51" s="49">
        <v>17</v>
      </c>
      <c r="Q51" s="49">
        <v>11</v>
      </c>
      <c r="R51" s="49">
        <v>8</v>
      </c>
      <c r="S51" s="49">
        <v>13</v>
      </c>
      <c r="T51" s="49">
        <v>10</v>
      </c>
      <c r="U51" s="49">
        <v>12</v>
      </c>
      <c r="V51" s="49">
        <v>7</v>
      </c>
      <c r="W51" s="49">
        <v>15</v>
      </c>
      <c r="X51" s="49">
        <v>11</v>
      </c>
      <c r="Y51" s="49">
        <v>15</v>
      </c>
      <c r="Z51" s="49">
        <v>17</v>
      </c>
      <c r="AA51" s="49">
        <v>2</v>
      </c>
      <c r="AB51" s="49">
        <v>10</v>
      </c>
      <c r="AC51" s="49">
        <v>7</v>
      </c>
      <c r="AD51" s="49">
        <v>7</v>
      </c>
      <c r="AE51" s="49">
        <v>9</v>
      </c>
      <c r="AF51" s="49">
        <v>11</v>
      </c>
      <c r="AG51" s="49">
        <v>8</v>
      </c>
      <c r="AH51" s="49">
        <v>8</v>
      </c>
      <c r="AI51" s="166">
        <v>329</v>
      </c>
    </row>
    <row r="52" spans="2:35" x14ac:dyDescent="0.25">
      <c r="B52" s="38">
        <v>12</v>
      </c>
      <c r="C52" s="40" t="s">
        <v>252</v>
      </c>
      <c r="D52" s="49">
        <v>11</v>
      </c>
      <c r="E52" s="49">
        <v>7</v>
      </c>
      <c r="F52" s="49">
        <v>5</v>
      </c>
      <c r="G52" s="49">
        <v>15</v>
      </c>
      <c r="H52" s="49">
        <v>4</v>
      </c>
      <c r="I52" s="49">
        <v>13</v>
      </c>
      <c r="J52" s="49">
        <v>15</v>
      </c>
      <c r="K52" s="49">
        <v>9</v>
      </c>
      <c r="L52" s="49">
        <v>12</v>
      </c>
      <c r="M52" s="61">
        <v>15</v>
      </c>
      <c r="N52" s="49">
        <v>10</v>
      </c>
      <c r="O52" s="49">
        <v>14</v>
      </c>
      <c r="P52" s="49">
        <v>17</v>
      </c>
      <c r="Q52" s="49">
        <v>11</v>
      </c>
      <c r="R52" s="49">
        <v>8</v>
      </c>
      <c r="S52" s="49">
        <v>13</v>
      </c>
      <c r="T52" s="49">
        <v>10</v>
      </c>
      <c r="U52" s="49">
        <v>13</v>
      </c>
      <c r="V52" s="49">
        <v>7</v>
      </c>
      <c r="W52" s="49">
        <v>15</v>
      </c>
      <c r="X52" s="49">
        <v>11</v>
      </c>
      <c r="Y52" s="49">
        <v>15</v>
      </c>
      <c r="Z52" s="49">
        <v>19</v>
      </c>
      <c r="AA52" s="49">
        <v>3</v>
      </c>
      <c r="AB52" s="49">
        <v>10</v>
      </c>
      <c r="AC52" s="49">
        <v>7</v>
      </c>
      <c r="AD52" s="49">
        <v>7</v>
      </c>
      <c r="AE52" s="49">
        <v>9</v>
      </c>
      <c r="AF52" s="49">
        <v>11</v>
      </c>
      <c r="AG52" s="49">
        <v>9</v>
      </c>
      <c r="AH52" s="49">
        <v>8</v>
      </c>
      <c r="AI52" s="166">
        <v>333</v>
      </c>
    </row>
    <row r="53" spans="2:35" x14ac:dyDescent="0.25">
      <c r="B53" s="38">
        <v>13</v>
      </c>
      <c r="C53" s="41" t="s">
        <v>253</v>
      </c>
      <c r="D53" s="50">
        <v>11</v>
      </c>
      <c r="E53" s="50">
        <v>7</v>
      </c>
      <c r="F53" s="50">
        <v>5</v>
      </c>
      <c r="G53" s="50">
        <v>15</v>
      </c>
      <c r="H53" s="50">
        <v>5</v>
      </c>
      <c r="I53" s="50">
        <v>14</v>
      </c>
      <c r="J53" s="50">
        <v>15</v>
      </c>
      <c r="K53" s="50">
        <v>10</v>
      </c>
      <c r="L53" s="50">
        <v>11</v>
      </c>
      <c r="M53" s="61">
        <v>15</v>
      </c>
      <c r="N53" s="50">
        <v>10</v>
      </c>
      <c r="O53" s="50">
        <v>15</v>
      </c>
      <c r="P53" s="50">
        <v>17</v>
      </c>
      <c r="Q53" s="50">
        <v>11</v>
      </c>
      <c r="R53" s="50">
        <v>7</v>
      </c>
      <c r="S53" s="50">
        <v>9</v>
      </c>
      <c r="T53" s="50">
        <v>11</v>
      </c>
      <c r="U53" s="50">
        <v>12</v>
      </c>
      <c r="V53" s="50">
        <v>7</v>
      </c>
      <c r="W53" s="50">
        <v>16</v>
      </c>
      <c r="X53" s="50">
        <v>11</v>
      </c>
      <c r="Y53" s="50">
        <v>15</v>
      </c>
      <c r="Z53" s="50">
        <v>17</v>
      </c>
      <c r="AA53" s="50">
        <v>3</v>
      </c>
      <c r="AB53" s="50">
        <v>14</v>
      </c>
      <c r="AC53" s="50">
        <v>7</v>
      </c>
      <c r="AD53" s="50">
        <v>7</v>
      </c>
      <c r="AE53" s="50">
        <v>10</v>
      </c>
      <c r="AF53" s="50">
        <v>14</v>
      </c>
      <c r="AG53" s="50">
        <v>10</v>
      </c>
      <c r="AH53" s="50">
        <v>8</v>
      </c>
      <c r="AI53" s="166">
        <v>339</v>
      </c>
    </row>
    <row r="56" spans="2:35" x14ac:dyDescent="0.25">
      <c r="B56" s="38">
        <v>1</v>
      </c>
      <c r="C56" s="40" t="s">
        <v>254</v>
      </c>
      <c r="D56" s="47">
        <v>509</v>
      </c>
      <c r="E56" s="47">
        <v>497</v>
      </c>
      <c r="F56" s="47">
        <v>272</v>
      </c>
      <c r="G56" s="47">
        <v>716</v>
      </c>
      <c r="H56" s="47">
        <v>91</v>
      </c>
      <c r="I56" s="47">
        <v>528</v>
      </c>
      <c r="J56" s="47">
        <v>543</v>
      </c>
      <c r="K56" s="47">
        <v>511</v>
      </c>
      <c r="L56" s="47">
        <v>652</v>
      </c>
      <c r="M56" s="59">
        <v>922</v>
      </c>
      <c r="N56" s="47">
        <v>238</v>
      </c>
      <c r="O56" s="47">
        <v>456</v>
      </c>
      <c r="P56" s="47">
        <v>645</v>
      </c>
      <c r="Q56" s="47">
        <v>703</v>
      </c>
      <c r="R56" s="47">
        <v>425</v>
      </c>
      <c r="S56" s="47">
        <v>703</v>
      </c>
      <c r="T56" s="47">
        <v>456</v>
      </c>
      <c r="U56" s="47">
        <v>1478</v>
      </c>
      <c r="V56" s="47">
        <v>110</v>
      </c>
      <c r="W56" s="47">
        <v>762</v>
      </c>
      <c r="X56" s="47">
        <v>627</v>
      </c>
      <c r="Y56" s="47">
        <v>469</v>
      </c>
      <c r="Z56" s="47">
        <v>637</v>
      </c>
      <c r="AA56" s="47">
        <v>36</v>
      </c>
      <c r="AB56" s="47">
        <v>238</v>
      </c>
      <c r="AC56" s="47">
        <v>333</v>
      </c>
      <c r="AD56" s="47">
        <v>370</v>
      </c>
      <c r="AE56" s="47">
        <v>275</v>
      </c>
      <c r="AF56" s="47">
        <v>426</v>
      </c>
      <c r="AG56" s="47">
        <v>290</v>
      </c>
      <c r="AH56" s="47">
        <v>304</v>
      </c>
      <c r="AI56" s="68">
        <v>15222</v>
      </c>
    </row>
    <row r="57" spans="2:35" x14ac:dyDescent="0.25">
      <c r="B57" s="38">
        <v>2</v>
      </c>
      <c r="C57" s="40" t="s">
        <v>255</v>
      </c>
      <c r="D57" s="47">
        <v>589</v>
      </c>
      <c r="E57" s="47">
        <v>409</v>
      </c>
      <c r="F57" s="47">
        <v>276</v>
      </c>
      <c r="G57" s="47">
        <v>702</v>
      </c>
      <c r="H57" s="47">
        <v>146</v>
      </c>
      <c r="I57" s="47">
        <v>640</v>
      </c>
      <c r="J57" s="47">
        <v>864</v>
      </c>
      <c r="K57" s="47">
        <v>537</v>
      </c>
      <c r="L57" s="47">
        <v>802</v>
      </c>
      <c r="M57" s="59">
        <v>998</v>
      </c>
      <c r="N57" s="47">
        <v>362</v>
      </c>
      <c r="O57" s="47">
        <v>563</v>
      </c>
      <c r="P57" s="47">
        <v>755</v>
      </c>
      <c r="Q57" s="47">
        <v>668</v>
      </c>
      <c r="R57" s="47">
        <v>515</v>
      </c>
      <c r="S57" s="47">
        <v>735</v>
      </c>
      <c r="T57" s="47">
        <v>459</v>
      </c>
      <c r="U57" s="47">
        <v>1342</v>
      </c>
      <c r="V57" s="47">
        <v>183</v>
      </c>
      <c r="W57" s="47">
        <v>754</v>
      </c>
      <c r="X57" s="47">
        <v>684</v>
      </c>
      <c r="Y57" s="47">
        <v>690</v>
      </c>
      <c r="Z57" s="47">
        <v>719</v>
      </c>
      <c r="AA57" s="47">
        <v>36</v>
      </c>
      <c r="AB57" s="47">
        <v>309</v>
      </c>
      <c r="AC57" s="47">
        <v>239</v>
      </c>
      <c r="AD57" s="47">
        <v>471</v>
      </c>
      <c r="AE57" s="47">
        <v>530</v>
      </c>
      <c r="AF57" s="47">
        <v>447</v>
      </c>
      <c r="AG57" s="47">
        <v>273</v>
      </c>
      <c r="AH57" s="47">
        <v>257</v>
      </c>
      <c r="AI57" s="68">
        <v>16954</v>
      </c>
    </row>
    <row r="58" spans="2:35" x14ac:dyDescent="0.25">
      <c r="B58" s="38">
        <v>3</v>
      </c>
      <c r="C58" s="40" t="s">
        <v>256</v>
      </c>
      <c r="D58" s="47">
        <v>594</v>
      </c>
      <c r="E58" s="47">
        <v>366</v>
      </c>
      <c r="F58" s="47">
        <v>276</v>
      </c>
      <c r="G58" s="47">
        <v>722</v>
      </c>
      <c r="H58" s="47">
        <v>166</v>
      </c>
      <c r="I58" s="47">
        <v>675</v>
      </c>
      <c r="J58" s="47">
        <v>1037</v>
      </c>
      <c r="K58" s="47">
        <v>541</v>
      </c>
      <c r="L58" s="47">
        <v>802</v>
      </c>
      <c r="M58" s="59">
        <v>1129</v>
      </c>
      <c r="N58" s="47">
        <v>455</v>
      </c>
      <c r="O58" s="47">
        <v>653</v>
      </c>
      <c r="P58" s="47">
        <v>916</v>
      </c>
      <c r="Q58" s="47">
        <v>837</v>
      </c>
      <c r="R58" s="47">
        <v>538</v>
      </c>
      <c r="S58" s="47">
        <v>757</v>
      </c>
      <c r="T58" s="47">
        <v>463</v>
      </c>
      <c r="U58" s="47">
        <v>1196</v>
      </c>
      <c r="V58" s="47">
        <v>195</v>
      </c>
      <c r="W58" s="47">
        <v>924</v>
      </c>
      <c r="X58" s="47">
        <v>850</v>
      </c>
      <c r="Y58" s="47">
        <v>808</v>
      </c>
      <c r="Z58" s="47">
        <v>784</v>
      </c>
      <c r="AA58" s="47">
        <v>147</v>
      </c>
      <c r="AB58" s="47">
        <v>389</v>
      </c>
      <c r="AC58" s="47">
        <v>288</v>
      </c>
      <c r="AD58" s="47">
        <v>547</v>
      </c>
      <c r="AE58" s="47">
        <v>575</v>
      </c>
      <c r="AF58" s="47">
        <v>505</v>
      </c>
      <c r="AG58" s="47">
        <v>454</v>
      </c>
      <c r="AH58" s="47">
        <v>302</v>
      </c>
      <c r="AI58" s="68">
        <v>18891</v>
      </c>
    </row>
    <row r="59" spans="2:35" x14ac:dyDescent="0.25">
      <c r="B59" s="38">
        <v>4</v>
      </c>
      <c r="C59" s="40" t="s">
        <v>257</v>
      </c>
      <c r="D59" s="47">
        <v>628</v>
      </c>
      <c r="E59" s="47">
        <v>294</v>
      </c>
      <c r="F59" s="47">
        <v>261</v>
      </c>
      <c r="G59" s="47">
        <v>787</v>
      </c>
      <c r="H59" s="47">
        <v>172</v>
      </c>
      <c r="I59" s="47">
        <v>726</v>
      </c>
      <c r="J59" s="47">
        <v>1054</v>
      </c>
      <c r="K59" s="47">
        <v>545</v>
      </c>
      <c r="L59" s="47">
        <v>784</v>
      </c>
      <c r="M59" s="59">
        <v>1156</v>
      </c>
      <c r="N59" s="47">
        <v>529</v>
      </c>
      <c r="O59" s="47">
        <v>699</v>
      </c>
      <c r="P59" s="47">
        <v>938</v>
      </c>
      <c r="Q59" s="47">
        <v>911</v>
      </c>
      <c r="R59" s="47">
        <v>511</v>
      </c>
      <c r="S59" s="47">
        <v>804</v>
      </c>
      <c r="T59" s="47">
        <v>560</v>
      </c>
      <c r="U59" s="47">
        <v>1129</v>
      </c>
      <c r="V59" s="47">
        <v>197</v>
      </c>
      <c r="W59" s="47">
        <v>1027</v>
      </c>
      <c r="X59" s="47">
        <v>848</v>
      </c>
      <c r="Y59" s="47">
        <v>800</v>
      </c>
      <c r="Z59" s="47">
        <v>838</v>
      </c>
      <c r="AA59" s="47">
        <v>147</v>
      </c>
      <c r="AB59" s="47">
        <v>482</v>
      </c>
      <c r="AC59" s="47">
        <v>288</v>
      </c>
      <c r="AD59" s="47">
        <v>541</v>
      </c>
      <c r="AE59" s="47">
        <v>580</v>
      </c>
      <c r="AF59" s="47">
        <v>511</v>
      </c>
      <c r="AG59" s="47">
        <v>442</v>
      </c>
      <c r="AH59" s="47">
        <v>388</v>
      </c>
      <c r="AI59" s="68">
        <v>19577</v>
      </c>
    </row>
    <row r="60" spans="2:35" x14ac:dyDescent="0.25">
      <c r="B60" s="38">
        <v>5</v>
      </c>
      <c r="C60" s="40" t="s">
        <v>258</v>
      </c>
      <c r="D60" s="47">
        <v>618</v>
      </c>
      <c r="E60" s="47">
        <v>284</v>
      </c>
      <c r="F60" s="47">
        <v>246</v>
      </c>
      <c r="G60" s="47">
        <v>860</v>
      </c>
      <c r="H60" s="47">
        <v>159</v>
      </c>
      <c r="I60" s="47">
        <v>721</v>
      </c>
      <c r="J60" s="47">
        <v>1017</v>
      </c>
      <c r="K60" s="47">
        <v>525</v>
      </c>
      <c r="L60" s="47">
        <v>792</v>
      </c>
      <c r="M60" s="59">
        <v>1154</v>
      </c>
      <c r="N60" s="47">
        <v>649</v>
      </c>
      <c r="O60" s="47">
        <v>716</v>
      </c>
      <c r="P60" s="47">
        <v>922</v>
      </c>
      <c r="Q60" s="47">
        <v>902</v>
      </c>
      <c r="R60" s="47">
        <v>523</v>
      </c>
      <c r="S60" s="47">
        <v>771</v>
      </c>
      <c r="T60" s="47">
        <v>660</v>
      </c>
      <c r="U60" s="47">
        <v>1030</v>
      </c>
      <c r="V60" s="47">
        <v>242</v>
      </c>
      <c r="W60" s="47">
        <v>1222</v>
      </c>
      <c r="X60" s="47">
        <v>822</v>
      </c>
      <c r="Y60" s="47">
        <v>721</v>
      </c>
      <c r="Z60" s="47">
        <v>855</v>
      </c>
      <c r="AA60" s="47">
        <v>147</v>
      </c>
      <c r="AB60" s="47">
        <v>453</v>
      </c>
      <c r="AC60" s="47">
        <v>290</v>
      </c>
      <c r="AD60" s="47">
        <v>541</v>
      </c>
      <c r="AE60" s="47">
        <v>611</v>
      </c>
      <c r="AF60" s="47">
        <v>521</v>
      </c>
      <c r="AG60" s="47">
        <v>409</v>
      </c>
      <c r="AH60" s="47">
        <v>393</v>
      </c>
      <c r="AI60" s="68">
        <v>19776</v>
      </c>
    </row>
    <row r="61" spans="2:35" x14ac:dyDescent="0.25">
      <c r="B61" s="38">
        <v>6</v>
      </c>
      <c r="C61" s="40" t="s">
        <v>259</v>
      </c>
      <c r="D61" s="47">
        <v>610</v>
      </c>
      <c r="E61" s="47">
        <v>230</v>
      </c>
      <c r="F61" s="47">
        <v>226</v>
      </c>
      <c r="G61" s="47">
        <v>950</v>
      </c>
      <c r="H61" s="47">
        <v>212</v>
      </c>
      <c r="I61" s="47">
        <v>801</v>
      </c>
      <c r="J61" s="47">
        <v>1006</v>
      </c>
      <c r="K61" s="47">
        <v>589</v>
      </c>
      <c r="L61" s="47">
        <v>792</v>
      </c>
      <c r="M61" s="59">
        <v>1184</v>
      </c>
      <c r="N61" s="47">
        <v>618</v>
      </c>
      <c r="O61" s="47">
        <v>739</v>
      </c>
      <c r="P61" s="47">
        <v>924</v>
      </c>
      <c r="Q61" s="47">
        <v>909</v>
      </c>
      <c r="R61" s="47">
        <v>550</v>
      </c>
      <c r="S61" s="47">
        <v>804</v>
      </c>
      <c r="T61" s="47">
        <v>774</v>
      </c>
      <c r="U61" s="47">
        <v>904</v>
      </c>
      <c r="V61" s="47">
        <v>242</v>
      </c>
      <c r="W61" s="47">
        <v>1221</v>
      </c>
      <c r="X61" s="47">
        <v>757</v>
      </c>
      <c r="Y61" s="47">
        <v>795</v>
      </c>
      <c r="Z61" s="47">
        <v>864</v>
      </c>
      <c r="AA61" s="47">
        <v>142</v>
      </c>
      <c r="AB61" s="47">
        <v>405</v>
      </c>
      <c r="AC61" s="47">
        <v>290</v>
      </c>
      <c r="AD61" s="47">
        <v>537</v>
      </c>
      <c r="AE61" s="47">
        <v>616</v>
      </c>
      <c r="AF61" s="47">
        <v>536</v>
      </c>
      <c r="AG61" s="47">
        <v>404</v>
      </c>
      <c r="AH61" s="47">
        <v>393</v>
      </c>
      <c r="AI61" s="68">
        <v>20024</v>
      </c>
    </row>
    <row r="62" spans="2:35" x14ac:dyDescent="0.25">
      <c r="B62" s="38">
        <v>7</v>
      </c>
      <c r="C62" s="40" t="s">
        <v>260</v>
      </c>
      <c r="D62" s="47">
        <v>625</v>
      </c>
      <c r="E62" s="47">
        <v>230</v>
      </c>
      <c r="F62" s="47">
        <v>226</v>
      </c>
      <c r="G62" s="47">
        <v>950</v>
      </c>
      <c r="H62" s="47">
        <v>212</v>
      </c>
      <c r="I62" s="47">
        <v>851</v>
      </c>
      <c r="J62" s="47">
        <v>986</v>
      </c>
      <c r="K62" s="47">
        <v>589</v>
      </c>
      <c r="L62" s="47">
        <v>792</v>
      </c>
      <c r="M62" s="59">
        <v>1144</v>
      </c>
      <c r="N62" s="47">
        <v>584</v>
      </c>
      <c r="O62" s="47">
        <v>739</v>
      </c>
      <c r="P62" s="47">
        <v>964</v>
      </c>
      <c r="Q62" s="47">
        <v>904</v>
      </c>
      <c r="R62" s="47">
        <v>600</v>
      </c>
      <c r="S62" s="47">
        <v>784</v>
      </c>
      <c r="T62" s="47">
        <v>774</v>
      </c>
      <c r="U62" s="47">
        <v>904</v>
      </c>
      <c r="V62" s="47">
        <v>242</v>
      </c>
      <c r="W62" s="47">
        <v>1221</v>
      </c>
      <c r="X62" s="47">
        <v>757</v>
      </c>
      <c r="Y62" s="47">
        <v>775</v>
      </c>
      <c r="Z62" s="47">
        <v>864</v>
      </c>
      <c r="AA62" s="47">
        <v>142</v>
      </c>
      <c r="AB62" s="47">
        <v>398</v>
      </c>
      <c r="AC62" s="47">
        <v>285</v>
      </c>
      <c r="AD62" s="47">
        <v>536</v>
      </c>
      <c r="AE62" s="47">
        <v>616</v>
      </c>
      <c r="AF62" s="47">
        <v>571</v>
      </c>
      <c r="AG62" s="47">
        <v>404</v>
      </c>
      <c r="AH62" s="47">
        <v>402</v>
      </c>
      <c r="AI62" s="68">
        <v>20071</v>
      </c>
    </row>
    <row r="63" spans="2:35" x14ac:dyDescent="0.25">
      <c r="B63" s="38">
        <v>8</v>
      </c>
      <c r="C63" s="40" t="s">
        <v>261</v>
      </c>
      <c r="D63" s="47">
        <v>625</v>
      </c>
      <c r="E63" s="47">
        <v>230</v>
      </c>
      <c r="F63" s="47">
        <v>226</v>
      </c>
      <c r="G63" s="47">
        <v>950</v>
      </c>
      <c r="H63" s="47">
        <v>212</v>
      </c>
      <c r="I63" s="47">
        <v>851</v>
      </c>
      <c r="J63" s="47">
        <v>986</v>
      </c>
      <c r="K63" s="47">
        <v>589</v>
      </c>
      <c r="L63" s="47">
        <v>792</v>
      </c>
      <c r="M63" s="59">
        <v>1144</v>
      </c>
      <c r="N63" s="47">
        <v>584</v>
      </c>
      <c r="O63" s="47">
        <v>739</v>
      </c>
      <c r="P63" s="47">
        <v>964</v>
      </c>
      <c r="Q63" s="47">
        <v>904</v>
      </c>
      <c r="R63" s="47">
        <v>600</v>
      </c>
      <c r="S63" s="47">
        <v>774</v>
      </c>
      <c r="T63" s="47">
        <v>774</v>
      </c>
      <c r="U63" s="47">
        <v>902</v>
      </c>
      <c r="V63" s="47">
        <v>242</v>
      </c>
      <c r="W63" s="47">
        <v>1211</v>
      </c>
      <c r="X63" s="47">
        <v>757</v>
      </c>
      <c r="Y63" s="47">
        <v>773</v>
      </c>
      <c r="Z63" s="47">
        <v>864</v>
      </c>
      <c r="AA63" s="47">
        <v>142</v>
      </c>
      <c r="AB63" s="47">
        <v>398</v>
      </c>
      <c r="AC63" s="47">
        <v>285</v>
      </c>
      <c r="AD63" s="47">
        <v>536</v>
      </c>
      <c r="AE63" s="47">
        <v>616</v>
      </c>
      <c r="AF63" s="47">
        <v>571</v>
      </c>
      <c r="AG63" s="47">
        <v>404</v>
      </c>
      <c r="AH63" s="47">
        <v>402</v>
      </c>
      <c r="AI63" s="68">
        <v>20047</v>
      </c>
    </row>
    <row r="64" spans="2:35" x14ac:dyDescent="0.25">
      <c r="B64" s="38">
        <v>9</v>
      </c>
      <c r="C64" s="40" t="s">
        <v>262</v>
      </c>
      <c r="D64" s="48">
        <v>625</v>
      </c>
      <c r="E64" s="48">
        <v>230</v>
      </c>
      <c r="F64" s="48">
        <v>230</v>
      </c>
      <c r="G64" s="48">
        <v>945</v>
      </c>
      <c r="H64" s="48">
        <v>212</v>
      </c>
      <c r="I64" s="48">
        <v>856</v>
      </c>
      <c r="J64" s="48">
        <v>986</v>
      </c>
      <c r="K64" s="48">
        <v>589</v>
      </c>
      <c r="L64" s="48">
        <v>792</v>
      </c>
      <c r="M64" s="60">
        <v>1131</v>
      </c>
      <c r="N64" s="48">
        <v>584</v>
      </c>
      <c r="O64" s="48">
        <v>739</v>
      </c>
      <c r="P64" s="48">
        <v>964</v>
      </c>
      <c r="Q64" s="48">
        <v>845</v>
      </c>
      <c r="R64" s="48">
        <v>600</v>
      </c>
      <c r="S64" s="48">
        <v>734</v>
      </c>
      <c r="T64" s="48">
        <v>774</v>
      </c>
      <c r="U64" s="48">
        <v>890</v>
      </c>
      <c r="V64" s="48">
        <v>242</v>
      </c>
      <c r="W64" s="48">
        <v>1191</v>
      </c>
      <c r="X64" s="48">
        <v>752</v>
      </c>
      <c r="Y64" s="48">
        <v>773</v>
      </c>
      <c r="Z64" s="48">
        <v>864</v>
      </c>
      <c r="AA64" s="48">
        <v>142</v>
      </c>
      <c r="AB64" s="48">
        <v>404</v>
      </c>
      <c r="AC64" s="48">
        <v>285</v>
      </c>
      <c r="AD64" s="48">
        <v>549</v>
      </c>
      <c r="AE64" s="48">
        <v>616</v>
      </c>
      <c r="AF64" s="48">
        <v>571</v>
      </c>
      <c r="AG64" s="48">
        <v>404</v>
      </c>
      <c r="AH64" s="48">
        <v>402</v>
      </c>
      <c r="AI64" s="68">
        <v>19921</v>
      </c>
    </row>
    <row r="65" spans="2:35" x14ac:dyDescent="0.25">
      <c r="B65" s="38">
        <v>10</v>
      </c>
      <c r="C65" s="40" t="s">
        <v>263</v>
      </c>
      <c r="D65" s="48">
        <v>632</v>
      </c>
      <c r="E65" s="48">
        <v>225</v>
      </c>
      <c r="F65" s="48">
        <v>230</v>
      </c>
      <c r="G65" s="48">
        <v>928</v>
      </c>
      <c r="H65" s="48">
        <v>212</v>
      </c>
      <c r="I65" s="48">
        <v>856</v>
      </c>
      <c r="J65" s="48">
        <v>986</v>
      </c>
      <c r="K65" s="48">
        <v>589</v>
      </c>
      <c r="L65" s="48">
        <v>792</v>
      </c>
      <c r="M65" s="60">
        <v>1078</v>
      </c>
      <c r="N65" s="48">
        <v>579</v>
      </c>
      <c r="O65" s="48">
        <v>739</v>
      </c>
      <c r="P65" s="48">
        <v>964</v>
      </c>
      <c r="Q65" s="48">
        <v>845</v>
      </c>
      <c r="R65" s="48">
        <v>600</v>
      </c>
      <c r="S65" s="48">
        <v>705</v>
      </c>
      <c r="T65" s="48">
        <v>774</v>
      </c>
      <c r="U65" s="48">
        <v>884</v>
      </c>
      <c r="V65" s="48">
        <v>247</v>
      </c>
      <c r="W65" s="48">
        <v>1185</v>
      </c>
      <c r="X65" s="48">
        <v>746</v>
      </c>
      <c r="Y65" s="48">
        <v>773</v>
      </c>
      <c r="Z65" s="48">
        <v>864</v>
      </c>
      <c r="AA65" s="48">
        <v>142</v>
      </c>
      <c r="AB65" s="48">
        <v>404</v>
      </c>
      <c r="AC65" s="48">
        <v>255</v>
      </c>
      <c r="AD65" s="48">
        <v>549</v>
      </c>
      <c r="AE65" s="48">
        <v>616</v>
      </c>
      <c r="AF65" s="48">
        <v>571</v>
      </c>
      <c r="AG65" s="48">
        <v>404</v>
      </c>
      <c r="AH65" s="48">
        <v>412</v>
      </c>
      <c r="AI65" s="68">
        <v>19786</v>
      </c>
    </row>
    <row r="66" spans="2:35" x14ac:dyDescent="0.25">
      <c r="B66" s="38">
        <v>11</v>
      </c>
      <c r="C66" s="40" t="s">
        <v>264</v>
      </c>
      <c r="D66" s="48">
        <v>632</v>
      </c>
      <c r="E66" s="48">
        <v>225</v>
      </c>
      <c r="F66" s="48">
        <v>253</v>
      </c>
      <c r="G66" s="48">
        <v>953</v>
      </c>
      <c r="H66" s="48">
        <v>212</v>
      </c>
      <c r="I66" s="48">
        <v>871</v>
      </c>
      <c r="J66" s="48">
        <v>986</v>
      </c>
      <c r="K66" s="48">
        <v>589</v>
      </c>
      <c r="L66" s="48">
        <v>792</v>
      </c>
      <c r="M66" s="60">
        <v>1078</v>
      </c>
      <c r="N66" s="48">
        <v>579</v>
      </c>
      <c r="O66" s="48">
        <v>809</v>
      </c>
      <c r="P66" s="48">
        <v>944</v>
      </c>
      <c r="Q66" s="48">
        <v>845</v>
      </c>
      <c r="R66" s="48">
        <v>617</v>
      </c>
      <c r="S66" s="48">
        <v>675</v>
      </c>
      <c r="T66" s="48">
        <v>770</v>
      </c>
      <c r="U66" s="48">
        <v>859</v>
      </c>
      <c r="V66" s="48">
        <v>307</v>
      </c>
      <c r="W66" s="48">
        <v>1185</v>
      </c>
      <c r="X66" s="48">
        <v>746</v>
      </c>
      <c r="Y66" s="48">
        <v>773</v>
      </c>
      <c r="Z66" s="48">
        <v>840</v>
      </c>
      <c r="AA66" s="48">
        <v>142</v>
      </c>
      <c r="AB66" s="48">
        <v>399</v>
      </c>
      <c r="AC66" s="48">
        <v>295</v>
      </c>
      <c r="AD66" s="48">
        <v>554</v>
      </c>
      <c r="AE66" s="48">
        <v>616</v>
      </c>
      <c r="AF66" s="48">
        <v>571</v>
      </c>
      <c r="AG66" s="48">
        <v>346</v>
      </c>
      <c r="AH66" s="48">
        <v>427</v>
      </c>
      <c r="AI66" s="68">
        <v>19890</v>
      </c>
    </row>
    <row r="67" spans="2:35" x14ac:dyDescent="0.25">
      <c r="B67" s="38">
        <v>12</v>
      </c>
      <c r="C67" s="40" t="s">
        <v>265</v>
      </c>
      <c r="D67" s="48">
        <v>626</v>
      </c>
      <c r="E67" s="48">
        <v>225</v>
      </c>
      <c r="F67" s="48">
        <v>223</v>
      </c>
      <c r="G67" s="48">
        <v>953</v>
      </c>
      <c r="H67" s="48">
        <v>212</v>
      </c>
      <c r="I67" s="48">
        <v>879</v>
      </c>
      <c r="J67" s="48">
        <v>986</v>
      </c>
      <c r="K67" s="48">
        <v>573</v>
      </c>
      <c r="L67" s="48">
        <v>792</v>
      </c>
      <c r="M67" s="60">
        <v>1078</v>
      </c>
      <c r="N67" s="48">
        <v>579</v>
      </c>
      <c r="O67" s="48">
        <v>809</v>
      </c>
      <c r="P67" s="48">
        <v>944</v>
      </c>
      <c r="Q67" s="48">
        <v>861</v>
      </c>
      <c r="R67" s="48">
        <v>617</v>
      </c>
      <c r="S67" s="48">
        <v>675</v>
      </c>
      <c r="T67" s="48">
        <v>770</v>
      </c>
      <c r="U67" s="48">
        <v>831</v>
      </c>
      <c r="V67" s="48">
        <v>317</v>
      </c>
      <c r="W67" s="48">
        <v>1185</v>
      </c>
      <c r="X67" s="48">
        <v>746</v>
      </c>
      <c r="Y67" s="48">
        <v>766</v>
      </c>
      <c r="Z67" s="48">
        <v>852</v>
      </c>
      <c r="AA67" s="48">
        <v>142</v>
      </c>
      <c r="AB67" s="48">
        <v>393</v>
      </c>
      <c r="AC67" s="48">
        <v>295</v>
      </c>
      <c r="AD67" s="48">
        <v>554</v>
      </c>
      <c r="AE67" s="48">
        <v>616</v>
      </c>
      <c r="AF67" s="48">
        <v>558</v>
      </c>
      <c r="AG67" s="48">
        <v>338</v>
      </c>
      <c r="AH67" s="48">
        <v>427</v>
      </c>
      <c r="AI67" s="68">
        <v>19822</v>
      </c>
    </row>
    <row r="68" spans="2:35" x14ac:dyDescent="0.25">
      <c r="B68" s="38">
        <v>13</v>
      </c>
      <c r="C68" s="40" t="s">
        <v>266</v>
      </c>
      <c r="D68" s="48">
        <v>651</v>
      </c>
      <c r="E68" s="48">
        <v>225</v>
      </c>
      <c r="F68" s="48">
        <v>223</v>
      </c>
      <c r="G68" s="48">
        <v>953</v>
      </c>
      <c r="H68" s="48">
        <v>212</v>
      </c>
      <c r="I68" s="48">
        <v>879</v>
      </c>
      <c r="J68" s="48">
        <v>986</v>
      </c>
      <c r="K68" s="48">
        <v>583</v>
      </c>
      <c r="L68" s="48">
        <v>794</v>
      </c>
      <c r="M68" s="60">
        <v>1078</v>
      </c>
      <c r="N68" s="48">
        <v>579</v>
      </c>
      <c r="O68" s="48">
        <v>803</v>
      </c>
      <c r="P68" s="48">
        <v>944</v>
      </c>
      <c r="Q68" s="48">
        <v>855</v>
      </c>
      <c r="R68" s="48">
        <v>617</v>
      </c>
      <c r="S68" s="48">
        <v>650</v>
      </c>
      <c r="T68" s="48">
        <v>745</v>
      </c>
      <c r="U68" s="48">
        <v>831</v>
      </c>
      <c r="V68" s="48">
        <v>317</v>
      </c>
      <c r="W68" s="48">
        <v>1178</v>
      </c>
      <c r="X68" s="48">
        <v>746</v>
      </c>
      <c r="Y68" s="48">
        <v>766</v>
      </c>
      <c r="Z68" s="48">
        <v>852</v>
      </c>
      <c r="AA68" s="48">
        <v>142</v>
      </c>
      <c r="AB68" s="48">
        <v>393</v>
      </c>
      <c r="AC68" s="48">
        <v>295</v>
      </c>
      <c r="AD68" s="48">
        <v>554</v>
      </c>
      <c r="AE68" s="48">
        <v>616</v>
      </c>
      <c r="AF68" s="48">
        <v>568</v>
      </c>
      <c r="AG68" s="48">
        <v>338</v>
      </c>
      <c r="AH68" s="48">
        <v>427</v>
      </c>
      <c r="AI68" s="68">
        <v>19800</v>
      </c>
    </row>
    <row r="69" spans="2:35" x14ac:dyDescent="0.25">
      <c r="B69" s="38">
        <v>14</v>
      </c>
      <c r="C69" s="40" t="s">
        <v>267</v>
      </c>
      <c r="D69" s="48">
        <v>651</v>
      </c>
      <c r="E69" s="48">
        <v>225</v>
      </c>
      <c r="F69" s="48">
        <v>233</v>
      </c>
      <c r="G69" s="48">
        <v>953</v>
      </c>
      <c r="H69" s="48">
        <v>225</v>
      </c>
      <c r="I69" s="48">
        <v>879</v>
      </c>
      <c r="J69" s="48">
        <v>986</v>
      </c>
      <c r="K69" s="48">
        <v>583</v>
      </c>
      <c r="L69" s="48">
        <v>794</v>
      </c>
      <c r="M69" s="60">
        <v>989</v>
      </c>
      <c r="N69" s="48">
        <v>579</v>
      </c>
      <c r="O69" s="48">
        <v>776</v>
      </c>
      <c r="P69" s="48">
        <v>944</v>
      </c>
      <c r="Q69" s="48">
        <v>855</v>
      </c>
      <c r="R69" s="48">
        <v>617</v>
      </c>
      <c r="S69" s="48">
        <v>511</v>
      </c>
      <c r="T69" s="48">
        <v>770</v>
      </c>
      <c r="U69" s="48">
        <v>831</v>
      </c>
      <c r="V69" s="48">
        <v>327</v>
      </c>
      <c r="W69" s="48">
        <v>1020</v>
      </c>
      <c r="X69" s="48">
        <v>746</v>
      </c>
      <c r="Y69" s="48">
        <v>766</v>
      </c>
      <c r="Z69" s="48">
        <v>850</v>
      </c>
      <c r="AA69" s="48">
        <v>142</v>
      </c>
      <c r="AB69" s="48">
        <v>393</v>
      </c>
      <c r="AC69" s="48">
        <v>295</v>
      </c>
      <c r="AD69" s="48">
        <v>554</v>
      </c>
      <c r="AE69" s="48">
        <v>616</v>
      </c>
      <c r="AF69" s="48">
        <v>568</v>
      </c>
      <c r="AG69" s="48">
        <v>338</v>
      </c>
      <c r="AH69" s="48">
        <v>427</v>
      </c>
      <c r="AI69" s="68">
        <v>19443</v>
      </c>
    </row>
    <row r="70" spans="2:35" x14ac:dyDescent="0.25">
      <c r="B70" s="38">
        <v>15</v>
      </c>
      <c r="C70" s="40" t="s">
        <v>268</v>
      </c>
      <c r="D70" s="48">
        <v>651</v>
      </c>
      <c r="E70" s="48">
        <v>225</v>
      </c>
      <c r="F70" s="48">
        <v>205</v>
      </c>
      <c r="G70" s="48">
        <v>953</v>
      </c>
      <c r="H70" s="48">
        <v>225</v>
      </c>
      <c r="I70" s="48">
        <v>899</v>
      </c>
      <c r="J70" s="48">
        <v>986</v>
      </c>
      <c r="K70" s="48">
        <v>596</v>
      </c>
      <c r="L70" s="48">
        <v>774</v>
      </c>
      <c r="M70" s="60">
        <v>989</v>
      </c>
      <c r="N70" s="48">
        <v>579</v>
      </c>
      <c r="O70" s="48">
        <v>776</v>
      </c>
      <c r="P70" s="48">
        <v>944</v>
      </c>
      <c r="Q70" s="48">
        <v>855</v>
      </c>
      <c r="R70" s="48">
        <v>617</v>
      </c>
      <c r="S70" s="48">
        <v>511</v>
      </c>
      <c r="T70" s="48">
        <v>770</v>
      </c>
      <c r="U70" s="48">
        <v>721</v>
      </c>
      <c r="V70" s="48">
        <v>407</v>
      </c>
      <c r="W70" s="48">
        <v>1020</v>
      </c>
      <c r="X70" s="48">
        <v>746</v>
      </c>
      <c r="Y70" s="48">
        <v>765</v>
      </c>
      <c r="Z70" s="48">
        <v>842</v>
      </c>
      <c r="AA70" s="48">
        <v>117</v>
      </c>
      <c r="AB70" s="48">
        <v>350</v>
      </c>
      <c r="AC70" s="48">
        <v>295</v>
      </c>
      <c r="AD70" s="48">
        <v>554</v>
      </c>
      <c r="AE70" s="48">
        <v>621</v>
      </c>
      <c r="AF70" s="48">
        <v>663</v>
      </c>
      <c r="AG70" s="48">
        <v>338</v>
      </c>
      <c r="AH70" s="48">
        <v>427</v>
      </c>
      <c r="AI70" s="68">
        <v>19421</v>
      </c>
    </row>
    <row r="71" spans="2:35" x14ac:dyDescent="0.25">
      <c r="B71" s="38">
        <v>16</v>
      </c>
      <c r="C71" s="40" t="s">
        <v>269</v>
      </c>
      <c r="D71" s="48">
        <v>651</v>
      </c>
      <c r="E71" s="48">
        <v>225</v>
      </c>
      <c r="F71" s="48">
        <v>205</v>
      </c>
      <c r="G71" s="48">
        <v>953</v>
      </c>
      <c r="H71" s="48">
        <v>225</v>
      </c>
      <c r="I71" s="48">
        <v>899</v>
      </c>
      <c r="J71" s="48">
        <v>986</v>
      </c>
      <c r="K71" s="48">
        <v>596</v>
      </c>
      <c r="L71" s="48">
        <v>774</v>
      </c>
      <c r="M71" s="60">
        <v>944</v>
      </c>
      <c r="N71" s="48">
        <v>579</v>
      </c>
      <c r="O71" s="48">
        <v>762</v>
      </c>
      <c r="P71" s="48">
        <v>944</v>
      </c>
      <c r="Q71" s="48">
        <v>855</v>
      </c>
      <c r="R71" s="48">
        <v>617</v>
      </c>
      <c r="S71" s="48">
        <v>463</v>
      </c>
      <c r="T71" s="48">
        <v>770</v>
      </c>
      <c r="U71" s="48">
        <v>699</v>
      </c>
      <c r="V71" s="48">
        <v>407</v>
      </c>
      <c r="W71" s="48">
        <v>1000</v>
      </c>
      <c r="X71" s="48">
        <v>746</v>
      </c>
      <c r="Y71" s="48">
        <v>765</v>
      </c>
      <c r="Z71" s="48">
        <v>826</v>
      </c>
      <c r="AA71" s="48">
        <v>117</v>
      </c>
      <c r="AB71" s="48">
        <v>384</v>
      </c>
      <c r="AC71" s="48">
        <v>295</v>
      </c>
      <c r="AD71" s="48">
        <v>554</v>
      </c>
      <c r="AE71" s="48">
        <v>621</v>
      </c>
      <c r="AF71" s="48">
        <v>663</v>
      </c>
      <c r="AG71" s="48">
        <v>308</v>
      </c>
      <c r="AH71" s="48">
        <v>427</v>
      </c>
      <c r="AI71" s="68">
        <v>19260</v>
      </c>
    </row>
    <row r="72" spans="2:35" x14ac:dyDescent="0.25">
      <c r="B72" s="38">
        <v>17</v>
      </c>
      <c r="C72" s="40" t="s">
        <v>270</v>
      </c>
      <c r="D72" s="48">
        <v>651</v>
      </c>
      <c r="E72" s="48">
        <v>285</v>
      </c>
      <c r="F72" s="48">
        <v>205</v>
      </c>
      <c r="G72" s="48">
        <v>953</v>
      </c>
      <c r="H72" s="48">
        <v>225</v>
      </c>
      <c r="I72" s="48">
        <v>899</v>
      </c>
      <c r="J72" s="48">
        <v>986</v>
      </c>
      <c r="K72" s="48">
        <v>596</v>
      </c>
      <c r="L72" s="48">
        <v>774</v>
      </c>
      <c r="M72" s="60">
        <v>944</v>
      </c>
      <c r="N72" s="48">
        <v>579</v>
      </c>
      <c r="O72" s="48">
        <v>762</v>
      </c>
      <c r="P72" s="48">
        <v>944</v>
      </c>
      <c r="Q72" s="48">
        <v>865</v>
      </c>
      <c r="R72" s="48">
        <v>617</v>
      </c>
      <c r="S72" s="48">
        <v>439</v>
      </c>
      <c r="T72" s="48">
        <v>770</v>
      </c>
      <c r="U72" s="48">
        <v>779</v>
      </c>
      <c r="V72" s="48">
        <v>487</v>
      </c>
      <c r="W72" s="48">
        <v>1000</v>
      </c>
      <c r="X72" s="48">
        <v>746</v>
      </c>
      <c r="Y72" s="48">
        <v>765</v>
      </c>
      <c r="Z72" s="48">
        <v>826</v>
      </c>
      <c r="AA72" s="48">
        <v>97</v>
      </c>
      <c r="AB72" s="48">
        <v>384</v>
      </c>
      <c r="AC72" s="48">
        <v>295</v>
      </c>
      <c r="AD72" s="48">
        <v>554</v>
      </c>
      <c r="AE72" s="48">
        <v>621</v>
      </c>
      <c r="AF72" s="48">
        <v>663</v>
      </c>
      <c r="AG72" s="48">
        <v>308</v>
      </c>
      <c r="AH72" s="48">
        <v>427</v>
      </c>
      <c r="AI72" s="68">
        <v>19446</v>
      </c>
    </row>
    <row r="73" spans="2:35" x14ac:dyDescent="0.25">
      <c r="B73" s="38">
        <v>18</v>
      </c>
      <c r="C73" s="40" t="s">
        <v>271</v>
      </c>
      <c r="D73" s="48">
        <v>651</v>
      </c>
      <c r="E73" s="48">
        <v>285</v>
      </c>
      <c r="F73" s="48">
        <v>205</v>
      </c>
      <c r="G73" s="48">
        <v>948</v>
      </c>
      <c r="H73" s="48">
        <v>225</v>
      </c>
      <c r="I73" s="48">
        <v>907</v>
      </c>
      <c r="J73" s="48">
        <v>963</v>
      </c>
      <c r="K73" s="48">
        <v>532</v>
      </c>
      <c r="L73" s="48">
        <v>774</v>
      </c>
      <c r="M73" s="60">
        <v>956</v>
      </c>
      <c r="N73" s="48">
        <v>579</v>
      </c>
      <c r="O73" s="48">
        <v>762</v>
      </c>
      <c r="P73" s="48">
        <v>944</v>
      </c>
      <c r="Q73" s="48">
        <v>845</v>
      </c>
      <c r="R73" s="48">
        <v>617</v>
      </c>
      <c r="S73" s="48">
        <v>439</v>
      </c>
      <c r="T73" s="48">
        <v>770</v>
      </c>
      <c r="U73" s="48">
        <v>779</v>
      </c>
      <c r="V73" s="48">
        <v>487</v>
      </c>
      <c r="W73" s="48">
        <v>990</v>
      </c>
      <c r="X73" s="48">
        <v>746</v>
      </c>
      <c r="Y73" s="48">
        <v>765</v>
      </c>
      <c r="Z73" s="48">
        <v>826</v>
      </c>
      <c r="AA73" s="48">
        <v>97</v>
      </c>
      <c r="AB73" s="48">
        <v>373</v>
      </c>
      <c r="AC73" s="48">
        <v>295</v>
      </c>
      <c r="AD73" s="48">
        <v>554</v>
      </c>
      <c r="AE73" s="48">
        <v>621</v>
      </c>
      <c r="AF73" s="48">
        <v>654</v>
      </c>
      <c r="AG73" s="48">
        <v>308</v>
      </c>
      <c r="AH73" s="48">
        <v>427</v>
      </c>
      <c r="AI73" s="68">
        <v>19324</v>
      </c>
    </row>
    <row r="74" spans="2:35" x14ac:dyDescent="0.25">
      <c r="B74" s="38">
        <v>19</v>
      </c>
      <c r="C74" s="42" t="s">
        <v>272</v>
      </c>
      <c r="D74" s="48">
        <v>651</v>
      </c>
      <c r="E74" s="48">
        <v>285</v>
      </c>
      <c r="F74" s="48">
        <v>205</v>
      </c>
      <c r="G74" s="48">
        <v>948</v>
      </c>
      <c r="H74" s="48">
        <v>225</v>
      </c>
      <c r="I74" s="48">
        <v>907</v>
      </c>
      <c r="J74" s="48">
        <v>963</v>
      </c>
      <c r="K74" s="48">
        <v>532</v>
      </c>
      <c r="L74" s="48">
        <v>774</v>
      </c>
      <c r="M74" s="60">
        <v>956</v>
      </c>
      <c r="N74" s="48">
        <v>579</v>
      </c>
      <c r="O74" s="48">
        <v>762</v>
      </c>
      <c r="P74" s="48">
        <v>944</v>
      </c>
      <c r="Q74" s="48">
        <v>845</v>
      </c>
      <c r="R74" s="48">
        <v>617</v>
      </c>
      <c r="S74" s="48">
        <v>439</v>
      </c>
      <c r="T74" s="48">
        <v>770</v>
      </c>
      <c r="U74" s="48">
        <v>779</v>
      </c>
      <c r="V74" s="48">
        <v>487</v>
      </c>
      <c r="W74" s="48">
        <v>990</v>
      </c>
      <c r="X74" s="48">
        <v>746</v>
      </c>
      <c r="Y74" s="48">
        <v>765</v>
      </c>
      <c r="Z74" s="48">
        <v>826</v>
      </c>
      <c r="AA74" s="48">
        <v>97</v>
      </c>
      <c r="AB74" s="48">
        <v>373</v>
      </c>
      <c r="AC74" s="48">
        <v>295</v>
      </c>
      <c r="AD74" s="48">
        <v>554</v>
      </c>
      <c r="AE74" s="48">
        <v>621</v>
      </c>
      <c r="AF74" s="48">
        <v>654</v>
      </c>
      <c r="AG74" s="48">
        <v>308</v>
      </c>
      <c r="AH74" s="48">
        <v>427</v>
      </c>
      <c r="AI74" s="68">
        <v>19324</v>
      </c>
    </row>
    <row r="75" spans="2:35" x14ac:dyDescent="0.25">
      <c r="B75" s="38">
        <v>20</v>
      </c>
      <c r="C75" s="43" t="s">
        <v>273</v>
      </c>
      <c r="D75" s="51">
        <v>657</v>
      </c>
      <c r="E75" s="51">
        <v>285</v>
      </c>
      <c r="F75" s="51">
        <v>213</v>
      </c>
      <c r="G75" s="51">
        <v>976</v>
      </c>
      <c r="H75" s="51">
        <v>193</v>
      </c>
      <c r="I75" s="51">
        <v>924</v>
      </c>
      <c r="J75" s="51">
        <v>963</v>
      </c>
      <c r="K75" s="51">
        <v>591</v>
      </c>
      <c r="L75" s="51">
        <v>715</v>
      </c>
      <c r="M75" s="60">
        <v>972</v>
      </c>
      <c r="N75" s="51">
        <v>596</v>
      </c>
      <c r="O75" s="51">
        <v>837</v>
      </c>
      <c r="P75" s="51">
        <v>979</v>
      </c>
      <c r="Q75" s="51">
        <v>771</v>
      </c>
      <c r="R75" s="51">
        <v>527</v>
      </c>
      <c r="S75" s="51">
        <v>232</v>
      </c>
      <c r="T75" s="51">
        <v>770</v>
      </c>
      <c r="U75" s="51">
        <v>779</v>
      </c>
      <c r="V75" s="51">
        <v>493</v>
      </c>
      <c r="W75" s="51">
        <v>997</v>
      </c>
      <c r="X75" s="51">
        <v>746</v>
      </c>
      <c r="Y75" s="51">
        <v>763</v>
      </c>
      <c r="Z75" s="51">
        <v>826</v>
      </c>
      <c r="AA75" s="51">
        <v>97</v>
      </c>
      <c r="AB75" s="51">
        <v>415</v>
      </c>
      <c r="AC75" s="51">
        <v>295</v>
      </c>
      <c r="AD75" s="51">
        <v>554</v>
      </c>
      <c r="AE75" s="51">
        <v>691</v>
      </c>
      <c r="AF75" s="51">
        <v>893</v>
      </c>
      <c r="AG75" s="51">
        <v>338</v>
      </c>
      <c r="AH75" s="51">
        <v>355</v>
      </c>
      <c r="AI75" s="68">
        <v>19443</v>
      </c>
    </row>
    <row r="78" spans="2:35" ht="14.25" customHeight="1" x14ac:dyDescent="0.25">
      <c r="B78" s="38">
        <v>1</v>
      </c>
      <c r="C78" s="44" t="s">
        <v>274</v>
      </c>
      <c r="D78" s="52">
        <v>34.4</v>
      </c>
      <c r="E78" s="52">
        <v>16.7</v>
      </c>
      <c r="F78" s="52">
        <v>9.5</v>
      </c>
      <c r="G78" s="52">
        <v>34.1</v>
      </c>
      <c r="H78" s="52">
        <v>2.2999999999999998</v>
      </c>
      <c r="I78" s="52">
        <v>30.1</v>
      </c>
      <c r="J78" s="52">
        <v>33.799999999999997</v>
      </c>
      <c r="K78" s="52">
        <v>30.3</v>
      </c>
      <c r="L78" s="52">
        <v>32.5</v>
      </c>
      <c r="M78" s="62">
        <v>48.1</v>
      </c>
      <c r="N78" s="52">
        <v>14</v>
      </c>
      <c r="O78" s="52">
        <v>21.2</v>
      </c>
      <c r="P78" s="52">
        <v>28.5</v>
      </c>
      <c r="Q78" s="52">
        <v>43.7</v>
      </c>
      <c r="R78" s="52">
        <v>34</v>
      </c>
      <c r="S78" s="52">
        <v>33.1</v>
      </c>
      <c r="T78" s="52">
        <v>23.4</v>
      </c>
      <c r="U78" s="52">
        <v>51.4</v>
      </c>
      <c r="V78" s="52">
        <v>6.8</v>
      </c>
      <c r="W78" s="52">
        <v>40.1</v>
      </c>
      <c r="X78" s="52">
        <v>35.700000000000003</v>
      </c>
      <c r="Y78" s="52">
        <v>20.9</v>
      </c>
      <c r="Z78" s="52">
        <v>27.2</v>
      </c>
      <c r="AA78" s="52">
        <v>2</v>
      </c>
      <c r="AB78" s="52">
        <v>10</v>
      </c>
      <c r="AC78" s="52">
        <v>8.1</v>
      </c>
      <c r="AD78" s="52">
        <v>25</v>
      </c>
      <c r="AE78" s="52">
        <v>23.3</v>
      </c>
      <c r="AF78" s="52">
        <v>18.7</v>
      </c>
      <c r="AG78" s="52">
        <v>5.3</v>
      </c>
      <c r="AH78" s="52">
        <v>11</v>
      </c>
      <c r="AI78" s="68">
        <v>755.2</v>
      </c>
    </row>
    <row r="79" spans="2:35" ht="14.25" customHeight="1" x14ac:dyDescent="0.25">
      <c r="B79" s="38">
        <v>2</v>
      </c>
      <c r="C79" s="44" t="s">
        <v>275</v>
      </c>
      <c r="D79" s="52">
        <v>40</v>
      </c>
      <c r="E79" s="52">
        <v>17.7</v>
      </c>
      <c r="F79" s="52">
        <v>13.5</v>
      </c>
      <c r="G79" s="52">
        <v>42.2</v>
      </c>
      <c r="H79" s="52">
        <v>4.2</v>
      </c>
      <c r="I79" s="52">
        <v>39.799999999999997</v>
      </c>
      <c r="J79" s="52">
        <v>45.5</v>
      </c>
      <c r="K79" s="52">
        <v>34.4</v>
      </c>
      <c r="L79" s="52">
        <v>38.799999999999997</v>
      </c>
      <c r="M79" s="62">
        <v>61.1</v>
      </c>
      <c r="N79" s="52">
        <v>19.2</v>
      </c>
      <c r="O79" s="52">
        <v>31.1</v>
      </c>
      <c r="P79" s="52">
        <v>38.9</v>
      </c>
      <c r="Q79" s="52">
        <v>51.4</v>
      </c>
      <c r="R79" s="52">
        <v>28.7</v>
      </c>
      <c r="S79" s="52">
        <v>38.700000000000003</v>
      </c>
      <c r="T79" s="52">
        <v>27.4</v>
      </c>
      <c r="U79" s="52">
        <v>60.8</v>
      </c>
      <c r="V79" s="52">
        <v>10.8</v>
      </c>
      <c r="W79" s="52">
        <v>54.1</v>
      </c>
      <c r="X79" s="52">
        <v>43.1</v>
      </c>
      <c r="Y79" s="52">
        <v>33.4</v>
      </c>
      <c r="Z79" s="52">
        <v>36.299999999999997</v>
      </c>
      <c r="AA79" s="52">
        <v>2.5</v>
      </c>
      <c r="AB79" s="52">
        <v>14.5</v>
      </c>
      <c r="AC79" s="52">
        <v>14.9</v>
      </c>
      <c r="AD79" s="52">
        <v>34.4</v>
      </c>
      <c r="AE79" s="52">
        <v>32.299999999999997</v>
      </c>
      <c r="AF79" s="52">
        <v>27</v>
      </c>
      <c r="AG79" s="52">
        <v>10.6</v>
      </c>
      <c r="AH79" s="52">
        <v>15.6</v>
      </c>
      <c r="AI79" s="68">
        <v>962.89999999999986</v>
      </c>
    </row>
    <row r="80" spans="2:35" ht="14.25" customHeight="1" x14ac:dyDescent="0.25">
      <c r="B80" s="38">
        <v>3</v>
      </c>
      <c r="C80" s="44" t="s">
        <v>276</v>
      </c>
      <c r="D80" s="52">
        <v>39.4</v>
      </c>
      <c r="E80" s="52">
        <v>17.3</v>
      </c>
      <c r="F80" s="52">
        <v>14.3</v>
      </c>
      <c r="G80" s="52">
        <v>51.3</v>
      </c>
      <c r="H80" s="52">
        <v>6.2</v>
      </c>
      <c r="I80" s="52">
        <v>48.8</v>
      </c>
      <c r="J80" s="52">
        <v>58.4</v>
      </c>
      <c r="K80" s="52">
        <v>37.4</v>
      </c>
      <c r="L80" s="52">
        <v>49.3</v>
      </c>
      <c r="M80" s="62">
        <v>65.599999999999994</v>
      </c>
      <c r="N80" s="52">
        <v>23.9</v>
      </c>
      <c r="O80" s="52">
        <v>38.6</v>
      </c>
      <c r="P80" s="52">
        <v>48.4</v>
      </c>
      <c r="Q80" s="52">
        <v>57</v>
      </c>
      <c r="R80" s="52">
        <v>34.200000000000003</v>
      </c>
      <c r="S80" s="52">
        <v>43.9</v>
      </c>
      <c r="T80" s="52">
        <v>30</v>
      </c>
      <c r="U80" s="52">
        <v>62</v>
      </c>
      <c r="V80" s="52">
        <v>13.6</v>
      </c>
      <c r="W80" s="52">
        <v>63.8</v>
      </c>
      <c r="X80" s="52">
        <v>48.8</v>
      </c>
      <c r="Y80" s="52">
        <v>43.6</v>
      </c>
      <c r="Z80" s="52">
        <v>43</v>
      </c>
      <c r="AA80" s="52">
        <v>3.3</v>
      </c>
      <c r="AB80" s="52">
        <v>17.8</v>
      </c>
      <c r="AC80" s="52">
        <v>16.600000000000001</v>
      </c>
      <c r="AD80" s="52">
        <v>42.1</v>
      </c>
      <c r="AE80" s="52">
        <v>45.3</v>
      </c>
      <c r="AF80" s="52">
        <v>32.700000000000003</v>
      </c>
      <c r="AG80" s="52">
        <v>16.600000000000001</v>
      </c>
      <c r="AH80" s="52">
        <v>17.7</v>
      </c>
      <c r="AI80" s="68">
        <v>1130.8999999999999</v>
      </c>
    </row>
    <row r="81" spans="2:35" ht="14.25" customHeight="1" x14ac:dyDescent="0.25">
      <c r="B81" s="38">
        <v>4</v>
      </c>
      <c r="C81" s="44" t="s">
        <v>277</v>
      </c>
      <c r="D81" s="52">
        <v>42</v>
      </c>
      <c r="E81" s="52">
        <v>15.5</v>
      </c>
      <c r="F81" s="52">
        <v>14.5</v>
      </c>
      <c r="G81" s="52">
        <v>61.1</v>
      </c>
      <c r="H81" s="52">
        <v>7.5</v>
      </c>
      <c r="I81" s="52">
        <v>60</v>
      </c>
      <c r="J81" s="52">
        <v>68.2</v>
      </c>
      <c r="K81" s="52">
        <v>41.4</v>
      </c>
      <c r="L81" s="52">
        <v>60.6</v>
      </c>
      <c r="M81" s="62">
        <v>76.400000000000006</v>
      </c>
      <c r="N81" s="52">
        <v>28.5</v>
      </c>
      <c r="O81" s="52">
        <v>47.6</v>
      </c>
      <c r="P81" s="52">
        <v>59</v>
      </c>
      <c r="Q81" s="52">
        <v>65.900000000000006</v>
      </c>
      <c r="R81" s="52">
        <v>36.9</v>
      </c>
      <c r="S81" s="52">
        <v>48.3</v>
      </c>
      <c r="T81" s="52">
        <v>36.299999999999997</v>
      </c>
      <c r="U81" s="52">
        <v>61.1</v>
      </c>
      <c r="V81" s="52">
        <v>15.7</v>
      </c>
      <c r="W81" s="52">
        <v>73.2</v>
      </c>
      <c r="X81" s="52">
        <v>57.7</v>
      </c>
      <c r="Y81" s="52">
        <v>48.5</v>
      </c>
      <c r="Z81" s="52">
        <v>47.8</v>
      </c>
      <c r="AA81" s="52">
        <v>7.4</v>
      </c>
      <c r="AB81" s="52">
        <v>22.2</v>
      </c>
      <c r="AC81" s="52">
        <v>18.899999999999999</v>
      </c>
      <c r="AD81" s="52">
        <v>47.3</v>
      </c>
      <c r="AE81" s="52">
        <v>53.9</v>
      </c>
      <c r="AF81" s="52">
        <v>38</v>
      </c>
      <c r="AG81" s="52">
        <v>24</v>
      </c>
      <c r="AH81" s="52">
        <v>20.7</v>
      </c>
      <c r="AI81" s="68">
        <v>1306.1000000000004</v>
      </c>
    </row>
    <row r="82" spans="2:35" ht="14.25" customHeight="1" x14ac:dyDescent="0.25">
      <c r="B82" s="38">
        <v>5</v>
      </c>
      <c r="C82" s="44" t="s">
        <v>278</v>
      </c>
      <c r="D82" s="53">
        <v>49.385939999999998</v>
      </c>
      <c r="E82" s="53">
        <v>16.652723000000002</v>
      </c>
      <c r="F82" s="53">
        <v>16.355201000000001</v>
      </c>
      <c r="G82" s="53">
        <v>75.601792000000003</v>
      </c>
      <c r="H82" s="53">
        <v>8.7217749999999992</v>
      </c>
      <c r="I82" s="53">
        <v>71.245312999999996</v>
      </c>
      <c r="J82" s="53">
        <v>78.62594</v>
      </c>
      <c r="K82" s="53">
        <v>48.376545</v>
      </c>
      <c r="L82" s="53">
        <v>70.462733999999998</v>
      </c>
      <c r="M82" s="63">
        <v>85.590513999999999</v>
      </c>
      <c r="N82" s="53">
        <v>34.983139999999999</v>
      </c>
      <c r="O82" s="53">
        <v>57.864649999999997</v>
      </c>
      <c r="P82" s="53">
        <v>70.086213000000001</v>
      </c>
      <c r="Q82" s="53">
        <v>77.477120999999997</v>
      </c>
      <c r="R82" s="53">
        <v>44.528982999999997</v>
      </c>
      <c r="S82" s="53">
        <v>53.254055000000001</v>
      </c>
      <c r="T82" s="53">
        <v>45.184406000000003</v>
      </c>
      <c r="U82" s="53">
        <v>66.366248999999996</v>
      </c>
      <c r="V82" s="53">
        <v>19.4846</v>
      </c>
      <c r="W82" s="53">
        <v>97.362803999999997</v>
      </c>
      <c r="X82" s="53">
        <v>67.467651000000004</v>
      </c>
      <c r="Y82" s="53">
        <v>55.442641999999999</v>
      </c>
      <c r="Z82" s="53">
        <v>57.560132000000003</v>
      </c>
      <c r="AA82" s="53">
        <v>9.318638</v>
      </c>
      <c r="AB82" s="53">
        <v>27.461682</v>
      </c>
      <c r="AC82" s="53">
        <v>20.677806</v>
      </c>
      <c r="AD82" s="53">
        <v>52.623629000000001</v>
      </c>
      <c r="AE82" s="53">
        <v>64.888765000000006</v>
      </c>
      <c r="AF82" s="53">
        <v>44.297089</v>
      </c>
      <c r="AG82" s="53">
        <v>29.728048000000001</v>
      </c>
      <c r="AH82" s="53">
        <v>25.871438000000001</v>
      </c>
      <c r="AI82" s="68">
        <v>1542.9482179999998</v>
      </c>
    </row>
    <row r="83" spans="2:35" ht="14.25" customHeight="1" x14ac:dyDescent="0.25">
      <c r="B83" s="38">
        <v>6</v>
      </c>
      <c r="C83" s="44" t="s">
        <v>279</v>
      </c>
      <c r="D83" s="53">
        <v>55.937541000000003</v>
      </c>
      <c r="E83" s="53">
        <v>17.893871000000001</v>
      </c>
      <c r="F83" s="53">
        <v>18.508548000000001</v>
      </c>
      <c r="G83" s="53">
        <v>86.486583999999993</v>
      </c>
      <c r="H83" s="53">
        <v>10.389988000000001</v>
      </c>
      <c r="I83" s="53">
        <v>79.227440000000001</v>
      </c>
      <c r="J83" s="53">
        <v>84.505742999999995</v>
      </c>
      <c r="K83" s="53">
        <v>55.324840999999999</v>
      </c>
      <c r="L83" s="53">
        <v>78.409749000000005</v>
      </c>
      <c r="M83" s="63">
        <v>93.127587000000005</v>
      </c>
      <c r="N83" s="53">
        <v>40.913559999999997</v>
      </c>
      <c r="O83" s="53">
        <v>66.556065000000004</v>
      </c>
      <c r="P83" s="53">
        <v>79.675449</v>
      </c>
      <c r="Q83" s="53">
        <v>85.393825000000007</v>
      </c>
      <c r="R83" s="53">
        <v>51.962964999999997</v>
      </c>
      <c r="S83" s="53">
        <v>56.229765999999998</v>
      </c>
      <c r="T83" s="53">
        <v>52.775351000000001</v>
      </c>
      <c r="U83" s="53">
        <v>71.529016999999996</v>
      </c>
      <c r="V83" s="53">
        <v>22.039453999999999</v>
      </c>
      <c r="W83" s="53">
        <v>114.82590999999999</v>
      </c>
      <c r="X83" s="53">
        <v>73.117846</v>
      </c>
      <c r="Y83" s="53">
        <v>63.128709000000001</v>
      </c>
      <c r="Z83" s="53">
        <v>65.230418999999998</v>
      </c>
      <c r="AA83" s="53">
        <v>11.254336</v>
      </c>
      <c r="AB83" s="53">
        <v>30.369624999999999</v>
      </c>
      <c r="AC83" s="53">
        <v>22.588809999999999</v>
      </c>
      <c r="AD83" s="53">
        <v>54.151442000000003</v>
      </c>
      <c r="AE83" s="53">
        <v>71.557259999999999</v>
      </c>
      <c r="AF83" s="53">
        <v>49.192194999999998</v>
      </c>
      <c r="AG83" s="53">
        <v>33.125991999999997</v>
      </c>
      <c r="AH83" s="53">
        <v>29.161097000000002</v>
      </c>
      <c r="AI83" s="68">
        <v>1724.590985</v>
      </c>
    </row>
    <row r="84" spans="2:35" ht="14.25" customHeight="1" x14ac:dyDescent="0.25">
      <c r="B84" s="38">
        <v>7</v>
      </c>
      <c r="C84" s="44" t="s">
        <v>280</v>
      </c>
      <c r="D84" s="53">
        <v>61.9</v>
      </c>
      <c r="E84" s="53">
        <v>19.399999999999999</v>
      </c>
      <c r="F84" s="53">
        <v>20.5</v>
      </c>
      <c r="G84" s="53">
        <v>98.6</v>
      </c>
      <c r="H84" s="53">
        <v>12.7</v>
      </c>
      <c r="I84" s="53">
        <v>81.3</v>
      </c>
      <c r="J84" s="53">
        <v>89.7</v>
      </c>
      <c r="K84" s="53">
        <v>61.8</v>
      </c>
      <c r="L84" s="53">
        <v>79</v>
      </c>
      <c r="M84" s="63">
        <v>102.078</v>
      </c>
      <c r="N84" s="53">
        <v>45.9</v>
      </c>
      <c r="O84" s="53">
        <v>76</v>
      </c>
      <c r="P84" s="53">
        <v>85.3</v>
      </c>
      <c r="Q84" s="53">
        <v>92.6</v>
      </c>
      <c r="R84" s="53">
        <v>59.5</v>
      </c>
      <c r="S84" s="53">
        <v>60.4</v>
      </c>
      <c r="T84" s="53">
        <v>61.4</v>
      </c>
      <c r="U84" s="53">
        <v>75.099999999999994</v>
      </c>
      <c r="V84" s="53">
        <v>23.9</v>
      </c>
      <c r="W84" s="53">
        <v>123.7</v>
      </c>
      <c r="X84" s="53">
        <v>78.400000000000006</v>
      </c>
      <c r="Y84" s="53">
        <v>67.400000000000006</v>
      </c>
      <c r="Z84" s="53">
        <v>72.599999999999994</v>
      </c>
      <c r="AA84" s="53">
        <v>11.5</v>
      </c>
      <c r="AB84" s="53">
        <v>34.6</v>
      </c>
      <c r="AC84" s="53">
        <v>24.5</v>
      </c>
      <c r="AD84" s="53">
        <v>58.3</v>
      </c>
      <c r="AE84" s="53">
        <v>78.3</v>
      </c>
      <c r="AF84" s="53">
        <v>55.6</v>
      </c>
      <c r="AG84" s="53">
        <v>36.4</v>
      </c>
      <c r="AH84" s="53">
        <v>31.3</v>
      </c>
      <c r="AI84" s="68">
        <v>1879.6779999999999</v>
      </c>
    </row>
    <row r="85" spans="2:35" ht="14.25" customHeight="1" x14ac:dyDescent="0.25">
      <c r="B85" s="38">
        <v>8</v>
      </c>
      <c r="C85" s="44" t="s">
        <v>281</v>
      </c>
      <c r="D85" s="53">
        <v>66.400000000000006</v>
      </c>
      <c r="E85" s="53">
        <v>20.6</v>
      </c>
      <c r="F85" s="53">
        <v>22.4</v>
      </c>
      <c r="G85" s="53">
        <v>111.2</v>
      </c>
      <c r="H85" s="53">
        <v>13.4</v>
      </c>
      <c r="I85" s="53">
        <v>97.7</v>
      </c>
      <c r="J85" s="53">
        <v>95.5</v>
      </c>
      <c r="K85" s="53">
        <v>67.7</v>
      </c>
      <c r="L85" s="53">
        <v>81.900000000000006</v>
      </c>
      <c r="M85" s="63">
        <v>110.8</v>
      </c>
      <c r="N85" s="53">
        <v>48.7</v>
      </c>
      <c r="O85" s="53">
        <v>85.5</v>
      </c>
      <c r="P85" s="53">
        <v>93.1</v>
      </c>
      <c r="Q85" s="53">
        <v>95.1</v>
      </c>
      <c r="R85" s="53">
        <v>66.2</v>
      </c>
      <c r="S85" s="53">
        <v>63.5</v>
      </c>
      <c r="T85" s="53">
        <v>67.8</v>
      </c>
      <c r="U85" s="53">
        <v>79.8</v>
      </c>
      <c r="V85" s="53">
        <v>26.8</v>
      </c>
      <c r="W85" s="53">
        <v>135.19999999999999</v>
      </c>
      <c r="X85" s="53">
        <v>82.9</v>
      </c>
      <c r="Y85" s="53">
        <v>72.8</v>
      </c>
      <c r="Z85" s="53">
        <v>80.5</v>
      </c>
      <c r="AA85" s="53">
        <v>11.8</v>
      </c>
      <c r="AB85" s="53">
        <v>35.9</v>
      </c>
      <c r="AC85" s="53">
        <v>26.4</v>
      </c>
      <c r="AD85" s="53">
        <v>58</v>
      </c>
      <c r="AE85" s="53">
        <v>84.4</v>
      </c>
      <c r="AF85" s="53">
        <v>60.8</v>
      </c>
      <c r="AG85" s="53">
        <v>37.6</v>
      </c>
      <c r="AH85" s="53">
        <v>34.4</v>
      </c>
      <c r="AI85" s="68">
        <v>2034.8000000000002</v>
      </c>
    </row>
    <row r="86" spans="2:35" ht="14.25" customHeight="1" x14ac:dyDescent="0.25">
      <c r="B86" s="38">
        <v>9</v>
      </c>
      <c r="C86" s="44" t="s">
        <v>282</v>
      </c>
      <c r="D86" s="54">
        <v>58.117510730000006</v>
      </c>
      <c r="E86" s="54">
        <v>17.378541250000001</v>
      </c>
      <c r="F86" s="54">
        <v>19.00009536</v>
      </c>
      <c r="G86" s="54">
        <v>104.66995256999999</v>
      </c>
      <c r="H86" s="54">
        <v>13.453068549999999</v>
      </c>
      <c r="I86" s="54">
        <v>98.391013490000006</v>
      </c>
      <c r="J86" s="54">
        <v>85.200825190000003</v>
      </c>
      <c r="K86" s="54">
        <v>64.046829510000009</v>
      </c>
      <c r="L86" s="54">
        <v>72.42543323000001</v>
      </c>
      <c r="M86" s="64">
        <v>98.192822720000009</v>
      </c>
      <c r="N86" s="54">
        <v>43.577658289999995</v>
      </c>
      <c r="O86" s="54">
        <v>77.42130745</v>
      </c>
      <c r="P86" s="54">
        <v>82.748959149999976</v>
      </c>
      <c r="Q86" s="54">
        <v>84.467259310000003</v>
      </c>
      <c r="R86" s="54">
        <v>60.735137249999994</v>
      </c>
      <c r="S86" s="54">
        <v>58.217999240000005</v>
      </c>
      <c r="T86" s="54">
        <v>60.639465410000007</v>
      </c>
      <c r="U86" s="54">
        <v>69.491215220000001</v>
      </c>
      <c r="V86" s="54">
        <v>24.347337170000003</v>
      </c>
      <c r="W86" s="54">
        <v>121.11094814000002</v>
      </c>
      <c r="X86" s="54">
        <v>74.201061629999998</v>
      </c>
      <c r="Y86" s="54">
        <v>66.984187439999999</v>
      </c>
      <c r="Z86" s="54">
        <v>74.925524259999989</v>
      </c>
      <c r="AA86" s="54">
        <v>10.371760709999998</v>
      </c>
      <c r="AB86" s="54">
        <v>31.145528669999997</v>
      </c>
      <c r="AC86" s="54">
        <v>22.529561469999997</v>
      </c>
      <c r="AD86" s="54">
        <v>54.775148930000007</v>
      </c>
      <c r="AE86" s="54">
        <v>76.144619639999988</v>
      </c>
      <c r="AF86" s="54">
        <v>57.199692670000005</v>
      </c>
      <c r="AG86" s="54">
        <v>34.064027839999994</v>
      </c>
      <c r="AH86" s="54">
        <v>31.346707750000004</v>
      </c>
      <c r="AI86" s="68">
        <v>1847.3212002400001</v>
      </c>
    </row>
    <row r="87" spans="2:35" ht="14.25" customHeight="1" x14ac:dyDescent="0.25">
      <c r="B87" s="38">
        <v>10</v>
      </c>
      <c r="C87" s="44" t="s">
        <v>283</v>
      </c>
      <c r="D87" s="54">
        <v>55.081000000000003</v>
      </c>
      <c r="E87" s="54">
        <v>16.033999999999999</v>
      </c>
      <c r="F87" s="54">
        <v>17.437999999999999</v>
      </c>
      <c r="G87" s="54">
        <v>104.419</v>
      </c>
      <c r="H87" s="54">
        <v>13.882</v>
      </c>
      <c r="I87" s="54">
        <v>99.048000000000002</v>
      </c>
      <c r="J87" s="54">
        <v>83.013000000000005</v>
      </c>
      <c r="K87" s="54">
        <v>61.084000000000003</v>
      </c>
      <c r="L87" s="54">
        <v>68.153999999999996</v>
      </c>
      <c r="M87" s="64">
        <v>96.545000000000002</v>
      </c>
      <c r="N87" s="54">
        <v>43.055</v>
      </c>
      <c r="O87" s="54">
        <v>77.269000000000005</v>
      </c>
      <c r="P87" s="54">
        <v>79.668000000000006</v>
      </c>
      <c r="Q87" s="54">
        <v>79.908000000000001</v>
      </c>
      <c r="R87" s="54">
        <v>60.411000000000001</v>
      </c>
      <c r="S87" s="54">
        <v>56.555</v>
      </c>
      <c r="T87" s="54">
        <v>59.765000000000001</v>
      </c>
      <c r="U87" s="54">
        <v>66.09</v>
      </c>
      <c r="V87" s="54">
        <v>24.981000000000002</v>
      </c>
      <c r="W87" s="54">
        <v>116.14100000000001</v>
      </c>
      <c r="X87" s="54">
        <v>72.805000000000007</v>
      </c>
      <c r="Y87" s="54">
        <v>66.016000000000005</v>
      </c>
      <c r="Z87" s="54">
        <v>75.346000000000004</v>
      </c>
      <c r="AA87" s="54">
        <v>9.6270000000000007</v>
      </c>
      <c r="AB87" s="54">
        <v>29.821000000000002</v>
      </c>
      <c r="AC87" s="54">
        <v>21.079000000000001</v>
      </c>
      <c r="AD87" s="54">
        <v>54.100999999999999</v>
      </c>
      <c r="AE87" s="54">
        <v>75.376999999999995</v>
      </c>
      <c r="AF87" s="54">
        <v>59.976999999999997</v>
      </c>
      <c r="AG87" s="54">
        <v>31.891999999999999</v>
      </c>
      <c r="AH87" s="54">
        <v>29.76</v>
      </c>
      <c r="AI87" s="68">
        <v>1804.3419999999999</v>
      </c>
    </row>
    <row r="88" spans="2:35" ht="14.25" customHeight="1" x14ac:dyDescent="0.25">
      <c r="B88" s="38">
        <v>11</v>
      </c>
      <c r="C88" s="44" t="s">
        <v>284</v>
      </c>
      <c r="D88" s="54">
        <v>57.387665810000001</v>
      </c>
      <c r="E88" s="54">
        <v>15.311987070000001</v>
      </c>
      <c r="F88" s="54">
        <v>18.412867219999999</v>
      </c>
      <c r="G88" s="54">
        <v>110.25398831999999</v>
      </c>
      <c r="H88" s="54">
        <v>15.25535539</v>
      </c>
      <c r="I88" s="54">
        <v>103.87292595999999</v>
      </c>
      <c r="J88" s="54">
        <v>87.091622760000007</v>
      </c>
      <c r="K88" s="54">
        <v>62.804156200000001</v>
      </c>
      <c r="L88" s="54">
        <v>69.309847700000006</v>
      </c>
      <c r="M88" s="64">
        <v>103.15143218999999</v>
      </c>
      <c r="N88" s="54">
        <v>44.925263059999999</v>
      </c>
      <c r="O88" s="54">
        <v>86.954461930000008</v>
      </c>
      <c r="P88" s="54">
        <v>82.962644540000014</v>
      </c>
      <c r="Q88" s="54">
        <v>83.720316159999996</v>
      </c>
      <c r="R88" s="54">
        <v>60.271475539999997</v>
      </c>
      <c r="S88" s="54">
        <v>58.320305590000004</v>
      </c>
      <c r="T88" s="54">
        <v>61.601373939999995</v>
      </c>
      <c r="U88" s="54">
        <v>68.061478059999999</v>
      </c>
      <c r="V88" s="54">
        <v>28.059253250000001</v>
      </c>
      <c r="W88" s="54">
        <v>119.40240113999999</v>
      </c>
      <c r="X88" s="54">
        <v>73.585863200000006</v>
      </c>
      <c r="Y88" s="54">
        <v>69.678663659999998</v>
      </c>
      <c r="Z88" s="54">
        <v>78.116777970000001</v>
      </c>
      <c r="AA88" s="54">
        <v>10.133385539999999</v>
      </c>
      <c r="AB88" s="54">
        <v>30.918183819999999</v>
      </c>
      <c r="AC88" s="54">
        <v>21.963898539999999</v>
      </c>
      <c r="AD88" s="54">
        <v>56.297627900000002</v>
      </c>
      <c r="AE88" s="54">
        <v>79.362126610000004</v>
      </c>
      <c r="AF88" s="54">
        <v>63.256369759999998</v>
      </c>
      <c r="AG88" s="54">
        <v>31.018282320000001</v>
      </c>
      <c r="AH88" s="54">
        <v>30.952517289999999</v>
      </c>
      <c r="AI88" s="68">
        <v>1882.4145184399999</v>
      </c>
    </row>
    <row r="89" spans="2:35" ht="14.25" customHeight="1" x14ac:dyDescent="0.25">
      <c r="B89" s="38">
        <v>12</v>
      </c>
      <c r="C89" s="44" t="s">
        <v>285</v>
      </c>
      <c r="D89" s="54">
        <v>59.939116159999998</v>
      </c>
      <c r="E89" s="54">
        <v>16.306489769999999</v>
      </c>
      <c r="F89" s="54">
        <v>18.801217300000001</v>
      </c>
      <c r="G89" s="54">
        <v>115.6219383</v>
      </c>
      <c r="H89" s="54">
        <v>16.827452100000002</v>
      </c>
      <c r="I89" s="54">
        <v>107.27952812000001</v>
      </c>
      <c r="J89" s="54">
        <v>89.570384879999992</v>
      </c>
      <c r="K89" s="54">
        <v>64.248910219999999</v>
      </c>
      <c r="L89" s="54">
        <v>71.019898639999994</v>
      </c>
      <c r="M89" s="64">
        <v>105.91350612000001</v>
      </c>
      <c r="N89" s="54">
        <v>47.972306659999994</v>
      </c>
      <c r="O89" s="54">
        <v>94.613815520000003</v>
      </c>
      <c r="P89" s="54">
        <v>85.330655859999993</v>
      </c>
      <c r="Q89" s="54">
        <v>87.180103829999993</v>
      </c>
      <c r="R89" s="54">
        <v>61.637912719999996</v>
      </c>
      <c r="S89" s="54">
        <v>58.005668819999997</v>
      </c>
      <c r="T89" s="54">
        <v>59.718732340000003</v>
      </c>
      <c r="U89" s="54">
        <v>70.795183449999996</v>
      </c>
      <c r="V89" s="54">
        <v>31.691045379999998</v>
      </c>
      <c r="W89" s="54">
        <v>126.16761244</v>
      </c>
      <c r="X89" s="54">
        <v>75.751869339999999</v>
      </c>
      <c r="Y89" s="54">
        <v>71.182320910000001</v>
      </c>
      <c r="Z89" s="54">
        <v>79.197566609999996</v>
      </c>
      <c r="AA89" s="54">
        <v>10.31241108</v>
      </c>
      <c r="AB89" s="54">
        <v>30.995436000000002</v>
      </c>
      <c r="AC89" s="54">
        <v>22.749351989999997</v>
      </c>
      <c r="AD89" s="54">
        <v>58.110955689999997</v>
      </c>
      <c r="AE89" s="54">
        <v>81.940218520000002</v>
      </c>
      <c r="AF89" s="54">
        <v>67.233711299999996</v>
      </c>
      <c r="AG89" s="54">
        <v>30.88398913</v>
      </c>
      <c r="AH89" s="54">
        <v>32.118731879999999</v>
      </c>
      <c r="AI89" s="68">
        <v>1949.11804108</v>
      </c>
    </row>
    <row r="90" spans="2:35" ht="14.25" customHeight="1" x14ac:dyDescent="0.25">
      <c r="B90" s="38">
        <v>13</v>
      </c>
      <c r="C90" s="44" t="s">
        <v>286</v>
      </c>
      <c r="D90" s="54">
        <v>60.403499059999994</v>
      </c>
      <c r="E90" s="54">
        <v>16.92446756</v>
      </c>
      <c r="F90" s="54">
        <v>19.109279249999997</v>
      </c>
      <c r="G90" s="54">
        <v>120.81414626</v>
      </c>
      <c r="H90" s="54">
        <v>16.958489580000002</v>
      </c>
      <c r="I90" s="54">
        <v>111.01511771999999</v>
      </c>
      <c r="J90" s="54">
        <v>89.415047659999999</v>
      </c>
      <c r="K90" s="54">
        <v>68.438186670000007</v>
      </c>
      <c r="L90" s="54">
        <v>72.604999929999991</v>
      </c>
      <c r="M90" s="64">
        <v>110.04182095</v>
      </c>
      <c r="N90" s="54">
        <v>49.439403599999999</v>
      </c>
      <c r="O90" s="54">
        <v>98.102742559999996</v>
      </c>
      <c r="P90" s="54">
        <v>87.433964289999992</v>
      </c>
      <c r="Q90" s="54">
        <v>86.393070109999996</v>
      </c>
      <c r="R90" s="54">
        <v>64.227212989999998</v>
      </c>
      <c r="S90" s="54">
        <v>59.468569549999991</v>
      </c>
      <c r="T90" s="54">
        <v>62.885693379999992</v>
      </c>
      <c r="U90" s="54">
        <v>72.139779529999984</v>
      </c>
      <c r="V90" s="54">
        <v>36.061563540000002</v>
      </c>
      <c r="W90" s="54">
        <v>128.68158114000002</v>
      </c>
      <c r="X90" s="54">
        <v>76.856071760000006</v>
      </c>
      <c r="Y90" s="54">
        <v>71.842967569999999</v>
      </c>
      <c r="Z90" s="54">
        <v>80.84117092000001</v>
      </c>
      <c r="AA90" s="54">
        <v>10.78437797</v>
      </c>
      <c r="AB90" s="54">
        <v>31.125947699999998</v>
      </c>
      <c r="AC90" s="54">
        <v>23.082623609999999</v>
      </c>
      <c r="AD90" s="54">
        <v>58.65945644</v>
      </c>
      <c r="AE90" s="54">
        <v>84.033308760000011</v>
      </c>
      <c r="AF90" s="54">
        <v>70.236333689999981</v>
      </c>
      <c r="AG90" s="54">
        <v>31.709830040000003</v>
      </c>
      <c r="AH90" s="54">
        <v>33.37478308</v>
      </c>
      <c r="AI90" s="68">
        <v>2003.1055068699998</v>
      </c>
    </row>
    <row r="91" spans="2:35" ht="14.25" customHeight="1" x14ac:dyDescent="0.25">
      <c r="B91" s="38">
        <v>14</v>
      </c>
      <c r="C91" s="44" t="s">
        <v>287</v>
      </c>
      <c r="D91" s="54">
        <v>60.421999759999999</v>
      </c>
      <c r="E91" s="54">
        <v>18.503606449999999</v>
      </c>
      <c r="F91" s="54">
        <v>18.946106969999999</v>
      </c>
      <c r="G91" s="54">
        <v>127.88436161</v>
      </c>
      <c r="H91" s="54">
        <v>17.490941620000001</v>
      </c>
      <c r="I91" s="54">
        <v>117.28115568000001</v>
      </c>
      <c r="J91" s="54">
        <v>88.92132119</v>
      </c>
      <c r="K91" s="54">
        <v>71.434982290000008</v>
      </c>
      <c r="L91" s="54">
        <v>76.981235420000004</v>
      </c>
      <c r="M91" s="64">
        <v>116.06755667</v>
      </c>
      <c r="N91" s="54">
        <v>51.310795770000006</v>
      </c>
      <c r="O91" s="54">
        <v>101.60864529000001</v>
      </c>
      <c r="P91" s="54">
        <v>88.413997010000003</v>
      </c>
      <c r="Q91" s="54">
        <v>87.506812959999991</v>
      </c>
      <c r="R91" s="54">
        <v>65.247591939999992</v>
      </c>
      <c r="S91" s="54">
        <v>58.100445759999999</v>
      </c>
      <c r="T91" s="54">
        <v>67.186595699999998</v>
      </c>
      <c r="U91" s="54">
        <v>71.86569415000001</v>
      </c>
      <c r="V91" s="54">
        <v>38.437844770000005</v>
      </c>
      <c r="W91" s="54">
        <v>125.71469395</v>
      </c>
      <c r="X91" s="54">
        <v>76.213310409999991</v>
      </c>
      <c r="Y91" s="54">
        <v>72.193600810000007</v>
      </c>
      <c r="Z91" s="54">
        <v>84.645644610000005</v>
      </c>
      <c r="AA91" s="54">
        <v>10.670820519999999</v>
      </c>
      <c r="AB91" s="54">
        <v>30.013661620000001</v>
      </c>
      <c r="AC91" s="54">
        <v>23.733444170000002</v>
      </c>
      <c r="AD91" s="54">
        <v>58.629142630000004</v>
      </c>
      <c r="AE91" s="54">
        <v>87.459035650000004</v>
      </c>
      <c r="AF91" s="54">
        <v>74.836813909999989</v>
      </c>
      <c r="AG91" s="54">
        <v>32.052901409999997</v>
      </c>
      <c r="AH91" s="54">
        <v>33.870407929999999</v>
      </c>
      <c r="AI91" s="68">
        <v>2053.6451686300002</v>
      </c>
    </row>
    <row r="92" spans="2:35" ht="14.25" customHeight="1" x14ac:dyDescent="0.25">
      <c r="B92" s="38">
        <v>15</v>
      </c>
      <c r="C92" s="44" t="s">
        <v>288</v>
      </c>
      <c r="D92" s="54">
        <v>63.03727353</v>
      </c>
      <c r="E92" s="54">
        <v>19.428862329999998</v>
      </c>
      <c r="F92" s="54">
        <v>19.561087069999999</v>
      </c>
      <c r="G92" s="54">
        <v>136.44833069999999</v>
      </c>
      <c r="H92" s="54">
        <v>18.578403550000001</v>
      </c>
      <c r="I92" s="54">
        <v>123.31844384999999</v>
      </c>
      <c r="J92" s="54">
        <v>93.040648900000008</v>
      </c>
      <c r="K92" s="54">
        <v>73.857640290000006</v>
      </c>
      <c r="L92" s="54">
        <v>77.655781099999999</v>
      </c>
      <c r="M92" s="64">
        <v>121.12165062999999</v>
      </c>
      <c r="N92" s="54">
        <v>54.15613819</v>
      </c>
      <c r="O92" s="54">
        <v>104.73193892</v>
      </c>
      <c r="P92" s="54">
        <v>90.07455204</v>
      </c>
      <c r="Q92" s="54">
        <v>89.194002010000005</v>
      </c>
      <c r="R92" s="54">
        <v>67.18830518</v>
      </c>
      <c r="S92" s="54">
        <v>58.794682170000002</v>
      </c>
      <c r="T92" s="54">
        <v>68.47484793000001</v>
      </c>
      <c r="U92" s="54">
        <v>69.218413409999997</v>
      </c>
      <c r="V92" s="54">
        <v>42.54410171</v>
      </c>
      <c r="W92" s="54">
        <v>123.93987543</v>
      </c>
      <c r="X92" s="54">
        <v>79.133168159999997</v>
      </c>
      <c r="Y92" s="54">
        <v>73.372692900000004</v>
      </c>
      <c r="Z92" s="54">
        <v>86.604558099999991</v>
      </c>
      <c r="AA92" s="54">
        <v>10.88419161</v>
      </c>
      <c r="AB92" s="54">
        <v>29.94730264</v>
      </c>
      <c r="AC92" s="54">
        <v>23.483897170000002</v>
      </c>
      <c r="AD92" s="54">
        <v>58.709215799999996</v>
      </c>
      <c r="AE92" s="54">
        <v>94.931231269999998</v>
      </c>
      <c r="AF92" s="54">
        <v>79.020912420000002</v>
      </c>
      <c r="AG92" s="54">
        <v>33.29727235</v>
      </c>
      <c r="AH92" s="54">
        <v>34.765900960000003</v>
      </c>
      <c r="AI92" s="68">
        <v>2118.5153223200005</v>
      </c>
    </row>
    <row r="93" spans="2:35" ht="14.25" customHeight="1" x14ac:dyDescent="0.25">
      <c r="B93" s="38">
        <v>16</v>
      </c>
      <c r="C93" s="44" t="s">
        <v>289</v>
      </c>
      <c r="D93" s="54">
        <v>59.64435022</v>
      </c>
      <c r="E93" s="54">
        <v>17.709005829999999</v>
      </c>
      <c r="F93" s="54">
        <v>19.04728922</v>
      </c>
      <c r="G93" s="54">
        <v>134.9617519</v>
      </c>
      <c r="H93" s="54">
        <v>19.414136550000002</v>
      </c>
      <c r="I93" s="54">
        <v>119.23164681999999</v>
      </c>
      <c r="J93" s="54">
        <v>87.395139830000005</v>
      </c>
      <c r="K93" s="54">
        <v>68.927253440000001</v>
      </c>
      <c r="L93" s="54">
        <v>75.278883129999997</v>
      </c>
      <c r="M93" s="64">
        <v>114.90495559999999</v>
      </c>
      <c r="N93" s="54">
        <v>49.836821549999996</v>
      </c>
      <c r="O93" s="54">
        <v>101.27448516</v>
      </c>
      <c r="P93" s="54">
        <v>85.807487519999995</v>
      </c>
      <c r="Q93" s="54">
        <v>83.282383699999997</v>
      </c>
      <c r="R93" s="54">
        <v>64.835228329999993</v>
      </c>
      <c r="S93" s="54">
        <v>56.179153679999999</v>
      </c>
      <c r="T93" s="54">
        <v>67.290864260000006</v>
      </c>
      <c r="U93" s="54">
        <v>65.574982669999997</v>
      </c>
      <c r="V93" s="54">
        <v>44.65849025</v>
      </c>
      <c r="W93" s="54">
        <v>121.19933656000001</v>
      </c>
      <c r="X93" s="54">
        <v>75.473013359999996</v>
      </c>
      <c r="Y93" s="54">
        <v>69.372240879999993</v>
      </c>
      <c r="Z93" s="54">
        <v>80.949275239999992</v>
      </c>
      <c r="AA93" s="54">
        <v>9.9532086700000004</v>
      </c>
      <c r="AB93" s="54">
        <v>28.196036070000002</v>
      </c>
      <c r="AC93" s="54">
        <v>22.341508770000001</v>
      </c>
      <c r="AD93" s="54">
        <v>56.107009560000002</v>
      </c>
      <c r="AE93" s="54">
        <v>94.451837620000006</v>
      </c>
      <c r="AF93" s="54">
        <v>81.735012549999993</v>
      </c>
      <c r="AG93" s="54">
        <v>31.567283370000002</v>
      </c>
      <c r="AH93" s="54">
        <v>33.368938350000001</v>
      </c>
      <c r="AI93" s="68">
        <v>2039.9690106600005</v>
      </c>
    </row>
    <row r="94" spans="2:35" ht="14.25" customHeight="1" x14ac:dyDescent="0.25">
      <c r="B94" s="38">
        <v>17</v>
      </c>
      <c r="C94" s="44" t="s">
        <v>290</v>
      </c>
      <c r="D94" s="55">
        <v>58.356211420000001</v>
      </c>
      <c r="E94" s="55">
        <v>17.526163159999999</v>
      </c>
      <c r="F94" s="55">
        <v>20.27237878</v>
      </c>
      <c r="G94" s="55">
        <v>139.38509832</v>
      </c>
      <c r="H94" s="55">
        <v>20.768966519999999</v>
      </c>
      <c r="I94" s="55">
        <v>124.02567008</v>
      </c>
      <c r="J94" s="55">
        <v>89.02898175</v>
      </c>
      <c r="K94" s="55">
        <v>69.950584459999988</v>
      </c>
      <c r="L94" s="55">
        <v>75.772778799999998</v>
      </c>
      <c r="M94" s="65">
        <v>117.26248013</v>
      </c>
      <c r="N94" s="55">
        <v>51.364711590000006</v>
      </c>
      <c r="O94" s="55">
        <v>102.71884648000001</v>
      </c>
      <c r="P94" s="55">
        <v>86.304046999999997</v>
      </c>
      <c r="Q94" s="55">
        <v>84.037698459999987</v>
      </c>
      <c r="R94" s="55">
        <v>65.264977540000004</v>
      </c>
      <c r="S94" s="55">
        <v>56.630431919999999</v>
      </c>
      <c r="T94" s="55">
        <v>68.684420189999997</v>
      </c>
      <c r="U94" s="55">
        <v>67.129284280000007</v>
      </c>
      <c r="V94" s="55">
        <v>49.346853600000003</v>
      </c>
      <c r="W94" s="55">
        <v>122.05330367000001</v>
      </c>
      <c r="X94" s="55">
        <v>77.097074930000005</v>
      </c>
      <c r="Y94" s="55">
        <v>69.419769950000003</v>
      </c>
      <c r="Z94" s="55">
        <v>83.220508819999992</v>
      </c>
      <c r="AA94" s="55">
        <v>9.7497128900000014</v>
      </c>
      <c r="AB94" s="55">
        <v>28.5539646</v>
      </c>
      <c r="AC94" s="55">
        <v>22.317740950000001</v>
      </c>
      <c r="AD94" s="55">
        <v>55.868897509999996</v>
      </c>
      <c r="AE94" s="55">
        <v>99.793297049999993</v>
      </c>
      <c r="AF94" s="55">
        <v>85.98838087</v>
      </c>
      <c r="AG94" s="55">
        <v>31.854316710000003</v>
      </c>
      <c r="AH94" s="55">
        <v>31.325668059999998</v>
      </c>
      <c r="AI94" s="68">
        <v>2081.0732204900005</v>
      </c>
    </row>
    <row r="95" spans="2:35" ht="14.25" customHeight="1" x14ac:dyDescent="0.25">
      <c r="B95" s="38">
        <v>18</v>
      </c>
      <c r="C95" s="44" t="s">
        <v>291</v>
      </c>
      <c r="D95" s="55">
        <v>57.804853180000002</v>
      </c>
      <c r="E95" s="55">
        <v>18.137210890000002</v>
      </c>
      <c r="F95" s="55">
        <v>20.182384370000001</v>
      </c>
      <c r="G95" s="55">
        <v>145.61909130000001</v>
      </c>
      <c r="H95" s="55">
        <v>21.87515616</v>
      </c>
      <c r="I95" s="55">
        <v>125.83534702</v>
      </c>
      <c r="J95" s="55">
        <v>89.265723149999999</v>
      </c>
      <c r="K95" s="55">
        <v>71.286100349999998</v>
      </c>
      <c r="L95" s="55">
        <v>74.342426779999997</v>
      </c>
      <c r="M95" s="65">
        <v>117.55705493000001</v>
      </c>
      <c r="N95" s="55">
        <v>52.632388380000002</v>
      </c>
      <c r="O95" s="55">
        <v>103.99353443000001</v>
      </c>
      <c r="P95" s="55">
        <v>86.50400827</v>
      </c>
      <c r="Q95" s="55">
        <v>85.588265069999991</v>
      </c>
      <c r="R95" s="55">
        <v>65.318584659999999</v>
      </c>
      <c r="S95" s="55">
        <v>56.099418110000002</v>
      </c>
      <c r="T95" s="55">
        <v>66.782903159999989</v>
      </c>
      <c r="U95" s="55">
        <v>70.30856184999999</v>
      </c>
      <c r="V95" s="55">
        <v>56.522260259999996</v>
      </c>
      <c r="W95" s="55">
        <v>122.35242615</v>
      </c>
      <c r="X95" s="55">
        <v>77.910935199999997</v>
      </c>
      <c r="Y95" s="55">
        <v>69.60553591</v>
      </c>
      <c r="Z95" s="55">
        <v>83.581317069999997</v>
      </c>
      <c r="AA95" s="55">
        <v>9.3032117100000011</v>
      </c>
      <c r="AB95" s="55">
        <v>27.583253600000003</v>
      </c>
      <c r="AC95" s="55">
        <v>23.51131573</v>
      </c>
      <c r="AD95" s="55">
        <v>55.013142670000001</v>
      </c>
      <c r="AE95" s="55">
        <v>102.28034343</v>
      </c>
      <c r="AF95" s="55">
        <v>88.533566150000013</v>
      </c>
      <c r="AG95" s="55">
        <v>31.424190890000002</v>
      </c>
      <c r="AH95" s="55">
        <v>30.695265339999999</v>
      </c>
      <c r="AI95" s="68">
        <v>2107.4497761699995</v>
      </c>
    </row>
    <row r="96" spans="2:35" ht="14.25" customHeight="1" x14ac:dyDescent="0.25">
      <c r="B96" s="38">
        <v>19</v>
      </c>
      <c r="C96" s="44" t="s">
        <v>292</v>
      </c>
      <c r="D96" s="55">
        <v>55.261443419999999</v>
      </c>
      <c r="E96" s="55">
        <v>15.823311670000001</v>
      </c>
      <c r="F96" s="55">
        <v>19.132153500000001</v>
      </c>
      <c r="G96" s="55">
        <v>137.63743912999999</v>
      </c>
      <c r="H96" s="55">
        <v>20.595653840000001</v>
      </c>
      <c r="I96" s="55">
        <v>114.48560696999999</v>
      </c>
      <c r="J96" s="55">
        <v>82.38600117</v>
      </c>
      <c r="K96" s="55">
        <v>62.22527719</v>
      </c>
      <c r="L96" s="55">
        <v>71.08529304000001</v>
      </c>
      <c r="M96" s="65">
        <v>109.29901348</v>
      </c>
      <c r="N96" s="55">
        <v>47.861113630000006</v>
      </c>
      <c r="O96" s="55">
        <v>98.76007220999999</v>
      </c>
      <c r="P96" s="55">
        <v>78.98627454999999</v>
      </c>
      <c r="Q96" s="55">
        <v>74.895446680000006</v>
      </c>
      <c r="R96" s="55">
        <v>58.313226929999999</v>
      </c>
      <c r="S96" s="55">
        <v>52.788995999999997</v>
      </c>
      <c r="T96" s="55">
        <v>62.415124119999994</v>
      </c>
      <c r="U96" s="55">
        <v>71.000951069999999</v>
      </c>
      <c r="V96" s="55">
        <v>53.565855909999996</v>
      </c>
      <c r="W96" s="55">
        <v>112.66338535</v>
      </c>
      <c r="X96" s="55">
        <v>71.499311559999995</v>
      </c>
      <c r="Y96" s="55">
        <v>63.669829729999996</v>
      </c>
      <c r="Z96" s="55">
        <v>78.899226330000005</v>
      </c>
      <c r="AA96" s="55">
        <v>7.7611785499999995</v>
      </c>
      <c r="AB96" s="55">
        <v>24.52729596</v>
      </c>
      <c r="AC96" s="55">
        <v>21.423048699999999</v>
      </c>
      <c r="AD96" s="55">
        <v>50.781660090000003</v>
      </c>
      <c r="AE96" s="55">
        <v>93.238924879999999</v>
      </c>
      <c r="AF96" s="55">
        <v>87.822812060000004</v>
      </c>
      <c r="AG96" s="55">
        <v>29.67135313</v>
      </c>
      <c r="AH96" s="55">
        <v>26.013535350000002</v>
      </c>
      <c r="AI96" s="68">
        <v>1954.4898161999995</v>
      </c>
    </row>
    <row r="97" spans="1:35" ht="14.25" customHeight="1" x14ac:dyDescent="0.25">
      <c r="B97" s="38">
        <v>20</v>
      </c>
      <c r="C97" s="45" t="s">
        <v>293</v>
      </c>
      <c r="D97" s="56">
        <v>55.019402310000004</v>
      </c>
      <c r="E97" s="56">
        <v>15.78845125</v>
      </c>
      <c r="F97" s="56">
        <v>19.414918539999999</v>
      </c>
      <c r="G97" s="56">
        <v>138.54266559000001</v>
      </c>
      <c r="H97" s="56">
        <v>21.217863100000002</v>
      </c>
      <c r="I97" s="56">
        <v>113.24320809999999</v>
      </c>
      <c r="J97" s="56">
        <v>82.359807150000009</v>
      </c>
      <c r="K97" s="56">
        <v>60.249332639999999</v>
      </c>
      <c r="L97" s="56">
        <v>72.059137190000001</v>
      </c>
      <c r="M97" s="65">
        <v>110.13464261</v>
      </c>
      <c r="N97" s="56">
        <v>47.196551190000001</v>
      </c>
      <c r="O97" s="56">
        <v>101.82227768000001</v>
      </c>
      <c r="P97" s="56">
        <v>79.825384389999996</v>
      </c>
      <c r="Q97" s="56">
        <v>74.200233900000001</v>
      </c>
      <c r="R97" s="56">
        <v>55.677479579999996</v>
      </c>
      <c r="S97" s="56">
        <v>52.90586571</v>
      </c>
      <c r="T97" s="56">
        <v>62.294867289999999</v>
      </c>
      <c r="U97" s="56">
        <v>72.707033109999998</v>
      </c>
      <c r="V97" s="56">
        <v>54.211051130000001</v>
      </c>
      <c r="W97" s="56">
        <v>109.20252658</v>
      </c>
      <c r="X97" s="56">
        <v>72.123897079999992</v>
      </c>
      <c r="Y97" s="56">
        <v>63.642789100000002</v>
      </c>
      <c r="Z97" s="56">
        <v>79.046839169999998</v>
      </c>
      <c r="AA97" s="56">
        <v>7.2815304699999999</v>
      </c>
      <c r="AB97" s="56">
        <v>26.153986769999999</v>
      </c>
      <c r="AC97" s="56">
        <v>21.575746540000001</v>
      </c>
      <c r="AD97" s="56">
        <v>51.944253639999999</v>
      </c>
      <c r="AE97" s="56">
        <v>96.219037650000004</v>
      </c>
      <c r="AF97" s="56">
        <v>90.342545319999999</v>
      </c>
      <c r="AG97" s="56">
        <v>30.077711860000001</v>
      </c>
      <c r="AH97" s="56">
        <v>26.63512798</v>
      </c>
      <c r="AI97" s="68">
        <v>1963.1161646199998</v>
      </c>
    </row>
    <row r="106" spans="1:35" ht="21" x14ac:dyDescent="0.25">
      <c r="A106" s="39">
        <v>1</v>
      </c>
      <c r="B106" s="38">
        <v>1</v>
      </c>
      <c r="C106" s="40" t="s">
        <v>241</v>
      </c>
      <c r="D106" s="160">
        <f>VLOOKUP($B106,$B$41:$AI$53,2+A106)</f>
        <v>11</v>
      </c>
      <c r="E106" s="169" t="s">
        <v>254</v>
      </c>
      <c r="F106" s="39">
        <f>VLOOKUP($B106,$B$56:$AI$75,2+A106)</f>
        <v>509</v>
      </c>
      <c r="G106" s="44" t="s">
        <v>274</v>
      </c>
      <c r="H106" s="39">
        <f>VLOOKUP($B106,$B$78:$AI$97,2+A106)</f>
        <v>34.4</v>
      </c>
    </row>
    <row r="107" spans="1:35" ht="21" x14ac:dyDescent="0.25">
      <c r="B107" s="38">
        <v>2</v>
      </c>
      <c r="C107" s="40" t="s">
        <v>242</v>
      </c>
      <c r="D107" s="160">
        <f>VLOOKUP($B107,$B$41:$AI$53,2+A106)</f>
        <v>11</v>
      </c>
      <c r="E107" s="169" t="s">
        <v>255</v>
      </c>
      <c r="F107" s="39">
        <f>VLOOKUP($B107,$B$56:$AI$75,2+A106)</f>
        <v>589</v>
      </c>
      <c r="G107" s="44" t="s">
        <v>275</v>
      </c>
      <c r="H107" s="39">
        <f>VLOOKUP($B107,$B$78:$AI$97,2+A106)</f>
        <v>40</v>
      </c>
    </row>
    <row r="108" spans="1:35" ht="21" x14ac:dyDescent="0.25">
      <c r="B108" s="38">
        <v>3</v>
      </c>
      <c r="C108" s="40" t="s">
        <v>243</v>
      </c>
      <c r="D108" s="160">
        <f>VLOOKUP($B108,$B$41:$AI$53,2+A106)</f>
        <v>11</v>
      </c>
      <c r="E108" s="169" t="s">
        <v>256</v>
      </c>
      <c r="F108" s="39">
        <f>VLOOKUP($B108,$B$56:$AI$75,2+A106)</f>
        <v>594</v>
      </c>
      <c r="G108" s="44" t="s">
        <v>276</v>
      </c>
      <c r="H108" s="39">
        <f>VLOOKUP($B108,$B$78:$AI$97,2+A106)</f>
        <v>39.4</v>
      </c>
    </row>
    <row r="109" spans="1:35" ht="21" x14ac:dyDescent="0.25">
      <c r="B109" s="38">
        <v>4</v>
      </c>
      <c r="C109" s="40" t="s">
        <v>244</v>
      </c>
      <c r="D109" s="160">
        <f>VLOOKUP($B109,$B$41:$AI$53,2+A106)</f>
        <v>11</v>
      </c>
      <c r="E109" s="169" t="s">
        <v>257</v>
      </c>
      <c r="F109" s="39">
        <f>VLOOKUP($B109,$B$56:$AI$75,2+A106)</f>
        <v>628</v>
      </c>
      <c r="G109" s="44" t="s">
        <v>277</v>
      </c>
      <c r="H109" s="39">
        <f>VLOOKUP($B109,$B$78:$AI$97,2+A106)</f>
        <v>42</v>
      </c>
    </row>
    <row r="110" spans="1:35" ht="21" x14ac:dyDescent="0.25">
      <c r="B110" s="38">
        <v>5</v>
      </c>
      <c r="C110" s="40" t="s">
        <v>245</v>
      </c>
      <c r="D110" s="160">
        <f>VLOOKUP($B110,$B$41:$AI$53,2+A106)</f>
        <v>11</v>
      </c>
      <c r="E110" s="169" t="s">
        <v>258</v>
      </c>
      <c r="F110" s="39">
        <f>VLOOKUP($B110,$B$56:$AI$75,2+A106)</f>
        <v>618</v>
      </c>
      <c r="G110" s="44" t="s">
        <v>278</v>
      </c>
      <c r="H110" s="39">
        <f>VLOOKUP($B110,$B$78:$AI$97,2+A106)</f>
        <v>49.385939999999998</v>
      </c>
    </row>
    <row r="111" spans="1:35" ht="21" x14ac:dyDescent="0.25">
      <c r="B111" s="38">
        <v>6</v>
      </c>
      <c r="C111" s="40" t="s">
        <v>246</v>
      </c>
      <c r="D111" s="160">
        <f>VLOOKUP($B111,$B$41:$AI$53,2+A106)</f>
        <v>11</v>
      </c>
      <c r="E111" s="169" t="s">
        <v>259</v>
      </c>
      <c r="F111" s="39">
        <f>VLOOKUP($B111,$B$56:$AI$75,2+A106)</f>
        <v>610</v>
      </c>
      <c r="G111" s="44" t="s">
        <v>279</v>
      </c>
      <c r="H111" s="39">
        <f>VLOOKUP($B111,$B$78:$AI$97,2+A106)</f>
        <v>55.937541000000003</v>
      </c>
    </row>
    <row r="112" spans="1:35" ht="21" x14ac:dyDescent="0.25">
      <c r="B112" s="38">
        <v>7</v>
      </c>
      <c r="C112" s="40" t="s">
        <v>247</v>
      </c>
      <c r="D112" s="160">
        <f>VLOOKUP($B112,$B$41:$AI$53,2+A106)</f>
        <v>11</v>
      </c>
      <c r="E112" s="169" t="s">
        <v>260</v>
      </c>
      <c r="F112" s="39">
        <f>VLOOKUP($B112,$B$56:$AI$75,2+A106)</f>
        <v>625</v>
      </c>
      <c r="G112" s="44" t="s">
        <v>280</v>
      </c>
      <c r="H112" s="39">
        <f>VLOOKUP($B112,$B$78:$AI$97,2+A106)</f>
        <v>61.9</v>
      </c>
    </row>
    <row r="113" spans="1:8" ht="21" x14ac:dyDescent="0.25">
      <c r="B113" s="38">
        <v>8</v>
      </c>
      <c r="C113" s="40" t="s">
        <v>248</v>
      </c>
      <c r="D113" s="160">
        <f>VLOOKUP($B113,$B$41:$AI$53,2+A106)</f>
        <v>11</v>
      </c>
      <c r="E113" s="169" t="s">
        <v>261</v>
      </c>
      <c r="F113" s="39">
        <f>VLOOKUP($B113,$B$56:$AI$75,2+A106)</f>
        <v>625</v>
      </c>
      <c r="G113" s="44" t="s">
        <v>281</v>
      </c>
      <c r="H113" s="39">
        <f>VLOOKUP($B113,$B$78:$AI$97,2+A106)</f>
        <v>66.400000000000006</v>
      </c>
    </row>
    <row r="114" spans="1:8" ht="21" x14ac:dyDescent="0.25">
      <c r="B114" s="38">
        <v>9</v>
      </c>
      <c r="C114" s="40" t="s">
        <v>249</v>
      </c>
      <c r="D114" s="160">
        <f>VLOOKUP($B114,$B$41:$AI$53,2+A106)</f>
        <v>11</v>
      </c>
      <c r="E114" s="169" t="s">
        <v>262</v>
      </c>
      <c r="F114" s="39">
        <f>VLOOKUP($B114,$B$56:$AI$75,2+A106)</f>
        <v>625</v>
      </c>
      <c r="G114" s="44" t="s">
        <v>282</v>
      </c>
      <c r="H114" s="39">
        <f>VLOOKUP($B114,$B$78:$AI$97,2+A106)</f>
        <v>58.117510730000006</v>
      </c>
    </row>
    <row r="115" spans="1:8" ht="21" x14ac:dyDescent="0.25">
      <c r="B115" s="38">
        <v>10</v>
      </c>
      <c r="C115" s="40" t="s">
        <v>250</v>
      </c>
      <c r="D115" s="160">
        <f>VLOOKUP($B115,$B$41:$AI$53,2+A106)</f>
        <v>11</v>
      </c>
      <c r="E115" s="169" t="s">
        <v>263</v>
      </c>
      <c r="F115" s="39">
        <f>VLOOKUP($B115,$B$56:$AI$75,2+A106)</f>
        <v>632</v>
      </c>
      <c r="G115" s="44" t="s">
        <v>283</v>
      </c>
      <c r="H115" s="39">
        <f>VLOOKUP($B115,$B$78:$AI$97,2+A106)</f>
        <v>55.081000000000003</v>
      </c>
    </row>
    <row r="116" spans="1:8" ht="21" x14ac:dyDescent="0.25">
      <c r="B116" s="38">
        <v>11</v>
      </c>
      <c r="C116" s="40" t="s">
        <v>251</v>
      </c>
      <c r="D116" s="160">
        <f>VLOOKUP($B116,$B$41:$AI$53,2+A106)</f>
        <v>11</v>
      </c>
      <c r="E116" s="169" t="s">
        <v>264</v>
      </c>
      <c r="F116" s="39">
        <f>VLOOKUP($B116,$B$56:$AI$75,2+A106)</f>
        <v>632</v>
      </c>
      <c r="G116" s="44" t="s">
        <v>284</v>
      </c>
      <c r="H116" s="39">
        <f>VLOOKUP($B116,$B$78:$AI$97,2+A106)</f>
        <v>57.387665810000001</v>
      </c>
    </row>
    <row r="117" spans="1:8" ht="21" x14ac:dyDescent="0.25">
      <c r="B117" s="38">
        <v>12</v>
      </c>
      <c r="C117" s="40" t="s">
        <v>252</v>
      </c>
      <c r="D117" s="160">
        <f>VLOOKUP($B117,$B$41:$AI$53,2+A106)</f>
        <v>11</v>
      </c>
      <c r="E117" s="169" t="s">
        <v>265</v>
      </c>
      <c r="F117" s="39">
        <f>VLOOKUP($B117,$B$56:$AI$75,2+A106)</f>
        <v>626</v>
      </c>
      <c r="G117" s="44" t="s">
        <v>285</v>
      </c>
      <c r="H117" s="39">
        <f>VLOOKUP($B117,$B$78:$AI$97,2+A106)</f>
        <v>59.939116159999998</v>
      </c>
    </row>
    <row r="118" spans="1:8" ht="21" x14ac:dyDescent="0.25">
      <c r="B118" s="38">
        <v>13</v>
      </c>
      <c r="C118" s="41" t="s">
        <v>253</v>
      </c>
      <c r="D118" s="160">
        <f>VLOOKUP($B118,$B$41:$AI$53,2+A106)</f>
        <v>11</v>
      </c>
      <c r="E118" s="169" t="s">
        <v>266</v>
      </c>
      <c r="F118" s="39">
        <f>VLOOKUP($B118,$B$56:$AI$75,2+A106)</f>
        <v>651</v>
      </c>
      <c r="G118" s="44" t="s">
        <v>286</v>
      </c>
      <c r="H118" s="39">
        <f>VLOOKUP($B118,$B$78:$AI$97,2+A106)</f>
        <v>60.403499059999994</v>
      </c>
    </row>
    <row r="119" spans="1:8" ht="21" x14ac:dyDescent="0.25">
      <c r="B119" s="38">
        <v>14</v>
      </c>
      <c r="E119" s="169" t="s">
        <v>267</v>
      </c>
      <c r="F119" s="39">
        <f>VLOOKUP($B119,$B$56:$AI$75,2+A106)</f>
        <v>651</v>
      </c>
      <c r="G119" s="44" t="s">
        <v>287</v>
      </c>
      <c r="H119" s="39">
        <f>VLOOKUP($B119,$B$78:$AI$97,2+A106)</f>
        <v>60.421999759999999</v>
      </c>
    </row>
    <row r="120" spans="1:8" ht="21" x14ac:dyDescent="0.25">
      <c r="B120" s="38">
        <v>15</v>
      </c>
      <c r="E120" s="169" t="s">
        <v>268</v>
      </c>
      <c r="F120" s="39">
        <f>VLOOKUP($B120,$B$56:$AI$75,2+A106)</f>
        <v>651</v>
      </c>
      <c r="G120" s="44" t="s">
        <v>288</v>
      </c>
      <c r="H120" s="39">
        <f>VLOOKUP($B120,$B$78:$AI$97,2+A106)</f>
        <v>63.03727353</v>
      </c>
    </row>
    <row r="121" spans="1:8" ht="21" x14ac:dyDescent="0.25">
      <c r="B121" s="38">
        <v>16</v>
      </c>
      <c r="E121" s="169" t="s">
        <v>269</v>
      </c>
      <c r="F121" s="39">
        <f>VLOOKUP($B121,$B$56:$AI$75,2+A106)</f>
        <v>651</v>
      </c>
      <c r="G121" s="44" t="s">
        <v>289</v>
      </c>
      <c r="H121" s="39">
        <f>VLOOKUP($B121,$B$78:$AI$97,2+A106)</f>
        <v>59.64435022</v>
      </c>
    </row>
    <row r="122" spans="1:8" ht="21" x14ac:dyDescent="0.25">
      <c r="B122" s="38">
        <v>17</v>
      </c>
      <c r="E122" s="169" t="s">
        <v>270</v>
      </c>
      <c r="F122" s="39">
        <f>VLOOKUP($B122,$B$56:$AI$75,2+A106)</f>
        <v>651</v>
      </c>
      <c r="G122" s="44" t="s">
        <v>290</v>
      </c>
      <c r="H122" s="39">
        <f>VLOOKUP($B122,$B$78:$AI$97,2+A106)</f>
        <v>58.356211420000001</v>
      </c>
    </row>
    <row r="123" spans="1:8" x14ac:dyDescent="0.25">
      <c r="B123" s="38">
        <v>18</v>
      </c>
      <c r="E123" s="169" t="s">
        <v>271</v>
      </c>
      <c r="F123" s="39">
        <f>VLOOKUP($B123,$B$56:$AI$75,2+A106)</f>
        <v>651</v>
      </c>
      <c r="G123" s="44" t="s">
        <v>291</v>
      </c>
      <c r="H123" s="39">
        <f>VLOOKUP($B123,$B$78:$AI$97,2+A106)</f>
        <v>57.804853180000002</v>
      </c>
    </row>
    <row r="124" spans="1:8" ht="21" x14ac:dyDescent="0.25">
      <c r="B124" s="38">
        <v>19</v>
      </c>
      <c r="E124" s="170" t="s">
        <v>272</v>
      </c>
      <c r="F124" s="39">
        <f>VLOOKUP($B124,$B$56:$AI$75,2+A106)</f>
        <v>651</v>
      </c>
      <c r="G124" s="44" t="s">
        <v>292</v>
      </c>
      <c r="H124" s="39">
        <f>VLOOKUP($B124,$B$78:$AI$97,2+A106)</f>
        <v>55.261443419999999</v>
      </c>
    </row>
    <row r="125" spans="1:8" x14ac:dyDescent="0.25">
      <c r="B125" s="38">
        <v>20</v>
      </c>
      <c r="E125" s="171" t="s">
        <v>359</v>
      </c>
      <c r="F125" s="39">
        <f>VLOOKUP($B125,$B$56:$AI$75,2+A106)</f>
        <v>657</v>
      </c>
      <c r="G125" s="45" t="s">
        <v>293</v>
      </c>
      <c r="H125" s="39">
        <f>VLOOKUP($B125,$B$78:$AI$97,2+A106)</f>
        <v>55.019402310000004</v>
      </c>
    </row>
    <row r="126" spans="1:8" ht="21" x14ac:dyDescent="0.25">
      <c r="A126" s="39">
        <v>2</v>
      </c>
      <c r="B126" s="38">
        <v>1</v>
      </c>
      <c r="C126" s="40" t="s">
        <v>241</v>
      </c>
      <c r="D126" s="160">
        <f>VLOOKUP($B126,$B$41:$AI$53,2+A126)</f>
        <v>7</v>
      </c>
      <c r="E126" s="169" t="s">
        <v>254</v>
      </c>
      <c r="F126" s="39">
        <f>VLOOKUP($B126,$B$56:$AI$75,2+A126)</f>
        <v>497</v>
      </c>
      <c r="G126" s="44" t="s">
        <v>274</v>
      </c>
      <c r="H126" s="39">
        <f>VLOOKUP($B126,$B$78:$AI$97,2+A126)</f>
        <v>16.7</v>
      </c>
    </row>
    <row r="127" spans="1:8" ht="21" x14ac:dyDescent="0.25">
      <c r="B127" s="38">
        <v>2</v>
      </c>
      <c r="C127" s="40" t="s">
        <v>242</v>
      </c>
      <c r="D127" s="160">
        <f>VLOOKUP($B127,$B$41:$AI$53,2+A126)</f>
        <v>7</v>
      </c>
      <c r="E127" s="169" t="s">
        <v>255</v>
      </c>
      <c r="F127" s="39">
        <f>VLOOKUP($B127,$B$56:$AI$75,2+A126)</f>
        <v>409</v>
      </c>
      <c r="G127" s="44" t="s">
        <v>275</v>
      </c>
      <c r="H127" s="39">
        <f>VLOOKUP($B127,$B$78:$AI$97,2+A126)</f>
        <v>17.7</v>
      </c>
    </row>
    <row r="128" spans="1:8" ht="21" x14ac:dyDescent="0.25">
      <c r="B128" s="38">
        <v>3</v>
      </c>
      <c r="C128" s="40" t="s">
        <v>243</v>
      </c>
      <c r="D128" s="160">
        <f>VLOOKUP($B128,$B$41:$AI$53,2+A126)</f>
        <v>7</v>
      </c>
      <c r="E128" s="169" t="s">
        <v>256</v>
      </c>
      <c r="F128" s="39">
        <f>VLOOKUP($B128,$B$56:$AI$75,2+A126)</f>
        <v>366</v>
      </c>
      <c r="G128" s="44" t="s">
        <v>276</v>
      </c>
      <c r="H128" s="39">
        <f>VLOOKUP($B128,$B$78:$AI$97,2+A126)</f>
        <v>17.3</v>
      </c>
    </row>
    <row r="129" spans="2:8" ht="21" x14ac:dyDescent="0.25">
      <c r="B129" s="38">
        <v>4</v>
      </c>
      <c r="C129" s="40" t="s">
        <v>244</v>
      </c>
      <c r="D129" s="160">
        <f>VLOOKUP($B129,$B$41:$AI$53,2+A126)</f>
        <v>6</v>
      </c>
      <c r="E129" s="169" t="s">
        <v>257</v>
      </c>
      <c r="F129" s="39">
        <f>VLOOKUP($B129,$B$56:$AI$75,2+A126)</f>
        <v>294</v>
      </c>
      <c r="G129" s="44" t="s">
        <v>277</v>
      </c>
      <c r="H129" s="39">
        <f>VLOOKUP($B129,$B$78:$AI$97,2+A126)</f>
        <v>15.5</v>
      </c>
    </row>
    <row r="130" spans="2:8" ht="21" x14ac:dyDescent="0.25">
      <c r="B130" s="38">
        <v>5</v>
      </c>
      <c r="C130" s="40" t="s">
        <v>245</v>
      </c>
      <c r="D130" s="160">
        <f>VLOOKUP($B130,$B$41:$AI$53,2+A126)</f>
        <v>6</v>
      </c>
      <c r="E130" s="169" t="s">
        <v>258</v>
      </c>
      <c r="F130" s="39">
        <f>VLOOKUP($B130,$B$56:$AI$75,2+A126)</f>
        <v>284</v>
      </c>
      <c r="G130" s="44" t="s">
        <v>278</v>
      </c>
      <c r="H130" s="39">
        <f>VLOOKUP($B130,$B$78:$AI$97,2+A126)</f>
        <v>16.652723000000002</v>
      </c>
    </row>
    <row r="131" spans="2:8" ht="21" x14ac:dyDescent="0.25">
      <c r="B131" s="38">
        <v>6</v>
      </c>
      <c r="C131" s="40" t="s">
        <v>246</v>
      </c>
      <c r="D131" s="160">
        <f>VLOOKUP($B131,$B$41:$AI$53,2+A126)</f>
        <v>6</v>
      </c>
      <c r="E131" s="169" t="s">
        <v>259</v>
      </c>
      <c r="F131" s="39">
        <f>VLOOKUP($B131,$B$56:$AI$75,2+A126)</f>
        <v>230</v>
      </c>
      <c r="G131" s="44" t="s">
        <v>279</v>
      </c>
      <c r="H131" s="39">
        <f>VLOOKUP($B131,$B$78:$AI$97,2+A126)</f>
        <v>17.893871000000001</v>
      </c>
    </row>
    <row r="132" spans="2:8" ht="21" x14ac:dyDescent="0.25">
      <c r="B132" s="38">
        <v>7</v>
      </c>
      <c r="C132" s="40" t="s">
        <v>247</v>
      </c>
      <c r="D132" s="160">
        <f>VLOOKUP($B132,$B$41:$AI$53,2+A126)</f>
        <v>6</v>
      </c>
      <c r="E132" s="169" t="s">
        <v>260</v>
      </c>
      <c r="F132" s="39">
        <f>VLOOKUP($B132,$B$56:$AI$75,2+A126)</f>
        <v>230</v>
      </c>
      <c r="G132" s="44" t="s">
        <v>280</v>
      </c>
      <c r="H132" s="39">
        <f>VLOOKUP($B132,$B$78:$AI$97,2+A126)</f>
        <v>19.399999999999999</v>
      </c>
    </row>
    <row r="133" spans="2:8" ht="21" x14ac:dyDescent="0.25">
      <c r="B133" s="38">
        <v>8</v>
      </c>
      <c r="C133" s="40" t="s">
        <v>248</v>
      </c>
      <c r="D133" s="160">
        <f>VLOOKUP($B133,$B$41:$AI$53,2+A126)</f>
        <v>6</v>
      </c>
      <c r="E133" s="169" t="s">
        <v>261</v>
      </c>
      <c r="F133" s="39">
        <f>VLOOKUP($B133,$B$56:$AI$75,2+A126)</f>
        <v>230</v>
      </c>
      <c r="G133" s="44" t="s">
        <v>281</v>
      </c>
      <c r="H133" s="39">
        <f>VLOOKUP($B133,$B$78:$AI$97,2+A126)</f>
        <v>20.6</v>
      </c>
    </row>
    <row r="134" spans="2:8" ht="21" x14ac:dyDescent="0.25">
      <c r="B134" s="38">
        <v>9</v>
      </c>
      <c r="C134" s="40" t="s">
        <v>249</v>
      </c>
      <c r="D134" s="160">
        <f>VLOOKUP($B134,$B$41:$AI$53,2+A126)</f>
        <v>6</v>
      </c>
      <c r="E134" s="169" t="s">
        <v>262</v>
      </c>
      <c r="F134" s="39">
        <f>VLOOKUP($B134,$B$56:$AI$75,2+A126)</f>
        <v>230</v>
      </c>
      <c r="G134" s="44" t="s">
        <v>282</v>
      </c>
      <c r="H134" s="39">
        <f>VLOOKUP($B134,$B$78:$AI$97,2+A126)</f>
        <v>17.378541250000001</v>
      </c>
    </row>
    <row r="135" spans="2:8" ht="21" x14ac:dyDescent="0.25">
      <c r="B135" s="38">
        <v>10</v>
      </c>
      <c r="C135" s="40" t="s">
        <v>250</v>
      </c>
      <c r="D135" s="160">
        <f>VLOOKUP($B135,$B$41:$AI$53,2+A126)</f>
        <v>6</v>
      </c>
      <c r="E135" s="169" t="s">
        <v>263</v>
      </c>
      <c r="F135" s="39">
        <f>VLOOKUP($B135,$B$56:$AI$75,2+A126)</f>
        <v>225</v>
      </c>
      <c r="G135" s="44" t="s">
        <v>283</v>
      </c>
      <c r="H135" s="39">
        <f>VLOOKUP($B135,$B$78:$AI$97,2+A126)</f>
        <v>16.033999999999999</v>
      </c>
    </row>
    <row r="136" spans="2:8" ht="21" x14ac:dyDescent="0.25">
      <c r="B136" s="38">
        <v>11</v>
      </c>
      <c r="C136" s="40" t="s">
        <v>251</v>
      </c>
      <c r="D136" s="160">
        <f>VLOOKUP($B136,$B$41:$AI$53,2+A126)</f>
        <v>7</v>
      </c>
      <c r="E136" s="169" t="s">
        <v>264</v>
      </c>
      <c r="F136" s="39">
        <f>VLOOKUP($B136,$B$56:$AI$75,2+A126)</f>
        <v>225</v>
      </c>
      <c r="G136" s="44" t="s">
        <v>284</v>
      </c>
      <c r="H136" s="39">
        <f>VLOOKUP($B136,$B$78:$AI$97,2+A126)</f>
        <v>15.311987070000001</v>
      </c>
    </row>
    <row r="137" spans="2:8" ht="21" x14ac:dyDescent="0.25">
      <c r="B137" s="38">
        <v>12</v>
      </c>
      <c r="C137" s="40" t="s">
        <v>252</v>
      </c>
      <c r="D137" s="160">
        <f>VLOOKUP($B137,$B$41:$AI$53,2+A126)</f>
        <v>7</v>
      </c>
      <c r="E137" s="169" t="s">
        <v>265</v>
      </c>
      <c r="F137" s="39">
        <f>VLOOKUP($B137,$B$56:$AI$75,2+A126)</f>
        <v>225</v>
      </c>
      <c r="G137" s="44" t="s">
        <v>285</v>
      </c>
      <c r="H137" s="39">
        <f>VLOOKUP($B137,$B$78:$AI$97,2+A126)</f>
        <v>16.306489769999999</v>
      </c>
    </row>
    <row r="138" spans="2:8" ht="21" x14ac:dyDescent="0.25">
      <c r="B138" s="38">
        <v>13</v>
      </c>
      <c r="C138" s="41" t="s">
        <v>253</v>
      </c>
      <c r="D138" s="160">
        <f>VLOOKUP($B138,$B$41:$AI$53,2+A126)</f>
        <v>7</v>
      </c>
      <c r="E138" s="169" t="s">
        <v>266</v>
      </c>
      <c r="F138" s="39">
        <f>VLOOKUP($B138,$B$56:$AI$75,2+A126)</f>
        <v>225</v>
      </c>
      <c r="G138" s="44" t="s">
        <v>286</v>
      </c>
      <c r="H138" s="39">
        <f>VLOOKUP($B138,$B$78:$AI$97,2+A126)</f>
        <v>16.92446756</v>
      </c>
    </row>
    <row r="139" spans="2:8" ht="21" x14ac:dyDescent="0.25">
      <c r="B139" s="38">
        <v>14</v>
      </c>
      <c r="E139" s="169" t="s">
        <v>267</v>
      </c>
      <c r="F139" s="39">
        <f>VLOOKUP($B139,$B$56:$AI$75,2+A126)</f>
        <v>225</v>
      </c>
      <c r="G139" s="44" t="s">
        <v>287</v>
      </c>
      <c r="H139" s="39">
        <f>VLOOKUP($B139,$B$78:$AI$97,2+A126)</f>
        <v>18.503606449999999</v>
      </c>
    </row>
    <row r="140" spans="2:8" ht="21" x14ac:dyDescent="0.25">
      <c r="B140" s="38">
        <v>15</v>
      </c>
      <c r="E140" s="169" t="s">
        <v>268</v>
      </c>
      <c r="F140" s="39">
        <f>VLOOKUP($B140,$B$56:$AI$75,2+A126)</f>
        <v>225</v>
      </c>
      <c r="G140" s="44" t="s">
        <v>288</v>
      </c>
      <c r="H140" s="39">
        <f>VLOOKUP($B140,$B$78:$AI$97,2+A126)</f>
        <v>19.428862329999998</v>
      </c>
    </row>
    <row r="141" spans="2:8" ht="21" x14ac:dyDescent="0.25">
      <c r="B141" s="38">
        <v>16</v>
      </c>
      <c r="E141" s="169" t="s">
        <v>269</v>
      </c>
      <c r="F141" s="39">
        <f>VLOOKUP($B141,$B$56:$AI$75,2+A126)</f>
        <v>225</v>
      </c>
      <c r="G141" s="44" t="s">
        <v>289</v>
      </c>
      <c r="H141" s="39">
        <f>VLOOKUP($B141,$B$78:$AI$97,2+A126)</f>
        <v>17.709005829999999</v>
      </c>
    </row>
    <row r="142" spans="2:8" ht="21" x14ac:dyDescent="0.25">
      <c r="B142" s="38">
        <v>17</v>
      </c>
      <c r="E142" s="169" t="s">
        <v>270</v>
      </c>
      <c r="F142" s="39">
        <f>VLOOKUP($B142,$B$56:$AI$75,2+A126)</f>
        <v>285</v>
      </c>
      <c r="G142" s="44" t="s">
        <v>290</v>
      </c>
      <c r="H142" s="39">
        <f>VLOOKUP($B142,$B$78:$AI$97,2+A126)</f>
        <v>17.526163159999999</v>
      </c>
    </row>
    <row r="143" spans="2:8" x14ac:dyDescent="0.25">
      <c r="B143" s="38">
        <v>18</v>
      </c>
      <c r="E143" s="169" t="s">
        <v>271</v>
      </c>
      <c r="F143" s="39">
        <f>VLOOKUP($B143,$B$56:$AI$75,2+A126)</f>
        <v>285</v>
      </c>
      <c r="G143" s="44" t="s">
        <v>291</v>
      </c>
      <c r="H143" s="39">
        <f>VLOOKUP($B143,$B$78:$AI$97,2+A126)</f>
        <v>18.137210890000002</v>
      </c>
    </row>
    <row r="144" spans="2:8" ht="21" x14ac:dyDescent="0.25">
      <c r="B144" s="38">
        <v>19</v>
      </c>
      <c r="E144" s="170" t="s">
        <v>272</v>
      </c>
      <c r="F144" s="39">
        <f>VLOOKUP($B144,$B$56:$AI$75,2+A126)</f>
        <v>285</v>
      </c>
      <c r="G144" s="44" t="s">
        <v>292</v>
      </c>
      <c r="H144" s="39">
        <f>VLOOKUP($B144,$B$78:$AI$97,2+A126)</f>
        <v>15.823311670000001</v>
      </c>
    </row>
    <row r="145" spans="1:8" x14ac:dyDescent="0.25">
      <c r="B145" s="38">
        <v>20</v>
      </c>
      <c r="E145" s="171" t="s">
        <v>359</v>
      </c>
      <c r="F145" s="39">
        <f>VLOOKUP($B145,$B$56:$AI$75,2+A126)</f>
        <v>285</v>
      </c>
      <c r="G145" s="45" t="s">
        <v>293</v>
      </c>
      <c r="H145" s="39">
        <f>VLOOKUP($B145,$B$78:$AI$97,2+A126)</f>
        <v>15.78845125</v>
      </c>
    </row>
    <row r="146" spans="1:8" ht="21" x14ac:dyDescent="0.25">
      <c r="A146" s="39">
        <v>3</v>
      </c>
      <c r="B146" s="38">
        <v>1</v>
      </c>
      <c r="C146" s="40" t="s">
        <v>241</v>
      </c>
      <c r="D146" s="160">
        <f>VLOOKUP($B146,$B$41:$AI$53,2+A146)</f>
        <v>6</v>
      </c>
      <c r="E146" s="169" t="s">
        <v>254</v>
      </c>
      <c r="F146" s="39">
        <f>VLOOKUP($B146,$B$56:$AI$75,2+A146)</f>
        <v>272</v>
      </c>
      <c r="G146" s="44" t="s">
        <v>274</v>
      </c>
      <c r="H146" s="39">
        <f>VLOOKUP($B146,$B$78:$AI$97,2+A146)</f>
        <v>9.5</v>
      </c>
    </row>
    <row r="147" spans="1:8" ht="21" x14ac:dyDescent="0.25">
      <c r="B147" s="38">
        <v>2</v>
      </c>
      <c r="C147" s="40" t="s">
        <v>242</v>
      </c>
      <c r="D147" s="160">
        <f>VLOOKUP($B147,$B$41:$AI$53,2+A146)</f>
        <v>6</v>
      </c>
      <c r="E147" s="169" t="s">
        <v>255</v>
      </c>
      <c r="F147" s="39">
        <f>VLOOKUP($B147,$B$56:$AI$75,2+A146)</f>
        <v>276</v>
      </c>
      <c r="G147" s="44" t="s">
        <v>275</v>
      </c>
      <c r="H147" s="39">
        <f>VLOOKUP($B147,$B$78:$AI$97,2+A146)</f>
        <v>13.5</v>
      </c>
    </row>
    <row r="148" spans="1:8" ht="21" x14ac:dyDescent="0.25">
      <c r="B148" s="38">
        <v>3</v>
      </c>
      <c r="C148" s="40" t="s">
        <v>243</v>
      </c>
      <c r="D148" s="160">
        <f>VLOOKUP($B148,$B$41:$AI$53,2+A146)</f>
        <v>6</v>
      </c>
      <c r="E148" s="169" t="s">
        <v>256</v>
      </c>
      <c r="F148" s="39">
        <f>VLOOKUP($B148,$B$56:$AI$75,2+A146)</f>
        <v>276</v>
      </c>
      <c r="G148" s="44" t="s">
        <v>276</v>
      </c>
      <c r="H148" s="39">
        <f>VLOOKUP($B148,$B$78:$AI$97,2+A146)</f>
        <v>14.3</v>
      </c>
    </row>
    <row r="149" spans="1:8" ht="21" x14ac:dyDescent="0.25">
      <c r="B149" s="38">
        <v>4</v>
      </c>
      <c r="C149" s="40" t="s">
        <v>244</v>
      </c>
      <c r="D149" s="160">
        <f>VLOOKUP($B149,$B$41:$AI$53,2+A146)</f>
        <v>6</v>
      </c>
      <c r="E149" s="169" t="s">
        <v>257</v>
      </c>
      <c r="F149" s="39">
        <f>VLOOKUP($B149,$B$56:$AI$75,2+A146)</f>
        <v>261</v>
      </c>
      <c r="G149" s="44" t="s">
        <v>277</v>
      </c>
      <c r="H149" s="39">
        <f>VLOOKUP($B149,$B$78:$AI$97,2+A146)</f>
        <v>14.5</v>
      </c>
    </row>
    <row r="150" spans="1:8" ht="21" x14ac:dyDescent="0.25">
      <c r="B150" s="38">
        <v>5</v>
      </c>
      <c r="C150" s="40" t="s">
        <v>245</v>
      </c>
      <c r="D150" s="160">
        <f>VLOOKUP($B150,$B$41:$AI$53,2+A146)</f>
        <v>7</v>
      </c>
      <c r="E150" s="169" t="s">
        <v>258</v>
      </c>
      <c r="F150" s="39">
        <f>VLOOKUP($B150,$B$56:$AI$75,2+A146)</f>
        <v>246</v>
      </c>
      <c r="G150" s="44" t="s">
        <v>278</v>
      </c>
      <c r="H150" s="39">
        <f>VLOOKUP($B150,$B$78:$AI$97,2+A146)</f>
        <v>16.355201000000001</v>
      </c>
    </row>
    <row r="151" spans="1:8" ht="21" x14ac:dyDescent="0.25">
      <c r="B151" s="38">
        <v>6</v>
      </c>
      <c r="C151" s="40" t="s">
        <v>246</v>
      </c>
      <c r="D151" s="160">
        <f>VLOOKUP($B151,$B$41:$AI$53,2+A146)</f>
        <v>6</v>
      </c>
      <c r="E151" s="169" t="s">
        <v>259</v>
      </c>
      <c r="F151" s="39">
        <f>VLOOKUP($B151,$B$56:$AI$75,2+A146)</f>
        <v>226</v>
      </c>
      <c r="G151" s="44" t="s">
        <v>279</v>
      </c>
      <c r="H151" s="39">
        <f>VLOOKUP($B151,$B$78:$AI$97,2+A146)</f>
        <v>18.508548000000001</v>
      </c>
    </row>
    <row r="152" spans="1:8" ht="21" x14ac:dyDescent="0.25">
      <c r="B152" s="38">
        <v>7</v>
      </c>
      <c r="C152" s="40" t="s">
        <v>247</v>
      </c>
      <c r="D152" s="160">
        <f>VLOOKUP($B152,$B$41:$AI$53,2+A146)</f>
        <v>6</v>
      </c>
      <c r="E152" s="169" t="s">
        <v>260</v>
      </c>
      <c r="F152" s="39">
        <f>VLOOKUP($B152,$B$56:$AI$75,2+A146)</f>
        <v>226</v>
      </c>
      <c r="G152" s="44" t="s">
        <v>280</v>
      </c>
      <c r="H152" s="39">
        <f>VLOOKUP($B152,$B$78:$AI$97,2+A146)</f>
        <v>20.5</v>
      </c>
    </row>
    <row r="153" spans="1:8" ht="21" x14ac:dyDescent="0.25">
      <c r="B153" s="38">
        <v>8</v>
      </c>
      <c r="C153" s="40" t="s">
        <v>248</v>
      </c>
      <c r="D153" s="160">
        <f>VLOOKUP($B153,$B$41:$AI$53,2+A146)</f>
        <v>6</v>
      </c>
      <c r="E153" s="169" t="s">
        <v>261</v>
      </c>
      <c r="F153" s="39">
        <f>VLOOKUP($B153,$B$56:$AI$75,2+A146)</f>
        <v>226</v>
      </c>
      <c r="G153" s="44" t="s">
        <v>281</v>
      </c>
      <c r="H153" s="39">
        <f>VLOOKUP($B153,$B$78:$AI$97,2+A146)</f>
        <v>22.4</v>
      </c>
    </row>
    <row r="154" spans="1:8" ht="21" x14ac:dyDescent="0.25">
      <c r="B154" s="38">
        <v>9</v>
      </c>
      <c r="C154" s="40" t="s">
        <v>249</v>
      </c>
      <c r="D154" s="160">
        <f>VLOOKUP($B154,$B$41:$AI$53,2+A146)</f>
        <v>5</v>
      </c>
      <c r="E154" s="169" t="s">
        <v>262</v>
      </c>
      <c r="F154" s="39">
        <f>VLOOKUP($B154,$B$56:$AI$75,2+A146)</f>
        <v>230</v>
      </c>
      <c r="G154" s="44" t="s">
        <v>282</v>
      </c>
      <c r="H154" s="39">
        <f>VLOOKUP($B154,$B$78:$AI$97,2+A146)</f>
        <v>19.00009536</v>
      </c>
    </row>
    <row r="155" spans="1:8" ht="21" x14ac:dyDescent="0.25">
      <c r="B155" s="38">
        <v>10</v>
      </c>
      <c r="C155" s="40" t="s">
        <v>250</v>
      </c>
      <c r="D155" s="160">
        <f>VLOOKUP($B155,$B$41:$AI$53,2+A146)</f>
        <v>5</v>
      </c>
      <c r="E155" s="169" t="s">
        <v>263</v>
      </c>
      <c r="F155" s="39">
        <f>VLOOKUP($B155,$B$56:$AI$75,2+A146)</f>
        <v>230</v>
      </c>
      <c r="G155" s="44" t="s">
        <v>283</v>
      </c>
      <c r="H155" s="39">
        <f>VLOOKUP($B155,$B$78:$AI$97,2+A146)</f>
        <v>17.437999999999999</v>
      </c>
    </row>
    <row r="156" spans="1:8" ht="21" x14ac:dyDescent="0.25">
      <c r="B156" s="38">
        <v>11</v>
      </c>
      <c r="C156" s="40" t="s">
        <v>251</v>
      </c>
      <c r="D156" s="160">
        <f>VLOOKUP($B156,$B$41:$AI$53,2+A146)</f>
        <v>5</v>
      </c>
      <c r="E156" s="169" t="s">
        <v>264</v>
      </c>
      <c r="F156" s="39">
        <f>VLOOKUP($B156,$B$56:$AI$75,2+A146)</f>
        <v>253</v>
      </c>
      <c r="G156" s="44" t="s">
        <v>284</v>
      </c>
      <c r="H156" s="39">
        <f>VLOOKUP($B156,$B$78:$AI$97,2+A146)</f>
        <v>18.412867219999999</v>
      </c>
    </row>
    <row r="157" spans="1:8" ht="21" x14ac:dyDescent="0.25">
      <c r="B157" s="38">
        <v>12</v>
      </c>
      <c r="C157" s="40" t="s">
        <v>252</v>
      </c>
      <c r="D157" s="160">
        <f>VLOOKUP($B157,$B$41:$AI$53,2+A146)</f>
        <v>5</v>
      </c>
      <c r="E157" s="169" t="s">
        <v>265</v>
      </c>
      <c r="F157" s="39">
        <f>VLOOKUP($B157,$B$56:$AI$75,2+A146)</f>
        <v>223</v>
      </c>
      <c r="G157" s="44" t="s">
        <v>285</v>
      </c>
      <c r="H157" s="39">
        <f>VLOOKUP($B157,$B$78:$AI$97,2+A146)</f>
        <v>18.801217300000001</v>
      </c>
    </row>
    <row r="158" spans="1:8" ht="21" x14ac:dyDescent="0.25">
      <c r="B158" s="38">
        <v>13</v>
      </c>
      <c r="C158" s="41" t="s">
        <v>253</v>
      </c>
      <c r="D158" s="160">
        <f>VLOOKUP($B158,$B$41:$AI$53,2+A146)</f>
        <v>5</v>
      </c>
      <c r="E158" s="169" t="s">
        <v>266</v>
      </c>
      <c r="F158" s="39">
        <f>VLOOKUP($B158,$B$56:$AI$75,2+A146)</f>
        <v>223</v>
      </c>
      <c r="G158" s="44" t="s">
        <v>286</v>
      </c>
      <c r="H158" s="39">
        <f>VLOOKUP($B158,$B$78:$AI$97,2+A146)</f>
        <v>19.109279249999997</v>
      </c>
    </row>
    <row r="159" spans="1:8" ht="21" x14ac:dyDescent="0.25">
      <c r="B159" s="38">
        <v>14</v>
      </c>
      <c r="E159" s="169" t="s">
        <v>267</v>
      </c>
      <c r="F159" s="39">
        <f>VLOOKUP($B159,$B$56:$AI$75,2+A146)</f>
        <v>233</v>
      </c>
      <c r="G159" s="44" t="s">
        <v>287</v>
      </c>
      <c r="H159" s="39">
        <f>VLOOKUP($B159,$B$78:$AI$97,2+A146)</f>
        <v>18.946106969999999</v>
      </c>
    </row>
    <row r="160" spans="1:8" ht="21" x14ac:dyDescent="0.25">
      <c r="B160" s="38">
        <v>15</v>
      </c>
      <c r="E160" s="169" t="s">
        <v>268</v>
      </c>
      <c r="F160" s="39">
        <f>VLOOKUP($B160,$B$56:$AI$75,2+A146)</f>
        <v>205</v>
      </c>
      <c r="G160" s="44" t="s">
        <v>288</v>
      </c>
      <c r="H160" s="39">
        <f>VLOOKUP($B160,$B$78:$AI$97,2+A146)</f>
        <v>19.561087069999999</v>
      </c>
    </row>
    <row r="161" spans="1:8" ht="21" x14ac:dyDescent="0.25">
      <c r="B161" s="38">
        <v>16</v>
      </c>
      <c r="E161" s="169" t="s">
        <v>269</v>
      </c>
      <c r="F161" s="39">
        <f>VLOOKUP($B161,$B$56:$AI$75,2+A146)</f>
        <v>205</v>
      </c>
      <c r="G161" s="44" t="s">
        <v>289</v>
      </c>
      <c r="H161" s="39">
        <f>VLOOKUP($B161,$B$78:$AI$97,2+A146)</f>
        <v>19.04728922</v>
      </c>
    </row>
    <row r="162" spans="1:8" ht="21" x14ac:dyDescent="0.25">
      <c r="B162" s="38">
        <v>17</v>
      </c>
      <c r="E162" s="169" t="s">
        <v>270</v>
      </c>
      <c r="F162" s="39">
        <f>VLOOKUP($B162,$B$56:$AI$75,2+A146)</f>
        <v>205</v>
      </c>
      <c r="G162" s="44" t="s">
        <v>290</v>
      </c>
      <c r="H162" s="39">
        <f>VLOOKUP($B162,$B$78:$AI$97,2+A146)</f>
        <v>20.27237878</v>
      </c>
    </row>
    <row r="163" spans="1:8" x14ac:dyDescent="0.25">
      <c r="B163" s="38">
        <v>18</v>
      </c>
      <c r="E163" s="169" t="s">
        <v>271</v>
      </c>
      <c r="F163" s="39">
        <f>VLOOKUP($B163,$B$56:$AI$75,2+A146)</f>
        <v>205</v>
      </c>
      <c r="G163" s="44" t="s">
        <v>291</v>
      </c>
      <c r="H163" s="39">
        <f>VLOOKUP($B163,$B$78:$AI$97,2+A146)</f>
        <v>20.182384370000001</v>
      </c>
    </row>
    <row r="164" spans="1:8" ht="21" x14ac:dyDescent="0.25">
      <c r="B164" s="38">
        <v>19</v>
      </c>
      <c r="E164" s="170" t="s">
        <v>272</v>
      </c>
      <c r="F164" s="39">
        <f>VLOOKUP($B164,$B$56:$AI$75,2+A146)</f>
        <v>205</v>
      </c>
      <c r="G164" s="44" t="s">
        <v>292</v>
      </c>
      <c r="H164" s="39">
        <f>VLOOKUP($B164,$B$78:$AI$97,2+A146)</f>
        <v>19.132153500000001</v>
      </c>
    </row>
    <row r="165" spans="1:8" x14ac:dyDescent="0.25">
      <c r="B165" s="38">
        <v>20</v>
      </c>
      <c r="E165" s="171" t="s">
        <v>359</v>
      </c>
      <c r="F165" s="39">
        <f>VLOOKUP($B165,$B$56:$AI$75,2+A146)</f>
        <v>213</v>
      </c>
      <c r="G165" s="45" t="s">
        <v>293</v>
      </c>
      <c r="H165" s="39">
        <f>VLOOKUP($B165,$B$78:$AI$97,2+A146)</f>
        <v>19.414918539999999</v>
      </c>
    </row>
    <row r="166" spans="1:8" ht="21" x14ac:dyDescent="0.25">
      <c r="A166" s="39">
        <v>4</v>
      </c>
      <c r="B166" s="38">
        <v>1</v>
      </c>
      <c r="C166" s="40" t="s">
        <v>241</v>
      </c>
      <c r="D166" s="160">
        <f>VLOOKUP($B166,$B$41:$AI$53,2+A166)</f>
        <v>16</v>
      </c>
      <c r="E166" s="169" t="s">
        <v>254</v>
      </c>
      <c r="F166" s="39">
        <f>VLOOKUP($B166,$B$56:$AI$75,2+A166)</f>
        <v>716</v>
      </c>
      <c r="G166" s="44" t="s">
        <v>274</v>
      </c>
      <c r="H166" s="39">
        <f>VLOOKUP($B166,$B$78:$AI$97,2+A166)</f>
        <v>34.1</v>
      </c>
    </row>
    <row r="167" spans="1:8" ht="21" x14ac:dyDescent="0.25">
      <c r="B167" s="38">
        <v>2</v>
      </c>
      <c r="C167" s="40" t="s">
        <v>242</v>
      </c>
      <c r="D167" s="160">
        <f>VLOOKUP($B167,$B$41:$AI$53,2+A166)</f>
        <v>16</v>
      </c>
      <c r="E167" s="169" t="s">
        <v>255</v>
      </c>
      <c r="F167" s="39">
        <f>VLOOKUP($B167,$B$56:$AI$75,2+A166)</f>
        <v>702</v>
      </c>
      <c r="G167" s="44" t="s">
        <v>275</v>
      </c>
      <c r="H167" s="39">
        <f>VLOOKUP($B167,$B$78:$AI$97,2+A166)</f>
        <v>42.2</v>
      </c>
    </row>
    <row r="168" spans="1:8" ht="21" x14ac:dyDescent="0.25">
      <c r="B168" s="38">
        <v>3</v>
      </c>
      <c r="C168" s="40" t="s">
        <v>243</v>
      </c>
      <c r="D168" s="160">
        <f>VLOOKUP($B168,$B$41:$AI$53,2+A166)</f>
        <v>16</v>
      </c>
      <c r="E168" s="169" t="s">
        <v>256</v>
      </c>
      <c r="F168" s="39">
        <f>VLOOKUP($B168,$B$56:$AI$75,2+A166)</f>
        <v>722</v>
      </c>
      <c r="G168" s="44" t="s">
        <v>276</v>
      </c>
      <c r="H168" s="39">
        <f>VLOOKUP($B168,$B$78:$AI$97,2+A166)</f>
        <v>51.3</v>
      </c>
    </row>
    <row r="169" spans="1:8" ht="21" x14ac:dyDescent="0.25">
      <c r="B169" s="38">
        <v>4</v>
      </c>
      <c r="C169" s="40" t="s">
        <v>244</v>
      </c>
      <c r="D169" s="160">
        <f>VLOOKUP($B169,$B$41:$AI$53,2+A166)</f>
        <v>16</v>
      </c>
      <c r="E169" s="169" t="s">
        <v>257</v>
      </c>
      <c r="F169" s="39">
        <f>VLOOKUP($B169,$B$56:$AI$75,2+A166)</f>
        <v>787</v>
      </c>
      <c r="G169" s="44" t="s">
        <v>277</v>
      </c>
      <c r="H169" s="39">
        <f>VLOOKUP($B169,$B$78:$AI$97,2+A166)</f>
        <v>61.1</v>
      </c>
    </row>
    <row r="170" spans="1:8" ht="21" x14ac:dyDescent="0.25">
      <c r="B170" s="38">
        <v>5</v>
      </c>
      <c r="C170" s="40" t="s">
        <v>245</v>
      </c>
      <c r="D170" s="160">
        <f>VLOOKUP($B170,$B$41:$AI$53,2+A166)</f>
        <v>15</v>
      </c>
      <c r="E170" s="169" t="s">
        <v>258</v>
      </c>
      <c r="F170" s="39">
        <f>VLOOKUP($B170,$B$56:$AI$75,2+A166)</f>
        <v>860</v>
      </c>
      <c r="G170" s="44" t="s">
        <v>278</v>
      </c>
      <c r="H170" s="39">
        <f>VLOOKUP($B170,$B$78:$AI$97,2+A166)</f>
        <v>75.601792000000003</v>
      </c>
    </row>
    <row r="171" spans="1:8" ht="21" x14ac:dyDescent="0.25">
      <c r="B171" s="38">
        <v>6</v>
      </c>
      <c r="C171" s="40" t="s">
        <v>246</v>
      </c>
      <c r="D171" s="160">
        <f>VLOOKUP($B171,$B$41:$AI$53,2+A166)</f>
        <v>15</v>
      </c>
      <c r="E171" s="169" t="s">
        <v>259</v>
      </c>
      <c r="F171" s="39">
        <f>VLOOKUP($B171,$B$56:$AI$75,2+A166)</f>
        <v>950</v>
      </c>
      <c r="G171" s="44" t="s">
        <v>279</v>
      </c>
      <c r="H171" s="39">
        <f>VLOOKUP($B171,$B$78:$AI$97,2+A166)</f>
        <v>86.486583999999993</v>
      </c>
    </row>
    <row r="172" spans="1:8" ht="21" x14ac:dyDescent="0.25">
      <c r="B172" s="38">
        <v>7</v>
      </c>
      <c r="C172" s="40" t="s">
        <v>247</v>
      </c>
      <c r="D172" s="160">
        <f>VLOOKUP($B172,$B$41:$AI$53,2+A166)</f>
        <v>15</v>
      </c>
      <c r="E172" s="169" t="s">
        <v>260</v>
      </c>
      <c r="F172" s="39">
        <f>VLOOKUP($B172,$B$56:$AI$75,2+A166)</f>
        <v>950</v>
      </c>
      <c r="G172" s="44" t="s">
        <v>280</v>
      </c>
      <c r="H172" s="39">
        <f>VLOOKUP($B172,$B$78:$AI$97,2+A166)</f>
        <v>98.6</v>
      </c>
    </row>
    <row r="173" spans="1:8" ht="21" x14ac:dyDescent="0.25">
      <c r="B173" s="38">
        <v>8</v>
      </c>
      <c r="C173" s="40" t="s">
        <v>248</v>
      </c>
      <c r="D173" s="160">
        <f>VLOOKUP($B173,$B$41:$AI$53,2+A166)</f>
        <v>15</v>
      </c>
      <c r="E173" s="169" t="s">
        <v>261</v>
      </c>
      <c r="F173" s="39">
        <f>VLOOKUP($B173,$B$56:$AI$75,2+A166)</f>
        <v>950</v>
      </c>
      <c r="G173" s="44" t="s">
        <v>281</v>
      </c>
      <c r="H173" s="39">
        <f>VLOOKUP($B173,$B$78:$AI$97,2+A166)</f>
        <v>111.2</v>
      </c>
    </row>
    <row r="174" spans="1:8" ht="21" x14ac:dyDescent="0.25">
      <c r="B174" s="38">
        <v>9</v>
      </c>
      <c r="C174" s="40" t="s">
        <v>249</v>
      </c>
      <c r="D174" s="160">
        <f>VLOOKUP($B174,$B$41:$AI$53,2+A166)</f>
        <v>15</v>
      </c>
      <c r="E174" s="169" t="s">
        <v>262</v>
      </c>
      <c r="F174" s="39">
        <f>VLOOKUP($B174,$B$56:$AI$75,2+A166)</f>
        <v>945</v>
      </c>
      <c r="G174" s="44" t="s">
        <v>282</v>
      </c>
      <c r="H174" s="39">
        <f>VLOOKUP($B174,$B$78:$AI$97,2+A166)</f>
        <v>104.66995256999999</v>
      </c>
    </row>
    <row r="175" spans="1:8" ht="21" x14ac:dyDescent="0.25">
      <c r="B175" s="38">
        <v>10</v>
      </c>
      <c r="C175" s="40" t="s">
        <v>250</v>
      </c>
      <c r="D175" s="160">
        <f>VLOOKUP($B175,$B$41:$AI$53,2+A166)</f>
        <v>15</v>
      </c>
      <c r="E175" s="169" t="s">
        <v>263</v>
      </c>
      <c r="F175" s="39">
        <f>VLOOKUP($B175,$B$56:$AI$75,2+A166)</f>
        <v>928</v>
      </c>
      <c r="G175" s="44" t="s">
        <v>283</v>
      </c>
      <c r="H175" s="39">
        <f>VLOOKUP($B175,$B$78:$AI$97,2+A166)</f>
        <v>104.419</v>
      </c>
    </row>
    <row r="176" spans="1:8" ht="21" x14ac:dyDescent="0.25">
      <c r="B176" s="38">
        <v>11</v>
      </c>
      <c r="C176" s="40" t="s">
        <v>251</v>
      </c>
      <c r="D176" s="160">
        <f>VLOOKUP($B176,$B$41:$AI$53,2+A166)</f>
        <v>15</v>
      </c>
      <c r="E176" s="169" t="s">
        <v>264</v>
      </c>
      <c r="F176" s="39">
        <f>VLOOKUP($B176,$B$56:$AI$75,2+A166)</f>
        <v>953</v>
      </c>
      <c r="G176" s="44" t="s">
        <v>284</v>
      </c>
      <c r="H176" s="39">
        <f>VLOOKUP($B176,$B$78:$AI$97,2+A166)</f>
        <v>110.25398831999999</v>
      </c>
    </row>
    <row r="177" spans="1:8" ht="21" x14ac:dyDescent="0.25">
      <c r="B177" s="38">
        <v>12</v>
      </c>
      <c r="C177" s="40" t="s">
        <v>252</v>
      </c>
      <c r="D177" s="160">
        <f>VLOOKUP($B177,$B$41:$AI$53,2+A166)</f>
        <v>15</v>
      </c>
      <c r="E177" s="169" t="s">
        <v>265</v>
      </c>
      <c r="F177" s="39">
        <f>VLOOKUP($B177,$B$56:$AI$75,2+A166)</f>
        <v>953</v>
      </c>
      <c r="G177" s="44" t="s">
        <v>285</v>
      </c>
      <c r="H177" s="39">
        <f>VLOOKUP($B177,$B$78:$AI$97,2+A166)</f>
        <v>115.6219383</v>
      </c>
    </row>
    <row r="178" spans="1:8" ht="21" x14ac:dyDescent="0.25">
      <c r="B178" s="38">
        <v>13</v>
      </c>
      <c r="C178" s="41" t="s">
        <v>253</v>
      </c>
      <c r="D178" s="160">
        <f>VLOOKUP($B178,$B$41:$AI$53,2+A166)</f>
        <v>15</v>
      </c>
      <c r="E178" s="169" t="s">
        <v>266</v>
      </c>
      <c r="F178" s="39">
        <f>VLOOKUP($B178,$B$56:$AI$75,2+A166)</f>
        <v>953</v>
      </c>
      <c r="G178" s="44" t="s">
        <v>286</v>
      </c>
      <c r="H178" s="39">
        <f>VLOOKUP($B178,$B$78:$AI$97,2+A166)</f>
        <v>120.81414626</v>
      </c>
    </row>
    <row r="179" spans="1:8" ht="21" x14ac:dyDescent="0.25">
      <c r="B179" s="38">
        <v>14</v>
      </c>
      <c r="E179" s="169" t="s">
        <v>267</v>
      </c>
      <c r="F179" s="39">
        <f>VLOOKUP($B179,$B$56:$AI$75,2+A166)</f>
        <v>953</v>
      </c>
      <c r="G179" s="44" t="s">
        <v>287</v>
      </c>
      <c r="H179" s="39">
        <f>VLOOKUP($B179,$B$78:$AI$97,2+A166)</f>
        <v>127.88436161</v>
      </c>
    </row>
    <row r="180" spans="1:8" ht="21" x14ac:dyDescent="0.25">
      <c r="B180" s="38">
        <v>15</v>
      </c>
      <c r="E180" s="169" t="s">
        <v>268</v>
      </c>
      <c r="F180" s="39">
        <f>VLOOKUP($B180,$B$56:$AI$75,2+A166)</f>
        <v>953</v>
      </c>
      <c r="G180" s="44" t="s">
        <v>288</v>
      </c>
      <c r="H180" s="39">
        <f>VLOOKUP($B180,$B$78:$AI$97,2+A166)</f>
        <v>136.44833069999999</v>
      </c>
    </row>
    <row r="181" spans="1:8" ht="21" x14ac:dyDescent="0.25">
      <c r="B181" s="38">
        <v>16</v>
      </c>
      <c r="E181" s="169" t="s">
        <v>269</v>
      </c>
      <c r="F181" s="39">
        <f>VLOOKUP($B181,$B$56:$AI$75,2+A166)</f>
        <v>953</v>
      </c>
      <c r="G181" s="44" t="s">
        <v>289</v>
      </c>
      <c r="H181" s="39">
        <f>VLOOKUP($B181,$B$78:$AI$97,2+A166)</f>
        <v>134.9617519</v>
      </c>
    </row>
    <row r="182" spans="1:8" ht="21" x14ac:dyDescent="0.25">
      <c r="B182" s="38">
        <v>17</v>
      </c>
      <c r="E182" s="169" t="s">
        <v>270</v>
      </c>
      <c r="F182" s="39">
        <f>VLOOKUP($B182,$B$56:$AI$75,2+A166)</f>
        <v>953</v>
      </c>
      <c r="G182" s="44" t="s">
        <v>290</v>
      </c>
      <c r="H182" s="39">
        <f>VLOOKUP($B182,$B$78:$AI$97,2+A166)</f>
        <v>139.38509832</v>
      </c>
    </row>
    <row r="183" spans="1:8" x14ac:dyDescent="0.25">
      <c r="B183" s="38">
        <v>18</v>
      </c>
      <c r="E183" s="169" t="s">
        <v>271</v>
      </c>
      <c r="F183" s="39">
        <f>VLOOKUP($B183,$B$56:$AI$75,2+A166)</f>
        <v>948</v>
      </c>
      <c r="G183" s="44" t="s">
        <v>291</v>
      </c>
      <c r="H183" s="39">
        <f>VLOOKUP($B183,$B$78:$AI$97,2+A166)</f>
        <v>145.61909130000001</v>
      </c>
    </row>
    <row r="184" spans="1:8" ht="21" x14ac:dyDescent="0.25">
      <c r="B184" s="38">
        <v>19</v>
      </c>
      <c r="E184" s="170" t="s">
        <v>272</v>
      </c>
      <c r="F184" s="39">
        <f>VLOOKUP($B184,$B$56:$AI$75,2+A166)</f>
        <v>948</v>
      </c>
      <c r="G184" s="44" t="s">
        <v>292</v>
      </c>
      <c r="H184" s="39">
        <f>VLOOKUP($B184,$B$78:$AI$97,2+A166)</f>
        <v>137.63743912999999</v>
      </c>
    </row>
    <row r="185" spans="1:8" x14ac:dyDescent="0.25">
      <c r="B185" s="38">
        <v>20</v>
      </c>
      <c r="E185" s="171" t="s">
        <v>359</v>
      </c>
      <c r="F185" s="39">
        <f>VLOOKUP($B185,$B$56:$AI$75,2+A166)</f>
        <v>976</v>
      </c>
      <c r="G185" s="45" t="s">
        <v>293</v>
      </c>
      <c r="H185" s="39">
        <f>VLOOKUP($B185,$B$78:$AI$97,2+A166)</f>
        <v>138.54266559000001</v>
      </c>
    </row>
    <row r="186" spans="1:8" ht="21" x14ac:dyDescent="0.25">
      <c r="A186" s="39">
        <v>5</v>
      </c>
      <c r="B186" s="38">
        <v>1</v>
      </c>
      <c r="C186" s="40" t="s">
        <v>241</v>
      </c>
      <c r="D186" s="160">
        <f>VLOOKUP($B186,$B$41:$AI$53,2+A186)</f>
        <v>5</v>
      </c>
      <c r="E186" s="169" t="s">
        <v>254</v>
      </c>
      <c r="F186" s="39">
        <f>VLOOKUP($B186,$B$56:$AI$75,2+A186)</f>
        <v>91</v>
      </c>
      <c r="G186" s="44" t="s">
        <v>274</v>
      </c>
      <c r="H186" s="39">
        <f>VLOOKUP($B186,$B$78:$AI$97,2+A186)</f>
        <v>2.2999999999999998</v>
      </c>
    </row>
    <row r="187" spans="1:8" ht="21" x14ac:dyDescent="0.25">
      <c r="B187" s="38">
        <v>2</v>
      </c>
      <c r="C187" s="40" t="s">
        <v>242</v>
      </c>
      <c r="D187" s="160">
        <f>VLOOKUP($B187,$B$41:$AI$53,2+A186)</f>
        <v>4</v>
      </c>
      <c r="E187" s="169" t="s">
        <v>255</v>
      </c>
      <c r="F187" s="39">
        <f>VLOOKUP($B187,$B$56:$AI$75,2+A186)</f>
        <v>146</v>
      </c>
      <c r="G187" s="44" t="s">
        <v>275</v>
      </c>
      <c r="H187" s="39">
        <f>VLOOKUP($B187,$B$78:$AI$97,2+A186)</f>
        <v>4.2</v>
      </c>
    </row>
    <row r="188" spans="1:8" ht="21" x14ac:dyDescent="0.25">
      <c r="B188" s="38">
        <v>3</v>
      </c>
      <c r="C188" s="40" t="s">
        <v>243</v>
      </c>
      <c r="D188" s="160">
        <f>VLOOKUP($B188,$B$41:$AI$53,2+A186)</f>
        <v>4</v>
      </c>
      <c r="E188" s="169" t="s">
        <v>256</v>
      </c>
      <c r="F188" s="39">
        <f>VLOOKUP($B188,$B$56:$AI$75,2+A186)</f>
        <v>166</v>
      </c>
      <c r="G188" s="44" t="s">
        <v>276</v>
      </c>
      <c r="H188" s="39">
        <f>VLOOKUP($B188,$B$78:$AI$97,2+A186)</f>
        <v>6.2</v>
      </c>
    </row>
    <row r="189" spans="1:8" ht="21" x14ac:dyDescent="0.25">
      <c r="B189" s="38">
        <v>4</v>
      </c>
      <c r="C189" s="40" t="s">
        <v>244</v>
      </c>
      <c r="D189" s="160">
        <f>VLOOKUP($B189,$B$41:$AI$53,2+A186)</f>
        <v>4</v>
      </c>
      <c r="E189" s="169" t="s">
        <v>257</v>
      </c>
      <c r="F189" s="39">
        <f>VLOOKUP($B189,$B$56:$AI$75,2+A186)</f>
        <v>172</v>
      </c>
      <c r="G189" s="44" t="s">
        <v>277</v>
      </c>
      <c r="H189" s="39">
        <f>VLOOKUP($B189,$B$78:$AI$97,2+A186)</f>
        <v>7.5</v>
      </c>
    </row>
    <row r="190" spans="1:8" ht="21" x14ac:dyDescent="0.25">
      <c r="B190" s="38">
        <v>5</v>
      </c>
      <c r="C190" s="40" t="s">
        <v>245</v>
      </c>
      <c r="D190" s="160">
        <f>VLOOKUP($B190,$B$41:$AI$53,2+A186)</f>
        <v>4</v>
      </c>
      <c r="E190" s="169" t="s">
        <v>258</v>
      </c>
      <c r="F190" s="39">
        <f>VLOOKUP($B190,$B$56:$AI$75,2+A186)</f>
        <v>159</v>
      </c>
      <c r="G190" s="44" t="s">
        <v>278</v>
      </c>
      <c r="H190" s="39">
        <f>VLOOKUP($B190,$B$78:$AI$97,2+A186)</f>
        <v>8.7217749999999992</v>
      </c>
    </row>
    <row r="191" spans="1:8" ht="21" x14ac:dyDescent="0.25">
      <c r="B191" s="38">
        <v>6</v>
      </c>
      <c r="C191" s="40" t="s">
        <v>246</v>
      </c>
      <c r="D191" s="160">
        <f>VLOOKUP($B191,$B$41:$AI$53,2+A186)</f>
        <v>4</v>
      </c>
      <c r="E191" s="169" t="s">
        <v>259</v>
      </c>
      <c r="F191" s="39">
        <f>VLOOKUP($B191,$B$56:$AI$75,2+A186)</f>
        <v>212</v>
      </c>
      <c r="G191" s="44" t="s">
        <v>279</v>
      </c>
      <c r="H191" s="39">
        <f>VLOOKUP($B191,$B$78:$AI$97,2+A186)</f>
        <v>10.389988000000001</v>
      </c>
    </row>
    <row r="192" spans="1:8" ht="21" x14ac:dyDescent="0.25">
      <c r="B192" s="38">
        <v>7</v>
      </c>
      <c r="C192" s="40" t="s">
        <v>247</v>
      </c>
      <c r="D192" s="160">
        <f>VLOOKUP($B192,$B$41:$AI$53,2+A186)</f>
        <v>4</v>
      </c>
      <c r="E192" s="169" t="s">
        <v>260</v>
      </c>
      <c r="F192" s="39">
        <f>VLOOKUP($B192,$B$56:$AI$75,2+A186)</f>
        <v>212</v>
      </c>
      <c r="G192" s="44" t="s">
        <v>280</v>
      </c>
      <c r="H192" s="39">
        <f>VLOOKUP($B192,$B$78:$AI$97,2+A186)</f>
        <v>12.7</v>
      </c>
    </row>
    <row r="193" spans="1:8" ht="21" x14ac:dyDescent="0.25">
      <c r="B193" s="38">
        <v>8</v>
      </c>
      <c r="C193" s="40" t="s">
        <v>248</v>
      </c>
      <c r="D193" s="160">
        <f>VLOOKUP($B193,$B$41:$AI$53,2+A186)</f>
        <v>4</v>
      </c>
      <c r="E193" s="169" t="s">
        <v>261</v>
      </c>
      <c r="F193" s="39">
        <f>VLOOKUP($B193,$B$56:$AI$75,2+A186)</f>
        <v>212</v>
      </c>
      <c r="G193" s="44" t="s">
        <v>281</v>
      </c>
      <c r="H193" s="39">
        <f>VLOOKUP($B193,$B$78:$AI$97,2+A186)</f>
        <v>13.4</v>
      </c>
    </row>
    <row r="194" spans="1:8" ht="21" x14ac:dyDescent="0.25">
      <c r="B194" s="38">
        <v>9</v>
      </c>
      <c r="C194" s="40" t="s">
        <v>249</v>
      </c>
      <c r="D194" s="160">
        <f>VLOOKUP($B194,$B$41:$AI$53,2+A186)</f>
        <v>4</v>
      </c>
      <c r="E194" s="169" t="s">
        <v>262</v>
      </c>
      <c r="F194" s="39">
        <f>VLOOKUP($B194,$B$56:$AI$75,2+A186)</f>
        <v>212</v>
      </c>
      <c r="G194" s="44" t="s">
        <v>282</v>
      </c>
      <c r="H194" s="39">
        <f>VLOOKUP($B194,$B$78:$AI$97,2+A186)</f>
        <v>13.453068549999999</v>
      </c>
    </row>
    <row r="195" spans="1:8" ht="21" x14ac:dyDescent="0.25">
      <c r="B195" s="38">
        <v>10</v>
      </c>
      <c r="C195" s="40" t="s">
        <v>250</v>
      </c>
      <c r="D195" s="160">
        <f>VLOOKUP($B195,$B$41:$AI$53,2+A186)</f>
        <v>4</v>
      </c>
      <c r="E195" s="169" t="s">
        <v>263</v>
      </c>
      <c r="F195" s="39">
        <f>VLOOKUP($B195,$B$56:$AI$75,2+A186)</f>
        <v>212</v>
      </c>
      <c r="G195" s="44" t="s">
        <v>283</v>
      </c>
      <c r="H195" s="39">
        <f>VLOOKUP($B195,$B$78:$AI$97,2+A186)</f>
        <v>13.882</v>
      </c>
    </row>
    <row r="196" spans="1:8" ht="21" x14ac:dyDescent="0.25">
      <c r="B196" s="38">
        <v>11</v>
      </c>
      <c r="C196" s="40" t="s">
        <v>251</v>
      </c>
      <c r="D196" s="160">
        <f>VLOOKUP($B196,$B$41:$AI$53,2+A186)</f>
        <v>4</v>
      </c>
      <c r="E196" s="169" t="s">
        <v>264</v>
      </c>
      <c r="F196" s="39">
        <f>VLOOKUP($B196,$B$56:$AI$75,2+A186)</f>
        <v>212</v>
      </c>
      <c r="G196" s="44" t="s">
        <v>284</v>
      </c>
      <c r="H196" s="39">
        <f>VLOOKUP($B196,$B$78:$AI$97,2+A186)</f>
        <v>15.25535539</v>
      </c>
    </row>
    <row r="197" spans="1:8" ht="21" x14ac:dyDescent="0.25">
      <c r="B197" s="38">
        <v>12</v>
      </c>
      <c r="C197" s="40" t="s">
        <v>252</v>
      </c>
      <c r="D197" s="160">
        <f>VLOOKUP($B197,$B$41:$AI$53,2+A186)</f>
        <v>4</v>
      </c>
      <c r="E197" s="169" t="s">
        <v>265</v>
      </c>
      <c r="F197" s="39">
        <f>VLOOKUP($B197,$B$56:$AI$75,2+A186)</f>
        <v>212</v>
      </c>
      <c r="G197" s="44" t="s">
        <v>285</v>
      </c>
      <c r="H197" s="39">
        <f>VLOOKUP($B197,$B$78:$AI$97,2+A186)</f>
        <v>16.827452100000002</v>
      </c>
    </row>
    <row r="198" spans="1:8" ht="21" x14ac:dyDescent="0.25">
      <c r="B198" s="38">
        <v>13</v>
      </c>
      <c r="C198" s="41" t="s">
        <v>253</v>
      </c>
      <c r="D198" s="160">
        <f>VLOOKUP($B198,$B$41:$AI$53,2+A186)</f>
        <v>5</v>
      </c>
      <c r="E198" s="169" t="s">
        <v>266</v>
      </c>
      <c r="F198" s="39">
        <f>VLOOKUP($B198,$B$56:$AI$75,2+A186)</f>
        <v>212</v>
      </c>
      <c r="G198" s="44" t="s">
        <v>286</v>
      </c>
      <c r="H198" s="39">
        <f>VLOOKUP($B198,$B$78:$AI$97,2+A186)</f>
        <v>16.958489580000002</v>
      </c>
    </row>
    <row r="199" spans="1:8" ht="21" x14ac:dyDescent="0.25">
      <c r="B199" s="38">
        <v>14</v>
      </c>
      <c r="E199" s="169" t="s">
        <v>267</v>
      </c>
      <c r="F199" s="39">
        <f>VLOOKUP($B199,$B$56:$AI$75,2+A186)</f>
        <v>225</v>
      </c>
      <c r="G199" s="44" t="s">
        <v>287</v>
      </c>
      <c r="H199" s="39">
        <f>VLOOKUP($B199,$B$78:$AI$97,2+A186)</f>
        <v>17.490941620000001</v>
      </c>
    </row>
    <row r="200" spans="1:8" ht="21" x14ac:dyDescent="0.25">
      <c r="B200" s="38">
        <v>15</v>
      </c>
      <c r="E200" s="169" t="s">
        <v>268</v>
      </c>
      <c r="F200" s="39">
        <f>VLOOKUP($B200,$B$56:$AI$75,2+A186)</f>
        <v>225</v>
      </c>
      <c r="G200" s="44" t="s">
        <v>288</v>
      </c>
      <c r="H200" s="39">
        <f>VLOOKUP($B200,$B$78:$AI$97,2+A186)</f>
        <v>18.578403550000001</v>
      </c>
    </row>
    <row r="201" spans="1:8" ht="21" x14ac:dyDescent="0.25">
      <c r="B201" s="38">
        <v>16</v>
      </c>
      <c r="E201" s="169" t="s">
        <v>269</v>
      </c>
      <c r="F201" s="39">
        <f>VLOOKUP($B201,$B$56:$AI$75,2+A186)</f>
        <v>225</v>
      </c>
      <c r="G201" s="44" t="s">
        <v>289</v>
      </c>
      <c r="H201" s="39">
        <f>VLOOKUP($B201,$B$78:$AI$97,2+A186)</f>
        <v>19.414136550000002</v>
      </c>
    </row>
    <row r="202" spans="1:8" ht="21" x14ac:dyDescent="0.25">
      <c r="B202" s="38">
        <v>17</v>
      </c>
      <c r="E202" s="169" t="s">
        <v>270</v>
      </c>
      <c r="F202" s="39">
        <f>VLOOKUP($B202,$B$56:$AI$75,2+A186)</f>
        <v>225</v>
      </c>
      <c r="G202" s="44" t="s">
        <v>290</v>
      </c>
      <c r="H202" s="39">
        <f>VLOOKUP($B202,$B$78:$AI$97,2+A186)</f>
        <v>20.768966519999999</v>
      </c>
    </row>
    <row r="203" spans="1:8" x14ac:dyDescent="0.25">
      <c r="B203" s="38">
        <v>18</v>
      </c>
      <c r="E203" s="169" t="s">
        <v>271</v>
      </c>
      <c r="F203" s="39">
        <f>VLOOKUP($B203,$B$56:$AI$75,2+A186)</f>
        <v>225</v>
      </c>
      <c r="G203" s="44" t="s">
        <v>291</v>
      </c>
      <c r="H203" s="39">
        <f>VLOOKUP($B203,$B$78:$AI$97,2+A186)</f>
        <v>21.87515616</v>
      </c>
    </row>
    <row r="204" spans="1:8" ht="21" x14ac:dyDescent="0.25">
      <c r="B204" s="38">
        <v>19</v>
      </c>
      <c r="E204" s="170" t="s">
        <v>272</v>
      </c>
      <c r="F204" s="39">
        <f>VLOOKUP($B204,$B$56:$AI$75,2+A186)</f>
        <v>225</v>
      </c>
      <c r="G204" s="44" t="s">
        <v>292</v>
      </c>
      <c r="H204" s="39">
        <f>VLOOKUP($B204,$B$78:$AI$97,2+A186)</f>
        <v>20.595653840000001</v>
      </c>
    </row>
    <row r="205" spans="1:8" x14ac:dyDescent="0.25">
      <c r="B205" s="38">
        <v>20</v>
      </c>
      <c r="E205" s="171" t="s">
        <v>359</v>
      </c>
      <c r="F205" s="39">
        <f>VLOOKUP($B205,$B$56:$AI$75,2+A186)</f>
        <v>193</v>
      </c>
      <c r="G205" s="45" t="s">
        <v>293</v>
      </c>
      <c r="H205" s="39">
        <f>VLOOKUP($B205,$B$78:$AI$97,2+A186)</f>
        <v>21.217863100000002</v>
      </c>
    </row>
    <row r="206" spans="1:8" ht="21" x14ac:dyDescent="0.25">
      <c r="A206" s="39">
        <v>6</v>
      </c>
      <c r="B206" s="38">
        <v>1</v>
      </c>
      <c r="C206" s="40" t="s">
        <v>241</v>
      </c>
      <c r="D206" s="160">
        <f>VLOOKUP($B206,$B$41:$AI$53,2+A206)</f>
        <v>12</v>
      </c>
      <c r="E206" s="169" t="s">
        <v>254</v>
      </c>
      <c r="F206" s="39">
        <f>VLOOKUP($B206,$B$56:$AI$75,2+A206)</f>
        <v>528</v>
      </c>
      <c r="G206" s="44" t="s">
        <v>274</v>
      </c>
      <c r="H206" s="39">
        <f>VLOOKUP($B206,$B$78:$AI$97,2+A206)</f>
        <v>30.1</v>
      </c>
    </row>
    <row r="207" spans="1:8" ht="21" x14ac:dyDescent="0.25">
      <c r="B207" s="38">
        <v>2</v>
      </c>
      <c r="C207" s="40" t="s">
        <v>242</v>
      </c>
      <c r="D207" s="160">
        <f>VLOOKUP($B207,$B$41:$AI$53,2+A206)</f>
        <v>12</v>
      </c>
      <c r="E207" s="169" t="s">
        <v>255</v>
      </c>
      <c r="F207" s="39">
        <f>VLOOKUP($B207,$B$56:$AI$75,2+A206)</f>
        <v>640</v>
      </c>
      <c r="G207" s="44" t="s">
        <v>275</v>
      </c>
      <c r="H207" s="39">
        <f>VLOOKUP($B207,$B$78:$AI$97,2+A206)</f>
        <v>39.799999999999997</v>
      </c>
    </row>
    <row r="208" spans="1:8" ht="21" x14ac:dyDescent="0.25">
      <c r="B208" s="38">
        <v>3</v>
      </c>
      <c r="C208" s="40" t="s">
        <v>243</v>
      </c>
      <c r="D208" s="160">
        <f>VLOOKUP($B208,$B$41:$AI$53,2+A206)</f>
        <v>12</v>
      </c>
      <c r="E208" s="169" t="s">
        <v>256</v>
      </c>
      <c r="F208" s="39">
        <f>VLOOKUP($B208,$B$56:$AI$75,2+A206)</f>
        <v>675</v>
      </c>
      <c r="G208" s="44" t="s">
        <v>276</v>
      </c>
      <c r="H208" s="39">
        <f>VLOOKUP($B208,$B$78:$AI$97,2+A206)</f>
        <v>48.8</v>
      </c>
    </row>
    <row r="209" spans="2:8" ht="21" x14ac:dyDescent="0.25">
      <c r="B209" s="38">
        <v>4</v>
      </c>
      <c r="C209" s="40" t="s">
        <v>244</v>
      </c>
      <c r="D209" s="160">
        <f>VLOOKUP($B209,$B$41:$AI$53,2+A206)</f>
        <v>12</v>
      </c>
      <c r="E209" s="169" t="s">
        <v>257</v>
      </c>
      <c r="F209" s="39">
        <f>VLOOKUP($B209,$B$56:$AI$75,2+A206)</f>
        <v>726</v>
      </c>
      <c r="G209" s="44" t="s">
        <v>277</v>
      </c>
      <c r="H209" s="39">
        <f>VLOOKUP($B209,$B$78:$AI$97,2+A206)</f>
        <v>60</v>
      </c>
    </row>
    <row r="210" spans="2:8" ht="21" x14ac:dyDescent="0.25">
      <c r="B210" s="38">
        <v>5</v>
      </c>
      <c r="C210" s="40" t="s">
        <v>245</v>
      </c>
      <c r="D210" s="160">
        <f>VLOOKUP($B210,$B$41:$AI$53,2+A206)</f>
        <v>12</v>
      </c>
      <c r="E210" s="169" t="s">
        <v>258</v>
      </c>
      <c r="F210" s="39">
        <f>VLOOKUP($B210,$B$56:$AI$75,2+A206)</f>
        <v>721</v>
      </c>
      <c r="G210" s="44" t="s">
        <v>278</v>
      </c>
      <c r="H210" s="39">
        <f>VLOOKUP($B210,$B$78:$AI$97,2+A206)</f>
        <v>71.245312999999996</v>
      </c>
    </row>
    <row r="211" spans="2:8" ht="21" x14ac:dyDescent="0.25">
      <c r="B211" s="38">
        <v>6</v>
      </c>
      <c r="C211" s="40" t="s">
        <v>246</v>
      </c>
      <c r="D211" s="160">
        <f>VLOOKUP($B211,$B$41:$AI$53,2+A206)</f>
        <v>12</v>
      </c>
      <c r="E211" s="169" t="s">
        <v>259</v>
      </c>
      <c r="F211" s="39">
        <f>VLOOKUP($B211,$B$56:$AI$75,2+A206)</f>
        <v>801</v>
      </c>
      <c r="G211" s="44" t="s">
        <v>279</v>
      </c>
      <c r="H211" s="39">
        <f>VLOOKUP($B211,$B$78:$AI$97,2+A206)</f>
        <v>79.227440000000001</v>
      </c>
    </row>
    <row r="212" spans="2:8" ht="21" x14ac:dyDescent="0.25">
      <c r="B212" s="38">
        <v>7</v>
      </c>
      <c r="C212" s="40" t="s">
        <v>247</v>
      </c>
      <c r="D212" s="160">
        <f>VLOOKUP($B212,$B$41:$AI$53,2+A206)</f>
        <v>12</v>
      </c>
      <c r="E212" s="169" t="s">
        <v>260</v>
      </c>
      <c r="F212" s="39">
        <f>VLOOKUP($B212,$B$56:$AI$75,2+A206)</f>
        <v>851</v>
      </c>
      <c r="G212" s="44" t="s">
        <v>280</v>
      </c>
      <c r="H212" s="39">
        <f>VLOOKUP($B212,$B$78:$AI$97,2+A206)</f>
        <v>81.3</v>
      </c>
    </row>
    <row r="213" spans="2:8" ht="21" x14ac:dyDescent="0.25">
      <c r="B213" s="38">
        <v>8</v>
      </c>
      <c r="C213" s="40" t="s">
        <v>248</v>
      </c>
      <c r="D213" s="160">
        <f>VLOOKUP($B213,$B$41:$AI$53,2+A206)</f>
        <v>12</v>
      </c>
      <c r="E213" s="169" t="s">
        <v>261</v>
      </c>
      <c r="F213" s="39">
        <f>VLOOKUP($B213,$B$56:$AI$75,2+A206)</f>
        <v>851</v>
      </c>
      <c r="G213" s="44" t="s">
        <v>281</v>
      </c>
      <c r="H213" s="39">
        <f>VLOOKUP($B213,$B$78:$AI$97,2+A206)</f>
        <v>97.7</v>
      </c>
    </row>
    <row r="214" spans="2:8" ht="21" x14ac:dyDescent="0.25">
      <c r="B214" s="38">
        <v>9</v>
      </c>
      <c r="C214" s="40" t="s">
        <v>249</v>
      </c>
      <c r="D214" s="160">
        <f>VLOOKUP($B214,$B$41:$AI$53,2+A206)</f>
        <v>12</v>
      </c>
      <c r="E214" s="169" t="s">
        <v>262</v>
      </c>
      <c r="F214" s="39">
        <f>VLOOKUP($B214,$B$56:$AI$75,2+A206)</f>
        <v>856</v>
      </c>
      <c r="G214" s="44" t="s">
        <v>282</v>
      </c>
      <c r="H214" s="39">
        <f>VLOOKUP($B214,$B$78:$AI$97,2+A206)</f>
        <v>98.391013490000006</v>
      </c>
    </row>
    <row r="215" spans="2:8" ht="21" x14ac:dyDescent="0.25">
      <c r="B215" s="38">
        <v>10</v>
      </c>
      <c r="C215" s="40" t="s">
        <v>250</v>
      </c>
      <c r="D215" s="160">
        <f>VLOOKUP($B215,$B$41:$AI$53,2+A206)</f>
        <v>13</v>
      </c>
      <c r="E215" s="169" t="s">
        <v>263</v>
      </c>
      <c r="F215" s="39">
        <f>VLOOKUP($B215,$B$56:$AI$75,2+A206)</f>
        <v>856</v>
      </c>
      <c r="G215" s="44" t="s">
        <v>283</v>
      </c>
      <c r="H215" s="39">
        <f>VLOOKUP($B215,$B$78:$AI$97,2+A206)</f>
        <v>99.048000000000002</v>
      </c>
    </row>
    <row r="216" spans="2:8" ht="21" x14ac:dyDescent="0.25">
      <c r="B216" s="38">
        <v>11</v>
      </c>
      <c r="C216" s="40" t="s">
        <v>251</v>
      </c>
      <c r="D216" s="160">
        <f>VLOOKUP($B216,$B$41:$AI$53,2+A206)</f>
        <v>13</v>
      </c>
      <c r="E216" s="169" t="s">
        <v>264</v>
      </c>
      <c r="F216" s="39">
        <f>VLOOKUP($B216,$B$56:$AI$75,2+A206)</f>
        <v>871</v>
      </c>
      <c r="G216" s="44" t="s">
        <v>284</v>
      </c>
      <c r="H216" s="39">
        <f>VLOOKUP($B216,$B$78:$AI$97,2+A206)</f>
        <v>103.87292595999999</v>
      </c>
    </row>
    <row r="217" spans="2:8" ht="21" x14ac:dyDescent="0.25">
      <c r="B217" s="38">
        <v>12</v>
      </c>
      <c r="C217" s="40" t="s">
        <v>252</v>
      </c>
      <c r="D217" s="160">
        <f>VLOOKUP($B217,$B$41:$AI$53,2+A206)</f>
        <v>13</v>
      </c>
      <c r="E217" s="169" t="s">
        <v>265</v>
      </c>
      <c r="F217" s="39">
        <f>VLOOKUP($B217,$B$56:$AI$75,2+A206)</f>
        <v>879</v>
      </c>
      <c r="G217" s="44" t="s">
        <v>285</v>
      </c>
      <c r="H217" s="39">
        <f>VLOOKUP($B217,$B$78:$AI$97,2+A206)</f>
        <v>107.27952812000001</v>
      </c>
    </row>
    <row r="218" spans="2:8" ht="21" x14ac:dyDescent="0.25">
      <c r="B218" s="38">
        <v>13</v>
      </c>
      <c r="C218" s="41" t="s">
        <v>253</v>
      </c>
      <c r="D218" s="160">
        <f>VLOOKUP($B218,$B$41:$AI$53,2+A206)</f>
        <v>14</v>
      </c>
      <c r="E218" s="169" t="s">
        <v>266</v>
      </c>
      <c r="F218" s="39">
        <f>VLOOKUP($B218,$B$56:$AI$75,2+A206)</f>
        <v>879</v>
      </c>
      <c r="G218" s="44" t="s">
        <v>286</v>
      </c>
      <c r="H218" s="39">
        <f>VLOOKUP($B218,$B$78:$AI$97,2+A206)</f>
        <v>111.01511771999999</v>
      </c>
    </row>
    <row r="219" spans="2:8" ht="21" x14ac:dyDescent="0.25">
      <c r="B219" s="38">
        <v>14</v>
      </c>
      <c r="E219" s="169" t="s">
        <v>267</v>
      </c>
      <c r="F219" s="39">
        <f>VLOOKUP($B219,$B$56:$AI$75,2+A206)</f>
        <v>879</v>
      </c>
      <c r="G219" s="44" t="s">
        <v>287</v>
      </c>
      <c r="H219" s="39">
        <f>VLOOKUP($B219,$B$78:$AI$97,2+A206)</f>
        <v>117.28115568000001</v>
      </c>
    </row>
    <row r="220" spans="2:8" ht="21" x14ac:dyDescent="0.25">
      <c r="B220" s="38">
        <v>15</v>
      </c>
      <c r="E220" s="169" t="s">
        <v>268</v>
      </c>
      <c r="F220" s="39">
        <f>VLOOKUP($B220,$B$56:$AI$75,2+A206)</f>
        <v>899</v>
      </c>
      <c r="G220" s="44" t="s">
        <v>288</v>
      </c>
      <c r="H220" s="39">
        <f>VLOOKUP($B220,$B$78:$AI$97,2+A206)</f>
        <v>123.31844384999999</v>
      </c>
    </row>
    <row r="221" spans="2:8" ht="21" x14ac:dyDescent="0.25">
      <c r="B221" s="38">
        <v>16</v>
      </c>
      <c r="E221" s="169" t="s">
        <v>269</v>
      </c>
      <c r="F221" s="39">
        <f>VLOOKUP($B221,$B$56:$AI$75,2+A206)</f>
        <v>899</v>
      </c>
      <c r="G221" s="44" t="s">
        <v>289</v>
      </c>
      <c r="H221" s="39">
        <f>VLOOKUP($B221,$B$78:$AI$97,2+A206)</f>
        <v>119.23164681999999</v>
      </c>
    </row>
    <row r="222" spans="2:8" ht="21" x14ac:dyDescent="0.25">
      <c r="B222" s="38">
        <v>17</v>
      </c>
      <c r="E222" s="169" t="s">
        <v>270</v>
      </c>
      <c r="F222" s="39">
        <f>VLOOKUP($B222,$B$56:$AI$75,2+A206)</f>
        <v>899</v>
      </c>
      <c r="G222" s="44" t="s">
        <v>290</v>
      </c>
      <c r="H222" s="39">
        <f>VLOOKUP($B222,$B$78:$AI$97,2+A206)</f>
        <v>124.02567008</v>
      </c>
    </row>
    <row r="223" spans="2:8" x14ac:dyDescent="0.25">
      <c r="B223" s="38">
        <v>18</v>
      </c>
      <c r="E223" s="169" t="s">
        <v>271</v>
      </c>
      <c r="F223" s="39">
        <f>VLOOKUP($B223,$B$56:$AI$75,2+A206)</f>
        <v>907</v>
      </c>
      <c r="G223" s="44" t="s">
        <v>291</v>
      </c>
      <c r="H223" s="39">
        <f>VLOOKUP($B223,$B$78:$AI$97,2+A206)</f>
        <v>125.83534702</v>
      </c>
    </row>
    <row r="224" spans="2:8" ht="21" x14ac:dyDescent="0.25">
      <c r="B224" s="38">
        <v>19</v>
      </c>
      <c r="E224" s="170" t="s">
        <v>272</v>
      </c>
      <c r="F224" s="39">
        <f>VLOOKUP($B224,$B$56:$AI$75,2+A206)</f>
        <v>907</v>
      </c>
      <c r="G224" s="44" t="s">
        <v>292</v>
      </c>
      <c r="H224" s="39">
        <f>VLOOKUP($B224,$B$78:$AI$97,2+A206)</f>
        <v>114.48560696999999</v>
      </c>
    </row>
    <row r="225" spans="1:8" x14ac:dyDescent="0.25">
      <c r="B225" s="38">
        <v>20</v>
      </c>
      <c r="E225" s="171" t="s">
        <v>359</v>
      </c>
      <c r="F225" s="39">
        <f>VLOOKUP($B225,$B$56:$AI$75,2+A206)</f>
        <v>924</v>
      </c>
      <c r="G225" s="45" t="s">
        <v>293</v>
      </c>
      <c r="H225" s="39">
        <f>VLOOKUP($B225,$B$78:$AI$97,2+A206)</f>
        <v>113.24320809999999</v>
      </c>
    </row>
    <row r="226" spans="1:8" ht="21" x14ac:dyDescent="0.25">
      <c r="A226" s="39">
        <v>7</v>
      </c>
      <c r="B226" s="38">
        <v>1</v>
      </c>
      <c r="C226" s="40" t="s">
        <v>241</v>
      </c>
      <c r="D226" s="160">
        <f>VLOOKUP($B226,$B$41:$AI$53,2+A226)</f>
        <v>16</v>
      </c>
      <c r="E226" s="169" t="s">
        <v>254</v>
      </c>
      <c r="F226" s="39">
        <f>VLOOKUP($B226,$B$56:$AI$75,2+A226)</f>
        <v>543</v>
      </c>
      <c r="G226" s="44" t="s">
        <v>274</v>
      </c>
      <c r="H226" s="39">
        <f>VLOOKUP($B226,$B$78:$AI$97,2+A226)</f>
        <v>33.799999999999997</v>
      </c>
    </row>
    <row r="227" spans="1:8" ht="21" x14ac:dyDescent="0.25">
      <c r="B227" s="38">
        <v>2</v>
      </c>
      <c r="C227" s="40" t="s">
        <v>242</v>
      </c>
      <c r="D227" s="160">
        <f>VLOOKUP($B227,$B$41:$AI$53,2+A226)</f>
        <v>16</v>
      </c>
      <c r="E227" s="169" t="s">
        <v>255</v>
      </c>
      <c r="F227" s="39">
        <f>VLOOKUP($B227,$B$56:$AI$75,2+A226)</f>
        <v>864</v>
      </c>
      <c r="G227" s="44" t="s">
        <v>275</v>
      </c>
      <c r="H227" s="39">
        <f>VLOOKUP($B227,$B$78:$AI$97,2+A226)</f>
        <v>45.5</v>
      </c>
    </row>
    <row r="228" spans="1:8" ht="21" x14ac:dyDescent="0.25">
      <c r="B228" s="38">
        <v>3</v>
      </c>
      <c r="C228" s="40" t="s">
        <v>243</v>
      </c>
      <c r="D228" s="160">
        <f>VLOOKUP($B228,$B$41:$AI$53,2+A226)</f>
        <v>16</v>
      </c>
      <c r="E228" s="169" t="s">
        <v>256</v>
      </c>
      <c r="F228" s="39">
        <f>VLOOKUP($B228,$B$56:$AI$75,2+A226)</f>
        <v>1037</v>
      </c>
      <c r="G228" s="44" t="s">
        <v>276</v>
      </c>
      <c r="H228" s="39">
        <f>VLOOKUP($B228,$B$78:$AI$97,2+A226)</f>
        <v>58.4</v>
      </c>
    </row>
    <row r="229" spans="1:8" ht="21" x14ac:dyDescent="0.25">
      <c r="B229" s="38">
        <v>4</v>
      </c>
      <c r="C229" s="40" t="s">
        <v>244</v>
      </c>
      <c r="D229" s="160">
        <f>VLOOKUP($B229,$B$41:$AI$53,2+A226)</f>
        <v>16</v>
      </c>
      <c r="E229" s="169" t="s">
        <v>257</v>
      </c>
      <c r="F229" s="39">
        <f>VLOOKUP($B229,$B$56:$AI$75,2+A226)</f>
        <v>1054</v>
      </c>
      <c r="G229" s="44" t="s">
        <v>277</v>
      </c>
      <c r="H229" s="39">
        <f>VLOOKUP($B229,$B$78:$AI$97,2+A226)</f>
        <v>68.2</v>
      </c>
    </row>
    <row r="230" spans="1:8" ht="21" x14ac:dyDescent="0.25">
      <c r="B230" s="38">
        <v>5</v>
      </c>
      <c r="C230" s="40" t="s">
        <v>245</v>
      </c>
      <c r="D230" s="160">
        <f>VLOOKUP($B230,$B$41:$AI$53,2+A226)</f>
        <v>16</v>
      </c>
      <c r="E230" s="169" t="s">
        <v>258</v>
      </c>
      <c r="F230" s="39">
        <f>VLOOKUP($B230,$B$56:$AI$75,2+A226)</f>
        <v>1017</v>
      </c>
      <c r="G230" s="44" t="s">
        <v>278</v>
      </c>
      <c r="H230" s="39">
        <f>VLOOKUP($B230,$B$78:$AI$97,2+A226)</f>
        <v>78.62594</v>
      </c>
    </row>
    <row r="231" spans="1:8" ht="21" x14ac:dyDescent="0.25">
      <c r="B231" s="38">
        <v>6</v>
      </c>
      <c r="C231" s="40" t="s">
        <v>246</v>
      </c>
      <c r="D231" s="160">
        <f>VLOOKUP($B231,$B$41:$AI$53,2+A226)</f>
        <v>16</v>
      </c>
      <c r="E231" s="169" t="s">
        <v>259</v>
      </c>
      <c r="F231" s="39">
        <f>VLOOKUP($B231,$B$56:$AI$75,2+A226)</f>
        <v>1006</v>
      </c>
      <c r="G231" s="44" t="s">
        <v>279</v>
      </c>
      <c r="H231" s="39">
        <f>VLOOKUP($B231,$B$78:$AI$97,2+A226)</f>
        <v>84.505742999999995</v>
      </c>
    </row>
    <row r="232" spans="1:8" ht="21" x14ac:dyDescent="0.25">
      <c r="B232" s="38">
        <v>7</v>
      </c>
      <c r="C232" s="40" t="s">
        <v>247</v>
      </c>
      <c r="D232" s="160">
        <f>VLOOKUP($B232,$B$41:$AI$53,2+A226)</f>
        <v>16</v>
      </c>
      <c r="E232" s="169" t="s">
        <v>260</v>
      </c>
      <c r="F232" s="39">
        <f>VLOOKUP($B232,$B$56:$AI$75,2+A226)</f>
        <v>986</v>
      </c>
      <c r="G232" s="44" t="s">
        <v>280</v>
      </c>
      <c r="H232" s="39">
        <f>VLOOKUP($B232,$B$78:$AI$97,2+A226)</f>
        <v>89.7</v>
      </c>
    </row>
    <row r="233" spans="1:8" ht="21" x14ac:dyDescent="0.25">
      <c r="B233" s="38">
        <v>8</v>
      </c>
      <c r="C233" s="40" t="s">
        <v>248</v>
      </c>
      <c r="D233" s="160">
        <f>VLOOKUP($B233,$B$41:$AI$53,2+A226)</f>
        <v>16</v>
      </c>
      <c r="E233" s="169" t="s">
        <v>261</v>
      </c>
      <c r="F233" s="39">
        <f>VLOOKUP($B233,$B$56:$AI$75,2+A226)</f>
        <v>986</v>
      </c>
      <c r="G233" s="44" t="s">
        <v>281</v>
      </c>
      <c r="H233" s="39">
        <f>VLOOKUP($B233,$B$78:$AI$97,2+A226)</f>
        <v>95.5</v>
      </c>
    </row>
    <row r="234" spans="1:8" ht="21" x14ac:dyDescent="0.25">
      <c r="B234" s="38">
        <v>9</v>
      </c>
      <c r="C234" s="40" t="s">
        <v>249</v>
      </c>
      <c r="D234" s="160">
        <f>VLOOKUP($B234,$B$41:$AI$53,2+A226)</f>
        <v>15</v>
      </c>
      <c r="E234" s="169" t="s">
        <v>262</v>
      </c>
      <c r="F234" s="39">
        <f>VLOOKUP($B234,$B$56:$AI$75,2+A226)</f>
        <v>986</v>
      </c>
      <c r="G234" s="44" t="s">
        <v>282</v>
      </c>
      <c r="H234" s="39">
        <f>VLOOKUP($B234,$B$78:$AI$97,2+A226)</f>
        <v>85.200825190000003</v>
      </c>
    </row>
    <row r="235" spans="1:8" ht="21" x14ac:dyDescent="0.25">
      <c r="B235" s="38">
        <v>10</v>
      </c>
      <c r="C235" s="40" t="s">
        <v>250</v>
      </c>
      <c r="D235" s="160">
        <f>VLOOKUP($B235,$B$41:$AI$53,2+A226)</f>
        <v>15</v>
      </c>
      <c r="E235" s="169" t="s">
        <v>263</v>
      </c>
      <c r="F235" s="39">
        <f>VLOOKUP($B235,$B$56:$AI$75,2+A226)</f>
        <v>986</v>
      </c>
      <c r="G235" s="44" t="s">
        <v>283</v>
      </c>
      <c r="H235" s="39">
        <f>VLOOKUP($B235,$B$78:$AI$97,2+A226)</f>
        <v>83.013000000000005</v>
      </c>
    </row>
    <row r="236" spans="1:8" ht="21" x14ac:dyDescent="0.25">
      <c r="B236" s="38">
        <v>11</v>
      </c>
      <c r="C236" s="40" t="s">
        <v>251</v>
      </c>
      <c r="D236" s="160">
        <f>VLOOKUP($B236,$B$41:$AI$53,2+A226)</f>
        <v>15</v>
      </c>
      <c r="E236" s="169" t="s">
        <v>264</v>
      </c>
      <c r="F236" s="39">
        <f>VLOOKUP($B236,$B$56:$AI$75,2+A226)</f>
        <v>986</v>
      </c>
      <c r="G236" s="44" t="s">
        <v>284</v>
      </c>
      <c r="H236" s="39">
        <f>VLOOKUP($B236,$B$78:$AI$97,2+A226)</f>
        <v>87.091622760000007</v>
      </c>
    </row>
    <row r="237" spans="1:8" ht="21" x14ac:dyDescent="0.25">
      <c r="B237" s="38">
        <v>12</v>
      </c>
      <c r="C237" s="40" t="s">
        <v>252</v>
      </c>
      <c r="D237" s="160">
        <f>VLOOKUP($B237,$B$41:$AI$53,2+A226)</f>
        <v>15</v>
      </c>
      <c r="E237" s="169" t="s">
        <v>265</v>
      </c>
      <c r="F237" s="39">
        <f>VLOOKUP($B237,$B$56:$AI$75,2+A226)</f>
        <v>986</v>
      </c>
      <c r="G237" s="44" t="s">
        <v>285</v>
      </c>
      <c r="H237" s="39">
        <f>VLOOKUP($B237,$B$78:$AI$97,2+A226)</f>
        <v>89.570384879999992</v>
      </c>
    </row>
    <row r="238" spans="1:8" ht="21" x14ac:dyDescent="0.25">
      <c r="B238" s="38">
        <v>13</v>
      </c>
      <c r="C238" s="41" t="s">
        <v>253</v>
      </c>
      <c r="D238" s="160">
        <f>VLOOKUP($B238,$B$41:$AI$53,2+A226)</f>
        <v>15</v>
      </c>
      <c r="E238" s="169" t="s">
        <v>266</v>
      </c>
      <c r="F238" s="39">
        <f>VLOOKUP($B238,$B$56:$AI$75,2+A226)</f>
        <v>986</v>
      </c>
      <c r="G238" s="44" t="s">
        <v>286</v>
      </c>
      <c r="H238" s="39">
        <f>VLOOKUP($B238,$B$78:$AI$97,2+A226)</f>
        <v>89.415047659999999</v>
      </c>
    </row>
    <row r="239" spans="1:8" ht="21" x14ac:dyDescent="0.25">
      <c r="B239" s="38">
        <v>14</v>
      </c>
      <c r="E239" s="169" t="s">
        <v>267</v>
      </c>
      <c r="F239" s="39">
        <f>VLOOKUP($B239,$B$56:$AI$75,2+A226)</f>
        <v>986</v>
      </c>
      <c r="G239" s="44" t="s">
        <v>287</v>
      </c>
      <c r="H239" s="39">
        <f>VLOOKUP($B239,$B$78:$AI$97,2+A226)</f>
        <v>88.92132119</v>
      </c>
    </row>
    <row r="240" spans="1:8" ht="21" x14ac:dyDescent="0.25">
      <c r="B240" s="38">
        <v>15</v>
      </c>
      <c r="E240" s="169" t="s">
        <v>268</v>
      </c>
      <c r="F240" s="39">
        <f>VLOOKUP($B240,$B$56:$AI$75,2+A226)</f>
        <v>986</v>
      </c>
      <c r="G240" s="44" t="s">
        <v>288</v>
      </c>
      <c r="H240" s="39">
        <f>VLOOKUP($B240,$B$78:$AI$97,2+A226)</f>
        <v>93.040648900000008</v>
      </c>
    </row>
    <row r="241" spans="1:8" ht="21" x14ac:dyDescent="0.25">
      <c r="B241" s="38">
        <v>16</v>
      </c>
      <c r="E241" s="169" t="s">
        <v>269</v>
      </c>
      <c r="F241" s="39">
        <f>VLOOKUP($B241,$B$56:$AI$75,2+A226)</f>
        <v>986</v>
      </c>
      <c r="G241" s="44" t="s">
        <v>289</v>
      </c>
      <c r="H241" s="39">
        <f>VLOOKUP($B241,$B$78:$AI$97,2+A226)</f>
        <v>87.395139830000005</v>
      </c>
    </row>
    <row r="242" spans="1:8" ht="21" x14ac:dyDescent="0.25">
      <c r="B242" s="38">
        <v>17</v>
      </c>
      <c r="E242" s="169" t="s">
        <v>270</v>
      </c>
      <c r="F242" s="39">
        <f>VLOOKUP($B242,$B$56:$AI$75,2+A226)</f>
        <v>986</v>
      </c>
      <c r="G242" s="44" t="s">
        <v>290</v>
      </c>
      <c r="H242" s="39">
        <f>VLOOKUP($B242,$B$78:$AI$97,2+A226)</f>
        <v>89.02898175</v>
      </c>
    </row>
    <row r="243" spans="1:8" x14ac:dyDescent="0.25">
      <c r="B243" s="38">
        <v>18</v>
      </c>
      <c r="E243" s="169" t="s">
        <v>271</v>
      </c>
      <c r="F243" s="39">
        <f>VLOOKUP($B243,$B$56:$AI$75,2+A226)</f>
        <v>963</v>
      </c>
      <c r="G243" s="44" t="s">
        <v>291</v>
      </c>
      <c r="H243" s="39">
        <f>VLOOKUP($B243,$B$78:$AI$97,2+A226)</f>
        <v>89.265723149999999</v>
      </c>
    </row>
    <row r="244" spans="1:8" ht="21" x14ac:dyDescent="0.25">
      <c r="B244" s="38">
        <v>19</v>
      </c>
      <c r="E244" s="170" t="s">
        <v>272</v>
      </c>
      <c r="F244" s="39">
        <f>VLOOKUP($B244,$B$56:$AI$75,2+A226)</f>
        <v>963</v>
      </c>
      <c r="G244" s="44" t="s">
        <v>292</v>
      </c>
      <c r="H244" s="39">
        <f>VLOOKUP($B244,$B$78:$AI$97,2+A226)</f>
        <v>82.38600117</v>
      </c>
    </row>
    <row r="245" spans="1:8" x14ac:dyDescent="0.25">
      <c r="B245" s="38">
        <v>20</v>
      </c>
      <c r="E245" s="171" t="s">
        <v>359</v>
      </c>
      <c r="F245" s="39">
        <f>VLOOKUP($B245,$B$56:$AI$75,2+A226)</f>
        <v>963</v>
      </c>
      <c r="G245" s="45" t="s">
        <v>293</v>
      </c>
      <c r="H245" s="39">
        <f>VLOOKUP($B245,$B$78:$AI$97,2+A226)</f>
        <v>82.359807150000009</v>
      </c>
    </row>
    <row r="246" spans="1:8" ht="21" x14ac:dyDescent="0.25">
      <c r="A246" s="39">
        <v>8</v>
      </c>
      <c r="B246" s="38">
        <v>1</v>
      </c>
      <c r="C246" s="40" t="s">
        <v>241</v>
      </c>
      <c r="D246" s="160">
        <f>VLOOKUP($B246,$B$41:$AI$53,2+A246)</f>
        <v>10</v>
      </c>
      <c r="E246" s="169" t="s">
        <v>254</v>
      </c>
      <c r="F246" s="39">
        <f>VLOOKUP($B246,$B$56:$AI$75,2+A246)</f>
        <v>511</v>
      </c>
      <c r="G246" s="44" t="s">
        <v>274</v>
      </c>
      <c r="H246" s="39">
        <f>VLOOKUP($B246,$B$78:$AI$97,2+A246)</f>
        <v>30.3</v>
      </c>
    </row>
    <row r="247" spans="1:8" ht="21" x14ac:dyDescent="0.25">
      <c r="B247" s="38">
        <v>2</v>
      </c>
      <c r="C247" s="40" t="s">
        <v>242</v>
      </c>
      <c r="D247" s="160">
        <f>VLOOKUP($B247,$B$41:$AI$53,2+A246)</f>
        <v>10</v>
      </c>
      <c r="E247" s="169" t="s">
        <v>255</v>
      </c>
      <c r="F247" s="39">
        <f>VLOOKUP($B247,$B$56:$AI$75,2+A246)</f>
        <v>537</v>
      </c>
      <c r="G247" s="44" t="s">
        <v>275</v>
      </c>
      <c r="H247" s="39">
        <f>VLOOKUP($B247,$B$78:$AI$97,2+A246)</f>
        <v>34.4</v>
      </c>
    </row>
    <row r="248" spans="1:8" ht="21" x14ac:dyDescent="0.25">
      <c r="B248" s="38">
        <v>3</v>
      </c>
      <c r="C248" s="40" t="s">
        <v>243</v>
      </c>
      <c r="D248" s="160">
        <f>VLOOKUP($B248,$B$41:$AI$53,2+A246)</f>
        <v>10</v>
      </c>
      <c r="E248" s="169" t="s">
        <v>256</v>
      </c>
      <c r="F248" s="39">
        <f>VLOOKUP($B248,$B$56:$AI$75,2+A246)</f>
        <v>541</v>
      </c>
      <c r="G248" s="44" t="s">
        <v>276</v>
      </c>
      <c r="H248" s="39">
        <f>VLOOKUP($B248,$B$78:$AI$97,2+A246)</f>
        <v>37.4</v>
      </c>
    </row>
    <row r="249" spans="1:8" ht="21" x14ac:dyDescent="0.25">
      <c r="B249" s="38">
        <v>4</v>
      </c>
      <c r="C249" s="40" t="s">
        <v>244</v>
      </c>
      <c r="D249" s="160">
        <f>VLOOKUP($B249,$B$41:$AI$53,2+A246)</f>
        <v>10</v>
      </c>
      <c r="E249" s="169" t="s">
        <v>257</v>
      </c>
      <c r="F249" s="39">
        <f>VLOOKUP($B249,$B$56:$AI$75,2+A246)</f>
        <v>545</v>
      </c>
      <c r="G249" s="44" t="s">
        <v>277</v>
      </c>
      <c r="H249" s="39">
        <f>VLOOKUP($B249,$B$78:$AI$97,2+A246)</f>
        <v>41.4</v>
      </c>
    </row>
    <row r="250" spans="1:8" ht="21" x14ac:dyDescent="0.25">
      <c r="B250" s="38">
        <v>5</v>
      </c>
      <c r="C250" s="40" t="s">
        <v>245</v>
      </c>
      <c r="D250" s="160">
        <f>VLOOKUP($B250,$B$41:$AI$53,2+A246)</f>
        <v>10</v>
      </c>
      <c r="E250" s="169" t="s">
        <v>258</v>
      </c>
      <c r="F250" s="39">
        <f>VLOOKUP($B250,$B$56:$AI$75,2+A246)</f>
        <v>525</v>
      </c>
      <c r="G250" s="44" t="s">
        <v>278</v>
      </c>
      <c r="H250" s="39">
        <f>VLOOKUP($B250,$B$78:$AI$97,2+A246)</f>
        <v>48.376545</v>
      </c>
    </row>
    <row r="251" spans="1:8" ht="21" x14ac:dyDescent="0.25">
      <c r="B251" s="38">
        <v>6</v>
      </c>
      <c r="C251" s="40" t="s">
        <v>246</v>
      </c>
      <c r="D251" s="160">
        <f>VLOOKUP($B251,$B$41:$AI$53,2+A246)</f>
        <v>10</v>
      </c>
      <c r="E251" s="169" t="s">
        <v>259</v>
      </c>
      <c r="F251" s="39">
        <f>VLOOKUP($B251,$B$56:$AI$75,2+A246)</f>
        <v>589</v>
      </c>
      <c r="G251" s="44" t="s">
        <v>279</v>
      </c>
      <c r="H251" s="39">
        <f>VLOOKUP($B251,$B$78:$AI$97,2+A246)</f>
        <v>55.324840999999999</v>
      </c>
    </row>
    <row r="252" spans="1:8" ht="21" x14ac:dyDescent="0.25">
      <c r="B252" s="38">
        <v>7</v>
      </c>
      <c r="C252" s="40" t="s">
        <v>247</v>
      </c>
      <c r="D252" s="160">
        <f>VLOOKUP($B252,$B$41:$AI$53,2+A246)</f>
        <v>10</v>
      </c>
      <c r="E252" s="169" t="s">
        <v>260</v>
      </c>
      <c r="F252" s="39">
        <f>VLOOKUP($B252,$B$56:$AI$75,2+A246)</f>
        <v>589</v>
      </c>
      <c r="G252" s="44" t="s">
        <v>280</v>
      </c>
      <c r="H252" s="39">
        <f>VLOOKUP($B252,$B$78:$AI$97,2+A246)</f>
        <v>61.8</v>
      </c>
    </row>
    <row r="253" spans="1:8" ht="21" x14ac:dyDescent="0.25">
      <c r="B253" s="38">
        <v>8</v>
      </c>
      <c r="C253" s="40" t="s">
        <v>248</v>
      </c>
      <c r="D253" s="160">
        <f>VLOOKUP($B253,$B$41:$AI$53,2+A246)</f>
        <v>10</v>
      </c>
      <c r="E253" s="169" t="s">
        <v>261</v>
      </c>
      <c r="F253" s="39">
        <f>VLOOKUP($B253,$B$56:$AI$75,2+A246)</f>
        <v>589</v>
      </c>
      <c r="G253" s="44" t="s">
        <v>281</v>
      </c>
      <c r="H253" s="39">
        <f>VLOOKUP($B253,$B$78:$AI$97,2+A246)</f>
        <v>67.7</v>
      </c>
    </row>
    <row r="254" spans="1:8" ht="21" x14ac:dyDescent="0.25">
      <c r="B254" s="38">
        <v>9</v>
      </c>
      <c r="C254" s="40" t="s">
        <v>249</v>
      </c>
      <c r="D254" s="160">
        <f>VLOOKUP($B254,$B$41:$AI$53,2+A246)</f>
        <v>10</v>
      </c>
      <c r="E254" s="169" t="s">
        <v>262</v>
      </c>
      <c r="F254" s="39">
        <f>VLOOKUP($B254,$B$56:$AI$75,2+A246)</f>
        <v>589</v>
      </c>
      <c r="G254" s="44" t="s">
        <v>282</v>
      </c>
      <c r="H254" s="39">
        <f>VLOOKUP($B254,$B$78:$AI$97,2+A246)</f>
        <v>64.046829510000009</v>
      </c>
    </row>
    <row r="255" spans="1:8" ht="21" x14ac:dyDescent="0.25">
      <c r="B255" s="38">
        <v>10</v>
      </c>
      <c r="C255" s="40" t="s">
        <v>250</v>
      </c>
      <c r="D255" s="160">
        <f>VLOOKUP($B255,$B$41:$AI$53,2+A246)</f>
        <v>10</v>
      </c>
      <c r="E255" s="169" t="s">
        <v>263</v>
      </c>
      <c r="F255" s="39">
        <f>VLOOKUP($B255,$B$56:$AI$75,2+A246)</f>
        <v>589</v>
      </c>
      <c r="G255" s="44" t="s">
        <v>283</v>
      </c>
      <c r="H255" s="39">
        <f>VLOOKUP($B255,$B$78:$AI$97,2+A246)</f>
        <v>61.084000000000003</v>
      </c>
    </row>
    <row r="256" spans="1:8" ht="21" x14ac:dyDescent="0.25">
      <c r="B256" s="38">
        <v>11</v>
      </c>
      <c r="C256" s="40" t="s">
        <v>251</v>
      </c>
      <c r="D256" s="160">
        <f>VLOOKUP($B256,$B$41:$AI$53,2+A246)</f>
        <v>10</v>
      </c>
      <c r="E256" s="169" t="s">
        <v>264</v>
      </c>
      <c r="F256" s="39">
        <f>VLOOKUP($B256,$B$56:$AI$75,2+A246)</f>
        <v>589</v>
      </c>
      <c r="G256" s="44" t="s">
        <v>284</v>
      </c>
      <c r="H256" s="39">
        <f>VLOOKUP($B256,$B$78:$AI$97,2+A246)</f>
        <v>62.804156200000001</v>
      </c>
    </row>
    <row r="257" spans="1:8" ht="21" x14ac:dyDescent="0.25">
      <c r="B257" s="38">
        <v>12</v>
      </c>
      <c r="C257" s="40" t="s">
        <v>252</v>
      </c>
      <c r="D257" s="160">
        <f>VLOOKUP($B257,$B$41:$AI$53,2+A246)</f>
        <v>9</v>
      </c>
      <c r="E257" s="169" t="s">
        <v>265</v>
      </c>
      <c r="F257" s="39">
        <f>VLOOKUP($B257,$B$56:$AI$75,2+A246)</f>
        <v>573</v>
      </c>
      <c r="G257" s="44" t="s">
        <v>285</v>
      </c>
      <c r="H257" s="39">
        <f>VLOOKUP($B257,$B$78:$AI$97,2+A246)</f>
        <v>64.248910219999999</v>
      </c>
    </row>
    <row r="258" spans="1:8" ht="21" x14ac:dyDescent="0.25">
      <c r="B258" s="38">
        <v>13</v>
      </c>
      <c r="C258" s="41" t="s">
        <v>253</v>
      </c>
      <c r="D258" s="160">
        <f>VLOOKUP($B258,$B$41:$AI$53,2+A246)</f>
        <v>10</v>
      </c>
      <c r="E258" s="169" t="s">
        <v>266</v>
      </c>
      <c r="F258" s="39">
        <f>VLOOKUP($B258,$B$56:$AI$75,2+A246)</f>
        <v>583</v>
      </c>
      <c r="G258" s="44" t="s">
        <v>286</v>
      </c>
      <c r="H258" s="39">
        <f>VLOOKUP($B258,$B$78:$AI$97,2+A246)</f>
        <v>68.438186670000007</v>
      </c>
    </row>
    <row r="259" spans="1:8" ht="21" x14ac:dyDescent="0.25">
      <c r="B259" s="38">
        <v>14</v>
      </c>
      <c r="E259" s="169" t="s">
        <v>267</v>
      </c>
      <c r="F259" s="39">
        <f>VLOOKUP($B259,$B$56:$AI$75,2+A246)</f>
        <v>583</v>
      </c>
      <c r="G259" s="44" t="s">
        <v>287</v>
      </c>
      <c r="H259" s="39">
        <f>VLOOKUP($B259,$B$78:$AI$97,2+A246)</f>
        <v>71.434982290000008</v>
      </c>
    </row>
    <row r="260" spans="1:8" ht="21" x14ac:dyDescent="0.25">
      <c r="B260" s="38">
        <v>15</v>
      </c>
      <c r="E260" s="169" t="s">
        <v>268</v>
      </c>
      <c r="F260" s="39">
        <f>VLOOKUP($B260,$B$56:$AI$75,2+A246)</f>
        <v>596</v>
      </c>
      <c r="G260" s="44" t="s">
        <v>288</v>
      </c>
      <c r="H260" s="39">
        <f>VLOOKUP($B260,$B$78:$AI$97,2+A246)</f>
        <v>73.857640290000006</v>
      </c>
    </row>
    <row r="261" spans="1:8" ht="21" x14ac:dyDescent="0.25">
      <c r="B261" s="38">
        <v>16</v>
      </c>
      <c r="E261" s="169" t="s">
        <v>269</v>
      </c>
      <c r="F261" s="39">
        <f>VLOOKUP($B261,$B$56:$AI$75,2+A246)</f>
        <v>596</v>
      </c>
      <c r="G261" s="44" t="s">
        <v>289</v>
      </c>
      <c r="H261" s="39">
        <f>VLOOKUP($B261,$B$78:$AI$97,2+A246)</f>
        <v>68.927253440000001</v>
      </c>
    </row>
    <row r="262" spans="1:8" ht="21" x14ac:dyDescent="0.25">
      <c r="B262" s="38">
        <v>17</v>
      </c>
      <c r="E262" s="169" t="s">
        <v>270</v>
      </c>
      <c r="F262" s="39">
        <f>VLOOKUP($B262,$B$56:$AI$75,2+A246)</f>
        <v>596</v>
      </c>
      <c r="G262" s="44" t="s">
        <v>290</v>
      </c>
      <c r="H262" s="39">
        <f>VLOOKUP($B262,$B$78:$AI$97,2+A246)</f>
        <v>69.950584459999988</v>
      </c>
    </row>
    <row r="263" spans="1:8" x14ac:dyDescent="0.25">
      <c r="B263" s="38">
        <v>18</v>
      </c>
      <c r="E263" s="169" t="s">
        <v>271</v>
      </c>
      <c r="F263" s="39">
        <f>VLOOKUP($B263,$B$56:$AI$75,2+A246)</f>
        <v>532</v>
      </c>
      <c r="G263" s="44" t="s">
        <v>291</v>
      </c>
      <c r="H263" s="39">
        <f>VLOOKUP($B263,$B$78:$AI$97,2+A246)</f>
        <v>71.286100349999998</v>
      </c>
    </row>
    <row r="264" spans="1:8" ht="21" x14ac:dyDescent="0.25">
      <c r="B264" s="38">
        <v>19</v>
      </c>
      <c r="E264" s="170" t="s">
        <v>272</v>
      </c>
      <c r="F264" s="39">
        <f>VLOOKUP($B264,$B$56:$AI$75,2+A246)</f>
        <v>532</v>
      </c>
      <c r="G264" s="44" t="s">
        <v>292</v>
      </c>
      <c r="H264" s="39">
        <f>VLOOKUP($B264,$B$78:$AI$97,2+A246)</f>
        <v>62.22527719</v>
      </c>
    </row>
    <row r="265" spans="1:8" x14ac:dyDescent="0.25">
      <c r="B265" s="38">
        <v>20</v>
      </c>
      <c r="E265" s="171" t="s">
        <v>359</v>
      </c>
      <c r="F265" s="39">
        <f>VLOOKUP($B265,$B$56:$AI$75,2+A246)</f>
        <v>591</v>
      </c>
      <c r="G265" s="45" t="s">
        <v>293</v>
      </c>
      <c r="H265" s="39">
        <f>VLOOKUP($B265,$B$78:$AI$97,2+A246)</f>
        <v>60.249332639999999</v>
      </c>
    </row>
    <row r="266" spans="1:8" ht="21" x14ac:dyDescent="0.25">
      <c r="A266" s="39">
        <v>9</v>
      </c>
      <c r="B266" s="38">
        <v>1</v>
      </c>
      <c r="C266" s="40" t="s">
        <v>241</v>
      </c>
      <c r="D266" s="160">
        <f>VLOOKUP($B266,$B$41:$AI$53,2+A266)</f>
        <v>13</v>
      </c>
      <c r="E266" s="169" t="s">
        <v>254</v>
      </c>
      <c r="F266" s="39">
        <f>VLOOKUP($B266,$B$56:$AI$75,2+A266)</f>
        <v>652</v>
      </c>
      <c r="G266" s="44" t="s">
        <v>274</v>
      </c>
      <c r="H266" s="39">
        <f>VLOOKUP($B266,$B$78:$AI$97,2+A266)</f>
        <v>32.5</v>
      </c>
    </row>
    <row r="267" spans="1:8" ht="21" x14ac:dyDescent="0.25">
      <c r="B267" s="38">
        <v>2</v>
      </c>
      <c r="C267" s="40" t="s">
        <v>242</v>
      </c>
      <c r="D267" s="160">
        <f>VLOOKUP($B267,$B$41:$AI$53,2+A266)</f>
        <v>13</v>
      </c>
      <c r="E267" s="169" t="s">
        <v>255</v>
      </c>
      <c r="F267" s="39">
        <f>VLOOKUP($B267,$B$56:$AI$75,2+A266)</f>
        <v>802</v>
      </c>
      <c r="G267" s="44" t="s">
        <v>275</v>
      </c>
      <c r="H267" s="39">
        <f>VLOOKUP($B267,$B$78:$AI$97,2+A266)</f>
        <v>38.799999999999997</v>
      </c>
    </row>
    <row r="268" spans="1:8" ht="21" x14ac:dyDescent="0.25">
      <c r="B268" s="38">
        <v>3</v>
      </c>
      <c r="C268" s="40" t="s">
        <v>243</v>
      </c>
      <c r="D268" s="160">
        <f>VLOOKUP($B268,$B$41:$AI$53,2+A266)</f>
        <v>13</v>
      </c>
      <c r="E268" s="169" t="s">
        <v>256</v>
      </c>
      <c r="F268" s="39">
        <f>VLOOKUP($B268,$B$56:$AI$75,2+A266)</f>
        <v>802</v>
      </c>
      <c r="G268" s="44" t="s">
        <v>276</v>
      </c>
      <c r="H268" s="39">
        <f>VLOOKUP($B268,$B$78:$AI$97,2+A266)</f>
        <v>49.3</v>
      </c>
    </row>
    <row r="269" spans="1:8" ht="21" x14ac:dyDescent="0.25">
      <c r="B269" s="38">
        <v>4</v>
      </c>
      <c r="C269" s="40" t="s">
        <v>244</v>
      </c>
      <c r="D269" s="160">
        <f>VLOOKUP($B269,$B$41:$AI$53,2+A266)</f>
        <v>13</v>
      </c>
      <c r="E269" s="169" t="s">
        <v>257</v>
      </c>
      <c r="F269" s="39">
        <f>VLOOKUP($B269,$B$56:$AI$75,2+A266)</f>
        <v>784</v>
      </c>
      <c r="G269" s="44" t="s">
        <v>277</v>
      </c>
      <c r="H269" s="39">
        <f>VLOOKUP($B269,$B$78:$AI$97,2+A266)</f>
        <v>60.6</v>
      </c>
    </row>
    <row r="270" spans="1:8" ht="21" x14ac:dyDescent="0.25">
      <c r="B270" s="38">
        <v>5</v>
      </c>
      <c r="C270" s="40" t="s">
        <v>245</v>
      </c>
      <c r="D270" s="160">
        <f>VLOOKUP($B270,$B$41:$AI$53,2+A266)</f>
        <v>13</v>
      </c>
      <c r="E270" s="169" t="s">
        <v>258</v>
      </c>
      <c r="F270" s="39">
        <f>VLOOKUP($B270,$B$56:$AI$75,2+A266)</f>
        <v>792</v>
      </c>
      <c r="G270" s="44" t="s">
        <v>278</v>
      </c>
      <c r="H270" s="39">
        <f>VLOOKUP($B270,$B$78:$AI$97,2+A266)</f>
        <v>70.462733999999998</v>
      </c>
    </row>
    <row r="271" spans="1:8" ht="21" x14ac:dyDescent="0.25">
      <c r="B271" s="38">
        <v>6</v>
      </c>
      <c r="C271" s="40" t="s">
        <v>246</v>
      </c>
      <c r="D271" s="160">
        <f>VLOOKUP($B271,$B$41:$AI$53,2+A266)</f>
        <v>12</v>
      </c>
      <c r="E271" s="169" t="s">
        <v>259</v>
      </c>
      <c r="F271" s="39">
        <f>VLOOKUP($B271,$B$56:$AI$75,2+A266)</f>
        <v>792</v>
      </c>
      <c r="G271" s="44" t="s">
        <v>279</v>
      </c>
      <c r="H271" s="39">
        <f>VLOOKUP($B271,$B$78:$AI$97,2+A266)</f>
        <v>78.409749000000005</v>
      </c>
    </row>
    <row r="272" spans="1:8" ht="21" x14ac:dyDescent="0.25">
      <c r="B272" s="38">
        <v>7</v>
      </c>
      <c r="C272" s="40" t="s">
        <v>247</v>
      </c>
      <c r="D272" s="160">
        <f>VLOOKUP($B272,$B$41:$AI$53,2+A266)</f>
        <v>12</v>
      </c>
      <c r="E272" s="169" t="s">
        <v>260</v>
      </c>
      <c r="F272" s="39">
        <f>VLOOKUP($B272,$B$56:$AI$75,2+A266)</f>
        <v>792</v>
      </c>
      <c r="G272" s="44" t="s">
        <v>280</v>
      </c>
      <c r="H272" s="39">
        <f>VLOOKUP($B272,$B$78:$AI$97,2+A266)</f>
        <v>79</v>
      </c>
    </row>
    <row r="273" spans="1:8" ht="21" x14ac:dyDescent="0.25">
      <c r="B273" s="38">
        <v>8</v>
      </c>
      <c r="C273" s="40" t="s">
        <v>248</v>
      </c>
      <c r="D273" s="160">
        <f>VLOOKUP($B273,$B$41:$AI$53,2+A266)</f>
        <v>12</v>
      </c>
      <c r="E273" s="169" t="s">
        <v>261</v>
      </c>
      <c r="F273" s="39">
        <f>VLOOKUP($B273,$B$56:$AI$75,2+A266)</f>
        <v>792</v>
      </c>
      <c r="G273" s="44" t="s">
        <v>281</v>
      </c>
      <c r="H273" s="39">
        <f>VLOOKUP($B273,$B$78:$AI$97,2+A266)</f>
        <v>81.900000000000006</v>
      </c>
    </row>
    <row r="274" spans="1:8" ht="21" x14ac:dyDescent="0.25">
      <c r="B274" s="38">
        <v>9</v>
      </c>
      <c r="C274" s="40" t="s">
        <v>249</v>
      </c>
      <c r="D274" s="160">
        <f>VLOOKUP($B274,$B$41:$AI$53,2+A266)</f>
        <v>12</v>
      </c>
      <c r="E274" s="169" t="s">
        <v>262</v>
      </c>
      <c r="F274" s="39">
        <f>VLOOKUP($B274,$B$56:$AI$75,2+A266)</f>
        <v>792</v>
      </c>
      <c r="G274" s="44" t="s">
        <v>282</v>
      </c>
      <c r="H274" s="39">
        <f>VLOOKUP($B274,$B$78:$AI$97,2+A266)</f>
        <v>72.42543323000001</v>
      </c>
    </row>
    <row r="275" spans="1:8" ht="21" x14ac:dyDescent="0.25">
      <c r="B275" s="38">
        <v>10</v>
      </c>
      <c r="C275" s="40" t="s">
        <v>250</v>
      </c>
      <c r="D275" s="160">
        <f>VLOOKUP($B275,$B$41:$AI$53,2+A266)</f>
        <v>12</v>
      </c>
      <c r="E275" s="169" t="s">
        <v>263</v>
      </c>
      <c r="F275" s="39">
        <f>VLOOKUP($B275,$B$56:$AI$75,2+A266)</f>
        <v>792</v>
      </c>
      <c r="G275" s="44" t="s">
        <v>283</v>
      </c>
      <c r="H275" s="39">
        <f>VLOOKUP($B275,$B$78:$AI$97,2+A266)</f>
        <v>68.153999999999996</v>
      </c>
    </row>
    <row r="276" spans="1:8" ht="21" x14ac:dyDescent="0.25">
      <c r="B276" s="38">
        <v>11</v>
      </c>
      <c r="C276" s="40" t="s">
        <v>251</v>
      </c>
      <c r="D276" s="160">
        <f>VLOOKUP($B276,$B$41:$AI$53,2+A266)</f>
        <v>12</v>
      </c>
      <c r="E276" s="169" t="s">
        <v>264</v>
      </c>
      <c r="F276" s="39">
        <f>VLOOKUP($B276,$B$56:$AI$75,2+A266)</f>
        <v>792</v>
      </c>
      <c r="G276" s="44" t="s">
        <v>284</v>
      </c>
      <c r="H276" s="39">
        <f>VLOOKUP($B276,$B$78:$AI$97,2+A266)</f>
        <v>69.309847700000006</v>
      </c>
    </row>
    <row r="277" spans="1:8" ht="21" x14ac:dyDescent="0.25">
      <c r="B277" s="38">
        <v>12</v>
      </c>
      <c r="C277" s="40" t="s">
        <v>252</v>
      </c>
      <c r="D277" s="160">
        <f>VLOOKUP($B277,$B$41:$AI$53,2+A266)</f>
        <v>12</v>
      </c>
      <c r="E277" s="169" t="s">
        <v>265</v>
      </c>
      <c r="F277" s="39">
        <f>VLOOKUP($B277,$B$56:$AI$75,2+A266)</f>
        <v>792</v>
      </c>
      <c r="G277" s="44" t="s">
        <v>285</v>
      </c>
      <c r="H277" s="39">
        <f>VLOOKUP($B277,$B$78:$AI$97,2+A266)</f>
        <v>71.019898639999994</v>
      </c>
    </row>
    <row r="278" spans="1:8" ht="21" x14ac:dyDescent="0.25">
      <c r="B278" s="38">
        <v>13</v>
      </c>
      <c r="C278" s="41" t="s">
        <v>253</v>
      </c>
      <c r="D278" s="160">
        <f>VLOOKUP($B278,$B$41:$AI$53,2+A266)</f>
        <v>11</v>
      </c>
      <c r="E278" s="169" t="s">
        <v>266</v>
      </c>
      <c r="F278" s="39">
        <f>VLOOKUP($B278,$B$56:$AI$75,2+A266)</f>
        <v>794</v>
      </c>
      <c r="G278" s="44" t="s">
        <v>286</v>
      </c>
      <c r="H278" s="39">
        <f>VLOOKUP($B278,$B$78:$AI$97,2+A266)</f>
        <v>72.604999929999991</v>
      </c>
    </row>
    <row r="279" spans="1:8" ht="21" x14ac:dyDescent="0.25">
      <c r="B279" s="38">
        <v>14</v>
      </c>
      <c r="E279" s="169" t="s">
        <v>267</v>
      </c>
      <c r="F279" s="39">
        <f>VLOOKUP($B279,$B$56:$AI$75,2+A266)</f>
        <v>794</v>
      </c>
      <c r="G279" s="44" t="s">
        <v>287</v>
      </c>
      <c r="H279" s="39">
        <f>VLOOKUP($B279,$B$78:$AI$97,2+A266)</f>
        <v>76.981235420000004</v>
      </c>
    </row>
    <row r="280" spans="1:8" ht="21" x14ac:dyDescent="0.25">
      <c r="B280" s="38">
        <v>15</v>
      </c>
      <c r="E280" s="169" t="s">
        <v>268</v>
      </c>
      <c r="F280" s="39">
        <f>VLOOKUP($B280,$B$56:$AI$75,2+A266)</f>
        <v>774</v>
      </c>
      <c r="G280" s="44" t="s">
        <v>288</v>
      </c>
      <c r="H280" s="39">
        <f>VLOOKUP($B280,$B$78:$AI$97,2+A266)</f>
        <v>77.655781099999999</v>
      </c>
    </row>
    <row r="281" spans="1:8" ht="21" x14ac:dyDescent="0.25">
      <c r="B281" s="38">
        <v>16</v>
      </c>
      <c r="E281" s="169" t="s">
        <v>269</v>
      </c>
      <c r="F281" s="39">
        <f>VLOOKUP($B281,$B$56:$AI$75,2+A266)</f>
        <v>774</v>
      </c>
      <c r="G281" s="44" t="s">
        <v>289</v>
      </c>
      <c r="H281" s="39">
        <f>VLOOKUP($B281,$B$78:$AI$97,2+A266)</f>
        <v>75.278883129999997</v>
      </c>
    </row>
    <row r="282" spans="1:8" ht="21" x14ac:dyDescent="0.25">
      <c r="B282" s="38">
        <v>17</v>
      </c>
      <c r="E282" s="169" t="s">
        <v>270</v>
      </c>
      <c r="F282" s="39">
        <f>VLOOKUP($B282,$B$56:$AI$75,2+A266)</f>
        <v>774</v>
      </c>
      <c r="G282" s="44" t="s">
        <v>290</v>
      </c>
      <c r="H282" s="39">
        <f>VLOOKUP($B282,$B$78:$AI$97,2+A266)</f>
        <v>75.772778799999998</v>
      </c>
    </row>
    <row r="283" spans="1:8" x14ac:dyDescent="0.25">
      <c r="B283" s="38">
        <v>18</v>
      </c>
      <c r="E283" s="169" t="s">
        <v>271</v>
      </c>
      <c r="F283" s="39">
        <f>VLOOKUP($B283,$B$56:$AI$75,2+A266)</f>
        <v>774</v>
      </c>
      <c r="G283" s="44" t="s">
        <v>291</v>
      </c>
      <c r="H283" s="39">
        <f>VLOOKUP($B283,$B$78:$AI$97,2+A266)</f>
        <v>74.342426779999997</v>
      </c>
    </row>
    <row r="284" spans="1:8" ht="21" x14ac:dyDescent="0.25">
      <c r="B284" s="38">
        <v>19</v>
      </c>
      <c r="E284" s="170" t="s">
        <v>272</v>
      </c>
      <c r="F284" s="39">
        <f>VLOOKUP($B284,$B$56:$AI$75,2+A266)</f>
        <v>774</v>
      </c>
      <c r="G284" s="44" t="s">
        <v>292</v>
      </c>
      <c r="H284" s="39">
        <f>VLOOKUP($B284,$B$78:$AI$97,2+A266)</f>
        <v>71.08529304000001</v>
      </c>
    </row>
    <row r="285" spans="1:8" x14ac:dyDescent="0.25">
      <c r="B285" s="38">
        <v>20</v>
      </c>
      <c r="E285" s="171" t="s">
        <v>359</v>
      </c>
      <c r="F285" s="39">
        <f>VLOOKUP($B285,$B$56:$AI$75,2+A266)</f>
        <v>715</v>
      </c>
      <c r="G285" s="45" t="s">
        <v>293</v>
      </c>
      <c r="H285" s="39">
        <f>VLOOKUP($B285,$B$78:$AI$97,2+A266)</f>
        <v>72.059137190000001</v>
      </c>
    </row>
    <row r="286" spans="1:8" ht="21" x14ac:dyDescent="0.25">
      <c r="A286" s="39">
        <v>10</v>
      </c>
      <c r="B286" s="38">
        <v>1</v>
      </c>
      <c r="C286" s="40" t="s">
        <v>241</v>
      </c>
      <c r="D286" s="160">
        <f>VLOOKUP($B286,$B$41:$AI$53,2+A286)</f>
        <v>16</v>
      </c>
      <c r="E286" s="169" t="s">
        <v>254</v>
      </c>
      <c r="F286" s="39">
        <f>VLOOKUP($B286,$B$56:$AI$75,2+A286)</f>
        <v>922</v>
      </c>
      <c r="G286" s="44" t="s">
        <v>274</v>
      </c>
      <c r="H286" s="39">
        <f>VLOOKUP($B286,$B$78:$AI$97,2+A286)</f>
        <v>48.1</v>
      </c>
    </row>
    <row r="287" spans="1:8" ht="21" x14ac:dyDescent="0.25">
      <c r="B287" s="38">
        <v>2</v>
      </c>
      <c r="C287" s="40" t="s">
        <v>242</v>
      </c>
      <c r="D287" s="160">
        <f>VLOOKUP($B287,$B$41:$AI$53,2+A286)</f>
        <v>16</v>
      </c>
      <c r="E287" s="169" t="s">
        <v>255</v>
      </c>
      <c r="F287" s="39">
        <f>VLOOKUP($B287,$B$56:$AI$75,2+A286)</f>
        <v>998</v>
      </c>
      <c r="G287" s="44" t="s">
        <v>275</v>
      </c>
      <c r="H287" s="39">
        <f>VLOOKUP($B287,$B$78:$AI$97,2+A286)</f>
        <v>61.1</v>
      </c>
    </row>
    <row r="288" spans="1:8" ht="21" x14ac:dyDescent="0.25">
      <c r="B288" s="38">
        <v>3</v>
      </c>
      <c r="C288" s="40" t="s">
        <v>243</v>
      </c>
      <c r="D288" s="160">
        <f>VLOOKUP($B288,$B$41:$AI$53,2+A286)</f>
        <v>16</v>
      </c>
      <c r="E288" s="169" t="s">
        <v>256</v>
      </c>
      <c r="F288" s="39">
        <f>VLOOKUP($B288,$B$56:$AI$75,2+A286)</f>
        <v>1129</v>
      </c>
      <c r="G288" s="44" t="s">
        <v>276</v>
      </c>
      <c r="H288" s="39">
        <f>VLOOKUP($B288,$B$78:$AI$97,2+A286)</f>
        <v>65.599999999999994</v>
      </c>
    </row>
    <row r="289" spans="2:8" ht="21" x14ac:dyDescent="0.25">
      <c r="B289" s="38">
        <v>4</v>
      </c>
      <c r="C289" s="40" t="s">
        <v>244</v>
      </c>
      <c r="D289" s="160">
        <f>VLOOKUP($B289,$B$41:$AI$53,2+A286)</f>
        <v>16</v>
      </c>
      <c r="E289" s="169" t="s">
        <v>257</v>
      </c>
      <c r="F289" s="39">
        <f>VLOOKUP($B289,$B$56:$AI$75,2+A286)</f>
        <v>1156</v>
      </c>
      <c r="G289" s="44" t="s">
        <v>277</v>
      </c>
      <c r="H289" s="39">
        <f>VLOOKUP($B289,$B$78:$AI$97,2+A286)</f>
        <v>76.400000000000006</v>
      </c>
    </row>
    <row r="290" spans="2:8" ht="21" x14ac:dyDescent="0.25">
      <c r="B290" s="38">
        <v>5</v>
      </c>
      <c r="C290" s="40" t="s">
        <v>245</v>
      </c>
      <c r="D290" s="160">
        <f>VLOOKUP($B290,$B$41:$AI$53,2+A286)</f>
        <v>16</v>
      </c>
      <c r="E290" s="169" t="s">
        <v>258</v>
      </c>
      <c r="F290" s="39">
        <f>VLOOKUP($B290,$B$56:$AI$75,2+A286)</f>
        <v>1154</v>
      </c>
      <c r="G290" s="44" t="s">
        <v>278</v>
      </c>
      <c r="H290" s="39">
        <f>VLOOKUP($B290,$B$78:$AI$97,2+A286)</f>
        <v>85.590513999999999</v>
      </c>
    </row>
    <row r="291" spans="2:8" ht="21" x14ac:dyDescent="0.25">
      <c r="B291" s="38">
        <v>6</v>
      </c>
      <c r="C291" s="40" t="s">
        <v>246</v>
      </c>
      <c r="D291" s="160">
        <f>VLOOKUP($B291,$B$41:$AI$53,2+A286)</f>
        <v>16</v>
      </c>
      <c r="E291" s="169" t="s">
        <v>259</v>
      </c>
      <c r="F291" s="39">
        <f>VLOOKUP($B291,$B$56:$AI$75,2+A286)</f>
        <v>1184</v>
      </c>
      <c r="G291" s="44" t="s">
        <v>279</v>
      </c>
      <c r="H291" s="39">
        <f>VLOOKUP($B291,$B$78:$AI$97,2+A286)</f>
        <v>93.127587000000005</v>
      </c>
    </row>
    <row r="292" spans="2:8" ht="21" x14ac:dyDescent="0.25">
      <c r="B292" s="38">
        <v>7</v>
      </c>
      <c r="C292" s="40" t="s">
        <v>247</v>
      </c>
      <c r="D292" s="160">
        <f>VLOOKUP($B292,$B$41:$AI$53,2+A286)</f>
        <v>16</v>
      </c>
      <c r="E292" s="169" t="s">
        <v>260</v>
      </c>
      <c r="F292" s="39">
        <f>VLOOKUP($B292,$B$56:$AI$75,2+A286)</f>
        <v>1144</v>
      </c>
      <c r="G292" s="44" t="s">
        <v>280</v>
      </c>
      <c r="H292" s="39">
        <f>VLOOKUP($B292,$B$78:$AI$97,2+A286)</f>
        <v>102.078</v>
      </c>
    </row>
    <row r="293" spans="2:8" ht="21" x14ac:dyDescent="0.25">
      <c r="B293" s="38">
        <v>8</v>
      </c>
      <c r="C293" s="40" t="s">
        <v>248</v>
      </c>
      <c r="D293" s="160">
        <f>VLOOKUP($B293,$B$41:$AI$53,2+A286)</f>
        <v>16</v>
      </c>
      <c r="E293" s="169" t="s">
        <v>261</v>
      </c>
      <c r="F293" s="39">
        <f>VLOOKUP($B293,$B$56:$AI$75,2+A286)</f>
        <v>1144</v>
      </c>
      <c r="G293" s="44" t="s">
        <v>281</v>
      </c>
      <c r="H293" s="39">
        <f>VLOOKUP($B293,$B$78:$AI$97,2+A286)</f>
        <v>110.8</v>
      </c>
    </row>
    <row r="294" spans="2:8" ht="21" x14ac:dyDescent="0.25">
      <c r="B294" s="38">
        <v>9</v>
      </c>
      <c r="C294" s="40" t="s">
        <v>249</v>
      </c>
      <c r="D294" s="160">
        <f>VLOOKUP($B294,$B$41:$AI$53,2+A286)</f>
        <v>16</v>
      </c>
      <c r="E294" s="169" t="s">
        <v>262</v>
      </c>
      <c r="F294" s="39">
        <f>VLOOKUP($B294,$B$56:$AI$75,2+A286)</f>
        <v>1131</v>
      </c>
      <c r="G294" s="44" t="s">
        <v>282</v>
      </c>
      <c r="H294" s="39">
        <f>VLOOKUP($B294,$B$78:$AI$97,2+A286)</f>
        <v>98.192822720000009</v>
      </c>
    </row>
    <row r="295" spans="2:8" ht="21" x14ac:dyDescent="0.25">
      <c r="B295" s="38">
        <v>10</v>
      </c>
      <c r="C295" s="40" t="s">
        <v>250</v>
      </c>
      <c r="D295" s="160">
        <f>VLOOKUP($B295,$B$41:$AI$53,2+A286)</f>
        <v>16</v>
      </c>
      <c r="E295" s="169" t="s">
        <v>263</v>
      </c>
      <c r="F295" s="39">
        <f>VLOOKUP($B295,$B$56:$AI$75,2+A286)</f>
        <v>1078</v>
      </c>
      <c r="G295" s="44" t="s">
        <v>283</v>
      </c>
      <c r="H295" s="39">
        <f>VLOOKUP($B295,$B$78:$AI$97,2+A286)</f>
        <v>96.545000000000002</v>
      </c>
    </row>
    <row r="296" spans="2:8" ht="21" x14ac:dyDescent="0.25">
      <c r="B296" s="38">
        <v>11</v>
      </c>
      <c r="C296" s="40" t="s">
        <v>251</v>
      </c>
      <c r="D296" s="160">
        <f>VLOOKUP($B296,$B$41:$AI$53,2+A286)</f>
        <v>15</v>
      </c>
      <c r="E296" s="169" t="s">
        <v>264</v>
      </c>
      <c r="F296" s="39">
        <f>VLOOKUP($B296,$B$56:$AI$75,2+A286)</f>
        <v>1078</v>
      </c>
      <c r="G296" s="44" t="s">
        <v>284</v>
      </c>
      <c r="H296" s="39">
        <f>VLOOKUP($B296,$B$78:$AI$97,2+A286)</f>
        <v>103.15143218999999</v>
      </c>
    </row>
    <row r="297" spans="2:8" ht="21" x14ac:dyDescent="0.25">
      <c r="B297" s="38">
        <v>12</v>
      </c>
      <c r="C297" s="40" t="s">
        <v>252</v>
      </c>
      <c r="D297" s="160">
        <f>VLOOKUP($B297,$B$41:$AI$53,2+A286)</f>
        <v>15</v>
      </c>
      <c r="E297" s="169" t="s">
        <v>265</v>
      </c>
      <c r="F297" s="39">
        <f>VLOOKUP($B297,$B$56:$AI$75,2+A286)</f>
        <v>1078</v>
      </c>
      <c r="G297" s="44" t="s">
        <v>285</v>
      </c>
      <c r="H297" s="39">
        <f>VLOOKUP($B297,$B$78:$AI$97,2+A286)</f>
        <v>105.91350612000001</v>
      </c>
    </row>
    <row r="298" spans="2:8" ht="21" x14ac:dyDescent="0.25">
      <c r="B298" s="38">
        <v>13</v>
      </c>
      <c r="C298" s="41" t="s">
        <v>253</v>
      </c>
      <c r="D298" s="160">
        <f>VLOOKUP($B298,$B$41:$AI$53,2+A286)</f>
        <v>15</v>
      </c>
      <c r="E298" s="169" t="s">
        <v>266</v>
      </c>
      <c r="F298" s="39">
        <f>VLOOKUP($B298,$B$56:$AI$75,2+A286)</f>
        <v>1078</v>
      </c>
      <c r="G298" s="44" t="s">
        <v>286</v>
      </c>
      <c r="H298" s="39">
        <f>VLOOKUP($B298,$B$78:$AI$97,2+A286)</f>
        <v>110.04182095</v>
      </c>
    </row>
    <row r="299" spans="2:8" ht="21" x14ac:dyDescent="0.25">
      <c r="B299" s="38">
        <v>14</v>
      </c>
      <c r="E299" s="169" t="s">
        <v>267</v>
      </c>
      <c r="F299" s="39">
        <f>VLOOKUP($B299,$B$56:$AI$75,2+A286)</f>
        <v>989</v>
      </c>
      <c r="G299" s="44" t="s">
        <v>287</v>
      </c>
      <c r="H299" s="39">
        <f>VLOOKUP($B299,$B$78:$AI$97,2+A286)</f>
        <v>116.06755667</v>
      </c>
    </row>
    <row r="300" spans="2:8" ht="21" x14ac:dyDescent="0.25">
      <c r="B300" s="38">
        <v>15</v>
      </c>
      <c r="E300" s="169" t="s">
        <v>268</v>
      </c>
      <c r="F300" s="39">
        <f>VLOOKUP($B300,$B$56:$AI$75,2+A286)</f>
        <v>989</v>
      </c>
      <c r="G300" s="44" t="s">
        <v>288</v>
      </c>
      <c r="H300" s="39">
        <f>VLOOKUP($B300,$B$78:$AI$97,2+A286)</f>
        <v>121.12165062999999</v>
      </c>
    </row>
    <row r="301" spans="2:8" ht="21" x14ac:dyDescent="0.25">
      <c r="B301" s="38">
        <v>16</v>
      </c>
      <c r="E301" s="169" t="s">
        <v>269</v>
      </c>
      <c r="F301" s="39">
        <f>VLOOKUP($B301,$B$56:$AI$75,2+A286)</f>
        <v>944</v>
      </c>
      <c r="G301" s="44" t="s">
        <v>289</v>
      </c>
      <c r="H301" s="39">
        <f>VLOOKUP($B301,$B$78:$AI$97,2+A286)</f>
        <v>114.90495559999999</v>
      </c>
    </row>
    <row r="302" spans="2:8" ht="21" x14ac:dyDescent="0.25">
      <c r="B302" s="38">
        <v>17</v>
      </c>
      <c r="E302" s="169" t="s">
        <v>270</v>
      </c>
      <c r="F302" s="39">
        <f>VLOOKUP($B302,$B$56:$AI$75,2+A286)</f>
        <v>944</v>
      </c>
      <c r="G302" s="44" t="s">
        <v>290</v>
      </c>
      <c r="H302" s="39">
        <f>VLOOKUP($B302,$B$78:$AI$97,2+A286)</f>
        <v>117.26248013</v>
      </c>
    </row>
    <row r="303" spans="2:8" x14ac:dyDescent="0.25">
      <c r="B303" s="38">
        <v>18</v>
      </c>
      <c r="E303" s="169" t="s">
        <v>271</v>
      </c>
      <c r="F303" s="39">
        <f>VLOOKUP($B303,$B$56:$AI$75,2+A286)</f>
        <v>956</v>
      </c>
      <c r="G303" s="44" t="s">
        <v>291</v>
      </c>
      <c r="H303" s="39">
        <f>VLOOKUP($B303,$B$78:$AI$97,2+A286)</f>
        <v>117.55705493000001</v>
      </c>
    </row>
    <row r="304" spans="2:8" ht="21" x14ac:dyDescent="0.25">
      <c r="B304" s="38">
        <v>19</v>
      </c>
      <c r="E304" s="170" t="s">
        <v>272</v>
      </c>
      <c r="F304" s="39">
        <f>VLOOKUP($B304,$B$56:$AI$75,2+A286)</f>
        <v>956</v>
      </c>
      <c r="G304" s="44" t="s">
        <v>292</v>
      </c>
      <c r="H304" s="39">
        <f>VLOOKUP($B304,$B$78:$AI$97,2+A286)</f>
        <v>109.29901348</v>
      </c>
    </row>
    <row r="305" spans="1:8" x14ac:dyDescent="0.25">
      <c r="B305" s="38">
        <v>20</v>
      </c>
      <c r="E305" s="171" t="s">
        <v>359</v>
      </c>
      <c r="F305" s="39">
        <f>VLOOKUP($B305,$B$56:$AI$75,2+A286)</f>
        <v>972</v>
      </c>
      <c r="G305" s="45" t="s">
        <v>293</v>
      </c>
      <c r="H305" s="39">
        <f>VLOOKUP($B305,$B$78:$AI$97,2+A286)</f>
        <v>110.13464261</v>
      </c>
    </row>
    <row r="306" spans="1:8" ht="21" x14ac:dyDescent="0.25">
      <c r="A306" s="39">
        <v>11</v>
      </c>
      <c r="B306" s="38">
        <v>1</v>
      </c>
      <c r="C306" s="40" t="s">
        <v>241</v>
      </c>
      <c r="D306" s="160">
        <f>VLOOKUP($B306,$B$41:$AI$53,2+A306)</f>
        <v>10</v>
      </c>
      <c r="E306" s="169" t="s">
        <v>254</v>
      </c>
      <c r="F306" s="39">
        <f>VLOOKUP($B306,$B$56:$AI$75,2+A306)</f>
        <v>238</v>
      </c>
      <c r="G306" s="44" t="s">
        <v>274</v>
      </c>
      <c r="H306" s="39">
        <f>VLOOKUP($B306,$B$78:$AI$97,2+A306)</f>
        <v>14</v>
      </c>
    </row>
    <row r="307" spans="1:8" ht="21" x14ac:dyDescent="0.25">
      <c r="B307" s="38">
        <v>2</v>
      </c>
      <c r="C307" s="40" t="s">
        <v>242</v>
      </c>
      <c r="D307" s="160">
        <f>VLOOKUP($B307,$B$41:$AI$53,2+A306)</f>
        <v>10</v>
      </c>
      <c r="E307" s="169" t="s">
        <v>255</v>
      </c>
      <c r="F307" s="39">
        <f>VLOOKUP($B307,$B$56:$AI$75,2+A306)</f>
        <v>362</v>
      </c>
      <c r="G307" s="44" t="s">
        <v>275</v>
      </c>
      <c r="H307" s="39">
        <f>VLOOKUP($B307,$B$78:$AI$97,2+A306)</f>
        <v>19.2</v>
      </c>
    </row>
    <row r="308" spans="1:8" ht="21" x14ac:dyDescent="0.25">
      <c r="B308" s="38">
        <v>3</v>
      </c>
      <c r="C308" s="40" t="s">
        <v>243</v>
      </c>
      <c r="D308" s="160">
        <f>VLOOKUP($B308,$B$41:$AI$53,2+A306)</f>
        <v>10</v>
      </c>
      <c r="E308" s="169" t="s">
        <v>256</v>
      </c>
      <c r="F308" s="39">
        <f>VLOOKUP($B308,$B$56:$AI$75,2+A306)</f>
        <v>455</v>
      </c>
      <c r="G308" s="44" t="s">
        <v>276</v>
      </c>
      <c r="H308" s="39">
        <f>VLOOKUP($B308,$B$78:$AI$97,2+A306)</f>
        <v>23.9</v>
      </c>
    </row>
    <row r="309" spans="1:8" ht="21" x14ac:dyDescent="0.25">
      <c r="B309" s="38">
        <v>4</v>
      </c>
      <c r="C309" s="40" t="s">
        <v>244</v>
      </c>
      <c r="D309" s="160">
        <f>VLOOKUP($B309,$B$41:$AI$53,2+A306)</f>
        <v>10</v>
      </c>
      <c r="E309" s="169" t="s">
        <v>257</v>
      </c>
      <c r="F309" s="39">
        <f>VLOOKUP($B309,$B$56:$AI$75,2+A306)</f>
        <v>529</v>
      </c>
      <c r="G309" s="44" t="s">
        <v>277</v>
      </c>
      <c r="H309" s="39">
        <f>VLOOKUP($B309,$B$78:$AI$97,2+A306)</f>
        <v>28.5</v>
      </c>
    </row>
    <row r="310" spans="1:8" ht="21" x14ac:dyDescent="0.25">
      <c r="B310" s="38">
        <v>5</v>
      </c>
      <c r="C310" s="40" t="s">
        <v>245</v>
      </c>
      <c r="D310" s="160">
        <f>VLOOKUP($B310,$B$41:$AI$53,2+A306)</f>
        <v>10</v>
      </c>
      <c r="E310" s="169" t="s">
        <v>258</v>
      </c>
      <c r="F310" s="39">
        <f>VLOOKUP($B310,$B$56:$AI$75,2+A306)</f>
        <v>649</v>
      </c>
      <c r="G310" s="44" t="s">
        <v>278</v>
      </c>
      <c r="H310" s="39">
        <f>VLOOKUP($B310,$B$78:$AI$97,2+A306)</f>
        <v>34.983139999999999</v>
      </c>
    </row>
    <row r="311" spans="1:8" ht="21" x14ac:dyDescent="0.25">
      <c r="B311" s="38">
        <v>6</v>
      </c>
      <c r="C311" s="40" t="s">
        <v>246</v>
      </c>
      <c r="D311" s="160">
        <f>VLOOKUP($B311,$B$41:$AI$53,2+A306)</f>
        <v>10</v>
      </c>
      <c r="E311" s="169" t="s">
        <v>259</v>
      </c>
      <c r="F311" s="39">
        <f>VLOOKUP($B311,$B$56:$AI$75,2+A306)</f>
        <v>618</v>
      </c>
      <c r="G311" s="44" t="s">
        <v>279</v>
      </c>
      <c r="H311" s="39">
        <f>VLOOKUP($B311,$B$78:$AI$97,2+A306)</f>
        <v>40.913559999999997</v>
      </c>
    </row>
    <row r="312" spans="1:8" ht="21" x14ac:dyDescent="0.25">
      <c r="B312" s="38">
        <v>7</v>
      </c>
      <c r="C312" s="40" t="s">
        <v>247</v>
      </c>
      <c r="D312" s="160">
        <f>VLOOKUP($B312,$B$41:$AI$53,2+A306)</f>
        <v>10</v>
      </c>
      <c r="E312" s="169" t="s">
        <v>260</v>
      </c>
      <c r="F312" s="39">
        <f>VLOOKUP($B312,$B$56:$AI$75,2+A306)</f>
        <v>584</v>
      </c>
      <c r="G312" s="44" t="s">
        <v>280</v>
      </c>
      <c r="H312" s="39">
        <f>VLOOKUP($B312,$B$78:$AI$97,2+A306)</f>
        <v>45.9</v>
      </c>
    </row>
    <row r="313" spans="1:8" ht="21" x14ac:dyDescent="0.25">
      <c r="B313" s="38">
        <v>8</v>
      </c>
      <c r="C313" s="40" t="s">
        <v>248</v>
      </c>
      <c r="D313" s="160">
        <f>VLOOKUP($B313,$B$41:$AI$53,2+A306)</f>
        <v>10</v>
      </c>
      <c r="E313" s="169" t="s">
        <v>261</v>
      </c>
      <c r="F313" s="39">
        <f>VLOOKUP($B313,$B$56:$AI$75,2+A306)</f>
        <v>584</v>
      </c>
      <c r="G313" s="44" t="s">
        <v>281</v>
      </c>
      <c r="H313" s="39">
        <f>VLOOKUP($B313,$B$78:$AI$97,2+A306)</f>
        <v>48.7</v>
      </c>
    </row>
    <row r="314" spans="1:8" ht="21" x14ac:dyDescent="0.25">
      <c r="B314" s="38">
        <v>9</v>
      </c>
      <c r="C314" s="40" t="s">
        <v>249</v>
      </c>
      <c r="D314" s="160">
        <f>VLOOKUP($B314,$B$41:$AI$53,2+A306)</f>
        <v>10</v>
      </c>
      <c r="E314" s="169" t="s">
        <v>262</v>
      </c>
      <c r="F314" s="39">
        <f>VLOOKUP($B314,$B$56:$AI$75,2+A306)</f>
        <v>584</v>
      </c>
      <c r="G314" s="44" t="s">
        <v>282</v>
      </c>
      <c r="H314" s="39">
        <f>VLOOKUP($B314,$B$78:$AI$97,2+A306)</f>
        <v>43.577658289999995</v>
      </c>
    </row>
    <row r="315" spans="1:8" ht="21" x14ac:dyDescent="0.25">
      <c r="B315" s="38">
        <v>10</v>
      </c>
      <c r="C315" s="40" t="s">
        <v>250</v>
      </c>
      <c r="D315" s="160">
        <f>VLOOKUP($B315,$B$41:$AI$53,2+A306)</f>
        <v>10</v>
      </c>
      <c r="E315" s="169" t="s">
        <v>263</v>
      </c>
      <c r="F315" s="39">
        <f>VLOOKUP($B315,$B$56:$AI$75,2+A306)</f>
        <v>579</v>
      </c>
      <c r="G315" s="44" t="s">
        <v>283</v>
      </c>
      <c r="H315" s="39">
        <f>VLOOKUP($B315,$B$78:$AI$97,2+A306)</f>
        <v>43.055</v>
      </c>
    </row>
    <row r="316" spans="1:8" ht="21" x14ac:dyDescent="0.25">
      <c r="B316" s="38">
        <v>11</v>
      </c>
      <c r="C316" s="40" t="s">
        <v>251</v>
      </c>
      <c r="D316" s="160">
        <f>VLOOKUP($B316,$B$41:$AI$53,2+A306)</f>
        <v>10</v>
      </c>
      <c r="E316" s="169" t="s">
        <v>264</v>
      </c>
      <c r="F316" s="39">
        <f>VLOOKUP($B316,$B$56:$AI$75,2+A306)</f>
        <v>579</v>
      </c>
      <c r="G316" s="44" t="s">
        <v>284</v>
      </c>
      <c r="H316" s="39">
        <f>VLOOKUP($B316,$B$78:$AI$97,2+A306)</f>
        <v>44.925263059999999</v>
      </c>
    </row>
    <row r="317" spans="1:8" ht="21" x14ac:dyDescent="0.25">
      <c r="B317" s="38">
        <v>12</v>
      </c>
      <c r="C317" s="40" t="s">
        <v>252</v>
      </c>
      <c r="D317" s="160">
        <f>VLOOKUP($B317,$B$41:$AI$53,2+A306)</f>
        <v>10</v>
      </c>
      <c r="E317" s="169" t="s">
        <v>265</v>
      </c>
      <c r="F317" s="39">
        <f>VLOOKUP($B317,$B$56:$AI$75,2+A306)</f>
        <v>579</v>
      </c>
      <c r="G317" s="44" t="s">
        <v>285</v>
      </c>
      <c r="H317" s="39">
        <f>VLOOKUP($B317,$B$78:$AI$97,2+A306)</f>
        <v>47.972306659999994</v>
      </c>
    </row>
    <row r="318" spans="1:8" ht="21" x14ac:dyDescent="0.25">
      <c r="B318" s="38">
        <v>13</v>
      </c>
      <c r="C318" s="41" t="s">
        <v>253</v>
      </c>
      <c r="D318" s="160">
        <f>VLOOKUP($B318,$B$41:$AI$53,2+A306)</f>
        <v>10</v>
      </c>
      <c r="E318" s="169" t="s">
        <v>266</v>
      </c>
      <c r="F318" s="39">
        <f>VLOOKUP($B318,$B$56:$AI$75,2+A306)</f>
        <v>579</v>
      </c>
      <c r="G318" s="44" t="s">
        <v>286</v>
      </c>
      <c r="H318" s="39">
        <f>VLOOKUP($B318,$B$78:$AI$97,2+A306)</f>
        <v>49.439403599999999</v>
      </c>
    </row>
    <row r="319" spans="1:8" ht="21" x14ac:dyDescent="0.25">
      <c r="B319" s="38">
        <v>14</v>
      </c>
      <c r="E319" s="169" t="s">
        <v>267</v>
      </c>
      <c r="F319" s="39">
        <f>VLOOKUP($B319,$B$56:$AI$75,2+A306)</f>
        <v>579</v>
      </c>
      <c r="G319" s="44" t="s">
        <v>287</v>
      </c>
      <c r="H319" s="39">
        <f>VLOOKUP($B319,$B$78:$AI$97,2+A306)</f>
        <v>51.310795770000006</v>
      </c>
    </row>
    <row r="320" spans="1:8" ht="21" x14ac:dyDescent="0.25">
      <c r="B320" s="38">
        <v>15</v>
      </c>
      <c r="E320" s="169" t="s">
        <v>268</v>
      </c>
      <c r="F320" s="39">
        <f>VLOOKUP($B320,$B$56:$AI$75,2+A306)</f>
        <v>579</v>
      </c>
      <c r="G320" s="44" t="s">
        <v>288</v>
      </c>
      <c r="H320" s="39">
        <f>VLOOKUP($B320,$B$78:$AI$97,2+A306)</f>
        <v>54.15613819</v>
      </c>
    </row>
    <row r="321" spans="1:8" ht="21" x14ac:dyDescent="0.25">
      <c r="B321" s="38">
        <v>16</v>
      </c>
      <c r="E321" s="169" t="s">
        <v>269</v>
      </c>
      <c r="F321" s="39">
        <f>VLOOKUP($B321,$B$56:$AI$75,2+A306)</f>
        <v>579</v>
      </c>
      <c r="G321" s="44" t="s">
        <v>289</v>
      </c>
      <c r="H321" s="39">
        <f>VLOOKUP($B321,$B$78:$AI$97,2+A306)</f>
        <v>49.836821549999996</v>
      </c>
    </row>
    <row r="322" spans="1:8" ht="21" x14ac:dyDescent="0.25">
      <c r="B322" s="38">
        <v>17</v>
      </c>
      <c r="E322" s="169" t="s">
        <v>270</v>
      </c>
      <c r="F322" s="39">
        <f>VLOOKUP($B322,$B$56:$AI$75,2+A306)</f>
        <v>579</v>
      </c>
      <c r="G322" s="44" t="s">
        <v>290</v>
      </c>
      <c r="H322" s="39">
        <f>VLOOKUP($B322,$B$78:$AI$97,2+A306)</f>
        <v>51.364711590000006</v>
      </c>
    </row>
    <row r="323" spans="1:8" x14ac:dyDescent="0.25">
      <c r="B323" s="38">
        <v>18</v>
      </c>
      <c r="E323" s="169" t="s">
        <v>271</v>
      </c>
      <c r="F323" s="39">
        <f>VLOOKUP($B323,$B$56:$AI$75,2+A306)</f>
        <v>579</v>
      </c>
      <c r="G323" s="44" t="s">
        <v>291</v>
      </c>
      <c r="H323" s="39">
        <f>VLOOKUP($B323,$B$78:$AI$97,2+A306)</f>
        <v>52.632388380000002</v>
      </c>
    </row>
    <row r="324" spans="1:8" ht="21" x14ac:dyDescent="0.25">
      <c r="B324" s="38">
        <v>19</v>
      </c>
      <c r="E324" s="170" t="s">
        <v>272</v>
      </c>
      <c r="F324" s="39">
        <f>VLOOKUP($B324,$B$56:$AI$75,2+A306)</f>
        <v>579</v>
      </c>
      <c r="G324" s="44" t="s">
        <v>292</v>
      </c>
      <c r="H324" s="39">
        <f>VLOOKUP($B324,$B$78:$AI$97,2+A306)</f>
        <v>47.861113630000006</v>
      </c>
    </row>
    <row r="325" spans="1:8" x14ac:dyDescent="0.25">
      <c r="B325" s="38">
        <v>20</v>
      </c>
      <c r="E325" s="171" t="s">
        <v>359</v>
      </c>
      <c r="F325" s="39">
        <f>VLOOKUP($B325,$B$56:$AI$75,2+A306)</f>
        <v>596</v>
      </c>
      <c r="G325" s="45" t="s">
        <v>293</v>
      </c>
      <c r="H325" s="39">
        <f>VLOOKUP($B325,$B$78:$AI$97,2+A306)</f>
        <v>47.196551190000001</v>
      </c>
    </row>
    <row r="326" spans="1:8" ht="21" x14ac:dyDescent="0.25">
      <c r="A326" s="39">
        <v>12</v>
      </c>
      <c r="B326" s="38">
        <v>1</v>
      </c>
      <c r="C326" s="40" t="s">
        <v>241</v>
      </c>
      <c r="D326" s="160">
        <f>VLOOKUP($B326,$B$41:$AI$53,2+A326)</f>
        <v>13</v>
      </c>
      <c r="E326" s="169" t="s">
        <v>254</v>
      </c>
      <c r="F326" s="39">
        <f>VLOOKUP($B326,$B$56:$AI$75,2+A326)</f>
        <v>456</v>
      </c>
      <c r="G326" s="44" t="s">
        <v>274</v>
      </c>
      <c r="H326" s="39">
        <f>VLOOKUP($B326,$B$78:$AI$97,2+A326)</f>
        <v>21.2</v>
      </c>
    </row>
    <row r="327" spans="1:8" ht="21" x14ac:dyDescent="0.25">
      <c r="B327" s="38">
        <v>2</v>
      </c>
      <c r="C327" s="40" t="s">
        <v>242</v>
      </c>
      <c r="D327" s="160">
        <f>VLOOKUP($B327,$B$41:$AI$53,2+A326)</f>
        <v>13</v>
      </c>
      <c r="E327" s="169" t="s">
        <v>255</v>
      </c>
      <c r="F327" s="39">
        <f>VLOOKUP($B327,$B$56:$AI$75,2+A326)</f>
        <v>563</v>
      </c>
      <c r="G327" s="44" t="s">
        <v>275</v>
      </c>
      <c r="H327" s="39">
        <f>VLOOKUP($B327,$B$78:$AI$97,2+A326)</f>
        <v>31.1</v>
      </c>
    </row>
    <row r="328" spans="1:8" ht="21" x14ac:dyDescent="0.25">
      <c r="B328" s="38">
        <v>3</v>
      </c>
      <c r="C328" s="40" t="s">
        <v>243</v>
      </c>
      <c r="D328" s="160">
        <f>VLOOKUP($B328,$B$41:$AI$53,2+A326)</f>
        <v>13</v>
      </c>
      <c r="E328" s="169" t="s">
        <v>256</v>
      </c>
      <c r="F328" s="39">
        <f>VLOOKUP($B328,$B$56:$AI$75,2+A326)</f>
        <v>653</v>
      </c>
      <c r="G328" s="44" t="s">
        <v>276</v>
      </c>
      <c r="H328" s="39">
        <f>VLOOKUP($B328,$B$78:$AI$97,2+A326)</f>
        <v>38.6</v>
      </c>
    </row>
    <row r="329" spans="1:8" ht="21" x14ac:dyDescent="0.25">
      <c r="B329" s="38">
        <v>4</v>
      </c>
      <c r="C329" s="40" t="s">
        <v>244</v>
      </c>
      <c r="D329" s="160">
        <f>VLOOKUP($B329,$B$41:$AI$53,2+A326)</f>
        <v>13</v>
      </c>
      <c r="E329" s="169" t="s">
        <v>257</v>
      </c>
      <c r="F329" s="39">
        <f>VLOOKUP($B329,$B$56:$AI$75,2+A326)</f>
        <v>699</v>
      </c>
      <c r="G329" s="44" t="s">
        <v>277</v>
      </c>
      <c r="H329" s="39">
        <f>VLOOKUP($B329,$B$78:$AI$97,2+A326)</f>
        <v>47.6</v>
      </c>
    </row>
    <row r="330" spans="1:8" ht="21" x14ac:dyDescent="0.25">
      <c r="B330" s="38">
        <v>5</v>
      </c>
      <c r="C330" s="40" t="s">
        <v>245</v>
      </c>
      <c r="D330" s="160">
        <f>VLOOKUP($B330,$B$41:$AI$53,2+A326)</f>
        <v>14</v>
      </c>
      <c r="E330" s="169" t="s">
        <v>258</v>
      </c>
      <c r="F330" s="39">
        <f>VLOOKUP($B330,$B$56:$AI$75,2+A326)</f>
        <v>716</v>
      </c>
      <c r="G330" s="44" t="s">
        <v>278</v>
      </c>
      <c r="H330" s="39">
        <f>VLOOKUP($B330,$B$78:$AI$97,2+A326)</f>
        <v>57.864649999999997</v>
      </c>
    </row>
    <row r="331" spans="1:8" ht="21" x14ac:dyDescent="0.25">
      <c r="B331" s="38">
        <v>6</v>
      </c>
      <c r="C331" s="40" t="s">
        <v>246</v>
      </c>
      <c r="D331" s="160">
        <f>VLOOKUP($B331,$B$41:$AI$53,2+A326)</f>
        <v>14</v>
      </c>
      <c r="E331" s="169" t="s">
        <v>259</v>
      </c>
      <c r="F331" s="39">
        <f>VLOOKUP($B331,$B$56:$AI$75,2+A326)</f>
        <v>739</v>
      </c>
      <c r="G331" s="44" t="s">
        <v>279</v>
      </c>
      <c r="H331" s="39">
        <f>VLOOKUP($B331,$B$78:$AI$97,2+A326)</f>
        <v>66.556065000000004</v>
      </c>
    </row>
    <row r="332" spans="1:8" ht="21" x14ac:dyDescent="0.25">
      <c r="B332" s="38">
        <v>7</v>
      </c>
      <c r="C332" s="40" t="s">
        <v>247</v>
      </c>
      <c r="D332" s="160">
        <f>VLOOKUP($B332,$B$41:$AI$53,2+A326)</f>
        <v>14</v>
      </c>
      <c r="E332" s="169" t="s">
        <v>260</v>
      </c>
      <c r="F332" s="39">
        <f>VLOOKUP($B332,$B$56:$AI$75,2+A326)</f>
        <v>739</v>
      </c>
      <c r="G332" s="44" t="s">
        <v>280</v>
      </c>
      <c r="H332" s="39">
        <f>VLOOKUP($B332,$B$78:$AI$97,2+A326)</f>
        <v>76</v>
      </c>
    </row>
    <row r="333" spans="1:8" ht="21" x14ac:dyDescent="0.25">
      <c r="B333" s="38">
        <v>8</v>
      </c>
      <c r="C333" s="40" t="s">
        <v>248</v>
      </c>
      <c r="D333" s="160">
        <f>VLOOKUP($B333,$B$41:$AI$53,2+A326)</f>
        <v>14</v>
      </c>
      <c r="E333" s="169" t="s">
        <v>261</v>
      </c>
      <c r="F333" s="39">
        <f>VLOOKUP($B333,$B$56:$AI$75,2+A326)</f>
        <v>739</v>
      </c>
      <c r="G333" s="44" t="s">
        <v>281</v>
      </c>
      <c r="H333" s="39">
        <f>VLOOKUP($B333,$B$78:$AI$97,2+A326)</f>
        <v>85.5</v>
      </c>
    </row>
    <row r="334" spans="1:8" ht="21" x14ac:dyDescent="0.25">
      <c r="B334" s="38">
        <v>9</v>
      </c>
      <c r="C334" s="40" t="s">
        <v>249</v>
      </c>
      <c r="D334" s="160">
        <f>VLOOKUP($B334,$B$41:$AI$53,2+A326)</f>
        <v>14</v>
      </c>
      <c r="E334" s="169" t="s">
        <v>262</v>
      </c>
      <c r="F334" s="39">
        <f>VLOOKUP($B334,$B$56:$AI$75,2+A326)</f>
        <v>739</v>
      </c>
      <c r="G334" s="44" t="s">
        <v>282</v>
      </c>
      <c r="H334" s="39">
        <f>VLOOKUP($B334,$B$78:$AI$97,2+A326)</f>
        <v>77.42130745</v>
      </c>
    </row>
    <row r="335" spans="1:8" ht="21" x14ac:dyDescent="0.25">
      <c r="B335" s="38">
        <v>10</v>
      </c>
      <c r="C335" s="40" t="s">
        <v>250</v>
      </c>
      <c r="D335" s="160">
        <f>VLOOKUP($B335,$B$41:$AI$53,2+A326)</f>
        <v>14</v>
      </c>
      <c r="E335" s="169" t="s">
        <v>263</v>
      </c>
      <c r="F335" s="39">
        <f>VLOOKUP($B335,$B$56:$AI$75,2+A326)</f>
        <v>739</v>
      </c>
      <c r="G335" s="44" t="s">
        <v>283</v>
      </c>
      <c r="H335" s="39">
        <f>VLOOKUP($B335,$B$78:$AI$97,2+A326)</f>
        <v>77.269000000000005</v>
      </c>
    </row>
    <row r="336" spans="1:8" ht="21" x14ac:dyDescent="0.25">
      <c r="B336" s="38">
        <v>11</v>
      </c>
      <c r="C336" s="40" t="s">
        <v>251</v>
      </c>
      <c r="D336" s="160">
        <f>VLOOKUP($B336,$B$41:$AI$53,2+A326)</f>
        <v>14</v>
      </c>
      <c r="E336" s="169" t="s">
        <v>264</v>
      </c>
      <c r="F336" s="39">
        <f>VLOOKUP($B336,$B$56:$AI$75,2+A326)</f>
        <v>809</v>
      </c>
      <c r="G336" s="44" t="s">
        <v>284</v>
      </c>
      <c r="H336" s="39">
        <f>VLOOKUP($B336,$B$78:$AI$97,2+A326)</f>
        <v>86.954461930000008</v>
      </c>
    </row>
    <row r="337" spans="1:8" ht="21" x14ac:dyDescent="0.25">
      <c r="B337" s="38">
        <v>12</v>
      </c>
      <c r="C337" s="40" t="s">
        <v>252</v>
      </c>
      <c r="D337" s="160">
        <f>VLOOKUP($B337,$B$41:$AI$53,2+A326)</f>
        <v>14</v>
      </c>
      <c r="E337" s="169" t="s">
        <v>265</v>
      </c>
      <c r="F337" s="39">
        <f>VLOOKUP($B337,$B$56:$AI$75,2+A326)</f>
        <v>809</v>
      </c>
      <c r="G337" s="44" t="s">
        <v>285</v>
      </c>
      <c r="H337" s="39">
        <f>VLOOKUP($B337,$B$78:$AI$97,2+A326)</f>
        <v>94.613815520000003</v>
      </c>
    </row>
    <row r="338" spans="1:8" ht="21" x14ac:dyDescent="0.25">
      <c r="B338" s="38">
        <v>13</v>
      </c>
      <c r="C338" s="41" t="s">
        <v>253</v>
      </c>
      <c r="D338" s="160">
        <f>VLOOKUP($B338,$B$41:$AI$53,2+A326)</f>
        <v>15</v>
      </c>
      <c r="E338" s="169" t="s">
        <v>266</v>
      </c>
      <c r="F338" s="39">
        <f>VLOOKUP($B338,$B$56:$AI$75,2+A326)</f>
        <v>803</v>
      </c>
      <c r="G338" s="44" t="s">
        <v>286</v>
      </c>
      <c r="H338" s="39">
        <f>VLOOKUP($B338,$B$78:$AI$97,2+A326)</f>
        <v>98.102742559999996</v>
      </c>
    </row>
    <row r="339" spans="1:8" ht="21" x14ac:dyDescent="0.25">
      <c r="B339" s="38">
        <v>14</v>
      </c>
      <c r="E339" s="169" t="s">
        <v>267</v>
      </c>
      <c r="F339" s="39">
        <f>VLOOKUP($B339,$B$56:$AI$75,2+A326)</f>
        <v>776</v>
      </c>
      <c r="G339" s="44" t="s">
        <v>287</v>
      </c>
      <c r="H339" s="39">
        <f>VLOOKUP($B339,$B$78:$AI$97,2+A326)</f>
        <v>101.60864529000001</v>
      </c>
    </row>
    <row r="340" spans="1:8" ht="21" x14ac:dyDescent="0.25">
      <c r="B340" s="38">
        <v>15</v>
      </c>
      <c r="E340" s="169" t="s">
        <v>268</v>
      </c>
      <c r="F340" s="39">
        <f>VLOOKUP($B340,$B$56:$AI$75,2+A326)</f>
        <v>776</v>
      </c>
      <c r="G340" s="44" t="s">
        <v>288</v>
      </c>
      <c r="H340" s="39">
        <f>VLOOKUP($B340,$B$78:$AI$97,2+A326)</f>
        <v>104.73193892</v>
      </c>
    </row>
    <row r="341" spans="1:8" ht="21" x14ac:dyDescent="0.25">
      <c r="B341" s="38">
        <v>16</v>
      </c>
      <c r="E341" s="169" t="s">
        <v>269</v>
      </c>
      <c r="F341" s="39">
        <f>VLOOKUP($B341,$B$56:$AI$75,2+A326)</f>
        <v>762</v>
      </c>
      <c r="G341" s="44" t="s">
        <v>289</v>
      </c>
      <c r="H341" s="39">
        <f>VLOOKUP($B341,$B$78:$AI$97,2+A326)</f>
        <v>101.27448516</v>
      </c>
    </row>
    <row r="342" spans="1:8" ht="21" x14ac:dyDescent="0.25">
      <c r="B342" s="38">
        <v>17</v>
      </c>
      <c r="E342" s="169" t="s">
        <v>270</v>
      </c>
      <c r="F342" s="39">
        <f>VLOOKUP($B342,$B$56:$AI$75,2+A326)</f>
        <v>762</v>
      </c>
      <c r="G342" s="44" t="s">
        <v>290</v>
      </c>
      <c r="H342" s="39">
        <f>VLOOKUP($B342,$B$78:$AI$97,2+A326)</f>
        <v>102.71884648000001</v>
      </c>
    </row>
    <row r="343" spans="1:8" x14ac:dyDescent="0.25">
      <c r="B343" s="38">
        <v>18</v>
      </c>
      <c r="E343" s="169" t="s">
        <v>271</v>
      </c>
      <c r="F343" s="39">
        <f>VLOOKUP($B343,$B$56:$AI$75,2+A326)</f>
        <v>762</v>
      </c>
      <c r="G343" s="44" t="s">
        <v>291</v>
      </c>
      <c r="H343" s="39">
        <f>VLOOKUP($B343,$B$78:$AI$97,2+A326)</f>
        <v>103.99353443000001</v>
      </c>
    </row>
    <row r="344" spans="1:8" ht="21" x14ac:dyDescent="0.25">
      <c r="B344" s="38">
        <v>19</v>
      </c>
      <c r="E344" s="170" t="s">
        <v>272</v>
      </c>
      <c r="F344" s="39">
        <f>VLOOKUP($B344,$B$56:$AI$75,2+A326)</f>
        <v>762</v>
      </c>
      <c r="G344" s="44" t="s">
        <v>292</v>
      </c>
      <c r="H344" s="39">
        <f>VLOOKUP($B344,$B$78:$AI$97,2+A326)</f>
        <v>98.76007220999999</v>
      </c>
    </row>
    <row r="345" spans="1:8" x14ac:dyDescent="0.25">
      <c r="B345" s="38">
        <v>20</v>
      </c>
      <c r="E345" s="171" t="s">
        <v>359</v>
      </c>
      <c r="F345" s="39">
        <f>VLOOKUP($B345,$B$56:$AI$75,2+A326)</f>
        <v>837</v>
      </c>
      <c r="G345" s="45" t="s">
        <v>293</v>
      </c>
      <c r="H345" s="39">
        <f>VLOOKUP($B345,$B$78:$AI$97,2+A326)</f>
        <v>101.82227768000001</v>
      </c>
    </row>
    <row r="346" spans="1:8" ht="21" x14ac:dyDescent="0.25">
      <c r="A346" s="39">
        <v>13</v>
      </c>
      <c r="B346" s="38">
        <v>1</v>
      </c>
      <c r="C346" s="40" t="s">
        <v>241</v>
      </c>
      <c r="D346" s="160">
        <f>VLOOKUP($B346,$B$41:$AI$53,2+A346)</f>
        <v>17</v>
      </c>
      <c r="E346" s="169" t="s">
        <v>254</v>
      </c>
      <c r="F346" s="39">
        <f>VLOOKUP($B346,$B$56:$AI$75,2+A346)</f>
        <v>645</v>
      </c>
      <c r="G346" s="44" t="s">
        <v>274</v>
      </c>
      <c r="H346" s="39">
        <f>VLOOKUP($B346,$B$78:$AI$97,2+A346)</f>
        <v>28.5</v>
      </c>
    </row>
    <row r="347" spans="1:8" ht="21" x14ac:dyDescent="0.25">
      <c r="B347" s="38">
        <v>2</v>
      </c>
      <c r="C347" s="40" t="s">
        <v>242</v>
      </c>
      <c r="D347" s="160">
        <f>VLOOKUP($B347,$B$41:$AI$53,2+A346)</f>
        <v>17</v>
      </c>
      <c r="E347" s="169" t="s">
        <v>255</v>
      </c>
      <c r="F347" s="39">
        <f>VLOOKUP($B347,$B$56:$AI$75,2+A346)</f>
        <v>755</v>
      </c>
      <c r="G347" s="44" t="s">
        <v>275</v>
      </c>
      <c r="H347" s="39">
        <f>VLOOKUP($B347,$B$78:$AI$97,2+A346)</f>
        <v>38.9</v>
      </c>
    </row>
    <row r="348" spans="1:8" ht="21" x14ac:dyDescent="0.25">
      <c r="B348" s="38">
        <v>3</v>
      </c>
      <c r="C348" s="40" t="s">
        <v>243</v>
      </c>
      <c r="D348" s="160">
        <f>VLOOKUP($B348,$B$41:$AI$53,2+A346)</f>
        <v>17</v>
      </c>
      <c r="E348" s="169" t="s">
        <v>256</v>
      </c>
      <c r="F348" s="39">
        <f>VLOOKUP($B348,$B$56:$AI$75,2+A346)</f>
        <v>916</v>
      </c>
      <c r="G348" s="44" t="s">
        <v>276</v>
      </c>
      <c r="H348" s="39">
        <f>VLOOKUP($B348,$B$78:$AI$97,2+A346)</f>
        <v>48.4</v>
      </c>
    </row>
    <row r="349" spans="1:8" ht="21" x14ac:dyDescent="0.25">
      <c r="B349" s="38">
        <v>4</v>
      </c>
      <c r="C349" s="40" t="s">
        <v>244</v>
      </c>
      <c r="D349" s="160">
        <f>VLOOKUP($B349,$B$41:$AI$53,2+A346)</f>
        <v>17</v>
      </c>
      <c r="E349" s="169" t="s">
        <v>257</v>
      </c>
      <c r="F349" s="39">
        <f>VLOOKUP($B349,$B$56:$AI$75,2+A346)</f>
        <v>938</v>
      </c>
      <c r="G349" s="44" t="s">
        <v>277</v>
      </c>
      <c r="H349" s="39">
        <f>VLOOKUP($B349,$B$78:$AI$97,2+A346)</f>
        <v>59</v>
      </c>
    </row>
    <row r="350" spans="1:8" ht="21" x14ac:dyDescent="0.25">
      <c r="B350" s="38">
        <v>5</v>
      </c>
      <c r="C350" s="40" t="s">
        <v>245</v>
      </c>
      <c r="D350" s="160">
        <f>VLOOKUP($B350,$B$41:$AI$53,2+A346)</f>
        <v>17</v>
      </c>
      <c r="E350" s="169" t="s">
        <v>258</v>
      </c>
      <c r="F350" s="39">
        <f>VLOOKUP($B350,$B$56:$AI$75,2+A346)</f>
        <v>922</v>
      </c>
      <c r="G350" s="44" t="s">
        <v>278</v>
      </c>
      <c r="H350" s="39">
        <f>VLOOKUP($B350,$B$78:$AI$97,2+A346)</f>
        <v>70.086213000000001</v>
      </c>
    </row>
    <row r="351" spans="1:8" ht="21" x14ac:dyDescent="0.25">
      <c r="B351" s="38">
        <v>6</v>
      </c>
      <c r="C351" s="40" t="s">
        <v>246</v>
      </c>
      <c r="D351" s="160">
        <f>VLOOKUP($B351,$B$41:$AI$53,2+A346)</f>
        <v>17</v>
      </c>
      <c r="E351" s="169" t="s">
        <v>259</v>
      </c>
      <c r="F351" s="39">
        <f>VLOOKUP($B351,$B$56:$AI$75,2+A346)</f>
        <v>924</v>
      </c>
      <c r="G351" s="44" t="s">
        <v>279</v>
      </c>
      <c r="H351" s="39">
        <f>VLOOKUP($B351,$B$78:$AI$97,2+A346)</f>
        <v>79.675449</v>
      </c>
    </row>
    <row r="352" spans="1:8" ht="21" x14ac:dyDescent="0.25">
      <c r="B352" s="38">
        <v>7</v>
      </c>
      <c r="C352" s="40" t="s">
        <v>247</v>
      </c>
      <c r="D352" s="160">
        <f>VLOOKUP($B352,$B$41:$AI$53,2+A346)</f>
        <v>17</v>
      </c>
      <c r="E352" s="169" t="s">
        <v>260</v>
      </c>
      <c r="F352" s="39">
        <f>VLOOKUP($B352,$B$56:$AI$75,2+A346)</f>
        <v>964</v>
      </c>
      <c r="G352" s="44" t="s">
        <v>280</v>
      </c>
      <c r="H352" s="39">
        <f>VLOOKUP($B352,$B$78:$AI$97,2+A346)</f>
        <v>85.3</v>
      </c>
    </row>
    <row r="353" spans="1:8" ht="21" x14ac:dyDescent="0.25">
      <c r="B353" s="38">
        <v>8</v>
      </c>
      <c r="C353" s="40" t="s">
        <v>248</v>
      </c>
      <c r="D353" s="160">
        <f>VLOOKUP($B353,$B$41:$AI$53,2+A346)</f>
        <v>17</v>
      </c>
      <c r="E353" s="169" t="s">
        <v>261</v>
      </c>
      <c r="F353" s="39">
        <f>VLOOKUP($B353,$B$56:$AI$75,2+A346)</f>
        <v>964</v>
      </c>
      <c r="G353" s="44" t="s">
        <v>281</v>
      </c>
      <c r="H353" s="39">
        <f>VLOOKUP($B353,$B$78:$AI$97,2+A346)</f>
        <v>93.1</v>
      </c>
    </row>
    <row r="354" spans="1:8" ht="21" x14ac:dyDescent="0.25">
      <c r="B354" s="38">
        <v>9</v>
      </c>
      <c r="C354" s="40" t="s">
        <v>249</v>
      </c>
      <c r="D354" s="160">
        <f>VLOOKUP($B354,$B$41:$AI$53,2+A346)</f>
        <v>17</v>
      </c>
      <c r="E354" s="169" t="s">
        <v>262</v>
      </c>
      <c r="F354" s="39">
        <f>VLOOKUP($B354,$B$56:$AI$75,2+A346)</f>
        <v>964</v>
      </c>
      <c r="G354" s="44" t="s">
        <v>282</v>
      </c>
      <c r="H354" s="39">
        <f>VLOOKUP($B354,$B$78:$AI$97,2+A346)</f>
        <v>82.748959149999976</v>
      </c>
    </row>
    <row r="355" spans="1:8" ht="21" x14ac:dyDescent="0.25">
      <c r="B355" s="38">
        <v>10</v>
      </c>
      <c r="C355" s="40" t="s">
        <v>250</v>
      </c>
      <c r="D355" s="160">
        <f>VLOOKUP($B355,$B$41:$AI$53,2+A346)</f>
        <v>17</v>
      </c>
      <c r="E355" s="169" t="s">
        <v>263</v>
      </c>
      <c r="F355" s="39">
        <f>VLOOKUP($B355,$B$56:$AI$75,2+A346)</f>
        <v>964</v>
      </c>
      <c r="G355" s="44" t="s">
        <v>283</v>
      </c>
      <c r="H355" s="39">
        <f>VLOOKUP($B355,$B$78:$AI$97,2+A346)</f>
        <v>79.668000000000006</v>
      </c>
    </row>
    <row r="356" spans="1:8" ht="21" x14ac:dyDescent="0.25">
      <c r="B356" s="38">
        <v>11</v>
      </c>
      <c r="C356" s="40" t="s">
        <v>251</v>
      </c>
      <c r="D356" s="160">
        <f>VLOOKUP($B356,$B$41:$AI$53,2+A346)</f>
        <v>17</v>
      </c>
      <c r="E356" s="169" t="s">
        <v>264</v>
      </c>
      <c r="F356" s="39">
        <f>VLOOKUP($B356,$B$56:$AI$75,2+A346)</f>
        <v>944</v>
      </c>
      <c r="G356" s="44" t="s">
        <v>284</v>
      </c>
      <c r="H356" s="39">
        <f>VLOOKUP($B356,$B$78:$AI$97,2+A346)</f>
        <v>82.962644540000014</v>
      </c>
    </row>
    <row r="357" spans="1:8" ht="21" x14ac:dyDescent="0.25">
      <c r="B357" s="38">
        <v>12</v>
      </c>
      <c r="C357" s="40" t="s">
        <v>252</v>
      </c>
      <c r="D357" s="160">
        <f>VLOOKUP($B357,$B$41:$AI$53,2+A346)</f>
        <v>17</v>
      </c>
      <c r="E357" s="169" t="s">
        <v>265</v>
      </c>
      <c r="F357" s="39">
        <f>VLOOKUP($B357,$B$56:$AI$75,2+A346)</f>
        <v>944</v>
      </c>
      <c r="G357" s="44" t="s">
        <v>285</v>
      </c>
      <c r="H357" s="39">
        <f>VLOOKUP($B357,$B$78:$AI$97,2+A346)</f>
        <v>85.330655859999993</v>
      </c>
    </row>
    <row r="358" spans="1:8" ht="21" x14ac:dyDescent="0.25">
      <c r="B358" s="38">
        <v>13</v>
      </c>
      <c r="C358" s="41" t="s">
        <v>253</v>
      </c>
      <c r="D358" s="160">
        <f>VLOOKUP($B358,$B$41:$AI$53,2+A346)</f>
        <v>17</v>
      </c>
      <c r="E358" s="169" t="s">
        <v>266</v>
      </c>
      <c r="F358" s="39">
        <f>VLOOKUP($B358,$B$56:$AI$75,2+A346)</f>
        <v>944</v>
      </c>
      <c r="G358" s="44" t="s">
        <v>286</v>
      </c>
      <c r="H358" s="39">
        <f>VLOOKUP($B358,$B$78:$AI$97,2+A346)</f>
        <v>87.433964289999992</v>
      </c>
    </row>
    <row r="359" spans="1:8" ht="21" x14ac:dyDescent="0.25">
      <c r="B359" s="38">
        <v>14</v>
      </c>
      <c r="E359" s="169" t="s">
        <v>267</v>
      </c>
      <c r="F359" s="39">
        <f>VLOOKUP($B359,$B$56:$AI$75,2+A346)</f>
        <v>944</v>
      </c>
      <c r="G359" s="44" t="s">
        <v>287</v>
      </c>
      <c r="H359" s="39">
        <f>VLOOKUP($B359,$B$78:$AI$97,2+A346)</f>
        <v>88.413997010000003</v>
      </c>
    </row>
    <row r="360" spans="1:8" ht="21" x14ac:dyDescent="0.25">
      <c r="B360" s="38">
        <v>15</v>
      </c>
      <c r="E360" s="169" t="s">
        <v>268</v>
      </c>
      <c r="F360" s="39">
        <f>VLOOKUP($B360,$B$56:$AI$75,2+A346)</f>
        <v>944</v>
      </c>
      <c r="G360" s="44" t="s">
        <v>288</v>
      </c>
      <c r="H360" s="39">
        <f>VLOOKUP($B360,$B$78:$AI$97,2+A346)</f>
        <v>90.07455204</v>
      </c>
    </row>
    <row r="361" spans="1:8" ht="21" x14ac:dyDescent="0.25">
      <c r="B361" s="38">
        <v>16</v>
      </c>
      <c r="E361" s="169" t="s">
        <v>269</v>
      </c>
      <c r="F361" s="39">
        <f>VLOOKUP($B361,$B$56:$AI$75,2+A346)</f>
        <v>944</v>
      </c>
      <c r="G361" s="44" t="s">
        <v>289</v>
      </c>
      <c r="H361" s="39">
        <f>VLOOKUP($B361,$B$78:$AI$97,2+A346)</f>
        <v>85.807487519999995</v>
      </c>
    </row>
    <row r="362" spans="1:8" ht="21" x14ac:dyDescent="0.25">
      <c r="B362" s="38">
        <v>17</v>
      </c>
      <c r="E362" s="169" t="s">
        <v>270</v>
      </c>
      <c r="F362" s="39">
        <f>VLOOKUP($B362,$B$56:$AI$75,2+A346)</f>
        <v>944</v>
      </c>
      <c r="G362" s="44" t="s">
        <v>290</v>
      </c>
      <c r="H362" s="39">
        <f>VLOOKUP($B362,$B$78:$AI$97,2+A346)</f>
        <v>86.304046999999997</v>
      </c>
    </row>
    <row r="363" spans="1:8" x14ac:dyDescent="0.25">
      <c r="B363" s="38">
        <v>18</v>
      </c>
      <c r="E363" s="169" t="s">
        <v>271</v>
      </c>
      <c r="F363" s="39">
        <f>VLOOKUP($B363,$B$56:$AI$75,2+A346)</f>
        <v>944</v>
      </c>
      <c r="G363" s="44" t="s">
        <v>291</v>
      </c>
      <c r="H363" s="39">
        <f>VLOOKUP($B363,$B$78:$AI$97,2+A346)</f>
        <v>86.50400827</v>
      </c>
    </row>
    <row r="364" spans="1:8" ht="21" x14ac:dyDescent="0.25">
      <c r="B364" s="38">
        <v>19</v>
      </c>
      <c r="E364" s="170" t="s">
        <v>272</v>
      </c>
      <c r="F364" s="39">
        <f>VLOOKUP($B364,$B$56:$AI$75,2+A346)</f>
        <v>944</v>
      </c>
      <c r="G364" s="44" t="s">
        <v>292</v>
      </c>
      <c r="H364" s="39">
        <f>VLOOKUP($B364,$B$78:$AI$97,2+A346)</f>
        <v>78.98627454999999</v>
      </c>
    </row>
    <row r="365" spans="1:8" x14ac:dyDescent="0.25">
      <c r="B365" s="38">
        <v>20</v>
      </c>
      <c r="E365" s="171" t="s">
        <v>359</v>
      </c>
      <c r="F365" s="39">
        <f>VLOOKUP($B365,$B$56:$AI$75,2+A346)</f>
        <v>979</v>
      </c>
      <c r="G365" s="45" t="s">
        <v>293</v>
      </c>
      <c r="H365" s="39">
        <f>VLOOKUP($B365,$B$78:$AI$97,2+A346)</f>
        <v>79.825384389999996</v>
      </c>
    </row>
    <row r="366" spans="1:8" ht="21" x14ac:dyDescent="0.25">
      <c r="A366" s="39">
        <v>14</v>
      </c>
      <c r="B366" s="38">
        <v>1</v>
      </c>
      <c r="C366" s="40" t="s">
        <v>241</v>
      </c>
      <c r="D366" s="160">
        <f>VLOOKUP($B366,$B$41:$AI$53,2+A366)</f>
        <v>13</v>
      </c>
      <c r="E366" s="169" t="s">
        <v>254</v>
      </c>
      <c r="F366" s="39">
        <f>VLOOKUP($B366,$B$56:$AI$75,2+A366)</f>
        <v>703</v>
      </c>
      <c r="G366" s="44" t="s">
        <v>274</v>
      </c>
      <c r="H366" s="39">
        <f>VLOOKUP($B366,$B$78:$AI$97,2+A366)</f>
        <v>43.7</v>
      </c>
    </row>
    <row r="367" spans="1:8" ht="21" x14ac:dyDescent="0.25">
      <c r="B367" s="38">
        <v>2</v>
      </c>
      <c r="C367" s="40" t="s">
        <v>242</v>
      </c>
      <c r="D367" s="160">
        <f>VLOOKUP($B367,$B$41:$AI$53,2+A366)</f>
        <v>12</v>
      </c>
      <c r="E367" s="169" t="s">
        <v>255</v>
      </c>
      <c r="F367" s="39">
        <f>VLOOKUP($B367,$B$56:$AI$75,2+A366)</f>
        <v>668</v>
      </c>
      <c r="G367" s="44" t="s">
        <v>275</v>
      </c>
      <c r="H367" s="39">
        <f>VLOOKUP($B367,$B$78:$AI$97,2+A366)</f>
        <v>51.4</v>
      </c>
    </row>
    <row r="368" spans="1:8" ht="21" x14ac:dyDescent="0.25">
      <c r="B368" s="38">
        <v>3</v>
      </c>
      <c r="C368" s="40" t="s">
        <v>243</v>
      </c>
      <c r="D368" s="160">
        <f>VLOOKUP($B368,$B$41:$AI$53,2+A366)</f>
        <v>12</v>
      </c>
      <c r="E368" s="169" t="s">
        <v>256</v>
      </c>
      <c r="F368" s="39">
        <f>VLOOKUP($B368,$B$56:$AI$75,2+A366)</f>
        <v>837</v>
      </c>
      <c r="G368" s="44" t="s">
        <v>276</v>
      </c>
      <c r="H368" s="39">
        <f>VLOOKUP($B368,$B$78:$AI$97,2+A366)</f>
        <v>57</v>
      </c>
    </row>
    <row r="369" spans="2:8" ht="21" x14ac:dyDescent="0.25">
      <c r="B369" s="38">
        <v>4</v>
      </c>
      <c r="C369" s="40" t="s">
        <v>244</v>
      </c>
      <c r="D369" s="160">
        <f>VLOOKUP($B369,$B$41:$AI$53,2+A366)</f>
        <v>11</v>
      </c>
      <c r="E369" s="169" t="s">
        <v>257</v>
      </c>
      <c r="F369" s="39">
        <f>VLOOKUP($B369,$B$56:$AI$75,2+A366)</f>
        <v>911</v>
      </c>
      <c r="G369" s="44" t="s">
        <v>277</v>
      </c>
      <c r="H369" s="39">
        <f>VLOOKUP($B369,$B$78:$AI$97,2+A366)</f>
        <v>65.900000000000006</v>
      </c>
    </row>
    <row r="370" spans="2:8" ht="21" x14ac:dyDescent="0.25">
      <c r="B370" s="38">
        <v>5</v>
      </c>
      <c r="C370" s="40" t="s">
        <v>245</v>
      </c>
      <c r="D370" s="160">
        <f>VLOOKUP($B370,$B$41:$AI$53,2+A366)</f>
        <v>11</v>
      </c>
      <c r="E370" s="169" t="s">
        <v>258</v>
      </c>
      <c r="F370" s="39">
        <f>VLOOKUP($B370,$B$56:$AI$75,2+A366)</f>
        <v>902</v>
      </c>
      <c r="G370" s="44" t="s">
        <v>278</v>
      </c>
      <c r="H370" s="39">
        <f>VLOOKUP($B370,$B$78:$AI$97,2+A366)</f>
        <v>77.477120999999997</v>
      </c>
    </row>
    <row r="371" spans="2:8" ht="21" x14ac:dyDescent="0.25">
      <c r="B371" s="38">
        <v>6</v>
      </c>
      <c r="C371" s="40" t="s">
        <v>246</v>
      </c>
      <c r="D371" s="160">
        <f>VLOOKUP($B371,$B$41:$AI$53,2+A366)</f>
        <v>11</v>
      </c>
      <c r="E371" s="169" t="s">
        <v>259</v>
      </c>
      <c r="F371" s="39">
        <f>VLOOKUP($B371,$B$56:$AI$75,2+A366)</f>
        <v>909</v>
      </c>
      <c r="G371" s="44" t="s">
        <v>279</v>
      </c>
      <c r="H371" s="39">
        <f>VLOOKUP($B371,$B$78:$AI$97,2+A366)</f>
        <v>85.393825000000007</v>
      </c>
    </row>
    <row r="372" spans="2:8" ht="21" x14ac:dyDescent="0.25">
      <c r="B372" s="38">
        <v>7</v>
      </c>
      <c r="C372" s="40" t="s">
        <v>247</v>
      </c>
      <c r="D372" s="160">
        <f>VLOOKUP($B372,$B$41:$AI$53,2+A366)</f>
        <v>11</v>
      </c>
      <c r="E372" s="169" t="s">
        <v>260</v>
      </c>
      <c r="F372" s="39">
        <f>VLOOKUP($B372,$B$56:$AI$75,2+A366)</f>
        <v>904</v>
      </c>
      <c r="G372" s="44" t="s">
        <v>280</v>
      </c>
      <c r="H372" s="39">
        <f>VLOOKUP($B372,$B$78:$AI$97,2+A366)</f>
        <v>92.6</v>
      </c>
    </row>
    <row r="373" spans="2:8" ht="21" x14ac:dyDescent="0.25">
      <c r="B373" s="38">
        <v>8</v>
      </c>
      <c r="C373" s="40" t="s">
        <v>248</v>
      </c>
      <c r="D373" s="160">
        <f>VLOOKUP($B373,$B$41:$AI$53,2+A366)</f>
        <v>11</v>
      </c>
      <c r="E373" s="169" t="s">
        <v>261</v>
      </c>
      <c r="F373" s="39">
        <f>VLOOKUP($B373,$B$56:$AI$75,2+A366)</f>
        <v>904</v>
      </c>
      <c r="G373" s="44" t="s">
        <v>281</v>
      </c>
      <c r="H373" s="39">
        <f>VLOOKUP($B373,$B$78:$AI$97,2+A366)</f>
        <v>95.1</v>
      </c>
    </row>
    <row r="374" spans="2:8" ht="21" x14ac:dyDescent="0.25">
      <c r="B374" s="38">
        <v>9</v>
      </c>
      <c r="C374" s="40" t="s">
        <v>249</v>
      </c>
      <c r="D374" s="160">
        <f>VLOOKUP($B374,$B$41:$AI$53,2+A366)</f>
        <v>11</v>
      </c>
      <c r="E374" s="169" t="s">
        <v>262</v>
      </c>
      <c r="F374" s="39">
        <f>VLOOKUP($B374,$B$56:$AI$75,2+A366)</f>
        <v>845</v>
      </c>
      <c r="G374" s="44" t="s">
        <v>282</v>
      </c>
      <c r="H374" s="39">
        <f>VLOOKUP($B374,$B$78:$AI$97,2+A366)</f>
        <v>84.467259310000003</v>
      </c>
    </row>
    <row r="375" spans="2:8" ht="21" x14ac:dyDescent="0.25">
      <c r="B375" s="38">
        <v>10</v>
      </c>
      <c r="C375" s="40" t="s">
        <v>250</v>
      </c>
      <c r="D375" s="160">
        <f>VLOOKUP($B375,$B$41:$AI$53,2+A366)</f>
        <v>11</v>
      </c>
      <c r="E375" s="169" t="s">
        <v>263</v>
      </c>
      <c r="F375" s="39">
        <f>VLOOKUP($B375,$B$56:$AI$75,2+A366)</f>
        <v>845</v>
      </c>
      <c r="G375" s="44" t="s">
        <v>283</v>
      </c>
      <c r="H375" s="39">
        <f>VLOOKUP($B375,$B$78:$AI$97,2+A366)</f>
        <v>79.908000000000001</v>
      </c>
    </row>
    <row r="376" spans="2:8" ht="21" x14ac:dyDescent="0.25">
      <c r="B376" s="38">
        <v>11</v>
      </c>
      <c r="C376" s="40" t="s">
        <v>251</v>
      </c>
      <c r="D376" s="160">
        <f>VLOOKUP($B376,$B$41:$AI$53,2+A366)</f>
        <v>11</v>
      </c>
      <c r="E376" s="169" t="s">
        <v>264</v>
      </c>
      <c r="F376" s="39">
        <f>VLOOKUP($B376,$B$56:$AI$75,2+A366)</f>
        <v>845</v>
      </c>
      <c r="G376" s="44" t="s">
        <v>284</v>
      </c>
      <c r="H376" s="39">
        <f>VLOOKUP($B376,$B$78:$AI$97,2+A366)</f>
        <v>83.720316159999996</v>
      </c>
    </row>
    <row r="377" spans="2:8" ht="21" x14ac:dyDescent="0.25">
      <c r="B377" s="38">
        <v>12</v>
      </c>
      <c r="C377" s="40" t="s">
        <v>252</v>
      </c>
      <c r="D377" s="160">
        <f>VLOOKUP($B377,$B$41:$AI$53,2+A366)</f>
        <v>11</v>
      </c>
      <c r="E377" s="169" t="s">
        <v>265</v>
      </c>
      <c r="F377" s="39">
        <f>VLOOKUP($B377,$B$56:$AI$75,2+A366)</f>
        <v>861</v>
      </c>
      <c r="G377" s="44" t="s">
        <v>285</v>
      </c>
      <c r="H377" s="39">
        <f>VLOOKUP($B377,$B$78:$AI$97,2+A366)</f>
        <v>87.180103829999993</v>
      </c>
    </row>
    <row r="378" spans="2:8" ht="21" x14ac:dyDescent="0.25">
      <c r="B378" s="38">
        <v>13</v>
      </c>
      <c r="C378" s="41" t="s">
        <v>253</v>
      </c>
      <c r="D378" s="160">
        <f>VLOOKUP($B378,$B$41:$AI$53,2+A366)</f>
        <v>11</v>
      </c>
      <c r="E378" s="169" t="s">
        <v>266</v>
      </c>
      <c r="F378" s="39">
        <f>VLOOKUP($B378,$B$56:$AI$75,2+A366)</f>
        <v>855</v>
      </c>
      <c r="G378" s="44" t="s">
        <v>286</v>
      </c>
      <c r="H378" s="39">
        <f>VLOOKUP($B378,$B$78:$AI$97,2+A366)</f>
        <v>86.393070109999996</v>
      </c>
    </row>
    <row r="379" spans="2:8" ht="21" x14ac:dyDescent="0.25">
      <c r="B379" s="38">
        <v>14</v>
      </c>
      <c r="E379" s="169" t="s">
        <v>267</v>
      </c>
      <c r="F379" s="39">
        <f>VLOOKUP($B379,$B$56:$AI$75,2+A366)</f>
        <v>855</v>
      </c>
      <c r="G379" s="44" t="s">
        <v>287</v>
      </c>
      <c r="H379" s="39">
        <f>VLOOKUP($B379,$B$78:$AI$97,2+A366)</f>
        <v>87.506812959999991</v>
      </c>
    </row>
    <row r="380" spans="2:8" ht="21" x14ac:dyDescent="0.25">
      <c r="B380" s="38">
        <v>15</v>
      </c>
      <c r="E380" s="169" t="s">
        <v>268</v>
      </c>
      <c r="F380" s="39">
        <f>VLOOKUP($B380,$B$56:$AI$75,2+A366)</f>
        <v>855</v>
      </c>
      <c r="G380" s="44" t="s">
        <v>288</v>
      </c>
      <c r="H380" s="39">
        <f>VLOOKUP($B380,$B$78:$AI$97,2+A366)</f>
        <v>89.194002010000005</v>
      </c>
    </row>
    <row r="381" spans="2:8" ht="21" x14ac:dyDescent="0.25">
      <c r="B381" s="38">
        <v>16</v>
      </c>
      <c r="E381" s="169" t="s">
        <v>269</v>
      </c>
      <c r="F381" s="39">
        <f>VLOOKUP($B381,$B$56:$AI$75,2+A366)</f>
        <v>855</v>
      </c>
      <c r="G381" s="44" t="s">
        <v>289</v>
      </c>
      <c r="H381" s="39">
        <f>VLOOKUP($B381,$B$78:$AI$97,2+A366)</f>
        <v>83.282383699999997</v>
      </c>
    </row>
    <row r="382" spans="2:8" ht="21" x14ac:dyDescent="0.25">
      <c r="B382" s="38">
        <v>17</v>
      </c>
      <c r="E382" s="169" t="s">
        <v>270</v>
      </c>
      <c r="F382" s="39">
        <f>VLOOKUP($B382,$B$56:$AI$75,2+A366)</f>
        <v>865</v>
      </c>
      <c r="G382" s="44" t="s">
        <v>290</v>
      </c>
      <c r="H382" s="39">
        <f>VLOOKUP($B382,$B$78:$AI$97,2+A366)</f>
        <v>84.037698459999987</v>
      </c>
    </row>
    <row r="383" spans="2:8" x14ac:dyDescent="0.25">
      <c r="B383" s="38">
        <v>18</v>
      </c>
      <c r="E383" s="169" t="s">
        <v>271</v>
      </c>
      <c r="F383" s="39">
        <f>VLOOKUP($B383,$B$56:$AI$75,2+A366)</f>
        <v>845</v>
      </c>
      <c r="G383" s="44" t="s">
        <v>291</v>
      </c>
      <c r="H383" s="39">
        <f>VLOOKUP($B383,$B$78:$AI$97,2+A366)</f>
        <v>85.588265069999991</v>
      </c>
    </row>
    <row r="384" spans="2:8" ht="21" x14ac:dyDescent="0.25">
      <c r="B384" s="38">
        <v>19</v>
      </c>
      <c r="E384" s="170" t="s">
        <v>272</v>
      </c>
      <c r="F384" s="39">
        <f>VLOOKUP($B384,$B$56:$AI$75,2+A366)</f>
        <v>845</v>
      </c>
      <c r="G384" s="44" t="s">
        <v>292</v>
      </c>
      <c r="H384" s="39">
        <f>VLOOKUP($B384,$B$78:$AI$97,2+A366)</f>
        <v>74.895446680000006</v>
      </c>
    </row>
    <row r="385" spans="1:8" x14ac:dyDescent="0.25">
      <c r="B385" s="38">
        <v>20</v>
      </c>
      <c r="E385" s="171" t="s">
        <v>359</v>
      </c>
      <c r="F385" s="39">
        <f>VLOOKUP($B385,$B$56:$AI$75,2+A366)</f>
        <v>771</v>
      </c>
      <c r="G385" s="45" t="s">
        <v>293</v>
      </c>
      <c r="H385" s="39">
        <f>VLOOKUP($B385,$B$78:$AI$97,2+A366)</f>
        <v>74.200233900000001</v>
      </c>
    </row>
    <row r="386" spans="1:8" ht="21" x14ac:dyDescent="0.25">
      <c r="A386" s="39">
        <v>15</v>
      </c>
      <c r="B386" s="38">
        <v>1</v>
      </c>
      <c r="C386" s="40" t="s">
        <v>241</v>
      </c>
      <c r="D386" s="160">
        <f>VLOOKUP($B386,$B$41:$AI$53,2+A386)</f>
        <v>8</v>
      </c>
      <c r="E386" s="169" t="s">
        <v>254</v>
      </c>
      <c r="F386" s="39">
        <f>VLOOKUP($B386,$B$56:$AI$75,2+A386)</f>
        <v>425</v>
      </c>
      <c r="G386" s="44" t="s">
        <v>274</v>
      </c>
      <c r="H386" s="39">
        <f>VLOOKUP($B386,$B$78:$AI$97,2+A386)</f>
        <v>34</v>
      </c>
    </row>
    <row r="387" spans="1:8" ht="21" x14ac:dyDescent="0.25">
      <c r="B387" s="38">
        <v>2</v>
      </c>
      <c r="C387" s="40" t="s">
        <v>242</v>
      </c>
      <c r="D387" s="160">
        <f>VLOOKUP($B387,$B$41:$AI$53,2+A386)</f>
        <v>8</v>
      </c>
      <c r="E387" s="169" t="s">
        <v>255</v>
      </c>
      <c r="F387" s="39">
        <f>VLOOKUP($B387,$B$56:$AI$75,2+A386)</f>
        <v>515</v>
      </c>
      <c r="G387" s="44" t="s">
        <v>275</v>
      </c>
      <c r="H387" s="39">
        <f>VLOOKUP($B387,$B$78:$AI$97,2+A386)</f>
        <v>28.7</v>
      </c>
    </row>
    <row r="388" spans="1:8" ht="21" x14ac:dyDescent="0.25">
      <c r="B388" s="38">
        <v>3</v>
      </c>
      <c r="C388" s="40" t="s">
        <v>243</v>
      </c>
      <c r="D388" s="160">
        <f>VLOOKUP($B388,$B$41:$AI$53,2+A386)</f>
        <v>8</v>
      </c>
      <c r="E388" s="169" t="s">
        <v>256</v>
      </c>
      <c r="F388" s="39">
        <f>VLOOKUP($B388,$B$56:$AI$75,2+A386)</f>
        <v>538</v>
      </c>
      <c r="G388" s="44" t="s">
        <v>276</v>
      </c>
      <c r="H388" s="39">
        <f>VLOOKUP($B388,$B$78:$AI$97,2+A386)</f>
        <v>34.200000000000003</v>
      </c>
    </row>
    <row r="389" spans="1:8" ht="21" x14ac:dyDescent="0.25">
      <c r="B389" s="38">
        <v>4</v>
      </c>
      <c r="C389" s="40" t="s">
        <v>244</v>
      </c>
      <c r="D389" s="160">
        <f>VLOOKUP($B389,$B$41:$AI$53,2+A386)</f>
        <v>8</v>
      </c>
      <c r="E389" s="169" t="s">
        <v>257</v>
      </c>
      <c r="F389" s="39">
        <f>VLOOKUP($B389,$B$56:$AI$75,2+A386)</f>
        <v>511</v>
      </c>
      <c r="G389" s="44" t="s">
        <v>277</v>
      </c>
      <c r="H389" s="39">
        <f>VLOOKUP($B389,$B$78:$AI$97,2+A386)</f>
        <v>36.9</v>
      </c>
    </row>
    <row r="390" spans="1:8" ht="21" x14ac:dyDescent="0.25">
      <c r="B390" s="38">
        <v>5</v>
      </c>
      <c r="C390" s="40" t="s">
        <v>245</v>
      </c>
      <c r="D390" s="160">
        <f>VLOOKUP($B390,$B$41:$AI$53,2+A386)</f>
        <v>8</v>
      </c>
      <c r="E390" s="169" t="s">
        <v>258</v>
      </c>
      <c r="F390" s="39">
        <f>VLOOKUP($B390,$B$56:$AI$75,2+A386)</f>
        <v>523</v>
      </c>
      <c r="G390" s="44" t="s">
        <v>278</v>
      </c>
      <c r="H390" s="39">
        <f>VLOOKUP($B390,$B$78:$AI$97,2+A386)</f>
        <v>44.528982999999997</v>
      </c>
    </row>
    <row r="391" spans="1:8" ht="21" x14ac:dyDescent="0.25">
      <c r="B391" s="38">
        <v>6</v>
      </c>
      <c r="C391" s="40" t="s">
        <v>246</v>
      </c>
      <c r="D391" s="160">
        <f>VLOOKUP($B391,$B$41:$AI$53,2+A386)</f>
        <v>8</v>
      </c>
      <c r="E391" s="169" t="s">
        <v>259</v>
      </c>
      <c r="F391" s="39">
        <f>VLOOKUP($B391,$B$56:$AI$75,2+A386)</f>
        <v>550</v>
      </c>
      <c r="G391" s="44" t="s">
        <v>279</v>
      </c>
      <c r="H391" s="39">
        <f>VLOOKUP($B391,$B$78:$AI$97,2+A386)</f>
        <v>51.962964999999997</v>
      </c>
    </row>
    <row r="392" spans="1:8" ht="21" x14ac:dyDescent="0.25">
      <c r="B392" s="38">
        <v>7</v>
      </c>
      <c r="C392" s="40" t="s">
        <v>247</v>
      </c>
      <c r="D392" s="160">
        <f>VLOOKUP($B392,$B$41:$AI$53,2+A386)</f>
        <v>8</v>
      </c>
      <c r="E392" s="169" t="s">
        <v>260</v>
      </c>
      <c r="F392" s="39">
        <f>VLOOKUP($B392,$B$56:$AI$75,2+A386)</f>
        <v>600</v>
      </c>
      <c r="G392" s="44" t="s">
        <v>280</v>
      </c>
      <c r="H392" s="39">
        <f>VLOOKUP($B392,$B$78:$AI$97,2+A386)</f>
        <v>59.5</v>
      </c>
    </row>
    <row r="393" spans="1:8" ht="21" x14ac:dyDescent="0.25">
      <c r="B393" s="38">
        <v>8</v>
      </c>
      <c r="C393" s="40" t="s">
        <v>248</v>
      </c>
      <c r="D393" s="160">
        <f>VLOOKUP($B393,$B$41:$AI$53,2+A386)</f>
        <v>8</v>
      </c>
      <c r="E393" s="169" t="s">
        <v>261</v>
      </c>
      <c r="F393" s="39">
        <f>VLOOKUP($B393,$B$56:$AI$75,2+A386)</f>
        <v>600</v>
      </c>
      <c r="G393" s="44" t="s">
        <v>281</v>
      </c>
      <c r="H393" s="39">
        <f>VLOOKUP($B393,$B$78:$AI$97,2+A386)</f>
        <v>66.2</v>
      </c>
    </row>
    <row r="394" spans="1:8" ht="21" x14ac:dyDescent="0.25">
      <c r="B394" s="38">
        <v>9</v>
      </c>
      <c r="C394" s="40" t="s">
        <v>249</v>
      </c>
      <c r="D394" s="160">
        <f>VLOOKUP($B394,$B$41:$AI$53,2+A386)</f>
        <v>8</v>
      </c>
      <c r="E394" s="169" t="s">
        <v>262</v>
      </c>
      <c r="F394" s="39">
        <f>VLOOKUP($B394,$B$56:$AI$75,2+A386)</f>
        <v>600</v>
      </c>
      <c r="G394" s="44" t="s">
        <v>282</v>
      </c>
      <c r="H394" s="39">
        <f>VLOOKUP($B394,$B$78:$AI$97,2+A386)</f>
        <v>60.735137249999994</v>
      </c>
    </row>
    <row r="395" spans="1:8" ht="21" x14ac:dyDescent="0.25">
      <c r="B395" s="38">
        <v>10</v>
      </c>
      <c r="C395" s="40" t="s">
        <v>250</v>
      </c>
      <c r="D395" s="160">
        <f>VLOOKUP($B395,$B$41:$AI$53,2+A386)</f>
        <v>8</v>
      </c>
      <c r="E395" s="169" t="s">
        <v>263</v>
      </c>
      <c r="F395" s="39">
        <f>VLOOKUP($B395,$B$56:$AI$75,2+A386)</f>
        <v>600</v>
      </c>
      <c r="G395" s="44" t="s">
        <v>283</v>
      </c>
      <c r="H395" s="39">
        <f>VLOOKUP($B395,$B$78:$AI$97,2+A386)</f>
        <v>60.411000000000001</v>
      </c>
    </row>
    <row r="396" spans="1:8" ht="21" x14ac:dyDescent="0.25">
      <c r="B396" s="38">
        <v>11</v>
      </c>
      <c r="C396" s="40" t="s">
        <v>251</v>
      </c>
      <c r="D396" s="160">
        <f>VLOOKUP($B396,$B$41:$AI$53,2+A386)</f>
        <v>8</v>
      </c>
      <c r="E396" s="169" t="s">
        <v>264</v>
      </c>
      <c r="F396" s="39">
        <f>VLOOKUP($B396,$B$56:$AI$75,2+A386)</f>
        <v>617</v>
      </c>
      <c r="G396" s="44" t="s">
        <v>284</v>
      </c>
      <c r="H396" s="39">
        <f>VLOOKUP($B396,$B$78:$AI$97,2+A386)</f>
        <v>60.271475539999997</v>
      </c>
    </row>
    <row r="397" spans="1:8" ht="21" x14ac:dyDescent="0.25">
      <c r="B397" s="38">
        <v>12</v>
      </c>
      <c r="C397" s="40" t="s">
        <v>252</v>
      </c>
      <c r="D397" s="160">
        <f>VLOOKUP($B397,$B$41:$AI$53,2+A386)</f>
        <v>8</v>
      </c>
      <c r="E397" s="169" t="s">
        <v>265</v>
      </c>
      <c r="F397" s="39">
        <f>VLOOKUP($B397,$B$56:$AI$75,2+A386)</f>
        <v>617</v>
      </c>
      <c r="G397" s="44" t="s">
        <v>285</v>
      </c>
      <c r="H397" s="39">
        <f>VLOOKUP($B397,$B$78:$AI$97,2+A386)</f>
        <v>61.637912719999996</v>
      </c>
    </row>
    <row r="398" spans="1:8" ht="21" x14ac:dyDescent="0.25">
      <c r="B398" s="38">
        <v>13</v>
      </c>
      <c r="C398" s="41" t="s">
        <v>253</v>
      </c>
      <c r="D398" s="160">
        <f>VLOOKUP($B398,$B$41:$AI$53,2+A386)</f>
        <v>7</v>
      </c>
      <c r="E398" s="169" t="s">
        <v>266</v>
      </c>
      <c r="F398" s="39">
        <f>VLOOKUP($B398,$B$56:$AI$75,2+A386)</f>
        <v>617</v>
      </c>
      <c r="G398" s="44" t="s">
        <v>286</v>
      </c>
      <c r="H398" s="39">
        <f>VLOOKUP($B398,$B$78:$AI$97,2+A386)</f>
        <v>64.227212989999998</v>
      </c>
    </row>
    <row r="399" spans="1:8" ht="21" x14ac:dyDescent="0.25">
      <c r="B399" s="38">
        <v>14</v>
      </c>
      <c r="E399" s="169" t="s">
        <v>267</v>
      </c>
      <c r="F399" s="39">
        <f>VLOOKUP($B399,$B$56:$AI$75,2+A386)</f>
        <v>617</v>
      </c>
      <c r="G399" s="44" t="s">
        <v>287</v>
      </c>
      <c r="H399" s="39">
        <f>VLOOKUP($B399,$B$78:$AI$97,2+A386)</f>
        <v>65.247591939999992</v>
      </c>
    </row>
    <row r="400" spans="1:8" ht="21" x14ac:dyDescent="0.25">
      <c r="B400" s="38">
        <v>15</v>
      </c>
      <c r="E400" s="169" t="s">
        <v>268</v>
      </c>
      <c r="F400" s="39">
        <f>VLOOKUP($B400,$B$56:$AI$75,2+A386)</f>
        <v>617</v>
      </c>
      <c r="G400" s="44" t="s">
        <v>288</v>
      </c>
      <c r="H400" s="39">
        <f>VLOOKUP($B400,$B$78:$AI$97,2+A386)</f>
        <v>67.18830518</v>
      </c>
    </row>
    <row r="401" spans="1:8" ht="21" x14ac:dyDescent="0.25">
      <c r="B401" s="38">
        <v>16</v>
      </c>
      <c r="E401" s="169" t="s">
        <v>269</v>
      </c>
      <c r="F401" s="39">
        <f>VLOOKUP($B401,$B$56:$AI$75,2+A386)</f>
        <v>617</v>
      </c>
      <c r="G401" s="44" t="s">
        <v>289</v>
      </c>
      <c r="H401" s="39">
        <f>VLOOKUP($B401,$B$78:$AI$97,2+A386)</f>
        <v>64.835228329999993</v>
      </c>
    </row>
    <row r="402" spans="1:8" ht="21" x14ac:dyDescent="0.25">
      <c r="B402" s="38">
        <v>17</v>
      </c>
      <c r="E402" s="169" t="s">
        <v>270</v>
      </c>
      <c r="F402" s="39">
        <f>VLOOKUP($B402,$B$56:$AI$75,2+A386)</f>
        <v>617</v>
      </c>
      <c r="G402" s="44" t="s">
        <v>290</v>
      </c>
      <c r="H402" s="39">
        <f>VLOOKUP($B402,$B$78:$AI$97,2+A386)</f>
        <v>65.264977540000004</v>
      </c>
    </row>
    <row r="403" spans="1:8" x14ac:dyDescent="0.25">
      <c r="B403" s="38">
        <v>18</v>
      </c>
      <c r="E403" s="169" t="s">
        <v>271</v>
      </c>
      <c r="F403" s="39">
        <f>VLOOKUP($B403,$B$56:$AI$75,2+A386)</f>
        <v>617</v>
      </c>
      <c r="G403" s="44" t="s">
        <v>291</v>
      </c>
      <c r="H403" s="39">
        <f>VLOOKUP($B403,$B$78:$AI$97,2+A386)</f>
        <v>65.318584659999999</v>
      </c>
    </row>
    <row r="404" spans="1:8" ht="21" x14ac:dyDescent="0.25">
      <c r="B404" s="38">
        <v>19</v>
      </c>
      <c r="E404" s="170" t="s">
        <v>272</v>
      </c>
      <c r="F404" s="39">
        <f>VLOOKUP($B404,$B$56:$AI$75,2+A386)</f>
        <v>617</v>
      </c>
      <c r="G404" s="44" t="s">
        <v>292</v>
      </c>
      <c r="H404" s="39">
        <f>VLOOKUP($B404,$B$78:$AI$97,2+A386)</f>
        <v>58.313226929999999</v>
      </c>
    </row>
    <row r="405" spans="1:8" x14ac:dyDescent="0.25">
      <c r="B405" s="38">
        <v>20</v>
      </c>
      <c r="E405" s="171" t="s">
        <v>359</v>
      </c>
      <c r="F405" s="39">
        <f>VLOOKUP($B405,$B$56:$AI$75,2+A386)</f>
        <v>527</v>
      </c>
      <c r="G405" s="45" t="s">
        <v>293</v>
      </c>
      <c r="H405" s="39">
        <f>VLOOKUP($B405,$B$78:$AI$97,2+A386)</f>
        <v>55.677479579999996</v>
      </c>
    </row>
    <row r="406" spans="1:8" ht="21" x14ac:dyDescent="0.25">
      <c r="A406" s="39">
        <v>16</v>
      </c>
      <c r="B406" s="38">
        <v>1</v>
      </c>
      <c r="C406" s="40" t="s">
        <v>241</v>
      </c>
      <c r="D406" s="160">
        <f>VLOOKUP($B406,$B$41:$AI$53,2+A406)</f>
        <v>15</v>
      </c>
      <c r="E406" s="169" t="s">
        <v>254</v>
      </c>
      <c r="F406" s="39">
        <f>VLOOKUP($B406,$B$56:$AI$75,2+A406)</f>
        <v>703</v>
      </c>
      <c r="G406" s="44" t="s">
        <v>274</v>
      </c>
      <c r="H406" s="39">
        <f>VLOOKUP($B406,$B$78:$AI$97,2+A406)</f>
        <v>33.1</v>
      </c>
    </row>
    <row r="407" spans="1:8" ht="21" x14ac:dyDescent="0.25">
      <c r="B407" s="38">
        <v>2</v>
      </c>
      <c r="C407" s="40" t="s">
        <v>242</v>
      </c>
      <c r="D407" s="160">
        <f>VLOOKUP($B407,$B$41:$AI$53,2+A406)</f>
        <v>13</v>
      </c>
      <c r="E407" s="169" t="s">
        <v>255</v>
      </c>
      <c r="F407" s="39">
        <f>VLOOKUP($B407,$B$56:$AI$75,2+A406)</f>
        <v>735</v>
      </c>
      <c r="G407" s="44" t="s">
        <v>275</v>
      </c>
      <c r="H407" s="39">
        <f>VLOOKUP($B407,$B$78:$AI$97,2+A406)</f>
        <v>38.700000000000003</v>
      </c>
    </row>
    <row r="408" spans="1:8" ht="21" x14ac:dyDescent="0.25">
      <c r="B408" s="38">
        <v>3</v>
      </c>
      <c r="C408" s="40" t="s">
        <v>243</v>
      </c>
      <c r="D408" s="160">
        <f>VLOOKUP($B408,$B$41:$AI$53,2+A406)</f>
        <v>14</v>
      </c>
      <c r="E408" s="169" t="s">
        <v>256</v>
      </c>
      <c r="F408" s="39">
        <f>VLOOKUP($B408,$B$56:$AI$75,2+A406)</f>
        <v>757</v>
      </c>
      <c r="G408" s="44" t="s">
        <v>276</v>
      </c>
      <c r="H408" s="39">
        <f>VLOOKUP($B408,$B$78:$AI$97,2+A406)</f>
        <v>43.9</v>
      </c>
    </row>
    <row r="409" spans="1:8" ht="21" x14ac:dyDescent="0.25">
      <c r="B409" s="38">
        <v>4</v>
      </c>
      <c r="C409" s="40" t="s">
        <v>244</v>
      </c>
      <c r="D409" s="160">
        <f>VLOOKUP($B409,$B$41:$AI$53,2+A406)</f>
        <v>14</v>
      </c>
      <c r="E409" s="169" t="s">
        <v>257</v>
      </c>
      <c r="F409" s="39">
        <f>VLOOKUP($B409,$B$56:$AI$75,2+A406)</f>
        <v>804</v>
      </c>
      <c r="G409" s="44" t="s">
        <v>277</v>
      </c>
      <c r="H409" s="39">
        <f>VLOOKUP($B409,$B$78:$AI$97,2+A406)</f>
        <v>48.3</v>
      </c>
    </row>
    <row r="410" spans="1:8" ht="21" x14ac:dyDescent="0.25">
      <c r="B410" s="38">
        <v>5</v>
      </c>
      <c r="C410" s="40" t="s">
        <v>245</v>
      </c>
      <c r="D410" s="160">
        <f>VLOOKUP($B410,$B$41:$AI$53,2+A406)</f>
        <v>13</v>
      </c>
      <c r="E410" s="169" t="s">
        <v>258</v>
      </c>
      <c r="F410" s="39">
        <f>VLOOKUP($B410,$B$56:$AI$75,2+A406)</f>
        <v>771</v>
      </c>
      <c r="G410" s="44" t="s">
        <v>278</v>
      </c>
      <c r="H410" s="39">
        <f>VLOOKUP($B410,$B$78:$AI$97,2+A406)</f>
        <v>53.254055000000001</v>
      </c>
    </row>
    <row r="411" spans="1:8" ht="21" x14ac:dyDescent="0.25">
      <c r="B411" s="38">
        <v>6</v>
      </c>
      <c r="C411" s="40" t="s">
        <v>246</v>
      </c>
      <c r="D411" s="160">
        <f>VLOOKUP($B411,$B$41:$AI$53,2+A406)</f>
        <v>13</v>
      </c>
      <c r="E411" s="169" t="s">
        <v>259</v>
      </c>
      <c r="F411" s="39">
        <f>VLOOKUP($B411,$B$56:$AI$75,2+A406)</f>
        <v>804</v>
      </c>
      <c r="G411" s="44" t="s">
        <v>279</v>
      </c>
      <c r="H411" s="39">
        <f>VLOOKUP($B411,$B$78:$AI$97,2+A406)</f>
        <v>56.229765999999998</v>
      </c>
    </row>
    <row r="412" spans="1:8" ht="21" x14ac:dyDescent="0.25">
      <c r="B412" s="38">
        <v>7</v>
      </c>
      <c r="C412" s="40" t="s">
        <v>247</v>
      </c>
      <c r="D412" s="160">
        <f>VLOOKUP($B412,$B$41:$AI$53,2+A406)</f>
        <v>13</v>
      </c>
      <c r="E412" s="169" t="s">
        <v>260</v>
      </c>
      <c r="F412" s="39">
        <f>VLOOKUP($B412,$B$56:$AI$75,2+A406)</f>
        <v>784</v>
      </c>
      <c r="G412" s="44" t="s">
        <v>280</v>
      </c>
      <c r="H412" s="39">
        <f>VLOOKUP($B412,$B$78:$AI$97,2+A406)</f>
        <v>60.4</v>
      </c>
    </row>
    <row r="413" spans="1:8" ht="21" x14ac:dyDescent="0.25">
      <c r="B413" s="38">
        <v>8</v>
      </c>
      <c r="C413" s="40" t="s">
        <v>248</v>
      </c>
      <c r="D413" s="160">
        <f>VLOOKUP($B413,$B$41:$AI$53,2+A406)</f>
        <v>13</v>
      </c>
      <c r="E413" s="169" t="s">
        <v>261</v>
      </c>
      <c r="F413" s="39">
        <f>VLOOKUP($B413,$B$56:$AI$75,2+A406)</f>
        <v>774</v>
      </c>
      <c r="G413" s="44" t="s">
        <v>281</v>
      </c>
      <c r="H413" s="39">
        <f>VLOOKUP($B413,$B$78:$AI$97,2+A406)</f>
        <v>63.5</v>
      </c>
    </row>
    <row r="414" spans="1:8" ht="21" x14ac:dyDescent="0.25">
      <c r="B414" s="38">
        <v>9</v>
      </c>
      <c r="C414" s="40" t="s">
        <v>249</v>
      </c>
      <c r="D414" s="160">
        <f>VLOOKUP($B414,$B$41:$AI$53,2+A406)</f>
        <v>12</v>
      </c>
      <c r="E414" s="169" t="s">
        <v>262</v>
      </c>
      <c r="F414" s="39">
        <f>VLOOKUP($B414,$B$56:$AI$75,2+A406)</f>
        <v>734</v>
      </c>
      <c r="G414" s="44" t="s">
        <v>282</v>
      </c>
      <c r="H414" s="39">
        <f>VLOOKUP($B414,$B$78:$AI$97,2+A406)</f>
        <v>58.217999240000005</v>
      </c>
    </row>
    <row r="415" spans="1:8" ht="21" x14ac:dyDescent="0.25">
      <c r="B415" s="38">
        <v>10</v>
      </c>
      <c r="C415" s="40" t="s">
        <v>250</v>
      </c>
      <c r="D415" s="160">
        <f>VLOOKUP($B415,$B$41:$AI$53,2+A406)</f>
        <v>13</v>
      </c>
      <c r="E415" s="169" t="s">
        <v>263</v>
      </c>
      <c r="F415" s="39">
        <f>VLOOKUP($B415,$B$56:$AI$75,2+A406)</f>
        <v>705</v>
      </c>
      <c r="G415" s="44" t="s">
        <v>283</v>
      </c>
      <c r="H415" s="39">
        <f>VLOOKUP($B415,$B$78:$AI$97,2+A406)</f>
        <v>56.555</v>
      </c>
    </row>
    <row r="416" spans="1:8" ht="21" x14ac:dyDescent="0.25">
      <c r="B416" s="38">
        <v>11</v>
      </c>
      <c r="C416" s="40" t="s">
        <v>251</v>
      </c>
      <c r="D416" s="160">
        <f>VLOOKUP($B416,$B$41:$AI$53,2+A406)</f>
        <v>13</v>
      </c>
      <c r="E416" s="169" t="s">
        <v>264</v>
      </c>
      <c r="F416" s="39">
        <f>VLOOKUP($B416,$B$56:$AI$75,2+A406)</f>
        <v>675</v>
      </c>
      <c r="G416" s="44" t="s">
        <v>284</v>
      </c>
      <c r="H416" s="39">
        <f>VLOOKUP($B416,$B$78:$AI$97,2+A406)</f>
        <v>58.320305590000004</v>
      </c>
    </row>
    <row r="417" spans="1:8" ht="21" x14ac:dyDescent="0.25">
      <c r="B417" s="38">
        <v>12</v>
      </c>
      <c r="C417" s="40" t="s">
        <v>252</v>
      </c>
      <c r="D417" s="160">
        <f>VLOOKUP($B417,$B$41:$AI$53,2+A406)</f>
        <v>13</v>
      </c>
      <c r="E417" s="169" t="s">
        <v>265</v>
      </c>
      <c r="F417" s="39">
        <f>VLOOKUP($B417,$B$56:$AI$75,2+A406)</f>
        <v>675</v>
      </c>
      <c r="G417" s="44" t="s">
        <v>285</v>
      </c>
      <c r="H417" s="39">
        <f>VLOOKUP($B417,$B$78:$AI$97,2+A406)</f>
        <v>58.005668819999997</v>
      </c>
    </row>
    <row r="418" spans="1:8" ht="21" x14ac:dyDescent="0.25">
      <c r="B418" s="38">
        <v>13</v>
      </c>
      <c r="C418" s="41" t="s">
        <v>253</v>
      </c>
      <c r="D418" s="160">
        <f>VLOOKUP($B418,$B$41:$AI$53,2+A406)</f>
        <v>9</v>
      </c>
      <c r="E418" s="169" t="s">
        <v>266</v>
      </c>
      <c r="F418" s="39">
        <f>VLOOKUP($B418,$B$56:$AI$75,2+A406)</f>
        <v>650</v>
      </c>
      <c r="G418" s="44" t="s">
        <v>286</v>
      </c>
      <c r="H418" s="39">
        <f>VLOOKUP($B418,$B$78:$AI$97,2+A406)</f>
        <v>59.468569549999991</v>
      </c>
    </row>
    <row r="419" spans="1:8" ht="21" x14ac:dyDescent="0.25">
      <c r="B419" s="38">
        <v>14</v>
      </c>
      <c r="E419" s="169" t="s">
        <v>267</v>
      </c>
      <c r="F419" s="39">
        <f>VLOOKUP($B419,$B$56:$AI$75,2+A406)</f>
        <v>511</v>
      </c>
      <c r="G419" s="44" t="s">
        <v>287</v>
      </c>
      <c r="H419" s="39">
        <f>VLOOKUP($B419,$B$78:$AI$97,2+A406)</f>
        <v>58.100445759999999</v>
      </c>
    </row>
    <row r="420" spans="1:8" ht="21" x14ac:dyDescent="0.25">
      <c r="B420" s="38">
        <v>15</v>
      </c>
      <c r="E420" s="169" t="s">
        <v>268</v>
      </c>
      <c r="F420" s="39">
        <f>VLOOKUP($B420,$B$56:$AI$75,2+A406)</f>
        <v>511</v>
      </c>
      <c r="G420" s="44" t="s">
        <v>288</v>
      </c>
      <c r="H420" s="39">
        <f>VLOOKUP($B420,$B$78:$AI$97,2+A406)</f>
        <v>58.794682170000002</v>
      </c>
    </row>
    <row r="421" spans="1:8" ht="21" x14ac:dyDescent="0.25">
      <c r="B421" s="38">
        <v>16</v>
      </c>
      <c r="E421" s="169" t="s">
        <v>269</v>
      </c>
      <c r="F421" s="39">
        <f>VLOOKUP($B421,$B$56:$AI$75,2+A406)</f>
        <v>463</v>
      </c>
      <c r="G421" s="44" t="s">
        <v>289</v>
      </c>
      <c r="H421" s="39">
        <f>VLOOKUP($B421,$B$78:$AI$97,2+A406)</f>
        <v>56.179153679999999</v>
      </c>
    </row>
    <row r="422" spans="1:8" ht="21" x14ac:dyDescent="0.25">
      <c r="B422" s="38">
        <v>17</v>
      </c>
      <c r="E422" s="169" t="s">
        <v>270</v>
      </c>
      <c r="F422" s="39">
        <f>VLOOKUP($B422,$B$56:$AI$75,2+A406)</f>
        <v>439</v>
      </c>
      <c r="G422" s="44" t="s">
        <v>290</v>
      </c>
      <c r="H422" s="39">
        <f>VLOOKUP($B422,$B$78:$AI$97,2+A406)</f>
        <v>56.630431919999999</v>
      </c>
    </row>
    <row r="423" spans="1:8" x14ac:dyDescent="0.25">
      <c r="B423" s="38">
        <v>18</v>
      </c>
      <c r="E423" s="169" t="s">
        <v>271</v>
      </c>
      <c r="F423" s="39">
        <f>VLOOKUP($B423,$B$56:$AI$75,2+A406)</f>
        <v>439</v>
      </c>
      <c r="G423" s="44" t="s">
        <v>291</v>
      </c>
      <c r="H423" s="39">
        <f>VLOOKUP($B423,$B$78:$AI$97,2+A406)</f>
        <v>56.099418110000002</v>
      </c>
    </row>
    <row r="424" spans="1:8" ht="21" x14ac:dyDescent="0.25">
      <c r="B424" s="38">
        <v>19</v>
      </c>
      <c r="E424" s="170" t="s">
        <v>272</v>
      </c>
      <c r="F424" s="39">
        <f>VLOOKUP($B424,$B$56:$AI$75,2+A406)</f>
        <v>439</v>
      </c>
      <c r="G424" s="44" t="s">
        <v>292</v>
      </c>
      <c r="H424" s="39">
        <f>VLOOKUP($B424,$B$78:$AI$97,2+A406)</f>
        <v>52.788995999999997</v>
      </c>
    </row>
    <row r="425" spans="1:8" x14ac:dyDescent="0.25">
      <c r="B425" s="38">
        <v>20</v>
      </c>
      <c r="E425" s="171" t="s">
        <v>359</v>
      </c>
      <c r="F425" s="39">
        <f>VLOOKUP($B425,$B$56:$AI$75,2+A406)</f>
        <v>232</v>
      </c>
      <c r="G425" s="45" t="s">
        <v>293</v>
      </c>
      <c r="H425" s="39">
        <f>VLOOKUP($B425,$B$78:$AI$97,2+A406)</f>
        <v>52.90586571</v>
      </c>
    </row>
    <row r="426" spans="1:8" ht="21" x14ac:dyDescent="0.25">
      <c r="A426" s="39">
        <v>17</v>
      </c>
      <c r="B426" s="38">
        <v>1</v>
      </c>
      <c r="C426" s="40" t="s">
        <v>241</v>
      </c>
      <c r="D426" s="160">
        <f>VLOOKUP($B426,$B$41:$AI$53,2+A426)</f>
        <v>10</v>
      </c>
      <c r="E426" s="169" t="s">
        <v>254</v>
      </c>
      <c r="F426" s="39">
        <f>VLOOKUP($B426,$B$56:$AI$75,2+A426)</f>
        <v>456</v>
      </c>
      <c r="G426" s="44" t="s">
        <v>274</v>
      </c>
      <c r="H426" s="39">
        <f>VLOOKUP($B426,$B$78:$AI$97,2+A426)</f>
        <v>23.4</v>
      </c>
    </row>
    <row r="427" spans="1:8" ht="21" x14ac:dyDescent="0.25">
      <c r="B427" s="38">
        <v>2</v>
      </c>
      <c r="C427" s="40" t="s">
        <v>242</v>
      </c>
      <c r="D427" s="160">
        <f>VLOOKUP($B427,$B$41:$AI$53,2+A426)</f>
        <v>11</v>
      </c>
      <c r="E427" s="169" t="s">
        <v>255</v>
      </c>
      <c r="F427" s="39">
        <f>VLOOKUP($B427,$B$56:$AI$75,2+A426)</f>
        <v>459</v>
      </c>
      <c r="G427" s="44" t="s">
        <v>275</v>
      </c>
      <c r="H427" s="39">
        <f>VLOOKUP($B427,$B$78:$AI$97,2+A426)</f>
        <v>27.4</v>
      </c>
    </row>
    <row r="428" spans="1:8" ht="21" x14ac:dyDescent="0.25">
      <c r="B428" s="38">
        <v>3</v>
      </c>
      <c r="C428" s="40" t="s">
        <v>243</v>
      </c>
      <c r="D428" s="160">
        <f>VLOOKUP($B428,$B$41:$AI$53,2+A426)</f>
        <v>11</v>
      </c>
      <c r="E428" s="169" t="s">
        <v>256</v>
      </c>
      <c r="F428" s="39">
        <f>VLOOKUP($B428,$B$56:$AI$75,2+A426)</f>
        <v>463</v>
      </c>
      <c r="G428" s="44" t="s">
        <v>276</v>
      </c>
      <c r="H428" s="39">
        <f>VLOOKUP($B428,$B$78:$AI$97,2+A426)</f>
        <v>30</v>
      </c>
    </row>
    <row r="429" spans="1:8" ht="21" x14ac:dyDescent="0.25">
      <c r="B429" s="38">
        <v>4</v>
      </c>
      <c r="C429" s="40" t="s">
        <v>244</v>
      </c>
      <c r="D429" s="160">
        <f>VLOOKUP($B429,$B$41:$AI$53,2+A426)</f>
        <v>11</v>
      </c>
      <c r="E429" s="169" t="s">
        <v>257</v>
      </c>
      <c r="F429" s="39">
        <f>VLOOKUP($B429,$B$56:$AI$75,2+A426)</f>
        <v>560</v>
      </c>
      <c r="G429" s="44" t="s">
        <v>277</v>
      </c>
      <c r="H429" s="39">
        <f>VLOOKUP($B429,$B$78:$AI$97,2+A426)</f>
        <v>36.299999999999997</v>
      </c>
    </row>
    <row r="430" spans="1:8" ht="21" x14ac:dyDescent="0.25">
      <c r="B430" s="38">
        <v>5</v>
      </c>
      <c r="C430" s="40" t="s">
        <v>245</v>
      </c>
      <c r="D430" s="160">
        <f>VLOOKUP($B430,$B$41:$AI$53,2+A426)</f>
        <v>11</v>
      </c>
      <c r="E430" s="169" t="s">
        <v>258</v>
      </c>
      <c r="F430" s="39">
        <f>VLOOKUP($B430,$B$56:$AI$75,2+A426)</f>
        <v>660</v>
      </c>
      <c r="G430" s="44" t="s">
        <v>278</v>
      </c>
      <c r="H430" s="39">
        <f>VLOOKUP($B430,$B$78:$AI$97,2+A426)</f>
        <v>45.184406000000003</v>
      </c>
    </row>
    <row r="431" spans="1:8" ht="21" x14ac:dyDescent="0.25">
      <c r="B431" s="38">
        <v>6</v>
      </c>
      <c r="C431" s="40" t="s">
        <v>246</v>
      </c>
      <c r="D431" s="160">
        <f>VLOOKUP($B431,$B$41:$AI$53,2+A426)</f>
        <v>11</v>
      </c>
      <c r="E431" s="169" t="s">
        <v>259</v>
      </c>
      <c r="F431" s="39">
        <f>VLOOKUP($B431,$B$56:$AI$75,2+A426)</f>
        <v>774</v>
      </c>
      <c r="G431" s="44" t="s">
        <v>279</v>
      </c>
      <c r="H431" s="39">
        <f>VLOOKUP($B431,$B$78:$AI$97,2+A426)</f>
        <v>52.775351000000001</v>
      </c>
    </row>
    <row r="432" spans="1:8" ht="21" x14ac:dyDescent="0.25">
      <c r="B432" s="38">
        <v>7</v>
      </c>
      <c r="C432" s="40" t="s">
        <v>247</v>
      </c>
      <c r="D432" s="160">
        <f>VLOOKUP($B432,$B$41:$AI$53,2+A426)</f>
        <v>10</v>
      </c>
      <c r="E432" s="169" t="s">
        <v>260</v>
      </c>
      <c r="F432" s="39">
        <f>VLOOKUP($B432,$B$56:$AI$75,2+A426)</f>
        <v>774</v>
      </c>
      <c r="G432" s="44" t="s">
        <v>280</v>
      </c>
      <c r="H432" s="39">
        <f>VLOOKUP($B432,$B$78:$AI$97,2+A426)</f>
        <v>61.4</v>
      </c>
    </row>
    <row r="433" spans="1:8" ht="21" x14ac:dyDescent="0.25">
      <c r="B433" s="38">
        <v>8</v>
      </c>
      <c r="C433" s="40" t="s">
        <v>248</v>
      </c>
      <c r="D433" s="160">
        <f>VLOOKUP($B433,$B$41:$AI$53,2+A426)</f>
        <v>10</v>
      </c>
      <c r="E433" s="169" t="s">
        <v>261</v>
      </c>
      <c r="F433" s="39">
        <f>VLOOKUP($B433,$B$56:$AI$75,2+A426)</f>
        <v>774</v>
      </c>
      <c r="G433" s="44" t="s">
        <v>281</v>
      </c>
      <c r="H433" s="39">
        <f>VLOOKUP($B433,$B$78:$AI$97,2+A426)</f>
        <v>67.8</v>
      </c>
    </row>
    <row r="434" spans="1:8" ht="21" x14ac:dyDescent="0.25">
      <c r="B434" s="38">
        <v>9</v>
      </c>
      <c r="C434" s="40" t="s">
        <v>249</v>
      </c>
      <c r="D434" s="160">
        <f>VLOOKUP($B434,$B$41:$AI$53,2+A426)</f>
        <v>10</v>
      </c>
      <c r="E434" s="169" t="s">
        <v>262</v>
      </c>
      <c r="F434" s="39">
        <f>VLOOKUP($B434,$B$56:$AI$75,2+A426)</f>
        <v>774</v>
      </c>
      <c r="G434" s="44" t="s">
        <v>282</v>
      </c>
      <c r="H434" s="39">
        <f>VLOOKUP($B434,$B$78:$AI$97,2+A426)</f>
        <v>60.639465410000007</v>
      </c>
    </row>
    <row r="435" spans="1:8" ht="21" x14ac:dyDescent="0.25">
      <c r="B435" s="38">
        <v>10</v>
      </c>
      <c r="C435" s="40" t="s">
        <v>250</v>
      </c>
      <c r="D435" s="160">
        <f>VLOOKUP($B435,$B$41:$AI$53,2+A426)</f>
        <v>10</v>
      </c>
      <c r="E435" s="169" t="s">
        <v>263</v>
      </c>
      <c r="F435" s="39">
        <f>VLOOKUP($B435,$B$56:$AI$75,2+A426)</f>
        <v>774</v>
      </c>
      <c r="G435" s="44" t="s">
        <v>283</v>
      </c>
      <c r="H435" s="39">
        <f>VLOOKUP($B435,$B$78:$AI$97,2+A426)</f>
        <v>59.765000000000001</v>
      </c>
    </row>
    <row r="436" spans="1:8" ht="21" x14ac:dyDescent="0.25">
      <c r="B436" s="38">
        <v>11</v>
      </c>
      <c r="C436" s="40" t="s">
        <v>251</v>
      </c>
      <c r="D436" s="160">
        <f>VLOOKUP($B436,$B$41:$AI$53,2+A426)</f>
        <v>10</v>
      </c>
      <c r="E436" s="169" t="s">
        <v>264</v>
      </c>
      <c r="F436" s="39">
        <f>VLOOKUP($B436,$B$56:$AI$75,2+A426)</f>
        <v>770</v>
      </c>
      <c r="G436" s="44" t="s">
        <v>284</v>
      </c>
      <c r="H436" s="39">
        <f>VLOOKUP($B436,$B$78:$AI$97,2+A426)</f>
        <v>61.601373939999995</v>
      </c>
    </row>
    <row r="437" spans="1:8" ht="21" x14ac:dyDescent="0.25">
      <c r="B437" s="38">
        <v>12</v>
      </c>
      <c r="C437" s="40" t="s">
        <v>252</v>
      </c>
      <c r="D437" s="160">
        <f>VLOOKUP($B437,$B$41:$AI$53,2+A426)</f>
        <v>10</v>
      </c>
      <c r="E437" s="169" t="s">
        <v>265</v>
      </c>
      <c r="F437" s="39">
        <f>VLOOKUP($B437,$B$56:$AI$75,2+A426)</f>
        <v>770</v>
      </c>
      <c r="G437" s="44" t="s">
        <v>285</v>
      </c>
      <c r="H437" s="39">
        <f>VLOOKUP($B437,$B$78:$AI$97,2+A426)</f>
        <v>59.718732340000003</v>
      </c>
    </row>
    <row r="438" spans="1:8" ht="21" x14ac:dyDescent="0.25">
      <c r="B438" s="38">
        <v>13</v>
      </c>
      <c r="C438" s="41" t="s">
        <v>253</v>
      </c>
      <c r="D438" s="160">
        <f>VLOOKUP($B438,$B$41:$AI$53,2+A426)</f>
        <v>11</v>
      </c>
      <c r="E438" s="169" t="s">
        <v>266</v>
      </c>
      <c r="F438" s="39">
        <f>VLOOKUP($B438,$B$56:$AI$75,2+A426)</f>
        <v>745</v>
      </c>
      <c r="G438" s="44" t="s">
        <v>286</v>
      </c>
      <c r="H438" s="39">
        <f>VLOOKUP($B438,$B$78:$AI$97,2+A426)</f>
        <v>62.885693379999992</v>
      </c>
    </row>
    <row r="439" spans="1:8" ht="21" x14ac:dyDescent="0.25">
      <c r="B439" s="38">
        <v>14</v>
      </c>
      <c r="E439" s="169" t="s">
        <v>267</v>
      </c>
      <c r="F439" s="39">
        <f>VLOOKUP($B439,$B$56:$AI$75,2+A426)</f>
        <v>770</v>
      </c>
      <c r="G439" s="44" t="s">
        <v>287</v>
      </c>
      <c r="H439" s="39">
        <f>VLOOKUP($B439,$B$78:$AI$97,2+A426)</f>
        <v>67.186595699999998</v>
      </c>
    </row>
    <row r="440" spans="1:8" ht="21" x14ac:dyDescent="0.25">
      <c r="B440" s="38">
        <v>15</v>
      </c>
      <c r="E440" s="169" t="s">
        <v>268</v>
      </c>
      <c r="F440" s="39">
        <f>VLOOKUP($B440,$B$56:$AI$75,2+A426)</f>
        <v>770</v>
      </c>
      <c r="G440" s="44" t="s">
        <v>288</v>
      </c>
      <c r="H440" s="39">
        <f>VLOOKUP($B440,$B$78:$AI$97,2+A426)</f>
        <v>68.47484793000001</v>
      </c>
    </row>
    <row r="441" spans="1:8" ht="21" x14ac:dyDescent="0.25">
      <c r="B441" s="38">
        <v>16</v>
      </c>
      <c r="E441" s="169" t="s">
        <v>269</v>
      </c>
      <c r="F441" s="39">
        <f>VLOOKUP($B441,$B$56:$AI$75,2+A426)</f>
        <v>770</v>
      </c>
      <c r="G441" s="44" t="s">
        <v>289</v>
      </c>
      <c r="H441" s="39">
        <f>VLOOKUP($B441,$B$78:$AI$97,2+A426)</f>
        <v>67.290864260000006</v>
      </c>
    </row>
    <row r="442" spans="1:8" ht="21" x14ac:dyDescent="0.25">
      <c r="B442" s="38">
        <v>17</v>
      </c>
      <c r="E442" s="169" t="s">
        <v>270</v>
      </c>
      <c r="F442" s="39">
        <f>VLOOKUP($B442,$B$56:$AI$75,2+A426)</f>
        <v>770</v>
      </c>
      <c r="G442" s="44" t="s">
        <v>290</v>
      </c>
      <c r="H442" s="39">
        <f>VLOOKUP($B442,$B$78:$AI$97,2+A426)</f>
        <v>68.684420189999997</v>
      </c>
    </row>
    <row r="443" spans="1:8" x14ac:dyDescent="0.25">
      <c r="B443" s="38">
        <v>18</v>
      </c>
      <c r="E443" s="169" t="s">
        <v>271</v>
      </c>
      <c r="F443" s="39">
        <f>VLOOKUP($B443,$B$56:$AI$75,2+A426)</f>
        <v>770</v>
      </c>
      <c r="G443" s="44" t="s">
        <v>291</v>
      </c>
      <c r="H443" s="39">
        <f>VLOOKUP($B443,$B$78:$AI$97,2+A426)</f>
        <v>66.782903159999989</v>
      </c>
    </row>
    <row r="444" spans="1:8" ht="21" x14ac:dyDescent="0.25">
      <c r="B444" s="38">
        <v>19</v>
      </c>
      <c r="E444" s="170" t="s">
        <v>272</v>
      </c>
      <c r="F444" s="39">
        <f>VLOOKUP($B444,$B$56:$AI$75,2+A426)</f>
        <v>770</v>
      </c>
      <c r="G444" s="44" t="s">
        <v>292</v>
      </c>
      <c r="H444" s="39">
        <f>VLOOKUP($B444,$B$78:$AI$97,2+A426)</f>
        <v>62.415124119999994</v>
      </c>
    </row>
    <row r="445" spans="1:8" x14ac:dyDescent="0.25">
      <c r="B445" s="38">
        <v>20</v>
      </c>
      <c r="E445" s="171" t="s">
        <v>359</v>
      </c>
      <c r="F445" s="39">
        <f>VLOOKUP($B445,$B$56:$AI$75,2+A426)</f>
        <v>770</v>
      </c>
      <c r="G445" s="45" t="s">
        <v>293</v>
      </c>
      <c r="H445" s="39">
        <f>VLOOKUP($B445,$B$78:$AI$97,2+A426)</f>
        <v>62.294867289999999</v>
      </c>
    </row>
    <row r="446" spans="1:8" ht="21" x14ac:dyDescent="0.25">
      <c r="A446" s="39">
        <v>18</v>
      </c>
      <c r="B446" s="38">
        <v>1</v>
      </c>
      <c r="C446" s="40" t="s">
        <v>241</v>
      </c>
      <c r="D446" s="160">
        <f>VLOOKUP($B446,$B$41:$AI$53,2+A446)</f>
        <v>16</v>
      </c>
      <c r="E446" s="169" t="s">
        <v>254</v>
      </c>
      <c r="F446" s="39">
        <f>VLOOKUP($B446,$B$56:$AI$75,2+A446)</f>
        <v>1478</v>
      </c>
      <c r="G446" s="44" t="s">
        <v>274</v>
      </c>
      <c r="H446" s="39">
        <f>VLOOKUP($B446,$B$78:$AI$97,2+A446)</f>
        <v>51.4</v>
      </c>
    </row>
    <row r="447" spans="1:8" ht="21" x14ac:dyDescent="0.25">
      <c r="B447" s="38">
        <v>2</v>
      </c>
      <c r="C447" s="40" t="s">
        <v>242</v>
      </c>
      <c r="D447" s="160">
        <f>VLOOKUP($B447,$B$41:$AI$53,2+A446)</f>
        <v>15</v>
      </c>
      <c r="E447" s="169" t="s">
        <v>255</v>
      </c>
      <c r="F447" s="39">
        <f>VLOOKUP($B447,$B$56:$AI$75,2+A446)</f>
        <v>1342</v>
      </c>
      <c r="G447" s="44" t="s">
        <v>275</v>
      </c>
      <c r="H447" s="39">
        <f>VLOOKUP($B447,$B$78:$AI$97,2+A446)</f>
        <v>60.8</v>
      </c>
    </row>
    <row r="448" spans="1:8" ht="21" x14ac:dyDescent="0.25">
      <c r="B448" s="38">
        <v>3</v>
      </c>
      <c r="C448" s="40" t="s">
        <v>243</v>
      </c>
      <c r="D448" s="160">
        <f>VLOOKUP($B448,$B$41:$AI$53,2+A446)</f>
        <v>16</v>
      </c>
      <c r="E448" s="169" t="s">
        <v>256</v>
      </c>
      <c r="F448" s="39">
        <f>VLOOKUP($B448,$B$56:$AI$75,2+A446)</f>
        <v>1196</v>
      </c>
      <c r="G448" s="44" t="s">
        <v>276</v>
      </c>
      <c r="H448" s="39">
        <f>VLOOKUP($B448,$B$78:$AI$97,2+A446)</f>
        <v>62</v>
      </c>
    </row>
    <row r="449" spans="2:8" ht="21" x14ac:dyDescent="0.25">
      <c r="B449" s="38">
        <v>4</v>
      </c>
      <c r="C449" s="40" t="s">
        <v>244</v>
      </c>
      <c r="D449" s="160">
        <f>VLOOKUP($B449,$B$41:$AI$53,2+A446)</f>
        <v>16</v>
      </c>
      <c r="E449" s="169" t="s">
        <v>257</v>
      </c>
      <c r="F449" s="39">
        <f>VLOOKUP($B449,$B$56:$AI$75,2+A446)</f>
        <v>1129</v>
      </c>
      <c r="G449" s="44" t="s">
        <v>277</v>
      </c>
      <c r="H449" s="39">
        <f>VLOOKUP($B449,$B$78:$AI$97,2+A446)</f>
        <v>61.1</v>
      </c>
    </row>
    <row r="450" spans="2:8" ht="21" x14ac:dyDescent="0.25">
      <c r="B450" s="38">
        <v>5</v>
      </c>
      <c r="C450" s="40" t="s">
        <v>245</v>
      </c>
      <c r="D450" s="160">
        <f>VLOOKUP($B450,$B$41:$AI$53,2+A446)</f>
        <v>15</v>
      </c>
      <c r="E450" s="169" t="s">
        <v>258</v>
      </c>
      <c r="F450" s="39">
        <f>VLOOKUP($B450,$B$56:$AI$75,2+A446)</f>
        <v>1030</v>
      </c>
      <c r="G450" s="44" t="s">
        <v>278</v>
      </c>
      <c r="H450" s="39">
        <f>VLOOKUP($B450,$B$78:$AI$97,2+A446)</f>
        <v>66.366248999999996</v>
      </c>
    </row>
    <row r="451" spans="2:8" ht="21" x14ac:dyDescent="0.25">
      <c r="B451" s="38">
        <v>6</v>
      </c>
      <c r="C451" s="40" t="s">
        <v>246</v>
      </c>
      <c r="D451" s="160">
        <f>VLOOKUP($B451,$B$41:$AI$53,2+A446)</f>
        <v>15</v>
      </c>
      <c r="E451" s="169" t="s">
        <v>259</v>
      </c>
      <c r="F451" s="39">
        <f>VLOOKUP($B451,$B$56:$AI$75,2+A446)</f>
        <v>904</v>
      </c>
      <c r="G451" s="44" t="s">
        <v>279</v>
      </c>
      <c r="H451" s="39">
        <f>VLOOKUP($B451,$B$78:$AI$97,2+A446)</f>
        <v>71.529016999999996</v>
      </c>
    </row>
    <row r="452" spans="2:8" ht="21" x14ac:dyDescent="0.25">
      <c r="B452" s="38">
        <v>7</v>
      </c>
      <c r="C452" s="40" t="s">
        <v>247</v>
      </c>
      <c r="D452" s="160">
        <f>VLOOKUP($B452,$B$41:$AI$53,2+A446)</f>
        <v>15</v>
      </c>
      <c r="E452" s="169" t="s">
        <v>260</v>
      </c>
      <c r="F452" s="39">
        <f>VLOOKUP($B452,$B$56:$AI$75,2+A446)</f>
        <v>904</v>
      </c>
      <c r="G452" s="44" t="s">
        <v>280</v>
      </c>
      <c r="H452" s="39">
        <f>VLOOKUP($B452,$B$78:$AI$97,2+A446)</f>
        <v>75.099999999999994</v>
      </c>
    </row>
    <row r="453" spans="2:8" ht="21" x14ac:dyDescent="0.25">
      <c r="B453" s="38">
        <v>8</v>
      </c>
      <c r="C453" s="40" t="s">
        <v>248</v>
      </c>
      <c r="D453" s="160">
        <f>VLOOKUP($B453,$B$41:$AI$53,2+A446)</f>
        <v>15</v>
      </c>
      <c r="E453" s="169" t="s">
        <v>261</v>
      </c>
      <c r="F453" s="39">
        <f>VLOOKUP($B453,$B$56:$AI$75,2+A446)</f>
        <v>902</v>
      </c>
      <c r="G453" s="44" t="s">
        <v>281</v>
      </c>
      <c r="H453" s="39">
        <f>VLOOKUP($B453,$B$78:$AI$97,2+A446)</f>
        <v>79.8</v>
      </c>
    </row>
    <row r="454" spans="2:8" ht="21" x14ac:dyDescent="0.25">
      <c r="B454" s="38">
        <v>9</v>
      </c>
      <c r="C454" s="40" t="s">
        <v>249</v>
      </c>
      <c r="D454" s="160">
        <f>VLOOKUP($B454,$B$41:$AI$53,2+A446)</f>
        <v>11</v>
      </c>
      <c r="E454" s="169" t="s">
        <v>262</v>
      </c>
      <c r="F454" s="39">
        <f>VLOOKUP($B454,$B$56:$AI$75,2+A446)</f>
        <v>890</v>
      </c>
      <c r="G454" s="44" t="s">
        <v>282</v>
      </c>
      <c r="H454" s="39">
        <f>VLOOKUP($B454,$B$78:$AI$97,2+A446)</f>
        <v>69.491215220000001</v>
      </c>
    </row>
    <row r="455" spans="2:8" ht="21" x14ac:dyDescent="0.25">
      <c r="B455" s="38">
        <v>10</v>
      </c>
      <c r="C455" s="40" t="s">
        <v>250</v>
      </c>
      <c r="D455" s="160">
        <f>VLOOKUP($B455,$B$41:$AI$53,2+A446)</f>
        <v>14</v>
      </c>
      <c r="E455" s="169" t="s">
        <v>263</v>
      </c>
      <c r="F455" s="39">
        <f>VLOOKUP($B455,$B$56:$AI$75,2+A446)</f>
        <v>884</v>
      </c>
      <c r="G455" s="44" t="s">
        <v>283</v>
      </c>
      <c r="H455" s="39">
        <f>VLOOKUP($B455,$B$78:$AI$97,2+A446)</f>
        <v>66.09</v>
      </c>
    </row>
    <row r="456" spans="2:8" ht="21" x14ac:dyDescent="0.25">
      <c r="B456" s="38">
        <v>11</v>
      </c>
      <c r="C456" s="40" t="s">
        <v>251</v>
      </c>
      <c r="D456" s="160">
        <f>VLOOKUP($B456,$B$41:$AI$53,2+A446)</f>
        <v>12</v>
      </c>
      <c r="E456" s="169" t="s">
        <v>264</v>
      </c>
      <c r="F456" s="39">
        <f>VLOOKUP($B456,$B$56:$AI$75,2+A446)</f>
        <v>859</v>
      </c>
      <c r="G456" s="44" t="s">
        <v>284</v>
      </c>
      <c r="H456" s="39">
        <f>VLOOKUP($B456,$B$78:$AI$97,2+A446)</f>
        <v>68.061478059999999</v>
      </c>
    </row>
    <row r="457" spans="2:8" ht="21" x14ac:dyDescent="0.25">
      <c r="B457" s="38">
        <v>12</v>
      </c>
      <c r="C457" s="40" t="s">
        <v>252</v>
      </c>
      <c r="D457" s="160">
        <f>VLOOKUP($B457,$B$41:$AI$53,2+A446)</f>
        <v>13</v>
      </c>
      <c r="E457" s="169" t="s">
        <v>265</v>
      </c>
      <c r="F457" s="39">
        <f>VLOOKUP($B457,$B$56:$AI$75,2+A446)</f>
        <v>831</v>
      </c>
      <c r="G457" s="44" t="s">
        <v>285</v>
      </c>
      <c r="H457" s="39">
        <f>VLOOKUP($B457,$B$78:$AI$97,2+A446)</f>
        <v>70.795183449999996</v>
      </c>
    </row>
    <row r="458" spans="2:8" ht="21" x14ac:dyDescent="0.25">
      <c r="B458" s="38">
        <v>13</v>
      </c>
      <c r="C458" s="41" t="s">
        <v>253</v>
      </c>
      <c r="D458" s="160">
        <f>VLOOKUP($B458,$B$41:$AI$53,2+A446)</f>
        <v>12</v>
      </c>
      <c r="E458" s="169" t="s">
        <v>266</v>
      </c>
      <c r="F458" s="39">
        <f>VLOOKUP($B458,$B$56:$AI$75,2+A446)</f>
        <v>831</v>
      </c>
      <c r="G458" s="44" t="s">
        <v>286</v>
      </c>
      <c r="H458" s="39">
        <f>VLOOKUP($B458,$B$78:$AI$97,2+A446)</f>
        <v>72.139779529999984</v>
      </c>
    </row>
    <row r="459" spans="2:8" ht="21" x14ac:dyDescent="0.25">
      <c r="B459" s="38">
        <v>14</v>
      </c>
      <c r="E459" s="169" t="s">
        <v>267</v>
      </c>
      <c r="F459" s="39">
        <f>VLOOKUP($B459,$B$56:$AI$75,2+A446)</f>
        <v>831</v>
      </c>
      <c r="G459" s="44" t="s">
        <v>287</v>
      </c>
      <c r="H459" s="39">
        <f>VLOOKUP($B459,$B$78:$AI$97,2+A446)</f>
        <v>71.86569415000001</v>
      </c>
    </row>
    <row r="460" spans="2:8" ht="21" x14ac:dyDescent="0.25">
      <c r="B460" s="38">
        <v>15</v>
      </c>
      <c r="E460" s="169" t="s">
        <v>268</v>
      </c>
      <c r="F460" s="39">
        <f>VLOOKUP($B460,$B$56:$AI$75,2+A446)</f>
        <v>721</v>
      </c>
      <c r="G460" s="44" t="s">
        <v>288</v>
      </c>
      <c r="H460" s="39">
        <f>VLOOKUP($B460,$B$78:$AI$97,2+A446)</f>
        <v>69.218413409999997</v>
      </c>
    </row>
    <row r="461" spans="2:8" ht="21" x14ac:dyDescent="0.25">
      <c r="B461" s="38">
        <v>16</v>
      </c>
      <c r="E461" s="169" t="s">
        <v>269</v>
      </c>
      <c r="F461" s="39">
        <f>VLOOKUP($B461,$B$56:$AI$75,2+A446)</f>
        <v>699</v>
      </c>
      <c r="G461" s="44" t="s">
        <v>289</v>
      </c>
      <c r="H461" s="39">
        <f>VLOOKUP($B461,$B$78:$AI$97,2+A446)</f>
        <v>65.574982669999997</v>
      </c>
    </row>
    <row r="462" spans="2:8" ht="21" x14ac:dyDescent="0.25">
      <c r="B462" s="38">
        <v>17</v>
      </c>
      <c r="E462" s="169" t="s">
        <v>270</v>
      </c>
      <c r="F462" s="39">
        <f>VLOOKUP($B462,$B$56:$AI$75,2+A446)</f>
        <v>779</v>
      </c>
      <c r="G462" s="44" t="s">
        <v>290</v>
      </c>
      <c r="H462" s="39">
        <f>VLOOKUP($B462,$B$78:$AI$97,2+A446)</f>
        <v>67.129284280000007</v>
      </c>
    </row>
    <row r="463" spans="2:8" x14ac:dyDescent="0.25">
      <c r="B463" s="38">
        <v>18</v>
      </c>
      <c r="E463" s="169" t="s">
        <v>271</v>
      </c>
      <c r="F463" s="39">
        <f>VLOOKUP($B463,$B$56:$AI$75,2+A446)</f>
        <v>779</v>
      </c>
      <c r="G463" s="44" t="s">
        <v>291</v>
      </c>
      <c r="H463" s="39">
        <f>VLOOKUP($B463,$B$78:$AI$97,2+A446)</f>
        <v>70.30856184999999</v>
      </c>
    </row>
    <row r="464" spans="2:8" ht="21" x14ac:dyDescent="0.25">
      <c r="B464" s="38">
        <v>19</v>
      </c>
      <c r="E464" s="170" t="s">
        <v>272</v>
      </c>
      <c r="F464" s="39">
        <f>VLOOKUP($B464,$B$56:$AI$75,2+A446)</f>
        <v>779</v>
      </c>
      <c r="G464" s="44" t="s">
        <v>292</v>
      </c>
      <c r="H464" s="39">
        <f>VLOOKUP($B464,$B$78:$AI$97,2+A446)</f>
        <v>71.000951069999999</v>
      </c>
    </row>
    <row r="465" spans="1:8" x14ac:dyDescent="0.25">
      <c r="B465" s="38">
        <v>20</v>
      </c>
      <c r="E465" s="171" t="s">
        <v>359</v>
      </c>
      <c r="F465" s="39">
        <f>VLOOKUP($B465,$B$56:$AI$75,2+A446)</f>
        <v>779</v>
      </c>
      <c r="G465" s="45" t="s">
        <v>293</v>
      </c>
      <c r="H465" s="39">
        <f>VLOOKUP($B465,$B$78:$AI$97,2+A446)</f>
        <v>72.707033109999998</v>
      </c>
    </row>
    <row r="466" spans="1:8" ht="21" x14ac:dyDescent="0.25">
      <c r="A466" s="39">
        <v>19</v>
      </c>
      <c r="B466" s="38">
        <v>1</v>
      </c>
      <c r="C466" s="40" t="s">
        <v>241</v>
      </c>
      <c r="D466" s="160">
        <f>VLOOKUP($B466,$B$41:$AI$53,2+A466)</f>
        <v>4</v>
      </c>
      <c r="E466" s="169" t="s">
        <v>254</v>
      </c>
      <c r="F466" s="39">
        <f>VLOOKUP($B466,$B$56:$AI$75,2+A466)</f>
        <v>110</v>
      </c>
      <c r="G466" s="44" t="s">
        <v>274</v>
      </c>
      <c r="H466" s="39">
        <f>VLOOKUP($B466,$B$78:$AI$97,2+A466)</f>
        <v>6.8</v>
      </c>
    </row>
    <row r="467" spans="1:8" ht="21" x14ac:dyDescent="0.25">
      <c r="B467" s="38">
        <v>2</v>
      </c>
      <c r="C467" s="40" t="s">
        <v>242</v>
      </c>
      <c r="D467" s="160">
        <f>VLOOKUP($B467,$B$41:$AI$53,2+A466)</f>
        <v>4</v>
      </c>
      <c r="E467" s="169" t="s">
        <v>255</v>
      </c>
      <c r="F467" s="39">
        <f>VLOOKUP($B467,$B$56:$AI$75,2+A466)</f>
        <v>183</v>
      </c>
      <c r="G467" s="44" t="s">
        <v>275</v>
      </c>
      <c r="H467" s="39">
        <f>VLOOKUP($B467,$B$78:$AI$97,2+A466)</f>
        <v>10.8</v>
      </c>
    </row>
    <row r="468" spans="1:8" ht="21" x14ac:dyDescent="0.25">
      <c r="B468" s="38">
        <v>3</v>
      </c>
      <c r="C468" s="40" t="s">
        <v>243</v>
      </c>
      <c r="D468" s="160">
        <f>VLOOKUP($B468,$B$41:$AI$53,2+A466)</f>
        <v>4</v>
      </c>
      <c r="E468" s="169" t="s">
        <v>256</v>
      </c>
      <c r="F468" s="39">
        <f>VLOOKUP($B468,$B$56:$AI$75,2+A466)</f>
        <v>195</v>
      </c>
      <c r="G468" s="44" t="s">
        <v>276</v>
      </c>
      <c r="H468" s="39">
        <f>VLOOKUP($B468,$B$78:$AI$97,2+A466)</f>
        <v>13.6</v>
      </c>
    </row>
    <row r="469" spans="1:8" ht="21" x14ac:dyDescent="0.25">
      <c r="B469" s="38">
        <v>4</v>
      </c>
      <c r="C469" s="40" t="s">
        <v>244</v>
      </c>
      <c r="D469" s="160">
        <f>VLOOKUP($B469,$B$41:$AI$53,2+A466)</f>
        <v>4</v>
      </c>
      <c r="E469" s="169" t="s">
        <v>257</v>
      </c>
      <c r="F469" s="39">
        <f>VLOOKUP($B469,$B$56:$AI$75,2+A466)</f>
        <v>197</v>
      </c>
      <c r="G469" s="44" t="s">
        <v>277</v>
      </c>
      <c r="H469" s="39">
        <f>VLOOKUP($B469,$B$78:$AI$97,2+A466)</f>
        <v>15.7</v>
      </c>
    </row>
    <row r="470" spans="1:8" ht="21" x14ac:dyDescent="0.25">
      <c r="B470" s="38">
        <v>5</v>
      </c>
      <c r="C470" s="40" t="s">
        <v>245</v>
      </c>
      <c r="D470" s="160">
        <f>VLOOKUP($B470,$B$41:$AI$53,2+A466)</f>
        <v>5</v>
      </c>
      <c r="E470" s="169" t="s">
        <v>258</v>
      </c>
      <c r="F470" s="39">
        <f>VLOOKUP($B470,$B$56:$AI$75,2+A466)</f>
        <v>242</v>
      </c>
      <c r="G470" s="44" t="s">
        <v>278</v>
      </c>
      <c r="H470" s="39">
        <f>VLOOKUP($B470,$B$78:$AI$97,2+A466)</f>
        <v>19.4846</v>
      </c>
    </row>
    <row r="471" spans="1:8" ht="21" x14ac:dyDescent="0.25">
      <c r="B471" s="38">
        <v>6</v>
      </c>
      <c r="C471" s="40" t="s">
        <v>246</v>
      </c>
      <c r="D471" s="160">
        <f>VLOOKUP($B471,$B$41:$AI$53,2+A466)</f>
        <v>5</v>
      </c>
      <c r="E471" s="169" t="s">
        <v>259</v>
      </c>
      <c r="F471" s="39">
        <f>VLOOKUP($B471,$B$56:$AI$75,2+A466)</f>
        <v>242</v>
      </c>
      <c r="G471" s="44" t="s">
        <v>279</v>
      </c>
      <c r="H471" s="39">
        <f>VLOOKUP($B471,$B$78:$AI$97,2+A466)</f>
        <v>22.039453999999999</v>
      </c>
    </row>
    <row r="472" spans="1:8" ht="21" x14ac:dyDescent="0.25">
      <c r="B472" s="38">
        <v>7</v>
      </c>
      <c r="C472" s="40" t="s">
        <v>247</v>
      </c>
      <c r="D472" s="160">
        <f>VLOOKUP($B472,$B$41:$AI$53,2+A466)</f>
        <v>5</v>
      </c>
      <c r="E472" s="169" t="s">
        <v>260</v>
      </c>
      <c r="F472" s="39">
        <f>VLOOKUP($B472,$B$56:$AI$75,2+A466)</f>
        <v>242</v>
      </c>
      <c r="G472" s="44" t="s">
        <v>280</v>
      </c>
      <c r="H472" s="39">
        <f>VLOOKUP($B472,$B$78:$AI$97,2+A466)</f>
        <v>23.9</v>
      </c>
    </row>
    <row r="473" spans="1:8" ht="21" x14ac:dyDescent="0.25">
      <c r="B473" s="38">
        <v>8</v>
      </c>
      <c r="C473" s="40" t="s">
        <v>248</v>
      </c>
      <c r="D473" s="160">
        <f>VLOOKUP($B473,$B$41:$AI$53,2+A466)</f>
        <v>5</v>
      </c>
      <c r="E473" s="169" t="s">
        <v>261</v>
      </c>
      <c r="F473" s="39">
        <f>VLOOKUP($B473,$B$56:$AI$75,2+A466)</f>
        <v>242</v>
      </c>
      <c r="G473" s="44" t="s">
        <v>281</v>
      </c>
      <c r="H473" s="39">
        <f>VLOOKUP($B473,$B$78:$AI$97,2+A466)</f>
        <v>26.8</v>
      </c>
    </row>
    <row r="474" spans="1:8" ht="21" x14ac:dyDescent="0.25">
      <c r="B474" s="38">
        <v>9</v>
      </c>
      <c r="C474" s="40" t="s">
        <v>249</v>
      </c>
      <c r="D474" s="160">
        <f>VLOOKUP($B474,$B$41:$AI$53,2+A466)</f>
        <v>6</v>
      </c>
      <c r="E474" s="169" t="s">
        <v>262</v>
      </c>
      <c r="F474" s="39">
        <f>VLOOKUP($B474,$B$56:$AI$75,2+A466)</f>
        <v>242</v>
      </c>
      <c r="G474" s="44" t="s">
        <v>282</v>
      </c>
      <c r="H474" s="39">
        <f>VLOOKUP($B474,$B$78:$AI$97,2+A466)</f>
        <v>24.347337170000003</v>
      </c>
    </row>
    <row r="475" spans="1:8" ht="21" x14ac:dyDescent="0.25">
      <c r="B475" s="38">
        <v>10</v>
      </c>
      <c r="C475" s="40" t="s">
        <v>250</v>
      </c>
      <c r="D475" s="160">
        <f>VLOOKUP($B475,$B$41:$AI$53,2+A466)</f>
        <v>6</v>
      </c>
      <c r="E475" s="169" t="s">
        <v>263</v>
      </c>
      <c r="F475" s="39">
        <f>VLOOKUP($B475,$B$56:$AI$75,2+A466)</f>
        <v>247</v>
      </c>
      <c r="G475" s="44" t="s">
        <v>283</v>
      </c>
      <c r="H475" s="39">
        <f>VLOOKUP($B475,$B$78:$AI$97,2+A466)</f>
        <v>24.981000000000002</v>
      </c>
    </row>
    <row r="476" spans="1:8" ht="21" x14ac:dyDescent="0.25">
      <c r="B476" s="38">
        <v>11</v>
      </c>
      <c r="C476" s="40" t="s">
        <v>251</v>
      </c>
      <c r="D476" s="160">
        <f>VLOOKUP($B476,$B$41:$AI$53,2+A466)</f>
        <v>7</v>
      </c>
      <c r="E476" s="169" t="s">
        <v>264</v>
      </c>
      <c r="F476" s="39">
        <f>VLOOKUP($B476,$B$56:$AI$75,2+A466)</f>
        <v>307</v>
      </c>
      <c r="G476" s="44" t="s">
        <v>284</v>
      </c>
      <c r="H476" s="39">
        <f>VLOOKUP($B476,$B$78:$AI$97,2+A466)</f>
        <v>28.059253250000001</v>
      </c>
    </row>
    <row r="477" spans="1:8" ht="21" x14ac:dyDescent="0.25">
      <c r="B477" s="38">
        <v>12</v>
      </c>
      <c r="C477" s="40" t="s">
        <v>252</v>
      </c>
      <c r="D477" s="160">
        <f>VLOOKUP($B477,$B$41:$AI$53,2+A466)</f>
        <v>7</v>
      </c>
      <c r="E477" s="169" t="s">
        <v>265</v>
      </c>
      <c r="F477" s="39">
        <f>VLOOKUP($B477,$B$56:$AI$75,2+A466)</f>
        <v>317</v>
      </c>
      <c r="G477" s="44" t="s">
        <v>285</v>
      </c>
      <c r="H477" s="39">
        <f>VLOOKUP($B477,$B$78:$AI$97,2+A466)</f>
        <v>31.691045379999998</v>
      </c>
    </row>
    <row r="478" spans="1:8" ht="21" x14ac:dyDescent="0.25">
      <c r="B478" s="38">
        <v>13</v>
      </c>
      <c r="C478" s="41" t="s">
        <v>253</v>
      </c>
      <c r="D478" s="160">
        <f>VLOOKUP($B478,$B$41:$AI$53,2+A466)</f>
        <v>7</v>
      </c>
      <c r="E478" s="169" t="s">
        <v>266</v>
      </c>
      <c r="F478" s="39">
        <f>VLOOKUP($B478,$B$56:$AI$75,2+A466)</f>
        <v>317</v>
      </c>
      <c r="G478" s="44" t="s">
        <v>286</v>
      </c>
      <c r="H478" s="39">
        <f>VLOOKUP($B478,$B$78:$AI$97,2+A466)</f>
        <v>36.061563540000002</v>
      </c>
    </row>
    <row r="479" spans="1:8" ht="21" x14ac:dyDescent="0.25">
      <c r="B479" s="38">
        <v>14</v>
      </c>
      <c r="E479" s="169" t="s">
        <v>267</v>
      </c>
      <c r="F479" s="39">
        <f>VLOOKUP($B479,$B$56:$AI$75,2+A466)</f>
        <v>327</v>
      </c>
      <c r="G479" s="44" t="s">
        <v>287</v>
      </c>
      <c r="H479" s="39">
        <f>VLOOKUP($B479,$B$78:$AI$97,2+A466)</f>
        <v>38.437844770000005</v>
      </c>
    </row>
    <row r="480" spans="1:8" ht="21" x14ac:dyDescent="0.25">
      <c r="B480" s="38">
        <v>15</v>
      </c>
      <c r="E480" s="169" t="s">
        <v>268</v>
      </c>
      <c r="F480" s="39">
        <f>VLOOKUP($B480,$B$56:$AI$75,2+A466)</f>
        <v>407</v>
      </c>
      <c r="G480" s="44" t="s">
        <v>288</v>
      </c>
      <c r="H480" s="39">
        <f>VLOOKUP($B480,$B$78:$AI$97,2+A466)</f>
        <v>42.54410171</v>
      </c>
    </row>
    <row r="481" spans="1:8" ht="21" x14ac:dyDescent="0.25">
      <c r="B481" s="38">
        <v>16</v>
      </c>
      <c r="E481" s="169" t="s">
        <v>269</v>
      </c>
      <c r="F481" s="39">
        <f>VLOOKUP($B481,$B$56:$AI$75,2+A466)</f>
        <v>407</v>
      </c>
      <c r="G481" s="44" t="s">
        <v>289</v>
      </c>
      <c r="H481" s="39">
        <f>VLOOKUP($B481,$B$78:$AI$97,2+A466)</f>
        <v>44.65849025</v>
      </c>
    </row>
    <row r="482" spans="1:8" ht="21" x14ac:dyDescent="0.25">
      <c r="B482" s="38">
        <v>17</v>
      </c>
      <c r="E482" s="169" t="s">
        <v>270</v>
      </c>
      <c r="F482" s="39">
        <f>VLOOKUP($B482,$B$56:$AI$75,2+A466)</f>
        <v>487</v>
      </c>
      <c r="G482" s="44" t="s">
        <v>290</v>
      </c>
      <c r="H482" s="39">
        <f>VLOOKUP($B482,$B$78:$AI$97,2+A466)</f>
        <v>49.346853600000003</v>
      </c>
    </row>
    <row r="483" spans="1:8" x14ac:dyDescent="0.25">
      <c r="B483" s="38">
        <v>18</v>
      </c>
      <c r="E483" s="169" t="s">
        <v>271</v>
      </c>
      <c r="F483" s="39">
        <f>VLOOKUP($B483,$B$56:$AI$75,2+A466)</f>
        <v>487</v>
      </c>
      <c r="G483" s="44" t="s">
        <v>291</v>
      </c>
      <c r="H483" s="39">
        <f>VLOOKUP($B483,$B$78:$AI$97,2+A466)</f>
        <v>56.522260259999996</v>
      </c>
    </row>
    <row r="484" spans="1:8" ht="21" x14ac:dyDescent="0.25">
      <c r="B484" s="38">
        <v>19</v>
      </c>
      <c r="E484" s="170" t="s">
        <v>272</v>
      </c>
      <c r="F484" s="39">
        <f>VLOOKUP($B484,$B$56:$AI$75,2+A466)</f>
        <v>487</v>
      </c>
      <c r="G484" s="44" t="s">
        <v>292</v>
      </c>
      <c r="H484" s="39">
        <f>VLOOKUP($B484,$B$78:$AI$97,2+A466)</f>
        <v>53.565855909999996</v>
      </c>
    </row>
    <row r="485" spans="1:8" x14ac:dyDescent="0.25">
      <c r="B485" s="38">
        <v>20</v>
      </c>
      <c r="E485" s="171" t="s">
        <v>359</v>
      </c>
      <c r="F485" s="39">
        <f>VLOOKUP($B485,$B$56:$AI$75,2+A466)</f>
        <v>493</v>
      </c>
      <c r="G485" s="45" t="s">
        <v>293</v>
      </c>
      <c r="H485" s="39">
        <f>VLOOKUP($B485,$B$78:$AI$97,2+A466)</f>
        <v>54.211051130000001</v>
      </c>
    </row>
    <row r="486" spans="1:8" ht="21" x14ac:dyDescent="0.25">
      <c r="A486" s="39">
        <v>20</v>
      </c>
      <c r="B486" s="38">
        <v>1</v>
      </c>
      <c r="C486" s="40" t="s">
        <v>241</v>
      </c>
      <c r="D486" s="160">
        <f>VLOOKUP($B486,$B$41:$AI$53,2+A486)</f>
        <v>16</v>
      </c>
      <c r="E486" s="169" t="s">
        <v>254</v>
      </c>
      <c r="F486" s="39">
        <f>VLOOKUP($B486,$B$56:$AI$75,2+A486)</f>
        <v>762</v>
      </c>
      <c r="G486" s="44" t="s">
        <v>274</v>
      </c>
      <c r="H486" s="39">
        <f>VLOOKUP($B486,$B$78:$AI$97,2+A486)</f>
        <v>40.1</v>
      </c>
    </row>
    <row r="487" spans="1:8" ht="21" x14ac:dyDescent="0.25">
      <c r="B487" s="38">
        <v>2</v>
      </c>
      <c r="C487" s="40" t="s">
        <v>242</v>
      </c>
      <c r="D487" s="160">
        <f>VLOOKUP($B487,$B$41:$AI$53,2+A486)</f>
        <v>16</v>
      </c>
      <c r="E487" s="169" t="s">
        <v>255</v>
      </c>
      <c r="F487" s="39">
        <f>VLOOKUP($B487,$B$56:$AI$75,2+A486)</f>
        <v>754</v>
      </c>
      <c r="G487" s="44" t="s">
        <v>275</v>
      </c>
      <c r="H487" s="39">
        <f>VLOOKUP($B487,$B$78:$AI$97,2+A486)</f>
        <v>54.1</v>
      </c>
    </row>
    <row r="488" spans="1:8" ht="21" x14ac:dyDescent="0.25">
      <c r="B488" s="38">
        <v>3</v>
      </c>
      <c r="C488" s="40" t="s">
        <v>243</v>
      </c>
      <c r="D488" s="160">
        <f>VLOOKUP($B488,$B$41:$AI$53,2+A486)</f>
        <v>16</v>
      </c>
      <c r="E488" s="169" t="s">
        <v>256</v>
      </c>
      <c r="F488" s="39">
        <f>VLOOKUP($B488,$B$56:$AI$75,2+A486)</f>
        <v>924</v>
      </c>
      <c r="G488" s="44" t="s">
        <v>276</v>
      </c>
      <c r="H488" s="39">
        <f>VLOOKUP($B488,$B$78:$AI$97,2+A486)</f>
        <v>63.8</v>
      </c>
    </row>
    <row r="489" spans="1:8" ht="21" x14ac:dyDescent="0.25">
      <c r="B489" s="38">
        <v>4</v>
      </c>
      <c r="C489" s="40" t="s">
        <v>244</v>
      </c>
      <c r="D489" s="160">
        <f>VLOOKUP($B489,$B$41:$AI$53,2+A486)</f>
        <v>16</v>
      </c>
      <c r="E489" s="169" t="s">
        <v>257</v>
      </c>
      <c r="F489" s="39">
        <f>VLOOKUP($B489,$B$56:$AI$75,2+A486)</f>
        <v>1027</v>
      </c>
      <c r="G489" s="44" t="s">
        <v>277</v>
      </c>
      <c r="H489" s="39">
        <f>VLOOKUP($B489,$B$78:$AI$97,2+A486)</f>
        <v>73.2</v>
      </c>
    </row>
    <row r="490" spans="1:8" ht="21" x14ac:dyDescent="0.25">
      <c r="B490" s="38">
        <v>5</v>
      </c>
      <c r="C490" s="40" t="s">
        <v>245</v>
      </c>
      <c r="D490" s="160">
        <f>VLOOKUP($B490,$B$41:$AI$53,2+A486)</f>
        <v>16</v>
      </c>
      <c r="E490" s="169" t="s">
        <v>258</v>
      </c>
      <c r="F490" s="39">
        <f>VLOOKUP($B490,$B$56:$AI$75,2+A486)</f>
        <v>1222</v>
      </c>
      <c r="G490" s="44" t="s">
        <v>278</v>
      </c>
      <c r="H490" s="39">
        <f>VLOOKUP($B490,$B$78:$AI$97,2+A486)</f>
        <v>97.362803999999997</v>
      </c>
    </row>
    <row r="491" spans="1:8" ht="21" x14ac:dyDescent="0.25">
      <c r="B491" s="38">
        <v>6</v>
      </c>
      <c r="C491" s="40" t="s">
        <v>246</v>
      </c>
      <c r="D491" s="160">
        <f>VLOOKUP($B491,$B$41:$AI$53,2+A486)</f>
        <v>16</v>
      </c>
      <c r="E491" s="169" t="s">
        <v>259</v>
      </c>
      <c r="F491" s="39">
        <f>VLOOKUP($B491,$B$56:$AI$75,2+A486)</f>
        <v>1221</v>
      </c>
      <c r="G491" s="44" t="s">
        <v>279</v>
      </c>
      <c r="H491" s="39">
        <f>VLOOKUP($B491,$B$78:$AI$97,2+A486)</f>
        <v>114.82590999999999</v>
      </c>
    </row>
    <row r="492" spans="1:8" ht="21" x14ac:dyDescent="0.25">
      <c r="B492" s="38">
        <v>7</v>
      </c>
      <c r="C492" s="40" t="s">
        <v>247</v>
      </c>
      <c r="D492" s="160">
        <f>VLOOKUP($B492,$B$41:$AI$53,2+A486)</f>
        <v>16</v>
      </c>
      <c r="E492" s="169" t="s">
        <v>260</v>
      </c>
      <c r="F492" s="39">
        <f>VLOOKUP($B492,$B$56:$AI$75,2+A486)</f>
        <v>1221</v>
      </c>
      <c r="G492" s="44" t="s">
        <v>280</v>
      </c>
      <c r="H492" s="39">
        <f>VLOOKUP($B492,$B$78:$AI$97,2+A486)</f>
        <v>123.7</v>
      </c>
    </row>
    <row r="493" spans="1:8" ht="21" x14ac:dyDescent="0.25">
      <c r="B493" s="38">
        <v>8</v>
      </c>
      <c r="C493" s="40" t="s">
        <v>248</v>
      </c>
      <c r="D493" s="160">
        <f>VLOOKUP($B493,$B$41:$AI$53,2+A486)</f>
        <v>16</v>
      </c>
      <c r="E493" s="169" t="s">
        <v>261</v>
      </c>
      <c r="F493" s="39">
        <f>VLOOKUP($B493,$B$56:$AI$75,2+A486)</f>
        <v>1211</v>
      </c>
      <c r="G493" s="44" t="s">
        <v>281</v>
      </c>
      <c r="H493" s="39">
        <f>VLOOKUP($B493,$B$78:$AI$97,2+A486)</f>
        <v>135.19999999999999</v>
      </c>
    </row>
    <row r="494" spans="1:8" ht="21" x14ac:dyDescent="0.25">
      <c r="B494" s="38">
        <v>9</v>
      </c>
      <c r="C494" s="40" t="s">
        <v>249</v>
      </c>
      <c r="D494" s="160">
        <f>VLOOKUP($B494,$B$41:$AI$53,2+A486)</f>
        <v>16</v>
      </c>
      <c r="E494" s="169" t="s">
        <v>262</v>
      </c>
      <c r="F494" s="39">
        <f>VLOOKUP($B494,$B$56:$AI$75,2+A486)</f>
        <v>1191</v>
      </c>
      <c r="G494" s="44" t="s">
        <v>282</v>
      </c>
      <c r="H494" s="39">
        <f>VLOOKUP($B494,$B$78:$AI$97,2+A486)</f>
        <v>121.11094814000002</v>
      </c>
    </row>
    <row r="495" spans="1:8" ht="21" x14ac:dyDescent="0.25">
      <c r="B495" s="38">
        <v>10</v>
      </c>
      <c r="C495" s="40" t="s">
        <v>250</v>
      </c>
      <c r="D495" s="160">
        <f>VLOOKUP($B495,$B$41:$AI$53,2+A486)</f>
        <v>16</v>
      </c>
      <c r="E495" s="169" t="s">
        <v>263</v>
      </c>
      <c r="F495" s="39">
        <f>VLOOKUP($B495,$B$56:$AI$75,2+A486)</f>
        <v>1185</v>
      </c>
      <c r="G495" s="44" t="s">
        <v>283</v>
      </c>
      <c r="H495" s="39">
        <f>VLOOKUP($B495,$B$78:$AI$97,2+A486)</f>
        <v>116.14100000000001</v>
      </c>
    </row>
    <row r="496" spans="1:8" ht="21" x14ac:dyDescent="0.25">
      <c r="B496" s="38">
        <v>11</v>
      </c>
      <c r="C496" s="40" t="s">
        <v>251</v>
      </c>
      <c r="D496" s="160">
        <f>VLOOKUP($B496,$B$41:$AI$53,2+A486)</f>
        <v>15</v>
      </c>
      <c r="E496" s="169" t="s">
        <v>264</v>
      </c>
      <c r="F496" s="39">
        <f>VLOOKUP($B496,$B$56:$AI$75,2+A486)</f>
        <v>1185</v>
      </c>
      <c r="G496" s="44" t="s">
        <v>284</v>
      </c>
      <c r="H496" s="39">
        <f>VLOOKUP($B496,$B$78:$AI$97,2+A486)</f>
        <v>119.40240113999999</v>
      </c>
    </row>
    <row r="497" spans="1:8" ht="21" x14ac:dyDescent="0.25">
      <c r="B497" s="38">
        <v>12</v>
      </c>
      <c r="C497" s="40" t="s">
        <v>252</v>
      </c>
      <c r="D497" s="160">
        <f>VLOOKUP($B497,$B$41:$AI$53,2+A486)</f>
        <v>15</v>
      </c>
      <c r="E497" s="169" t="s">
        <v>265</v>
      </c>
      <c r="F497" s="39">
        <f>VLOOKUP($B497,$B$56:$AI$75,2+A486)</f>
        <v>1185</v>
      </c>
      <c r="G497" s="44" t="s">
        <v>285</v>
      </c>
      <c r="H497" s="39">
        <f>VLOOKUP($B497,$B$78:$AI$97,2+A486)</f>
        <v>126.16761244</v>
      </c>
    </row>
    <row r="498" spans="1:8" ht="21" x14ac:dyDescent="0.25">
      <c r="B498" s="38">
        <v>13</v>
      </c>
      <c r="C498" s="41" t="s">
        <v>253</v>
      </c>
      <c r="D498" s="160">
        <f>VLOOKUP($B498,$B$41:$AI$53,2+A486)</f>
        <v>16</v>
      </c>
      <c r="E498" s="169" t="s">
        <v>266</v>
      </c>
      <c r="F498" s="39">
        <f>VLOOKUP($B498,$B$56:$AI$75,2+A486)</f>
        <v>1178</v>
      </c>
      <c r="G498" s="44" t="s">
        <v>286</v>
      </c>
      <c r="H498" s="39">
        <f>VLOOKUP($B498,$B$78:$AI$97,2+A486)</f>
        <v>128.68158114000002</v>
      </c>
    </row>
    <row r="499" spans="1:8" ht="21" x14ac:dyDescent="0.25">
      <c r="B499" s="38">
        <v>14</v>
      </c>
      <c r="E499" s="169" t="s">
        <v>267</v>
      </c>
      <c r="F499" s="39">
        <f>VLOOKUP($B499,$B$56:$AI$75,2+A486)</f>
        <v>1020</v>
      </c>
      <c r="G499" s="44" t="s">
        <v>287</v>
      </c>
      <c r="H499" s="39">
        <f>VLOOKUP($B499,$B$78:$AI$97,2+A486)</f>
        <v>125.71469395</v>
      </c>
    </row>
    <row r="500" spans="1:8" ht="21" x14ac:dyDescent="0.25">
      <c r="B500" s="38">
        <v>15</v>
      </c>
      <c r="E500" s="169" t="s">
        <v>268</v>
      </c>
      <c r="F500" s="39">
        <f>VLOOKUP($B500,$B$56:$AI$75,2+A486)</f>
        <v>1020</v>
      </c>
      <c r="G500" s="44" t="s">
        <v>288</v>
      </c>
      <c r="H500" s="39">
        <f>VLOOKUP($B500,$B$78:$AI$97,2+A486)</f>
        <v>123.93987543</v>
      </c>
    </row>
    <row r="501" spans="1:8" ht="21" x14ac:dyDescent="0.25">
      <c r="B501" s="38">
        <v>16</v>
      </c>
      <c r="E501" s="169" t="s">
        <v>269</v>
      </c>
      <c r="F501" s="39">
        <f>VLOOKUP($B501,$B$56:$AI$75,2+A486)</f>
        <v>1000</v>
      </c>
      <c r="G501" s="44" t="s">
        <v>289</v>
      </c>
      <c r="H501" s="39">
        <f>VLOOKUP($B501,$B$78:$AI$97,2+A486)</f>
        <v>121.19933656000001</v>
      </c>
    </row>
    <row r="502" spans="1:8" ht="21" x14ac:dyDescent="0.25">
      <c r="B502" s="38">
        <v>17</v>
      </c>
      <c r="E502" s="169" t="s">
        <v>270</v>
      </c>
      <c r="F502" s="39">
        <f>VLOOKUP($B502,$B$56:$AI$75,2+A486)</f>
        <v>1000</v>
      </c>
      <c r="G502" s="44" t="s">
        <v>290</v>
      </c>
      <c r="H502" s="39">
        <f>VLOOKUP($B502,$B$78:$AI$97,2+A486)</f>
        <v>122.05330367000001</v>
      </c>
    </row>
    <row r="503" spans="1:8" x14ac:dyDescent="0.25">
      <c r="B503" s="38">
        <v>18</v>
      </c>
      <c r="E503" s="169" t="s">
        <v>271</v>
      </c>
      <c r="F503" s="39">
        <f>VLOOKUP($B503,$B$56:$AI$75,2+A486)</f>
        <v>990</v>
      </c>
      <c r="G503" s="44" t="s">
        <v>291</v>
      </c>
      <c r="H503" s="39">
        <f>VLOOKUP($B503,$B$78:$AI$97,2+A486)</f>
        <v>122.35242615</v>
      </c>
    </row>
    <row r="504" spans="1:8" ht="21" x14ac:dyDescent="0.25">
      <c r="B504" s="38">
        <v>19</v>
      </c>
      <c r="E504" s="170" t="s">
        <v>272</v>
      </c>
      <c r="F504" s="39">
        <f>VLOOKUP($B504,$B$56:$AI$75,2+A486)</f>
        <v>990</v>
      </c>
      <c r="G504" s="44" t="s">
        <v>292</v>
      </c>
      <c r="H504" s="39">
        <f>VLOOKUP($B504,$B$78:$AI$97,2+A486)</f>
        <v>112.66338535</v>
      </c>
    </row>
    <row r="505" spans="1:8" x14ac:dyDescent="0.25">
      <c r="B505" s="38">
        <v>20</v>
      </c>
      <c r="E505" s="171" t="s">
        <v>359</v>
      </c>
      <c r="F505" s="39">
        <f>VLOOKUP($B505,$B$56:$AI$75,2+A486)</f>
        <v>997</v>
      </c>
      <c r="G505" s="45" t="s">
        <v>293</v>
      </c>
      <c r="H505" s="39">
        <f>VLOOKUP($B505,$B$78:$AI$97,2+A486)</f>
        <v>109.20252658</v>
      </c>
    </row>
    <row r="506" spans="1:8" ht="21" x14ac:dyDescent="0.25">
      <c r="A506" s="39">
        <v>21</v>
      </c>
      <c r="B506" s="38">
        <v>1</v>
      </c>
      <c r="C506" s="40" t="s">
        <v>241</v>
      </c>
      <c r="D506" s="160">
        <f>VLOOKUP($B506,$B$41:$AI$53,2+A506)</f>
        <v>14</v>
      </c>
      <c r="E506" s="169" t="s">
        <v>254</v>
      </c>
      <c r="F506" s="39">
        <f>VLOOKUP($B506,$B$56:$AI$75,2+A506)</f>
        <v>627</v>
      </c>
      <c r="G506" s="44" t="s">
        <v>274</v>
      </c>
      <c r="H506" s="39">
        <f>VLOOKUP($B506,$B$78:$AI$97,2+A506)</f>
        <v>35.700000000000003</v>
      </c>
    </row>
    <row r="507" spans="1:8" ht="21" x14ac:dyDescent="0.25">
      <c r="B507" s="38">
        <v>2</v>
      </c>
      <c r="C507" s="40" t="s">
        <v>242</v>
      </c>
      <c r="D507" s="160">
        <f>VLOOKUP($B507,$B$41:$AI$53,2+A506)</f>
        <v>12</v>
      </c>
      <c r="E507" s="169" t="s">
        <v>255</v>
      </c>
      <c r="F507" s="39">
        <f>VLOOKUP($B507,$B$56:$AI$75,2+A506)</f>
        <v>684</v>
      </c>
      <c r="G507" s="44" t="s">
        <v>275</v>
      </c>
      <c r="H507" s="39">
        <f>VLOOKUP($B507,$B$78:$AI$97,2+A506)</f>
        <v>43.1</v>
      </c>
    </row>
    <row r="508" spans="1:8" ht="21" x14ac:dyDescent="0.25">
      <c r="B508" s="38">
        <v>3</v>
      </c>
      <c r="C508" s="40" t="s">
        <v>243</v>
      </c>
      <c r="D508" s="160">
        <f>VLOOKUP($B508,$B$41:$AI$53,2+A506)</f>
        <v>12</v>
      </c>
      <c r="E508" s="169" t="s">
        <v>256</v>
      </c>
      <c r="F508" s="39">
        <f>VLOOKUP($B508,$B$56:$AI$75,2+A506)</f>
        <v>850</v>
      </c>
      <c r="G508" s="44" t="s">
        <v>276</v>
      </c>
      <c r="H508" s="39">
        <f>VLOOKUP($B508,$B$78:$AI$97,2+A506)</f>
        <v>48.8</v>
      </c>
    </row>
    <row r="509" spans="1:8" ht="21" x14ac:dyDescent="0.25">
      <c r="B509" s="38">
        <v>4</v>
      </c>
      <c r="C509" s="40" t="s">
        <v>244</v>
      </c>
      <c r="D509" s="160">
        <f>VLOOKUP($B509,$B$41:$AI$53,2+A506)</f>
        <v>11</v>
      </c>
      <c r="E509" s="169" t="s">
        <v>257</v>
      </c>
      <c r="F509" s="39">
        <f>VLOOKUP($B509,$B$56:$AI$75,2+A506)</f>
        <v>848</v>
      </c>
      <c r="G509" s="44" t="s">
        <v>277</v>
      </c>
      <c r="H509" s="39">
        <f>VLOOKUP($B509,$B$78:$AI$97,2+A506)</f>
        <v>57.7</v>
      </c>
    </row>
    <row r="510" spans="1:8" ht="21" x14ac:dyDescent="0.25">
      <c r="B510" s="38">
        <v>5</v>
      </c>
      <c r="C510" s="40" t="s">
        <v>245</v>
      </c>
      <c r="D510" s="160">
        <f>VLOOKUP($B510,$B$41:$AI$53,2+A506)</f>
        <v>11</v>
      </c>
      <c r="E510" s="169" t="s">
        <v>258</v>
      </c>
      <c r="F510" s="39">
        <f>VLOOKUP($B510,$B$56:$AI$75,2+A506)</f>
        <v>822</v>
      </c>
      <c r="G510" s="44" t="s">
        <v>278</v>
      </c>
      <c r="H510" s="39">
        <f>VLOOKUP($B510,$B$78:$AI$97,2+A506)</f>
        <v>67.467651000000004</v>
      </c>
    </row>
    <row r="511" spans="1:8" ht="21" x14ac:dyDescent="0.25">
      <c r="B511" s="38">
        <v>6</v>
      </c>
      <c r="C511" s="40" t="s">
        <v>246</v>
      </c>
      <c r="D511" s="160">
        <f>VLOOKUP($B511,$B$41:$AI$53,2+A506)</f>
        <v>11</v>
      </c>
      <c r="E511" s="169" t="s">
        <v>259</v>
      </c>
      <c r="F511" s="39">
        <f>VLOOKUP($B511,$B$56:$AI$75,2+A506)</f>
        <v>757</v>
      </c>
      <c r="G511" s="44" t="s">
        <v>279</v>
      </c>
      <c r="H511" s="39">
        <f>VLOOKUP($B511,$B$78:$AI$97,2+A506)</f>
        <v>73.117846</v>
      </c>
    </row>
    <row r="512" spans="1:8" ht="21" x14ac:dyDescent="0.25">
      <c r="B512" s="38">
        <v>7</v>
      </c>
      <c r="C512" s="40" t="s">
        <v>247</v>
      </c>
      <c r="D512" s="160">
        <f>VLOOKUP($B512,$B$41:$AI$53,2+A506)</f>
        <v>11</v>
      </c>
      <c r="E512" s="169" t="s">
        <v>260</v>
      </c>
      <c r="F512" s="39">
        <f>VLOOKUP($B512,$B$56:$AI$75,2+A506)</f>
        <v>757</v>
      </c>
      <c r="G512" s="44" t="s">
        <v>280</v>
      </c>
      <c r="H512" s="39">
        <f>VLOOKUP($B512,$B$78:$AI$97,2+A506)</f>
        <v>78.400000000000006</v>
      </c>
    </row>
    <row r="513" spans="1:8" ht="21" x14ac:dyDescent="0.25">
      <c r="B513" s="38">
        <v>8</v>
      </c>
      <c r="C513" s="40" t="s">
        <v>248</v>
      </c>
      <c r="D513" s="160">
        <f>VLOOKUP($B513,$B$41:$AI$53,2+A506)</f>
        <v>11</v>
      </c>
      <c r="E513" s="169" t="s">
        <v>261</v>
      </c>
      <c r="F513" s="39">
        <f>VLOOKUP($B513,$B$56:$AI$75,2+A506)</f>
        <v>757</v>
      </c>
      <c r="G513" s="44" t="s">
        <v>281</v>
      </c>
      <c r="H513" s="39">
        <f>VLOOKUP($B513,$B$78:$AI$97,2+A506)</f>
        <v>82.9</v>
      </c>
    </row>
    <row r="514" spans="1:8" ht="21" x14ac:dyDescent="0.25">
      <c r="B514" s="38">
        <v>9</v>
      </c>
      <c r="C514" s="40" t="s">
        <v>249</v>
      </c>
      <c r="D514" s="160">
        <f>VLOOKUP($B514,$B$41:$AI$53,2+A506)</f>
        <v>11</v>
      </c>
      <c r="E514" s="169" t="s">
        <v>262</v>
      </c>
      <c r="F514" s="39">
        <f>VLOOKUP($B514,$B$56:$AI$75,2+A506)</f>
        <v>752</v>
      </c>
      <c r="G514" s="44" t="s">
        <v>282</v>
      </c>
      <c r="H514" s="39">
        <f>VLOOKUP($B514,$B$78:$AI$97,2+A506)</f>
        <v>74.201061629999998</v>
      </c>
    </row>
    <row r="515" spans="1:8" ht="21" x14ac:dyDescent="0.25">
      <c r="B515" s="38">
        <v>10</v>
      </c>
      <c r="C515" s="40" t="s">
        <v>250</v>
      </c>
      <c r="D515" s="160">
        <f>VLOOKUP($B515,$B$41:$AI$53,2+A506)</f>
        <v>11</v>
      </c>
      <c r="E515" s="169" t="s">
        <v>263</v>
      </c>
      <c r="F515" s="39">
        <f>VLOOKUP($B515,$B$56:$AI$75,2+A506)</f>
        <v>746</v>
      </c>
      <c r="G515" s="44" t="s">
        <v>283</v>
      </c>
      <c r="H515" s="39">
        <f>VLOOKUP($B515,$B$78:$AI$97,2+A506)</f>
        <v>72.805000000000007</v>
      </c>
    </row>
    <row r="516" spans="1:8" ht="21" x14ac:dyDescent="0.25">
      <c r="B516" s="38">
        <v>11</v>
      </c>
      <c r="C516" s="40" t="s">
        <v>251</v>
      </c>
      <c r="D516" s="160">
        <f>VLOOKUP($B516,$B$41:$AI$53,2+A506)</f>
        <v>11</v>
      </c>
      <c r="E516" s="169" t="s">
        <v>264</v>
      </c>
      <c r="F516" s="39">
        <f>VLOOKUP($B516,$B$56:$AI$75,2+A506)</f>
        <v>746</v>
      </c>
      <c r="G516" s="44" t="s">
        <v>284</v>
      </c>
      <c r="H516" s="39">
        <f>VLOOKUP($B516,$B$78:$AI$97,2+A506)</f>
        <v>73.585863200000006</v>
      </c>
    </row>
    <row r="517" spans="1:8" ht="21" x14ac:dyDescent="0.25">
      <c r="B517" s="38">
        <v>12</v>
      </c>
      <c r="C517" s="40" t="s">
        <v>252</v>
      </c>
      <c r="D517" s="160">
        <f>VLOOKUP($B517,$B$41:$AI$53,2+A506)</f>
        <v>11</v>
      </c>
      <c r="E517" s="169" t="s">
        <v>265</v>
      </c>
      <c r="F517" s="39">
        <f>VLOOKUP($B517,$B$56:$AI$75,2+A506)</f>
        <v>746</v>
      </c>
      <c r="G517" s="44" t="s">
        <v>285</v>
      </c>
      <c r="H517" s="39">
        <f>VLOOKUP($B517,$B$78:$AI$97,2+A506)</f>
        <v>75.751869339999999</v>
      </c>
    </row>
    <row r="518" spans="1:8" ht="21" x14ac:dyDescent="0.25">
      <c r="B518" s="38">
        <v>13</v>
      </c>
      <c r="C518" s="41" t="s">
        <v>253</v>
      </c>
      <c r="D518" s="160">
        <f>VLOOKUP($B518,$B$41:$AI$53,2+A506)</f>
        <v>11</v>
      </c>
      <c r="E518" s="169" t="s">
        <v>266</v>
      </c>
      <c r="F518" s="39">
        <f>VLOOKUP($B518,$B$56:$AI$75,2+A506)</f>
        <v>746</v>
      </c>
      <c r="G518" s="44" t="s">
        <v>286</v>
      </c>
      <c r="H518" s="39">
        <f>VLOOKUP($B518,$B$78:$AI$97,2+A506)</f>
        <v>76.856071760000006</v>
      </c>
    </row>
    <row r="519" spans="1:8" ht="21" x14ac:dyDescent="0.25">
      <c r="B519" s="38">
        <v>14</v>
      </c>
      <c r="E519" s="169" t="s">
        <v>267</v>
      </c>
      <c r="F519" s="39">
        <f>VLOOKUP($B519,$B$56:$AI$75,2+A506)</f>
        <v>746</v>
      </c>
      <c r="G519" s="44" t="s">
        <v>287</v>
      </c>
      <c r="H519" s="39">
        <f>VLOOKUP($B519,$B$78:$AI$97,2+A506)</f>
        <v>76.213310409999991</v>
      </c>
    </row>
    <row r="520" spans="1:8" ht="21" x14ac:dyDescent="0.25">
      <c r="B520" s="38">
        <v>15</v>
      </c>
      <c r="E520" s="169" t="s">
        <v>268</v>
      </c>
      <c r="F520" s="39">
        <f>VLOOKUP($B520,$B$56:$AI$75,2+A506)</f>
        <v>746</v>
      </c>
      <c r="G520" s="44" t="s">
        <v>288</v>
      </c>
      <c r="H520" s="39">
        <f>VLOOKUP($B520,$B$78:$AI$97,2+A506)</f>
        <v>79.133168159999997</v>
      </c>
    </row>
    <row r="521" spans="1:8" ht="21" x14ac:dyDescent="0.25">
      <c r="B521" s="38">
        <v>16</v>
      </c>
      <c r="E521" s="169" t="s">
        <v>269</v>
      </c>
      <c r="F521" s="39">
        <f>VLOOKUP($B521,$B$56:$AI$75,2+A506)</f>
        <v>746</v>
      </c>
      <c r="G521" s="44" t="s">
        <v>289</v>
      </c>
      <c r="H521" s="39">
        <f>VLOOKUP($B521,$B$78:$AI$97,2+A506)</f>
        <v>75.473013359999996</v>
      </c>
    </row>
    <row r="522" spans="1:8" ht="21" x14ac:dyDescent="0.25">
      <c r="B522" s="38">
        <v>17</v>
      </c>
      <c r="E522" s="169" t="s">
        <v>270</v>
      </c>
      <c r="F522" s="39">
        <f>VLOOKUP($B522,$B$56:$AI$75,2+A506)</f>
        <v>746</v>
      </c>
      <c r="G522" s="44" t="s">
        <v>290</v>
      </c>
      <c r="H522" s="39">
        <f>VLOOKUP($B522,$B$78:$AI$97,2+A506)</f>
        <v>77.097074930000005</v>
      </c>
    </row>
    <row r="523" spans="1:8" x14ac:dyDescent="0.25">
      <c r="B523" s="38">
        <v>18</v>
      </c>
      <c r="E523" s="169" t="s">
        <v>271</v>
      </c>
      <c r="F523" s="39">
        <f>VLOOKUP($B523,$B$56:$AI$75,2+A506)</f>
        <v>746</v>
      </c>
      <c r="G523" s="44" t="s">
        <v>291</v>
      </c>
      <c r="H523" s="39">
        <f>VLOOKUP($B523,$B$78:$AI$97,2+A506)</f>
        <v>77.910935199999997</v>
      </c>
    </row>
    <row r="524" spans="1:8" ht="21" x14ac:dyDescent="0.25">
      <c r="B524" s="38">
        <v>19</v>
      </c>
      <c r="E524" s="170" t="s">
        <v>272</v>
      </c>
      <c r="F524" s="39">
        <f>VLOOKUP($B524,$B$56:$AI$75,2+A506)</f>
        <v>746</v>
      </c>
      <c r="G524" s="44" t="s">
        <v>292</v>
      </c>
      <c r="H524" s="39">
        <f>VLOOKUP($B524,$B$78:$AI$97,2+A506)</f>
        <v>71.499311559999995</v>
      </c>
    </row>
    <row r="525" spans="1:8" x14ac:dyDescent="0.25">
      <c r="B525" s="38">
        <v>20</v>
      </c>
      <c r="E525" s="171" t="s">
        <v>359</v>
      </c>
      <c r="F525" s="39">
        <f>VLOOKUP($B525,$B$56:$AI$75,2+A506)</f>
        <v>746</v>
      </c>
      <c r="G525" s="45" t="s">
        <v>293</v>
      </c>
      <c r="H525" s="39">
        <f>VLOOKUP($B525,$B$78:$AI$97,2+A506)</f>
        <v>72.123897079999992</v>
      </c>
    </row>
    <row r="526" spans="1:8" ht="21" x14ac:dyDescent="0.25">
      <c r="A526" s="39">
        <v>22</v>
      </c>
      <c r="B526" s="38">
        <v>1</v>
      </c>
      <c r="C526" s="40" t="s">
        <v>241</v>
      </c>
      <c r="D526" s="160">
        <f>VLOOKUP($B526,$B$41:$AI$53,2+A526)</f>
        <v>15</v>
      </c>
      <c r="E526" s="169" t="s">
        <v>254</v>
      </c>
      <c r="F526" s="39">
        <f>VLOOKUP($B526,$B$56:$AI$75,2+A526)</f>
        <v>469</v>
      </c>
      <c r="G526" s="44" t="s">
        <v>274</v>
      </c>
      <c r="H526" s="39">
        <f>VLOOKUP($B526,$B$78:$AI$97,2+A526)</f>
        <v>20.9</v>
      </c>
    </row>
    <row r="527" spans="1:8" ht="21" x14ac:dyDescent="0.25">
      <c r="B527" s="38">
        <v>2</v>
      </c>
      <c r="C527" s="40" t="s">
        <v>242</v>
      </c>
      <c r="D527" s="160">
        <f>VLOOKUP($B527,$B$41:$AI$53,2+A526)</f>
        <v>15</v>
      </c>
      <c r="E527" s="169" t="s">
        <v>255</v>
      </c>
      <c r="F527" s="39">
        <f>VLOOKUP($B527,$B$56:$AI$75,2+A526)</f>
        <v>690</v>
      </c>
      <c r="G527" s="44" t="s">
        <v>275</v>
      </c>
      <c r="H527" s="39">
        <f>VLOOKUP($B527,$B$78:$AI$97,2+A526)</f>
        <v>33.4</v>
      </c>
    </row>
    <row r="528" spans="1:8" ht="21" x14ac:dyDescent="0.25">
      <c r="B528" s="38">
        <v>3</v>
      </c>
      <c r="C528" s="40" t="s">
        <v>243</v>
      </c>
      <c r="D528" s="160">
        <f>VLOOKUP($B528,$B$41:$AI$53,2+A526)</f>
        <v>15</v>
      </c>
      <c r="E528" s="169" t="s">
        <v>256</v>
      </c>
      <c r="F528" s="39">
        <f>VLOOKUP($B528,$B$56:$AI$75,2+A526)</f>
        <v>808</v>
      </c>
      <c r="G528" s="44" t="s">
        <v>276</v>
      </c>
      <c r="H528" s="39">
        <f>VLOOKUP($B528,$B$78:$AI$97,2+A526)</f>
        <v>43.6</v>
      </c>
    </row>
    <row r="529" spans="2:8" ht="21" x14ac:dyDescent="0.25">
      <c r="B529" s="38">
        <v>4</v>
      </c>
      <c r="C529" s="40" t="s">
        <v>244</v>
      </c>
      <c r="D529" s="160">
        <f>VLOOKUP($B529,$B$41:$AI$53,2+A526)</f>
        <v>15</v>
      </c>
      <c r="E529" s="169" t="s">
        <v>257</v>
      </c>
      <c r="F529" s="39">
        <f>VLOOKUP($B529,$B$56:$AI$75,2+A526)</f>
        <v>800</v>
      </c>
      <c r="G529" s="44" t="s">
        <v>277</v>
      </c>
      <c r="H529" s="39">
        <f>VLOOKUP($B529,$B$78:$AI$97,2+A526)</f>
        <v>48.5</v>
      </c>
    </row>
    <row r="530" spans="2:8" ht="21" x14ac:dyDescent="0.25">
      <c r="B530" s="38">
        <v>5</v>
      </c>
      <c r="C530" s="40" t="s">
        <v>245</v>
      </c>
      <c r="D530" s="160">
        <f>VLOOKUP($B530,$B$41:$AI$53,2+A526)</f>
        <v>15</v>
      </c>
      <c r="E530" s="169" t="s">
        <v>258</v>
      </c>
      <c r="F530" s="39">
        <f>VLOOKUP($B530,$B$56:$AI$75,2+A526)</f>
        <v>721</v>
      </c>
      <c r="G530" s="44" t="s">
        <v>278</v>
      </c>
      <c r="H530" s="39">
        <f>VLOOKUP($B530,$B$78:$AI$97,2+A526)</f>
        <v>55.442641999999999</v>
      </c>
    </row>
    <row r="531" spans="2:8" ht="21" x14ac:dyDescent="0.25">
      <c r="B531" s="38">
        <v>6</v>
      </c>
      <c r="C531" s="40" t="s">
        <v>246</v>
      </c>
      <c r="D531" s="160">
        <f>VLOOKUP($B531,$B$41:$AI$53,2+A526)</f>
        <v>15</v>
      </c>
      <c r="E531" s="169" t="s">
        <v>259</v>
      </c>
      <c r="F531" s="39">
        <f>VLOOKUP($B531,$B$56:$AI$75,2+A526)</f>
        <v>795</v>
      </c>
      <c r="G531" s="44" t="s">
        <v>279</v>
      </c>
      <c r="H531" s="39">
        <f>VLOOKUP($B531,$B$78:$AI$97,2+A526)</f>
        <v>63.128709000000001</v>
      </c>
    </row>
    <row r="532" spans="2:8" ht="21" x14ac:dyDescent="0.25">
      <c r="B532" s="38">
        <v>7</v>
      </c>
      <c r="C532" s="40" t="s">
        <v>247</v>
      </c>
      <c r="D532" s="160">
        <f>VLOOKUP($B532,$B$41:$AI$53,2+A526)</f>
        <v>15</v>
      </c>
      <c r="E532" s="169" t="s">
        <v>260</v>
      </c>
      <c r="F532" s="39">
        <f>VLOOKUP($B532,$B$56:$AI$75,2+A526)</f>
        <v>775</v>
      </c>
      <c r="G532" s="44" t="s">
        <v>280</v>
      </c>
      <c r="H532" s="39">
        <f>VLOOKUP($B532,$B$78:$AI$97,2+A526)</f>
        <v>67.400000000000006</v>
      </c>
    </row>
    <row r="533" spans="2:8" ht="21" x14ac:dyDescent="0.25">
      <c r="B533" s="38">
        <v>8</v>
      </c>
      <c r="C533" s="40" t="s">
        <v>248</v>
      </c>
      <c r="D533" s="160">
        <f>VLOOKUP($B533,$B$41:$AI$53,2+A526)</f>
        <v>15</v>
      </c>
      <c r="E533" s="169" t="s">
        <v>261</v>
      </c>
      <c r="F533" s="39">
        <f>VLOOKUP($B533,$B$56:$AI$75,2+A526)</f>
        <v>773</v>
      </c>
      <c r="G533" s="44" t="s">
        <v>281</v>
      </c>
      <c r="H533" s="39">
        <f>VLOOKUP($B533,$B$78:$AI$97,2+A526)</f>
        <v>72.8</v>
      </c>
    </row>
    <row r="534" spans="2:8" ht="21" x14ac:dyDescent="0.25">
      <c r="B534" s="38">
        <v>9</v>
      </c>
      <c r="C534" s="40" t="s">
        <v>249</v>
      </c>
      <c r="D534" s="160">
        <f>VLOOKUP($B534,$B$41:$AI$53,2+A526)</f>
        <v>15</v>
      </c>
      <c r="E534" s="169" t="s">
        <v>262</v>
      </c>
      <c r="F534" s="39">
        <f>VLOOKUP($B534,$B$56:$AI$75,2+A526)</f>
        <v>773</v>
      </c>
      <c r="G534" s="44" t="s">
        <v>282</v>
      </c>
      <c r="H534" s="39">
        <f>VLOOKUP($B534,$B$78:$AI$97,2+A526)</f>
        <v>66.984187439999999</v>
      </c>
    </row>
    <row r="535" spans="2:8" ht="21" x14ac:dyDescent="0.25">
      <c r="B535" s="38">
        <v>10</v>
      </c>
      <c r="C535" s="40" t="s">
        <v>250</v>
      </c>
      <c r="D535" s="160">
        <f>VLOOKUP($B535,$B$41:$AI$53,2+A526)</f>
        <v>15</v>
      </c>
      <c r="E535" s="169" t="s">
        <v>263</v>
      </c>
      <c r="F535" s="39">
        <f>VLOOKUP($B535,$B$56:$AI$75,2+A526)</f>
        <v>773</v>
      </c>
      <c r="G535" s="44" t="s">
        <v>283</v>
      </c>
      <c r="H535" s="39">
        <f>VLOOKUP($B535,$B$78:$AI$97,2+A526)</f>
        <v>66.016000000000005</v>
      </c>
    </row>
    <row r="536" spans="2:8" ht="21" x14ac:dyDescent="0.25">
      <c r="B536" s="38">
        <v>11</v>
      </c>
      <c r="C536" s="40" t="s">
        <v>251</v>
      </c>
      <c r="D536" s="160">
        <f>VLOOKUP($B536,$B$41:$AI$53,2+A526)</f>
        <v>15</v>
      </c>
      <c r="E536" s="169" t="s">
        <v>264</v>
      </c>
      <c r="F536" s="39">
        <f>VLOOKUP($B536,$B$56:$AI$75,2+A526)</f>
        <v>773</v>
      </c>
      <c r="G536" s="44" t="s">
        <v>284</v>
      </c>
      <c r="H536" s="39">
        <f>VLOOKUP($B536,$B$78:$AI$97,2+A526)</f>
        <v>69.678663659999998</v>
      </c>
    </row>
    <row r="537" spans="2:8" ht="21" x14ac:dyDescent="0.25">
      <c r="B537" s="38">
        <v>12</v>
      </c>
      <c r="C537" s="40" t="s">
        <v>252</v>
      </c>
      <c r="D537" s="160">
        <f>VLOOKUP($B537,$B$41:$AI$53,2+A526)</f>
        <v>15</v>
      </c>
      <c r="E537" s="169" t="s">
        <v>265</v>
      </c>
      <c r="F537" s="39">
        <f>VLOOKUP($B537,$B$56:$AI$75,2+A526)</f>
        <v>766</v>
      </c>
      <c r="G537" s="44" t="s">
        <v>285</v>
      </c>
      <c r="H537" s="39">
        <f>VLOOKUP($B537,$B$78:$AI$97,2+A526)</f>
        <v>71.182320910000001</v>
      </c>
    </row>
    <row r="538" spans="2:8" ht="21" x14ac:dyDescent="0.25">
      <c r="B538" s="38">
        <v>13</v>
      </c>
      <c r="C538" s="41" t="s">
        <v>253</v>
      </c>
      <c r="D538" s="160">
        <f>VLOOKUP($B538,$B$41:$AI$53,2+A526)</f>
        <v>15</v>
      </c>
      <c r="E538" s="169" t="s">
        <v>266</v>
      </c>
      <c r="F538" s="39">
        <f>VLOOKUP($B538,$B$56:$AI$75,2+A526)</f>
        <v>766</v>
      </c>
      <c r="G538" s="44" t="s">
        <v>286</v>
      </c>
      <c r="H538" s="39">
        <f>VLOOKUP($B538,$B$78:$AI$97,2+A526)</f>
        <v>71.842967569999999</v>
      </c>
    </row>
    <row r="539" spans="2:8" ht="21" x14ac:dyDescent="0.25">
      <c r="B539" s="38">
        <v>14</v>
      </c>
      <c r="E539" s="169" t="s">
        <v>267</v>
      </c>
      <c r="F539" s="39">
        <f>VLOOKUP($B539,$B$56:$AI$75,2+A526)</f>
        <v>766</v>
      </c>
      <c r="G539" s="44" t="s">
        <v>287</v>
      </c>
      <c r="H539" s="39">
        <f>VLOOKUP($B539,$B$78:$AI$97,2+A526)</f>
        <v>72.193600810000007</v>
      </c>
    </row>
    <row r="540" spans="2:8" ht="21" x14ac:dyDescent="0.25">
      <c r="B540" s="38">
        <v>15</v>
      </c>
      <c r="E540" s="169" t="s">
        <v>268</v>
      </c>
      <c r="F540" s="39">
        <f>VLOOKUP($B540,$B$56:$AI$75,2+A526)</f>
        <v>765</v>
      </c>
      <c r="G540" s="44" t="s">
        <v>288</v>
      </c>
      <c r="H540" s="39">
        <f>VLOOKUP($B540,$B$78:$AI$97,2+A526)</f>
        <v>73.372692900000004</v>
      </c>
    </row>
    <row r="541" spans="2:8" ht="21" x14ac:dyDescent="0.25">
      <c r="B541" s="38">
        <v>16</v>
      </c>
      <c r="E541" s="169" t="s">
        <v>269</v>
      </c>
      <c r="F541" s="39">
        <f>VLOOKUP($B541,$B$56:$AI$75,2+A526)</f>
        <v>765</v>
      </c>
      <c r="G541" s="44" t="s">
        <v>289</v>
      </c>
      <c r="H541" s="39">
        <f>VLOOKUP($B541,$B$78:$AI$97,2+A526)</f>
        <v>69.372240879999993</v>
      </c>
    </row>
    <row r="542" spans="2:8" ht="21" x14ac:dyDescent="0.25">
      <c r="B542" s="38">
        <v>17</v>
      </c>
      <c r="E542" s="169" t="s">
        <v>270</v>
      </c>
      <c r="F542" s="39">
        <f>VLOOKUP($B542,$B$56:$AI$75,2+A526)</f>
        <v>765</v>
      </c>
      <c r="G542" s="44" t="s">
        <v>290</v>
      </c>
      <c r="H542" s="39">
        <f>VLOOKUP($B542,$B$78:$AI$97,2+A526)</f>
        <v>69.419769950000003</v>
      </c>
    </row>
    <row r="543" spans="2:8" x14ac:dyDescent="0.25">
      <c r="B543" s="38">
        <v>18</v>
      </c>
      <c r="E543" s="169" t="s">
        <v>271</v>
      </c>
      <c r="F543" s="39">
        <f>VLOOKUP($B543,$B$56:$AI$75,2+A526)</f>
        <v>765</v>
      </c>
      <c r="G543" s="44" t="s">
        <v>291</v>
      </c>
      <c r="H543" s="39">
        <f>VLOOKUP($B543,$B$78:$AI$97,2+A526)</f>
        <v>69.60553591</v>
      </c>
    </row>
    <row r="544" spans="2:8" ht="21" x14ac:dyDescent="0.25">
      <c r="B544" s="38">
        <v>19</v>
      </c>
      <c r="E544" s="170" t="s">
        <v>272</v>
      </c>
      <c r="F544" s="39">
        <f>VLOOKUP($B544,$B$56:$AI$75,2+A526)</f>
        <v>765</v>
      </c>
      <c r="G544" s="44" t="s">
        <v>292</v>
      </c>
      <c r="H544" s="39">
        <f>VLOOKUP($B544,$B$78:$AI$97,2+A526)</f>
        <v>63.669829729999996</v>
      </c>
    </row>
    <row r="545" spans="1:8" x14ac:dyDescent="0.25">
      <c r="B545" s="38">
        <v>20</v>
      </c>
      <c r="E545" s="171" t="s">
        <v>359</v>
      </c>
      <c r="F545" s="39">
        <f>VLOOKUP($B545,$B$56:$AI$75,2+A526)</f>
        <v>763</v>
      </c>
      <c r="G545" s="45" t="s">
        <v>293</v>
      </c>
      <c r="H545" s="39">
        <f>VLOOKUP($B545,$B$78:$AI$97,2+A526)</f>
        <v>63.642789100000002</v>
      </c>
    </row>
    <row r="546" spans="1:8" ht="21" x14ac:dyDescent="0.25">
      <c r="A546" s="39">
        <v>23</v>
      </c>
      <c r="B546" s="38">
        <v>1</v>
      </c>
      <c r="C546" s="40" t="s">
        <v>241</v>
      </c>
      <c r="D546" s="160">
        <f>VLOOKUP($B546,$B$41:$AI$53,2+A546)</f>
        <v>20</v>
      </c>
      <c r="E546" s="169" t="s">
        <v>254</v>
      </c>
      <c r="F546" s="39">
        <f>VLOOKUP($B546,$B$56:$AI$75,2+A546)</f>
        <v>637</v>
      </c>
      <c r="G546" s="44" t="s">
        <v>274</v>
      </c>
      <c r="H546" s="39">
        <f>VLOOKUP($B546,$B$78:$AI$97,2+A546)</f>
        <v>27.2</v>
      </c>
    </row>
    <row r="547" spans="1:8" ht="21" x14ac:dyDescent="0.25">
      <c r="B547" s="38">
        <v>2</v>
      </c>
      <c r="C547" s="40" t="s">
        <v>242</v>
      </c>
      <c r="D547" s="160">
        <f>VLOOKUP($B547,$B$41:$AI$53,2+A546)</f>
        <v>20</v>
      </c>
      <c r="E547" s="169" t="s">
        <v>255</v>
      </c>
      <c r="F547" s="39">
        <f>VLOOKUP($B547,$B$56:$AI$75,2+A546)</f>
        <v>719</v>
      </c>
      <c r="G547" s="44" t="s">
        <v>275</v>
      </c>
      <c r="H547" s="39">
        <f>VLOOKUP($B547,$B$78:$AI$97,2+A546)</f>
        <v>36.299999999999997</v>
      </c>
    </row>
    <row r="548" spans="1:8" ht="21" x14ac:dyDescent="0.25">
      <c r="B548" s="38">
        <v>3</v>
      </c>
      <c r="C548" s="40" t="s">
        <v>243</v>
      </c>
      <c r="D548" s="160">
        <f>VLOOKUP($B548,$B$41:$AI$53,2+A546)</f>
        <v>20</v>
      </c>
      <c r="E548" s="169" t="s">
        <v>256</v>
      </c>
      <c r="F548" s="39">
        <f>VLOOKUP($B548,$B$56:$AI$75,2+A546)</f>
        <v>784</v>
      </c>
      <c r="G548" s="44" t="s">
        <v>276</v>
      </c>
      <c r="H548" s="39">
        <f>VLOOKUP($B548,$B$78:$AI$97,2+A546)</f>
        <v>43</v>
      </c>
    </row>
    <row r="549" spans="1:8" ht="21" x14ac:dyDescent="0.25">
      <c r="B549" s="38">
        <v>4</v>
      </c>
      <c r="C549" s="40" t="s">
        <v>244</v>
      </c>
      <c r="D549" s="160">
        <f>VLOOKUP($B549,$B$41:$AI$53,2+A546)</f>
        <v>20</v>
      </c>
      <c r="E549" s="169" t="s">
        <v>257</v>
      </c>
      <c r="F549" s="39">
        <f>VLOOKUP($B549,$B$56:$AI$75,2+A546)</f>
        <v>838</v>
      </c>
      <c r="G549" s="44" t="s">
        <v>277</v>
      </c>
      <c r="H549" s="39">
        <f>VLOOKUP($B549,$B$78:$AI$97,2+A546)</f>
        <v>47.8</v>
      </c>
    </row>
    <row r="550" spans="1:8" ht="21" x14ac:dyDescent="0.25">
      <c r="B550" s="38">
        <v>5</v>
      </c>
      <c r="C550" s="40" t="s">
        <v>245</v>
      </c>
      <c r="D550" s="160">
        <f>VLOOKUP($B550,$B$41:$AI$53,2+A546)</f>
        <v>19</v>
      </c>
      <c r="E550" s="169" t="s">
        <v>258</v>
      </c>
      <c r="F550" s="39">
        <f>VLOOKUP($B550,$B$56:$AI$75,2+A546)</f>
        <v>855</v>
      </c>
      <c r="G550" s="44" t="s">
        <v>278</v>
      </c>
      <c r="H550" s="39">
        <f>VLOOKUP($B550,$B$78:$AI$97,2+A546)</f>
        <v>57.560132000000003</v>
      </c>
    </row>
    <row r="551" spans="1:8" ht="21" x14ac:dyDescent="0.25">
      <c r="B551" s="38">
        <v>6</v>
      </c>
      <c r="C551" s="40" t="s">
        <v>246</v>
      </c>
      <c r="D551" s="160">
        <f>VLOOKUP($B551,$B$41:$AI$53,2+A546)</f>
        <v>19</v>
      </c>
      <c r="E551" s="169" t="s">
        <v>259</v>
      </c>
      <c r="F551" s="39">
        <f>VLOOKUP($B551,$B$56:$AI$75,2+A546)</f>
        <v>864</v>
      </c>
      <c r="G551" s="44" t="s">
        <v>279</v>
      </c>
      <c r="H551" s="39">
        <f>VLOOKUP($B551,$B$78:$AI$97,2+A546)</f>
        <v>65.230418999999998</v>
      </c>
    </row>
    <row r="552" spans="1:8" ht="21" x14ac:dyDescent="0.25">
      <c r="B552" s="38">
        <v>7</v>
      </c>
      <c r="C552" s="40" t="s">
        <v>247</v>
      </c>
      <c r="D552" s="160">
        <f>VLOOKUP($B552,$B$41:$AI$53,2+A546)</f>
        <v>19</v>
      </c>
      <c r="E552" s="169" t="s">
        <v>260</v>
      </c>
      <c r="F552" s="39">
        <f>VLOOKUP($B552,$B$56:$AI$75,2+A546)</f>
        <v>864</v>
      </c>
      <c r="G552" s="44" t="s">
        <v>280</v>
      </c>
      <c r="H552" s="39">
        <f>VLOOKUP($B552,$B$78:$AI$97,2+A546)</f>
        <v>72.599999999999994</v>
      </c>
    </row>
    <row r="553" spans="1:8" ht="21" x14ac:dyDescent="0.25">
      <c r="B553" s="38">
        <v>8</v>
      </c>
      <c r="C553" s="40" t="s">
        <v>248</v>
      </c>
      <c r="D553" s="160">
        <f>VLOOKUP($B553,$B$41:$AI$53,2+A546)</f>
        <v>19</v>
      </c>
      <c r="E553" s="169" t="s">
        <v>261</v>
      </c>
      <c r="F553" s="39">
        <f>VLOOKUP($B553,$B$56:$AI$75,2+A546)</f>
        <v>864</v>
      </c>
      <c r="G553" s="44" t="s">
        <v>281</v>
      </c>
      <c r="H553" s="39">
        <f>VLOOKUP($B553,$B$78:$AI$97,2+A546)</f>
        <v>80.5</v>
      </c>
    </row>
    <row r="554" spans="1:8" ht="21" x14ac:dyDescent="0.25">
      <c r="B554" s="38">
        <v>9</v>
      </c>
      <c r="C554" s="40" t="s">
        <v>249</v>
      </c>
      <c r="D554" s="160">
        <f>VLOOKUP($B554,$B$41:$AI$53,2+A546)</f>
        <v>18</v>
      </c>
      <c r="E554" s="169" t="s">
        <v>262</v>
      </c>
      <c r="F554" s="39">
        <f>VLOOKUP($B554,$B$56:$AI$75,2+A546)</f>
        <v>864</v>
      </c>
      <c r="G554" s="44" t="s">
        <v>282</v>
      </c>
      <c r="H554" s="39">
        <f>VLOOKUP($B554,$B$78:$AI$97,2+A546)</f>
        <v>74.925524259999989</v>
      </c>
    </row>
    <row r="555" spans="1:8" ht="21" x14ac:dyDescent="0.25">
      <c r="B555" s="38">
        <v>10</v>
      </c>
      <c r="C555" s="40" t="s">
        <v>250</v>
      </c>
      <c r="D555" s="160">
        <f>VLOOKUP($B555,$B$41:$AI$53,2+A546)</f>
        <v>19</v>
      </c>
      <c r="E555" s="169" t="s">
        <v>263</v>
      </c>
      <c r="F555" s="39">
        <f>VLOOKUP($B555,$B$56:$AI$75,2+A546)</f>
        <v>864</v>
      </c>
      <c r="G555" s="44" t="s">
        <v>283</v>
      </c>
      <c r="H555" s="39">
        <f>VLOOKUP($B555,$B$78:$AI$97,2+A546)</f>
        <v>75.346000000000004</v>
      </c>
    </row>
    <row r="556" spans="1:8" ht="21" x14ac:dyDescent="0.25">
      <c r="B556" s="38">
        <v>11</v>
      </c>
      <c r="C556" s="40" t="s">
        <v>251</v>
      </c>
      <c r="D556" s="160">
        <f>VLOOKUP($B556,$B$41:$AI$53,2+A546)</f>
        <v>17</v>
      </c>
      <c r="E556" s="169" t="s">
        <v>264</v>
      </c>
      <c r="F556" s="39">
        <f>VLOOKUP($B556,$B$56:$AI$75,2+A546)</f>
        <v>840</v>
      </c>
      <c r="G556" s="44" t="s">
        <v>284</v>
      </c>
      <c r="H556" s="39">
        <f>VLOOKUP($B556,$B$78:$AI$97,2+A546)</f>
        <v>78.116777970000001</v>
      </c>
    </row>
    <row r="557" spans="1:8" ht="21" x14ac:dyDescent="0.25">
      <c r="B557" s="38">
        <v>12</v>
      </c>
      <c r="C557" s="40" t="s">
        <v>252</v>
      </c>
      <c r="D557" s="160">
        <f>VLOOKUP($B557,$B$41:$AI$53,2+A546)</f>
        <v>19</v>
      </c>
      <c r="E557" s="169" t="s">
        <v>265</v>
      </c>
      <c r="F557" s="39">
        <f>VLOOKUP($B557,$B$56:$AI$75,2+A546)</f>
        <v>852</v>
      </c>
      <c r="G557" s="44" t="s">
        <v>285</v>
      </c>
      <c r="H557" s="39">
        <f>VLOOKUP($B557,$B$78:$AI$97,2+A546)</f>
        <v>79.197566609999996</v>
      </c>
    </row>
    <row r="558" spans="1:8" ht="21" x14ac:dyDescent="0.25">
      <c r="B558" s="38">
        <v>13</v>
      </c>
      <c r="C558" s="41" t="s">
        <v>253</v>
      </c>
      <c r="D558" s="160">
        <f>VLOOKUP($B558,$B$41:$AI$53,2+A546)</f>
        <v>17</v>
      </c>
      <c r="E558" s="169" t="s">
        <v>266</v>
      </c>
      <c r="F558" s="39">
        <f>VLOOKUP($B558,$B$56:$AI$75,2+A546)</f>
        <v>852</v>
      </c>
      <c r="G558" s="44" t="s">
        <v>286</v>
      </c>
      <c r="H558" s="39">
        <f>VLOOKUP($B558,$B$78:$AI$97,2+A546)</f>
        <v>80.84117092000001</v>
      </c>
    </row>
    <row r="559" spans="1:8" ht="21" x14ac:dyDescent="0.25">
      <c r="B559" s="38">
        <v>14</v>
      </c>
      <c r="E559" s="169" t="s">
        <v>267</v>
      </c>
      <c r="F559" s="39">
        <f>VLOOKUP($B559,$B$56:$AI$75,2+A546)</f>
        <v>850</v>
      </c>
      <c r="G559" s="44" t="s">
        <v>287</v>
      </c>
      <c r="H559" s="39">
        <f>VLOOKUP($B559,$B$78:$AI$97,2+A546)</f>
        <v>84.645644610000005</v>
      </c>
    </row>
    <row r="560" spans="1:8" ht="21" x14ac:dyDescent="0.25">
      <c r="B560" s="38">
        <v>15</v>
      </c>
      <c r="E560" s="169" t="s">
        <v>268</v>
      </c>
      <c r="F560" s="39">
        <f>VLOOKUP($B560,$B$56:$AI$75,2+A546)</f>
        <v>842</v>
      </c>
      <c r="G560" s="44" t="s">
        <v>288</v>
      </c>
      <c r="H560" s="39">
        <f>VLOOKUP($B560,$B$78:$AI$97,2+A546)</f>
        <v>86.604558099999991</v>
      </c>
    </row>
    <row r="561" spans="1:8" ht="21" x14ac:dyDescent="0.25">
      <c r="B561" s="38">
        <v>16</v>
      </c>
      <c r="E561" s="169" t="s">
        <v>269</v>
      </c>
      <c r="F561" s="39">
        <f>VLOOKUP($B561,$B$56:$AI$75,2+A546)</f>
        <v>826</v>
      </c>
      <c r="G561" s="44" t="s">
        <v>289</v>
      </c>
      <c r="H561" s="39">
        <f>VLOOKUP($B561,$B$78:$AI$97,2+A546)</f>
        <v>80.949275239999992</v>
      </c>
    </row>
    <row r="562" spans="1:8" ht="21" x14ac:dyDescent="0.25">
      <c r="B562" s="38">
        <v>17</v>
      </c>
      <c r="E562" s="169" t="s">
        <v>270</v>
      </c>
      <c r="F562" s="39">
        <f>VLOOKUP($B562,$B$56:$AI$75,2+A546)</f>
        <v>826</v>
      </c>
      <c r="G562" s="44" t="s">
        <v>290</v>
      </c>
      <c r="H562" s="39">
        <f>VLOOKUP($B562,$B$78:$AI$97,2+A546)</f>
        <v>83.220508819999992</v>
      </c>
    </row>
    <row r="563" spans="1:8" x14ac:dyDescent="0.25">
      <c r="B563" s="38">
        <v>18</v>
      </c>
      <c r="E563" s="169" t="s">
        <v>271</v>
      </c>
      <c r="F563" s="39">
        <f>VLOOKUP($B563,$B$56:$AI$75,2+A546)</f>
        <v>826</v>
      </c>
      <c r="G563" s="44" t="s">
        <v>291</v>
      </c>
      <c r="H563" s="39">
        <f>VLOOKUP($B563,$B$78:$AI$97,2+A546)</f>
        <v>83.581317069999997</v>
      </c>
    </row>
    <row r="564" spans="1:8" ht="21" x14ac:dyDescent="0.25">
      <c r="B564" s="38">
        <v>19</v>
      </c>
      <c r="E564" s="170" t="s">
        <v>272</v>
      </c>
      <c r="F564" s="39">
        <f>VLOOKUP($B564,$B$56:$AI$75,2+A546)</f>
        <v>826</v>
      </c>
      <c r="G564" s="44" t="s">
        <v>292</v>
      </c>
      <c r="H564" s="39">
        <f>VLOOKUP($B564,$B$78:$AI$97,2+A546)</f>
        <v>78.899226330000005</v>
      </c>
    </row>
    <row r="565" spans="1:8" x14ac:dyDescent="0.25">
      <c r="B565" s="38">
        <v>20</v>
      </c>
      <c r="E565" s="171" t="s">
        <v>359</v>
      </c>
      <c r="F565" s="39">
        <f>VLOOKUP($B565,$B$56:$AI$75,2+A546)</f>
        <v>826</v>
      </c>
      <c r="G565" s="45" t="s">
        <v>293</v>
      </c>
      <c r="H565" s="39">
        <f>VLOOKUP($B565,$B$78:$AI$97,2+A546)</f>
        <v>79.046839169999998</v>
      </c>
    </row>
    <row r="566" spans="1:8" ht="21" x14ac:dyDescent="0.25">
      <c r="A566" s="39">
        <v>24</v>
      </c>
      <c r="B566" s="38">
        <v>1</v>
      </c>
      <c r="C566" s="40" t="s">
        <v>241</v>
      </c>
      <c r="D566" s="160">
        <f>VLOOKUP($B566,$B$41:$AI$53,2+A566)</f>
        <v>4</v>
      </c>
      <c r="E566" s="169" t="s">
        <v>254</v>
      </c>
      <c r="F566" s="39">
        <f>VLOOKUP($B566,$B$56:$AI$75,2+A566)</f>
        <v>36</v>
      </c>
      <c r="G566" s="44" t="s">
        <v>274</v>
      </c>
      <c r="H566" s="39">
        <f>VLOOKUP($B566,$B$78:$AI$97,2+A566)</f>
        <v>2</v>
      </c>
    </row>
    <row r="567" spans="1:8" ht="21" x14ac:dyDescent="0.25">
      <c r="B567" s="38">
        <v>2</v>
      </c>
      <c r="C567" s="40" t="s">
        <v>242</v>
      </c>
      <c r="D567" s="160">
        <f>VLOOKUP($B567,$B$41:$AI$53,2+A566)</f>
        <v>4</v>
      </c>
      <c r="E567" s="169" t="s">
        <v>255</v>
      </c>
      <c r="F567" s="39">
        <f>VLOOKUP($B567,$B$56:$AI$75,2+A566)</f>
        <v>36</v>
      </c>
      <c r="G567" s="44" t="s">
        <v>275</v>
      </c>
      <c r="H567" s="39">
        <f>VLOOKUP($B567,$B$78:$AI$97,2+A566)</f>
        <v>2.5</v>
      </c>
    </row>
    <row r="568" spans="1:8" ht="21" x14ac:dyDescent="0.25">
      <c r="B568" s="38">
        <v>3</v>
      </c>
      <c r="C568" s="40" t="s">
        <v>243</v>
      </c>
      <c r="D568" s="160">
        <f>VLOOKUP($B568,$B$41:$AI$53,2+A566)</f>
        <v>4</v>
      </c>
      <c r="E568" s="169" t="s">
        <v>256</v>
      </c>
      <c r="F568" s="39">
        <f>VLOOKUP($B568,$B$56:$AI$75,2+A566)</f>
        <v>147</v>
      </c>
      <c r="G568" s="44" t="s">
        <v>276</v>
      </c>
      <c r="H568" s="39">
        <f>VLOOKUP($B568,$B$78:$AI$97,2+A566)</f>
        <v>3.3</v>
      </c>
    </row>
    <row r="569" spans="1:8" ht="21" x14ac:dyDescent="0.25">
      <c r="B569" s="38">
        <v>4</v>
      </c>
      <c r="C569" s="40" t="s">
        <v>244</v>
      </c>
      <c r="D569" s="160">
        <f>VLOOKUP($B569,$B$41:$AI$53,2+A566)</f>
        <v>4</v>
      </c>
      <c r="E569" s="169" t="s">
        <v>257</v>
      </c>
      <c r="F569" s="39">
        <f>VLOOKUP($B569,$B$56:$AI$75,2+A566)</f>
        <v>147</v>
      </c>
      <c r="G569" s="44" t="s">
        <v>277</v>
      </c>
      <c r="H569" s="39">
        <f>VLOOKUP($B569,$B$78:$AI$97,2+A566)</f>
        <v>7.4</v>
      </c>
    </row>
    <row r="570" spans="1:8" ht="21" x14ac:dyDescent="0.25">
      <c r="B570" s="38">
        <v>5</v>
      </c>
      <c r="C570" s="40" t="s">
        <v>245</v>
      </c>
      <c r="D570" s="160">
        <f>VLOOKUP($B570,$B$41:$AI$53,2+A566)</f>
        <v>4</v>
      </c>
      <c r="E570" s="169" t="s">
        <v>258</v>
      </c>
      <c r="F570" s="39">
        <f>VLOOKUP($B570,$B$56:$AI$75,2+A566)</f>
        <v>147</v>
      </c>
      <c r="G570" s="44" t="s">
        <v>278</v>
      </c>
      <c r="H570" s="39">
        <f>VLOOKUP($B570,$B$78:$AI$97,2+A566)</f>
        <v>9.318638</v>
      </c>
    </row>
    <row r="571" spans="1:8" ht="21" x14ac:dyDescent="0.25">
      <c r="B571" s="38">
        <v>6</v>
      </c>
      <c r="C571" s="40" t="s">
        <v>246</v>
      </c>
      <c r="D571" s="160">
        <f>VLOOKUP($B571,$B$41:$AI$53,2+A566)</f>
        <v>4</v>
      </c>
      <c r="E571" s="169" t="s">
        <v>259</v>
      </c>
      <c r="F571" s="39">
        <f>VLOOKUP($B571,$B$56:$AI$75,2+A566)</f>
        <v>142</v>
      </c>
      <c r="G571" s="44" t="s">
        <v>279</v>
      </c>
      <c r="H571" s="39">
        <f>VLOOKUP($B571,$B$78:$AI$97,2+A566)</f>
        <v>11.254336</v>
      </c>
    </row>
    <row r="572" spans="1:8" ht="21" x14ac:dyDescent="0.25">
      <c r="B572" s="38">
        <v>7</v>
      </c>
      <c r="C572" s="40" t="s">
        <v>247</v>
      </c>
      <c r="D572" s="160">
        <f>VLOOKUP($B572,$B$41:$AI$53,2+A566)</f>
        <v>4</v>
      </c>
      <c r="E572" s="169" t="s">
        <v>260</v>
      </c>
      <c r="F572" s="39">
        <f>VLOOKUP($B572,$B$56:$AI$75,2+A566)</f>
        <v>142</v>
      </c>
      <c r="G572" s="44" t="s">
        <v>280</v>
      </c>
      <c r="H572" s="39">
        <f>VLOOKUP($B572,$B$78:$AI$97,2+A566)</f>
        <v>11.5</v>
      </c>
    </row>
    <row r="573" spans="1:8" ht="21" x14ac:dyDescent="0.25">
      <c r="B573" s="38">
        <v>8</v>
      </c>
      <c r="C573" s="40" t="s">
        <v>248</v>
      </c>
      <c r="D573" s="160">
        <f>VLOOKUP($B573,$B$41:$AI$53,2+A566)</f>
        <v>4</v>
      </c>
      <c r="E573" s="169" t="s">
        <v>261</v>
      </c>
      <c r="F573" s="39">
        <f>VLOOKUP($B573,$B$56:$AI$75,2+A566)</f>
        <v>142</v>
      </c>
      <c r="G573" s="44" t="s">
        <v>281</v>
      </c>
      <c r="H573" s="39">
        <f>VLOOKUP($B573,$B$78:$AI$97,2+A566)</f>
        <v>11.8</v>
      </c>
    </row>
    <row r="574" spans="1:8" ht="21" x14ac:dyDescent="0.25">
      <c r="B574" s="38">
        <v>9</v>
      </c>
      <c r="C574" s="40" t="s">
        <v>249</v>
      </c>
      <c r="D574" s="160">
        <f>VLOOKUP($B574,$B$41:$AI$53,2+A566)</f>
        <v>3</v>
      </c>
      <c r="E574" s="169" t="s">
        <v>262</v>
      </c>
      <c r="F574" s="39">
        <f>VLOOKUP($B574,$B$56:$AI$75,2+A566)</f>
        <v>142</v>
      </c>
      <c r="G574" s="44" t="s">
        <v>282</v>
      </c>
      <c r="H574" s="39">
        <f>VLOOKUP($B574,$B$78:$AI$97,2+A566)</f>
        <v>10.371760709999998</v>
      </c>
    </row>
    <row r="575" spans="1:8" ht="21" x14ac:dyDescent="0.25">
      <c r="B575" s="38">
        <v>10</v>
      </c>
      <c r="C575" s="40" t="s">
        <v>250</v>
      </c>
      <c r="D575" s="160">
        <f>VLOOKUP($B575,$B$41:$AI$53,2+A566)</f>
        <v>4</v>
      </c>
      <c r="E575" s="169" t="s">
        <v>263</v>
      </c>
      <c r="F575" s="39">
        <f>VLOOKUP($B575,$B$56:$AI$75,2+A566)</f>
        <v>142</v>
      </c>
      <c r="G575" s="44" t="s">
        <v>283</v>
      </c>
      <c r="H575" s="39">
        <f>VLOOKUP($B575,$B$78:$AI$97,2+A566)</f>
        <v>9.6270000000000007</v>
      </c>
    </row>
    <row r="576" spans="1:8" ht="21" x14ac:dyDescent="0.25">
      <c r="B576" s="38">
        <v>11</v>
      </c>
      <c r="C576" s="40" t="s">
        <v>251</v>
      </c>
      <c r="D576" s="160">
        <f>VLOOKUP($B576,$B$41:$AI$53,2+A566)</f>
        <v>2</v>
      </c>
      <c r="E576" s="169" t="s">
        <v>264</v>
      </c>
      <c r="F576" s="39">
        <f>VLOOKUP($B576,$B$56:$AI$75,2+A566)</f>
        <v>142</v>
      </c>
      <c r="G576" s="44" t="s">
        <v>284</v>
      </c>
      <c r="H576" s="39">
        <f>VLOOKUP($B576,$B$78:$AI$97,2+A566)</f>
        <v>10.133385539999999</v>
      </c>
    </row>
    <row r="577" spans="1:8" ht="21" x14ac:dyDescent="0.25">
      <c r="B577" s="38">
        <v>12</v>
      </c>
      <c r="C577" s="40" t="s">
        <v>252</v>
      </c>
      <c r="D577" s="160">
        <f>VLOOKUP($B577,$B$41:$AI$53,2+A566)</f>
        <v>3</v>
      </c>
      <c r="E577" s="169" t="s">
        <v>265</v>
      </c>
      <c r="F577" s="39">
        <f>VLOOKUP($B577,$B$56:$AI$75,2+A566)</f>
        <v>142</v>
      </c>
      <c r="G577" s="44" t="s">
        <v>285</v>
      </c>
      <c r="H577" s="39">
        <f>VLOOKUP($B577,$B$78:$AI$97,2+A566)</f>
        <v>10.31241108</v>
      </c>
    </row>
    <row r="578" spans="1:8" ht="21" x14ac:dyDescent="0.25">
      <c r="B578" s="38">
        <v>13</v>
      </c>
      <c r="C578" s="41" t="s">
        <v>253</v>
      </c>
      <c r="D578" s="160">
        <f>VLOOKUP($B578,$B$41:$AI$53,2+A566)</f>
        <v>3</v>
      </c>
      <c r="E578" s="169" t="s">
        <v>266</v>
      </c>
      <c r="F578" s="39">
        <f>VLOOKUP($B578,$B$56:$AI$75,2+A566)</f>
        <v>142</v>
      </c>
      <c r="G578" s="44" t="s">
        <v>286</v>
      </c>
      <c r="H578" s="39">
        <f>VLOOKUP($B578,$B$78:$AI$97,2+A566)</f>
        <v>10.78437797</v>
      </c>
    </row>
    <row r="579" spans="1:8" ht="21" x14ac:dyDescent="0.25">
      <c r="B579" s="38">
        <v>14</v>
      </c>
      <c r="E579" s="169" t="s">
        <v>267</v>
      </c>
      <c r="F579" s="39">
        <f>VLOOKUP($B579,$B$56:$AI$75,2+A566)</f>
        <v>142</v>
      </c>
      <c r="G579" s="44" t="s">
        <v>287</v>
      </c>
      <c r="H579" s="39">
        <f>VLOOKUP($B579,$B$78:$AI$97,2+A566)</f>
        <v>10.670820519999999</v>
      </c>
    </row>
    <row r="580" spans="1:8" ht="21" x14ac:dyDescent="0.25">
      <c r="B580" s="38">
        <v>15</v>
      </c>
      <c r="E580" s="169" t="s">
        <v>268</v>
      </c>
      <c r="F580" s="39">
        <f>VLOOKUP($B580,$B$56:$AI$75,2+A566)</f>
        <v>117</v>
      </c>
      <c r="G580" s="44" t="s">
        <v>288</v>
      </c>
      <c r="H580" s="39">
        <f>VLOOKUP($B580,$B$78:$AI$97,2+A566)</f>
        <v>10.88419161</v>
      </c>
    </row>
    <row r="581" spans="1:8" ht="21" x14ac:dyDescent="0.25">
      <c r="B581" s="38">
        <v>16</v>
      </c>
      <c r="E581" s="169" t="s">
        <v>269</v>
      </c>
      <c r="F581" s="39">
        <f>VLOOKUP($B581,$B$56:$AI$75,2+A566)</f>
        <v>117</v>
      </c>
      <c r="G581" s="44" t="s">
        <v>289</v>
      </c>
      <c r="H581" s="39">
        <f>VLOOKUP($B581,$B$78:$AI$97,2+A566)</f>
        <v>9.9532086700000004</v>
      </c>
    </row>
    <row r="582" spans="1:8" ht="21" x14ac:dyDescent="0.25">
      <c r="B582" s="38">
        <v>17</v>
      </c>
      <c r="E582" s="169" t="s">
        <v>270</v>
      </c>
      <c r="F582" s="39">
        <f>VLOOKUP($B582,$B$56:$AI$75,2+A566)</f>
        <v>97</v>
      </c>
      <c r="G582" s="44" t="s">
        <v>290</v>
      </c>
      <c r="H582" s="39">
        <f>VLOOKUP($B582,$B$78:$AI$97,2+A566)</f>
        <v>9.7497128900000014</v>
      </c>
    </row>
    <row r="583" spans="1:8" x14ac:dyDescent="0.25">
      <c r="B583" s="38">
        <v>18</v>
      </c>
      <c r="E583" s="169" t="s">
        <v>271</v>
      </c>
      <c r="F583" s="39">
        <f>VLOOKUP($B583,$B$56:$AI$75,2+A566)</f>
        <v>97</v>
      </c>
      <c r="G583" s="44" t="s">
        <v>291</v>
      </c>
      <c r="H583" s="39">
        <f>VLOOKUP($B583,$B$78:$AI$97,2+A566)</f>
        <v>9.3032117100000011</v>
      </c>
    </row>
    <row r="584" spans="1:8" ht="21" x14ac:dyDescent="0.25">
      <c r="B584" s="38">
        <v>19</v>
      </c>
      <c r="E584" s="170" t="s">
        <v>272</v>
      </c>
      <c r="F584" s="39">
        <f>VLOOKUP($B584,$B$56:$AI$75,2+A566)</f>
        <v>97</v>
      </c>
      <c r="G584" s="44" t="s">
        <v>292</v>
      </c>
      <c r="H584" s="39">
        <f>VLOOKUP($B584,$B$78:$AI$97,2+A566)</f>
        <v>7.7611785499999995</v>
      </c>
    </row>
    <row r="585" spans="1:8" x14ac:dyDescent="0.25">
      <c r="B585" s="38">
        <v>20</v>
      </c>
      <c r="E585" s="171" t="s">
        <v>359</v>
      </c>
      <c r="F585" s="39">
        <f>VLOOKUP($B585,$B$56:$AI$75,2+A566)</f>
        <v>97</v>
      </c>
      <c r="G585" s="45" t="s">
        <v>293</v>
      </c>
      <c r="H585" s="39">
        <f>VLOOKUP($B585,$B$78:$AI$97,2+A566)</f>
        <v>7.2815304699999999</v>
      </c>
    </row>
    <row r="586" spans="1:8" ht="21" x14ac:dyDescent="0.25">
      <c r="A586" s="39">
        <v>25</v>
      </c>
      <c r="B586" s="38">
        <v>1</v>
      </c>
      <c r="C586" s="40" t="s">
        <v>241</v>
      </c>
      <c r="D586" s="160">
        <f>VLOOKUP($B586,$B$41:$AI$53,2+A586)</f>
        <v>10</v>
      </c>
      <c r="E586" s="169" t="s">
        <v>254</v>
      </c>
      <c r="F586" s="39">
        <f>VLOOKUP($B586,$B$56:$AI$75,2+A586)</f>
        <v>238</v>
      </c>
      <c r="G586" s="44" t="s">
        <v>274</v>
      </c>
      <c r="H586" s="39">
        <f>VLOOKUP($B586,$B$78:$AI$97,2+A586)</f>
        <v>10</v>
      </c>
    </row>
    <row r="587" spans="1:8" ht="21" x14ac:dyDescent="0.25">
      <c r="B587" s="38">
        <v>2</v>
      </c>
      <c r="C587" s="40" t="s">
        <v>242</v>
      </c>
      <c r="D587" s="160">
        <f>VLOOKUP($B587,$B$41:$AI$53,2+A586)</f>
        <v>10</v>
      </c>
      <c r="E587" s="169" t="s">
        <v>255</v>
      </c>
      <c r="F587" s="39">
        <f>VLOOKUP($B587,$B$56:$AI$75,2+A586)</f>
        <v>309</v>
      </c>
      <c r="G587" s="44" t="s">
        <v>275</v>
      </c>
      <c r="H587" s="39">
        <f>VLOOKUP($B587,$B$78:$AI$97,2+A586)</f>
        <v>14.5</v>
      </c>
    </row>
    <row r="588" spans="1:8" ht="21" x14ac:dyDescent="0.25">
      <c r="B588" s="38">
        <v>3</v>
      </c>
      <c r="C588" s="40" t="s">
        <v>243</v>
      </c>
      <c r="D588" s="160">
        <f>VLOOKUP($B588,$B$41:$AI$53,2+A586)</f>
        <v>10</v>
      </c>
      <c r="E588" s="169" t="s">
        <v>256</v>
      </c>
      <c r="F588" s="39">
        <f>VLOOKUP($B588,$B$56:$AI$75,2+A586)</f>
        <v>389</v>
      </c>
      <c r="G588" s="44" t="s">
        <v>276</v>
      </c>
      <c r="H588" s="39">
        <f>VLOOKUP($B588,$B$78:$AI$97,2+A586)</f>
        <v>17.8</v>
      </c>
    </row>
    <row r="589" spans="1:8" ht="21" x14ac:dyDescent="0.25">
      <c r="B589" s="38">
        <v>4</v>
      </c>
      <c r="C589" s="40" t="s">
        <v>244</v>
      </c>
      <c r="D589" s="160">
        <f>VLOOKUP($B589,$B$41:$AI$53,2+A586)</f>
        <v>10</v>
      </c>
      <c r="E589" s="169" t="s">
        <v>257</v>
      </c>
      <c r="F589" s="39">
        <f>VLOOKUP($B589,$B$56:$AI$75,2+A586)</f>
        <v>482</v>
      </c>
      <c r="G589" s="44" t="s">
        <v>277</v>
      </c>
      <c r="H589" s="39">
        <f>VLOOKUP($B589,$B$78:$AI$97,2+A586)</f>
        <v>22.2</v>
      </c>
    </row>
    <row r="590" spans="1:8" ht="21" x14ac:dyDescent="0.25">
      <c r="B590" s="38">
        <v>5</v>
      </c>
      <c r="C590" s="40" t="s">
        <v>245</v>
      </c>
      <c r="D590" s="160">
        <f>VLOOKUP($B590,$B$41:$AI$53,2+A586)</f>
        <v>10</v>
      </c>
      <c r="E590" s="169" t="s">
        <v>258</v>
      </c>
      <c r="F590" s="39">
        <f>VLOOKUP($B590,$B$56:$AI$75,2+A586)</f>
        <v>453</v>
      </c>
      <c r="G590" s="44" t="s">
        <v>278</v>
      </c>
      <c r="H590" s="39">
        <f>VLOOKUP($B590,$B$78:$AI$97,2+A586)</f>
        <v>27.461682</v>
      </c>
    </row>
    <row r="591" spans="1:8" ht="21" x14ac:dyDescent="0.25">
      <c r="B591" s="38">
        <v>6</v>
      </c>
      <c r="C591" s="40" t="s">
        <v>246</v>
      </c>
      <c r="D591" s="160">
        <f>VLOOKUP($B591,$B$41:$AI$53,2+A586)</f>
        <v>10</v>
      </c>
      <c r="E591" s="169" t="s">
        <v>259</v>
      </c>
      <c r="F591" s="39">
        <f>VLOOKUP($B591,$B$56:$AI$75,2+A586)</f>
        <v>405</v>
      </c>
      <c r="G591" s="44" t="s">
        <v>279</v>
      </c>
      <c r="H591" s="39">
        <f>VLOOKUP($B591,$B$78:$AI$97,2+A586)</f>
        <v>30.369624999999999</v>
      </c>
    </row>
    <row r="592" spans="1:8" ht="21" x14ac:dyDescent="0.25">
      <c r="B592" s="38">
        <v>7</v>
      </c>
      <c r="C592" s="40" t="s">
        <v>247</v>
      </c>
      <c r="D592" s="160">
        <f>VLOOKUP($B592,$B$41:$AI$53,2+A586)</f>
        <v>10</v>
      </c>
      <c r="E592" s="169" t="s">
        <v>260</v>
      </c>
      <c r="F592" s="39">
        <f>VLOOKUP($B592,$B$56:$AI$75,2+A586)</f>
        <v>398</v>
      </c>
      <c r="G592" s="44" t="s">
        <v>280</v>
      </c>
      <c r="H592" s="39">
        <f>VLOOKUP($B592,$B$78:$AI$97,2+A586)</f>
        <v>34.6</v>
      </c>
    </row>
    <row r="593" spans="1:8" ht="21" x14ac:dyDescent="0.25">
      <c r="B593" s="38">
        <v>8</v>
      </c>
      <c r="C593" s="40" t="s">
        <v>248</v>
      </c>
      <c r="D593" s="160">
        <f>VLOOKUP($B593,$B$41:$AI$53,2+A586)</f>
        <v>10</v>
      </c>
      <c r="E593" s="169" t="s">
        <v>261</v>
      </c>
      <c r="F593" s="39">
        <f>VLOOKUP($B593,$B$56:$AI$75,2+A586)</f>
        <v>398</v>
      </c>
      <c r="G593" s="44" t="s">
        <v>281</v>
      </c>
      <c r="H593" s="39">
        <f>VLOOKUP($B593,$B$78:$AI$97,2+A586)</f>
        <v>35.9</v>
      </c>
    </row>
    <row r="594" spans="1:8" ht="21" x14ac:dyDescent="0.25">
      <c r="B594" s="38">
        <v>9</v>
      </c>
      <c r="C594" s="40" t="s">
        <v>249</v>
      </c>
      <c r="D594" s="160">
        <f>VLOOKUP($B594,$B$41:$AI$53,2+A586)</f>
        <v>9</v>
      </c>
      <c r="E594" s="169" t="s">
        <v>262</v>
      </c>
      <c r="F594" s="39">
        <f>VLOOKUP($B594,$B$56:$AI$75,2+A586)</f>
        <v>404</v>
      </c>
      <c r="G594" s="44" t="s">
        <v>282</v>
      </c>
      <c r="H594" s="39">
        <f>VLOOKUP($B594,$B$78:$AI$97,2+A586)</f>
        <v>31.145528669999997</v>
      </c>
    </row>
    <row r="595" spans="1:8" ht="21" x14ac:dyDescent="0.25">
      <c r="B595" s="38">
        <v>10</v>
      </c>
      <c r="C595" s="40" t="s">
        <v>250</v>
      </c>
      <c r="D595" s="160">
        <f>VLOOKUP($B595,$B$41:$AI$53,2+A586)</f>
        <v>11</v>
      </c>
      <c r="E595" s="169" t="s">
        <v>263</v>
      </c>
      <c r="F595" s="39">
        <f>VLOOKUP($B595,$B$56:$AI$75,2+A586)</f>
        <v>404</v>
      </c>
      <c r="G595" s="44" t="s">
        <v>283</v>
      </c>
      <c r="H595" s="39">
        <f>VLOOKUP($B595,$B$78:$AI$97,2+A586)</f>
        <v>29.821000000000002</v>
      </c>
    </row>
    <row r="596" spans="1:8" ht="21" x14ac:dyDescent="0.25">
      <c r="B596" s="38">
        <v>11</v>
      </c>
      <c r="C596" s="40" t="s">
        <v>251</v>
      </c>
      <c r="D596" s="160">
        <f>VLOOKUP($B596,$B$41:$AI$53,2+A586)</f>
        <v>10</v>
      </c>
      <c r="E596" s="169" t="s">
        <v>264</v>
      </c>
      <c r="F596" s="39">
        <f>VLOOKUP($B596,$B$56:$AI$75,2+A586)</f>
        <v>399</v>
      </c>
      <c r="G596" s="44" t="s">
        <v>284</v>
      </c>
      <c r="H596" s="39">
        <f>VLOOKUP($B596,$B$78:$AI$97,2+A586)</f>
        <v>30.918183819999999</v>
      </c>
    </row>
    <row r="597" spans="1:8" ht="21" x14ac:dyDescent="0.25">
      <c r="B597" s="38">
        <v>12</v>
      </c>
      <c r="C597" s="40" t="s">
        <v>252</v>
      </c>
      <c r="D597" s="160">
        <f>VLOOKUP($B597,$B$41:$AI$53,2+A586)</f>
        <v>10</v>
      </c>
      <c r="E597" s="169" t="s">
        <v>265</v>
      </c>
      <c r="F597" s="39">
        <f>VLOOKUP($B597,$B$56:$AI$75,2+A586)</f>
        <v>393</v>
      </c>
      <c r="G597" s="44" t="s">
        <v>285</v>
      </c>
      <c r="H597" s="39">
        <f>VLOOKUP($B597,$B$78:$AI$97,2+A586)</f>
        <v>30.995436000000002</v>
      </c>
    </row>
    <row r="598" spans="1:8" ht="21" x14ac:dyDescent="0.25">
      <c r="B598" s="38">
        <v>13</v>
      </c>
      <c r="C598" s="41" t="s">
        <v>253</v>
      </c>
      <c r="D598" s="160">
        <f>VLOOKUP($B598,$B$41:$AI$53,2+A586)</f>
        <v>14</v>
      </c>
      <c r="E598" s="169" t="s">
        <v>266</v>
      </c>
      <c r="F598" s="39">
        <f>VLOOKUP($B598,$B$56:$AI$75,2+A586)</f>
        <v>393</v>
      </c>
      <c r="G598" s="44" t="s">
        <v>286</v>
      </c>
      <c r="H598" s="39">
        <f>VLOOKUP($B598,$B$78:$AI$97,2+A586)</f>
        <v>31.125947699999998</v>
      </c>
    </row>
    <row r="599" spans="1:8" ht="21" x14ac:dyDescent="0.25">
      <c r="B599" s="38">
        <v>14</v>
      </c>
      <c r="E599" s="169" t="s">
        <v>267</v>
      </c>
      <c r="F599" s="39">
        <f>VLOOKUP($B599,$B$56:$AI$75,2+A586)</f>
        <v>393</v>
      </c>
      <c r="G599" s="44" t="s">
        <v>287</v>
      </c>
      <c r="H599" s="39">
        <f>VLOOKUP($B599,$B$78:$AI$97,2+A586)</f>
        <v>30.013661620000001</v>
      </c>
    </row>
    <row r="600" spans="1:8" ht="21" x14ac:dyDescent="0.25">
      <c r="B600" s="38">
        <v>15</v>
      </c>
      <c r="E600" s="169" t="s">
        <v>268</v>
      </c>
      <c r="F600" s="39">
        <f>VLOOKUP($B600,$B$56:$AI$75,2+A586)</f>
        <v>350</v>
      </c>
      <c r="G600" s="44" t="s">
        <v>288</v>
      </c>
      <c r="H600" s="39">
        <f>VLOOKUP($B600,$B$78:$AI$97,2+A586)</f>
        <v>29.94730264</v>
      </c>
    </row>
    <row r="601" spans="1:8" ht="21" x14ac:dyDescent="0.25">
      <c r="B601" s="38">
        <v>16</v>
      </c>
      <c r="E601" s="169" t="s">
        <v>269</v>
      </c>
      <c r="F601" s="39">
        <f>VLOOKUP($B601,$B$56:$AI$75,2+A586)</f>
        <v>384</v>
      </c>
      <c r="G601" s="44" t="s">
        <v>289</v>
      </c>
      <c r="H601" s="39">
        <f>VLOOKUP($B601,$B$78:$AI$97,2+A586)</f>
        <v>28.196036070000002</v>
      </c>
    </row>
    <row r="602" spans="1:8" ht="21" x14ac:dyDescent="0.25">
      <c r="B602" s="38">
        <v>17</v>
      </c>
      <c r="E602" s="169" t="s">
        <v>270</v>
      </c>
      <c r="F602" s="39">
        <f>VLOOKUP($B602,$B$56:$AI$75,2+A586)</f>
        <v>384</v>
      </c>
      <c r="G602" s="44" t="s">
        <v>290</v>
      </c>
      <c r="H602" s="39">
        <f>VLOOKUP($B602,$B$78:$AI$97,2+A586)</f>
        <v>28.5539646</v>
      </c>
    </row>
    <row r="603" spans="1:8" x14ac:dyDescent="0.25">
      <c r="B603" s="38">
        <v>18</v>
      </c>
      <c r="E603" s="169" t="s">
        <v>271</v>
      </c>
      <c r="F603" s="39">
        <f>VLOOKUP($B603,$B$56:$AI$75,2+A586)</f>
        <v>373</v>
      </c>
      <c r="G603" s="44" t="s">
        <v>291</v>
      </c>
      <c r="H603" s="39">
        <f>VLOOKUP($B603,$B$78:$AI$97,2+A586)</f>
        <v>27.583253600000003</v>
      </c>
    </row>
    <row r="604" spans="1:8" ht="21" x14ac:dyDescent="0.25">
      <c r="B604" s="38">
        <v>19</v>
      </c>
      <c r="E604" s="170" t="s">
        <v>272</v>
      </c>
      <c r="F604" s="39">
        <f>VLOOKUP($B604,$B$56:$AI$75,2+A586)</f>
        <v>373</v>
      </c>
      <c r="G604" s="44" t="s">
        <v>292</v>
      </c>
      <c r="H604" s="39">
        <f>VLOOKUP($B604,$B$78:$AI$97,2+A586)</f>
        <v>24.52729596</v>
      </c>
    </row>
    <row r="605" spans="1:8" x14ac:dyDescent="0.25">
      <c r="B605" s="38">
        <v>20</v>
      </c>
      <c r="E605" s="171" t="s">
        <v>359</v>
      </c>
      <c r="F605" s="39">
        <f>VLOOKUP($B605,$B$56:$AI$75,2+A586)</f>
        <v>415</v>
      </c>
      <c r="G605" s="45" t="s">
        <v>293</v>
      </c>
      <c r="H605" s="39">
        <f>VLOOKUP($B605,$B$78:$AI$97,2+A586)</f>
        <v>26.153986769999999</v>
      </c>
    </row>
    <row r="606" spans="1:8" ht="21" x14ac:dyDescent="0.25">
      <c r="A606" s="39">
        <v>26</v>
      </c>
      <c r="B606" s="38">
        <v>1</v>
      </c>
      <c r="C606" s="40" t="s">
        <v>241</v>
      </c>
      <c r="D606" s="160">
        <f>VLOOKUP($B606,$B$41:$AI$53,2+A606)</f>
        <v>7</v>
      </c>
      <c r="E606" s="169" t="s">
        <v>254</v>
      </c>
      <c r="F606" s="39">
        <f>VLOOKUP($B606,$B$56:$AI$75,2+A606)</f>
        <v>333</v>
      </c>
      <c r="G606" s="44" t="s">
        <v>274</v>
      </c>
      <c r="H606" s="39">
        <f>VLOOKUP($B606,$B$78:$AI$97,2+A606)</f>
        <v>8.1</v>
      </c>
    </row>
    <row r="607" spans="1:8" ht="21" x14ac:dyDescent="0.25">
      <c r="B607" s="38">
        <v>2</v>
      </c>
      <c r="C607" s="40" t="s">
        <v>242</v>
      </c>
      <c r="D607" s="160">
        <f>VLOOKUP($B607,$B$41:$AI$53,2+A606)</f>
        <v>7</v>
      </c>
      <c r="E607" s="169" t="s">
        <v>255</v>
      </c>
      <c r="F607" s="39">
        <f>VLOOKUP($B607,$B$56:$AI$75,2+A606)</f>
        <v>239</v>
      </c>
      <c r="G607" s="44" t="s">
        <v>275</v>
      </c>
      <c r="H607" s="39">
        <f>VLOOKUP($B607,$B$78:$AI$97,2+A606)</f>
        <v>14.9</v>
      </c>
    </row>
    <row r="608" spans="1:8" ht="21" x14ac:dyDescent="0.25">
      <c r="B608" s="38">
        <v>3</v>
      </c>
      <c r="C608" s="40" t="s">
        <v>243</v>
      </c>
      <c r="D608" s="160">
        <f>VLOOKUP($B608,$B$41:$AI$53,2+A606)</f>
        <v>7</v>
      </c>
      <c r="E608" s="169" t="s">
        <v>256</v>
      </c>
      <c r="F608" s="39">
        <f>VLOOKUP($B608,$B$56:$AI$75,2+A606)</f>
        <v>288</v>
      </c>
      <c r="G608" s="44" t="s">
        <v>276</v>
      </c>
      <c r="H608" s="39">
        <f>VLOOKUP($B608,$B$78:$AI$97,2+A606)</f>
        <v>16.600000000000001</v>
      </c>
    </row>
    <row r="609" spans="2:8" ht="21" x14ac:dyDescent="0.25">
      <c r="B609" s="38">
        <v>4</v>
      </c>
      <c r="C609" s="40" t="s">
        <v>244</v>
      </c>
      <c r="D609" s="160">
        <f>VLOOKUP($B609,$B$41:$AI$53,2+A606)</f>
        <v>6</v>
      </c>
      <c r="E609" s="169" t="s">
        <v>257</v>
      </c>
      <c r="F609" s="39">
        <f>VLOOKUP($B609,$B$56:$AI$75,2+A606)</f>
        <v>288</v>
      </c>
      <c r="G609" s="44" t="s">
        <v>277</v>
      </c>
      <c r="H609" s="39">
        <f>VLOOKUP($B609,$B$78:$AI$97,2+A606)</f>
        <v>18.899999999999999</v>
      </c>
    </row>
    <row r="610" spans="2:8" ht="21" x14ac:dyDescent="0.25">
      <c r="B610" s="38">
        <v>5</v>
      </c>
      <c r="C610" s="40" t="s">
        <v>245</v>
      </c>
      <c r="D610" s="160">
        <f>VLOOKUP($B610,$B$41:$AI$53,2+A606)</f>
        <v>7</v>
      </c>
      <c r="E610" s="169" t="s">
        <v>258</v>
      </c>
      <c r="F610" s="39">
        <f>VLOOKUP($B610,$B$56:$AI$75,2+A606)</f>
        <v>290</v>
      </c>
      <c r="G610" s="44" t="s">
        <v>278</v>
      </c>
      <c r="H610" s="39">
        <f>VLOOKUP($B610,$B$78:$AI$97,2+A606)</f>
        <v>20.677806</v>
      </c>
    </row>
    <row r="611" spans="2:8" ht="21" x14ac:dyDescent="0.25">
      <c r="B611" s="38">
        <v>6</v>
      </c>
      <c r="C611" s="40" t="s">
        <v>246</v>
      </c>
      <c r="D611" s="160">
        <f>VLOOKUP($B611,$B$41:$AI$53,2+A606)</f>
        <v>7</v>
      </c>
      <c r="E611" s="169" t="s">
        <v>259</v>
      </c>
      <c r="F611" s="39">
        <f>VLOOKUP($B611,$B$56:$AI$75,2+A606)</f>
        <v>290</v>
      </c>
      <c r="G611" s="44" t="s">
        <v>279</v>
      </c>
      <c r="H611" s="39">
        <f>VLOOKUP($B611,$B$78:$AI$97,2+A606)</f>
        <v>22.588809999999999</v>
      </c>
    </row>
    <row r="612" spans="2:8" ht="21" x14ac:dyDescent="0.25">
      <c r="B612" s="38">
        <v>7</v>
      </c>
      <c r="C612" s="40" t="s">
        <v>247</v>
      </c>
      <c r="D612" s="160">
        <f>VLOOKUP($B612,$B$41:$AI$53,2+A606)</f>
        <v>7</v>
      </c>
      <c r="E612" s="169" t="s">
        <v>260</v>
      </c>
      <c r="F612" s="39">
        <f>VLOOKUP($B612,$B$56:$AI$75,2+A606)</f>
        <v>285</v>
      </c>
      <c r="G612" s="44" t="s">
        <v>280</v>
      </c>
      <c r="H612" s="39">
        <f>VLOOKUP($B612,$B$78:$AI$97,2+A606)</f>
        <v>24.5</v>
      </c>
    </row>
    <row r="613" spans="2:8" ht="21" x14ac:dyDescent="0.25">
      <c r="B613" s="38">
        <v>8</v>
      </c>
      <c r="C613" s="40" t="s">
        <v>248</v>
      </c>
      <c r="D613" s="160">
        <f>VLOOKUP($B613,$B$41:$AI$53,2+A606)</f>
        <v>7</v>
      </c>
      <c r="E613" s="169" t="s">
        <v>261</v>
      </c>
      <c r="F613" s="39">
        <f>VLOOKUP($B613,$B$56:$AI$75,2+A606)</f>
        <v>285</v>
      </c>
      <c r="G613" s="44" t="s">
        <v>281</v>
      </c>
      <c r="H613" s="39">
        <f>VLOOKUP($B613,$B$78:$AI$97,2+A606)</f>
        <v>26.4</v>
      </c>
    </row>
    <row r="614" spans="2:8" ht="21" x14ac:dyDescent="0.25">
      <c r="B614" s="38">
        <v>9</v>
      </c>
      <c r="C614" s="40" t="s">
        <v>249</v>
      </c>
      <c r="D614" s="160">
        <f>VLOOKUP($B614,$B$41:$AI$53,2+A606)</f>
        <v>7</v>
      </c>
      <c r="E614" s="169" t="s">
        <v>262</v>
      </c>
      <c r="F614" s="39">
        <f>VLOOKUP($B614,$B$56:$AI$75,2+A606)</f>
        <v>285</v>
      </c>
      <c r="G614" s="44" t="s">
        <v>282</v>
      </c>
      <c r="H614" s="39">
        <f>VLOOKUP($B614,$B$78:$AI$97,2+A606)</f>
        <v>22.529561469999997</v>
      </c>
    </row>
    <row r="615" spans="2:8" ht="21" x14ac:dyDescent="0.25">
      <c r="B615" s="38">
        <v>10</v>
      </c>
      <c r="C615" s="40" t="s">
        <v>250</v>
      </c>
      <c r="D615" s="160">
        <f>VLOOKUP($B615,$B$41:$AI$53,2+A606)</f>
        <v>7</v>
      </c>
      <c r="E615" s="169" t="s">
        <v>263</v>
      </c>
      <c r="F615" s="39">
        <f>VLOOKUP($B615,$B$56:$AI$75,2+A606)</f>
        <v>255</v>
      </c>
      <c r="G615" s="44" t="s">
        <v>283</v>
      </c>
      <c r="H615" s="39">
        <f>VLOOKUP($B615,$B$78:$AI$97,2+A606)</f>
        <v>21.079000000000001</v>
      </c>
    </row>
    <row r="616" spans="2:8" ht="21" x14ac:dyDescent="0.25">
      <c r="B616" s="38">
        <v>11</v>
      </c>
      <c r="C616" s="40" t="s">
        <v>251</v>
      </c>
      <c r="D616" s="160">
        <f>VLOOKUP($B616,$B$41:$AI$53,2+A606)</f>
        <v>7</v>
      </c>
      <c r="E616" s="169" t="s">
        <v>264</v>
      </c>
      <c r="F616" s="39">
        <f>VLOOKUP($B616,$B$56:$AI$75,2+A606)</f>
        <v>295</v>
      </c>
      <c r="G616" s="44" t="s">
        <v>284</v>
      </c>
      <c r="H616" s="39">
        <f>VLOOKUP($B616,$B$78:$AI$97,2+A606)</f>
        <v>21.963898539999999</v>
      </c>
    </row>
    <row r="617" spans="2:8" ht="21" x14ac:dyDescent="0.25">
      <c r="B617" s="38">
        <v>12</v>
      </c>
      <c r="C617" s="40" t="s">
        <v>252</v>
      </c>
      <c r="D617" s="160">
        <f>VLOOKUP($B617,$B$41:$AI$53,2+A606)</f>
        <v>7</v>
      </c>
      <c r="E617" s="169" t="s">
        <v>265</v>
      </c>
      <c r="F617" s="39">
        <f>VLOOKUP($B617,$B$56:$AI$75,2+A606)</f>
        <v>295</v>
      </c>
      <c r="G617" s="44" t="s">
        <v>285</v>
      </c>
      <c r="H617" s="39">
        <f>VLOOKUP($B617,$B$78:$AI$97,2+A606)</f>
        <v>22.749351989999997</v>
      </c>
    </row>
    <row r="618" spans="2:8" ht="21" x14ac:dyDescent="0.25">
      <c r="B618" s="38">
        <v>13</v>
      </c>
      <c r="C618" s="41" t="s">
        <v>253</v>
      </c>
      <c r="D618" s="160">
        <f>VLOOKUP($B618,$B$41:$AI$53,2+A606)</f>
        <v>7</v>
      </c>
      <c r="E618" s="169" t="s">
        <v>266</v>
      </c>
      <c r="F618" s="39">
        <f>VLOOKUP($B618,$B$56:$AI$75,2+A606)</f>
        <v>295</v>
      </c>
      <c r="G618" s="44" t="s">
        <v>286</v>
      </c>
      <c r="H618" s="39">
        <f>VLOOKUP($B618,$B$78:$AI$97,2+A606)</f>
        <v>23.082623609999999</v>
      </c>
    </row>
    <row r="619" spans="2:8" ht="21" x14ac:dyDescent="0.25">
      <c r="B619" s="38">
        <v>14</v>
      </c>
      <c r="E619" s="169" t="s">
        <v>267</v>
      </c>
      <c r="F619" s="39">
        <f>VLOOKUP($B619,$B$56:$AI$75,2+A606)</f>
        <v>295</v>
      </c>
      <c r="G619" s="44" t="s">
        <v>287</v>
      </c>
      <c r="H619" s="39">
        <f>VLOOKUP($B619,$B$78:$AI$97,2+A606)</f>
        <v>23.733444170000002</v>
      </c>
    </row>
    <row r="620" spans="2:8" ht="21" x14ac:dyDescent="0.25">
      <c r="B620" s="38">
        <v>15</v>
      </c>
      <c r="E620" s="169" t="s">
        <v>268</v>
      </c>
      <c r="F620" s="39">
        <f>VLOOKUP($B620,$B$56:$AI$75,2+A606)</f>
        <v>295</v>
      </c>
      <c r="G620" s="44" t="s">
        <v>288</v>
      </c>
      <c r="H620" s="39">
        <f>VLOOKUP($B620,$B$78:$AI$97,2+A606)</f>
        <v>23.483897170000002</v>
      </c>
    </row>
    <row r="621" spans="2:8" ht="21" x14ac:dyDescent="0.25">
      <c r="B621" s="38">
        <v>16</v>
      </c>
      <c r="E621" s="169" t="s">
        <v>269</v>
      </c>
      <c r="F621" s="39">
        <f>VLOOKUP($B621,$B$56:$AI$75,2+A606)</f>
        <v>295</v>
      </c>
      <c r="G621" s="44" t="s">
        <v>289</v>
      </c>
      <c r="H621" s="39">
        <f>VLOOKUP($B621,$B$78:$AI$97,2+A606)</f>
        <v>22.341508770000001</v>
      </c>
    </row>
    <row r="622" spans="2:8" ht="21" x14ac:dyDescent="0.25">
      <c r="B622" s="38">
        <v>17</v>
      </c>
      <c r="E622" s="169" t="s">
        <v>270</v>
      </c>
      <c r="F622" s="39">
        <f>VLOOKUP($B622,$B$56:$AI$75,2+A606)</f>
        <v>295</v>
      </c>
      <c r="G622" s="44" t="s">
        <v>290</v>
      </c>
      <c r="H622" s="39">
        <f>VLOOKUP($B622,$B$78:$AI$97,2+A606)</f>
        <v>22.317740950000001</v>
      </c>
    </row>
    <row r="623" spans="2:8" x14ac:dyDescent="0.25">
      <c r="B623" s="38">
        <v>18</v>
      </c>
      <c r="E623" s="169" t="s">
        <v>271</v>
      </c>
      <c r="F623" s="39">
        <f>VLOOKUP($B623,$B$56:$AI$75,2+A606)</f>
        <v>295</v>
      </c>
      <c r="G623" s="44" t="s">
        <v>291</v>
      </c>
      <c r="H623" s="39">
        <f>VLOOKUP($B623,$B$78:$AI$97,2+A606)</f>
        <v>23.51131573</v>
      </c>
    </row>
    <row r="624" spans="2:8" ht="21" x14ac:dyDescent="0.25">
      <c r="B624" s="38">
        <v>19</v>
      </c>
      <c r="E624" s="170" t="s">
        <v>272</v>
      </c>
      <c r="F624" s="39">
        <f>VLOOKUP($B624,$B$56:$AI$75,2+A606)</f>
        <v>295</v>
      </c>
      <c r="G624" s="44" t="s">
        <v>292</v>
      </c>
      <c r="H624" s="39">
        <f>VLOOKUP($B624,$B$78:$AI$97,2+A606)</f>
        <v>21.423048699999999</v>
      </c>
    </row>
    <row r="625" spans="1:8" x14ac:dyDescent="0.25">
      <c r="B625" s="38">
        <v>20</v>
      </c>
      <c r="E625" s="171" t="s">
        <v>359</v>
      </c>
      <c r="F625" s="39">
        <f>VLOOKUP($B625,$B$56:$AI$75,2+A606)</f>
        <v>295</v>
      </c>
      <c r="G625" s="45" t="s">
        <v>293</v>
      </c>
      <c r="H625" s="39">
        <f>VLOOKUP($B625,$B$78:$AI$97,2+A606)</f>
        <v>21.575746540000001</v>
      </c>
    </row>
    <row r="626" spans="1:8" ht="21" x14ac:dyDescent="0.25">
      <c r="A626" s="39">
        <v>27</v>
      </c>
      <c r="B626" s="38">
        <v>1</v>
      </c>
      <c r="C626" s="40" t="s">
        <v>241</v>
      </c>
      <c r="D626" s="160">
        <f>VLOOKUP($B626,$B$41:$AI$53,2+A626)</f>
        <v>7</v>
      </c>
      <c r="E626" s="169" t="s">
        <v>254</v>
      </c>
      <c r="F626" s="39">
        <f>VLOOKUP($B626,$B$56:$AI$75,2+A626)</f>
        <v>370</v>
      </c>
      <c r="G626" s="44" t="s">
        <v>274</v>
      </c>
      <c r="H626" s="39">
        <f>VLOOKUP($B626,$B$78:$AI$97,2+A626)</f>
        <v>25</v>
      </c>
    </row>
    <row r="627" spans="1:8" ht="21" x14ac:dyDescent="0.25">
      <c r="B627" s="38">
        <v>2</v>
      </c>
      <c r="C627" s="40" t="s">
        <v>242</v>
      </c>
      <c r="D627" s="160">
        <f>VLOOKUP($B627,$B$41:$AI$53,2+A626)</f>
        <v>7</v>
      </c>
      <c r="E627" s="169" t="s">
        <v>255</v>
      </c>
      <c r="F627" s="39">
        <f>VLOOKUP($B627,$B$56:$AI$75,2+A626)</f>
        <v>471</v>
      </c>
      <c r="G627" s="44" t="s">
        <v>275</v>
      </c>
      <c r="H627" s="39">
        <f>VLOOKUP($B627,$B$78:$AI$97,2+A626)</f>
        <v>34.4</v>
      </c>
    </row>
    <row r="628" spans="1:8" ht="21" x14ac:dyDescent="0.25">
      <c r="B628" s="38">
        <v>3</v>
      </c>
      <c r="C628" s="40" t="s">
        <v>243</v>
      </c>
      <c r="D628" s="160">
        <f>VLOOKUP($B628,$B$41:$AI$53,2+A626)</f>
        <v>7</v>
      </c>
      <c r="E628" s="169" t="s">
        <v>256</v>
      </c>
      <c r="F628" s="39">
        <f>VLOOKUP($B628,$B$56:$AI$75,2+A626)</f>
        <v>547</v>
      </c>
      <c r="G628" s="44" t="s">
        <v>276</v>
      </c>
      <c r="H628" s="39">
        <f>VLOOKUP($B628,$B$78:$AI$97,2+A626)</f>
        <v>42.1</v>
      </c>
    </row>
    <row r="629" spans="1:8" ht="21" x14ac:dyDescent="0.25">
      <c r="B629" s="38">
        <v>4</v>
      </c>
      <c r="C629" s="40" t="s">
        <v>244</v>
      </c>
      <c r="D629" s="160">
        <f>VLOOKUP($B629,$B$41:$AI$53,2+A626)</f>
        <v>7</v>
      </c>
      <c r="E629" s="169" t="s">
        <v>257</v>
      </c>
      <c r="F629" s="39">
        <f>VLOOKUP($B629,$B$56:$AI$75,2+A626)</f>
        <v>541</v>
      </c>
      <c r="G629" s="44" t="s">
        <v>277</v>
      </c>
      <c r="H629" s="39">
        <f>VLOOKUP($B629,$B$78:$AI$97,2+A626)</f>
        <v>47.3</v>
      </c>
    </row>
    <row r="630" spans="1:8" ht="21" x14ac:dyDescent="0.25">
      <c r="B630" s="38">
        <v>5</v>
      </c>
      <c r="C630" s="40" t="s">
        <v>245</v>
      </c>
      <c r="D630" s="160">
        <f>VLOOKUP($B630,$B$41:$AI$53,2+A626)</f>
        <v>7</v>
      </c>
      <c r="E630" s="169" t="s">
        <v>258</v>
      </c>
      <c r="F630" s="39">
        <f>VLOOKUP($B630,$B$56:$AI$75,2+A626)</f>
        <v>541</v>
      </c>
      <c r="G630" s="44" t="s">
        <v>278</v>
      </c>
      <c r="H630" s="39">
        <f>VLOOKUP($B630,$B$78:$AI$97,2+A626)</f>
        <v>52.623629000000001</v>
      </c>
    </row>
    <row r="631" spans="1:8" ht="21" x14ac:dyDescent="0.25">
      <c r="B631" s="38">
        <v>6</v>
      </c>
      <c r="C631" s="40" t="s">
        <v>246</v>
      </c>
      <c r="D631" s="160">
        <f>VLOOKUP($B631,$B$41:$AI$53,2+A626)</f>
        <v>7</v>
      </c>
      <c r="E631" s="169" t="s">
        <v>259</v>
      </c>
      <c r="F631" s="39">
        <f>VLOOKUP($B631,$B$56:$AI$75,2+A626)</f>
        <v>537</v>
      </c>
      <c r="G631" s="44" t="s">
        <v>279</v>
      </c>
      <c r="H631" s="39">
        <f>VLOOKUP($B631,$B$78:$AI$97,2+A626)</f>
        <v>54.151442000000003</v>
      </c>
    </row>
    <row r="632" spans="1:8" ht="21" x14ac:dyDescent="0.25">
      <c r="B632" s="38">
        <v>7</v>
      </c>
      <c r="C632" s="40" t="s">
        <v>247</v>
      </c>
      <c r="D632" s="160">
        <f>VLOOKUP($B632,$B$41:$AI$53,2+A626)</f>
        <v>7</v>
      </c>
      <c r="E632" s="169" t="s">
        <v>260</v>
      </c>
      <c r="F632" s="39">
        <f>VLOOKUP($B632,$B$56:$AI$75,2+A626)</f>
        <v>536</v>
      </c>
      <c r="G632" s="44" t="s">
        <v>280</v>
      </c>
      <c r="H632" s="39">
        <f>VLOOKUP($B632,$B$78:$AI$97,2+A626)</f>
        <v>58.3</v>
      </c>
    </row>
    <row r="633" spans="1:8" ht="21" x14ac:dyDescent="0.25">
      <c r="B633" s="38">
        <v>8</v>
      </c>
      <c r="C633" s="40" t="s">
        <v>248</v>
      </c>
      <c r="D633" s="160">
        <f>VLOOKUP($B633,$B$41:$AI$53,2+A626)</f>
        <v>7</v>
      </c>
      <c r="E633" s="169" t="s">
        <v>261</v>
      </c>
      <c r="F633" s="39">
        <f>VLOOKUP($B633,$B$56:$AI$75,2+A626)</f>
        <v>536</v>
      </c>
      <c r="G633" s="44" t="s">
        <v>281</v>
      </c>
      <c r="H633" s="39">
        <f>VLOOKUP($B633,$B$78:$AI$97,2+A626)</f>
        <v>58</v>
      </c>
    </row>
    <row r="634" spans="1:8" ht="21" x14ac:dyDescent="0.25">
      <c r="B634" s="38">
        <v>9</v>
      </c>
      <c r="C634" s="40" t="s">
        <v>249</v>
      </c>
      <c r="D634" s="160">
        <f>VLOOKUP($B634,$B$41:$AI$53,2+A626)</f>
        <v>7</v>
      </c>
      <c r="E634" s="169" t="s">
        <v>262</v>
      </c>
      <c r="F634" s="39">
        <f>VLOOKUP($B634,$B$56:$AI$75,2+A626)</f>
        <v>549</v>
      </c>
      <c r="G634" s="44" t="s">
        <v>282</v>
      </c>
      <c r="H634" s="39">
        <f>VLOOKUP($B634,$B$78:$AI$97,2+A626)</f>
        <v>54.775148930000007</v>
      </c>
    </row>
    <row r="635" spans="1:8" ht="21" x14ac:dyDescent="0.25">
      <c r="B635" s="38">
        <v>10</v>
      </c>
      <c r="C635" s="40" t="s">
        <v>250</v>
      </c>
      <c r="D635" s="160">
        <f>VLOOKUP($B635,$B$41:$AI$53,2+A626)</f>
        <v>7</v>
      </c>
      <c r="E635" s="169" t="s">
        <v>263</v>
      </c>
      <c r="F635" s="39">
        <f>VLOOKUP($B635,$B$56:$AI$75,2+A626)</f>
        <v>549</v>
      </c>
      <c r="G635" s="44" t="s">
        <v>283</v>
      </c>
      <c r="H635" s="39">
        <f>VLOOKUP($B635,$B$78:$AI$97,2+A626)</f>
        <v>54.100999999999999</v>
      </c>
    </row>
    <row r="636" spans="1:8" ht="21" x14ac:dyDescent="0.25">
      <c r="B636" s="38">
        <v>11</v>
      </c>
      <c r="C636" s="40" t="s">
        <v>251</v>
      </c>
      <c r="D636" s="160">
        <f>VLOOKUP($B636,$B$41:$AI$53,2+A626)</f>
        <v>7</v>
      </c>
      <c r="E636" s="169" t="s">
        <v>264</v>
      </c>
      <c r="F636" s="39">
        <f>VLOOKUP($B636,$B$56:$AI$75,2+A626)</f>
        <v>554</v>
      </c>
      <c r="G636" s="44" t="s">
        <v>284</v>
      </c>
      <c r="H636" s="39">
        <f>VLOOKUP($B636,$B$78:$AI$97,2+A626)</f>
        <v>56.297627900000002</v>
      </c>
    </row>
    <row r="637" spans="1:8" ht="21" x14ac:dyDescent="0.25">
      <c r="B637" s="38">
        <v>12</v>
      </c>
      <c r="C637" s="40" t="s">
        <v>252</v>
      </c>
      <c r="D637" s="160">
        <f>VLOOKUP($B637,$B$41:$AI$53,2+A626)</f>
        <v>7</v>
      </c>
      <c r="E637" s="169" t="s">
        <v>265</v>
      </c>
      <c r="F637" s="39">
        <f>VLOOKUP($B637,$B$56:$AI$75,2+A626)</f>
        <v>554</v>
      </c>
      <c r="G637" s="44" t="s">
        <v>285</v>
      </c>
      <c r="H637" s="39">
        <f>VLOOKUP($B637,$B$78:$AI$97,2+A626)</f>
        <v>58.110955689999997</v>
      </c>
    </row>
    <row r="638" spans="1:8" ht="21" x14ac:dyDescent="0.25">
      <c r="B638" s="38">
        <v>13</v>
      </c>
      <c r="C638" s="41" t="s">
        <v>253</v>
      </c>
      <c r="D638" s="160">
        <f>VLOOKUP($B638,$B$41:$AI$53,2+A626)</f>
        <v>7</v>
      </c>
      <c r="E638" s="169" t="s">
        <v>266</v>
      </c>
      <c r="F638" s="39">
        <f>VLOOKUP($B638,$B$56:$AI$75,2+A626)</f>
        <v>554</v>
      </c>
      <c r="G638" s="44" t="s">
        <v>286</v>
      </c>
      <c r="H638" s="39">
        <f>VLOOKUP($B638,$B$78:$AI$97,2+A626)</f>
        <v>58.65945644</v>
      </c>
    </row>
    <row r="639" spans="1:8" ht="21" x14ac:dyDescent="0.25">
      <c r="B639" s="38">
        <v>14</v>
      </c>
      <c r="E639" s="169" t="s">
        <v>267</v>
      </c>
      <c r="F639" s="39">
        <f>VLOOKUP($B639,$B$56:$AI$75,2+A626)</f>
        <v>554</v>
      </c>
      <c r="G639" s="44" t="s">
        <v>287</v>
      </c>
      <c r="H639" s="39">
        <f>VLOOKUP($B639,$B$78:$AI$97,2+A626)</f>
        <v>58.629142630000004</v>
      </c>
    </row>
    <row r="640" spans="1:8" ht="21" x14ac:dyDescent="0.25">
      <c r="B640" s="38">
        <v>15</v>
      </c>
      <c r="E640" s="169" t="s">
        <v>268</v>
      </c>
      <c r="F640" s="39">
        <f>VLOOKUP($B640,$B$56:$AI$75,2+A626)</f>
        <v>554</v>
      </c>
      <c r="G640" s="44" t="s">
        <v>288</v>
      </c>
      <c r="H640" s="39">
        <f>VLOOKUP($B640,$B$78:$AI$97,2+A626)</f>
        <v>58.709215799999996</v>
      </c>
    </row>
    <row r="641" spans="1:8" ht="21" x14ac:dyDescent="0.25">
      <c r="B641" s="38">
        <v>16</v>
      </c>
      <c r="E641" s="169" t="s">
        <v>269</v>
      </c>
      <c r="F641" s="39">
        <f>VLOOKUP($B641,$B$56:$AI$75,2+A626)</f>
        <v>554</v>
      </c>
      <c r="G641" s="44" t="s">
        <v>289</v>
      </c>
      <c r="H641" s="39">
        <f>VLOOKUP($B641,$B$78:$AI$97,2+A626)</f>
        <v>56.107009560000002</v>
      </c>
    </row>
    <row r="642" spans="1:8" ht="21" x14ac:dyDescent="0.25">
      <c r="B642" s="38">
        <v>17</v>
      </c>
      <c r="E642" s="169" t="s">
        <v>270</v>
      </c>
      <c r="F642" s="39">
        <f>VLOOKUP($B642,$B$56:$AI$75,2+A626)</f>
        <v>554</v>
      </c>
      <c r="G642" s="44" t="s">
        <v>290</v>
      </c>
      <c r="H642" s="39">
        <f>VLOOKUP($B642,$B$78:$AI$97,2+A626)</f>
        <v>55.868897509999996</v>
      </c>
    </row>
    <row r="643" spans="1:8" x14ac:dyDescent="0.25">
      <c r="B643" s="38">
        <v>18</v>
      </c>
      <c r="E643" s="169" t="s">
        <v>271</v>
      </c>
      <c r="F643" s="39">
        <f>VLOOKUP($B643,$B$56:$AI$75,2+A626)</f>
        <v>554</v>
      </c>
      <c r="G643" s="44" t="s">
        <v>291</v>
      </c>
      <c r="H643" s="39">
        <f>VLOOKUP($B643,$B$78:$AI$97,2+A626)</f>
        <v>55.013142670000001</v>
      </c>
    </row>
    <row r="644" spans="1:8" ht="21" x14ac:dyDescent="0.25">
      <c r="B644" s="38">
        <v>19</v>
      </c>
      <c r="E644" s="170" t="s">
        <v>272</v>
      </c>
      <c r="F644" s="39">
        <f>VLOOKUP($B644,$B$56:$AI$75,2+A626)</f>
        <v>554</v>
      </c>
      <c r="G644" s="44" t="s">
        <v>292</v>
      </c>
      <c r="H644" s="39">
        <f>VLOOKUP($B644,$B$78:$AI$97,2+A626)</f>
        <v>50.781660090000003</v>
      </c>
    </row>
    <row r="645" spans="1:8" x14ac:dyDescent="0.25">
      <c r="B645" s="38">
        <v>20</v>
      </c>
      <c r="E645" s="171" t="s">
        <v>359</v>
      </c>
      <c r="F645" s="39">
        <f>VLOOKUP($B645,$B$56:$AI$75,2+A626)</f>
        <v>554</v>
      </c>
      <c r="G645" s="45" t="s">
        <v>293</v>
      </c>
      <c r="H645" s="39">
        <f>VLOOKUP($B645,$B$78:$AI$97,2+A626)</f>
        <v>51.944253639999999</v>
      </c>
    </row>
    <row r="646" spans="1:8" ht="21" x14ac:dyDescent="0.25">
      <c r="A646" s="39">
        <v>28</v>
      </c>
      <c r="B646" s="38">
        <v>1</v>
      </c>
      <c r="C646" s="40" t="s">
        <v>241</v>
      </c>
      <c r="D646" s="160">
        <f>VLOOKUP($B646,$B$41:$AI$53,2+A646)</f>
        <v>9</v>
      </c>
      <c r="E646" s="169" t="s">
        <v>254</v>
      </c>
      <c r="F646" s="39">
        <f>VLOOKUP($B646,$B$56:$AI$75,2+A646)</f>
        <v>275</v>
      </c>
      <c r="G646" s="44" t="s">
        <v>274</v>
      </c>
      <c r="H646" s="39">
        <f>VLOOKUP($B646,$B$78:$AI$97,2+A646)</f>
        <v>23.3</v>
      </c>
    </row>
    <row r="647" spans="1:8" ht="21" x14ac:dyDescent="0.25">
      <c r="B647" s="38">
        <v>2</v>
      </c>
      <c r="C647" s="40" t="s">
        <v>242</v>
      </c>
      <c r="D647" s="160">
        <f>VLOOKUP($B647,$B$41:$AI$53,2+A646)</f>
        <v>9</v>
      </c>
      <c r="E647" s="169" t="s">
        <v>255</v>
      </c>
      <c r="F647" s="39">
        <f>VLOOKUP($B647,$B$56:$AI$75,2+A646)</f>
        <v>530</v>
      </c>
      <c r="G647" s="44" t="s">
        <v>275</v>
      </c>
      <c r="H647" s="39">
        <f>VLOOKUP($B647,$B$78:$AI$97,2+A646)</f>
        <v>32.299999999999997</v>
      </c>
    </row>
    <row r="648" spans="1:8" ht="21" x14ac:dyDescent="0.25">
      <c r="B648" s="38">
        <v>3</v>
      </c>
      <c r="C648" s="40" t="s">
        <v>243</v>
      </c>
      <c r="D648" s="160">
        <f>VLOOKUP($B648,$B$41:$AI$53,2+A646)</f>
        <v>9</v>
      </c>
      <c r="E648" s="169" t="s">
        <v>256</v>
      </c>
      <c r="F648" s="39">
        <f>VLOOKUP($B648,$B$56:$AI$75,2+A646)</f>
        <v>575</v>
      </c>
      <c r="G648" s="44" t="s">
        <v>276</v>
      </c>
      <c r="H648" s="39">
        <f>VLOOKUP($B648,$B$78:$AI$97,2+A646)</f>
        <v>45.3</v>
      </c>
    </row>
    <row r="649" spans="1:8" ht="21" x14ac:dyDescent="0.25">
      <c r="B649" s="38">
        <v>4</v>
      </c>
      <c r="C649" s="40" t="s">
        <v>244</v>
      </c>
      <c r="D649" s="160">
        <f>VLOOKUP($B649,$B$41:$AI$53,2+A646)</f>
        <v>9</v>
      </c>
      <c r="E649" s="169" t="s">
        <v>257</v>
      </c>
      <c r="F649" s="39">
        <f>VLOOKUP($B649,$B$56:$AI$75,2+A646)</f>
        <v>580</v>
      </c>
      <c r="G649" s="44" t="s">
        <v>277</v>
      </c>
      <c r="H649" s="39">
        <f>VLOOKUP($B649,$B$78:$AI$97,2+A646)</f>
        <v>53.9</v>
      </c>
    </row>
    <row r="650" spans="1:8" ht="21" x14ac:dyDescent="0.25">
      <c r="B650" s="38">
        <v>5</v>
      </c>
      <c r="C650" s="40" t="s">
        <v>245</v>
      </c>
      <c r="D650" s="160">
        <f>VLOOKUP($B650,$B$41:$AI$53,2+A646)</f>
        <v>9</v>
      </c>
      <c r="E650" s="169" t="s">
        <v>258</v>
      </c>
      <c r="F650" s="39">
        <f>VLOOKUP($B650,$B$56:$AI$75,2+A646)</f>
        <v>611</v>
      </c>
      <c r="G650" s="44" t="s">
        <v>278</v>
      </c>
      <c r="H650" s="39">
        <f>VLOOKUP($B650,$B$78:$AI$97,2+A646)</f>
        <v>64.888765000000006</v>
      </c>
    </row>
    <row r="651" spans="1:8" ht="21" x14ac:dyDescent="0.25">
      <c r="B651" s="38">
        <v>6</v>
      </c>
      <c r="C651" s="40" t="s">
        <v>246</v>
      </c>
      <c r="D651" s="160">
        <f>VLOOKUP($B651,$B$41:$AI$53,2+A646)</f>
        <v>9</v>
      </c>
      <c r="E651" s="169" t="s">
        <v>259</v>
      </c>
      <c r="F651" s="39">
        <f>VLOOKUP($B651,$B$56:$AI$75,2+A646)</f>
        <v>616</v>
      </c>
      <c r="G651" s="44" t="s">
        <v>279</v>
      </c>
      <c r="H651" s="39">
        <f>VLOOKUP($B651,$B$78:$AI$97,2+A646)</f>
        <v>71.557259999999999</v>
      </c>
    </row>
    <row r="652" spans="1:8" ht="21" x14ac:dyDescent="0.25">
      <c r="B652" s="38">
        <v>7</v>
      </c>
      <c r="C652" s="40" t="s">
        <v>247</v>
      </c>
      <c r="D652" s="160">
        <f>VLOOKUP($B652,$B$41:$AI$53,2+A646)</f>
        <v>9</v>
      </c>
      <c r="E652" s="169" t="s">
        <v>260</v>
      </c>
      <c r="F652" s="39">
        <f>VLOOKUP($B652,$B$56:$AI$75,2+A646)</f>
        <v>616</v>
      </c>
      <c r="G652" s="44" t="s">
        <v>280</v>
      </c>
      <c r="H652" s="39">
        <f>VLOOKUP($B652,$B$78:$AI$97,2+A646)</f>
        <v>78.3</v>
      </c>
    </row>
    <row r="653" spans="1:8" ht="21" x14ac:dyDescent="0.25">
      <c r="B653" s="38">
        <v>8</v>
      </c>
      <c r="C653" s="40" t="s">
        <v>248</v>
      </c>
      <c r="D653" s="160">
        <f>VLOOKUP($B653,$B$41:$AI$53,2+A646)</f>
        <v>9</v>
      </c>
      <c r="E653" s="169" t="s">
        <v>261</v>
      </c>
      <c r="F653" s="39">
        <f>VLOOKUP($B653,$B$56:$AI$75,2+A646)</f>
        <v>616</v>
      </c>
      <c r="G653" s="44" t="s">
        <v>281</v>
      </c>
      <c r="H653" s="39">
        <f>VLOOKUP($B653,$B$78:$AI$97,2+A646)</f>
        <v>84.4</v>
      </c>
    </row>
    <row r="654" spans="1:8" ht="21" x14ac:dyDescent="0.25">
      <c r="B654" s="38">
        <v>9</v>
      </c>
      <c r="C654" s="40" t="s">
        <v>249</v>
      </c>
      <c r="D654" s="160">
        <f>VLOOKUP($B654,$B$41:$AI$53,2+A646)</f>
        <v>9</v>
      </c>
      <c r="E654" s="169" t="s">
        <v>262</v>
      </c>
      <c r="F654" s="39">
        <f>VLOOKUP($B654,$B$56:$AI$75,2+A646)</f>
        <v>616</v>
      </c>
      <c r="G654" s="44" t="s">
        <v>282</v>
      </c>
      <c r="H654" s="39">
        <f>VLOOKUP($B654,$B$78:$AI$97,2+A646)</f>
        <v>76.144619639999988</v>
      </c>
    </row>
    <row r="655" spans="1:8" ht="21" x14ac:dyDescent="0.25">
      <c r="B655" s="38">
        <v>10</v>
      </c>
      <c r="C655" s="40" t="s">
        <v>250</v>
      </c>
      <c r="D655" s="160">
        <f>VLOOKUP($B655,$B$41:$AI$53,2+A646)</f>
        <v>9</v>
      </c>
      <c r="E655" s="169" t="s">
        <v>263</v>
      </c>
      <c r="F655" s="39">
        <f>VLOOKUP($B655,$B$56:$AI$75,2+A646)</f>
        <v>616</v>
      </c>
      <c r="G655" s="44" t="s">
        <v>283</v>
      </c>
      <c r="H655" s="39">
        <f>VLOOKUP($B655,$B$78:$AI$97,2+A646)</f>
        <v>75.376999999999995</v>
      </c>
    </row>
    <row r="656" spans="1:8" ht="21" x14ac:dyDescent="0.25">
      <c r="B656" s="38">
        <v>11</v>
      </c>
      <c r="C656" s="40" t="s">
        <v>251</v>
      </c>
      <c r="D656" s="160">
        <f>VLOOKUP($B656,$B$41:$AI$53,2+A646)</f>
        <v>9</v>
      </c>
      <c r="E656" s="169" t="s">
        <v>264</v>
      </c>
      <c r="F656" s="39">
        <f>VLOOKUP($B656,$B$56:$AI$75,2+A646)</f>
        <v>616</v>
      </c>
      <c r="G656" s="44" t="s">
        <v>284</v>
      </c>
      <c r="H656" s="39">
        <f>VLOOKUP($B656,$B$78:$AI$97,2+A646)</f>
        <v>79.362126610000004</v>
      </c>
    </row>
    <row r="657" spans="1:8" ht="21" x14ac:dyDescent="0.25">
      <c r="B657" s="38">
        <v>12</v>
      </c>
      <c r="C657" s="40" t="s">
        <v>252</v>
      </c>
      <c r="D657" s="160">
        <f>VLOOKUP($B657,$B$41:$AI$53,2+A646)</f>
        <v>9</v>
      </c>
      <c r="E657" s="169" t="s">
        <v>265</v>
      </c>
      <c r="F657" s="39">
        <f>VLOOKUP($B657,$B$56:$AI$75,2+A646)</f>
        <v>616</v>
      </c>
      <c r="G657" s="44" t="s">
        <v>285</v>
      </c>
      <c r="H657" s="39">
        <f>VLOOKUP($B657,$B$78:$AI$97,2+A646)</f>
        <v>81.940218520000002</v>
      </c>
    </row>
    <row r="658" spans="1:8" ht="21" x14ac:dyDescent="0.25">
      <c r="B658" s="38">
        <v>13</v>
      </c>
      <c r="C658" s="41" t="s">
        <v>253</v>
      </c>
      <c r="D658" s="160">
        <f>VLOOKUP($B658,$B$41:$AI$53,2+A646)</f>
        <v>10</v>
      </c>
      <c r="E658" s="169" t="s">
        <v>266</v>
      </c>
      <c r="F658" s="39">
        <f>VLOOKUP($B658,$B$56:$AI$75,2+A646)</f>
        <v>616</v>
      </c>
      <c r="G658" s="44" t="s">
        <v>286</v>
      </c>
      <c r="H658" s="39">
        <f>VLOOKUP($B658,$B$78:$AI$97,2+A646)</f>
        <v>84.033308760000011</v>
      </c>
    </row>
    <row r="659" spans="1:8" ht="21" x14ac:dyDescent="0.25">
      <c r="B659" s="38">
        <v>14</v>
      </c>
      <c r="E659" s="169" t="s">
        <v>267</v>
      </c>
      <c r="F659" s="39">
        <f>VLOOKUP($B659,$B$56:$AI$75,2+A646)</f>
        <v>616</v>
      </c>
      <c r="G659" s="44" t="s">
        <v>287</v>
      </c>
      <c r="H659" s="39">
        <f>VLOOKUP($B659,$B$78:$AI$97,2+A646)</f>
        <v>87.459035650000004</v>
      </c>
    </row>
    <row r="660" spans="1:8" ht="21" x14ac:dyDescent="0.25">
      <c r="B660" s="38">
        <v>15</v>
      </c>
      <c r="E660" s="169" t="s">
        <v>268</v>
      </c>
      <c r="F660" s="39">
        <f>VLOOKUP($B660,$B$56:$AI$75,2+A646)</f>
        <v>621</v>
      </c>
      <c r="G660" s="44" t="s">
        <v>288</v>
      </c>
      <c r="H660" s="39">
        <f>VLOOKUP($B660,$B$78:$AI$97,2+A646)</f>
        <v>94.931231269999998</v>
      </c>
    </row>
    <row r="661" spans="1:8" ht="21" x14ac:dyDescent="0.25">
      <c r="B661" s="38">
        <v>16</v>
      </c>
      <c r="E661" s="169" t="s">
        <v>269</v>
      </c>
      <c r="F661" s="39">
        <f>VLOOKUP($B661,$B$56:$AI$75,2+A646)</f>
        <v>621</v>
      </c>
      <c r="G661" s="44" t="s">
        <v>289</v>
      </c>
      <c r="H661" s="39">
        <f>VLOOKUP($B661,$B$78:$AI$97,2+A646)</f>
        <v>94.451837620000006</v>
      </c>
    </row>
    <row r="662" spans="1:8" ht="21" x14ac:dyDescent="0.25">
      <c r="B662" s="38">
        <v>17</v>
      </c>
      <c r="E662" s="169" t="s">
        <v>270</v>
      </c>
      <c r="F662" s="39">
        <f>VLOOKUP($B662,$B$56:$AI$75,2+A646)</f>
        <v>621</v>
      </c>
      <c r="G662" s="44" t="s">
        <v>290</v>
      </c>
      <c r="H662" s="39">
        <f>VLOOKUP($B662,$B$78:$AI$97,2+A646)</f>
        <v>99.793297049999993</v>
      </c>
    </row>
    <row r="663" spans="1:8" x14ac:dyDescent="0.25">
      <c r="B663" s="38">
        <v>18</v>
      </c>
      <c r="E663" s="169" t="s">
        <v>271</v>
      </c>
      <c r="F663" s="39">
        <f>VLOOKUP($B663,$B$56:$AI$75,2+A646)</f>
        <v>621</v>
      </c>
      <c r="G663" s="44" t="s">
        <v>291</v>
      </c>
      <c r="H663" s="39">
        <f>VLOOKUP($B663,$B$78:$AI$97,2+A646)</f>
        <v>102.28034343</v>
      </c>
    </row>
    <row r="664" spans="1:8" ht="21" x14ac:dyDescent="0.25">
      <c r="B664" s="38">
        <v>19</v>
      </c>
      <c r="E664" s="170" t="s">
        <v>272</v>
      </c>
      <c r="F664" s="39">
        <f>VLOOKUP($B664,$B$56:$AI$75,2+A646)</f>
        <v>621</v>
      </c>
      <c r="G664" s="44" t="s">
        <v>292</v>
      </c>
      <c r="H664" s="39">
        <f>VLOOKUP($B664,$B$78:$AI$97,2+A646)</f>
        <v>93.238924879999999</v>
      </c>
    </row>
    <row r="665" spans="1:8" x14ac:dyDescent="0.25">
      <c r="B665" s="38">
        <v>20</v>
      </c>
      <c r="E665" s="171" t="s">
        <v>359</v>
      </c>
      <c r="F665" s="39">
        <f>VLOOKUP($B665,$B$56:$AI$75,2+A646)</f>
        <v>691</v>
      </c>
      <c r="G665" s="45" t="s">
        <v>293</v>
      </c>
      <c r="H665" s="39">
        <f>VLOOKUP($B665,$B$78:$AI$97,2+A646)</f>
        <v>96.219037650000004</v>
      </c>
    </row>
    <row r="666" spans="1:8" ht="21" x14ac:dyDescent="0.25">
      <c r="A666" s="39">
        <v>29</v>
      </c>
      <c r="B666" s="38">
        <v>1</v>
      </c>
      <c r="C666" s="40" t="s">
        <v>241</v>
      </c>
      <c r="D666" s="160">
        <f>VLOOKUP($B666,$B$41:$AI$53,2+A666)</f>
        <v>10</v>
      </c>
      <c r="E666" s="169" t="s">
        <v>254</v>
      </c>
      <c r="F666" s="39">
        <f>VLOOKUP($B666,$B$56:$AI$75,2+A666)</f>
        <v>426</v>
      </c>
      <c r="G666" s="44" t="s">
        <v>274</v>
      </c>
      <c r="H666" s="39">
        <f>VLOOKUP($B666,$B$78:$AI$97,2+A666)</f>
        <v>18.7</v>
      </c>
    </row>
    <row r="667" spans="1:8" ht="21" x14ac:dyDescent="0.25">
      <c r="B667" s="38">
        <v>2</v>
      </c>
      <c r="C667" s="40" t="s">
        <v>242</v>
      </c>
      <c r="D667" s="160">
        <f>VLOOKUP($B667,$B$41:$AI$53,2+A666)</f>
        <v>10</v>
      </c>
      <c r="E667" s="169" t="s">
        <v>255</v>
      </c>
      <c r="F667" s="39">
        <f>VLOOKUP($B667,$B$56:$AI$75,2+A666)</f>
        <v>447</v>
      </c>
      <c r="G667" s="44" t="s">
        <v>275</v>
      </c>
      <c r="H667" s="39">
        <f>VLOOKUP($B667,$B$78:$AI$97,2+A666)</f>
        <v>27</v>
      </c>
    </row>
    <row r="668" spans="1:8" ht="21" x14ac:dyDescent="0.25">
      <c r="B668" s="38">
        <v>3</v>
      </c>
      <c r="C668" s="40" t="s">
        <v>243</v>
      </c>
      <c r="D668" s="160">
        <f>VLOOKUP($B668,$B$41:$AI$53,2+A666)</f>
        <v>10</v>
      </c>
      <c r="E668" s="169" t="s">
        <v>256</v>
      </c>
      <c r="F668" s="39">
        <f>VLOOKUP($B668,$B$56:$AI$75,2+A666)</f>
        <v>505</v>
      </c>
      <c r="G668" s="44" t="s">
        <v>276</v>
      </c>
      <c r="H668" s="39">
        <f>VLOOKUP($B668,$B$78:$AI$97,2+A666)</f>
        <v>32.700000000000003</v>
      </c>
    </row>
    <row r="669" spans="1:8" ht="21" x14ac:dyDescent="0.25">
      <c r="B669" s="38">
        <v>4</v>
      </c>
      <c r="C669" s="40" t="s">
        <v>244</v>
      </c>
      <c r="D669" s="160">
        <f>VLOOKUP($B669,$B$41:$AI$53,2+A666)</f>
        <v>10</v>
      </c>
      <c r="E669" s="169" t="s">
        <v>257</v>
      </c>
      <c r="F669" s="39">
        <f>VLOOKUP($B669,$B$56:$AI$75,2+A666)</f>
        <v>511</v>
      </c>
      <c r="G669" s="44" t="s">
        <v>277</v>
      </c>
      <c r="H669" s="39">
        <f>VLOOKUP($B669,$B$78:$AI$97,2+A666)</f>
        <v>38</v>
      </c>
    </row>
    <row r="670" spans="1:8" ht="21" x14ac:dyDescent="0.25">
      <c r="B670" s="38">
        <v>5</v>
      </c>
      <c r="C670" s="40" t="s">
        <v>245</v>
      </c>
      <c r="D670" s="160">
        <f>VLOOKUP($B670,$B$41:$AI$53,2+A666)</f>
        <v>10</v>
      </c>
      <c r="E670" s="169" t="s">
        <v>258</v>
      </c>
      <c r="F670" s="39">
        <f>VLOOKUP($B670,$B$56:$AI$75,2+A666)</f>
        <v>521</v>
      </c>
      <c r="G670" s="44" t="s">
        <v>278</v>
      </c>
      <c r="H670" s="39">
        <f>VLOOKUP($B670,$B$78:$AI$97,2+A666)</f>
        <v>44.297089</v>
      </c>
    </row>
    <row r="671" spans="1:8" ht="21" x14ac:dyDescent="0.25">
      <c r="B671" s="38">
        <v>6</v>
      </c>
      <c r="C671" s="40" t="s">
        <v>246</v>
      </c>
      <c r="D671" s="160">
        <f>VLOOKUP($B671,$B$41:$AI$53,2+A666)</f>
        <v>10</v>
      </c>
      <c r="E671" s="169" t="s">
        <v>259</v>
      </c>
      <c r="F671" s="39">
        <f>VLOOKUP($B671,$B$56:$AI$75,2+A666)</f>
        <v>536</v>
      </c>
      <c r="G671" s="44" t="s">
        <v>279</v>
      </c>
      <c r="H671" s="39">
        <f>VLOOKUP($B671,$B$78:$AI$97,2+A666)</f>
        <v>49.192194999999998</v>
      </c>
    </row>
    <row r="672" spans="1:8" ht="21" x14ac:dyDescent="0.25">
      <c r="B672" s="38">
        <v>7</v>
      </c>
      <c r="C672" s="40" t="s">
        <v>247</v>
      </c>
      <c r="D672" s="160">
        <f>VLOOKUP($B672,$B$41:$AI$53,2+A666)</f>
        <v>10</v>
      </c>
      <c r="E672" s="169" t="s">
        <v>260</v>
      </c>
      <c r="F672" s="39">
        <f>VLOOKUP($B672,$B$56:$AI$75,2+A666)</f>
        <v>571</v>
      </c>
      <c r="G672" s="44" t="s">
        <v>280</v>
      </c>
      <c r="H672" s="39">
        <f>VLOOKUP($B672,$B$78:$AI$97,2+A666)</f>
        <v>55.6</v>
      </c>
    </row>
    <row r="673" spans="1:8" ht="21" x14ac:dyDescent="0.25">
      <c r="B673" s="38">
        <v>8</v>
      </c>
      <c r="C673" s="40" t="s">
        <v>248</v>
      </c>
      <c r="D673" s="160">
        <f>VLOOKUP($B673,$B$41:$AI$53,2+A666)</f>
        <v>10</v>
      </c>
      <c r="E673" s="169" t="s">
        <v>261</v>
      </c>
      <c r="F673" s="39">
        <f>VLOOKUP($B673,$B$56:$AI$75,2+A666)</f>
        <v>571</v>
      </c>
      <c r="G673" s="44" t="s">
        <v>281</v>
      </c>
      <c r="H673" s="39">
        <f>VLOOKUP($B673,$B$78:$AI$97,2+A666)</f>
        <v>60.8</v>
      </c>
    </row>
    <row r="674" spans="1:8" ht="21" x14ac:dyDescent="0.25">
      <c r="B674" s="38">
        <v>9</v>
      </c>
      <c r="C674" s="40" t="s">
        <v>249</v>
      </c>
      <c r="D674" s="160">
        <f>VLOOKUP($B674,$B$41:$AI$53,2+A666)</f>
        <v>11</v>
      </c>
      <c r="E674" s="169" t="s">
        <v>262</v>
      </c>
      <c r="F674" s="39">
        <f>VLOOKUP($B674,$B$56:$AI$75,2+A666)</f>
        <v>571</v>
      </c>
      <c r="G674" s="44" t="s">
        <v>282</v>
      </c>
      <c r="H674" s="39">
        <f>VLOOKUP($B674,$B$78:$AI$97,2+A666)</f>
        <v>57.199692670000005</v>
      </c>
    </row>
    <row r="675" spans="1:8" ht="21" x14ac:dyDescent="0.25">
      <c r="B675" s="38">
        <v>10</v>
      </c>
      <c r="C675" s="40" t="s">
        <v>250</v>
      </c>
      <c r="D675" s="160">
        <f>VLOOKUP($B675,$B$41:$AI$53,2+A666)</f>
        <v>11</v>
      </c>
      <c r="E675" s="169" t="s">
        <v>263</v>
      </c>
      <c r="F675" s="39">
        <f>VLOOKUP($B675,$B$56:$AI$75,2+A666)</f>
        <v>571</v>
      </c>
      <c r="G675" s="44" t="s">
        <v>283</v>
      </c>
      <c r="H675" s="39">
        <f>VLOOKUP($B675,$B$78:$AI$97,2+A666)</f>
        <v>59.976999999999997</v>
      </c>
    </row>
    <row r="676" spans="1:8" ht="21" x14ac:dyDescent="0.25">
      <c r="B676" s="38">
        <v>11</v>
      </c>
      <c r="C676" s="40" t="s">
        <v>251</v>
      </c>
      <c r="D676" s="160">
        <f>VLOOKUP($B676,$B$41:$AI$53,2+A666)</f>
        <v>11</v>
      </c>
      <c r="E676" s="169" t="s">
        <v>264</v>
      </c>
      <c r="F676" s="39">
        <f>VLOOKUP($B676,$B$56:$AI$75,2+A666)</f>
        <v>571</v>
      </c>
      <c r="G676" s="44" t="s">
        <v>284</v>
      </c>
      <c r="H676" s="39">
        <f>VLOOKUP($B676,$B$78:$AI$97,2+A666)</f>
        <v>63.256369759999998</v>
      </c>
    </row>
    <row r="677" spans="1:8" ht="21" x14ac:dyDescent="0.25">
      <c r="B677" s="38">
        <v>12</v>
      </c>
      <c r="C677" s="40" t="s">
        <v>252</v>
      </c>
      <c r="D677" s="160">
        <f>VLOOKUP($B677,$B$41:$AI$53,2+A666)</f>
        <v>11</v>
      </c>
      <c r="E677" s="169" t="s">
        <v>265</v>
      </c>
      <c r="F677" s="39">
        <f>VLOOKUP($B677,$B$56:$AI$75,2+A666)</f>
        <v>558</v>
      </c>
      <c r="G677" s="44" t="s">
        <v>285</v>
      </c>
      <c r="H677" s="39">
        <f>VLOOKUP($B677,$B$78:$AI$97,2+A666)</f>
        <v>67.233711299999996</v>
      </c>
    </row>
    <row r="678" spans="1:8" ht="21" x14ac:dyDescent="0.25">
      <c r="B678" s="38">
        <v>13</v>
      </c>
      <c r="C678" s="41" t="s">
        <v>253</v>
      </c>
      <c r="D678" s="160">
        <f>VLOOKUP($B678,$B$41:$AI$53,2+A666)</f>
        <v>14</v>
      </c>
      <c r="E678" s="169" t="s">
        <v>266</v>
      </c>
      <c r="F678" s="39">
        <f>VLOOKUP($B678,$B$56:$AI$75,2+A666)</f>
        <v>568</v>
      </c>
      <c r="G678" s="44" t="s">
        <v>286</v>
      </c>
      <c r="H678" s="39">
        <f>VLOOKUP($B678,$B$78:$AI$97,2+A666)</f>
        <v>70.236333689999981</v>
      </c>
    </row>
    <row r="679" spans="1:8" ht="21" x14ac:dyDescent="0.25">
      <c r="B679" s="38">
        <v>14</v>
      </c>
      <c r="E679" s="169" t="s">
        <v>267</v>
      </c>
      <c r="F679" s="39">
        <f>VLOOKUP($B679,$B$56:$AI$75,2+A666)</f>
        <v>568</v>
      </c>
      <c r="G679" s="44" t="s">
        <v>287</v>
      </c>
      <c r="H679" s="39">
        <f>VLOOKUP($B679,$B$78:$AI$97,2+A666)</f>
        <v>74.836813909999989</v>
      </c>
    </row>
    <row r="680" spans="1:8" ht="21" x14ac:dyDescent="0.25">
      <c r="B680" s="38">
        <v>15</v>
      </c>
      <c r="E680" s="169" t="s">
        <v>268</v>
      </c>
      <c r="F680" s="39">
        <f>VLOOKUP($B680,$B$56:$AI$75,2+A666)</f>
        <v>663</v>
      </c>
      <c r="G680" s="44" t="s">
        <v>288</v>
      </c>
      <c r="H680" s="39">
        <f>VLOOKUP($B680,$B$78:$AI$97,2+A666)</f>
        <v>79.020912420000002</v>
      </c>
    </row>
    <row r="681" spans="1:8" ht="21" x14ac:dyDescent="0.25">
      <c r="B681" s="38">
        <v>16</v>
      </c>
      <c r="E681" s="169" t="s">
        <v>269</v>
      </c>
      <c r="F681" s="39">
        <f>VLOOKUP($B681,$B$56:$AI$75,2+A666)</f>
        <v>663</v>
      </c>
      <c r="G681" s="44" t="s">
        <v>289</v>
      </c>
      <c r="H681" s="39">
        <f>VLOOKUP($B681,$B$78:$AI$97,2+A666)</f>
        <v>81.735012549999993</v>
      </c>
    </row>
    <row r="682" spans="1:8" ht="21" x14ac:dyDescent="0.25">
      <c r="B682" s="38">
        <v>17</v>
      </c>
      <c r="E682" s="169" t="s">
        <v>270</v>
      </c>
      <c r="F682" s="39">
        <f>VLOOKUP($B682,$B$56:$AI$75,2+A666)</f>
        <v>663</v>
      </c>
      <c r="G682" s="44" t="s">
        <v>290</v>
      </c>
      <c r="H682" s="39">
        <f>VLOOKUP($B682,$B$78:$AI$97,2+A666)</f>
        <v>85.98838087</v>
      </c>
    </row>
    <row r="683" spans="1:8" x14ac:dyDescent="0.25">
      <c r="B683" s="38">
        <v>18</v>
      </c>
      <c r="E683" s="169" t="s">
        <v>271</v>
      </c>
      <c r="F683" s="39">
        <f>VLOOKUP($B683,$B$56:$AI$75,2+A666)</f>
        <v>654</v>
      </c>
      <c r="G683" s="44" t="s">
        <v>291</v>
      </c>
      <c r="H683" s="39">
        <f>VLOOKUP($B683,$B$78:$AI$97,2+A666)</f>
        <v>88.533566150000013</v>
      </c>
    </row>
    <row r="684" spans="1:8" ht="21" x14ac:dyDescent="0.25">
      <c r="B684" s="38">
        <v>19</v>
      </c>
      <c r="E684" s="170" t="s">
        <v>272</v>
      </c>
      <c r="F684" s="39">
        <f>VLOOKUP($B684,$B$56:$AI$75,2+A666)</f>
        <v>654</v>
      </c>
      <c r="G684" s="44" t="s">
        <v>292</v>
      </c>
      <c r="H684" s="39">
        <f>VLOOKUP($B684,$B$78:$AI$97,2+A666)</f>
        <v>87.822812060000004</v>
      </c>
    </row>
    <row r="685" spans="1:8" x14ac:dyDescent="0.25">
      <c r="B685" s="38">
        <v>20</v>
      </c>
      <c r="E685" s="171" t="s">
        <v>359</v>
      </c>
      <c r="F685" s="39">
        <f>VLOOKUP($B685,$B$56:$AI$75,2+A666)</f>
        <v>893</v>
      </c>
      <c r="G685" s="45" t="s">
        <v>293</v>
      </c>
      <c r="H685" s="39">
        <f>VLOOKUP($B685,$B$78:$AI$97,2+A666)</f>
        <v>90.342545319999999</v>
      </c>
    </row>
    <row r="686" spans="1:8" ht="21" x14ac:dyDescent="0.25">
      <c r="A686" s="39">
        <v>30</v>
      </c>
      <c r="B686" s="38">
        <v>1</v>
      </c>
      <c r="C686" s="40" t="s">
        <v>241</v>
      </c>
      <c r="D686" s="160">
        <f>VLOOKUP($B686,$B$41:$AI$53,2+A686)</f>
        <v>10</v>
      </c>
      <c r="E686" s="169" t="s">
        <v>254</v>
      </c>
      <c r="F686" s="39">
        <f>VLOOKUP($B686,$B$56:$AI$75,2+A686)</f>
        <v>290</v>
      </c>
      <c r="G686" s="44" t="s">
        <v>274</v>
      </c>
      <c r="H686" s="39">
        <f>VLOOKUP($B686,$B$78:$AI$97,2+A686)</f>
        <v>5.3</v>
      </c>
    </row>
    <row r="687" spans="1:8" ht="21" x14ac:dyDescent="0.25">
      <c r="B687" s="38">
        <v>2</v>
      </c>
      <c r="C687" s="40" t="s">
        <v>242</v>
      </c>
      <c r="D687" s="160">
        <f>VLOOKUP($B687,$B$41:$AI$53,2+A686)</f>
        <v>10</v>
      </c>
      <c r="E687" s="169" t="s">
        <v>255</v>
      </c>
      <c r="F687" s="39">
        <f>VLOOKUP($B687,$B$56:$AI$75,2+A686)</f>
        <v>273</v>
      </c>
      <c r="G687" s="44" t="s">
        <v>275</v>
      </c>
      <c r="H687" s="39">
        <f>VLOOKUP($B687,$B$78:$AI$97,2+A686)</f>
        <v>10.6</v>
      </c>
    </row>
    <row r="688" spans="1:8" ht="21" x14ac:dyDescent="0.25">
      <c r="B688" s="38">
        <v>3</v>
      </c>
      <c r="C688" s="40" t="s">
        <v>243</v>
      </c>
      <c r="D688" s="160">
        <f>VLOOKUP($B688,$B$41:$AI$53,2+A686)</f>
        <v>10</v>
      </c>
      <c r="E688" s="169" t="s">
        <v>256</v>
      </c>
      <c r="F688" s="39">
        <f>VLOOKUP($B688,$B$56:$AI$75,2+A686)</f>
        <v>454</v>
      </c>
      <c r="G688" s="44" t="s">
        <v>276</v>
      </c>
      <c r="H688" s="39">
        <f>VLOOKUP($B688,$B$78:$AI$97,2+A686)</f>
        <v>16.600000000000001</v>
      </c>
    </row>
    <row r="689" spans="2:8" ht="21" x14ac:dyDescent="0.25">
      <c r="B689" s="38">
        <v>4</v>
      </c>
      <c r="C689" s="40" t="s">
        <v>244</v>
      </c>
      <c r="D689" s="160">
        <f>VLOOKUP($B689,$B$41:$AI$53,2+A686)</f>
        <v>10</v>
      </c>
      <c r="E689" s="169" t="s">
        <v>257</v>
      </c>
      <c r="F689" s="39">
        <f>VLOOKUP($B689,$B$56:$AI$75,2+A686)</f>
        <v>442</v>
      </c>
      <c r="G689" s="44" t="s">
        <v>277</v>
      </c>
      <c r="H689" s="39">
        <f>VLOOKUP($B689,$B$78:$AI$97,2+A686)</f>
        <v>24</v>
      </c>
    </row>
    <row r="690" spans="2:8" ht="21" x14ac:dyDescent="0.25">
      <c r="B690" s="38">
        <v>5</v>
      </c>
      <c r="C690" s="40" t="s">
        <v>245</v>
      </c>
      <c r="D690" s="160">
        <f>VLOOKUP($B690,$B$41:$AI$53,2+A686)</f>
        <v>9</v>
      </c>
      <c r="E690" s="169" t="s">
        <v>258</v>
      </c>
      <c r="F690" s="39">
        <f>VLOOKUP($B690,$B$56:$AI$75,2+A686)</f>
        <v>409</v>
      </c>
      <c r="G690" s="44" t="s">
        <v>278</v>
      </c>
      <c r="H690" s="39">
        <f>VLOOKUP($B690,$B$78:$AI$97,2+A686)</f>
        <v>29.728048000000001</v>
      </c>
    </row>
    <row r="691" spans="2:8" ht="21" x14ac:dyDescent="0.25">
      <c r="B691" s="38">
        <v>6</v>
      </c>
      <c r="C691" s="40" t="s">
        <v>246</v>
      </c>
      <c r="D691" s="160">
        <f>VLOOKUP($B691,$B$41:$AI$53,2+A686)</f>
        <v>9</v>
      </c>
      <c r="E691" s="169" t="s">
        <v>259</v>
      </c>
      <c r="F691" s="39">
        <f>VLOOKUP($B691,$B$56:$AI$75,2+A686)</f>
        <v>404</v>
      </c>
      <c r="G691" s="44" t="s">
        <v>279</v>
      </c>
      <c r="H691" s="39">
        <f>VLOOKUP($B691,$B$78:$AI$97,2+A686)</f>
        <v>33.125991999999997</v>
      </c>
    </row>
    <row r="692" spans="2:8" ht="21" x14ac:dyDescent="0.25">
      <c r="B692" s="38">
        <v>7</v>
      </c>
      <c r="C692" s="40" t="s">
        <v>247</v>
      </c>
      <c r="D692" s="160">
        <f>VLOOKUP($B692,$B$41:$AI$53,2+A686)</f>
        <v>9</v>
      </c>
      <c r="E692" s="169" t="s">
        <v>260</v>
      </c>
      <c r="F692" s="39">
        <f>VLOOKUP($B692,$B$56:$AI$75,2+A686)</f>
        <v>404</v>
      </c>
      <c r="G692" s="44" t="s">
        <v>280</v>
      </c>
      <c r="H692" s="39">
        <f>VLOOKUP($B692,$B$78:$AI$97,2+A686)</f>
        <v>36.4</v>
      </c>
    </row>
    <row r="693" spans="2:8" ht="21" x14ac:dyDescent="0.25">
      <c r="B693" s="38">
        <v>8</v>
      </c>
      <c r="C693" s="40" t="s">
        <v>248</v>
      </c>
      <c r="D693" s="160">
        <f>VLOOKUP($B693,$B$41:$AI$53,2+A686)</f>
        <v>9</v>
      </c>
      <c r="E693" s="169" t="s">
        <v>261</v>
      </c>
      <c r="F693" s="39">
        <f>VLOOKUP($B693,$B$56:$AI$75,2+A686)</f>
        <v>404</v>
      </c>
      <c r="G693" s="44" t="s">
        <v>281</v>
      </c>
      <c r="H693" s="39">
        <f>VLOOKUP($B693,$B$78:$AI$97,2+A686)</f>
        <v>37.6</v>
      </c>
    </row>
    <row r="694" spans="2:8" ht="21" x14ac:dyDescent="0.25">
      <c r="B694" s="38">
        <v>9</v>
      </c>
      <c r="C694" s="40" t="s">
        <v>249</v>
      </c>
      <c r="D694" s="160">
        <f>VLOOKUP($B694,$B$41:$AI$53,2+A686)</f>
        <v>9</v>
      </c>
      <c r="E694" s="169" t="s">
        <v>262</v>
      </c>
      <c r="F694" s="39">
        <f>VLOOKUP($B694,$B$56:$AI$75,2+A686)</f>
        <v>404</v>
      </c>
      <c r="G694" s="44" t="s">
        <v>282</v>
      </c>
      <c r="H694" s="39">
        <f>VLOOKUP($B694,$B$78:$AI$97,2+A686)</f>
        <v>34.064027839999994</v>
      </c>
    </row>
    <row r="695" spans="2:8" ht="21" x14ac:dyDescent="0.25">
      <c r="B695" s="38">
        <v>10</v>
      </c>
      <c r="C695" s="40" t="s">
        <v>250</v>
      </c>
      <c r="D695" s="160">
        <f>VLOOKUP($B695,$B$41:$AI$53,2+A686)</f>
        <v>9</v>
      </c>
      <c r="E695" s="169" t="s">
        <v>263</v>
      </c>
      <c r="F695" s="39">
        <f>VLOOKUP($B695,$B$56:$AI$75,2+A686)</f>
        <v>404</v>
      </c>
      <c r="G695" s="44" t="s">
        <v>283</v>
      </c>
      <c r="H695" s="39">
        <f>VLOOKUP($B695,$B$78:$AI$97,2+A686)</f>
        <v>31.891999999999999</v>
      </c>
    </row>
    <row r="696" spans="2:8" ht="21" x14ac:dyDescent="0.25">
      <c r="B696" s="38">
        <v>11</v>
      </c>
      <c r="C696" s="40" t="s">
        <v>251</v>
      </c>
      <c r="D696" s="160">
        <f>VLOOKUP($B696,$B$41:$AI$53,2+A686)</f>
        <v>8</v>
      </c>
      <c r="E696" s="169" t="s">
        <v>264</v>
      </c>
      <c r="F696" s="39">
        <f>VLOOKUP($B696,$B$56:$AI$75,2+A686)</f>
        <v>346</v>
      </c>
      <c r="G696" s="44" t="s">
        <v>284</v>
      </c>
      <c r="H696" s="39">
        <f>VLOOKUP($B696,$B$78:$AI$97,2+A686)</f>
        <v>31.018282320000001</v>
      </c>
    </row>
    <row r="697" spans="2:8" ht="21" x14ac:dyDescent="0.25">
      <c r="B697" s="38">
        <v>12</v>
      </c>
      <c r="C697" s="40" t="s">
        <v>252</v>
      </c>
      <c r="D697" s="160">
        <f>VLOOKUP($B697,$B$41:$AI$53,2+A686)</f>
        <v>9</v>
      </c>
      <c r="E697" s="169" t="s">
        <v>265</v>
      </c>
      <c r="F697" s="39">
        <f>VLOOKUP($B697,$B$56:$AI$75,2+A686)</f>
        <v>338</v>
      </c>
      <c r="G697" s="44" t="s">
        <v>285</v>
      </c>
      <c r="H697" s="39">
        <f>VLOOKUP($B697,$B$78:$AI$97,2+A686)</f>
        <v>30.88398913</v>
      </c>
    </row>
    <row r="698" spans="2:8" ht="21" x14ac:dyDescent="0.25">
      <c r="B698" s="38">
        <v>13</v>
      </c>
      <c r="C698" s="41" t="s">
        <v>253</v>
      </c>
      <c r="D698" s="160">
        <f>VLOOKUP($B698,$B$41:$AI$53,2+A686)</f>
        <v>10</v>
      </c>
      <c r="E698" s="169" t="s">
        <v>266</v>
      </c>
      <c r="F698" s="39">
        <f>VLOOKUP($B698,$B$56:$AI$75,2+A686)</f>
        <v>338</v>
      </c>
      <c r="G698" s="44" t="s">
        <v>286</v>
      </c>
      <c r="H698" s="39">
        <f>VLOOKUP($B698,$B$78:$AI$97,2+A686)</f>
        <v>31.709830040000003</v>
      </c>
    </row>
    <row r="699" spans="2:8" ht="21" x14ac:dyDescent="0.25">
      <c r="B699" s="38">
        <v>14</v>
      </c>
      <c r="E699" s="169" t="s">
        <v>267</v>
      </c>
      <c r="F699" s="39">
        <f>VLOOKUP($B699,$B$56:$AI$75,2+A686)</f>
        <v>338</v>
      </c>
      <c r="G699" s="44" t="s">
        <v>287</v>
      </c>
      <c r="H699" s="39">
        <f>VLOOKUP($B699,$B$78:$AI$97,2+A686)</f>
        <v>32.052901409999997</v>
      </c>
    </row>
    <row r="700" spans="2:8" ht="21" x14ac:dyDescent="0.25">
      <c r="B700" s="38">
        <v>15</v>
      </c>
      <c r="E700" s="169" t="s">
        <v>268</v>
      </c>
      <c r="F700" s="39">
        <f>VLOOKUP($B700,$B$56:$AI$75,2+A686)</f>
        <v>338</v>
      </c>
      <c r="G700" s="44" t="s">
        <v>288</v>
      </c>
      <c r="H700" s="39">
        <f>VLOOKUP($B700,$B$78:$AI$97,2+A686)</f>
        <v>33.29727235</v>
      </c>
    </row>
    <row r="701" spans="2:8" ht="21" x14ac:dyDescent="0.25">
      <c r="B701" s="38">
        <v>16</v>
      </c>
      <c r="E701" s="169" t="s">
        <v>269</v>
      </c>
      <c r="F701" s="39">
        <f>VLOOKUP($B701,$B$56:$AI$75,2+A686)</f>
        <v>308</v>
      </c>
      <c r="G701" s="44" t="s">
        <v>289</v>
      </c>
      <c r="H701" s="39">
        <f>VLOOKUP($B701,$B$78:$AI$97,2+A686)</f>
        <v>31.567283370000002</v>
      </c>
    </row>
    <row r="702" spans="2:8" ht="21" x14ac:dyDescent="0.25">
      <c r="B702" s="38">
        <v>17</v>
      </c>
      <c r="E702" s="169" t="s">
        <v>270</v>
      </c>
      <c r="F702" s="39">
        <f>VLOOKUP($B702,$B$56:$AI$75,2+A686)</f>
        <v>308</v>
      </c>
      <c r="G702" s="44" t="s">
        <v>290</v>
      </c>
      <c r="H702" s="39">
        <f>VLOOKUP($B702,$B$78:$AI$97,2+A686)</f>
        <v>31.854316710000003</v>
      </c>
    </row>
    <row r="703" spans="2:8" x14ac:dyDescent="0.25">
      <c r="B703" s="38">
        <v>18</v>
      </c>
      <c r="E703" s="169" t="s">
        <v>271</v>
      </c>
      <c r="F703" s="39">
        <f>VLOOKUP($B703,$B$56:$AI$75,2+A686)</f>
        <v>308</v>
      </c>
      <c r="G703" s="44" t="s">
        <v>291</v>
      </c>
      <c r="H703" s="39">
        <f>VLOOKUP($B703,$B$78:$AI$97,2+A686)</f>
        <v>31.424190890000002</v>
      </c>
    </row>
    <row r="704" spans="2:8" ht="21" x14ac:dyDescent="0.25">
      <c r="B704" s="38">
        <v>19</v>
      </c>
      <c r="E704" s="170" t="s">
        <v>272</v>
      </c>
      <c r="F704" s="39">
        <f>VLOOKUP($B704,$B$56:$AI$75,2+A686)</f>
        <v>308</v>
      </c>
      <c r="G704" s="44" t="s">
        <v>292</v>
      </c>
      <c r="H704" s="39">
        <f>VLOOKUP($B704,$B$78:$AI$97,2+A686)</f>
        <v>29.67135313</v>
      </c>
    </row>
    <row r="705" spans="1:8" x14ac:dyDescent="0.25">
      <c r="B705" s="38">
        <v>20</v>
      </c>
      <c r="E705" s="171" t="s">
        <v>359</v>
      </c>
      <c r="F705" s="39">
        <f>VLOOKUP($B705,$B$56:$AI$75,2+A686)</f>
        <v>338</v>
      </c>
      <c r="G705" s="45" t="s">
        <v>293</v>
      </c>
      <c r="H705" s="39">
        <f>VLOOKUP($B705,$B$78:$AI$97,2+A686)</f>
        <v>30.077711860000001</v>
      </c>
    </row>
    <row r="706" spans="1:8" ht="21" x14ac:dyDescent="0.25">
      <c r="A706" s="39">
        <v>31</v>
      </c>
      <c r="B706" s="38">
        <v>1</v>
      </c>
      <c r="C706" s="40" t="s">
        <v>241</v>
      </c>
      <c r="D706" s="160">
        <f>VLOOKUP($B706,$B$41:$AI$53,2+A706)</f>
        <v>9</v>
      </c>
      <c r="E706" s="169" t="s">
        <v>254</v>
      </c>
      <c r="F706" s="39">
        <f>VLOOKUP($B706,$B$56:$AI$75,2+A706)</f>
        <v>304</v>
      </c>
      <c r="G706" s="44" t="s">
        <v>274</v>
      </c>
      <c r="H706" s="39">
        <f>VLOOKUP($B706,$B$78:$AI$97,2+A706)</f>
        <v>11</v>
      </c>
    </row>
    <row r="707" spans="1:8" ht="21" x14ac:dyDescent="0.25">
      <c r="B707" s="38">
        <v>2</v>
      </c>
      <c r="C707" s="40" t="s">
        <v>242</v>
      </c>
      <c r="D707" s="160">
        <f>VLOOKUP($B707,$B$41:$AI$53,2+A706)</f>
        <v>8</v>
      </c>
      <c r="E707" s="169" t="s">
        <v>255</v>
      </c>
      <c r="F707" s="39">
        <f>VLOOKUP($B707,$B$56:$AI$75,2+A706)</f>
        <v>257</v>
      </c>
      <c r="G707" s="44" t="s">
        <v>275</v>
      </c>
      <c r="H707" s="39">
        <f>VLOOKUP($B707,$B$78:$AI$97,2+A706)</f>
        <v>15.6</v>
      </c>
    </row>
    <row r="708" spans="1:8" ht="21" x14ac:dyDescent="0.25">
      <c r="B708" s="38">
        <v>3</v>
      </c>
      <c r="C708" s="40" t="s">
        <v>243</v>
      </c>
      <c r="D708" s="160">
        <f>VLOOKUP($B708,$B$41:$AI$53,2+A706)</f>
        <v>9</v>
      </c>
      <c r="E708" s="169" t="s">
        <v>256</v>
      </c>
      <c r="F708" s="39">
        <f>VLOOKUP($B708,$B$56:$AI$75,2+A706)</f>
        <v>302</v>
      </c>
      <c r="G708" s="44" t="s">
        <v>276</v>
      </c>
      <c r="H708" s="39">
        <f>VLOOKUP($B708,$B$78:$AI$97,2+A706)</f>
        <v>17.7</v>
      </c>
    </row>
    <row r="709" spans="1:8" ht="21" x14ac:dyDescent="0.25">
      <c r="B709" s="38">
        <v>4</v>
      </c>
      <c r="C709" s="40" t="s">
        <v>244</v>
      </c>
      <c r="D709" s="160">
        <f>VLOOKUP($B709,$B$41:$AI$53,2+A706)</f>
        <v>8</v>
      </c>
      <c r="E709" s="169" t="s">
        <v>257</v>
      </c>
      <c r="F709" s="39">
        <f>VLOOKUP($B709,$B$56:$AI$75,2+A706)</f>
        <v>388</v>
      </c>
      <c r="G709" s="44" t="s">
        <v>277</v>
      </c>
      <c r="H709" s="39">
        <f>VLOOKUP($B709,$B$78:$AI$97,2+A706)</f>
        <v>20.7</v>
      </c>
    </row>
    <row r="710" spans="1:8" ht="21" x14ac:dyDescent="0.25">
      <c r="B710" s="38">
        <v>5</v>
      </c>
      <c r="C710" s="40" t="s">
        <v>245</v>
      </c>
      <c r="D710" s="160">
        <f>VLOOKUP($B710,$B$41:$AI$53,2+A706)</f>
        <v>8</v>
      </c>
      <c r="E710" s="169" t="s">
        <v>258</v>
      </c>
      <c r="F710" s="39">
        <f>VLOOKUP($B710,$B$56:$AI$75,2+A706)</f>
        <v>393</v>
      </c>
      <c r="G710" s="44" t="s">
        <v>278</v>
      </c>
      <c r="H710" s="39">
        <f>VLOOKUP($B710,$B$78:$AI$97,2+A706)</f>
        <v>25.871438000000001</v>
      </c>
    </row>
    <row r="711" spans="1:8" ht="21" x14ac:dyDescent="0.25">
      <c r="B711" s="38">
        <v>6</v>
      </c>
      <c r="C711" s="40" t="s">
        <v>246</v>
      </c>
      <c r="D711" s="160">
        <f>VLOOKUP($B711,$B$41:$AI$53,2+A706)</f>
        <v>8</v>
      </c>
      <c r="E711" s="169" t="s">
        <v>259</v>
      </c>
      <c r="F711" s="39">
        <f>VLOOKUP($B711,$B$56:$AI$75,2+A706)</f>
        <v>393</v>
      </c>
      <c r="G711" s="44" t="s">
        <v>279</v>
      </c>
      <c r="H711" s="39">
        <f>VLOOKUP($B711,$B$78:$AI$97,2+A706)</f>
        <v>29.161097000000002</v>
      </c>
    </row>
    <row r="712" spans="1:8" ht="21" x14ac:dyDescent="0.25">
      <c r="B712" s="38">
        <v>7</v>
      </c>
      <c r="C712" s="40" t="s">
        <v>247</v>
      </c>
      <c r="D712" s="160">
        <f>VLOOKUP($B712,$B$41:$AI$53,2+A706)</f>
        <v>8</v>
      </c>
      <c r="E712" s="169" t="s">
        <v>260</v>
      </c>
      <c r="F712" s="39">
        <f>VLOOKUP($B712,$B$56:$AI$75,2+A706)</f>
        <v>402</v>
      </c>
      <c r="G712" s="44" t="s">
        <v>280</v>
      </c>
      <c r="H712" s="39">
        <f>VLOOKUP($B712,$B$78:$AI$97,2+A706)</f>
        <v>31.3</v>
      </c>
    </row>
    <row r="713" spans="1:8" ht="21" x14ac:dyDescent="0.25">
      <c r="B713" s="38">
        <v>8</v>
      </c>
      <c r="C713" s="40" t="s">
        <v>248</v>
      </c>
      <c r="D713" s="160">
        <f>VLOOKUP($B713,$B$41:$AI$53,2+A706)</f>
        <v>8</v>
      </c>
      <c r="E713" s="169" t="s">
        <v>261</v>
      </c>
      <c r="F713" s="39">
        <f>VLOOKUP($B713,$B$56:$AI$75,2+A706)</f>
        <v>402</v>
      </c>
      <c r="G713" s="44" t="s">
        <v>281</v>
      </c>
      <c r="H713" s="39">
        <f>VLOOKUP($B713,$B$78:$AI$97,2+A706)</f>
        <v>34.4</v>
      </c>
    </row>
    <row r="714" spans="1:8" ht="21" x14ac:dyDescent="0.25">
      <c r="B714" s="38">
        <v>9</v>
      </c>
      <c r="C714" s="40" t="s">
        <v>249</v>
      </c>
      <c r="D714" s="160">
        <f>VLOOKUP($B714,$B$41:$AI$53,2+A706)</f>
        <v>8</v>
      </c>
      <c r="E714" s="169" t="s">
        <v>262</v>
      </c>
      <c r="F714" s="39">
        <f>VLOOKUP($B714,$B$56:$AI$75,2+A706)</f>
        <v>402</v>
      </c>
      <c r="G714" s="44" t="s">
        <v>282</v>
      </c>
      <c r="H714" s="39">
        <f>VLOOKUP($B714,$B$78:$AI$97,2+A706)</f>
        <v>31.346707750000004</v>
      </c>
    </row>
    <row r="715" spans="1:8" ht="21" x14ac:dyDescent="0.25">
      <c r="B715" s="38">
        <v>10</v>
      </c>
      <c r="C715" s="40" t="s">
        <v>250</v>
      </c>
      <c r="D715" s="160">
        <f>VLOOKUP($B715,$B$41:$AI$53,2+A706)</f>
        <v>8</v>
      </c>
      <c r="E715" s="169" t="s">
        <v>263</v>
      </c>
      <c r="F715" s="39">
        <f>VLOOKUP($B715,$B$56:$AI$75,2+A706)</f>
        <v>412</v>
      </c>
      <c r="G715" s="44" t="s">
        <v>283</v>
      </c>
      <c r="H715" s="39">
        <f>VLOOKUP($B715,$B$78:$AI$97,2+A706)</f>
        <v>29.76</v>
      </c>
    </row>
    <row r="716" spans="1:8" ht="21" x14ac:dyDescent="0.25">
      <c r="B716" s="38">
        <v>11</v>
      </c>
      <c r="C716" s="40" t="s">
        <v>251</v>
      </c>
      <c r="D716" s="160">
        <f>VLOOKUP($B716,$B$41:$AI$53,2+A706)</f>
        <v>8</v>
      </c>
      <c r="E716" s="169" t="s">
        <v>264</v>
      </c>
      <c r="F716" s="39">
        <f>VLOOKUP($B716,$B$56:$AI$75,2+A706)</f>
        <v>427</v>
      </c>
      <c r="G716" s="44" t="s">
        <v>284</v>
      </c>
      <c r="H716" s="39">
        <f>VLOOKUP($B716,$B$78:$AI$97,2+A706)</f>
        <v>30.952517289999999</v>
      </c>
    </row>
    <row r="717" spans="1:8" ht="21" x14ac:dyDescent="0.25">
      <c r="B717" s="38">
        <v>12</v>
      </c>
      <c r="C717" s="40" t="s">
        <v>252</v>
      </c>
      <c r="D717" s="160">
        <f>VLOOKUP($B717,$B$41:$AI$53,2+A706)</f>
        <v>8</v>
      </c>
      <c r="E717" s="169" t="s">
        <v>265</v>
      </c>
      <c r="F717" s="39">
        <f>VLOOKUP($B717,$B$56:$AI$75,2+A706)</f>
        <v>427</v>
      </c>
      <c r="G717" s="44" t="s">
        <v>285</v>
      </c>
      <c r="H717" s="39">
        <f>VLOOKUP($B717,$B$78:$AI$97,2+A706)</f>
        <v>32.118731879999999</v>
      </c>
    </row>
    <row r="718" spans="1:8" ht="21" x14ac:dyDescent="0.25">
      <c r="B718" s="38">
        <v>13</v>
      </c>
      <c r="C718" s="41" t="s">
        <v>253</v>
      </c>
      <c r="D718" s="160">
        <f>VLOOKUP($B718,$B$41:$AI$53,2+A706)</f>
        <v>8</v>
      </c>
      <c r="E718" s="169" t="s">
        <v>266</v>
      </c>
      <c r="F718" s="39">
        <f>VLOOKUP($B718,$B$56:$AI$75,2+A706)</f>
        <v>427</v>
      </c>
      <c r="G718" s="44" t="s">
        <v>286</v>
      </c>
      <c r="H718" s="39">
        <f>VLOOKUP($B718,$B$78:$AI$97,2+A706)</f>
        <v>33.37478308</v>
      </c>
    </row>
    <row r="719" spans="1:8" ht="21" x14ac:dyDescent="0.25">
      <c r="B719" s="38">
        <v>14</v>
      </c>
      <c r="E719" s="169" t="s">
        <v>267</v>
      </c>
      <c r="F719" s="39">
        <f>VLOOKUP($B719,$B$56:$AI$75,2+A706)</f>
        <v>427</v>
      </c>
      <c r="G719" s="44" t="s">
        <v>287</v>
      </c>
      <c r="H719" s="39">
        <f>VLOOKUP($B719,$B$78:$AI$97,2+A706)</f>
        <v>33.870407929999999</v>
      </c>
    </row>
    <row r="720" spans="1:8" ht="21" x14ac:dyDescent="0.25">
      <c r="B720" s="38">
        <v>15</v>
      </c>
      <c r="E720" s="169" t="s">
        <v>268</v>
      </c>
      <c r="F720" s="39">
        <f>VLOOKUP($B720,$B$56:$AI$75,2+A706)</f>
        <v>427</v>
      </c>
      <c r="G720" s="44" t="s">
        <v>288</v>
      </c>
      <c r="H720" s="39">
        <f>VLOOKUP($B720,$B$78:$AI$97,2+A706)</f>
        <v>34.765900960000003</v>
      </c>
    </row>
    <row r="721" spans="1:8" ht="21" x14ac:dyDescent="0.25">
      <c r="B721" s="38">
        <v>16</v>
      </c>
      <c r="E721" s="169" t="s">
        <v>269</v>
      </c>
      <c r="F721" s="39">
        <f>VLOOKUP($B721,$B$56:$AI$75,2+A706)</f>
        <v>427</v>
      </c>
      <c r="G721" s="44" t="s">
        <v>289</v>
      </c>
      <c r="H721" s="39">
        <f>VLOOKUP($B721,$B$78:$AI$97,2+A706)</f>
        <v>33.368938350000001</v>
      </c>
    </row>
    <row r="722" spans="1:8" ht="21" x14ac:dyDescent="0.25">
      <c r="B722" s="38">
        <v>17</v>
      </c>
      <c r="E722" s="169" t="s">
        <v>270</v>
      </c>
      <c r="F722" s="39">
        <f>VLOOKUP($B722,$B$56:$AI$75,2+A706)</f>
        <v>427</v>
      </c>
      <c r="G722" s="44" t="s">
        <v>290</v>
      </c>
      <c r="H722" s="39">
        <f>VLOOKUP($B722,$B$78:$AI$97,2+A706)</f>
        <v>31.325668059999998</v>
      </c>
    </row>
    <row r="723" spans="1:8" x14ac:dyDescent="0.25">
      <c r="B723" s="38">
        <v>18</v>
      </c>
      <c r="E723" s="169" t="s">
        <v>271</v>
      </c>
      <c r="F723" s="39">
        <f>VLOOKUP($B723,$B$56:$AI$75,2+A706)</f>
        <v>427</v>
      </c>
      <c r="G723" s="44" t="s">
        <v>291</v>
      </c>
      <c r="H723" s="39">
        <f>VLOOKUP($B723,$B$78:$AI$97,2+A706)</f>
        <v>30.695265339999999</v>
      </c>
    </row>
    <row r="724" spans="1:8" ht="21" x14ac:dyDescent="0.25">
      <c r="B724" s="38">
        <v>19</v>
      </c>
      <c r="E724" s="170" t="s">
        <v>272</v>
      </c>
      <c r="F724" s="39">
        <f>VLOOKUP($B724,$B$56:$AI$75,2+A706)</f>
        <v>427</v>
      </c>
      <c r="G724" s="44" t="s">
        <v>292</v>
      </c>
      <c r="H724" s="39">
        <f>VLOOKUP($B724,$B$78:$AI$97,2+A706)</f>
        <v>26.013535350000002</v>
      </c>
    </row>
    <row r="725" spans="1:8" x14ac:dyDescent="0.25">
      <c r="B725" s="38">
        <v>20</v>
      </c>
      <c r="E725" s="171" t="s">
        <v>359</v>
      </c>
      <c r="F725" s="39">
        <f>VLOOKUP($B725,$B$56:$AI$75,2+A706)</f>
        <v>355</v>
      </c>
      <c r="G725" s="45" t="s">
        <v>293</v>
      </c>
      <c r="H725" s="39">
        <f>VLOOKUP($B725,$B$78:$AI$97,2+A706)</f>
        <v>26.63512798</v>
      </c>
    </row>
    <row r="726" spans="1:8" ht="21" x14ac:dyDescent="0.25">
      <c r="A726" s="39">
        <v>32</v>
      </c>
      <c r="B726" s="38">
        <v>1</v>
      </c>
      <c r="C726" s="40" t="s">
        <v>241</v>
      </c>
      <c r="D726" s="160">
        <f>VLOOKUP($B726,$B$41:$AI$53,2+A726)</f>
        <v>349</v>
      </c>
      <c r="E726" s="169" t="s">
        <v>254</v>
      </c>
      <c r="F726" s="39">
        <f>VLOOKUP($B726,$B$56:$AI$75,2+A726)</f>
        <v>15222</v>
      </c>
      <c r="G726" s="44" t="s">
        <v>274</v>
      </c>
      <c r="H726" s="39">
        <f>VLOOKUP($B726,$B$78:$AI$97,2+A726)</f>
        <v>755.2</v>
      </c>
    </row>
    <row r="727" spans="1:8" ht="21" x14ac:dyDescent="0.25">
      <c r="B727" s="38">
        <v>2</v>
      </c>
      <c r="C727" s="40" t="s">
        <v>242</v>
      </c>
      <c r="D727" s="160">
        <f>VLOOKUP($B727,$B$41:$AI$53,2+A726)</f>
        <v>342</v>
      </c>
      <c r="E727" s="169" t="s">
        <v>255</v>
      </c>
      <c r="F727" s="39">
        <f>VLOOKUP($B727,$B$56:$AI$75,2+A726)</f>
        <v>16954</v>
      </c>
      <c r="G727" s="44" t="s">
        <v>275</v>
      </c>
      <c r="H727" s="39">
        <f>VLOOKUP($B727,$B$78:$AI$97,2+A726)</f>
        <v>962.89999999999986</v>
      </c>
    </row>
    <row r="728" spans="1:8" ht="21" x14ac:dyDescent="0.25">
      <c r="B728" s="38">
        <v>3</v>
      </c>
      <c r="C728" s="40" t="s">
        <v>243</v>
      </c>
      <c r="D728" s="160">
        <f>VLOOKUP($B728,$B$41:$AI$53,2+A726)</f>
        <v>345</v>
      </c>
      <c r="E728" s="169" t="s">
        <v>256</v>
      </c>
      <c r="F728" s="39">
        <f>VLOOKUP($B728,$B$56:$AI$75,2+A726)</f>
        <v>18891</v>
      </c>
      <c r="G728" s="44" t="s">
        <v>276</v>
      </c>
      <c r="H728" s="39">
        <f>VLOOKUP($B728,$B$78:$AI$97,2+A726)</f>
        <v>1130.8999999999999</v>
      </c>
    </row>
    <row r="729" spans="1:8" ht="21" x14ac:dyDescent="0.25">
      <c r="B729" s="38">
        <v>4</v>
      </c>
      <c r="C729" s="40" t="s">
        <v>244</v>
      </c>
      <c r="D729" s="160">
        <f>VLOOKUP($B729,$B$41:$AI$53,2+A726)</f>
        <v>340</v>
      </c>
      <c r="E729" s="169" t="s">
        <v>257</v>
      </c>
      <c r="F729" s="39">
        <f>VLOOKUP($B729,$B$56:$AI$75,2+A726)</f>
        <v>19577</v>
      </c>
      <c r="G729" s="44" t="s">
        <v>277</v>
      </c>
      <c r="H729" s="39">
        <f>VLOOKUP($B729,$B$78:$AI$97,2+A726)</f>
        <v>1306.1000000000004</v>
      </c>
    </row>
    <row r="730" spans="1:8" ht="21" x14ac:dyDescent="0.25">
      <c r="B730" s="38">
        <v>5</v>
      </c>
      <c r="C730" s="40" t="s">
        <v>245</v>
      </c>
      <c r="D730" s="160">
        <f>VLOOKUP($B730,$B$41:$AI$53,2+A726)</f>
        <v>339</v>
      </c>
      <c r="E730" s="169" t="s">
        <v>258</v>
      </c>
      <c r="F730" s="39">
        <f>VLOOKUP($B730,$B$56:$AI$75,2+A726)</f>
        <v>19776</v>
      </c>
      <c r="G730" s="44" t="s">
        <v>278</v>
      </c>
      <c r="H730" s="39">
        <f>VLOOKUP($B730,$B$78:$AI$97,2+A726)</f>
        <v>1542.9482179999998</v>
      </c>
    </row>
    <row r="731" spans="1:8" ht="21" x14ac:dyDescent="0.25">
      <c r="B731" s="38">
        <v>6</v>
      </c>
      <c r="C731" s="40" t="s">
        <v>246</v>
      </c>
      <c r="D731" s="160">
        <f>VLOOKUP($B731,$B$41:$AI$53,2+A726)</f>
        <v>337</v>
      </c>
      <c r="E731" s="169" t="s">
        <v>259</v>
      </c>
      <c r="F731" s="39">
        <f>VLOOKUP($B731,$B$56:$AI$75,2+A726)</f>
        <v>20024</v>
      </c>
      <c r="G731" s="44" t="s">
        <v>279</v>
      </c>
      <c r="H731" s="39">
        <f>VLOOKUP($B731,$B$78:$AI$97,2+A726)</f>
        <v>1724.590985</v>
      </c>
    </row>
    <row r="732" spans="1:8" ht="21" x14ac:dyDescent="0.25">
      <c r="B732" s="38">
        <v>7</v>
      </c>
      <c r="C732" s="40" t="s">
        <v>247</v>
      </c>
      <c r="D732" s="160">
        <f>VLOOKUP($B732,$B$41:$AI$53,2+A726)</f>
        <v>336</v>
      </c>
      <c r="E732" s="169" t="s">
        <v>260</v>
      </c>
      <c r="F732" s="39">
        <f>VLOOKUP($B732,$B$56:$AI$75,2+A726)</f>
        <v>20071</v>
      </c>
      <c r="G732" s="44" t="s">
        <v>280</v>
      </c>
      <c r="H732" s="39">
        <f>VLOOKUP($B732,$B$78:$AI$97,2+A726)</f>
        <v>1879.6779999999999</v>
      </c>
    </row>
    <row r="733" spans="1:8" ht="21" x14ac:dyDescent="0.25">
      <c r="B733" s="38">
        <v>8</v>
      </c>
      <c r="C733" s="40" t="s">
        <v>248</v>
      </c>
      <c r="D733" s="160">
        <f>VLOOKUP($B733,$B$41:$AI$53,2+A726)</f>
        <v>336</v>
      </c>
      <c r="E733" s="169" t="s">
        <v>261</v>
      </c>
      <c r="F733" s="39">
        <f>VLOOKUP($B733,$B$56:$AI$75,2+A726)</f>
        <v>20047</v>
      </c>
      <c r="G733" s="44" t="s">
        <v>281</v>
      </c>
      <c r="H733" s="39">
        <f>VLOOKUP($B733,$B$78:$AI$97,2+A726)</f>
        <v>2034.8000000000002</v>
      </c>
    </row>
    <row r="734" spans="1:8" ht="21" x14ac:dyDescent="0.25">
      <c r="B734" s="38">
        <v>9</v>
      </c>
      <c r="C734" s="40" t="s">
        <v>249</v>
      </c>
      <c r="D734" s="160">
        <f>VLOOKUP($B734,$B$41:$AI$53,2+A726)</f>
        <v>328</v>
      </c>
      <c r="E734" s="169" t="s">
        <v>262</v>
      </c>
      <c r="F734" s="39">
        <f>VLOOKUP($B734,$B$56:$AI$75,2+A726)</f>
        <v>19921</v>
      </c>
      <c r="G734" s="44" t="s">
        <v>282</v>
      </c>
      <c r="H734" s="39">
        <f>VLOOKUP($B734,$B$78:$AI$97,2+A726)</f>
        <v>1847.3212002400001</v>
      </c>
    </row>
    <row r="735" spans="1:8" ht="21" x14ac:dyDescent="0.25">
      <c r="B735" s="38">
        <v>10</v>
      </c>
      <c r="C735" s="40" t="s">
        <v>250</v>
      </c>
      <c r="D735" s="160">
        <f>VLOOKUP($B735,$B$41:$AI$53,2+A726)</f>
        <v>337</v>
      </c>
      <c r="E735" s="169" t="s">
        <v>263</v>
      </c>
      <c r="F735" s="39">
        <f>VLOOKUP($B735,$B$56:$AI$75,2+A726)</f>
        <v>19786</v>
      </c>
      <c r="G735" s="44" t="s">
        <v>283</v>
      </c>
      <c r="H735" s="39">
        <f>VLOOKUP($B735,$B$78:$AI$97,2+A726)</f>
        <v>1804.3419999999999</v>
      </c>
    </row>
    <row r="736" spans="1:8" ht="21" x14ac:dyDescent="0.25">
      <c r="B736" s="38">
        <v>11</v>
      </c>
      <c r="C736" s="40" t="s">
        <v>251</v>
      </c>
      <c r="D736" s="160">
        <f>VLOOKUP($B736,$B$41:$AI$53,2+A726)</f>
        <v>329</v>
      </c>
      <c r="E736" s="169" t="s">
        <v>264</v>
      </c>
      <c r="F736" s="39">
        <f>VLOOKUP($B736,$B$56:$AI$75,2+A726)</f>
        <v>19890</v>
      </c>
      <c r="G736" s="44" t="s">
        <v>284</v>
      </c>
      <c r="H736" s="39">
        <f>VLOOKUP($B736,$B$78:$AI$97,2+A726)</f>
        <v>1882.4145184399999</v>
      </c>
    </row>
    <row r="737" spans="1:8" ht="21" x14ac:dyDescent="0.25">
      <c r="B737" s="38">
        <v>12</v>
      </c>
      <c r="C737" s="40" t="s">
        <v>252</v>
      </c>
      <c r="D737" s="160">
        <f>VLOOKUP($B737,$B$41:$AI$53,2+A726)</f>
        <v>333</v>
      </c>
      <c r="E737" s="169" t="s">
        <v>265</v>
      </c>
      <c r="F737" s="39">
        <f>VLOOKUP($B737,$B$56:$AI$75,2+A726)</f>
        <v>19822</v>
      </c>
      <c r="G737" s="44" t="s">
        <v>285</v>
      </c>
      <c r="H737" s="39">
        <f>VLOOKUP($B737,$B$78:$AI$97,2+A726)</f>
        <v>1949.11804108</v>
      </c>
    </row>
    <row r="738" spans="1:8" ht="21" x14ac:dyDescent="0.25">
      <c r="B738" s="38">
        <v>13</v>
      </c>
      <c r="C738" s="41" t="s">
        <v>253</v>
      </c>
      <c r="D738" s="160">
        <f>VLOOKUP($B738,$B$41:$AI$53,2+A726)</f>
        <v>339</v>
      </c>
      <c r="E738" s="169" t="s">
        <v>266</v>
      </c>
      <c r="F738" s="39">
        <f>VLOOKUP($B738,$B$56:$AI$75,2+A726)</f>
        <v>19800</v>
      </c>
      <c r="G738" s="44" t="s">
        <v>286</v>
      </c>
      <c r="H738" s="39">
        <f>VLOOKUP($B738,$B$78:$AI$97,2+A726)</f>
        <v>2003.1055068699998</v>
      </c>
    </row>
    <row r="739" spans="1:8" ht="21" x14ac:dyDescent="0.25">
      <c r="B739" s="38">
        <v>14</v>
      </c>
      <c r="E739" s="169" t="s">
        <v>267</v>
      </c>
      <c r="F739" s="39">
        <f>VLOOKUP($B739,$B$56:$AI$75,2+A726)</f>
        <v>19443</v>
      </c>
      <c r="G739" s="44" t="s">
        <v>287</v>
      </c>
      <c r="H739" s="39">
        <f>VLOOKUP($B739,$B$78:$AI$97,2+A726)</f>
        <v>2053.6451686300002</v>
      </c>
    </row>
    <row r="740" spans="1:8" ht="21" x14ac:dyDescent="0.25">
      <c r="B740" s="38">
        <v>15</v>
      </c>
      <c r="E740" s="169" t="s">
        <v>268</v>
      </c>
      <c r="F740" s="39">
        <f>VLOOKUP($B740,$B$56:$AI$75,2+A726)</f>
        <v>19421</v>
      </c>
      <c r="G740" s="44" t="s">
        <v>288</v>
      </c>
      <c r="H740" s="39">
        <f>VLOOKUP($B740,$B$78:$AI$97,2+A726)</f>
        <v>2118.5153223200005</v>
      </c>
    </row>
    <row r="741" spans="1:8" ht="21" x14ac:dyDescent="0.25">
      <c r="B741" s="38">
        <v>16</v>
      </c>
      <c r="E741" s="169" t="s">
        <v>269</v>
      </c>
      <c r="F741" s="39">
        <f>VLOOKUP($B741,$B$56:$AI$75,2+A726)</f>
        <v>19260</v>
      </c>
      <c r="G741" s="44" t="s">
        <v>289</v>
      </c>
      <c r="H741" s="39">
        <f>VLOOKUP($B741,$B$78:$AI$97,2+A726)</f>
        <v>2039.9690106600005</v>
      </c>
    </row>
    <row r="742" spans="1:8" ht="21" x14ac:dyDescent="0.25">
      <c r="B742" s="38">
        <v>17</v>
      </c>
      <c r="E742" s="169" t="s">
        <v>270</v>
      </c>
      <c r="F742" s="39">
        <f>VLOOKUP($B742,$B$56:$AI$75,2+A726)</f>
        <v>19446</v>
      </c>
      <c r="G742" s="44" t="s">
        <v>290</v>
      </c>
      <c r="H742" s="39">
        <f>VLOOKUP($B742,$B$78:$AI$97,2+A726)</f>
        <v>2081.0732204900005</v>
      </c>
    </row>
    <row r="743" spans="1:8" x14ac:dyDescent="0.25">
      <c r="B743" s="38">
        <v>18</v>
      </c>
      <c r="E743" s="169" t="s">
        <v>271</v>
      </c>
      <c r="F743" s="39">
        <f>VLOOKUP($B743,$B$56:$AI$75,2+A726)</f>
        <v>19324</v>
      </c>
      <c r="G743" s="44" t="s">
        <v>291</v>
      </c>
      <c r="H743" s="39">
        <f>VLOOKUP($B743,$B$78:$AI$97,2+A726)</f>
        <v>2107.4497761699995</v>
      </c>
    </row>
    <row r="744" spans="1:8" ht="21" x14ac:dyDescent="0.25">
      <c r="B744" s="38">
        <v>19</v>
      </c>
      <c r="E744" s="170" t="s">
        <v>272</v>
      </c>
      <c r="F744" s="39">
        <f>VLOOKUP($B744,$B$56:$AI$75,2+A726)</f>
        <v>19324</v>
      </c>
      <c r="G744" s="44" t="s">
        <v>292</v>
      </c>
      <c r="H744" s="39">
        <f>VLOOKUP($B744,$B$78:$AI$97,2+A726)</f>
        <v>1954.4898161999995</v>
      </c>
    </row>
    <row r="745" spans="1:8" x14ac:dyDescent="0.25">
      <c r="B745" s="38">
        <v>20</v>
      </c>
      <c r="E745" s="171" t="s">
        <v>359</v>
      </c>
      <c r="F745" s="39">
        <f>VLOOKUP($B745,$B$56:$AI$75,2+A726)</f>
        <v>19443</v>
      </c>
      <c r="G745" s="45" t="s">
        <v>293</v>
      </c>
      <c r="H745" s="39">
        <f>VLOOKUP($B745,$B$78:$AI$97,2+A726)</f>
        <v>1963.1161646199998</v>
      </c>
    </row>
    <row r="746" spans="1:8" ht="21" x14ac:dyDescent="0.25">
      <c r="A746" s="39">
        <v>2</v>
      </c>
      <c r="B746" s="38">
        <v>1</v>
      </c>
      <c r="C746" s="40" t="s">
        <v>241</v>
      </c>
      <c r="D746" s="160">
        <f>VLOOKUP($B746,$B$41:$AI$53,2+A746)</f>
        <v>7</v>
      </c>
      <c r="E746" s="169" t="s">
        <v>254</v>
      </c>
      <c r="F746" s="39">
        <f>VLOOKUP($B746,$B$56:$AI$75,2+A746)</f>
        <v>497</v>
      </c>
      <c r="G746" s="44" t="s">
        <v>274</v>
      </c>
      <c r="H746" s="39">
        <f>VLOOKUP($B746,$B$78:$AI$97,2+A746)</f>
        <v>16.7</v>
      </c>
    </row>
    <row r="747" spans="1:8" ht="21" x14ac:dyDescent="0.25">
      <c r="B747" s="38">
        <v>2</v>
      </c>
      <c r="C747" s="40" t="s">
        <v>242</v>
      </c>
      <c r="D747" s="160">
        <f>VLOOKUP($B747,$B$41:$AI$53,2+A746)</f>
        <v>7</v>
      </c>
      <c r="E747" s="169" t="s">
        <v>255</v>
      </c>
      <c r="F747" s="39">
        <f>VLOOKUP($B747,$B$56:$AI$75,2+A746)</f>
        <v>409</v>
      </c>
      <c r="G747" s="44" t="s">
        <v>275</v>
      </c>
      <c r="H747" s="39">
        <f>VLOOKUP($B747,$B$78:$AI$97,2+A746)</f>
        <v>17.7</v>
      </c>
    </row>
    <row r="748" spans="1:8" ht="21" x14ac:dyDescent="0.25">
      <c r="B748" s="38">
        <v>3</v>
      </c>
      <c r="C748" s="40" t="s">
        <v>243</v>
      </c>
      <c r="D748" s="160">
        <f>VLOOKUP($B748,$B$41:$AI$53,2+A746)</f>
        <v>7</v>
      </c>
      <c r="E748" s="169" t="s">
        <v>256</v>
      </c>
      <c r="F748" s="39">
        <f>VLOOKUP($B748,$B$56:$AI$75,2+A746)</f>
        <v>366</v>
      </c>
      <c r="G748" s="44" t="s">
        <v>276</v>
      </c>
      <c r="H748" s="39">
        <f>VLOOKUP($B748,$B$78:$AI$97,2+A746)</f>
        <v>17.3</v>
      </c>
    </row>
    <row r="749" spans="1:8" ht="21" x14ac:dyDescent="0.25">
      <c r="B749" s="38">
        <v>4</v>
      </c>
      <c r="C749" s="40" t="s">
        <v>244</v>
      </c>
      <c r="D749" s="160">
        <f>VLOOKUP($B749,$B$41:$AI$53,2+A746)</f>
        <v>6</v>
      </c>
      <c r="E749" s="169" t="s">
        <v>257</v>
      </c>
      <c r="F749" s="39">
        <f>VLOOKUP($B749,$B$56:$AI$75,2+A746)</f>
        <v>294</v>
      </c>
      <c r="G749" s="44" t="s">
        <v>277</v>
      </c>
      <c r="H749" s="39">
        <f>VLOOKUP($B749,$B$78:$AI$97,2+A746)</f>
        <v>15.5</v>
      </c>
    </row>
    <row r="750" spans="1:8" ht="21" x14ac:dyDescent="0.25">
      <c r="B750" s="38">
        <v>5</v>
      </c>
      <c r="C750" s="40" t="s">
        <v>245</v>
      </c>
      <c r="D750" s="160">
        <f>VLOOKUP($B750,$B$41:$AI$53,2+A746)</f>
        <v>6</v>
      </c>
      <c r="E750" s="169" t="s">
        <v>258</v>
      </c>
      <c r="F750" s="39">
        <f>VLOOKUP($B750,$B$56:$AI$75,2+A746)</f>
        <v>284</v>
      </c>
      <c r="G750" s="44" t="s">
        <v>278</v>
      </c>
      <c r="H750" s="39">
        <f>VLOOKUP($B750,$B$78:$AI$97,2+A746)</f>
        <v>16.652723000000002</v>
      </c>
    </row>
    <row r="751" spans="1:8" ht="21" x14ac:dyDescent="0.25">
      <c r="B751" s="38">
        <v>6</v>
      </c>
      <c r="C751" s="40" t="s">
        <v>246</v>
      </c>
      <c r="D751" s="160">
        <f>VLOOKUP($B751,$B$41:$AI$53,2+A746)</f>
        <v>6</v>
      </c>
      <c r="E751" s="169" t="s">
        <v>259</v>
      </c>
      <c r="F751" s="39">
        <f>VLOOKUP($B751,$B$56:$AI$75,2+A746)</f>
        <v>230</v>
      </c>
      <c r="G751" s="44" t="s">
        <v>279</v>
      </c>
      <c r="H751" s="39">
        <f>VLOOKUP($B751,$B$78:$AI$97,2+A746)</f>
        <v>17.893871000000001</v>
      </c>
    </row>
    <row r="752" spans="1:8" ht="21" x14ac:dyDescent="0.25">
      <c r="B752" s="38">
        <v>7</v>
      </c>
      <c r="C752" s="40" t="s">
        <v>247</v>
      </c>
      <c r="D752" s="160">
        <f>VLOOKUP($B752,$B$41:$AI$53,2+A746)</f>
        <v>6</v>
      </c>
      <c r="E752" s="169" t="s">
        <v>260</v>
      </c>
      <c r="F752" s="39">
        <f>VLOOKUP($B752,$B$56:$AI$75,2+A746)</f>
        <v>230</v>
      </c>
      <c r="G752" s="44" t="s">
        <v>280</v>
      </c>
      <c r="H752" s="39">
        <f>VLOOKUP($B752,$B$78:$AI$97,2+A746)</f>
        <v>19.399999999999999</v>
      </c>
    </row>
    <row r="753" spans="1:8" ht="21" x14ac:dyDescent="0.25">
      <c r="B753" s="38">
        <v>8</v>
      </c>
      <c r="C753" s="40" t="s">
        <v>248</v>
      </c>
      <c r="D753" s="160">
        <f>VLOOKUP($B753,$B$41:$AI$53,2+A746)</f>
        <v>6</v>
      </c>
      <c r="E753" s="169" t="s">
        <v>261</v>
      </c>
      <c r="F753" s="39">
        <f>VLOOKUP($B753,$B$56:$AI$75,2+A746)</f>
        <v>230</v>
      </c>
      <c r="G753" s="44" t="s">
        <v>281</v>
      </c>
      <c r="H753" s="39">
        <f>VLOOKUP($B753,$B$78:$AI$97,2+A746)</f>
        <v>20.6</v>
      </c>
    </row>
    <row r="754" spans="1:8" ht="21" x14ac:dyDescent="0.25">
      <c r="B754" s="38">
        <v>9</v>
      </c>
      <c r="C754" s="40" t="s">
        <v>249</v>
      </c>
      <c r="D754" s="160">
        <f>VLOOKUP($B754,$B$41:$AI$53,2+A746)</f>
        <v>6</v>
      </c>
      <c r="E754" s="169" t="s">
        <v>262</v>
      </c>
      <c r="F754" s="39">
        <f>VLOOKUP($B754,$B$56:$AI$75,2+A746)</f>
        <v>230</v>
      </c>
      <c r="G754" s="44" t="s">
        <v>282</v>
      </c>
      <c r="H754" s="39">
        <f>VLOOKUP($B754,$B$78:$AI$97,2+A746)</f>
        <v>17.378541250000001</v>
      </c>
    </row>
    <row r="755" spans="1:8" ht="21" x14ac:dyDescent="0.25">
      <c r="B755" s="38">
        <v>10</v>
      </c>
      <c r="C755" s="40" t="s">
        <v>250</v>
      </c>
      <c r="D755" s="160">
        <f>VLOOKUP($B755,$B$41:$AI$53,2+A746)</f>
        <v>6</v>
      </c>
      <c r="E755" s="169" t="s">
        <v>263</v>
      </c>
      <c r="F755" s="39">
        <f>VLOOKUP($B755,$B$56:$AI$75,2+A746)</f>
        <v>225</v>
      </c>
      <c r="G755" s="44" t="s">
        <v>283</v>
      </c>
      <c r="H755" s="39">
        <f>VLOOKUP($B755,$B$78:$AI$97,2+A746)</f>
        <v>16.033999999999999</v>
      </c>
    </row>
    <row r="756" spans="1:8" ht="21" x14ac:dyDescent="0.25">
      <c r="B756" s="38">
        <v>11</v>
      </c>
      <c r="C756" s="40" t="s">
        <v>251</v>
      </c>
      <c r="D756" s="160">
        <f>VLOOKUP($B756,$B$41:$AI$53,2+A746)</f>
        <v>7</v>
      </c>
      <c r="E756" s="169" t="s">
        <v>264</v>
      </c>
      <c r="F756" s="39">
        <f>VLOOKUP($B756,$B$56:$AI$75,2+A746)</f>
        <v>225</v>
      </c>
      <c r="G756" s="44" t="s">
        <v>284</v>
      </c>
      <c r="H756" s="39">
        <f>VLOOKUP($B756,$B$78:$AI$97,2+A746)</f>
        <v>15.311987070000001</v>
      </c>
    </row>
    <row r="757" spans="1:8" ht="21" x14ac:dyDescent="0.25">
      <c r="B757" s="38">
        <v>12</v>
      </c>
      <c r="C757" s="40" t="s">
        <v>252</v>
      </c>
      <c r="D757" s="160">
        <f>VLOOKUP($B757,$B$41:$AI$53,2+A746)</f>
        <v>7</v>
      </c>
      <c r="E757" s="169" t="s">
        <v>265</v>
      </c>
      <c r="F757" s="39">
        <f>VLOOKUP($B757,$B$56:$AI$75,2+A746)</f>
        <v>225</v>
      </c>
      <c r="G757" s="44" t="s">
        <v>285</v>
      </c>
      <c r="H757" s="39">
        <f>VLOOKUP($B757,$B$78:$AI$97,2+A746)</f>
        <v>16.306489769999999</v>
      </c>
    </row>
    <row r="758" spans="1:8" ht="21" x14ac:dyDescent="0.25">
      <c r="B758" s="38">
        <v>13</v>
      </c>
      <c r="C758" s="41" t="s">
        <v>253</v>
      </c>
      <c r="D758" s="160">
        <f>VLOOKUP($B758,$B$41:$AI$53,2+A746)</f>
        <v>7</v>
      </c>
      <c r="E758" s="169" t="s">
        <v>266</v>
      </c>
      <c r="F758" s="39">
        <f>VLOOKUP($B758,$B$56:$AI$75,2+A746)</f>
        <v>225</v>
      </c>
      <c r="G758" s="44" t="s">
        <v>286</v>
      </c>
      <c r="H758" s="39">
        <f>VLOOKUP($B758,$B$78:$AI$97,2+A746)</f>
        <v>16.92446756</v>
      </c>
    </row>
    <row r="759" spans="1:8" ht="21" x14ac:dyDescent="0.25">
      <c r="B759" s="38">
        <v>14</v>
      </c>
      <c r="E759" s="169" t="s">
        <v>267</v>
      </c>
      <c r="F759" s="39">
        <f>VLOOKUP($B759,$B$56:$AI$75,2+A746)</f>
        <v>225</v>
      </c>
      <c r="G759" s="44" t="s">
        <v>287</v>
      </c>
      <c r="H759" s="39">
        <f>VLOOKUP($B759,$B$78:$AI$97,2+A746)</f>
        <v>18.503606449999999</v>
      </c>
    </row>
    <row r="760" spans="1:8" ht="21" x14ac:dyDescent="0.25">
      <c r="B760" s="38">
        <v>15</v>
      </c>
      <c r="E760" s="169" t="s">
        <v>268</v>
      </c>
      <c r="F760" s="39">
        <f>VLOOKUP($B760,$B$56:$AI$75,2+A746)</f>
        <v>225</v>
      </c>
      <c r="G760" s="44" t="s">
        <v>288</v>
      </c>
      <c r="H760" s="39">
        <f>VLOOKUP($B760,$B$78:$AI$97,2+A746)</f>
        <v>19.428862329999998</v>
      </c>
    </row>
    <row r="761" spans="1:8" ht="21" x14ac:dyDescent="0.25">
      <c r="B761" s="38">
        <v>16</v>
      </c>
      <c r="E761" s="169" t="s">
        <v>269</v>
      </c>
      <c r="F761" s="39">
        <f>VLOOKUP($B761,$B$56:$AI$75,2+A746)</f>
        <v>225</v>
      </c>
      <c r="G761" s="44" t="s">
        <v>289</v>
      </c>
      <c r="H761" s="39">
        <f>VLOOKUP($B761,$B$78:$AI$97,2+A746)</f>
        <v>17.709005829999999</v>
      </c>
    </row>
    <row r="762" spans="1:8" ht="21" x14ac:dyDescent="0.25">
      <c r="B762" s="38">
        <v>17</v>
      </c>
      <c r="E762" s="169" t="s">
        <v>270</v>
      </c>
      <c r="F762" s="39">
        <f>VLOOKUP($B762,$B$56:$AI$75,2+A746)</f>
        <v>285</v>
      </c>
      <c r="G762" s="44" t="s">
        <v>290</v>
      </c>
      <c r="H762" s="39">
        <f>VLOOKUP($B762,$B$78:$AI$97,2+A746)</f>
        <v>17.526163159999999</v>
      </c>
    </row>
    <row r="763" spans="1:8" x14ac:dyDescent="0.25">
      <c r="B763" s="38">
        <v>18</v>
      </c>
      <c r="E763" s="169" t="s">
        <v>271</v>
      </c>
      <c r="F763" s="39">
        <f>VLOOKUP($B763,$B$56:$AI$75,2+A746)</f>
        <v>285</v>
      </c>
      <c r="G763" s="44" t="s">
        <v>291</v>
      </c>
      <c r="H763" s="39">
        <f>VLOOKUP($B763,$B$78:$AI$97,2+A746)</f>
        <v>18.137210890000002</v>
      </c>
    </row>
    <row r="764" spans="1:8" ht="21" x14ac:dyDescent="0.25">
      <c r="B764" s="38">
        <v>19</v>
      </c>
      <c r="E764" s="170" t="s">
        <v>272</v>
      </c>
      <c r="F764" s="39">
        <f>VLOOKUP($B764,$B$56:$AI$75,2+A746)</f>
        <v>285</v>
      </c>
      <c r="G764" s="44" t="s">
        <v>292</v>
      </c>
      <c r="H764" s="39">
        <f>VLOOKUP($B764,$B$78:$AI$97,2+A746)</f>
        <v>15.823311670000001</v>
      </c>
    </row>
    <row r="765" spans="1:8" x14ac:dyDescent="0.25">
      <c r="B765" s="38">
        <v>20</v>
      </c>
      <c r="E765" s="171" t="s">
        <v>359</v>
      </c>
      <c r="F765" s="39">
        <f>VLOOKUP($B765,$B$56:$AI$75,2+A746)</f>
        <v>285</v>
      </c>
      <c r="G765" s="45" t="s">
        <v>293</v>
      </c>
      <c r="H765" s="39">
        <f>VLOOKUP($B765,$B$78:$AI$97,2+A746)</f>
        <v>15.78845125</v>
      </c>
    </row>
    <row r="766" spans="1:8" ht="21" x14ac:dyDescent="0.25">
      <c r="A766" s="39">
        <v>2</v>
      </c>
      <c r="B766" s="38">
        <v>1</v>
      </c>
      <c r="C766" s="40" t="s">
        <v>241</v>
      </c>
      <c r="D766" s="160">
        <f>VLOOKUP($B766,$B$41:$AI$53,2+A766)</f>
        <v>7</v>
      </c>
      <c r="E766" s="169" t="s">
        <v>254</v>
      </c>
      <c r="F766" s="39">
        <f>VLOOKUP($B766,$B$56:$AI$75,2+A766)</f>
        <v>497</v>
      </c>
      <c r="G766" s="44" t="s">
        <v>274</v>
      </c>
      <c r="H766" s="39">
        <f>VLOOKUP($B766,$B$78:$AI$97,2+A766)</f>
        <v>16.7</v>
      </c>
    </row>
    <row r="767" spans="1:8" ht="21" x14ac:dyDescent="0.25">
      <c r="B767" s="38">
        <v>2</v>
      </c>
      <c r="C767" s="40" t="s">
        <v>242</v>
      </c>
      <c r="D767" s="160">
        <f>VLOOKUP($B767,$B$41:$AI$53,2+A766)</f>
        <v>7</v>
      </c>
      <c r="E767" s="169" t="s">
        <v>255</v>
      </c>
      <c r="F767" s="39">
        <f>VLOOKUP($B767,$B$56:$AI$75,2+A766)</f>
        <v>409</v>
      </c>
      <c r="G767" s="44" t="s">
        <v>275</v>
      </c>
      <c r="H767" s="39">
        <f>VLOOKUP($B767,$B$78:$AI$97,2+A766)</f>
        <v>17.7</v>
      </c>
    </row>
    <row r="768" spans="1:8" ht="21" x14ac:dyDescent="0.25">
      <c r="B768" s="38">
        <v>3</v>
      </c>
      <c r="C768" s="40" t="s">
        <v>243</v>
      </c>
      <c r="D768" s="160">
        <f>VLOOKUP($B768,$B$41:$AI$53,2+A766)</f>
        <v>7</v>
      </c>
      <c r="E768" s="169" t="s">
        <v>256</v>
      </c>
      <c r="F768" s="39">
        <f>VLOOKUP($B768,$B$56:$AI$75,2+A766)</f>
        <v>366</v>
      </c>
      <c r="G768" s="44" t="s">
        <v>276</v>
      </c>
      <c r="H768" s="39">
        <f>VLOOKUP($B768,$B$78:$AI$97,2+A766)</f>
        <v>17.3</v>
      </c>
    </row>
    <row r="769" spans="2:8" ht="21" x14ac:dyDescent="0.25">
      <c r="B769" s="38">
        <v>4</v>
      </c>
      <c r="C769" s="40" t="s">
        <v>244</v>
      </c>
      <c r="D769" s="160">
        <f>VLOOKUP($B769,$B$41:$AI$53,2+A766)</f>
        <v>6</v>
      </c>
      <c r="E769" s="169" t="s">
        <v>257</v>
      </c>
      <c r="F769" s="39">
        <f>VLOOKUP($B769,$B$56:$AI$75,2+A766)</f>
        <v>294</v>
      </c>
      <c r="G769" s="44" t="s">
        <v>277</v>
      </c>
      <c r="H769" s="39">
        <f>VLOOKUP($B769,$B$78:$AI$97,2+A766)</f>
        <v>15.5</v>
      </c>
    </row>
    <row r="770" spans="2:8" ht="21" x14ac:dyDescent="0.25">
      <c r="B770" s="38">
        <v>5</v>
      </c>
      <c r="C770" s="40" t="s">
        <v>245</v>
      </c>
      <c r="D770" s="160">
        <f>VLOOKUP($B770,$B$41:$AI$53,2+A766)</f>
        <v>6</v>
      </c>
      <c r="E770" s="169" t="s">
        <v>258</v>
      </c>
      <c r="F770" s="39">
        <f>VLOOKUP($B770,$B$56:$AI$75,2+A766)</f>
        <v>284</v>
      </c>
      <c r="G770" s="44" t="s">
        <v>278</v>
      </c>
      <c r="H770" s="39">
        <f>VLOOKUP($B770,$B$78:$AI$97,2+A766)</f>
        <v>16.652723000000002</v>
      </c>
    </row>
    <row r="771" spans="2:8" ht="21" x14ac:dyDescent="0.25">
      <c r="B771" s="38">
        <v>6</v>
      </c>
      <c r="C771" s="40" t="s">
        <v>246</v>
      </c>
      <c r="D771" s="160">
        <f>VLOOKUP($B771,$B$41:$AI$53,2+A766)</f>
        <v>6</v>
      </c>
      <c r="E771" s="169" t="s">
        <v>259</v>
      </c>
      <c r="F771" s="39">
        <f>VLOOKUP($B771,$B$56:$AI$75,2+A766)</f>
        <v>230</v>
      </c>
      <c r="G771" s="44" t="s">
        <v>279</v>
      </c>
      <c r="H771" s="39">
        <f>VLOOKUP($B771,$B$78:$AI$97,2+A766)</f>
        <v>17.893871000000001</v>
      </c>
    </row>
    <row r="772" spans="2:8" ht="21" x14ac:dyDescent="0.25">
      <c r="B772" s="38">
        <v>7</v>
      </c>
      <c r="C772" s="40" t="s">
        <v>247</v>
      </c>
      <c r="D772" s="160">
        <f>VLOOKUP($B772,$B$41:$AI$53,2+A766)</f>
        <v>6</v>
      </c>
      <c r="E772" s="169" t="s">
        <v>260</v>
      </c>
      <c r="F772" s="39">
        <f>VLOOKUP($B772,$B$56:$AI$75,2+A766)</f>
        <v>230</v>
      </c>
      <c r="G772" s="44" t="s">
        <v>280</v>
      </c>
      <c r="H772" s="39">
        <f>VLOOKUP($B772,$B$78:$AI$97,2+A766)</f>
        <v>19.399999999999999</v>
      </c>
    </row>
    <row r="773" spans="2:8" ht="21" x14ac:dyDescent="0.25">
      <c r="B773" s="38">
        <v>8</v>
      </c>
      <c r="C773" s="40" t="s">
        <v>248</v>
      </c>
      <c r="D773" s="160">
        <f>VLOOKUP($B773,$B$41:$AI$53,2+A766)</f>
        <v>6</v>
      </c>
      <c r="E773" s="169" t="s">
        <v>261</v>
      </c>
      <c r="F773" s="39">
        <f>VLOOKUP($B773,$B$56:$AI$75,2+A766)</f>
        <v>230</v>
      </c>
      <c r="G773" s="44" t="s">
        <v>281</v>
      </c>
      <c r="H773" s="39">
        <f>VLOOKUP($B773,$B$78:$AI$97,2+A766)</f>
        <v>20.6</v>
      </c>
    </row>
    <row r="774" spans="2:8" ht="21" x14ac:dyDescent="0.25">
      <c r="B774" s="38">
        <v>9</v>
      </c>
      <c r="C774" s="40" t="s">
        <v>249</v>
      </c>
      <c r="D774" s="160">
        <f>VLOOKUP($B774,$B$41:$AI$53,2+A766)</f>
        <v>6</v>
      </c>
      <c r="E774" s="169" t="s">
        <v>262</v>
      </c>
      <c r="F774" s="39">
        <f>VLOOKUP($B774,$B$56:$AI$75,2+A766)</f>
        <v>230</v>
      </c>
      <c r="G774" s="44" t="s">
        <v>282</v>
      </c>
      <c r="H774" s="39">
        <f>VLOOKUP($B774,$B$78:$AI$97,2+A766)</f>
        <v>17.378541250000001</v>
      </c>
    </row>
    <row r="775" spans="2:8" ht="21" x14ac:dyDescent="0.25">
      <c r="B775" s="38">
        <v>10</v>
      </c>
      <c r="C775" s="40" t="s">
        <v>250</v>
      </c>
      <c r="D775" s="160">
        <f>VLOOKUP($B775,$B$41:$AI$53,2+A766)</f>
        <v>6</v>
      </c>
      <c r="E775" s="169" t="s">
        <v>263</v>
      </c>
      <c r="F775" s="39">
        <f>VLOOKUP($B775,$B$56:$AI$75,2+A766)</f>
        <v>225</v>
      </c>
      <c r="G775" s="44" t="s">
        <v>283</v>
      </c>
      <c r="H775" s="39">
        <f>VLOOKUP($B775,$B$78:$AI$97,2+A766)</f>
        <v>16.033999999999999</v>
      </c>
    </row>
    <row r="776" spans="2:8" ht="21" x14ac:dyDescent="0.25">
      <c r="B776" s="38">
        <v>11</v>
      </c>
      <c r="C776" s="40" t="s">
        <v>251</v>
      </c>
      <c r="D776" s="160">
        <f>VLOOKUP($B776,$B$41:$AI$53,2+A766)</f>
        <v>7</v>
      </c>
      <c r="E776" s="169" t="s">
        <v>264</v>
      </c>
      <c r="F776" s="39">
        <f>VLOOKUP($B776,$B$56:$AI$75,2+A766)</f>
        <v>225</v>
      </c>
      <c r="G776" s="44" t="s">
        <v>284</v>
      </c>
      <c r="H776" s="39">
        <f>VLOOKUP($B776,$B$78:$AI$97,2+A766)</f>
        <v>15.311987070000001</v>
      </c>
    </row>
    <row r="777" spans="2:8" ht="21" x14ac:dyDescent="0.25">
      <c r="B777" s="38">
        <v>12</v>
      </c>
      <c r="C777" s="40" t="s">
        <v>252</v>
      </c>
      <c r="D777" s="160">
        <f>VLOOKUP($B777,$B$41:$AI$53,2+A766)</f>
        <v>7</v>
      </c>
      <c r="E777" s="169" t="s">
        <v>265</v>
      </c>
      <c r="F777" s="39">
        <f>VLOOKUP($B777,$B$56:$AI$75,2+A766)</f>
        <v>225</v>
      </c>
      <c r="G777" s="44" t="s">
        <v>285</v>
      </c>
      <c r="H777" s="39">
        <f>VLOOKUP($B777,$B$78:$AI$97,2+A766)</f>
        <v>16.306489769999999</v>
      </c>
    </row>
    <row r="778" spans="2:8" ht="21" x14ac:dyDescent="0.25">
      <c r="B778" s="38">
        <v>13</v>
      </c>
      <c r="C778" s="41" t="s">
        <v>253</v>
      </c>
      <c r="D778" s="160">
        <f>VLOOKUP($B778,$B$41:$AI$53,2+A766)</f>
        <v>7</v>
      </c>
      <c r="E778" s="169" t="s">
        <v>266</v>
      </c>
      <c r="F778" s="39">
        <f>VLOOKUP($B778,$B$56:$AI$75,2+A766)</f>
        <v>225</v>
      </c>
      <c r="G778" s="44" t="s">
        <v>286</v>
      </c>
      <c r="H778" s="39">
        <f>VLOOKUP($B778,$B$78:$AI$97,2+A766)</f>
        <v>16.92446756</v>
      </c>
    </row>
    <row r="779" spans="2:8" ht="21" x14ac:dyDescent="0.25">
      <c r="B779" s="38">
        <v>14</v>
      </c>
      <c r="E779" s="169" t="s">
        <v>267</v>
      </c>
      <c r="F779" s="39">
        <f>VLOOKUP($B779,$B$56:$AI$75,2+A766)</f>
        <v>225</v>
      </c>
      <c r="G779" s="44" t="s">
        <v>287</v>
      </c>
      <c r="H779" s="39">
        <f>VLOOKUP($B779,$B$78:$AI$97,2+A766)</f>
        <v>18.503606449999999</v>
      </c>
    </row>
    <row r="780" spans="2:8" ht="21" x14ac:dyDescent="0.25">
      <c r="B780" s="38">
        <v>15</v>
      </c>
      <c r="E780" s="169" t="s">
        <v>268</v>
      </c>
      <c r="F780" s="39">
        <f>VLOOKUP($B780,$B$56:$AI$75,2+A766)</f>
        <v>225</v>
      </c>
      <c r="G780" s="44" t="s">
        <v>288</v>
      </c>
      <c r="H780" s="39">
        <f>VLOOKUP($B780,$B$78:$AI$97,2+A766)</f>
        <v>19.428862329999998</v>
      </c>
    </row>
    <row r="781" spans="2:8" ht="21" x14ac:dyDescent="0.25">
      <c r="B781" s="38">
        <v>16</v>
      </c>
      <c r="E781" s="169" t="s">
        <v>269</v>
      </c>
      <c r="F781" s="39">
        <f>VLOOKUP($B781,$B$56:$AI$75,2+A766)</f>
        <v>225</v>
      </c>
      <c r="G781" s="44" t="s">
        <v>289</v>
      </c>
      <c r="H781" s="39">
        <f>VLOOKUP($B781,$B$78:$AI$97,2+A766)</f>
        <v>17.709005829999999</v>
      </c>
    </row>
    <row r="782" spans="2:8" ht="21" x14ac:dyDescent="0.25">
      <c r="B782" s="38">
        <v>17</v>
      </c>
      <c r="E782" s="169" t="s">
        <v>270</v>
      </c>
      <c r="F782" s="39">
        <f>VLOOKUP($B782,$B$56:$AI$75,2+A766)</f>
        <v>285</v>
      </c>
      <c r="G782" s="44" t="s">
        <v>290</v>
      </c>
      <c r="H782" s="39">
        <f>VLOOKUP($B782,$B$78:$AI$97,2+A766)</f>
        <v>17.526163159999999</v>
      </c>
    </row>
    <row r="783" spans="2:8" x14ac:dyDescent="0.25">
      <c r="B783" s="38">
        <v>18</v>
      </c>
      <c r="E783" s="169" t="s">
        <v>271</v>
      </c>
      <c r="F783" s="39">
        <f>VLOOKUP($B783,$B$56:$AI$75,2+A766)</f>
        <v>285</v>
      </c>
      <c r="G783" s="44" t="s">
        <v>291</v>
      </c>
      <c r="H783" s="39">
        <f>VLOOKUP($B783,$B$78:$AI$97,2+A766)</f>
        <v>18.137210890000002</v>
      </c>
    </row>
    <row r="784" spans="2:8" ht="21" x14ac:dyDescent="0.25">
      <c r="B784" s="38">
        <v>19</v>
      </c>
      <c r="E784" s="170" t="s">
        <v>272</v>
      </c>
      <c r="F784" s="39">
        <f>VLOOKUP($B784,$B$56:$AI$75,2+A766)</f>
        <v>285</v>
      </c>
      <c r="G784" s="44" t="s">
        <v>292</v>
      </c>
      <c r="H784" s="39">
        <f>VLOOKUP($B784,$B$78:$AI$97,2+A766)</f>
        <v>15.823311670000001</v>
      </c>
    </row>
    <row r="785" spans="1:8" x14ac:dyDescent="0.25">
      <c r="B785" s="38">
        <v>20</v>
      </c>
      <c r="E785" s="171" t="s">
        <v>359</v>
      </c>
      <c r="F785" s="39">
        <f>VLOOKUP($B785,$B$56:$AI$75,2+A766)</f>
        <v>285</v>
      </c>
      <c r="G785" s="45" t="s">
        <v>293</v>
      </c>
      <c r="H785" s="39">
        <f>VLOOKUP($B785,$B$78:$AI$97,2+A766)</f>
        <v>15.78845125</v>
      </c>
    </row>
    <row r="786" spans="1:8" ht="21" x14ac:dyDescent="0.25">
      <c r="A786" s="39">
        <v>2</v>
      </c>
      <c r="B786" s="38">
        <v>1</v>
      </c>
      <c r="C786" s="40" t="s">
        <v>241</v>
      </c>
      <c r="D786" s="160">
        <f>VLOOKUP($B786,$B$41:$AI$53,2+A786)</f>
        <v>7</v>
      </c>
      <c r="E786" s="169" t="s">
        <v>254</v>
      </c>
      <c r="F786" s="39">
        <f>VLOOKUP($B786,$B$56:$AI$75,2+A786)</f>
        <v>497</v>
      </c>
      <c r="G786" s="44" t="s">
        <v>274</v>
      </c>
      <c r="H786" s="39">
        <f>VLOOKUP($B786,$B$78:$AI$97,2+A786)</f>
        <v>16.7</v>
      </c>
    </row>
    <row r="787" spans="1:8" ht="21" x14ac:dyDescent="0.25">
      <c r="B787" s="38">
        <v>2</v>
      </c>
      <c r="C787" s="40" t="s">
        <v>242</v>
      </c>
      <c r="D787" s="160">
        <f>VLOOKUP($B787,$B$41:$AI$53,2+A786)</f>
        <v>7</v>
      </c>
      <c r="E787" s="169" t="s">
        <v>255</v>
      </c>
      <c r="F787" s="39">
        <f>VLOOKUP($B787,$B$56:$AI$75,2+A786)</f>
        <v>409</v>
      </c>
      <c r="G787" s="44" t="s">
        <v>275</v>
      </c>
      <c r="H787" s="39">
        <f>VLOOKUP($B787,$B$78:$AI$97,2+A786)</f>
        <v>17.7</v>
      </c>
    </row>
    <row r="788" spans="1:8" ht="21" x14ac:dyDescent="0.25">
      <c r="B788" s="38">
        <v>3</v>
      </c>
      <c r="C788" s="40" t="s">
        <v>243</v>
      </c>
      <c r="D788" s="160">
        <f>VLOOKUP($B788,$B$41:$AI$53,2+A786)</f>
        <v>7</v>
      </c>
      <c r="E788" s="169" t="s">
        <v>256</v>
      </c>
      <c r="F788" s="39">
        <f>VLOOKUP($B788,$B$56:$AI$75,2+A786)</f>
        <v>366</v>
      </c>
      <c r="G788" s="44" t="s">
        <v>276</v>
      </c>
      <c r="H788" s="39">
        <f>VLOOKUP($B788,$B$78:$AI$97,2+A786)</f>
        <v>17.3</v>
      </c>
    </row>
    <row r="789" spans="1:8" ht="21" x14ac:dyDescent="0.25">
      <c r="B789" s="38">
        <v>4</v>
      </c>
      <c r="C789" s="40" t="s">
        <v>244</v>
      </c>
      <c r="D789" s="160">
        <f>VLOOKUP($B789,$B$41:$AI$53,2+A786)</f>
        <v>6</v>
      </c>
      <c r="E789" s="169" t="s">
        <v>257</v>
      </c>
      <c r="F789" s="39">
        <f>VLOOKUP($B789,$B$56:$AI$75,2+A786)</f>
        <v>294</v>
      </c>
      <c r="G789" s="44" t="s">
        <v>277</v>
      </c>
      <c r="H789" s="39">
        <f>VLOOKUP($B789,$B$78:$AI$97,2+A786)</f>
        <v>15.5</v>
      </c>
    </row>
    <row r="790" spans="1:8" ht="21" x14ac:dyDescent="0.25">
      <c r="B790" s="38">
        <v>5</v>
      </c>
      <c r="C790" s="40" t="s">
        <v>245</v>
      </c>
      <c r="D790" s="160">
        <f>VLOOKUP($B790,$B$41:$AI$53,2+A786)</f>
        <v>6</v>
      </c>
      <c r="E790" s="169" t="s">
        <v>258</v>
      </c>
      <c r="F790" s="39">
        <f>VLOOKUP($B790,$B$56:$AI$75,2+A786)</f>
        <v>284</v>
      </c>
      <c r="G790" s="44" t="s">
        <v>278</v>
      </c>
      <c r="H790" s="39">
        <f>VLOOKUP($B790,$B$78:$AI$97,2+A786)</f>
        <v>16.652723000000002</v>
      </c>
    </row>
    <row r="791" spans="1:8" ht="21" x14ac:dyDescent="0.25">
      <c r="B791" s="38">
        <v>6</v>
      </c>
      <c r="C791" s="40" t="s">
        <v>246</v>
      </c>
      <c r="D791" s="160">
        <f>VLOOKUP($B791,$B$41:$AI$53,2+A786)</f>
        <v>6</v>
      </c>
      <c r="E791" s="169" t="s">
        <v>259</v>
      </c>
      <c r="F791" s="39">
        <f>VLOOKUP($B791,$B$56:$AI$75,2+A786)</f>
        <v>230</v>
      </c>
      <c r="G791" s="44" t="s">
        <v>279</v>
      </c>
      <c r="H791" s="39">
        <f>VLOOKUP($B791,$B$78:$AI$97,2+A786)</f>
        <v>17.893871000000001</v>
      </c>
    </row>
    <row r="792" spans="1:8" ht="21" x14ac:dyDescent="0.25">
      <c r="B792" s="38">
        <v>7</v>
      </c>
      <c r="C792" s="40" t="s">
        <v>247</v>
      </c>
      <c r="D792" s="160">
        <f>VLOOKUP($B792,$B$41:$AI$53,2+A786)</f>
        <v>6</v>
      </c>
      <c r="E792" s="169" t="s">
        <v>260</v>
      </c>
      <c r="F792" s="39">
        <f>VLOOKUP($B792,$B$56:$AI$75,2+A786)</f>
        <v>230</v>
      </c>
      <c r="G792" s="44" t="s">
        <v>280</v>
      </c>
      <c r="H792" s="39">
        <f>VLOOKUP($B792,$B$78:$AI$97,2+A786)</f>
        <v>19.399999999999999</v>
      </c>
    </row>
    <row r="793" spans="1:8" ht="21" x14ac:dyDescent="0.25">
      <c r="B793" s="38">
        <v>8</v>
      </c>
      <c r="C793" s="40" t="s">
        <v>248</v>
      </c>
      <c r="D793" s="160">
        <f>VLOOKUP($B793,$B$41:$AI$53,2+A786)</f>
        <v>6</v>
      </c>
      <c r="E793" s="169" t="s">
        <v>261</v>
      </c>
      <c r="F793" s="39">
        <f>VLOOKUP($B793,$B$56:$AI$75,2+A786)</f>
        <v>230</v>
      </c>
      <c r="G793" s="44" t="s">
        <v>281</v>
      </c>
      <c r="H793" s="39">
        <f>VLOOKUP($B793,$B$78:$AI$97,2+A786)</f>
        <v>20.6</v>
      </c>
    </row>
    <row r="794" spans="1:8" ht="21" x14ac:dyDescent="0.25">
      <c r="B794" s="38">
        <v>9</v>
      </c>
      <c r="C794" s="40" t="s">
        <v>249</v>
      </c>
      <c r="D794" s="160">
        <f>VLOOKUP($B794,$B$41:$AI$53,2+A786)</f>
        <v>6</v>
      </c>
      <c r="E794" s="169" t="s">
        <v>262</v>
      </c>
      <c r="F794" s="39">
        <f>VLOOKUP($B794,$B$56:$AI$75,2+A786)</f>
        <v>230</v>
      </c>
      <c r="G794" s="44" t="s">
        <v>282</v>
      </c>
      <c r="H794" s="39">
        <f>VLOOKUP($B794,$B$78:$AI$97,2+A786)</f>
        <v>17.378541250000001</v>
      </c>
    </row>
    <row r="795" spans="1:8" ht="21" x14ac:dyDescent="0.25">
      <c r="B795" s="38">
        <v>10</v>
      </c>
      <c r="C795" s="40" t="s">
        <v>250</v>
      </c>
      <c r="D795" s="160">
        <f>VLOOKUP($B795,$B$41:$AI$53,2+A786)</f>
        <v>6</v>
      </c>
      <c r="E795" s="169" t="s">
        <v>263</v>
      </c>
      <c r="F795" s="39">
        <f>VLOOKUP($B795,$B$56:$AI$75,2+A786)</f>
        <v>225</v>
      </c>
      <c r="G795" s="44" t="s">
        <v>283</v>
      </c>
      <c r="H795" s="39">
        <f>VLOOKUP($B795,$B$78:$AI$97,2+A786)</f>
        <v>16.033999999999999</v>
      </c>
    </row>
    <row r="796" spans="1:8" ht="21" x14ac:dyDescent="0.25">
      <c r="B796" s="38">
        <v>11</v>
      </c>
      <c r="C796" s="40" t="s">
        <v>251</v>
      </c>
      <c r="D796" s="160">
        <f>VLOOKUP($B796,$B$41:$AI$53,2+A786)</f>
        <v>7</v>
      </c>
      <c r="E796" s="169" t="s">
        <v>264</v>
      </c>
      <c r="F796" s="39">
        <f>VLOOKUP($B796,$B$56:$AI$75,2+A786)</f>
        <v>225</v>
      </c>
      <c r="G796" s="44" t="s">
        <v>284</v>
      </c>
      <c r="H796" s="39">
        <f>VLOOKUP($B796,$B$78:$AI$97,2+A786)</f>
        <v>15.311987070000001</v>
      </c>
    </row>
    <row r="797" spans="1:8" ht="21" x14ac:dyDescent="0.25">
      <c r="B797" s="38">
        <v>12</v>
      </c>
      <c r="C797" s="40" t="s">
        <v>252</v>
      </c>
      <c r="D797" s="160">
        <f>VLOOKUP($B797,$B$41:$AI$53,2+A786)</f>
        <v>7</v>
      </c>
      <c r="E797" s="169" t="s">
        <v>265</v>
      </c>
      <c r="F797" s="39">
        <f>VLOOKUP($B797,$B$56:$AI$75,2+A786)</f>
        <v>225</v>
      </c>
      <c r="G797" s="44" t="s">
        <v>285</v>
      </c>
      <c r="H797" s="39">
        <f>VLOOKUP($B797,$B$78:$AI$97,2+A786)</f>
        <v>16.306489769999999</v>
      </c>
    </row>
    <row r="798" spans="1:8" ht="21" x14ac:dyDescent="0.25">
      <c r="B798" s="38">
        <v>13</v>
      </c>
      <c r="C798" s="41" t="s">
        <v>253</v>
      </c>
      <c r="D798" s="160">
        <f>VLOOKUP($B798,$B$41:$AI$53,2+A786)</f>
        <v>7</v>
      </c>
      <c r="E798" s="169" t="s">
        <v>266</v>
      </c>
      <c r="F798" s="39">
        <f>VLOOKUP($B798,$B$56:$AI$75,2+A786)</f>
        <v>225</v>
      </c>
      <c r="G798" s="44" t="s">
        <v>286</v>
      </c>
      <c r="H798" s="39">
        <f>VLOOKUP($B798,$B$78:$AI$97,2+A786)</f>
        <v>16.92446756</v>
      </c>
    </row>
    <row r="799" spans="1:8" ht="21" x14ac:dyDescent="0.25">
      <c r="B799" s="38">
        <v>14</v>
      </c>
      <c r="E799" s="169" t="s">
        <v>267</v>
      </c>
      <c r="F799" s="39">
        <f>VLOOKUP($B799,$B$56:$AI$75,2+A786)</f>
        <v>225</v>
      </c>
      <c r="G799" s="44" t="s">
        <v>287</v>
      </c>
      <c r="H799" s="39">
        <f>VLOOKUP($B799,$B$78:$AI$97,2+A786)</f>
        <v>18.503606449999999</v>
      </c>
    </row>
    <row r="800" spans="1:8" ht="21" x14ac:dyDescent="0.25">
      <c r="B800" s="38">
        <v>15</v>
      </c>
      <c r="E800" s="169" t="s">
        <v>268</v>
      </c>
      <c r="F800" s="39">
        <f>VLOOKUP($B800,$B$56:$AI$75,2+A786)</f>
        <v>225</v>
      </c>
      <c r="G800" s="44" t="s">
        <v>288</v>
      </c>
      <c r="H800" s="39">
        <f>VLOOKUP($B800,$B$78:$AI$97,2+A786)</f>
        <v>19.428862329999998</v>
      </c>
    </row>
    <row r="801" spans="1:8" ht="21" x14ac:dyDescent="0.25">
      <c r="B801" s="38">
        <v>16</v>
      </c>
      <c r="E801" s="169" t="s">
        <v>269</v>
      </c>
      <c r="F801" s="39">
        <f>VLOOKUP($B801,$B$56:$AI$75,2+A786)</f>
        <v>225</v>
      </c>
      <c r="G801" s="44" t="s">
        <v>289</v>
      </c>
      <c r="H801" s="39">
        <f>VLOOKUP($B801,$B$78:$AI$97,2+A786)</f>
        <v>17.709005829999999</v>
      </c>
    </row>
    <row r="802" spans="1:8" ht="21" x14ac:dyDescent="0.25">
      <c r="B802" s="38">
        <v>17</v>
      </c>
      <c r="E802" s="169" t="s">
        <v>270</v>
      </c>
      <c r="F802" s="39">
        <f>VLOOKUP($B802,$B$56:$AI$75,2+A786)</f>
        <v>285</v>
      </c>
      <c r="G802" s="44" t="s">
        <v>290</v>
      </c>
      <c r="H802" s="39">
        <f>VLOOKUP($B802,$B$78:$AI$97,2+A786)</f>
        <v>17.526163159999999</v>
      </c>
    </row>
    <row r="803" spans="1:8" x14ac:dyDescent="0.25">
      <c r="B803" s="38">
        <v>18</v>
      </c>
      <c r="E803" s="169" t="s">
        <v>271</v>
      </c>
      <c r="F803" s="39">
        <f>VLOOKUP($B803,$B$56:$AI$75,2+A786)</f>
        <v>285</v>
      </c>
      <c r="G803" s="44" t="s">
        <v>291</v>
      </c>
      <c r="H803" s="39">
        <f>VLOOKUP($B803,$B$78:$AI$97,2+A786)</f>
        <v>18.137210890000002</v>
      </c>
    </row>
    <row r="804" spans="1:8" ht="21" x14ac:dyDescent="0.25">
      <c r="B804" s="38">
        <v>19</v>
      </c>
      <c r="E804" s="170" t="s">
        <v>272</v>
      </c>
      <c r="F804" s="39">
        <f>VLOOKUP($B804,$B$56:$AI$75,2+A786)</f>
        <v>285</v>
      </c>
      <c r="G804" s="44" t="s">
        <v>292</v>
      </c>
      <c r="H804" s="39">
        <f>VLOOKUP($B804,$B$78:$AI$97,2+A786)</f>
        <v>15.823311670000001</v>
      </c>
    </row>
    <row r="805" spans="1:8" x14ac:dyDescent="0.25">
      <c r="B805" s="38">
        <v>20</v>
      </c>
      <c r="E805" s="171" t="s">
        <v>359</v>
      </c>
      <c r="F805" s="39">
        <f>VLOOKUP($B805,$B$56:$AI$75,2+A786)</f>
        <v>285</v>
      </c>
      <c r="G805" s="45" t="s">
        <v>293</v>
      </c>
      <c r="H805" s="39">
        <f>VLOOKUP($B805,$B$78:$AI$97,2+A786)</f>
        <v>15.78845125</v>
      </c>
    </row>
    <row r="806" spans="1:8" ht="21" x14ac:dyDescent="0.25">
      <c r="A806" s="39">
        <v>2</v>
      </c>
      <c r="B806" s="38">
        <v>1</v>
      </c>
      <c r="C806" s="40" t="s">
        <v>241</v>
      </c>
      <c r="D806" s="160">
        <f>VLOOKUP($B806,$B$41:$AI$53,2+A806)</f>
        <v>7</v>
      </c>
      <c r="E806" s="169" t="s">
        <v>254</v>
      </c>
      <c r="F806" s="39">
        <f>VLOOKUP($B806,$B$56:$AI$75,2+A806)</f>
        <v>497</v>
      </c>
      <c r="G806" s="44" t="s">
        <v>274</v>
      </c>
      <c r="H806" s="39">
        <f>VLOOKUP($B806,$B$78:$AI$97,2+A806)</f>
        <v>16.7</v>
      </c>
    </row>
    <row r="807" spans="1:8" ht="21" x14ac:dyDescent="0.25">
      <c r="B807" s="38">
        <v>2</v>
      </c>
      <c r="C807" s="40" t="s">
        <v>242</v>
      </c>
      <c r="D807" s="160">
        <f>VLOOKUP($B807,$B$41:$AI$53,2+A806)</f>
        <v>7</v>
      </c>
      <c r="E807" s="169" t="s">
        <v>255</v>
      </c>
      <c r="F807" s="39">
        <f>VLOOKUP($B807,$B$56:$AI$75,2+A806)</f>
        <v>409</v>
      </c>
      <c r="G807" s="44" t="s">
        <v>275</v>
      </c>
      <c r="H807" s="39">
        <f>VLOOKUP($B807,$B$78:$AI$97,2+A806)</f>
        <v>17.7</v>
      </c>
    </row>
    <row r="808" spans="1:8" ht="21" x14ac:dyDescent="0.25">
      <c r="B808" s="38">
        <v>3</v>
      </c>
      <c r="C808" s="40" t="s">
        <v>243</v>
      </c>
      <c r="D808" s="160">
        <f>VLOOKUP($B808,$B$41:$AI$53,2+A806)</f>
        <v>7</v>
      </c>
      <c r="E808" s="169" t="s">
        <v>256</v>
      </c>
      <c r="F808" s="39">
        <f>VLOOKUP($B808,$B$56:$AI$75,2+A806)</f>
        <v>366</v>
      </c>
      <c r="G808" s="44" t="s">
        <v>276</v>
      </c>
      <c r="H808" s="39">
        <f>VLOOKUP($B808,$B$78:$AI$97,2+A806)</f>
        <v>17.3</v>
      </c>
    </row>
    <row r="809" spans="1:8" ht="21" x14ac:dyDescent="0.25">
      <c r="B809" s="38">
        <v>4</v>
      </c>
      <c r="C809" s="40" t="s">
        <v>244</v>
      </c>
      <c r="D809" s="160">
        <f>VLOOKUP($B809,$B$41:$AI$53,2+A806)</f>
        <v>6</v>
      </c>
      <c r="E809" s="169" t="s">
        <v>257</v>
      </c>
      <c r="F809" s="39">
        <f>VLOOKUP($B809,$B$56:$AI$75,2+A806)</f>
        <v>294</v>
      </c>
      <c r="G809" s="44" t="s">
        <v>277</v>
      </c>
      <c r="H809" s="39">
        <f>VLOOKUP($B809,$B$78:$AI$97,2+A806)</f>
        <v>15.5</v>
      </c>
    </row>
    <row r="810" spans="1:8" ht="21" x14ac:dyDescent="0.25">
      <c r="B810" s="38">
        <v>5</v>
      </c>
      <c r="C810" s="40" t="s">
        <v>245</v>
      </c>
      <c r="D810" s="160">
        <f>VLOOKUP($B810,$B$41:$AI$53,2+A806)</f>
        <v>6</v>
      </c>
      <c r="E810" s="169" t="s">
        <v>258</v>
      </c>
      <c r="F810" s="39">
        <f>VLOOKUP($B810,$B$56:$AI$75,2+A806)</f>
        <v>284</v>
      </c>
      <c r="G810" s="44" t="s">
        <v>278</v>
      </c>
      <c r="H810" s="39">
        <f>VLOOKUP($B810,$B$78:$AI$97,2+A806)</f>
        <v>16.652723000000002</v>
      </c>
    </row>
    <row r="811" spans="1:8" ht="21" x14ac:dyDescent="0.25">
      <c r="B811" s="38">
        <v>6</v>
      </c>
      <c r="C811" s="40" t="s">
        <v>246</v>
      </c>
      <c r="D811" s="160">
        <f>VLOOKUP($B811,$B$41:$AI$53,2+A806)</f>
        <v>6</v>
      </c>
      <c r="E811" s="169" t="s">
        <v>259</v>
      </c>
      <c r="F811" s="39">
        <f>VLOOKUP($B811,$B$56:$AI$75,2+A806)</f>
        <v>230</v>
      </c>
      <c r="G811" s="44" t="s">
        <v>279</v>
      </c>
      <c r="H811" s="39">
        <f>VLOOKUP($B811,$B$78:$AI$97,2+A806)</f>
        <v>17.893871000000001</v>
      </c>
    </row>
    <row r="812" spans="1:8" ht="21" x14ac:dyDescent="0.25">
      <c r="B812" s="38">
        <v>7</v>
      </c>
      <c r="C812" s="40" t="s">
        <v>247</v>
      </c>
      <c r="D812" s="160">
        <f>VLOOKUP($B812,$B$41:$AI$53,2+A806)</f>
        <v>6</v>
      </c>
      <c r="E812" s="169" t="s">
        <v>260</v>
      </c>
      <c r="F812" s="39">
        <f>VLOOKUP($B812,$B$56:$AI$75,2+A806)</f>
        <v>230</v>
      </c>
      <c r="G812" s="44" t="s">
        <v>280</v>
      </c>
      <c r="H812" s="39">
        <f>VLOOKUP($B812,$B$78:$AI$97,2+A806)</f>
        <v>19.399999999999999</v>
      </c>
    </row>
    <row r="813" spans="1:8" ht="21" x14ac:dyDescent="0.25">
      <c r="B813" s="38">
        <v>8</v>
      </c>
      <c r="C813" s="40" t="s">
        <v>248</v>
      </c>
      <c r="D813" s="160">
        <f>VLOOKUP($B813,$B$41:$AI$53,2+A806)</f>
        <v>6</v>
      </c>
      <c r="E813" s="169" t="s">
        <v>261</v>
      </c>
      <c r="F813" s="39">
        <f>VLOOKUP($B813,$B$56:$AI$75,2+A806)</f>
        <v>230</v>
      </c>
      <c r="G813" s="44" t="s">
        <v>281</v>
      </c>
      <c r="H813" s="39">
        <f>VLOOKUP($B813,$B$78:$AI$97,2+A806)</f>
        <v>20.6</v>
      </c>
    </row>
    <row r="814" spans="1:8" ht="21" x14ac:dyDescent="0.25">
      <c r="B814" s="38">
        <v>9</v>
      </c>
      <c r="C814" s="40" t="s">
        <v>249</v>
      </c>
      <c r="D814" s="160">
        <f>VLOOKUP($B814,$B$41:$AI$53,2+A806)</f>
        <v>6</v>
      </c>
      <c r="E814" s="169" t="s">
        <v>262</v>
      </c>
      <c r="F814" s="39">
        <f>VLOOKUP($B814,$B$56:$AI$75,2+A806)</f>
        <v>230</v>
      </c>
      <c r="G814" s="44" t="s">
        <v>282</v>
      </c>
      <c r="H814" s="39">
        <f>VLOOKUP($B814,$B$78:$AI$97,2+A806)</f>
        <v>17.378541250000001</v>
      </c>
    </row>
    <row r="815" spans="1:8" ht="21" x14ac:dyDescent="0.25">
      <c r="B815" s="38">
        <v>10</v>
      </c>
      <c r="C815" s="40" t="s">
        <v>250</v>
      </c>
      <c r="D815" s="160">
        <f>VLOOKUP($B815,$B$41:$AI$53,2+A806)</f>
        <v>6</v>
      </c>
      <c r="E815" s="169" t="s">
        <v>263</v>
      </c>
      <c r="F815" s="39">
        <f>VLOOKUP($B815,$B$56:$AI$75,2+A806)</f>
        <v>225</v>
      </c>
      <c r="G815" s="44" t="s">
        <v>283</v>
      </c>
      <c r="H815" s="39">
        <f>VLOOKUP($B815,$B$78:$AI$97,2+A806)</f>
        <v>16.033999999999999</v>
      </c>
    </row>
    <row r="816" spans="1:8" ht="21" x14ac:dyDescent="0.25">
      <c r="B816" s="38">
        <v>11</v>
      </c>
      <c r="C816" s="40" t="s">
        <v>251</v>
      </c>
      <c r="D816" s="160">
        <f>VLOOKUP($B816,$B$41:$AI$53,2+A806)</f>
        <v>7</v>
      </c>
      <c r="E816" s="169" t="s">
        <v>264</v>
      </c>
      <c r="F816" s="39">
        <f>VLOOKUP($B816,$B$56:$AI$75,2+A806)</f>
        <v>225</v>
      </c>
      <c r="G816" s="44" t="s">
        <v>284</v>
      </c>
      <c r="H816" s="39">
        <f>VLOOKUP($B816,$B$78:$AI$97,2+A806)</f>
        <v>15.311987070000001</v>
      </c>
    </row>
    <row r="817" spans="2:8" ht="21" x14ac:dyDescent="0.25">
      <c r="B817" s="38">
        <v>12</v>
      </c>
      <c r="C817" s="40" t="s">
        <v>252</v>
      </c>
      <c r="D817" s="160">
        <f>VLOOKUP($B817,$B$41:$AI$53,2+A806)</f>
        <v>7</v>
      </c>
      <c r="E817" s="169" t="s">
        <v>265</v>
      </c>
      <c r="F817" s="39">
        <f>VLOOKUP($B817,$B$56:$AI$75,2+A806)</f>
        <v>225</v>
      </c>
      <c r="G817" s="44" t="s">
        <v>285</v>
      </c>
      <c r="H817" s="39">
        <f>VLOOKUP($B817,$B$78:$AI$97,2+A806)</f>
        <v>16.306489769999999</v>
      </c>
    </row>
    <row r="818" spans="2:8" ht="21" x14ac:dyDescent="0.25">
      <c r="B818" s="38">
        <v>13</v>
      </c>
      <c r="C818" s="41" t="s">
        <v>253</v>
      </c>
      <c r="D818" s="160">
        <f>VLOOKUP($B818,$B$41:$AI$53,2+A806)</f>
        <v>7</v>
      </c>
      <c r="E818" s="169" t="s">
        <v>266</v>
      </c>
      <c r="F818" s="39">
        <f>VLOOKUP($B818,$B$56:$AI$75,2+A806)</f>
        <v>225</v>
      </c>
      <c r="G818" s="44" t="s">
        <v>286</v>
      </c>
      <c r="H818" s="39">
        <f>VLOOKUP($B818,$B$78:$AI$97,2+A806)</f>
        <v>16.92446756</v>
      </c>
    </row>
    <row r="819" spans="2:8" ht="21" x14ac:dyDescent="0.25">
      <c r="B819" s="38">
        <v>14</v>
      </c>
      <c r="E819" s="169" t="s">
        <v>267</v>
      </c>
      <c r="F819" s="39">
        <f>VLOOKUP($B819,$B$56:$AI$75,2+A806)</f>
        <v>225</v>
      </c>
      <c r="G819" s="44" t="s">
        <v>287</v>
      </c>
      <c r="H819" s="39">
        <f>VLOOKUP($B819,$B$78:$AI$97,2+A806)</f>
        <v>18.503606449999999</v>
      </c>
    </row>
    <row r="820" spans="2:8" ht="21" x14ac:dyDescent="0.25">
      <c r="B820" s="38">
        <v>15</v>
      </c>
      <c r="E820" s="169" t="s">
        <v>268</v>
      </c>
      <c r="F820" s="39">
        <f>VLOOKUP($B820,$B$56:$AI$75,2+A806)</f>
        <v>225</v>
      </c>
      <c r="G820" s="44" t="s">
        <v>288</v>
      </c>
      <c r="H820" s="39">
        <f>VLOOKUP($B820,$B$78:$AI$97,2+A806)</f>
        <v>19.428862329999998</v>
      </c>
    </row>
    <row r="821" spans="2:8" ht="21" x14ac:dyDescent="0.25">
      <c r="B821" s="38">
        <v>16</v>
      </c>
      <c r="E821" s="169" t="s">
        <v>269</v>
      </c>
      <c r="F821" s="39">
        <f>VLOOKUP($B821,$B$56:$AI$75,2+A806)</f>
        <v>225</v>
      </c>
      <c r="G821" s="44" t="s">
        <v>289</v>
      </c>
      <c r="H821" s="39">
        <f>VLOOKUP($B821,$B$78:$AI$97,2+A806)</f>
        <v>17.709005829999999</v>
      </c>
    </row>
    <row r="822" spans="2:8" ht="21" x14ac:dyDescent="0.25">
      <c r="B822" s="38">
        <v>17</v>
      </c>
      <c r="E822" s="169" t="s">
        <v>270</v>
      </c>
      <c r="F822" s="39">
        <f>VLOOKUP($B822,$B$56:$AI$75,2+A806)</f>
        <v>285</v>
      </c>
      <c r="G822" s="44" t="s">
        <v>290</v>
      </c>
      <c r="H822" s="39">
        <f>VLOOKUP($B822,$B$78:$AI$97,2+A806)</f>
        <v>17.526163159999999</v>
      </c>
    </row>
    <row r="823" spans="2:8" x14ac:dyDescent="0.25">
      <c r="B823" s="38">
        <v>18</v>
      </c>
      <c r="E823" s="169" t="s">
        <v>271</v>
      </c>
      <c r="F823" s="39">
        <f>VLOOKUP($B823,$B$56:$AI$75,2+A806)</f>
        <v>285</v>
      </c>
      <c r="G823" s="44" t="s">
        <v>291</v>
      </c>
      <c r="H823" s="39">
        <f>VLOOKUP($B823,$B$78:$AI$97,2+A806)</f>
        <v>18.137210890000002</v>
      </c>
    </row>
    <row r="824" spans="2:8" ht="21" x14ac:dyDescent="0.25">
      <c r="B824" s="38">
        <v>19</v>
      </c>
      <c r="E824" s="170" t="s">
        <v>272</v>
      </c>
      <c r="F824" s="39">
        <f>VLOOKUP($B824,$B$56:$AI$75,2+A806)</f>
        <v>285</v>
      </c>
      <c r="G824" s="44" t="s">
        <v>292</v>
      </c>
      <c r="H824" s="39">
        <f>VLOOKUP($B824,$B$78:$AI$97,2+A806)</f>
        <v>15.823311670000001</v>
      </c>
    </row>
    <row r="825" spans="2:8" x14ac:dyDescent="0.25">
      <c r="B825" s="38">
        <v>20</v>
      </c>
      <c r="E825" s="171" t="s">
        <v>359</v>
      </c>
      <c r="F825" s="39">
        <f>VLOOKUP($B825,$B$56:$AI$75,2+A806)</f>
        <v>285</v>
      </c>
      <c r="G825" s="45" t="s">
        <v>293</v>
      </c>
      <c r="H825" s="39">
        <f>VLOOKUP($B825,$B$78:$AI$97,2+A806)</f>
        <v>15.78845125</v>
      </c>
    </row>
  </sheetData>
  <pageMargins left="0.75" right="0.75" top="0.52" bottom="0.46" header="0.5" footer="0.5"/>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S682"/>
  <sheetViews>
    <sheetView zoomScale="65" workbookViewId="0">
      <pane xSplit="2" ySplit="3" topLeftCell="C4" activePane="bottomRight" state="frozen"/>
      <selection activeCell="DG13" sqref="DG13:DL19"/>
      <selection pane="topRight" activeCell="DG13" sqref="DG13:DL19"/>
      <selection pane="bottomLeft" activeCell="DG13" sqref="DG13:DL19"/>
      <selection pane="bottomRight" activeCell="DG13" sqref="DG13:DL19"/>
    </sheetView>
  </sheetViews>
  <sheetFormatPr defaultColWidth="16.08984375" defaultRowHeight="13" x14ac:dyDescent="0.3"/>
  <cols>
    <col min="1" max="1" width="5.08984375" style="69" customWidth="1"/>
    <col min="2" max="2" width="19.81640625" style="83" customWidth="1"/>
    <col min="3" max="9" width="11" style="69" customWidth="1"/>
    <col min="10" max="11" width="11" style="88" customWidth="1"/>
    <col min="12" max="12" width="11" style="69" customWidth="1"/>
    <col min="13" max="14" width="11" style="89" customWidth="1"/>
    <col min="15" max="22" width="11" style="69" customWidth="1"/>
    <col min="23" max="25" width="11" style="33" customWidth="1"/>
    <col min="26" max="37" width="8.36328125" style="33" customWidth="1"/>
    <col min="38" max="38" width="10.6328125" style="33" customWidth="1"/>
    <col min="39" max="41" width="8.36328125" style="33" customWidth="1"/>
    <col min="42" max="149" width="8.36328125" style="71" customWidth="1"/>
    <col min="150" max="207" width="16.08984375" style="71"/>
    <col min="208" max="208" width="5.08984375" style="71" customWidth="1"/>
    <col min="209" max="209" width="19.81640625" style="71" customWidth="1"/>
    <col min="210" max="241" width="11" style="71" customWidth="1"/>
    <col min="242" max="244" width="13" style="71" customWidth="1"/>
    <col min="245" max="245" width="16.6328125" style="71" customWidth="1"/>
    <col min="246" max="246" width="16.08984375" style="71" customWidth="1"/>
    <col min="247" max="247" width="15.1796875" style="71" customWidth="1"/>
    <col min="248" max="248" width="15" style="71" customWidth="1"/>
    <col min="249" max="250" width="12.81640625" style="71" customWidth="1"/>
    <col min="251" max="262" width="8.36328125" style="71" customWidth="1"/>
    <col min="263" max="263" width="10.6328125" style="71" customWidth="1"/>
    <col min="264" max="405" width="8.36328125" style="71" customWidth="1"/>
    <col min="406" max="463" width="16.08984375" style="71"/>
    <col min="464" max="464" width="5.08984375" style="71" customWidth="1"/>
    <col min="465" max="465" width="19.81640625" style="71" customWidth="1"/>
    <col min="466" max="497" width="11" style="71" customWidth="1"/>
    <col min="498" max="500" width="13" style="71" customWidth="1"/>
    <col min="501" max="501" width="16.6328125" style="71" customWidth="1"/>
    <col min="502" max="502" width="16.08984375" style="71" customWidth="1"/>
    <col min="503" max="503" width="15.1796875" style="71" customWidth="1"/>
    <col min="504" max="504" width="15" style="71" customWidth="1"/>
    <col min="505" max="506" width="12.81640625" style="71" customWidth="1"/>
    <col min="507" max="518" width="8.36328125" style="71" customWidth="1"/>
    <col min="519" max="519" width="10.6328125" style="71" customWidth="1"/>
    <col min="520" max="661" width="8.36328125" style="71" customWidth="1"/>
    <col min="662" max="719" width="16.08984375" style="71"/>
    <col min="720" max="720" width="5.08984375" style="71" customWidth="1"/>
    <col min="721" max="721" width="19.81640625" style="71" customWidth="1"/>
    <col min="722" max="753" width="11" style="71" customWidth="1"/>
    <col min="754" max="756" width="13" style="71" customWidth="1"/>
    <col min="757" max="757" width="16.6328125" style="71" customWidth="1"/>
    <col min="758" max="758" width="16.08984375" style="71" customWidth="1"/>
    <col min="759" max="759" width="15.1796875" style="71" customWidth="1"/>
    <col min="760" max="760" width="15" style="71" customWidth="1"/>
    <col min="761" max="762" width="12.81640625" style="71" customWidth="1"/>
    <col min="763" max="774" width="8.36328125" style="71" customWidth="1"/>
    <col min="775" max="775" width="10.6328125" style="71" customWidth="1"/>
    <col min="776" max="917" width="8.36328125" style="71" customWidth="1"/>
    <col min="918" max="975" width="16.08984375" style="71"/>
    <col min="976" max="976" width="5.08984375" style="71" customWidth="1"/>
    <col min="977" max="977" width="19.81640625" style="71" customWidth="1"/>
    <col min="978" max="1009" width="11" style="71" customWidth="1"/>
    <col min="1010" max="1012" width="13" style="71" customWidth="1"/>
    <col min="1013" max="1013" width="16.6328125" style="71" customWidth="1"/>
    <col min="1014" max="1014" width="16.08984375" style="71" customWidth="1"/>
    <col min="1015" max="1015" width="15.1796875" style="71" customWidth="1"/>
    <col min="1016" max="1016" width="15" style="71" customWidth="1"/>
    <col min="1017" max="1018" width="12.81640625" style="71" customWidth="1"/>
    <col min="1019" max="1030" width="8.36328125" style="71" customWidth="1"/>
    <col min="1031" max="1031" width="10.6328125" style="71" customWidth="1"/>
    <col min="1032" max="1173" width="8.36328125" style="71" customWidth="1"/>
    <col min="1174" max="1231" width="16.08984375" style="71"/>
    <col min="1232" max="1232" width="5.08984375" style="71" customWidth="1"/>
    <col min="1233" max="1233" width="19.81640625" style="71" customWidth="1"/>
    <col min="1234" max="1265" width="11" style="71" customWidth="1"/>
    <col min="1266" max="1268" width="13" style="71" customWidth="1"/>
    <col min="1269" max="1269" width="16.6328125" style="71" customWidth="1"/>
    <col min="1270" max="1270" width="16.08984375" style="71" customWidth="1"/>
    <col min="1271" max="1271" width="15.1796875" style="71" customWidth="1"/>
    <col min="1272" max="1272" width="15" style="71" customWidth="1"/>
    <col min="1273" max="1274" width="12.81640625" style="71" customWidth="1"/>
    <col min="1275" max="1286" width="8.36328125" style="71" customWidth="1"/>
    <col min="1287" max="1287" width="10.6328125" style="71" customWidth="1"/>
    <col min="1288" max="1429" width="8.36328125" style="71" customWidth="1"/>
    <col min="1430" max="1487" width="16.08984375" style="71"/>
    <col min="1488" max="1488" width="5.08984375" style="71" customWidth="1"/>
    <col min="1489" max="1489" width="19.81640625" style="71" customWidth="1"/>
    <col min="1490" max="1521" width="11" style="71" customWidth="1"/>
    <col min="1522" max="1524" width="13" style="71" customWidth="1"/>
    <col min="1525" max="1525" width="16.6328125" style="71" customWidth="1"/>
    <col min="1526" max="1526" width="16.08984375" style="71" customWidth="1"/>
    <col min="1527" max="1527" width="15.1796875" style="71" customWidth="1"/>
    <col min="1528" max="1528" width="15" style="71" customWidth="1"/>
    <col min="1529" max="1530" width="12.81640625" style="71" customWidth="1"/>
    <col min="1531" max="1542" width="8.36328125" style="71" customWidth="1"/>
    <col min="1543" max="1543" width="10.6328125" style="71" customWidth="1"/>
    <col min="1544" max="1685" width="8.36328125" style="71" customWidth="1"/>
    <col min="1686" max="1743" width="16.08984375" style="71"/>
    <col min="1744" max="1744" width="5.08984375" style="71" customWidth="1"/>
    <col min="1745" max="1745" width="19.81640625" style="71" customWidth="1"/>
    <col min="1746" max="1777" width="11" style="71" customWidth="1"/>
    <col min="1778" max="1780" width="13" style="71" customWidth="1"/>
    <col min="1781" max="1781" width="16.6328125" style="71" customWidth="1"/>
    <col min="1782" max="1782" width="16.08984375" style="71" customWidth="1"/>
    <col min="1783" max="1783" width="15.1796875" style="71" customWidth="1"/>
    <col min="1784" max="1784" width="15" style="71" customWidth="1"/>
    <col min="1785" max="1786" width="12.81640625" style="71" customWidth="1"/>
    <col min="1787" max="1798" width="8.36328125" style="71" customWidth="1"/>
    <col min="1799" max="1799" width="10.6328125" style="71" customWidth="1"/>
    <col min="1800" max="1941" width="8.36328125" style="71" customWidth="1"/>
    <col min="1942" max="1999" width="16.08984375" style="71"/>
    <col min="2000" max="2000" width="5.08984375" style="71" customWidth="1"/>
    <col min="2001" max="2001" width="19.81640625" style="71" customWidth="1"/>
    <col min="2002" max="2033" width="11" style="71" customWidth="1"/>
    <col min="2034" max="2036" width="13" style="71" customWidth="1"/>
    <col min="2037" max="2037" width="16.6328125" style="71" customWidth="1"/>
    <col min="2038" max="2038" width="16.08984375" style="71" customWidth="1"/>
    <col min="2039" max="2039" width="15.1796875" style="71" customWidth="1"/>
    <col min="2040" max="2040" width="15" style="71" customWidth="1"/>
    <col min="2041" max="2042" width="12.81640625" style="71" customWidth="1"/>
    <col min="2043" max="2054" width="8.36328125" style="71" customWidth="1"/>
    <col min="2055" max="2055" width="10.6328125" style="71" customWidth="1"/>
    <col min="2056" max="2197" width="8.36328125" style="71" customWidth="1"/>
    <col min="2198" max="2255" width="16.08984375" style="71"/>
    <col min="2256" max="2256" width="5.08984375" style="71" customWidth="1"/>
    <col min="2257" max="2257" width="19.81640625" style="71" customWidth="1"/>
    <col min="2258" max="2289" width="11" style="71" customWidth="1"/>
    <col min="2290" max="2292" width="13" style="71" customWidth="1"/>
    <col min="2293" max="2293" width="16.6328125" style="71" customWidth="1"/>
    <col min="2294" max="2294" width="16.08984375" style="71" customWidth="1"/>
    <col min="2295" max="2295" width="15.1796875" style="71" customWidth="1"/>
    <col min="2296" max="2296" width="15" style="71" customWidth="1"/>
    <col min="2297" max="2298" width="12.81640625" style="71" customWidth="1"/>
    <col min="2299" max="2310" width="8.36328125" style="71" customWidth="1"/>
    <col min="2311" max="2311" width="10.6328125" style="71" customWidth="1"/>
    <col min="2312" max="2453" width="8.36328125" style="71" customWidth="1"/>
    <col min="2454" max="2511" width="16.08984375" style="71"/>
    <col min="2512" max="2512" width="5.08984375" style="71" customWidth="1"/>
    <col min="2513" max="2513" width="19.81640625" style="71" customWidth="1"/>
    <col min="2514" max="2545" width="11" style="71" customWidth="1"/>
    <col min="2546" max="2548" width="13" style="71" customWidth="1"/>
    <col min="2549" max="2549" width="16.6328125" style="71" customWidth="1"/>
    <col min="2550" max="2550" width="16.08984375" style="71" customWidth="1"/>
    <col min="2551" max="2551" width="15.1796875" style="71" customWidth="1"/>
    <col min="2552" max="2552" width="15" style="71" customWidth="1"/>
    <col min="2553" max="2554" width="12.81640625" style="71" customWidth="1"/>
    <col min="2555" max="2566" width="8.36328125" style="71" customWidth="1"/>
    <col min="2567" max="2567" width="10.6328125" style="71" customWidth="1"/>
    <col min="2568" max="2709" width="8.36328125" style="71" customWidth="1"/>
    <col min="2710" max="2767" width="16.08984375" style="71"/>
    <col min="2768" max="2768" width="5.08984375" style="71" customWidth="1"/>
    <col min="2769" max="2769" width="19.81640625" style="71" customWidth="1"/>
    <col min="2770" max="2801" width="11" style="71" customWidth="1"/>
    <col min="2802" max="2804" width="13" style="71" customWidth="1"/>
    <col min="2805" max="2805" width="16.6328125" style="71" customWidth="1"/>
    <col min="2806" max="2806" width="16.08984375" style="71" customWidth="1"/>
    <col min="2807" max="2807" width="15.1796875" style="71" customWidth="1"/>
    <col min="2808" max="2808" width="15" style="71" customWidth="1"/>
    <col min="2809" max="2810" width="12.81640625" style="71" customWidth="1"/>
    <col min="2811" max="2822" width="8.36328125" style="71" customWidth="1"/>
    <col min="2823" max="2823" width="10.6328125" style="71" customWidth="1"/>
    <col min="2824" max="2965" width="8.36328125" style="71" customWidth="1"/>
    <col min="2966" max="3023" width="16.08984375" style="71"/>
    <col min="3024" max="3024" width="5.08984375" style="71" customWidth="1"/>
    <col min="3025" max="3025" width="19.81640625" style="71" customWidth="1"/>
    <col min="3026" max="3057" width="11" style="71" customWidth="1"/>
    <col min="3058" max="3060" width="13" style="71" customWidth="1"/>
    <col min="3061" max="3061" width="16.6328125" style="71" customWidth="1"/>
    <col min="3062" max="3062" width="16.08984375" style="71" customWidth="1"/>
    <col min="3063" max="3063" width="15.1796875" style="71" customWidth="1"/>
    <col min="3064" max="3064" width="15" style="71" customWidth="1"/>
    <col min="3065" max="3066" width="12.81640625" style="71" customWidth="1"/>
    <col min="3067" max="3078" width="8.36328125" style="71" customWidth="1"/>
    <col min="3079" max="3079" width="10.6328125" style="71" customWidth="1"/>
    <col min="3080" max="3221" width="8.36328125" style="71" customWidth="1"/>
    <col min="3222" max="3279" width="16.08984375" style="71"/>
    <col min="3280" max="3280" width="5.08984375" style="71" customWidth="1"/>
    <col min="3281" max="3281" width="19.81640625" style="71" customWidth="1"/>
    <col min="3282" max="3313" width="11" style="71" customWidth="1"/>
    <col min="3314" max="3316" width="13" style="71" customWidth="1"/>
    <col min="3317" max="3317" width="16.6328125" style="71" customWidth="1"/>
    <col min="3318" max="3318" width="16.08984375" style="71" customWidth="1"/>
    <col min="3319" max="3319" width="15.1796875" style="71" customWidth="1"/>
    <col min="3320" max="3320" width="15" style="71" customWidth="1"/>
    <col min="3321" max="3322" width="12.81640625" style="71" customWidth="1"/>
    <col min="3323" max="3334" width="8.36328125" style="71" customWidth="1"/>
    <col min="3335" max="3335" width="10.6328125" style="71" customWidth="1"/>
    <col min="3336" max="3477" width="8.36328125" style="71" customWidth="1"/>
    <col min="3478" max="3535" width="16.08984375" style="71"/>
    <col min="3536" max="3536" width="5.08984375" style="71" customWidth="1"/>
    <col min="3537" max="3537" width="19.81640625" style="71" customWidth="1"/>
    <col min="3538" max="3569" width="11" style="71" customWidth="1"/>
    <col min="3570" max="3572" width="13" style="71" customWidth="1"/>
    <col min="3573" max="3573" width="16.6328125" style="71" customWidth="1"/>
    <col min="3574" max="3574" width="16.08984375" style="71" customWidth="1"/>
    <col min="3575" max="3575" width="15.1796875" style="71" customWidth="1"/>
    <col min="3576" max="3576" width="15" style="71" customWidth="1"/>
    <col min="3577" max="3578" width="12.81640625" style="71" customWidth="1"/>
    <col min="3579" max="3590" width="8.36328125" style="71" customWidth="1"/>
    <col min="3591" max="3591" width="10.6328125" style="71" customWidth="1"/>
    <col min="3592" max="3733" width="8.36328125" style="71" customWidth="1"/>
    <col min="3734" max="3791" width="16.08984375" style="71"/>
    <col min="3792" max="3792" width="5.08984375" style="71" customWidth="1"/>
    <col min="3793" max="3793" width="19.81640625" style="71" customWidth="1"/>
    <col min="3794" max="3825" width="11" style="71" customWidth="1"/>
    <col min="3826" max="3828" width="13" style="71" customWidth="1"/>
    <col min="3829" max="3829" width="16.6328125" style="71" customWidth="1"/>
    <col min="3830" max="3830" width="16.08984375" style="71" customWidth="1"/>
    <col min="3831" max="3831" width="15.1796875" style="71" customWidth="1"/>
    <col min="3832" max="3832" width="15" style="71" customWidth="1"/>
    <col min="3833" max="3834" width="12.81640625" style="71" customWidth="1"/>
    <col min="3835" max="3846" width="8.36328125" style="71" customWidth="1"/>
    <col min="3847" max="3847" width="10.6328125" style="71" customWidth="1"/>
    <col min="3848" max="3989" width="8.36328125" style="71" customWidth="1"/>
    <col min="3990" max="4047" width="16.08984375" style="71"/>
    <col min="4048" max="4048" width="5.08984375" style="71" customWidth="1"/>
    <col min="4049" max="4049" width="19.81640625" style="71" customWidth="1"/>
    <col min="4050" max="4081" width="11" style="71" customWidth="1"/>
    <col min="4082" max="4084" width="13" style="71" customWidth="1"/>
    <col min="4085" max="4085" width="16.6328125" style="71" customWidth="1"/>
    <col min="4086" max="4086" width="16.08984375" style="71" customWidth="1"/>
    <col min="4087" max="4087" width="15.1796875" style="71" customWidth="1"/>
    <col min="4088" max="4088" width="15" style="71" customWidth="1"/>
    <col min="4089" max="4090" width="12.81640625" style="71" customWidth="1"/>
    <col min="4091" max="4102" width="8.36328125" style="71" customWidth="1"/>
    <col min="4103" max="4103" width="10.6328125" style="71" customWidth="1"/>
    <col min="4104" max="4245" width="8.36328125" style="71" customWidth="1"/>
    <col min="4246" max="4303" width="16.08984375" style="71"/>
    <col min="4304" max="4304" width="5.08984375" style="71" customWidth="1"/>
    <col min="4305" max="4305" width="19.81640625" style="71" customWidth="1"/>
    <col min="4306" max="4337" width="11" style="71" customWidth="1"/>
    <col min="4338" max="4340" width="13" style="71" customWidth="1"/>
    <col min="4341" max="4341" width="16.6328125" style="71" customWidth="1"/>
    <col min="4342" max="4342" width="16.08984375" style="71" customWidth="1"/>
    <col min="4343" max="4343" width="15.1796875" style="71" customWidth="1"/>
    <col min="4344" max="4344" width="15" style="71" customWidth="1"/>
    <col min="4345" max="4346" width="12.81640625" style="71" customWidth="1"/>
    <col min="4347" max="4358" width="8.36328125" style="71" customWidth="1"/>
    <col min="4359" max="4359" width="10.6328125" style="71" customWidth="1"/>
    <col min="4360" max="4501" width="8.36328125" style="71" customWidth="1"/>
    <col min="4502" max="4559" width="16.08984375" style="71"/>
    <col min="4560" max="4560" width="5.08984375" style="71" customWidth="1"/>
    <col min="4561" max="4561" width="19.81640625" style="71" customWidth="1"/>
    <col min="4562" max="4593" width="11" style="71" customWidth="1"/>
    <col min="4594" max="4596" width="13" style="71" customWidth="1"/>
    <col min="4597" max="4597" width="16.6328125" style="71" customWidth="1"/>
    <col min="4598" max="4598" width="16.08984375" style="71" customWidth="1"/>
    <col min="4599" max="4599" width="15.1796875" style="71" customWidth="1"/>
    <col min="4600" max="4600" width="15" style="71" customWidth="1"/>
    <col min="4601" max="4602" width="12.81640625" style="71" customWidth="1"/>
    <col min="4603" max="4614" width="8.36328125" style="71" customWidth="1"/>
    <col min="4615" max="4615" width="10.6328125" style="71" customWidth="1"/>
    <col min="4616" max="4757" width="8.36328125" style="71" customWidth="1"/>
    <col min="4758" max="4815" width="16.08984375" style="71"/>
    <col min="4816" max="4816" width="5.08984375" style="71" customWidth="1"/>
    <col min="4817" max="4817" width="19.81640625" style="71" customWidth="1"/>
    <col min="4818" max="4849" width="11" style="71" customWidth="1"/>
    <col min="4850" max="4852" width="13" style="71" customWidth="1"/>
    <col min="4853" max="4853" width="16.6328125" style="71" customWidth="1"/>
    <col min="4854" max="4854" width="16.08984375" style="71" customWidth="1"/>
    <col min="4855" max="4855" width="15.1796875" style="71" customWidth="1"/>
    <col min="4856" max="4856" width="15" style="71" customWidth="1"/>
    <col min="4857" max="4858" width="12.81640625" style="71" customWidth="1"/>
    <col min="4859" max="4870" width="8.36328125" style="71" customWidth="1"/>
    <col min="4871" max="4871" width="10.6328125" style="71" customWidth="1"/>
    <col min="4872" max="5013" width="8.36328125" style="71" customWidth="1"/>
    <col min="5014" max="5071" width="16.08984375" style="71"/>
    <col min="5072" max="5072" width="5.08984375" style="71" customWidth="1"/>
    <col min="5073" max="5073" width="19.81640625" style="71" customWidth="1"/>
    <col min="5074" max="5105" width="11" style="71" customWidth="1"/>
    <col min="5106" max="5108" width="13" style="71" customWidth="1"/>
    <col min="5109" max="5109" width="16.6328125" style="71" customWidth="1"/>
    <col min="5110" max="5110" width="16.08984375" style="71" customWidth="1"/>
    <col min="5111" max="5111" width="15.1796875" style="71" customWidth="1"/>
    <col min="5112" max="5112" width="15" style="71" customWidth="1"/>
    <col min="5113" max="5114" width="12.81640625" style="71" customWidth="1"/>
    <col min="5115" max="5126" width="8.36328125" style="71" customWidth="1"/>
    <col min="5127" max="5127" width="10.6328125" style="71" customWidth="1"/>
    <col min="5128" max="5269" width="8.36328125" style="71" customWidth="1"/>
    <col min="5270" max="5327" width="16.08984375" style="71"/>
    <col min="5328" max="5328" width="5.08984375" style="71" customWidth="1"/>
    <col min="5329" max="5329" width="19.81640625" style="71" customWidth="1"/>
    <col min="5330" max="5361" width="11" style="71" customWidth="1"/>
    <col min="5362" max="5364" width="13" style="71" customWidth="1"/>
    <col min="5365" max="5365" width="16.6328125" style="71" customWidth="1"/>
    <col min="5366" max="5366" width="16.08984375" style="71" customWidth="1"/>
    <col min="5367" max="5367" width="15.1796875" style="71" customWidth="1"/>
    <col min="5368" max="5368" width="15" style="71" customWidth="1"/>
    <col min="5369" max="5370" width="12.81640625" style="71" customWidth="1"/>
    <col min="5371" max="5382" width="8.36328125" style="71" customWidth="1"/>
    <col min="5383" max="5383" width="10.6328125" style="71" customWidth="1"/>
    <col min="5384" max="5525" width="8.36328125" style="71" customWidth="1"/>
    <col min="5526" max="5583" width="16.08984375" style="71"/>
    <col min="5584" max="5584" width="5.08984375" style="71" customWidth="1"/>
    <col min="5585" max="5585" width="19.81640625" style="71" customWidth="1"/>
    <col min="5586" max="5617" width="11" style="71" customWidth="1"/>
    <col min="5618" max="5620" width="13" style="71" customWidth="1"/>
    <col min="5621" max="5621" width="16.6328125" style="71" customWidth="1"/>
    <col min="5622" max="5622" width="16.08984375" style="71" customWidth="1"/>
    <col min="5623" max="5623" width="15.1796875" style="71" customWidth="1"/>
    <col min="5624" max="5624" width="15" style="71" customWidth="1"/>
    <col min="5625" max="5626" width="12.81640625" style="71" customWidth="1"/>
    <col min="5627" max="5638" width="8.36328125" style="71" customWidth="1"/>
    <col min="5639" max="5639" width="10.6328125" style="71" customWidth="1"/>
    <col min="5640" max="5781" width="8.36328125" style="71" customWidth="1"/>
    <col min="5782" max="5839" width="16.08984375" style="71"/>
    <col min="5840" max="5840" width="5.08984375" style="71" customWidth="1"/>
    <col min="5841" max="5841" width="19.81640625" style="71" customWidth="1"/>
    <col min="5842" max="5873" width="11" style="71" customWidth="1"/>
    <col min="5874" max="5876" width="13" style="71" customWidth="1"/>
    <col min="5877" max="5877" width="16.6328125" style="71" customWidth="1"/>
    <col min="5878" max="5878" width="16.08984375" style="71" customWidth="1"/>
    <col min="5879" max="5879" width="15.1796875" style="71" customWidth="1"/>
    <col min="5880" max="5880" width="15" style="71" customWidth="1"/>
    <col min="5881" max="5882" width="12.81640625" style="71" customWidth="1"/>
    <col min="5883" max="5894" width="8.36328125" style="71" customWidth="1"/>
    <col min="5895" max="5895" width="10.6328125" style="71" customWidth="1"/>
    <col min="5896" max="6037" width="8.36328125" style="71" customWidth="1"/>
    <col min="6038" max="6095" width="16.08984375" style="71"/>
    <col min="6096" max="6096" width="5.08984375" style="71" customWidth="1"/>
    <col min="6097" max="6097" width="19.81640625" style="71" customWidth="1"/>
    <col min="6098" max="6129" width="11" style="71" customWidth="1"/>
    <col min="6130" max="6132" width="13" style="71" customWidth="1"/>
    <col min="6133" max="6133" width="16.6328125" style="71" customWidth="1"/>
    <col min="6134" max="6134" width="16.08984375" style="71" customWidth="1"/>
    <col min="6135" max="6135" width="15.1796875" style="71" customWidth="1"/>
    <col min="6136" max="6136" width="15" style="71" customWidth="1"/>
    <col min="6137" max="6138" width="12.81640625" style="71" customWidth="1"/>
    <col min="6139" max="6150" width="8.36328125" style="71" customWidth="1"/>
    <col min="6151" max="6151" width="10.6328125" style="71" customWidth="1"/>
    <col min="6152" max="6293" width="8.36328125" style="71" customWidth="1"/>
    <col min="6294" max="6351" width="16.08984375" style="71"/>
    <col min="6352" max="6352" width="5.08984375" style="71" customWidth="1"/>
    <col min="6353" max="6353" width="19.81640625" style="71" customWidth="1"/>
    <col min="6354" max="6385" width="11" style="71" customWidth="1"/>
    <col min="6386" max="6388" width="13" style="71" customWidth="1"/>
    <col min="6389" max="6389" width="16.6328125" style="71" customWidth="1"/>
    <col min="6390" max="6390" width="16.08984375" style="71" customWidth="1"/>
    <col min="6391" max="6391" width="15.1796875" style="71" customWidth="1"/>
    <col min="6392" max="6392" width="15" style="71" customWidth="1"/>
    <col min="6393" max="6394" width="12.81640625" style="71" customWidth="1"/>
    <col min="6395" max="6406" width="8.36328125" style="71" customWidth="1"/>
    <col min="6407" max="6407" width="10.6328125" style="71" customWidth="1"/>
    <col min="6408" max="6549" width="8.36328125" style="71" customWidth="1"/>
    <col min="6550" max="6607" width="16.08984375" style="71"/>
    <col min="6608" max="6608" width="5.08984375" style="71" customWidth="1"/>
    <col min="6609" max="6609" width="19.81640625" style="71" customWidth="1"/>
    <col min="6610" max="6641" width="11" style="71" customWidth="1"/>
    <col min="6642" max="6644" width="13" style="71" customWidth="1"/>
    <col min="6645" max="6645" width="16.6328125" style="71" customWidth="1"/>
    <col min="6646" max="6646" width="16.08984375" style="71" customWidth="1"/>
    <col min="6647" max="6647" width="15.1796875" style="71" customWidth="1"/>
    <col min="6648" max="6648" width="15" style="71" customWidth="1"/>
    <col min="6649" max="6650" width="12.81640625" style="71" customWidth="1"/>
    <col min="6651" max="6662" width="8.36328125" style="71" customWidth="1"/>
    <col min="6663" max="6663" width="10.6328125" style="71" customWidth="1"/>
    <col min="6664" max="6805" width="8.36328125" style="71" customWidth="1"/>
    <col min="6806" max="6863" width="16.08984375" style="71"/>
    <col min="6864" max="6864" width="5.08984375" style="71" customWidth="1"/>
    <col min="6865" max="6865" width="19.81640625" style="71" customWidth="1"/>
    <col min="6866" max="6897" width="11" style="71" customWidth="1"/>
    <col min="6898" max="6900" width="13" style="71" customWidth="1"/>
    <col min="6901" max="6901" width="16.6328125" style="71" customWidth="1"/>
    <col min="6902" max="6902" width="16.08984375" style="71" customWidth="1"/>
    <col min="6903" max="6903" width="15.1796875" style="71" customWidth="1"/>
    <col min="6904" max="6904" width="15" style="71" customWidth="1"/>
    <col min="6905" max="6906" width="12.81640625" style="71" customWidth="1"/>
    <col min="6907" max="6918" width="8.36328125" style="71" customWidth="1"/>
    <col min="6919" max="6919" width="10.6328125" style="71" customWidth="1"/>
    <col min="6920" max="7061" width="8.36328125" style="71" customWidth="1"/>
    <col min="7062" max="7119" width="16.08984375" style="71"/>
    <col min="7120" max="7120" width="5.08984375" style="71" customWidth="1"/>
    <col min="7121" max="7121" width="19.81640625" style="71" customWidth="1"/>
    <col min="7122" max="7153" width="11" style="71" customWidth="1"/>
    <col min="7154" max="7156" width="13" style="71" customWidth="1"/>
    <col min="7157" max="7157" width="16.6328125" style="71" customWidth="1"/>
    <col min="7158" max="7158" width="16.08984375" style="71" customWidth="1"/>
    <col min="7159" max="7159" width="15.1796875" style="71" customWidth="1"/>
    <col min="7160" max="7160" width="15" style="71" customWidth="1"/>
    <col min="7161" max="7162" width="12.81640625" style="71" customWidth="1"/>
    <col min="7163" max="7174" width="8.36328125" style="71" customWidth="1"/>
    <col min="7175" max="7175" width="10.6328125" style="71" customWidth="1"/>
    <col min="7176" max="7317" width="8.36328125" style="71" customWidth="1"/>
    <col min="7318" max="7375" width="16.08984375" style="71"/>
    <col min="7376" max="7376" width="5.08984375" style="71" customWidth="1"/>
    <col min="7377" max="7377" width="19.81640625" style="71" customWidth="1"/>
    <col min="7378" max="7409" width="11" style="71" customWidth="1"/>
    <col min="7410" max="7412" width="13" style="71" customWidth="1"/>
    <col min="7413" max="7413" width="16.6328125" style="71" customWidth="1"/>
    <col min="7414" max="7414" width="16.08984375" style="71" customWidth="1"/>
    <col min="7415" max="7415" width="15.1796875" style="71" customWidth="1"/>
    <col min="7416" max="7416" width="15" style="71" customWidth="1"/>
    <col min="7417" max="7418" width="12.81640625" style="71" customWidth="1"/>
    <col min="7419" max="7430" width="8.36328125" style="71" customWidth="1"/>
    <col min="7431" max="7431" width="10.6328125" style="71" customWidth="1"/>
    <col min="7432" max="7573" width="8.36328125" style="71" customWidth="1"/>
    <col min="7574" max="7631" width="16.08984375" style="71"/>
    <col min="7632" max="7632" width="5.08984375" style="71" customWidth="1"/>
    <col min="7633" max="7633" width="19.81640625" style="71" customWidth="1"/>
    <col min="7634" max="7665" width="11" style="71" customWidth="1"/>
    <col min="7666" max="7668" width="13" style="71" customWidth="1"/>
    <col min="7669" max="7669" width="16.6328125" style="71" customWidth="1"/>
    <col min="7670" max="7670" width="16.08984375" style="71" customWidth="1"/>
    <col min="7671" max="7671" width="15.1796875" style="71" customWidth="1"/>
    <col min="7672" max="7672" width="15" style="71" customWidth="1"/>
    <col min="7673" max="7674" width="12.81640625" style="71" customWidth="1"/>
    <col min="7675" max="7686" width="8.36328125" style="71" customWidth="1"/>
    <col min="7687" max="7687" width="10.6328125" style="71" customWidth="1"/>
    <col min="7688" max="7829" width="8.36328125" style="71" customWidth="1"/>
    <col min="7830" max="7887" width="16.08984375" style="71"/>
    <col min="7888" max="7888" width="5.08984375" style="71" customWidth="1"/>
    <col min="7889" max="7889" width="19.81640625" style="71" customWidth="1"/>
    <col min="7890" max="7921" width="11" style="71" customWidth="1"/>
    <col min="7922" max="7924" width="13" style="71" customWidth="1"/>
    <col min="7925" max="7925" width="16.6328125" style="71" customWidth="1"/>
    <col min="7926" max="7926" width="16.08984375" style="71" customWidth="1"/>
    <col min="7927" max="7927" width="15.1796875" style="71" customWidth="1"/>
    <col min="7928" max="7928" width="15" style="71" customWidth="1"/>
    <col min="7929" max="7930" width="12.81640625" style="71" customWidth="1"/>
    <col min="7931" max="7942" width="8.36328125" style="71" customWidth="1"/>
    <col min="7943" max="7943" width="10.6328125" style="71" customWidth="1"/>
    <col min="7944" max="8085" width="8.36328125" style="71" customWidth="1"/>
    <col min="8086" max="8143" width="16.08984375" style="71"/>
    <col min="8144" max="8144" width="5.08984375" style="71" customWidth="1"/>
    <col min="8145" max="8145" width="19.81640625" style="71" customWidth="1"/>
    <col min="8146" max="8177" width="11" style="71" customWidth="1"/>
    <col min="8178" max="8180" width="13" style="71" customWidth="1"/>
    <col min="8181" max="8181" width="16.6328125" style="71" customWidth="1"/>
    <col min="8182" max="8182" width="16.08984375" style="71" customWidth="1"/>
    <col min="8183" max="8183" width="15.1796875" style="71" customWidth="1"/>
    <col min="8184" max="8184" width="15" style="71" customWidth="1"/>
    <col min="8185" max="8186" width="12.81640625" style="71" customWidth="1"/>
    <col min="8187" max="8198" width="8.36328125" style="71" customWidth="1"/>
    <col min="8199" max="8199" width="10.6328125" style="71" customWidth="1"/>
    <col min="8200" max="8341" width="8.36328125" style="71" customWidth="1"/>
    <col min="8342" max="8399" width="16.08984375" style="71"/>
    <col min="8400" max="8400" width="5.08984375" style="71" customWidth="1"/>
    <col min="8401" max="8401" width="19.81640625" style="71" customWidth="1"/>
    <col min="8402" max="8433" width="11" style="71" customWidth="1"/>
    <col min="8434" max="8436" width="13" style="71" customWidth="1"/>
    <col min="8437" max="8437" width="16.6328125" style="71" customWidth="1"/>
    <col min="8438" max="8438" width="16.08984375" style="71" customWidth="1"/>
    <col min="8439" max="8439" width="15.1796875" style="71" customWidth="1"/>
    <col min="8440" max="8440" width="15" style="71" customWidth="1"/>
    <col min="8441" max="8442" width="12.81640625" style="71" customWidth="1"/>
    <col min="8443" max="8454" width="8.36328125" style="71" customWidth="1"/>
    <col min="8455" max="8455" width="10.6328125" style="71" customWidth="1"/>
    <col min="8456" max="8597" width="8.36328125" style="71" customWidth="1"/>
    <col min="8598" max="8655" width="16.08984375" style="71"/>
    <col min="8656" max="8656" width="5.08984375" style="71" customWidth="1"/>
    <col min="8657" max="8657" width="19.81640625" style="71" customWidth="1"/>
    <col min="8658" max="8689" width="11" style="71" customWidth="1"/>
    <col min="8690" max="8692" width="13" style="71" customWidth="1"/>
    <col min="8693" max="8693" width="16.6328125" style="71" customWidth="1"/>
    <col min="8694" max="8694" width="16.08984375" style="71" customWidth="1"/>
    <col min="8695" max="8695" width="15.1796875" style="71" customWidth="1"/>
    <col min="8696" max="8696" width="15" style="71" customWidth="1"/>
    <col min="8697" max="8698" width="12.81640625" style="71" customWidth="1"/>
    <col min="8699" max="8710" width="8.36328125" style="71" customWidth="1"/>
    <col min="8711" max="8711" width="10.6328125" style="71" customWidth="1"/>
    <col min="8712" max="8853" width="8.36328125" style="71" customWidth="1"/>
    <col min="8854" max="8911" width="16.08984375" style="71"/>
    <col min="8912" max="8912" width="5.08984375" style="71" customWidth="1"/>
    <col min="8913" max="8913" width="19.81640625" style="71" customWidth="1"/>
    <col min="8914" max="8945" width="11" style="71" customWidth="1"/>
    <col min="8946" max="8948" width="13" style="71" customWidth="1"/>
    <col min="8949" max="8949" width="16.6328125" style="71" customWidth="1"/>
    <col min="8950" max="8950" width="16.08984375" style="71" customWidth="1"/>
    <col min="8951" max="8951" width="15.1796875" style="71" customWidth="1"/>
    <col min="8952" max="8952" width="15" style="71" customWidth="1"/>
    <col min="8953" max="8954" width="12.81640625" style="71" customWidth="1"/>
    <col min="8955" max="8966" width="8.36328125" style="71" customWidth="1"/>
    <col min="8967" max="8967" width="10.6328125" style="71" customWidth="1"/>
    <col min="8968" max="9109" width="8.36328125" style="71" customWidth="1"/>
    <col min="9110" max="9167" width="16.08984375" style="71"/>
    <col min="9168" max="9168" width="5.08984375" style="71" customWidth="1"/>
    <col min="9169" max="9169" width="19.81640625" style="71" customWidth="1"/>
    <col min="9170" max="9201" width="11" style="71" customWidth="1"/>
    <col min="9202" max="9204" width="13" style="71" customWidth="1"/>
    <col min="9205" max="9205" width="16.6328125" style="71" customWidth="1"/>
    <col min="9206" max="9206" width="16.08984375" style="71" customWidth="1"/>
    <col min="9207" max="9207" width="15.1796875" style="71" customWidth="1"/>
    <col min="9208" max="9208" width="15" style="71" customWidth="1"/>
    <col min="9209" max="9210" width="12.81640625" style="71" customWidth="1"/>
    <col min="9211" max="9222" width="8.36328125" style="71" customWidth="1"/>
    <col min="9223" max="9223" width="10.6328125" style="71" customWidth="1"/>
    <col min="9224" max="9365" width="8.36328125" style="71" customWidth="1"/>
    <col min="9366" max="9423" width="16.08984375" style="71"/>
    <col min="9424" max="9424" width="5.08984375" style="71" customWidth="1"/>
    <col min="9425" max="9425" width="19.81640625" style="71" customWidth="1"/>
    <col min="9426" max="9457" width="11" style="71" customWidth="1"/>
    <col min="9458" max="9460" width="13" style="71" customWidth="1"/>
    <col min="9461" max="9461" width="16.6328125" style="71" customWidth="1"/>
    <col min="9462" max="9462" width="16.08984375" style="71" customWidth="1"/>
    <col min="9463" max="9463" width="15.1796875" style="71" customWidth="1"/>
    <col min="9464" max="9464" width="15" style="71" customWidth="1"/>
    <col min="9465" max="9466" width="12.81640625" style="71" customWidth="1"/>
    <col min="9467" max="9478" width="8.36328125" style="71" customWidth="1"/>
    <col min="9479" max="9479" width="10.6328125" style="71" customWidth="1"/>
    <col min="9480" max="9621" width="8.36328125" style="71" customWidth="1"/>
    <col min="9622" max="9679" width="16.08984375" style="71"/>
    <col min="9680" max="9680" width="5.08984375" style="71" customWidth="1"/>
    <col min="9681" max="9681" width="19.81640625" style="71" customWidth="1"/>
    <col min="9682" max="9713" width="11" style="71" customWidth="1"/>
    <col min="9714" max="9716" width="13" style="71" customWidth="1"/>
    <col min="9717" max="9717" width="16.6328125" style="71" customWidth="1"/>
    <col min="9718" max="9718" width="16.08984375" style="71" customWidth="1"/>
    <col min="9719" max="9719" width="15.1796875" style="71" customWidth="1"/>
    <col min="9720" max="9720" width="15" style="71" customWidth="1"/>
    <col min="9721" max="9722" width="12.81640625" style="71" customWidth="1"/>
    <col min="9723" max="9734" width="8.36328125" style="71" customWidth="1"/>
    <col min="9735" max="9735" width="10.6328125" style="71" customWidth="1"/>
    <col min="9736" max="9877" width="8.36328125" style="71" customWidth="1"/>
    <col min="9878" max="9935" width="16.08984375" style="71"/>
    <col min="9936" max="9936" width="5.08984375" style="71" customWidth="1"/>
    <col min="9937" max="9937" width="19.81640625" style="71" customWidth="1"/>
    <col min="9938" max="9969" width="11" style="71" customWidth="1"/>
    <col min="9970" max="9972" width="13" style="71" customWidth="1"/>
    <col min="9973" max="9973" width="16.6328125" style="71" customWidth="1"/>
    <col min="9974" max="9974" width="16.08984375" style="71" customWidth="1"/>
    <col min="9975" max="9975" width="15.1796875" style="71" customWidth="1"/>
    <col min="9976" max="9976" width="15" style="71" customWidth="1"/>
    <col min="9977" max="9978" width="12.81640625" style="71" customWidth="1"/>
    <col min="9979" max="9990" width="8.36328125" style="71" customWidth="1"/>
    <col min="9991" max="9991" width="10.6328125" style="71" customWidth="1"/>
    <col min="9992" max="10133" width="8.36328125" style="71" customWidth="1"/>
    <col min="10134" max="10191" width="16.08984375" style="71"/>
    <col min="10192" max="10192" width="5.08984375" style="71" customWidth="1"/>
    <col min="10193" max="10193" width="19.81640625" style="71" customWidth="1"/>
    <col min="10194" max="10225" width="11" style="71" customWidth="1"/>
    <col min="10226" max="10228" width="13" style="71" customWidth="1"/>
    <col min="10229" max="10229" width="16.6328125" style="71" customWidth="1"/>
    <col min="10230" max="10230" width="16.08984375" style="71" customWidth="1"/>
    <col min="10231" max="10231" width="15.1796875" style="71" customWidth="1"/>
    <col min="10232" max="10232" width="15" style="71" customWidth="1"/>
    <col min="10233" max="10234" width="12.81640625" style="71" customWidth="1"/>
    <col min="10235" max="10246" width="8.36328125" style="71" customWidth="1"/>
    <col min="10247" max="10247" width="10.6328125" style="71" customWidth="1"/>
    <col min="10248" max="10389" width="8.36328125" style="71" customWidth="1"/>
    <col min="10390" max="10447" width="16.08984375" style="71"/>
    <col min="10448" max="10448" width="5.08984375" style="71" customWidth="1"/>
    <col min="10449" max="10449" width="19.81640625" style="71" customWidth="1"/>
    <col min="10450" max="10481" width="11" style="71" customWidth="1"/>
    <col min="10482" max="10484" width="13" style="71" customWidth="1"/>
    <col min="10485" max="10485" width="16.6328125" style="71" customWidth="1"/>
    <col min="10486" max="10486" width="16.08984375" style="71" customWidth="1"/>
    <col min="10487" max="10487" width="15.1796875" style="71" customWidth="1"/>
    <col min="10488" max="10488" width="15" style="71" customWidth="1"/>
    <col min="10489" max="10490" width="12.81640625" style="71" customWidth="1"/>
    <col min="10491" max="10502" width="8.36328125" style="71" customWidth="1"/>
    <col min="10503" max="10503" width="10.6328125" style="71" customWidth="1"/>
    <col min="10504" max="10645" width="8.36328125" style="71" customWidth="1"/>
    <col min="10646" max="10703" width="16.08984375" style="71"/>
    <col min="10704" max="10704" width="5.08984375" style="71" customWidth="1"/>
    <col min="10705" max="10705" width="19.81640625" style="71" customWidth="1"/>
    <col min="10706" max="10737" width="11" style="71" customWidth="1"/>
    <col min="10738" max="10740" width="13" style="71" customWidth="1"/>
    <col min="10741" max="10741" width="16.6328125" style="71" customWidth="1"/>
    <col min="10742" max="10742" width="16.08984375" style="71" customWidth="1"/>
    <col min="10743" max="10743" width="15.1796875" style="71" customWidth="1"/>
    <col min="10744" max="10744" width="15" style="71" customWidth="1"/>
    <col min="10745" max="10746" width="12.81640625" style="71" customWidth="1"/>
    <col min="10747" max="10758" width="8.36328125" style="71" customWidth="1"/>
    <col min="10759" max="10759" width="10.6328125" style="71" customWidth="1"/>
    <col min="10760" max="10901" width="8.36328125" style="71" customWidth="1"/>
    <col min="10902" max="10959" width="16.08984375" style="71"/>
    <col min="10960" max="10960" width="5.08984375" style="71" customWidth="1"/>
    <col min="10961" max="10961" width="19.81640625" style="71" customWidth="1"/>
    <col min="10962" max="10993" width="11" style="71" customWidth="1"/>
    <col min="10994" max="10996" width="13" style="71" customWidth="1"/>
    <col min="10997" max="10997" width="16.6328125" style="71" customWidth="1"/>
    <col min="10998" max="10998" width="16.08984375" style="71" customWidth="1"/>
    <col min="10999" max="10999" width="15.1796875" style="71" customWidth="1"/>
    <col min="11000" max="11000" width="15" style="71" customWidth="1"/>
    <col min="11001" max="11002" width="12.81640625" style="71" customWidth="1"/>
    <col min="11003" max="11014" width="8.36328125" style="71" customWidth="1"/>
    <col min="11015" max="11015" width="10.6328125" style="71" customWidth="1"/>
    <col min="11016" max="11157" width="8.36328125" style="71" customWidth="1"/>
    <col min="11158" max="11215" width="16.08984375" style="71"/>
    <col min="11216" max="11216" width="5.08984375" style="71" customWidth="1"/>
    <col min="11217" max="11217" width="19.81640625" style="71" customWidth="1"/>
    <col min="11218" max="11249" width="11" style="71" customWidth="1"/>
    <col min="11250" max="11252" width="13" style="71" customWidth="1"/>
    <col min="11253" max="11253" width="16.6328125" style="71" customWidth="1"/>
    <col min="11254" max="11254" width="16.08984375" style="71" customWidth="1"/>
    <col min="11255" max="11255" width="15.1796875" style="71" customWidth="1"/>
    <col min="11256" max="11256" width="15" style="71" customWidth="1"/>
    <col min="11257" max="11258" width="12.81640625" style="71" customWidth="1"/>
    <col min="11259" max="11270" width="8.36328125" style="71" customWidth="1"/>
    <col min="11271" max="11271" width="10.6328125" style="71" customWidth="1"/>
    <col min="11272" max="11413" width="8.36328125" style="71" customWidth="1"/>
    <col min="11414" max="11471" width="16.08984375" style="71"/>
    <col min="11472" max="11472" width="5.08984375" style="71" customWidth="1"/>
    <col min="11473" max="11473" width="19.81640625" style="71" customWidth="1"/>
    <col min="11474" max="11505" width="11" style="71" customWidth="1"/>
    <col min="11506" max="11508" width="13" style="71" customWidth="1"/>
    <col min="11509" max="11509" width="16.6328125" style="71" customWidth="1"/>
    <col min="11510" max="11510" width="16.08984375" style="71" customWidth="1"/>
    <col min="11511" max="11511" width="15.1796875" style="71" customWidth="1"/>
    <col min="11512" max="11512" width="15" style="71" customWidth="1"/>
    <col min="11513" max="11514" width="12.81640625" style="71" customWidth="1"/>
    <col min="11515" max="11526" width="8.36328125" style="71" customWidth="1"/>
    <col min="11527" max="11527" width="10.6328125" style="71" customWidth="1"/>
    <col min="11528" max="11669" width="8.36328125" style="71" customWidth="1"/>
    <col min="11670" max="11727" width="16.08984375" style="71"/>
    <col min="11728" max="11728" width="5.08984375" style="71" customWidth="1"/>
    <col min="11729" max="11729" width="19.81640625" style="71" customWidth="1"/>
    <col min="11730" max="11761" width="11" style="71" customWidth="1"/>
    <col min="11762" max="11764" width="13" style="71" customWidth="1"/>
    <col min="11765" max="11765" width="16.6328125" style="71" customWidth="1"/>
    <col min="11766" max="11766" width="16.08984375" style="71" customWidth="1"/>
    <col min="11767" max="11767" width="15.1796875" style="71" customWidth="1"/>
    <col min="11768" max="11768" width="15" style="71" customWidth="1"/>
    <col min="11769" max="11770" width="12.81640625" style="71" customWidth="1"/>
    <col min="11771" max="11782" width="8.36328125" style="71" customWidth="1"/>
    <col min="11783" max="11783" width="10.6328125" style="71" customWidth="1"/>
    <col min="11784" max="11925" width="8.36328125" style="71" customWidth="1"/>
    <col min="11926" max="11983" width="16.08984375" style="71"/>
    <col min="11984" max="11984" width="5.08984375" style="71" customWidth="1"/>
    <col min="11985" max="11985" width="19.81640625" style="71" customWidth="1"/>
    <col min="11986" max="12017" width="11" style="71" customWidth="1"/>
    <col min="12018" max="12020" width="13" style="71" customWidth="1"/>
    <col min="12021" max="12021" width="16.6328125" style="71" customWidth="1"/>
    <col min="12022" max="12022" width="16.08984375" style="71" customWidth="1"/>
    <col min="12023" max="12023" width="15.1796875" style="71" customWidth="1"/>
    <col min="12024" max="12024" width="15" style="71" customWidth="1"/>
    <col min="12025" max="12026" width="12.81640625" style="71" customWidth="1"/>
    <col min="12027" max="12038" width="8.36328125" style="71" customWidth="1"/>
    <col min="12039" max="12039" width="10.6328125" style="71" customWidth="1"/>
    <col min="12040" max="12181" width="8.36328125" style="71" customWidth="1"/>
    <col min="12182" max="12239" width="16.08984375" style="71"/>
    <col min="12240" max="12240" width="5.08984375" style="71" customWidth="1"/>
    <col min="12241" max="12241" width="19.81640625" style="71" customWidth="1"/>
    <col min="12242" max="12273" width="11" style="71" customWidth="1"/>
    <col min="12274" max="12276" width="13" style="71" customWidth="1"/>
    <col min="12277" max="12277" width="16.6328125" style="71" customWidth="1"/>
    <col min="12278" max="12278" width="16.08984375" style="71" customWidth="1"/>
    <col min="12279" max="12279" width="15.1796875" style="71" customWidth="1"/>
    <col min="12280" max="12280" width="15" style="71" customWidth="1"/>
    <col min="12281" max="12282" width="12.81640625" style="71" customWidth="1"/>
    <col min="12283" max="12294" width="8.36328125" style="71" customWidth="1"/>
    <col min="12295" max="12295" width="10.6328125" style="71" customWidth="1"/>
    <col min="12296" max="12437" width="8.36328125" style="71" customWidth="1"/>
    <col min="12438" max="12495" width="16.08984375" style="71"/>
    <col min="12496" max="12496" width="5.08984375" style="71" customWidth="1"/>
    <col min="12497" max="12497" width="19.81640625" style="71" customWidth="1"/>
    <col min="12498" max="12529" width="11" style="71" customWidth="1"/>
    <col min="12530" max="12532" width="13" style="71" customWidth="1"/>
    <col min="12533" max="12533" width="16.6328125" style="71" customWidth="1"/>
    <col min="12534" max="12534" width="16.08984375" style="71" customWidth="1"/>
    <col min="12535" max="12535" width="15.1796875" style="71" customWidth="1"/>
    <col min="12536" max="12536" width="15" style="71" customWidth="1"/>
    <col min="12537" max="12538" width="12.81640625" style="71" customWidth="1"/>
    <col min="12539" max="12550" width="8.36328125" style="71" customWidth="1"/>
    <col min="12551" max="12551" width="10.6328125" style="71" customWidth="1"/>
    <col min="12552" max="12693" width="8.36328125" style="71" customWidth="1"/>
    <col min="12694" max="12751" width="16.08984375" style="71"/>
    <col min="12752" max="12752" width="5.08984375" style="71" customWidth="1"/>
    <col min="12753" max="12753" width="19.81640625" style="71" customWidth="1"/>
    <col min="12754" max="12785" width="11" style="71" customWidth="1"/>
    <col min="12786" max="12788" width="13" style="71" customWidth="1"/>
    <col min="12789" max="12789" width="16.6328125" style="71" customWidth="1"/>
    <col min="12790" max="12790" width="16.08984375" style="71" customWidth="1"/>
    <col min="12791" max="12791" width="15.1796875" style="71" customWidth="1"/>
    <col min="12792" max="12792" width="15" style="71" customWidth="1"/>
    <col min="12793" max="12794" width="12.81640625" style="71" customWidth="1"/>
    <col min="12795" max="12806" width="8.36328125" style="71" customWidth="1"/>
    <col min="12807" max="12807" width="10.6328125" style="71" customWidth="1"/>
    <col min="12808" max="12949" width="8.36328125" style="71" customWidth="1"/>
    <col min="12950" max="13007" width="16.08984375" style="71"/>
    <col min="13008" max="13008" width="5.08984375" style="71" customWidth="1"/>
    <col min="13009" max="13009" width="19.81640625" style="71" customWidth="1"/>
    <col min="13010" max="13041" width="11" style="71" customWidth="1"/>
    <col min="13042" max="13044" width="13" style="71" customWidth="1"/>
    <col min="13045" max="13045" width="16.6328125" style="71" customWidth="1"/>
    <col min="13046" max="13046" width="16.08984375" style="71" customWidth="1"/>
    <col min="13047" max="13047" width="15.1796875" style="71" customWidth="1"/>
    <col min="13048" max="13048" width="15" style="71" customWidth="1"/>
    <col min="13049" max="13050" width="12.81640625" style="71" customWidth="1"/>
    <col min="13051" max="13062" width="8.36328125" style="71" customWidth="1"/>
    <col min="13063" max="13063" width="10.6328125" style="71" customWidth="1"/>
    <col min="13064" max="13205" width="8.36328125" style="71" customWidth="1"/>
    <col min="13206" max="13263" width="16.08984375" style="71"/>
    <col min="13264" max="13264" width="5.08984375" style="71" customWidth="1"/>
    <col min="13265" max="13265" width="19.81640625" style="71" customWidth="1"/>
    <col min="13266" max="13297" width="11" style="71" customWidth="1"/>
    <col min="13298" max="13300" width="13" style="71" customWidth="1"/>
    <col min="13301" max="13301" width="16.6328125" style="71" customWidth="1"/>
    <col min="13302" max="13302" width="16.08984375" style="71" customWidth="1"/>
    <col min="13303" max="13303" width="15.1796875" style="71" customWidth="1"/>
    <col min="13304" max="13304" width="15" style="71" customWidth="1"/>
    <col min="13305" max="13306" width="12.81640625" style="71" customWidth="1"/>
    <col min="13307" max="13318" width="8.36328125" style="71" customWidth="1"/>
    <col min="13319" max="13319" width="10.6328125" style="71" customWidth="1"/>
    <col min="13320" max="13461" width="8.36328125" style="71" customWidth="1"/>
    <col min="13462" max="13519" width="16.08984375" style="71"/>
    <col min="13520" max="13520" width="5.08984375" style="71" customWidth="1"/>
    <col min="13521" max="13521" width="19.81640625" style="71" customWidth="1"/>
    <col min="13522" max="13553" width="11" style="71" customWidth="1"/>
    <col min="13554" max="13556" width="13" style="71" customWidth="1"/>
    <col min="13557" max="13557" width="16.6328125" style="71" customWidth="1"/>
    <col min="13558" max="13558" width="16.08984375" style="71" customWidth="1"/>
    <col min="13559" max="13559" width="15.1796875" style="71" customWidth="1"/>
    <col min="13560" max="13560" width="15" style="71" customWidth="1"/>
    <col min="13561" max="13562" width="12.81640625" style="71" customWidth="1"/>
    <col min="13563" max="13574" width="8.36328125" style="71" customWidth="1"/>
    <col min="13575" max="13575" width="10.6328125" style="71" customWidth="1"/>
    <col min="13576" max="13717" width="8.36328125" style="71" customWidth="1"/>
    <col min="13718" max="13775" width="16.08984375" style="71"/>
    <col min="13776" max="13776" width="5.08984375" style="71" customWidth="1"/>
    <col min="13777" max="13777" width="19.81640625" style="71" customWidth="1"/>
    <col min="13778" max="13809" width="11" style="71" customWidth="1"/>
    <col min="13810" max="13812" width="13" style="71" customWidth="1"/>
    <col min="13813" max="13813" width="16.6328125" style="71" customWidth="1"/>
    <col min="13814" max="13814" width="16.08984375" style="71" customWidth="1"/>
    <col min="13815" max="13815" width="15.1796875" style="71" customWidth="1"/>
    <col min="13816" max="13816" width="15" style="71" customWidth="1"/>
    <col min="13817" max="13818" width="12.81640625" style="71" customWidth="1"/>
    <col min="13819" max="13830" width="8.36328125" style="71" customWidth="1"/>
    <col min="13831" max="13831" width="10.6328125" style="71" customWidth="1"/>
    <col min="13832" max="13973" width="8.36328125" style="71" customWidth="1"/>
    <col min="13974" max="14031" width="16.08984375" style="71"/>
    <col min="14032" max="14032" width="5.08984375" style="71" customWidth="1"/>
    <col min="14033" max="14033" width="19.81640625" style="71" customWidth="1"/>
    <col min="14034" max="14065" width="11" style="71" customWidth="1"/>
    <col min="14066" max="14068" width="13" style="71" customWidth="1"/>
    <col min="14069" max="14069" width="16.6328125" style="71" customWidth="1"/>
    <col min="14070" max="14070" width="16.08984375" style="71" customWidth="1"/>
    <col min="14071" max="14071" width="15.1796875" style="71" customWidth="1"/>
    <col min="14072" max="14072" width="15" style="71" customWidth="1"/>
    <col min="14073" max="14074" width="12.81640625" style="71" customWidth="1"/>
    <col min="14075" max="14086" width="8.36328125" style="71" customWidth="1"/>
    <col min="14087" max="14087" width="10.6328125" style="71" customWidth="1"/>
    <col min="14088" max="14229" width="8.36328125" style="71" customWidth="1"/>
    <col min="14230" max="14287" width="16.08984375" style="71"/>
    <col min="14288" max="14288" width="5.08984375" style="71" customWidth="1"/>
    <col min="14289" max="14289" width="19.81640625" style="71" customWidth="1"/>
    <col min="14290" max="14321" width="11" style="71" customWidth="1"/>
    <col min="14322" max="14324" width="13" style="71" customWidth="1"/>
    <col min="14325" max="14325" width="16.6328125" style="71" customWidth="1"/>
    <col min="14326" max="14326" width="16.08984375" style="71" customWidth="1"/>
    <col min="14327" max="14327" width="15.1796875" style="71" customWidth="1"/>
    <col min="14328" max="14328" width="15" style="71" customWidth="1"/>
    <col min="14329" max="14330" width="12.81640625" style="71" customWidth="1"/>
    <col min="14331" max="14342" width="8.36328125" style="71" customWidth="1"/>
    <col min="14343" max="14343" width="10.6328125" style="71" customWidth="1"/>
    <col min="14344" max="14485" width="8.36328125" style="71" customWidth="1"/>
    <col min="14486" max="14543" width="16.08984375" style="71"/>
    <col min="14544" max="14544" width="5.08984375" style="71" customWidth="1"/>
    <col min="14545" max="14545" width="19.81640625" style="71" customWidth="1"/>
    <col min="14546" max="14577" width="11" style="71" customWidth="1"/>
    <col min="14578" max="14580" width="13" style="71" customWidth="1"/>
    <col min="14581" max="14581" width="16.6328125" style="71" customWidth="1"/>
    <col min="14582" max="14582" width="16.08984375" style="71" customWidth="1"/>
    <col min="14583" max="14583" width="15.1796875" style="71" customWidth="1"/>
    <col min="14584" max="14584" width="15" style="71" customWidth="1"/>
    <col min="14585" max="14586" width="12.81640625" style="71" customWidth="1"/>
    <col min="14587" max="14598" width="8.36328125" style="71" customWidth="1"/>
    <col min="14599" max="14599" width="10.6328125" style="71" customWidth="1"/>
    <col min="14600" max="14741" width="8.36328125" style="71" customWidth="1"/>
    <col min="14742" max="14799" width="16.08984375" style="71"/>
    <col min="14800" max="14800" width="5.08984375" style="71" customWidth="1"/>
    <col min="14801" max="14801" width="19.81640625" style="71" customWidth="1"/>
    <col min="14802" max="14833" width="11" style="71" customWidth="1"/>
    <col min="14834" max="14836" width="13" style="71" customWidth="1"/>
    <col min="14837" max="14837" width="16.6328125" style="71" customWidth="1"/>
    <col min="14838" max="14838" width="16.08984375" style="71" customWidth="1"/>
    <col min="14839" max="14839" width="15.1796875" style="71" customWidth="1"/>
    <col min="14840" max="14840" width="15" style="71" customWidth="1"/>
    <col min="14841" max="14842" width="12.81640625" style="71" customWidth="1"/>
    <col min="14843" max="14854" width="8.36328125" style="71" customWidth="1"/>
    <col min="14855" max="14855" width="10.6328125" style="71" customWidth="1"/>
    <col min="14856" max="14997" width="8.36328125" style="71" customWidth="1"/>
    <col min="14998" max="15055" width="16.08984375" style="71"/>
    <col min="15056" max="15056" width="5.08984375" style="71" customWidth="1"/>
    <col min="15057" max="15057" width="19.81640625" style="71" customWidth="1"/>
    <col min="15058" max="15089" width="11" style="71" customWidth="1"/>
    <col min="15090" max="15092" width="13" style="71" customWidth="1"/>
    <col min="15093" max="15093" width="16.6328125" style="71" customWidth="1"/>
    <col min="15094" max="15094" width="16.08984375" style="71" customWidth="1"/>
    <col min="15095" max="15095" width="15.1796875" style="71" customWidth="1"/>
    <col min="15096" max="15096" width="15" style="71" customWidth="1"/>
    <col min="15097" max="15098" width="12.81640625" style="71" customWidth="1"/>
    <col min="15099" max="15110" width="8.36328125" style="71" customWidth="1"/>
    <col min="15111" max="15111" width="10.6328125" style="71" customWidth="1"/>
    <col min="15112" max="15253" width="8.36328125" style="71" customWidth="1"/>
    <col min="15254" max="15311" width="16.08984375" style="71"/>
    <col min="15312" max="15312" width="5.08984375" style="71" customWidth="1"/>
    <col min="15313" max="15313" width="19.81640625" style="71" customWidth="1"/>
    <col min="15314" max="15345" width="11" style="71" customWidth="1"/>
    <col min="15346" max="15348" width="13" style="71" customWidth="1"/>
    <col min="15349" max="15349" width="16.6328125" style="71" customWidth="1"/>
    <col min="15350" max="15350" width="16.08984375" style="71" customWidth="1"/>
    <col min="15351" max="15351" width="15.1796875" style="71" customWidth="1"/>
    <col min="15352" max="15352" width="15" style="71" customWidth="1"/>
    <col min="15353" max="15354" width="12.81640625" style="71" customWidth="1"/>
    <col min="15355" max="15366" width="8.36328125" style="71" customWidth="1"/>
    <col min="15367" max="15367" width="10.6328125" style="71" customWidth="1"/>
    <col min="15368" max="15509" width="8.36328125" style="71" customWidth="1"/>
    <col min="15510" max="15567" width="16.08984375" style="71"/>
    <col min="15568" max="15568" width="5.08984375" style="71" customWidth="1"/>
    <col min="15569" max="15569" width="19.81640625" style="71" customWidth="1"/>
    <col min="15570" max="15601" width="11" style="71" customWidth="1"/>
    <col min="15602" max="15604" width="13" style="71" customWidth="1"/>
    <col min="15605" max="15605" width="16.6328125" style="71" customWidth="1"/>
    <col min="15606" max="15606" width="16.08984375" style="71" customWidth="1"/>
    <col min="15607" max="15607" width="15.1796875" style="71" customWidth="1"/>
    <col min="15608" max="15608" width="15" style="71" customWidth="1"/>
    <col min="15609" max="15610" width="12.81640625" style="71" customWidth="1"/>
    <col min="15611" max="15622" width="8.36328125" style="71" customWidth="1"/>
    <col min="15623" max="15623" width="10.6328125" style="71" customWidth="1"/>
    <col min="15624" max="15765" width="8.36328125" style="71" customWidth="1"/>
    <col min="15766" max="15823" width="16.08984375" style="71"/>
    <col min="15824" max="15824" width="5.08984375" style="71" customWidth="1"/>
    <col min="15825" max="15825" width="19.81640625" style="71" customWidth="1"/>
    <col min="15826" max="15857" width="11" style="71" customWidth="1"/>
    <col min="15858" max="15860" width="13" style="71" customWidth="1"/>
    <col min="15861" max="15861" width="16.6328125" style="71" customWidth="1"/>
    <col min="15862" max="15862" width="16.08984375" style="71" customWidth="1"/>
    <col min="15863" max="15863" width="15.1796875" style="71" customWidth="1"/>
    <col min="15864" max="15864" width="15" style="71" customWidth="1"/>
    <col min="15865" max="15866" width="12.81640625" style="71" customWidth="1"/>
    <col min="15867" max="15878" width="8.36328125" style="71" customWidth="1"/>
    <col min="15879" max="15879" width="10.6328125" style="71" customWidth="1"/>
    <col min="15880" max="16021" width="8.36328125" style="71" customWidth="1"/>
    <col min="16022" max="16079" width="16.08984375" style="71"/>
    <col min="16080" max="16080" width="5.08984375" style="71" customWidth="1"/>
    <col min="16081" max="16081" width="19.81640625" style="71" customWidth="1"/>
    <col min="16082" max="16113" width="11" style="71" customWidth="1"/>
    <col min="16114" max="16116" width="13" style="71" customWidth="1"/>
    <col min="16117" max="16117" width="16.6328125" style="71" customWidth="1"/>
    <col min="16118" max="16118" width="16.08984375" style="71" customWidth="1"/>
    <col min="16119" max="16119" width="15.1796875" style="71" customWidth="1"/>
    <col min="16120" max="16120" width="15" style="71" customWidth="1"/>
    <col min="16121" max="16122" width="12.81640625" style="71" customWidth="1"/>
    <col min="16123" max="16134" width="8.36328125" style="71" customWidth="1"/>
    <col min="16135" max="16135" width="10.6328125" style="71" customWidth="1"/>
    <col min="16136" max="16277" width="8.36328125" style="71" customWidth="1"/>
    <col min="16278" max="16384" width="16.08984375" style="71"/>
  </cols>
  <sheetData>
    <row r="1" spans="1:45" ht="30" customHeight="1" x14ac:dyDescent="0.3">
      <c r="B1" s="69"/>
      <c r="D1" s="70"/>
      <c r="E1" s="70"/>
      <c r="I1" s="70"/>
      <c r="J1" s="70"/>
      <c r="K1" s="69"/>
      <c r="M1" s="69"/>
      <c r="N1" s="70"/>
      <c r="O1" s="70"/>
      <c r="S1" s="70"/>
      <c r="T1" s="70"/>
    </row>
    <row r="2" spans="1:45" ht="16.5" customHeight="1" x14ac:dyDescent="0.35">
      <c r="B2" s="72" t="s">
        <v>295</v>
      </c>
      <c r="C2" s="73">
        <v>1</v>
      </c>
      <c r="D2" s="73">
        <v>2</v>
      </c>
      <c r="E2" s="73">
        <v>3</v>
      </c>
      <c r="F2" s="73">
        <v>4</v>
      </c>
      <c r="G2" s="73">
        <v>5</v>
      </c>
      <c r="H2" s="73">
        <v>6</v>
      </c>
      <c r="I2" s="73">
        <v>7</v>
      </c>
      <c r="J2" s="73">
        <v>8</v>
      </c>
      <c r="K2" s="73">
        <v>9</v>
      </c>
      <c r="L2" s="73">
        <v>10</v>
      </c>
      <c r="M2" s="73">
        <v>11</v>
      </c>
      <c r="N2" s="73">
        <v>12</v>
      </c>
      <c r="O2" s="73">
        <v>13</v>
      </c>
      <c r="P2" s="73">
        <v>14</v>
      </c>
      <c r="Q2" s="73">
        <v>15</v>
      </c>
      <c r="R2" s="73">
        <v>16</v>
      </c>
      <c r="S2" s="73">
        <v>17</v>
      </c>
      <c r="T2" s="73">
        <v>18</v>
      </c>
      <c r="U2" s="73">
        <v>19</v>
      </c>
      <c r="V2" s="73">
        <v>20</v>
      </c>
      <c r="Y2" s="74" t="s">
        <v>296</v>
      </c>
      <c r="Z2" s="73">
        <v>1</v>
      </c>
      <c r="AA2" s="73">
        <v>2</v>
      </c>
      <c r="AB2" s="73">
        <v>3</v>
      </c>
      <c r="AC2" s="73">
        <v>4</v>
      </c>
      <c r="AD2" s="73">
        <v>5</v>
      </c>
      <c r="AE2" s="73">
        <v>6</v>
      </c>
      <c r="AF2" s="73">
        <v>7</v>
      </c>
      <c r="AG2" s="73">
        <v>8</v>
      </c>
      <c r="AH2" s="73">
        <v>9</v>
      </c>
      <c r="AI2" s="73">
        <v>10</v>
      </c>
      <c r="AJ2" s="73">
        <v>11</v>
      </c>
      <c r="AK2" s="73">
        <v>12</v>
      </c>
      <c r="AL2" s="73">
        <v>13</v>
      </c>
      <c r="AM2" s="73">
        <v>14</v>
      </c>
      <c r="AN2" s="73">
        <v>15</v>
      </c>
      <c r="AO2" s="73">
        <v>16</v>
      </c>
      <c r="AP2" s="73">
        <v>17</v>
      </c>
      <c r="AQ2" s="73">
        <v>18</v>
      </c>
      <c r="AR2" s="73">
        <v>19</v>
      </c>
      <c r="AS2" s="73">
        <v>20</v>
      </c>
    </row>
    <row r="3" spans="1:45" s="75" customFormat="1" ht="40" customHeight="1" x14ac:dyDescent="0.3">
      <c r="B3" s="76"/>
      <c r="C3" s="77">
        <v>1994</v>
      </c>
      <c r="D3" s="77">
        <v>1995</v>
      </c>
      <c r="E3" s="77">
        <v>1996</v>
      </c>
      <c r="F3" s="77">
        <v>1997</v>
      </c>
      <c r="G3" s="77">
        <v>1998</v>
      </c>
      <c r="H3" s="77">
        <v>1999</v>
      </c>
      <c r="I3" s="77">
        <v>2000</v>
      </c>
      <c r="J3" s="77">
        <v>2001</v>
      </c>
      <c r="K3" s="77">
        <v>2002</v>
      </c>
      <c r="L3" s="77">
        <v>2003</v>
      </c>
      <c r="M3" s="77">
        <v>2004</v>
      </c>
      <c r="N3" s="77">
        <v>2005</v>
      </c>
      <c r="O3" s="77">
        <v>2006</v>
      </c>
      <c r="P3" s="77">
        <v>2007</v>
      </c>
      <c r="Q3" s="77">
        <v>2008</v>
      </c>
      <c r="R3" s="77">
        <v>2009</v>
      </c>
      <c r="S3" s="77">
        <v>2010</v>
      </c>
      <c r="T3" s="77">
        <v>2011</v>
      </c>
      <c r="U3" s="77">
        <v>2012</v>
      </c>
      <c r="V3" s="77">
        <v>2013</v>
      </c>
      <c r="W3" s="33"/>
      <c r="X3" s="33"/>
      <c r="Y3" s="78"/>
      <c r="Z3" s="77">
        <v>1994</v>
      </c>
      <c r="AA3" s="77">
        <v>1995</v>
      </c>
      <c r="AB3" s="77">
        <v>1996</v>
      </c>
      <c r="AC3" s="77">
        <v>1997</v>
      </c>
      <c r="AD3" s="77">
        <v>1998</v>
      </c>
      <c r="AE3" s="77">
        <v>1999</v>
      </c>
      <c r="AF3" s="77">
        <v>2000</v>
      </c>
      <c r="AG3" s="77">
        <v>2001</v>
      </c>
      <c r="AH3" s="77">
        <v>2002</v>
      </c>
      <c r="AI3" s="77">
        <v>2003</v>
      </c>
      <c r="AJ3" s="77">
        <v>2004</v>
      </c>
      <c r="AK3" s="77">
        <v>2005</v>
      </c>
      <c r="AL3" s="77">
        <v>2006</v>
      </c>
      <c r="AM3" s="77">
        <v>2007</v>
      </c>
      <c r="AN3" s="77">
        <v>2008</v>
      </c>
      <c r="AO3" s="77">
        <v>2009</v>
      </c>
      <c r="AP3" s="77">
        <v>2010</v>
      </c>
      <c r="AQ3" s="77">
        <v>2011</v>
      </c>
      <c r="AR3" s="77">
        <v>2012</v>
      </c>
      <c r="AS3" s="77">
        <v>2013</v>
      </c>
    </row>
    <row r="4" spans="1:45" s="81" customFormat="1" ht="13.5" customHeight="1" x14ac:dyDescent="0.3">
      <c r="A4" s="69">
        <v>1</v>
      </c>
      <c r="B4" s="78" t="s">
        <v>41</v>
      </c>
      <c r="C4" s="79">
        <v>136000</v>
      </c>
      <c r="D4" s="79">
        <v>134000</v>
      </c>
      <c r="E4" s="79">
        <v>134000</v>
      </c>
      <c r="F4" s="79">
        <v>145000</v>
      </c>
      <c r="G4" s="79">
        <v>162000</v>
      </c>
      <c r="H4" s="79">
        <v>185000</v>
      </c>
      <c r="I4" s="79">
        <v>205000</v>
      </c>
      <c r="J4" s="79">
        <v>248875</v>
      </c>
      <c r="K4" s="79">
        <v>285000</v>
      </c>
      <c r="L4" s="79">
        <v>322000</v>
      </c>
      <c r="M4" s="79">
        <v>335500</v>
      </c>
      <c r="N4" s="79">
        <v>345000</v>
      </c>
      <c r="O4" s="79">
        <v>369500</v>
      </c>
      <c r="P4" s="79">
        <v>410000</v>
      </c>
      <c r="Q4" s="79">
        <v>445000</v>
      </c>
      <c r="R4" s="79">
        <v>474000</v>
      </c>
      <c r="S4" s="79">
        <v>585000</v>
      </c>
      <c r="T4" s="79">
        <v>565000</v>
      </c>
      <c r="U4" s="79">
        <v>537400</v>
      </c>
      <c r="V4" s="79">
        <v>523500</v>
      </c>
      <c r="W4" s="33"/>
      <c r="X4" s="69">
        <v>1</v>
      </c>
      <c r="Y4" s="80" t="s">
        <v>41</v>
      </c>
      <c r="Z4" s="79">
        <v>116000</v>
      </c>
      <c r="AA4" s="79">
        <v>120000</v>
      </c>
      <c r="AB4" s="79">
        <v>118000</v>
      </c>
      <c r="AC4" s="79">
        <v>127000</v>
      </c>
      <c r="AD4" s="79">
        <v>140000</v>
      </c>
      <c r="AE4" s="79">
        <v>155000</v>
      </c>
      <c r="AF4" s="79">
        <v>180000</v>
      </c>
      <c r="AG4" s="79">
        <v>212000</v>
      </c>
      <c r="AH4" s="79">
        <v>249625</v>
      </c>
      <c r="AI4" s="79">
        <v>276750</v>
      </c>
      <c r="AJ4" s="79">
        <v>275000</v>
      </c>
      <c r="AK4" s="79">
        <v>285000</v>
      </c>
      <c r="AL4" s="79">
        <v>299000</v>
      </c>
      <c r="AM4" s="79">
        <v>340000</v>
      </c>
      <c r="AN4" s="79">
        <v>370000</v>
      </c>
      <c r="AO4" s="79">
        <v>410000</v>
      </c>
      <c r="AP4" s="79">
        <v>465000</v>
      </c>
      <c r="AQ4" s="79">
        <v>460000</v>
      </c>
      <c r="AR4" s="79">
        <v>440000</v>
      </c>
      <c r="AS4" s="79">
        <v>422500</v>
      </c>
    </row>
    <row r="5" spans="1:45" s="81" customFormat="1" ht="13.5" customHeight="1" x14ac:dyDescent="0.3">
      <c r="A5" s="70">
        <v>2</v>
      </c>
      <c r="B5" s="78" t="s">
        <v>45</v>
      </c>
      <c r="C5" s="79">
        <v>250000</v>
      </c>
      <c r="D5" s="79">
        <v>245000</v>
      </c>
      <c r="E5" s="79">
        <v>250000</v>
      </c>
      <c r="F5" s="79">
        <v>305000</v>
      </c>
      <c r="G5" s="79">
        <v>352000</v>
      </c>
      <c r="H5" s="79">
        <v>402500</v>
      </c>
      <c r="I5" s="79">
        <v>435000</v>
      </c>
      <c r="J5" s="79">
        <v>524000</v>
      </c>
      <c r="K5" s="79">
        <v>602000</v>
      </c>
      <c r="L5" s="79">
        <v>650000</v>
      </c>
      <c r="M5" s="79">
        <v>695000</v>
      </c>
      <c r="N5" s="79">
        <v>710000</v>
      </c>
      <c r="O5" s="79">
        <v>812500</v>
      </c>
      <c r="P5" s="79">
        <v>978569</v>
      </c>
      <c r="Q5" s="79">
        <v>1037500</v>
      </c>
      <c r="R5" s="79">
        <v>1065000</v>
      </c>
      <c r="S5" s="79">
        <v>1250000</v>
      </c>
      <c r="T5" s="79">
        <v>1170000</v>
      </c>
      <c r="U5" s="79">
        <v>1090000</v>
      </c>
      <c r="V5" s="79">
        <v>954000</v>
      </c>
      <c r="W5" s="33"/>
      <c r="X5" s="70">
        <v>2</v>
      </c>
      <c r="Y5" s="80" t="s">
        <v>45</v>
      </c>
      <c r="Z5" s="79">
        <v>152000</v>
      </c>
      <c r="AA5" s="79">
        <v>156750</v>
      </c>
      <c r="AB5" s="79">
        <v>150500</v>
      </c>
      <c r="AC5" s="79">
        <v>184250</v>
      </c>
      <c r="AD5" s="79">
        <v>200000</v>
      </c>
      <c r="AE5" s="79">
        <v>256000</v>
      </c>
      <c r="AF5" s="79">
        <v>265000</v>
      </c>
      <c r="AG5" s="79">
        <v>325000</v>
      </c>
      <c r="AH5" s="79">
        <v>355000</v>
      </c>
      <c r="AI5" s="79">
        <v>375217</v>
      </c>
      <c r="AJ5" s="79">
        <v>400000</v>
      </c>
      <c r="AK5" s="79">
        <v>415000</v>
      </c>
      <c r="AL5" s="79">
        <v>446000</v>
      </c>
      <c r="AM5" s="79">
        <v>515000</v>
      </c>
      <c r="AN5" s="79">
        <v>504000</v>
      </c>
      <c r="AO5" s="79">
        <v>552000</v>
      </c>
      <c r="AP5" s="79">
        <v>653750</v>
      </c>
      <c r="AQ5" s="79">
        <v>620000</v>
      </c>
      <c r="AR5" s="79">
        <v>630000</v>
      </c>
      <c r="AS5" s="79">
        <v>585000</v>
      </c>
    </row>
    <row r="6" spans="1:45" s="81" customFormat="1" ht="13.5" customHeight="1" x14ac:dyDescent="0.3">
      <c r="A6" s="69">
        <v>3</v>
      </c>
      <c r="B6" s="78" t="s">
        <v>47</v>
      </c>
      <c r="C6" s="79">
        <v>255000</v>
      </c>
      <c r="D6" s="79">
        <v>245000</v>
      </c>
      <c r="E6" s="79">
        <v>250000</v>
      </c>
      <c r="F6" s="79">
        <v>310000</v>
      </c>
      <c r="G6" s="79">
        <v>340000</v>
      </c>
      <c r="H6" s="79">
        <v>394000</v>
      </c>
      <c r="I6" s="79">
        <v>420000</v>
      </c>
      <c r="J6" s="79">
        <v>500000</v>
      </c>
      <c r="K6" s="79">
        <v>587000</v>
      </c>
      <c r="L6" s="79">
        <v>650000</v>
      </c>
      <c r="M6" s="79">
        <v>655000</v>
      </c>
      <c r="N6" s="79">
        <v>700000</v>
      </c>
      <c r="O6" s="79">
        <v>787000</v>
      </c>
      <c r="P6" s="79">
        <v>1040000</v>
      </c>
      <c r="Q6" s="79">
        <v>1025000</v>
      </c>
      <c r="R6" s="79">
        <v>1114000</v>
      </c>
      <c r="S6" s="79">
        <v>1320000</v>
      </c>
      <c r="T6" s="79">
        <v>1260000</v>
      </c>
      <c r="U6" s="79">
        <v>1200000</v>
      </c>
      <c r="V6" s="79">
        <v>1150000</v>
      </c>
      <c r="W6" s="33"/>
      <c r="X6" s="69">
        <v>3</v>
      </c>
      <c r="Y6" s="80" t="s">
        <v>47</v>
      </c>
      <c r="Z6" s="79">
        <v>145950</v>
      </c>
      <c r="AA6" s="79">
        <v>145000</v>
      </c>
      <c r="AB6" s="79">
        <v>135250</v>
      </c>
      <c r="AC6" s="79">
        <v>162000</v>
      </c>
      <c r="AD6" s="79">
        <v>180000</v>
      </c>
      <c r="AE6" s="79">
        <v>215000</v>
      </c>
      <c r="AF6" s="79">
        <v>237750</v>
      </c>
      <c r="AG6" s="79">
        <v>273750</v>
      </c>
      <c r="AH6" s="79">
        <v>310000</v>
      </c>
      <c r="AI6" s="79">
        <v>340000</v>
      </c>
      <c r="AJ6" s="79">
        <v>340500</v>
      </c>
      <c r="AK6" s="79">
        <v>340000</v>
      </c>
      <c r="AL6" s="79">
        <v>360750</v>
      </c>
      <c r="AM6" s="79">
        <v>460000</v>
      </c>
      <c r="AN6" s="79">
        <v>445000</v>
      </c>
      <c r="AO6" s="79">
        <v>485000</v>
      </c>
      <c r="AP6" s="79">
        <v>600000</v>
      </c>
      <c r="AQ6" s="79">
        <v>575000</v>
      </c>
      <c r="AR6" s="79">
        <v>551500</v>
      </c>
      <c r="AS6" s="79">
        <v>520500</v>
      </c>
    </row>
    <row r="7" spans="1:45" s="81" customFormat="1" ht="13.5" customHeight="1" x14ac:dyDescent="0.3">
      <c r="A7" s="69">
        <v>4</v>
      </c>
      <c r="B7" s="78" t="s">
        <v>85</v>
      </c>
      <c r="C7" s="79">
        <v>107500</v>
      </c>
      <c r="D7" s="79">
        <v>106000</v>
      </c>
      <c r="E7" s="79">
        <v>104000</v>
      </c>
      <c r="F7" s="79">
        <v>110000</v>
      </c>
      <c r="G7" s="79">
        <v>115000</v>
      </c>
      <c r="H7" s="79">
        <v>135000</v>
      </c>
      <c r="I7" s="79">
        <v>145000</v>
      </c>
      <c r="J7" s="79">
        <v>167500</v>
      </c>
      <c r="K7" s="79">
        <v>200000</v>
      </c>
      <c r="L7" s="79">
        <v>230000</v>
      </c>
      <c r="M7" s="79">
        <v>240000</v>
      </c>
      <c r="N7" s="79">
        <v>240000</v>
      </c>
      <c r="O7" s="79">
        <v>240126</v>
      </c>
      <c r="P7" s="79">
        <v>262000</v>
      </c>
      <c r="Q7" s="79">
        <v>300000</v>
      </c>
      <c r="R7" s="79">
        <v>335000</v>
      </c>
      <c r="S7" s="79">
        <v>399900</v>
      </c>
      <c r="T7" s="79">
        <v>399104</v>
      </c>
      <c r="U7" s="79">
        <v>375000</v>
      </c>
      <c r="V7" s="79">
        <v>360000</v>
      </c>
      <c r="W7" s="33"/>
      <c r="X7" s="69">
        <v>4</v>
      </c>
      <c r="Y7" s="80" t="s">
        <v>85</v>
      </c>
      <c r="Z7" s="79">
        <v>90000</v>
      </c>
      <c r="AA7" s="79">
        <v>87500</v>
      </c>
      <c r="AB7" s="79">
        <v>80000</v>
      </c>
      <c r="AC7" s="79">
        <v>95000</v>
      </c>
      <c r="AD7" s="79">
        <v>98000</v>
      </c>
      <c r="AE7" s="79">
        <v>114137</v>
      </c>
      <c r="AF7" s="79">
        <v>125000</v>
      </c>
      <c r="AG7" s="79">
        <v>160000</v>
      </c>
      <c r="AH7" s="79">
        <v>166500</v>
      </c>
      <c r="AI7" s="79">
        <v>197250</v>
      </c>
      <c r="AJ7" s="79">
        <v>200000</v>
      </c>
      <c r="AK7" s="79">
        <v>206000</v>
      </c>
      <c r="AL7" s="79">
        <v>205000</v>
      </c>
      <c r="AM7" s="79">
        <v>215000</v>
      </c>
      <c r="AN7" s="79">
        <v>237000</v>
      </c>
      <c r="AO7" s="79">
        <v>270000</v>
      </c>
      <c r="AP7" s="79">
        <v>309500</v>
      </c>
      <c r="AQ7" s="79">
        <v>315000</v>
      </c>
      <c r="AR7" s="79">
        <v>302000</v>
      </c>
      <c r="AS7" s="79">
        <v>303000</v>
      </c>
    </row>
    <row r="8" spans="1:45" s="81" customFormat="1" ht="13.5" customHeight="1" x14ac:dyDescent="0.3">
      <c r="A8" s="70">
        <v>5</v>
      </c>
      <c r="B8" s="78" t="s">
        <v>50</v>
      </c>
      <c r="C8" s="79">
        <v>105000</v>
      </c>
      <c r="D8" s="79">
        <v>106500</v>
      </c>
      <c r="E8" s="79">
        <v>105000</v>
      </c>
      <c r="F8" s="79">
        <v>110500</v>
      </c>
      <c r="G8" s="79">
        <v>115750</v>
      </c>
      <c r="H8" s="79">
        <v>127000</v>
      </c>
      <c r="I8" s="79">
        <v>133000</v>
      </c>
      <c r="J8" s="79">
        <v>164000</v>
      </c>
      <c r="K8" s="79">
        <v>189500</v>
      </c>
      <c r="L8" s="79">
        <v>215000</v>
      </c>
      <c r="M8" s="79">
        <v>240000</v>
      </c>
      <c r="N8" s="79">
        <v>248000</v>
      </c>
      <c r="O8" s="79">
        <v>260825</v>
      </c>
      <c r="P8" s="79">
        <v>275000</v>
      </c>
      <c r="Q8" s="79">
        <v>286000</v>
      </c>
      <c r="R8" s="79">
        <v>313297</v>
      </c>
      <c r="S8" s="79">
        <v>345000</v>
      </c>
      <c r="T8" s="79">
        <v>350000</v>
      </c>
      <c r="U8" s="79">
        <v>347000</v>
      </c>
      <c r="V8" s="79">
        <v>333750</v>
      </c>
      <c r="W8" s="33"/>
      <c r="X8" s="70">
        <v>5</v>
      </c>
      <c r="Y8" s="80" t="s">
        <v>50</v>
      </c>
      <c r="Z8" s="79">
        <v>82800</v>
      </c>
      <c r="AA8" s="79">
        <v>78475</v>
      </c>
      <c r="AB8" s="79">
        <v>83950</v>
      </c>
      <c r="AC8" s="79">
        <v>80437</v>
      </c>
      <c r="AD8" s="79">
        <v>86750</v>
      </c>
      <c r="AE8" s="79">
        <v>94000</v>
      </c>
      <c r="AF8" s="79">
        <v>100000</v>
      </c>
      <c r="AG8" s="79">
        <v>126000</v>
      </c>
      <c r="AH8" s="79">
        <v>150000</v>
      </c>
      <c r="AI8" s="79">
        <v>172000</v>
      </c>
      <c r="AJ8" s="79">
        <v>200000</v>
      </c>
      <c r="AK8" s="79">
        <v>210000</v>
      </c>
      <c r="AL8" s="79">
        <v>220000</v>
      </c>
      <c r="AM8" s="79">
        <v>218500</v>
      </c>
      <c r="AN8" s="79">
        <v>235000</v>
      </c>
      <c r="AO8" s="79">
        <v>240750</v>
      </c>
      <c r="AP8" s="79">
        <v>270000</v>
      </c>
      <c r="AQ8" s="79">
        <v>275000</v>
      </c>
      <c r="AR8" s="79">
        <v>266500</v>
      </c>
      <c r="AS8" s="79">
        <v>267500</v>
      </c>
    </row>
    <row r="9" spans="1:45" s="81" customFormat="1" ht="13.5" customHeight="1" x14ac:dyDescent="0.3">
      <c r="A9" s="69">
        <v>6</v>
      </c>
      <c r="B9" s="78" t="s">
        <v>53</v>
      </c>
      <c r="C9" s="79">
        <v>108000</v>
      </c>
      <c r="D9" s="79">
        <v>108060</v>
      </c>
      <c r="E9" s="79">
        <v>105000</v>
      </c>
      <c r="F9" s="79">
        <v>110000</v>
      </c>
      <c r="G9" s="79">
        <v>115000</v>
      </c>
      <c r="H9" s="79">
        <v>130000</v>
      </c>
      <c r="I9" s="79">
        <v>145000</v>
      </c>
      <c r="J9" s="79">
        <v>163500</v>
      </c>
      <c r="K9" s="79">
        <v>189000</v>
      </c>
      <c r="L9" s="79">
        <v>220150</v>
      </c>
      <c r="M9" s="79">
        <v>240000</v>
      </c>
      <c r="N9" s="79">
        <v>250000</v>
      </c>
      <c r="O9" s="79">
        <v>260000</v>
      </c>
      <c r="P9" s="79">
        <v>280000</v>
      </c>
      <c r="Q9" s="79">
        <v>305000</v>
      </c>
      <c r="R9" s="79">
        <v>332100</v>
      </c>
      <c r="S9" s="79">
        <v>375000</v>
      </c>
      <c r="T9" s="79">
        <v>375000</v>
      </c>
      <c r="U9" s="79">
        <v>375000</v>
      </c>
      <c r="V9" s="79">
        <v>369000</v>
      </c>
      <c r="W9" s="33"/>
      <c r="X9" s="69">
        <v>6</v>
      </c>
      <c r="Y9" s="80" t="s">
        <v>53</v>
      </c>
      <c r="Z9" s="79">
        <v>88500</v>
      </c>
      <c r="AA9" s="79">
        <v>87975</v>
      </c>
      <c r="AB9" s="79">
        <v>86000</v>
      </c>
      <c r="AC9" s="79">
        <v>92000</v>
      </c>
      <c r="AD9" s="79">
        <v>95000</v>
      </c>
      <c r="AE9" s="79">
        <v>106000</v>
      </c>
      <c r="AF9" s="79">
        <v>126000</v>
      </c>
      <c r="AG9" s="79">
        <v>135000</v>
      </c>
      <c r="AH9" s="79">
        <v>163500</v>
      </c>
      <c r="AI9" s="79">
        <v>185500</v>
      </c>
      <c r="AJ9" s="79">
        <v>205000</v>
      </c>
      <c r="AK9" s="79">
        <v>216000</v>
      </c>
      <c r="AL9" s="79">
        <v>227600</v>
      </c>
      <c r="AM9" s="79">
        <v>231000</v>
      </c>
      <c r="AN9" s="79">
        <v>249000</v>
      </c>
      <c r="AO9" s="79">
        <v>282000</v>
      </c>
      <c r="AP9" s="79">
        <v>301750</v>
      </c>
      <c r="AQ9" s="79">
        <v>312000</v>
      </c>
      <c r="AR9" s="79">
        <v>300000</v>
      </c>
      <c r="AS9" s="79">
        <v>283500</v>
      </c>
    </row>
    <row r="10" spans="1:45" s="81" customFormat="1" ht="13.5" customHeight="1" x14ac:dyDescent="0.3">
      <c r="A10" s="70">
        <v>7</v>
      </c>
      <c r="B10" s="82" t="s">
        <v>55</v>
      </c>
      <c r="C10" s="79">
        <v>123000</v>
      </c>
      <c r="D10" s="79">
        <v>120000</v>
      </c>
      <c r="E10" s="79">
        <v>122000</v>
      </c>
      <c r="F10" s="79">
        <v>140000</v>
      </c>
      <c r="G10" s="79">
        <v>160000</v>
      </c>
      <c r="H10" s="79">
        <v>190000</v>
      </c>
      <c r="I10" s="79">
        <v>211000</v>
      </c>
      <c r="J10" s="79">
        <v>255000</v>
      </c>
      <c r="K10" s="79">
        <v>298000</v>
      </c>
      <c r="L10" s="79">
        <v>328750</v>
      </c>
      <c r="M10" s="79">
        <v>337000</v>
      </c>
      <c r="N10" s="79">
        <v>350000</v>
      </c>
      <c r="O10" s="79">
        <v>380000</v>
      </c>
      <c r="P10" s="79">
        <v>450000</v>
      </c>
      <c r="Q10" s="79">
        <v>480500</v>
      </c>
      <c r="R10" s="79">
        <v>523000</v>
      </c>
      <c r="S10" s="79">
        <v>620000</v>
      </c>
      <c r="T10" s="79">
        <v>627500</v>
      </c>
      <c r="U10" s="79">
        <v>600000</v>
      </c>
      <c r="V10" s="79">
        <v>534500</v>
      </c>
      <c r="W10" s="33"/>
      <c r="X10" s="70">
        <v>7</v>
      </c>
      <c r="Y10" s="80" t="s">
        <v>55</v>
      </c>
      <c r="Z10" s="79">
        <v>85000</v>
      </c>
      <c r="AA10" s="79">
        <v>85000</v>
      </c>
      <c r="AB10" s="79">
        <v>85000</v>
      </c>
      <c r="AC10" s="79">
        <v>86000</v>
      </c>
      <c r="AD10" s="79">
        <v>104000</v>
      </c>
      <c r="AE10" s="79">
        <v>125000</v>
      </c>
      <c r="AF10" s="79">
        <v>135000</v>
      </c>
      <c r="AG10" s="79">
        <v>174000</v>
      </c>
      <c r="AH10" s="79">
        <v>205000</v>
      </c>
      <c r="AI10" s="79">
        <v>235000</v>
      </c>
      <c r="AJ10" s="79">
        <v>240000</v>
      </c>
      <c r="AK10" s="79">
        <v>245000</v>
      </c>
      <c r="AL10" s="79">
        <v>258000</v>
      </c>
      <c r="AM10" s="79">
        <v>300000</v>
      </c>
      <c r="AN10" s="79">
        <v>315000</v>
      </c>
      <c r="AO10" s="79">
        <v>360000</v>
      </c>
      <c r="AP10" s="79">
        <v>400000</v>
      </c>
      <c r="AQ10" s="79">
        <v>390000</v>
      </c>
      <c r="AR10" s="79">
        <v>375000</v>
      </c>
      <c r="AS10" s="79">
        <v>351000</v>
      </c>
    </row>
    <row r="11" spans="1:45" s="81" customFormat="1" ht="13.5" customHeight="1" x14ac:dyDescent="0.3">
      <c r="A11" s="69">
        <v>8</v>
      </c>
      <c r="B11" s="82" t="s">
        <v>57</v>
      </c>
      <c r="C11" s="79">
        <v>99000</v>
      </c>
      <c r="D11" s="79">
        <v>98000</v>
      </c>
      <c r="E11" s="79">
        <v>95000</v>
      </c>
      <c r="F11" s="79">
        <v>100000</v>
      </c>
      <c r="G11" s="79">
        <v>110000</v>
      </c>
      <c r="H11" s="79">
        <v>123000</v>
      </c>
      <c r="I11" s="79">
        <v>135000</v>
      </c>
      <c r="J11" s="79">
        <v>155000</v>
      </c>
      <c r="K11" s="79">
        <v>185000</v>
      </c>
      <c r="L11" s="79">
        <v>226000</v>
      </c>
      <c r="M11" s="79">
        <v>242000</v>
      </c>
      <c r="N11" s="79">
        <v>250000</v>
      </c>
      <c r="O11" s="79">
        <v>262000</v>
      </c>
      <c r="P11" s="79">
        <v>289950</v>
      </c>
      <c r="Q11" s="79">
        <v>311000</v>
      </c>
      <c r="R11" s="79">
        <v>330000</v>
      </c>
      <c r="S11" s="79">
        <v>375000</v>
      </c>
      <c r="T11" s="79">
        <v>377000</v>
      </c>
      <c r="U11" s="79">
        <v>365000</v>
      </c>
      <c r="V11" s="79">
        <v>360000</v>
      </c>
      <c r="W11" s="33"/>
      <c r="X11" s="69">
        <v>8</v>
      </c>
      <c r="Y11" s="80" t="s">
        <v>57</v>
      </c>
      <c r="Z11" s="79">
        <v>82725</v>
      </c>
      <c r="AA11" s="79">
        <v>79950</v>
      </c>
      <c r="AB11" s="79">
        <v>75500</v>
      </c>
      <c r="AC11" s="79">
        <v>79000</v>
      </c>
      <c r="AD11" s="79">
        <v>82500</v>
      </c>
      <c r="AE11" s="79">
        <v>93000</v>
      </c>
      <c r="AF11" s="79">
        <v>105000</v>
      </c>
      <c r="AG11" s="79">
        <v>124475</v>
      </c>
      <c r="AH11" s="79">
        <v>150000</v>
      </c>
      <c r="AI11" s="79">
        <v>185000</v>
      </c>
      <c r="AJ11" s="79">
        <v>199250</v>
      </c>
      <c r="AK11" s="79">
        <v>214000</v>
      </c>
      <c r="AL11" s="79">
        <v>220000</v>
      </c>
      <c r="AM11" s="79">
        <v>235000</v>
      </c>
      <c r="AN11" s="79">
        <v>250000</v>
      </c>
      <c r="AO11" s="79">
        <v>265000</v>
      </c>
      <c r="AP11" s="79">
        <v>300000</v>
      </c>
      <c r="AQ11" s="79">
        <v>310000</v>
      </c>
      <c r="AR11" s="79">
        <v>290001</v>
      </c>
      <c r="AS11" s="79">
        <v>294153</v>
      </c>
    </row>
    <row r="12" spans="1:45" s="81" customFormat="1" ht="13.5" customHeight="1" x14ac:dyDescent="0.3">
      <c r="A12" s="69">
        <v>9</v>
      </c>
      <c r="B12" s="82" t="s">
        <v>58</v>
      </c>
      <c r="C12" s="79">
        <v>178000</v>
      </c>
      <c r="D12" s="79">
        <v>172175</v>
      </c>
      <c r="E12" s="79">
        <v>177375</v>
      </c>
      <c r="F12" s="79">
        <v>216375</v>
      </c>
      <c r="G12" s="79">
        <v>247750</v>
      </c>
      <c r="H12" s="79">
        <v>281150</v>
      </c>
      <c r="I12" s="79">
        <v>318000</v>
      </c>
      <c r="J12" s="79">
        <v>372000</v>
      </c>
      <c r="K12" s="79">
        <v>430000</v>
      </c>
      <c r="L12" s="79">
        <v>466000</v>
      </c>
      <c r="M12" s="79">
        <v>487000</v>
      </c>
      <c r="N12" s="79">
        <v>510000</v>
      </c>
      <c r="O12" s="79">
        <v>575000</v>
      </c>
      <c r="P12" s="79">
        <v>746250</v>
      </c>
      <c r="Q12" s="79">
        <v>742000</v>
      </c>
      <c r="R12" s="79">
        <v>776000</v>
      </c>
      <c r="S12" s="79">
        <v>905000</v>
      </c>
      <c r="T12" s="79">
        <v>860000</v>
      </c>
      <c r="U12" s="79">
        <v>820000</v>
      </c>
      <c r="V12" s="79">
        <v>800000</v>
      </c>
      <c r="W12" s="33"/>
      <c r="X12" s="69">
        <v>9</v>
      </c>
      <c r="Y12" s="80" t="s">
        <v>58</v>
      </c>
      <c r="Z12" s="79">
        <v>124500</v>
      </c>
      <c r="AA12" s="79">
        <v>122500</v>
      </c>
      <c r="AB12" s="79">
        <v>123500</v>
      </c>
      <c r="AC12" s="79">
        <v>137000</v>
      </c>
      <c r="AD12" s="79">
        <v>153350</v>
      </c>
      <c r="AE12" s="79">
        <v>173000</v>
      </c>
      <c r="AF12" s="79">
        <v>193000</v>
      </c>
      <c r="AG12" s="79">
        <v>246000</v>
      </c>
      <c r="AH12" s="79">
        <v>279250</v>
      </c>
      <c r="AI12" s="79">
        <v>311750</v>
      </c>
      <c r="AJ12" s="79">
        <v>310000</v>
      </c>
      <c r="AK12" s="79">
        <v>315000</v>
      </c>
      <c r="AL12" s="79">
        <v>350100</v>
      </c>
      <c r="AM12" s="79">
        <v>381000</v>
      </c>
      <c r="AN12" s="79">
        <v>420000</v>
      </c>
      <c r="AO12" s="79">
        <v>460000</v>
      </c>
      <c r="AP12" s="79">
        <v>533000</v>
      </c>
      <c r="AQ12" s="79">
        <v>525000</v>
      </c>
      <c r="AR12" s="79">
        <v>499250</v>
      </c>
      <c r="AS12" s="79">
        <v>450000</v>
      </c>
    </row>
    <row r="13" spans="1:45" s="81" customFormat="1" ht="13.5" customHeight="1" x14ac:dyDescent="0.3">
      <c r="A13" s="70">
        <v>10</v>
      </c>
      <c r="B13" s="78" t="s">
        <v>60</v>
      </c>
      <c r="C13" s="79">
        <v>98000</v>
      </c>
      <c r="D13" s="79">
        <v>95000</v>
      </c>
      <c r="E13" s="79">
        <v>95000</v>
      </c>
      <c r="F13" s="79">
        <v>103000</v>
      </c>
      <c r="G13" s="79">
        <v>110000</v>
      </c>
      <c r="H13" s="79">
        <v>122500</v>
      </c>
      <c r="I13" s="79">
        <v>132000</v>
      </c>
      <c r="J13" s="79">
        <v>152000</v>
      </c>
      <c r="K13" s="79">
        <v>185000</v>
      </c>
      <c r="L13" s="79">
        <v>223000</v>
      </c>
      <c r="M13" s="79">
        <v>240000</v>
      </c>
      <c r="N13" s="79">
        <v>248750</v>
      </c>
      <c r="O13" s="79">
        <v>262000</v>
      </c>
      <c r="P13" s="79">
        <v>290000</v>
      </c>
      <c r="Q13" s="79">
        <v>335000</v>
      </c>
      <c r="R13" s="79">
        <v>360000</v>
      </c>
      <c r="S13" s="79">
        <v>425000</v>
      </c>
      <c r="T13" s="79">
        <v>420000</v>
      </c>
      <c r="U13" s="79">
        <v>396650</v>
      </c>
      <c r="V13" s="79">
        <v>380000</v>
      </c>
      <c r="W13" s="33"/>
      <c r="X13" s="70">
        <v>10</v>
      </c>
      <c r="Y13" s="80" t="s">
        <v>60</v>
      </c>
      <c r="Z13" s="79">
        <v>74850</v>
      </c>
      <c r="AA13" s="79">
        <v>75250</v>
      </c>
      <c r="AB13" s="79">
        <v>75500</v>
      </c>
      <c r="AC13" s="79">
        <v>74000</v>
      </c>
      <c r="AD13" s="79">
        <v>80500</v>
      </c>
      <c r="AE13" s="79">
        <v>87000</v>
      </c>
      <c r="AF13" s="79">
        <v>95000</v>
      </c>
      <c r="AG13" s="79">
        <v>113500</v>
      </c>
      <c r="AH13" s="79">
        <v>139000</v>
      </c>
      <c r="AI13" s="79">
        <v>165000</v>
      </c>
      <c r="AJ13" s="79">
        <v>180000</v>
      </c>
      <c r="AK13" s="79">
        <v>185000</v>
      </c>
      <c r="AL13" s="79">
        <v>200000</v>
      </c>
      <c r="AM13" s="79">
        <v>225000</v>
      </c>
      <c r="AN13" s="79">
        <v>250000</v>
      </c>
      <c r="AO13" s="79">
        <v>285000</v>
      </c>
      <c r="AP13" s="79">
        <v>315000</v>
      </c>
      <c r="AQ13" s="79">
        <v>312000</v>
      </c>
      <c r="AR13" s="79">
        <v>305000</v>
      </c>
      <c r="AS13" s="79">
        <v>298500</v>
      </c>
    </row>
    <row r="14" spans="1:45" s="81" customFormat="1" ht="13.5" customHeight="1" x14ac:dyDescent="0.3">
      <c r="A14" s="69">
        <v>11</v>
      </c>
      <c r="B14" s="78" t="s">
        <v>59</v>
      </c>
      <c r="C14" s="79">
        <v>110000</v>
      </c>
      <c r="D14" s="79">
        <v>112500</v>
      </c>
      <c r="E14" s="79">
        <v>118000</v>
      </c>
      <c r="F14" s="79">
        <v>130000</v>
      </c>
      <c r="G14" s="79">
        <v>150000</v>
      </c>
      <c r="H14" s="79">
        <v>172000</v>
      </c>
      <c r="I14" s="79">
        <v>190500</v>
      </c>
      <c r="J14" s="79">
        <v>226250</v>
      </c>
      <c r="K14" s="79">
        <v>270000</v>
      </c>
      <c r="L14" s="79">
        <v>300000</v>
      </c>
      <c r="M14" s="79">
        <v>307500</v>
      </c>
      <c r="N14" s="79">
        <v>309000</v>
      </c>
      <c r="O14" s="79">
        <v>335000</v>
      </c>
      <c r="P14" s="79">
        <v>390000</v>
      </c>
      <c r="Q14" s="79">
        <v>415000</v>
      </c>
      <c r="R14" s="79">
        <v>434500</v>
      </c>
      <c r="S14" s="79">
        <v>531500</v>
      </c>
      <c r="T14" s="79">
        <v>545000</v>
      </c>
      <c r="U14" s="79">
        <v>516000</v>
      </c>
      <c r="V14" s="79">
        <v>512850</v>
      </c>
      <c r="W14" s="33"/>
      <c r="X14" s="69">
        <v>11</v>
      </c>
      <c r="Y14" s="80" t="s">
        <v>59</v>
      </c>
      <c r="Z14" s="79">
        <v>98500</v>
      </c>
      <c r="AA14" s="79">
        <v>93000</v>
      </c>
      <c r="AB14" s="79">
        <v>97750</v>
      </c>
      <c r="AC14" s="79">
        <v>108000</v>
      </c>
      <c r="AD14" s="79">
        <v>119700</v>
      </c>
      <c r="AE14" s="79">
        <v>135000</v>
      </c>
      <c r="AF14" s="79">
        <v>150000</v>
      </c>
      <c r="AG14" s="79">
        <v>180500</v>
      </c>
      <c r="AH14" s="79">
        <v>218000</v>
      </c>
      <c r="AI14" s="79">
        <v>235000</v>
      </c>
      <c r="AJ14" s="79">
        <v>238500</v>
      </c>
      <c r="AK14" s="79">
        <v>245000</v>
      </c>
      <c r="AL14" s="79">
        <v>285000</v>
      </c>
      <c r="AM14" s="79">
        <v>295000</v>
      </c>
      <c r="AN14" s="79">
        <v>315000</v>
      </c>
      <c r="AO14" s="79">
        <v>365000</v>
      </c>
      <c r="AP14" s="79">
        <v>401500</v>
      </c>
      <c r="AQ14" s="79">
        <v>411250</v>
      </c>
      <c r="AR14" s="79">
        <v>405000</v>
      </c>
      <c r="AS14" s="79">
        <v>410000</v>
      </c>
    </row>
    <row r="15" spans="1:45" s="81" customFormat="1" ht="13.5" customHeight="1" x14ac:dyDescent="0.3">
      <c r="A15" s="70">
        <v>12</v>
      </c>
      <c r="B15" s="78" t="s">
        <v>62</v>
      </c>
      <c r="C15" s="79">
        <v>107000</v>
      </c>
      <c r="D15" s="79">
        <v>105000</v>
      </c>
      <c r="E15" s="79">
        <v>105000</v>
      </c>
      <c r="F15" s="79">
        <v>106500</v>
      </c>
      <c r="G15" s="79">
        <v>115000</v>
      </c>
      <c r="H15" s="79">
        <v>134000</v>
      </c>
      <c r="I15" s="79">
        <v>145000</v>
      </c>
      <c r="J15" s="79">
        <v>167000</v>
      </c>
      <c r="K15" s="79">
        <v>193000</v>
      </c>
      <c r="L15" s="79">
        <v>225000</v>
      </c>
      <c r="M15" s="79">
        <v>243000</v>
      </c>
      <c r="N15" s="79">
        <v>245000</v>
      </c>
      <c r="O15" s="79">
        <v>250000</v>
      </c>
      <c r="P15" s="79">
        <v>260000</v>
      </c>
      <c r="Q15" s="79">
        <v>280000</v>
      </c>
      <c r="R15" s="79">
        <v>325000</v>
      </c>
      <c r="S15" s="79">
        <v>370000</v>
      </c>
      <c r="T15" s="79">
        <v>360000</v>
      </c>
      <c r="U15" s="79">
        <v>350000</v>
      </c>
      <c r="V15" s="79">
        <v>347000</v>
      </c>
      <c r="W15" s="33"/>
      <c r="X15" s="70">
        <v>12</v>
      </c>
      <c r="Y15" s="80" t="s">
        <v>62</v>
      </c>
      <c r="Z15" s="79">
        <v>95000</v>
      </c>
      <c r="AA15" s="79">
        <v>95000</v>
      </c>
      <c r="AB15" s="79">
        <v>95050</v>
      </c>
      <c r="AC15" s="79">
        <v>100000</v>
      </c>
      <c r="AD15" s="79">
        <v>105000</v>
      </c>
      <c r="AE15" s="79">
        <v>112000</v>
      </c>
      <c r="AF15" s="79">
        <v>128000</v>
      </c>
      <c r="AG15" s="79">
        <v>155000</v>
      </c>
      <c r="AH15" s="79">
        <v>177000</v>
      </c>
      <c r="AI15" s="79">
        <v>200000</v>
      </c>
      <c r="AJ15" s="79">
        <v>220000</v>
      </c>
      <c r="AK15" s="79">
        <v>222000</v>
      </c>
      <c r="AL15" s="79">
        <v>232000</v>
      </c>
      <c r="AM15" s="79">
        <v>227350</v>
      </c>
      <c r="AN15" s="79">
        <v>252500</v>
      </c>
      <c r="AO15" s="79">
        <v>273750</v>
      </c>
      <c r="AP15" s="79">
        <v>320000</v>
      </c>
      <c r="AQ15" s="79">
        <v>320250</v>
      </c>
      <c r="AR15" s="79">
        <v>310000</v>
      </c>
      <c r="AS15" s="79">
        <v>297000</v>
      </c>
    </row>
    <row r="16" spans="1:45" s="81" customFormat="1" x14ac:dyDescent="0.3">
      <c r="A16" s="69">
        <v>13</v>
      </c>
      <c r="B16" s="78" t="s">
        <v>63</v>
      </c>
      <c r="C16" s="79">
        <v>133000</v>
      </c>
      <c r="D16" s="79">
        <v>129000</v>
      </c>
      <c r="E16" s="79">
        <v>131000</v>
      </c>
      <c r="F16" s="79">
        <v>145500</v>
      </c>
      <c r="G16" s="79">
        <v>164000</v>
      </c>
      <c r="H16" s="79">
        <v>190450</v>
      </c>
      <c r="I16" s="79">
        <v>220000</v>
      </c>
      <c r="J16" s="79">
        <v>255000</v>
      </c>
      <c r="K16" s="79">
        <v>305000</v>
      </c>
      <c r="L16" s="79">
        <v>350500</v>
      </c>
      <c r="M16" s="79">
        <v>355000</v>
      </c>
      <c r="N16" s="79">
        <v>365510</v>
      </c>
      <c r="O16" s="79">
        <v>400000</v>
      </c>
      <c r="P16" s="79">
        <v>462000</v>
      </c>
      <c r="Q16" s="79">
        <v>499900</v>
      </c>
      <c r="R16" s="79">
        <v>518250</v>
      </c>
      <c r="S16" s="79">
        <v>615000</v>
      </c>
      <c r="T16" s="79">
        <v>585000</v>
      </c>
      <c r="U16" s="79">
        <v>579000</v>
      </c>
      <c r="V16" s="79">
        <v>561000</v>
      </c>
      <c r="W16" s="33"/>
      <c r="X16" s="69">
        <v>13</v>
      </c>
      <c r="Y16" s="80" t="s">
        <v>63</v>
      </c>
      <c r="Z16" s="79">
        <v>100000</v>
      </c>
      <c r="AA16" s="79">
        <v>105000</v>
      </c>
      <c r="AB16" s="79">
        <v>99725</v>
      </c>
      <c r="AC16" s="79">
        <v>105000</v>
      </c>
      <c r="AD16" s="79">
        <v>122500</v>
      </c>
      <c r="AE16" s="79">
        <v>142000</v>
      </c>
      <c r="AF16" s="79">
        <v>158500</v>
      </c>
      <c r="AG16" s="79">
        <v>190000</v>
      </c>
      <c r="AH16" s="79">
        <v>232500</v>
      </c>
      <c r="AI16" s="79">
        <v>252000</v>
      </c>
      <c r="AJ16" s="79">
        <v>258000</v>
      </c>
      <c r="AK16" s="79">
        <v>267000</v>
      </c>
      <c r="AL16" s="79">
        <v>280000</v>
      </c>
      <c r="AM16" s="79">
        <v>332000</v>
      </c>
      <c r="AN16" s="79">
        <v>347000</v>
      </c>
      <c r="AO16" s="79">
        <v>380000</v>
      </c>
      <c r="AP16" s="79">
        <v>443000</v>
      </c>
      <c r="AQ16" s="79">
        <v>420000</v>
      </c>
      <c r="AR16" s="79">
        <v>415000</v>
      </c>
      <c r="AS16" s="79">
        <v>415250</v>
      </c>
    </row>
    <row r="17" spans="1:45" s="81" customFormat="1" ht="13.5" customHeight="1" x14ac:dyDescent="0.3">
      <c r="A17" s="69">
        <v>14</v>
      </c>
      <c r="B17" s="78" t="s">
        <v>64</v>
      </c>
      <c r="C17" s="79">
        <v>123000</v>
      </c>
      <c r="D17" s="79">
        <v>120000</v>
      </c>
      <c r="E17" s="79">
        <v>118000</v>
      </c>
      <c r="F17" s="79">
        <v>125000</v>
      </c>
      <c r="G17" s="79">
        <v>135000</v>
      </c>
      <c r="H17" s="79">
        <v>150000</v>
      </c>
      <c r="I17" s="79">
        <v>165000</v>
      </c>
      <c r="J17" s="79">
        <v>194000</v>
      </c>
      <c r="K17" s="79">
        <v>235000</v>
      </c>
      <c r="L17" s="79">
        <v>270000</v>
      </c>
      <c r="M17" s="79">
        <v>282500</v>
      </c>
      <c r="N17" s="79">
        <v>298975</v>
      </c>
      <c r="O17" s="79">
        <v>311575</v>
      </c>
      <c r="P17" s="79">
        <v>358500</v>
      </c>
      <c r="Q17" s="79">
        <v>380500</v>
      </c>
      <c r="R17" s="79">
        <v>416000</v>
      </c>
      <c r="S17" s="79">
        <v>490375</v>
      </c>
      <c r="T17" s="79">
        <v>478500</v>
      </c>
      <c r="U17" s="79">
        <v>470000</v>
      </c>
      <c r="V17" s="79">
        <v>455000</v>
      </c>
      <c r="W17" s="33"/>
      <c r="X17" s="69">
        <v>14</v>
      </c>
      <c r="Y17" s="80" t="s">
        <v>64</v>
      </c>
      <c r="Z17" s="79">
        <v>100000</v>
      </c>
      <c r="AA17" s="79">
        <v>100500</v>
      </c>
      <c r="AB17" s="79">
        <v>100000</v>
      </c>
      <c r="AC17" s="79">
        <v>109000</v>
      </c>
      <c r="AD17" s="79">
        <v>115250</v>
      </c>
      <c r="AE17" s="79">
        <v>129000</v>
      </c>
      <c r="AF17" s="79">
        <v>139975</v>
      </c>
      <c r="AG17" s="79">
        <v>171000</v>
      </c>
      <c r="AH17" s="79">
        <v>198000</v>
      </c>
      <c r="AI17" s="79">
        <v>222600</v>
      </c>
      <c r="AJ17" s="79">
        <v>240000</v>
      </c>
      <c r="AK17" s="79">
        <v>251000</v>
      </c>
      <c r="AL17" s="79">
        <v>260000</v>
      </c>
      <c r="AM17" s="79">
        <v>283000</v>
      </c>
      <c r="AN17" s="79">
        <v>316000</v>
      </c>
      <c r="AO17" s="79">
        <v>348000</v>
      </c>
      <c r="AP17" s="79">
        <v>380510</v>
      </c>
      <c r="AQ17" s="79">
        <v>373000</v>
      </c>
      <c r="AR17" s="79">
        <v>370650</v>
      </c>
      <c r="AS17" s="79">
        <v>375000</v>
      </c>
    </row>
    <row r="18" spans="1:45" s="81" customFormat="1" ht="13.5" customHeight="1" x14ac:dyDescent="0.3">
      <c r="A18" s="70">
        <v>15</v>
      </c>
      <c r="B18" s="78" t="s">
        <v>297</v>
      </c>
      <c r="C18" s="79">
        <v>181000</v>
      </c>
      <c r="D18" s="79">
        <v>179000</v>
      </c>
      <c r="E18" s="79">
        <v>180000</v>
      </c>
      <c r="F18" s="79">
        <v>191500</v>
      </c>
      <c r="G18" s="79">
        <v>220000</v>
      </c>
      <c r="H18" s="79">
        <v>257500</v>
      </c>
      <c r="I18" s="79">
        <v>274000</v>
      </c>
      <c r="J18" s="79">
        <v>331500</v>
      </c>
      <c r="K18" s="79">
        <v>372250</v>
      </c>
      <c r="L18" s="79">
        <v>430000</v>
      </c>
      <c r="M18" s="79">
        <v>435000</v>
      </c>
      <c r="N18" s="79">
        <v>445350</v>
      </c>
      <c r="O18" s="79">
        <v>486750</v>
      </c>
      <c r="P18" s="79">
        <v>590000</v>
      </c>
      <c r="Q18" s="79">
        <v>620000</v>
      </c>
      <c r="R18" s="79">
        <v>655000</v>
      </c>
      <c r="S18" s="79">
        <v>750000</v>
      </c>
      <c r="T18" s="79">
        <v>737500</v>
      </c>
      <c r="U18" s="79">
        <v>702002</v>
      </c>
      <c r="V18" s="79">
        <v>695000</v>
      </c>
      <c r="W18" s="33"/>
      <c r="X18" s="70">
        <v>15</v>
      </c>
      <c r="Y18" s="80" t="s">
        <v>297</v>
      </c>
      <c r="Z18" s="79">
        <v>144000</v>
      </c>
      <c r="AA18" s="79">
        <v>145500</v>
      </c>
      <c r="AB18" s="79">
        <v>140000</v>
      </c>
      <c r="AC18" s="79">
        <v>152875</v>
      </c>
      <c r="AD18" s="79">
        <v>158250</v>
      </c>
      <c r="AE18" s="79">
        <v>200000</v>
      </c>
      <c r="AF18" s="79">
        <v>206000</v>
      </c>
      <c r="AG18" s="79">
        <v>257500</v>
      </c>
      <c r="AH18" s="79">
        <v>309000</v>
      </c>
      <c r="AI18" s="79">
        <v>345000</v>
      </c>
      <c r="AJ18" s="79">
        <v>325000</v>
      </c>
      <c r="AK18" s="79">
        <v>361000</v>
      </c>
      <c r="AL18" s="79">
        <v>360000</v>
      </c>
      <c r="AM18" s="79">
        <v>427000</v>
      </c>
      <c r="AN18" s="79">
        <v>440000</v>
      </c>
      <c r="AO18" s="79">
        <v>480750</v>
      </c>
      <c r="AP18" s="79">
        <v>530000</v>
      </c>
      <c r="AQ18" s="79">
        <v>530000</v>
      </c>
      <c r="AR18" s="79">
        <v>520000</v>
      </c>
      <c r="AS18" s="79">
        <v>535000</v>
      </c>
    </row>
    <row r="19" spans="1:45" s="81" customFormat="1" ht="13.5" customHeight="1" x14ac:dyDescent="0.3">
      <c r="A19" s="69">
        <v>16</v>
      </c>
      <c r="B19" s="78" t="s">
        <v>66</v>
      </c>
      <c r="C19" s="79">
        <v>95000</v>
      </c>
      <c r="D19" s="79">
        <v>100000</v>
      </c>
      <c r="E19" s="79">
        <v>105000</v>
      </c>
      <c r="F19" s="79">
        <v>125000</v>
      </c>
      <c r="G19" s="79">
        <v>143750</v>
      </c>
      <c r="H19" s="79">
        <v>170500</v>
      </c>
      <c r="I19" s="79">
        <v>190000</v>
      </c>
      <c r="J19" s="79">
        <v>239750</v>
      </c>
      <c r="K19" s="79">
        <v>282000</v>
      </c>
      <c r="L19" s="79">
        <v>315000</v>
      </c>
      <c r="M19" s="79">
        <v>319000</v>
      </c>
      <c r="N19" s="79">
        <v>327500</v>
      </c>
      <c r="O19" s="79">
        <v>351000</v>
      </c>
      <c r="P19" s="79">
        <v>430000</v>
      </c>
      <c r="Q19" s="79">
        <v>459225</v>
      </c>
      <c r="R19" s="79">
        <v>500000</v>
      </c>
      <c r="S19" s="79">
        <v>595000</v>
      </c>
      <c r="T19" s="79">
        <v>570000</v>
      </c>
      <c r="U19" s="79">
        <v>550000</v>
      </c>
      <c r="V19" s="79">
        <v>540000</v>
      </c>
      <c r="W19" s="33"/>
      <c r="X19" s="69">
        <v>16</v>
      </c>
      <c r="Y19" s="80" t="s">
        <v>66</v>
      </c>
      <c r="Z19" s="79">
        <v>77000</v>
      </c>
      <c r="AA19" s="79">
        <v>69500</v>
      </c>
      <c r="AB19" s="79">
        <v>62000</v>
      </c>
      <c r="AC19" s="79">
        <v>69500</v>
      </c>
      <c r="AD19" s="79">
        <v>76000</v>
      </c>
      <c r="AE19" s="79">
        <v>110000</v>
      </c>
      <c r="AF19" s="79">
        <v>135000</v>
      </c>
      <c r="AG19" s="79">
        <v>175000</v>
      </c>
      <c r="AH19" s="79">
        <v>217500</v>
      </c>
      <c r="AI19" s="79">
        <v>227500</v>
      </c>
      <c r="AJ19" s="79">
        <v>262500</v>
      </c>
      <c r="AK19" s="79">
        <v>229000</v>
      </c>
      <c r="AL19" s="79">
        <v>234000</v>
      </c>
      <c r="AM19" s="79">
        <v>310000</v>
      </c>
      <c r="AN19" s="79">
        <v>320000</v>
      </c>
      <c r="AO19" s="79">
        <v>372000</v>
      </c>
      <c r="AP19" s="79">
        <v>401500</v>
      </c>
      <c r="AQ19" s="79">
        <v>392750</v>
      </c>
      <c r="AR19" s="79">
        <v>387500</v>
      </c>
      <c r="AS19" s="79">
        <v>328250</v>
      </c>
    </row>
    <row r="20" spans="1:45" s="81" customFormat="1" ht="13.5" customHeight="1" x14ac:dyDescent="0.3">
      <c r="A20" s="70">
        <v>17</v>
      </c>
      <c r="B20" s="82" t="s">
        <v>67</v>
      </c>
      <c r="C20" s="79">
        <v>121250</v>
      </c>
      <c r="D20" s="79">
        <v>119000</v>
      </c>
      <c r="E20" s="79">
        <v>119950</v>
      </c>
      <c r="F20" s="79">
        <v>127500</v>
      </c>
      <c r="G20" s="79">
        <v>138000</v>
      </c>
      <c r="H20" s="79">
        <v>155000</v>
      </c>
      <c r="I20" s="79">
        <v>175000</v>
      </c>
      <c r="J20" s="79">
        <v>202000</v>
      </c>
      <c r="K20" s="79">
        <v>249725</v>
      </c>
      <c r="L20" s="79">
        <v>280000</v>
      </c>
      <c r="M20" s="79">
        <v>300000</v>
      </c>
      <c r="N20" s="79">
        <v>312000</v>
      </c>
      <c r="O20" s="79">
        <v>330000</v>
      </c>
      <c r="P20" s="79">
        <v>375000</v>
      </c>
      <c r="Q20" s="79">
        <v>400000</v>
      </c>
      <c r="R20" s="79">
        <v>430000</v>
      </c>
      <c r="S20" s="79">
        <v>520000</v>
      </c>
      <c r="T20" s="79">
        <v>490000</v>
      </c>
      <c r="U20" s="79">
        <v>486000</v>
      </c>
      <c r="V20" s="79">
        <v>470000</v>
      </c>
      <c r="W20" s="33"/>
      <c r="X20" s="70">
        <v>17</v>
      </c>
      <c r="Y20" s="80" t="s">
        <v>67</v>
      </c>
      <c r="Z20" s="79">
        <v>100000</v>
      </c>
      <c r="AA20" s="79">
        <v>95000</v>
      </c>
      <c r="AB20" s="79">
        <v>94575</v>
      </c>
      <c r="AC20" s="79">
        <v>100000</v>
      </c>
      <c r="AD20" s="79">
        <v>115500</v>
      </c>
      <c r="AE20" s="79">
        <v>125500</v>
      </c>
      <c r="AF20" s="79">
        <v>138000</v>
      </c>
      <c r="AG20" s="79">
        <v>160000</v>
      </c>
      <c r="AH20" s="79">
        <v>195000</v>
      </c>
      <c r="AI20" s="79">
        <v>227500</v>
      </c>
      <c r="AJ20" s="79">
        <v>233000</v>
      </c>
      <c r="AK20" s="79">
        <v>242000</v>
      </c>
      <c r="AL20" s="79">
        <v>251000</v>
      </c>
      <c r="AM20" s="79">
        <v>278777</v>
      </c>
      <c r="AN20" s="79">
        <v>301000</v>
      </c>
      <c r="AO20" s="79">
        <v>337250</v>
      </c>
      <c r="AP20" s="79">
        <v>380250</v>
      </c>
      <c r="AQ20" s="79">
        <v>380000</v>
      </c>
      <c r="AR20" s="79">
        <v>368000</v>
      </c>
      <c r="AS20" s="79">
        <v>367500</v>
      </c>
    </row>
    <row r="21" spans="1:45" s="81" customFormat="1" ht="13.5" customHeight="1" x14ac:dyDescent="0.3">
      <c r="A21" s="69">
        <v>18</v>
      </c>
      <c r="B21" s="82" t="s">
        <v>68</v>
      </c>
      <c r="C21" s="79">
        <v>182000</v>
      </c>
      <c r="D21" s="79">
        <v>177500</v>
      </c>
      <c r="E21" s="79">
        <v>162750</v>
      </c>
      <c r="F21" s="79">
        <v>196000</v>
      </c>
      <c r="G21" s="79">
        <v>220000</v>
      </c>
      <c r="H21" s="79">
        <v>265500</v>
      </c>
      <c r="I21" s="79">
        <v>293875</v>
      </c>
      <c r="J21" s="79">
        <v>341500</v>
      </c>
      <c r="K21" s="79">
        <v>390000</v>
      </c>
      <c r="L21" s="79">
        <v>412000</v>
      </c>
      <c r="M21" s="79">
        <v>450000</v>
      </c>
      <c r="N21" s="79">
        <v>450000</v>
      </c>
      <c r="O21" s="79">
        <v>526250</v>
      </c>
      <c r="P21" s="79">
        <v>635000</v>
      </c>
      <c r="Q21" s="79">
        <v>601250</v>
      </c>
      <c r="R21" s="79">
        <v>647500</v>
      </c>
      <c r="S21" s="79">
        <v>780000</v>
      </c>
      <c r="T21" s="79">
        <v>724999</v>
      </c>
      <c r="U21" s="79">
        <v>707000</v>
      </c>
      <c r="V21" s="79">
        <v>623000</v>
      </c>
      <c r="W21" s="33"/>
      <c r="X21" s="69">
        <v>18</v>
      </c>
      <c r="Y21" s="80" t="s">
        <v>68</v>
      </c>
      <c r="Z21" s="79">
        <v>187000</v>
      </c>
      <c r="AA21" s="79">
        <v>203875</v>
      </c>
      <c r="AB21" s="79">
        <v>205000</v>
      </c>
      <c r="AC21" s="79">
        <v>190000</v>
      </c>
      <c r="AD21" s="79">
        <v>200000</v>
      </c>
      <c r="AE21" s="79">
        <v>232000</v>
      </c>
      <c r="AF21" s="79">
        <v>282300</v>
      </c>
      <c r="AG21" s="79">
        <v>323000</v>
      </c>
      <c r="AH21" s="79">
        <v>346000</v>
      </c>
      <c r="AI21" s="79">
        <v>340000</v>
      </c>
      <c r="AJ21" s="79">
        <v>320000</v>
      </c>
      <c r="AK21" s="79">
        <v>322817</v>
      </c>
      <c r="AL21" s="79">
        <v>353000</v>
      </c>
      <c r="AM21" s="79">
        <v>391000</v>
      </c>
      <c r="AN21" s="79">
        <v>409000</v>
      </c>
      <c r="AO21" s="79">
        <v>425000</v>
      </c>
      <c r="AP21" s="79">
        <v>482000</v>
      </c>
      <c r="AQ21" s="79">
        <v>471000</v>
      </c>
      <c r="AR21" s="79">
        <v>488000</v>
      </c>
      <c r="AS21" s="79">
        <v>480000</v>
      </c>
    </row>
    <row r="22" spans="1:45" s="81" customFormat="1" ht="13.5" customHeight="1" x14ac:dyDescent="0.3">
      <c r="A22" s="69">
        <v>19</v>
      </c>
      <c r="B22" s="82" t="s">
        <v>70</v>
      </c>
      <c r="C22" s="79">
        <v>89000</v>
      </c>
      <c r="D22" s="79">
        <v>88000</v>
      </c>
      <c r="E22" s="79">
        <v>85500</v>
      </c>
      <c r="F22" s="79">
        <v>88500</v>
      </c>
      <c r="G22" s="79">
        <v>93475</v>
      </c>
      <c r="H22" s="79">
        <v>120000</v>
      </c>
      <c r="I22" s="79">
        <v>128000</v>
      </c>
      <c r="J22" s="79">
        <v>144500</v>
      </c>
      <c r="K22" s="79">
        <v>180000</v>
      </c>
      <c r="L22" s="79">
        <v>215000</v>
      </c>
      <c r="M22" s="79">
        <v>241000</v>
      </c>
      <c r="N22" s="79">
        <v>250000</v>
      </c>
      <c r="O22" s="79">
        <v>255000</v>
      </c>
      <c r="P22" s="79">
        <v>263500</v>
      </c>
      <c r="Q22" s="79">
        <v>284000</v>
      </c>
      <c r="R22" s="79">
        <v>305000</v>
      </c>
      <c r="S22" s="79">
        <v>335000</v>
      </c>
      <c r="T22" s="79">
        <v>355000</v>
      </c>
      <c r="U22" s="79">
        <v>353000</v>
      </c>
      <c r="V22" s="79">
        <v>350000</v>
      </c>
      <c r="W22" s="33"/>
      <c r="X22" s="69">
        <v>19</v>
      </c>
      <c r="Y22" s="80" t="s">
        <v>70</v>
      </c>
      <c r="Z22" s="79">
        <v>79000</v>
      </c>
      <c r="AA22" s="79">
        <v>68000</v>
      </c>
      <c r="AB22" s="79">
        <v>69000</v>
      </c>
      <c r="AC22" s="79">
        <v>68000</v>
      </c>
      <c r="AD22" s="79">
        <v>77250</v>
      </c>
      <c r="AE22" s="79">
        <v>80000</v>
      </c>
      <c r="AF22" s="79">
        <v>90000</v>
      </c>
      <c r="AG22" s="79">
        <v>96000</v>
      </c>
      <c r="AH22" s="79">
        <v>122200</v>
      </c>
      <c r="AI22" s="79">
        <v>176000</v>
      </c>
      <c r="AJ22" s="79">
        <v>220000</v>
      </c>
      <c r="AK22" s="79">
        <v>179000</v>
      </c>
      <c r="AL22" s="79">
        <v>210000</v>
      </c>
      <c r="AM22" s="79">
        <v>215000</v>
      </c>
      <c r="AN22" s="79">
        <v>225000</v>
      </c>
      <c r="AO22" s="79">
        <v>249000</v>
      </c>
      <c r="AP22" s="79">
        <v>259375</v>
      </c>
      <c r="AQ22" s="79">
        <v>267500</v>
      </c>
      <c r="AR22" s="79">
        <v>270000</v>
      </c>
      <c r="AS22" s="79">
        <v>270000</v>
      </c>
    </row>
    <row r="23" spans="1:45" s="81" customFormat="1" ht="13.5" customHeight="1" x14ac:dyDescent="0.3">
      <c r="A23" s="70">
        <v>20</v>
      </c>
      <c r="B23" s="82" t="s">
        <v>71</v>
      </c>
      <c r="C23" s="79">
        <v>140000</v>
      </c>
      <c r="D23" s="79">
        <v>140000</v>
      </c>
      <c r="E23" s="79">
        <v>141000</v>
      </c>
      <c r="F23" s="79">
        <v>157000</v>
      </c>
      <c r="G23" s="79">
        <v>178000</v>
      </c>
      <c r="H23" s="79">
        <v>210000</v>
      </c>
      <c r="I23" s="79">
        <v>228000</v>
      </c>
      <c r="J23" s="79">
        <v>275000</v>
      </c>
      <c r="K23" s="79">
        <v>320000</v>
      </c>
      <c r="L23" s="79">
        <v>375000</v>
      </c>
      <c r="M23" s="79">
        <v>380000</v>
      </c>
      <c r="N23" s="79">
        <v>390000</v>
      </c>
      <c r="O23" s="79">
        <v>429000</v>
      </c>
      <c r="P23" s="79">
        <v>532000</v>
      </c>
      <c r="Q23" s="79">
        <v>570000</v>
      </c>
      <c r="R23" s="79">
        <v>612000</v>
      </c>
      <c r="S23" s="79">
        <v>715000</v>
      </c>
      <c r="T23" s="79">
        <v>678000</v>
      </c>
      <c r="U23" s="79">
        <v>660500</v>
      </c>
      <c r="V23" s="79">
        <v>659000</v>
      </c>
      <c r="W23" s="33"/>
      <c r="X23" s="70">
        <v>20</v>
      </c>
      <c r="Y23" s="80" t="s">
        <v>71</v>
      </c>
      <c r="Z23" s="79">
        <v>123280</v>
      </c>
      <c r="AA23" s="79">
        <v>125000</v>
      </c>
      <c r="AB23" s="79">
        <v>123500</v>
      </c>
      <c r="AC23" s="79">
        <v>130000</v>
      </c>
      <c r="AD23" s="79">
        <v>147000</v>
      </c>
      <c r="AE23" s="79">
        <v>171400</v>
      </c>
      <c r="AF23" s="79">
        <v>190000</v>
      </c>
      <c r="AG23" s="79">
        <v>235000</v>
      </c>
      <c r="AH23" s="79">
        <v>267400</v>
      </c>
      <c r="AI23" s="79">
        <v>295000</v>
      </c>
      <c r="AJ23" s="79">
        <v>302500</v>
      </c>
      <c r="AK23" s="79">
        <v>320000</v>
      </c>
      <c r="AL23" s="79">
        <v>345045</v>
      </c>
      <c r="AM23" s="79">
        <v>390000</v>
      </c>
      <c r="AN23" s="79">
        <v>405000</v>
      </c>
      <c r="AO23" s="79">
        <v>450000</v>
      </c>
      <c r="AP23" s="79">
        <v>484500</v>
      </c>
      <c r="AQ23" s="79">
        <v>495250</v>
      </c>
      <c r="AR23" s="79">
        <v>490000</v>
      </c>
      <c r="AS23" s="79">
        <v>455500</v>
      </c>
    </row>
    <row r="24" spans="1:45" s="81" customFormat="1" ht="13.5" customHeight="1" x14ac:dyDescent="0.3">
      <c r="A24" s="69">
        <v>21</v>
      </c>
      <c r="B24" s="82" t="s">
        <v>72</v>
      </c>
      <c r="C24" s="79">
        <v>150000</v>
      </c>
      <c r="D24" s="79">
        <v>147500</v>
      </c>
      <c r="E24" s="79">
        <v>153000</v>
      </c>
      <c r="F24" s="79">
        <v>175000</v>
      </c>
      <c r="G24" s="79">
        <v>205000</v>
      </c>
      <c r="H24" s="79">
        <v>241900</v>
      </c>
      <c r="I24" s="79">
        <v>253000</v>
      </c>
      <c r="J24" s="79">
        <v>308750</v>
      </c>
      <c r="K24" s="79">
        <v>350000</v>
      </c>
      <c r="L24" s="79">
        <v>395000</v>
      </c>
      <c r="M24" s="79">
        <v>400000</v>
      </c>
      <c r="N24" s="79">
        <v>410000</v>
      </c>
      <c r="O24" s="79">
        <v>436000</v>
      </c>
      <c r="P24" s="79">
        <v>520000</v>
      </c>
      <c r="Q24" s="79">
        <v>574500</v>
      </c>
      <c r="R24" s="79">
        <v>580500</v>
      </c>
      <c r="S24" s="79">
        <v>711000</v>
      </c>
      <c r="T24" s="79">
        <v>693000</v>
      </c>
      <c r="U24" s="79">
        <v>655000</v>
      </c>
      <c r="V24" s="79">
        <v>656000</v>
      </c>
      <c r="W24" s="33"/>
      <c r="X24" s="69">
        <v>21</v>
      </c>
      <c r="Y24" s="80" t="s">
        <v>72</v>
      </c>
      <c r="Z24" s="79">
        <v>103750</v>
      </c>
      <c r="AA24" s="79">
        <v>105000</v>
      </c>
      <c r="AB24" s="79">
        <v>113500</v>
      </c>
      <c r="AC24" s="79">
        <v>116250</v>
      </c>
      <c r="AD24" s="79">
        <v>123000</v>
      </c>
      <c r="AE24" s="79">
        <v>160000</v>
      </c>
      <c r="AF24" s="79">
        <v>172000</v>
      </c>
      <c r="AG24" s="79">
        <v>220000</v>
      </c>
      <c r="AH24" s="79">
        <v>250000</v>
      </c>
      <c r="AI24" s="79">
        <v>265000</v>
      </c>
      <c r="AJ24" s="79">
        <v>272500</v>
      </c>
      <c r="AK24" s="79">
        <v>287500</v>
      </c>
      <c r="AL24" s="79">
        <v>310000</v>
      </c>
      <c r="AM24" s="79">
        <v>340000</v>
      </c>
      <c r="AN24" s="79">
        <v>380000</v>
      </c>
      <c r="AO24" s="79">
        <v>410000</v>
      </c>
      <c r="AP24" s="79">
        <v>475000</v>
      </c>
      <c r="AQ24" s="79">
        <v>460000</v>
      </c>
      <c r="AR24" s="79">
        <v>437750</v>
      </c>
      <c r="AS24" s="79">
        <v>430000</v>
      </c>
    </row>
    <row r="25" spans="1:45" s="81" customFormat="1" ht="13.5" customHeight="1" x14ac:dyDescent="0.3">
      <c r="A25" s="70">
        <v>22</v>
      </c>
      <c r="B25" s="78" t="s">
        <v>73</v>
      </c>
      <c r="C25" s="79">
        <v>119000</v>
      </c>
      <c r="D25" s="79">
        <v>116000</v>
      </c>
      <c r="E25" s="79">
        <v>120000</v>
      </c>
      <c r="F25" s="79">
        <v>140000</v>
      </c>
      <c r="G25" s="79">
        <v>158000</v>
      </c>
      <c r="H25" s="79">
        <v>187500</v>
      </c>
      <c r="I25" s="79">
        <v>211000</v>
      </c>
      <c r="J25" s="79">
        <v>254500</v>
      </c>
      <c r="K25" s="79">
        <v>291250</v>
      </c>
      <c r="L25" s="79">
        <v>333000</v>
      </c>
      <c r="M25" s="79">
        <v>332000</v>
      </c>
      <c r="N25" s="79">
        <v>340000</v>
      </c>
      <c r="O25" s="79">
        <v>360000</v>
      </c>
      <c r="P25" s="79">
        <v>420000</v>
      </c>
      <c r="Q25" s="79">
        <v>460000</v>
      </c>
      <c r="R25" s="79">
        <v>503250</v>
      </c>
      <c r="S25" s="79">
        <v>590000</v>
      </c>
      <c r="T25" s="79">
        <v>570000</v>
      </c>
      <c r="U25" s="79">
        <v>530000</v>
      </c>
      <c r="V25" s="79">
        <v>500500</v>
      </c>
      <c r="W25" s="33"/>
      <c r="X25" s="70">
        <v>22</v>
      </c>
      <c r="Y25" s="80" t="s">
        <v>73</v>
      </c>
      <c r="Z25" s="79">
        <v>89000</v>
      </c>
      <c r="AA25" s="79">
        <v>90000</v>
      </c>
      <c r="AB25" s="79">
        <v>89500</v>
      </c>
      <c r="AC25" s="79">
        <v>97100</v>
      </c>
      <c r="AD25" s="79">
        <v>110000</v>
      </c>
      <c r="AE25" s="79">
        <v>140000</v>
      </c>
      <c r="AF25" s="79">
        <v>150000</v>
      </c>
      <c r="AG25" s="79">
        <v>197950</v>
      </c>
      <c r="AH25" s="79">
        <v>233000</v>
      </c>
      <c r="AI25" s="79">
        <v>250000</v>
      </c>
      <c r="AJ25" s="79">
        <v>260000</v>
      </c>
      <c r="AK25" s="79">
        <v>255000</v>
      </c>
      <c r="AL25" s="79">
        <v>270000</v>
      </c>
      <c r="AM25" s="79">
        <v>321000</v>
      </c>
      <c r="AN25" s="79">
        <v>355000</v>
      </c>
      <c r="AO25" s="79">
        <v>395000</v>
      </c>
      <c r="AP25" s="79">
        <v>420600</v>
      </c>
      <c r="AQ25" s="79">
        <v>417500</v>
      </c>
      <c r="AR25" s="79">
        <v>407000</v>
      </c>
      <c r="AS25" s="79">
        <v>397000</v>
      </c>
    </row>
    <row r="26" spans="1:45" s="81" customFormat="1" ht="13.5" customHeight="1" x14ac:dyDescent="0.3">
      <c r="A26" s="69">
        <v>23</v>
      </c>
      <c r="B26" s="78" t="s">
        <v>74</v>
      </c>
      <c r="C26" s="79">
        <v>110000</v>
      </c>
      <c r="D26" s="79">
        <v>105000</v>
      </c>
      <c r="E26" s="79">
        <v>108000</v>
      </c>
      <c r="F26" s="79">
        <v>116000</v>
      </c>
      <c r="G26" s="79">
        <v>123000</v>
      </c>
      <c r="H26" s="79">
        <v>138000</v>
      </c>
      <c r="I26" s="79">
        <v>163000</v>
      </c>
      <c r="J26" s="79">
        <v>195000</v>
      </c>
      <c r="K26" s="79">
        <v>247500</v>
      </c>
      <c r="L26" s="79">
        <v>285000</v>
      </c>
      <c r="M26" s="79">
        <v>306500</v>
      </c>
      <c r="N26" s="79">
        <v>310000</v>
      </c>
      <c r="O26" s="79">
        <v>340000</v>
      </c>
      <c r="P26" s="79">
        <v>365000</v>
      </c>
      <c r="Q26" s="79">
        <v>395000</v>
      </c>
      <c r="R26" s="79">
        <v>410000</v>
      </c>
      <c r="S26" s="79">
        <v>480000</v>
      </c>
      <c r="T26" s="79">
        <v>499000</v>
      </c>
      <c r="U26" s="79">
        <v>480000</v>
      </c>
      <c r="V26" s="79">
        <v>475000</v>
      </c>
      <c r="W26" s="33"/>
      <c r="X26" s="69">
        <v>23</v>
      </c>
      <c r="Y26" s="80" t="s">
        <v>74</v>
      </c>
      <c r="Z26" s="79">
        <v>90000</v>
      </c>
      <c r="AA26" s="79">
        <v>94000</v>
      </c>
      <c r="AB26" s="79">
        <v>89500</v>
      </c>
      <c r="AC26" s="79">
        <v>95500</v>
      </c>
      <c r="AD26" s="79">
        <v>100750</v>
      </c>
      <c r="AE26" s="79">
        <v>115000</v>
      </c>
      <c r="AF26" s="79">
        <v>125500</v>
      </c>
      <c r="AG26" s="79">
        <v>145000</v>
      </c>
      <c r="AH26" s="79">
        <v>185500</v>
      </c>
      <c r="AI26" s="79">
        <v>225000</v>
      </c>
      <c r="AJ26" s="79">
        <v>246500</v>
      </c>
      <c r="AK26" s="79">
        <v>247000</v>
      </c>
      <c r="AL26" s="79">
        <v>260000</v>
      </c>
      <c r="AM26" s="79">
        <v>290000</v>
      </c>
      <c r="AN26" s="79">
        <v>297000</v>
      </c>
      <c r="AO26" s="79">
        <v>317500</v>
      </c>
      <c r="AP26" s="79">
        <v>356500</v>
      </c>
      <c r="AQ26" s="79">
        <v>365000</v>
      </c>
      <c r="AR26" s="79">
        <v>365000</v>
      </c>
      <c r="AS26" s="79">
        <v>347750</v>
      </c>
    </row>
    <row r="27" spans="1:45" s="81" customFormat="1" ht="13.5" customHeight="1" x14ac:dyDescent="0.3">
      <c r="A27" s="69">
        <v>24</v>
      </c>
      <c r="B27" s="78" t="s">
        <v>298</v>
      </c>
      <c r="C27" s="79">
        <v>157000</v>
      </c>
      <c r="D27" s="79">
        <v>163000</v>
      </c>
      <c r="E27" s="79">
        <v>168000</v>
      </c>
      <c r="F27" s="79">
        <v>170000</v>
      </c>
      <c r="G27" s="79">
        <v>190150</v>
      </c>
      <c r="H27" s="79">
        <v>221750</v>
      </c>
      <c r="I27" s="79">
        <v>236500</v>
      </c>
      <c r="J27" s="79">
        <v>280000</v>
      </c>
      <c r="K27" s="79">
        <v>318200</v>
      </c>
      <c r="L27" s="79">
        <v>360500</v>
      </c>
      <c r="M27" s="79">
        <v>369000</v>
      </c>
      <c r="N27" s="79">
        <v>381375</v>
      </c>
      <c r="O27" s="79">
        <v>409500</v>
      </c>
      <c r="P27" s="79">
        <v>450000</v>
      </c>
      <c r="Q27" s="79">
        <v>475000</v>
      </c>
      <c r="R27" s="79">
        <v>499499</v>
      </c>
      <c r="S27" s="79">
        <v>577000</v>
      </c>
      <c r="T27" s="79">
        <v>582250</v>
      </c>
      <c r="U27" s="79">
        <v>550550</v>
      </c>
      <c r="V27" s="79">
        <v>502000</v>
      </c>
      <c r="W27" s="33"/>
      <c r="X27" s="69">
        <v>24</v>
      </c>
      <c r="Y27" s="80" t="s">
        <v>298</v>
      </c>
      <c r="Z27" s="79">
        <v>124000</v>
      </c>
      <c r="AA27" s="79">
        <v>128250</v>
      </c>
      <c r="AB27" s="79">
        <v>120000</v>
      </c>
      <c r="AC27" s="79">
        <v>130000</v>
      </c>
      <c r="AD27" s="79">
        <v>137775</v>
      </c>
      <c r="AE27" s="79">
        <v>165000</v>
      </c>
      <c r="AF27" s="79">
        <v>183000</v>
      </c>
      <c r="AG27" s="79">
        <v>223000</v>
      </c>
      <c r="AH27" s="79">
        <v>249975</v>
      </c>
      <c r="AI27" s="79">
        <v>271000</v>
      </c>
      <c r="AJ27" s="79">
        <v>283500</v>
      </c>
      <c r="AK27" s="79">
        <v>289500</v>
      </c>
      <c r="AL27" s="79">
        <v>297500</v>
      </c>
      <c r="AM27" s="79">
        <v>326133</v>
      </c>
      <c r="AN27" s="79">
        <v>355075</v>
      </c>
      <c r="AO27" s="79">
        <v>385000</v>
      </c>
      <c r="AP27" s="79">
        <v>440000</v>
      </c>
      <c r="AQ27" s="79">
        <v>447500</v>
      </c>
      <c r="AR27" s="79">
        <v>430000</v>
      </c>
      <c r="AS27" s="79">
        <v>428000</v>
      </c>
    </row>
    <row r="28" spans="1:45" s="81" customFormat="1" ht="13.5" customHeight="1" x14ac:dyDescent="0.3">
      <c r="A28" s="70">
        <v>25</v>
      </c>
      <c r="B28" s="78" t="s">
        <v>76</v>
      </c>
      <c r="C28" s="79">
        <v>209000</v>
      </c>
      <c r="D28" s="79">
        <v>212000</v>
      </c>
      <c r="E28" s="79">
        <v>240500</v>
      </c>
      <c r="F28" s="79">
        <v>292750</v>
      </c>
      <c r="G28" s="79">
        <v>330000</v>
      </c>
      <c r="H28" s="79">
        <v>390000</v>
      </c>
      <c r="I28" s="79">
        <v>410000</v>
      </c>
      <c r="J28" s="79">
        <v>500000</v>
      </c>
      <c r="K28" s="79">
        <v>547750</v>
      </c>
      <c r="L28" s="79">
        <v>580000</v>
      </c>
      <c r="M28" s="79">
        <v>601250</v>
      </c>
      <c r="N28" s="79">
        <v>640000</v>
      </c>
      <c r="O28" s="79">
        <v>682000</v>
      </c>
      <c r="P28" s="79">
        <v>860000</v>
      </c>
      <c r="Q28" s="79">
        <v>900000</v>
      </c>
      <c r="R28" s="79">
        <v>925000</v>
      </c>
      <c r="S28" s="79">
        <v>1031000</v>
      </c>
      <c r="T28" s="79">
        <v>990000</v>
      </c>
      <c r="U28" s="79">
        <v>980000</v>
      </c>
      <c r="V28" s="79">
        <v>860000</v>
      </c>
      <c r="W28" s="33"/>
      <c r="X28" s="70">
        <v>25</v>
      </c>
      <c r="Y28" s="80" t="s">
        <v>76</v>
      </c>
      <c r="Z28" s="79">
        <v>118000</v>
      </c>
      <c r="AA28" s="79">
        <v>120000</v>
      </c>
      <c r="AB28" s="79">
        <v>125000</v>
      </c>
      <c r="AC28" s="79">
        <v>159125</v>
      </c>
      <c r="AD28" s="79">
        <v>177500</v>
      </c>
      <c r="AE28" s="79">
        <v>234625</v>
      </c>
      <c r="AF28" s="79">
        <v>255500</v>
      </c>
      <c r="AG28" s="79">
        <v>295000</v>
      </c>
      <c r="AH28" s="79">
        <v>336000</v>
      </c>
      <c r="AI28" s="79">
        <v>350000</v>
      </c>
      <c r="AJ28" s="79">
        <v>325002</v>
      </c>
      <c r="AK28" s="79">
        <v>340000</v>
      </c>
      <c r="AL28" s="79">
        <v>362750</v>
      </c>
      <c r="AM28" s="79">
        <v>400000</v>
      </c>
      <c r="AN28" s="79">
        <v>426000</v>
      </c>
      <c r="AO28" s="79">
        <v>454500</v>
      </c>
      <c r="AP28" s="79">
        <v>505000</v>
      </c>
      <c r="AQ28" s="79">
        <v>506000</v>
      </c>
      <c r="AR28" s="79">
        <v>500000</v>
      </c>
      <c r="AS28" s="79">
        <v>505000</v>
      </c>
    </row>
    <row r="29" spans="1:45" s="81" customFormat="1" ht="13.5" customHeight="1" x14ac:dyDescent="0.3">
      <c r="A29" s="69">
        <v>26</v>
      </c>
      <c r="B29" s="78" t="s">
        <v>77</v>
      </c>
      <c r="C29" s="79">
        <v>283000</v>
      </c>
      <c r="D29" s="79">
        <v>264000</v>
      </c>
      <c r="E29" s="79">
        <v>272250</v>
      </c>
      <c r="F29" s="79">
        <v>328250</v>
      </c>
      <c r="G29" s="79">
        <v>365000</v>
      </c>
      <c r="H29" s="79">
        <v>417500</v>
      </c>
      <c r="I29" s="79">
        <v>450000</v>
      </c>
      <c r="J29" s="79">
        <v>540000</v>
      </c>
      <c r="K29" s="79">
        <v>605500</v>
      </c>
      <c r="L29" s="79">
        <v>670000</v>
      </c>
      <c r="M29" s="79">
        <v>695000</v>
      </c>
      <c r="N29" s="79">
        <v>760000</v>
      </c>
      <c r="O29" s="79">
        <v>836250</v>
      </c>
      <c r="P29" s="79">
        <v>1020000</v>
      </c>
      <c r="Q29" s="79">
        <v>1045000</v>
      </c>
      <c r="R29" s="79">
        <v>1163500</v>
      </c>
      <c r="S29" s="79">
        <v>1275000</v>
      </c>
      <c r="T29" s="79">
        <v>1255500</v>
      </c>
      <c r="U29" s="79">
        <v>1206250</v>
      </c>
      <c r="V29" s="79">
        <v>1005500</v>
      </c>
      <c r="W29" s="33"/>
      <c r="X29" s="69">
        <v>26</v>
      </c>
      <c r="Y29" s="80" t="s">
        <v>77</v>
      </c>
      <c r="Z29" s="79">
        <v>135200</v>
      </c>
      <c r="AA29" s="79">
        <v>144750</v>
      </c>
      <c r="AB29" s="79">
        <v>138750</v>
      </c>
      <c r="AC29" s="79">
        <v>165000</v>
      </c>
      <c r="AD29" s="79">
        <v>180000</v>
      </c>
      <c r="AE29" s="79">
        <v>220000</v>
      </c>
      <c r="AF29" s="79">
        <v>221000</v>
      </c>
      <c r="AG29" s="79">
        <v>295000</v>
      </c>
      <c r="AH29" s="79">
        <v>324500</v>
      </c>
      <c r="AI29" s="79">
        <v>330000</v>
      </c>
      <c r="AJ29" s="79">
        <v>332500</v>
      </c>
      <c r="AK29" s="79">
        <v>349500</v>
      </c>
      <c r="AL29" s="79">
        <v>364000</v>
      </c>
      <c r="AM29" s="79">
        <v>420000</v>
      </c>
      <c r="AN29" s="79">
        <v>422250</v>
      </c>
      <c r="AO29" s="79">
        <v>450000</v>
      </c>
      <c r="AP29" s="79">
        <v>526000</v>
      </c>
      <c r="AQ29" s="79">
        <v>520950</v>
      </c>
      <c r="AR29" s="79">
        <v>518000</v>
      </c>
      <c r="AS29" s="79">
        <v>506000</v>
      </c>
    </row>
    <row r="30" spans="1:45" s="81" customFormat="1" ht="13.5" customHeight="1" x14ac:dyDescent="0.3">
      <c r="A30" s="70">
        <v>27</v>
      </c>
      <c r="B30" s="82" t="s">
        <v>78</v>
      </c>
      <c r="C30" s="79">
        <v>140000</v>
      </c>
      <c r="D30" s="79">
        <v>137500</v>
      </c>
      <c r="E30" s="79">
        <v>138500</v>
      </c>
      <c r="F30" s="79">
        <v>157900</v>
      </c>
      <c r="G30" s="79">
        <v>174900</v>
      </c>
      <c r="H30" s="79">
        <v>206000</v>
      </c>
      <c r="I30" s="79">
        <v>225000</v>
      </c>
      <c r="J30" s="79">
        <v>278000</v>
      </c>
      <c r="K30" s="79">
        <v>317000</v>
      </c>
      <c r="L30" s="79">
        <v>360000</v>
      </c>
      <c r="M30" s="79">
        <v>375000</v>
      </c>
      <c r="N30" s="79">
        <v>388000</v>
      </c>
      <c r="O30" s="79">
        <v>418500</v>
      </c>
      <c r="P30" s="79">
        <v>525000</v>
      </c>
      <c r="Q30" s="79">
        <v>540000</v>
      </c>
      <c r="R30" s="79">
        <v>587000</v>
      </c>
      <c r="S30" s="79">
        <v>707500</v>
      </c>
      <c r="T30" s="79">
        <v>672000</v>
      </c>
      <c r="U30" s="79">
        <v>648500</v>
      </c>
      <c r="V30" s="79">
        <v>606500</v>
      </c>
      <c r="W30" s="33"/>
      <c r="X30" s="70">
        <v>27</v>
      </c>
      <c r="Y30" s="80" t="s">
        <v>78</v>
      </c>
      <c r="Z30" s="79">
        <v>125000</v>
      </c>
      <c r="AA30" s="79">
        <v>125000</v>
      </c>
      <c r="AB30" s="79">
        <v>125000</v>
      </c>
      <c r="AC30" s="79">
        <v>135000</v>
      </c>
      <c r="AD30" s="79">
        <v>146950</v>
      </c>
      <c r="AE30" s="79">
        <v>167000</v>
      </c>
      <c r="AF30" s="79">
        <v>184000</v>
      </c>
      <c r="AG30" s="79">
        <v>227250</v>
      </c>
      <c r="AH30" s="79">
        <v>260000</v>
      </c>
      <c r="AI30" s="79">
        <v>289500</v>
      </c>
      <c r="AJ30" s="79">
        <v>295000</v>
      </c>
      <c r="AK30" s="79">
        <v>306000</v>
      </c>
      <c r="AL30" s="79">
        <v>326000</v>
      </c>
      <c r="AM30" s="79">
        <v>360000</v>
      </c>
      <c r="AN30" s="79">
        <v>400000</v>
      </c>
      <c r="AO30" s="79">
        <v>429000</v>
      </c>
      <c r="AP30" s="79">
        <v>490750</v>
      </c>
      <c r="AQ30" s="79">
        <v>489000</v>
      </c>
      <c r="AR30" s="79">
        <v>476000</v>
      </c>
      <c r="AS30" s="79">
        <v>464250</v>
      </c>
    </row>
    <row r="31" spans="1:45" s="81" customFormat="1" ht="13.5" customHeight="1" x14ac:dyDescent="0.3">
      <c r="A31" s="69">
        <v>28</v>
      </c>
      <c r="B31" s="82" t="s">
        <v>79</v>
      </c>
      <c r="C31" s="79">
        <v>118000</v>
      </c>
      <c r="D31" s="79">
        <v>117000</v>
      </c>
      <c r="E31" s="79">
        <v>115000</v>
      </c>
      <c r="F31" s="79">
        <v>120000</v>
      </c>
      <c r="G31" s="79">
        <v>129000</v>
      </c>
      <c r="H31" s="79">
        <v>147000</v>
      </c>
      <c r="I31" s="79">
        <v>165000</v>
      </c>
      <c r="J31" s="79">
        <v>189475</v>
      </c>
      <c r="K31" s="79">
        <v>224250</v>
      </c>
      <c r="L31" s="79">
        <v>255000</v>
      </c>
      <c r="M31" s="79">
        <v>270000</v>
      </c>
      <c r="N31" s="79">
        <v>275000</v>
      </c>
      <c r="O31" s="79">
        <v>285000</v>
      </c>
      <c r="P31" s="79">
        <v>305000</v>
      </c>
      <c r="Q31" s="79">
        <v>327000</v>
      </c>
      <c r="R31" s="79">
        <v>356000</v>
      </c>
      <c r="S31" s="79">
        <v>401000</v>
      </c>
      <c r="T31" s="79">
        <v>410000</v>
      </c>
      <c r="U31" s="79">
        <v>391750</v>
      </c>
      <c r="V31" s="79">
        <v>380000</v>
      </c>
      <c r="W31" s="33"/>
      <c r="X31" s="69">
        <v>28</v>
      </c>
      <c r="Y31" s="80" t="s">
        <v>79</v>
      </c>
      <c r="Z31" s="79">
        <v>105000</v>
      </c>
      <c r="AA31" s="79">
        <v>103000</v>
      </c>
      <c r="AB31" s="79">
        <v>100000</v>
      </c>
      <c r="AC31" s="79">
        <v>102500</v>
      </c>
      <c r="AD31" s="79">
        <v>115000</v>
      </c>
      <c r="AE31" s="79">
        <v>126750</v>
      </c>
      <c r="AF31" s="79">
        <v>145000</v>
      </c>
      <c r="AG31" s="79">
        <v>160000</v>
      </c>
      <c r="AH31" s="79">
        <v>190000</v>
      </c>
      <c r="AI31" s="79">
        <v>230000</v>
      </c>
      <c r="AJ31" s="79">
        <v>230000</v>
      </c>
      <c r="AK31" s="79">
        <v>234000</v>
      </c>
      <c r="AL31" s="79">
        <v>245000</v>
      </c>
      <c r="AM31" s="79">
        <v>260000</v>
      </c>
      <c r="AN31" s="79">
        <v>275000</v>
      </c>
      <c r="AO31" s="79">
        <v>309000</v>
      </c>
      <c r="AP31" s="79">
        <v>325694</v>
      </c>
      <c r="AQ31" s="79">
        <v>340000</v>
      </c>
      <c r="AR31" s="79">
        <v>312000</v>
      </c>
      <c r="AS31" s="79">
        <v>300000</v>
      </c>
    </row>
    <row r="32" spans="1:45" s="81" customFormat="1" ht="13.5" customHeight="1" x14ac:dyDescent="0.3">
      <c r="A32" s="69">
        <v>29</v>
      </c>
      <c r="B32" s="82" t="s">
        <v>80</v>
      </c>
      <c r="C32" s="79">
        <v>101500</v>
      </c>
      <c r="D32" s="79">
        <v>100000</v>
      </c>
      <c r="E32" s="79">
        <v>101000</v>
      </c>
      <c r="F32" s="79">
        <v>105000</v>
      </c>
      <c r="G32" s="79">
        <v>110000</v>
      </c>
      <c r="H32" s="79">
        <v>122000</v>
      </c>
      <c r="I32" s="79">
        <v>134000</v>
      </c>
      <c r="J32" s="79">
        <v>148000</v>
      </c>
      <c r="K32" s="79">
        <v>180000</v>
      </c>
      <c r="L32" s="79">
        <v>208000</v>
      </c>
      <c r="M32" s="79">
        <v>231500</v>
      </c>
      <c r="N32" s="79">
        <v>240000</v>
      </c>
      <c r="O32" s="79">
        <v>260000</v>
      </c>
      <c r="P32" s="79">
        <v>270000</v>
      </c>
      <c r="Q32" s="79">
        <v>282000</v>
      </c>
      <c r="R32" s="79">
        <v>308624</v>
      </c>
      <c r="S32" s="79">
        <v>350000</v>
      </c>
      <c r="T32" s="79">
        <v>359400</v>
      </c>
      <c r="U32" s="79">
        <v>350000</v>
      </c>
      <c r="V32" s="79">
        <v>340000</v>
      </c>
      <c r="W32" s="33"/>
      <c r="X32" s="69">
        <v>29</v>
      </c>
      <c r="Y32" s="83" t="s">
        <v>80</v>
      </c>
      <c r="Z32" s="79">
        <v>85000</v>
      </c>
      <c r="AA32" s="79">
        <v>82000</v>
      </c>
      <c r="AB32" s="79">
        <v>80000</v>
      </c>
      <c r="AC32" s="79">
        <v>82000</v>
      </c>
      <c r="AD32" s="79">
        <v>83500</v>
      </c>
      <c r="AE32" s="79">
        <v>95000</v>
      </c>
      <c r="AF32" s="79">
        <v>105625</v>
      </c>
      <c r="AG32" s="79">
        <v>129500</v>
      </c>
      <c r="AH32" s="79">
        <v>152000</v>
      </c>
      <c r="AI32" s="79">
        <v>183000</v>
      </c>
      <c r="AJ32" s="79">
        <v>196000</v>
      </c>
      <c r="AK32" s="79">
        <v>210000</v>
      </c>
      <c r="AL32" s="79">
        <v>214500</v>
      </c>
      <c r="AM32" s="79">
        <v>217500</v>
      </c>
      <c r="AN32" s="79">
        <v>231000</v>
      </c>
      <c r="AO32" s="79">
        <v>255000</v>
      </c>
      <c r="AP32" s="79">
        <v>280000</v>
      </c>
      <c r="AQ32" s="79">
        <v>290750</v>
      </c>
      <c r="AR32" s="79">
        <v>280000</v>
      </c>
      <c r="AS32" s="79">
        <v>285000</v>
      </c>
    </row>
    <row r="33" spans="1:45" s="81" customFormat="1" ht="13.5" customHeight="1" x14ac:dyDescent="0.3">
      <c r="A33" s="70">
        <v>30</v>
      </c>
      <c r="B33" s="82" t="s">
        <v>82</v>
      </c>
      <c r="C33" s="79">
        <v>172750</v>
      </c>
      <c r="D33" s="79">
        <v>170000</v>
      </c>
      <c r="E33" s="79">
        <v>180000</v>
      </c>
      <c r="F33" s="79">
        <v>220000</v>
      </c>
      <c r="G33" s="79">
        <v>245000</v>
      </c>
      <c r="H33" s="79">
        <v>283525</v>
      </c>
      <c r="I33" s="79">
        <v>306250</v>
      </c>
      <c r="J33" s="79">
        <v>371550</v>
      </c>
      <c r="K33" s="79">
        <v>424500</v>
      </c>
      <c r="L33" s="79">
        <v>454272</v>
      </c>
      <c r="M33" s="79">
        <v>480000</v>
      </c>
      <c r="N33" s="79">
        <v>491000</v>
      </c>
      <c r="O33" s="79">
        <v>536000</v>
      </c>
      <c r="P33" s="79">
        <v>675000</v>
      </c>
      <c r="Q33" s="79">
        <v>677500</v>
      </c>
      <c r="R33" s="79">
        <v>722500</v>
      </c>
      <c r="S33" s="79">
        <v>835000</v>
      </c>
      <c r="T33" s="79">
        <v>815000</v>
      </c>
      <c r="U33" s="79">
        <v>795000</v>
      </c>
      <c r="V33" s="79">
        <v>735000</v>
      </c>
      <c r="W33" s="33"/>
      <c r="X33" s="70">
        <v>30</v>
      </c>
      <c r="Y33" s="80" t="s">
        <v>82</v>
      </c>
      <c r="Z33" s="79">
        <v>118000</v>
      </c>
      <c r="AA33" s="79">
        <v>115000</v>
      </c>
      <c r="AB33" s="79">
        <v>145000</v>
      </c>
      <c r="AC33" s="79">
        <v>159150</v>
      </c>
      <c r="AD33" s="79">
        <v>175000</v>
      </c>
      <c r="AE33" s="79">
        <v>220000</v>
      </c>
      <c r="AF33" s="79">
        <v>245000</v>
      </c>
      <c r="AG33" s="79">
        <v>266000</v>
      </c>
      <c r="AH33" s="79">
        <v>326350</v>
      </c>
      <c r="AI33" s="79">
        <v>340000</v>
      </c>
      <c r="AJ33" s="79">
        <v>345000</v>
      </c>
      <c r="AK33" s="79">
        <v>360000</v>
      </c>
      <c r="AL33" s="79">
        <v>375000</v>
      </c>
      <c r="AM33" s="79">
        <v>412500</v>
      </c>
      <c r="AN33" s="79">
        <v>440000</v>
      </c>
      <c r="AO33" s="79">
        <v>485500</v>
      </c>
      <c r="AP33" s="79">
        <v>530000</v>
      </c>
      <c r="AQ33" s="79">
        <v>535001</v>
      </c>
      <c r="AR33" s="79">
        <v>518500</v>
      </c>
      <c r="AS33" s="79">
        <v>515000</v>
      </c>
    </row>
    <row r="34" spans="1:45" s="81" customFormat="1" ht="13.5" customHeight="1" x14ac:dyDescent="0.3">
      <c r="A34" s="69">
        <v>31</v>
      </c>
      <c r="B34" s="78" t="s">
        <v>81</v>
      </c>
      <c r="C34" s="79">
        <v>110000</v>
      </c>
      <c r="D34" s="79">
        <v>110000</v>
      </c>
      <c r="E34" s="79">
        <v>110000</v>
      </c>
      <c r="F34" s="79">
        <v>113000</v>
      </c>
      <c r="G34" s="79">
        <v>120000</v>
      </c>
      <c r="H34" s="79">
        <v>133000</v>
      </c>
      <c r="I34" s="79">
        <v>148000</v>
      </c>
      <c r="J34" s="79">
        <v>175000</v>
      </c>
      <c r="K34" s="79">
        <v>210000</v>
      </c>
      <c r="L34" s="79">
        <v>240120</v>
      </c>
      <c r="M34" s="79">
        <v>259000</v>
      </c>
      <c r="N34" s="79">
        <v>270125</v>
      </c>
      <c r="O34" s="79">
        <v>286000</v>
      </c>
      <c r="P34" s="79">
        <v>317000</v>
      </c>
      <c r="Q34" s="79">
        <v>341000</v>
      </c>
      <c r="R34" s="79">
        <v>360000</v>
      </c>
      <c r="S34" s="79">
        <v>415000</v>
      </c>
      <c r="T34" s="79">
        <v>420000</v>
      </c>
      <c r="U34" s="79">
        <v>405000</v>
      </c>
      <c r="V34" s="79">
        <v>396750</v>
      </c>
      <c r="W34" s="33"/>
      <c r="X34" s="69">
        <v>31</v>
      </c>
      <c r="Y34" s="80" t="s">
        <v>81</v>
      </c>
      <c r="Z34" s="79">
        <v>90000</v>
      </c>
      <c r="AA34" s="79">
        <v>86000</v>
      </c>
      <c r="AB34" s="79">
        <v>95000</v>
      </c>
      <c r="AC34" s="79">
        <v>87000</v>
      </c>
      <c r="AD34" s="79">
        <v>98000</v>
      </c>
      <c r="AE34" s="79">
        <v>115000</v>
      </c>
      <c r="AF34" s="79">
        <v>125000</v>
      </c>
      <c r="AG34" s="79">
        <v>140000</v>
      </c>
      <c r="AH34" s="79">
        <v>158000</v>
      </c>
      <c r="AI34" s="79">
        <v>197250</v>
      </c>
      <c r="AJ34" s="79">
        <v>217000</v>
      </c>
      <c r="AK34" s="79">
        <v>227750</v>
      </c>
      <c r="AL34" s="79">
        <v>230000</v>
      </c>
      <c r="AM34" s="79">
        <v>254750</v>
      </c>
      <c r="AN34" s="79">
        <v>290000</v>
      </c>
      <c r="AO34" s="79">
        <v>310500</v>
      </c>
      <c r="AP34" s="79">
        <v>345000</v>
      </c>
      <c r="AQ34" s="79">
        <v>361000</v>
      </c>
      <c r="AR34" s="79">
        <v>345750</v>
      </c>
      <c r="AS34" s="79">
        <v>305450</v>
      </c>
    </row>
    <row r="35" spans="1:45" ht="13.5" customHeight="1" x14ac:dyDescent="0.3">
      <c r="A35" s="70">
        <v>32</v>
      </c>
      <c r="B35" s="78" t="s">
        <v>228</v>
      </c>
      <c r="C35" s="79">
        <v>130000</v>
      </c>
      <c r="D35" s="79">
        <v>129000</v>
      </c>
      <c r="E35" s="79">
        <v>131000</v>
      </c>
      <c r="F35" s="79">
        <v>142000</v>
      </c>
      <c r="G35" s="79">
        <v>155000</v>
      </c>
      <c r="H35" s="79">
        <v>174000</v>
      </c>
      <c r="I35" s="79">
        <v>190000</v>
      </c>
      <c r="J35" s="79">
        <v>225000</v>
      </c>
      <c r="K35" s="79">
        <v>260000</v>
      </c>
      <c r="L35" s="79">
        <v>294000</v>
      </c>
      <c r="M35" s="79">
        <v>310000</v>
      </c>
      <c r="N35" s="79">
        <v>320000</v>
      </c>
      <c r="O35" s="79">
        <v>347000</v>
      </c>
      <c r="P35" s="79">
        <v>375000</v>
      </c>
      <c r="Q35" s="79">
        <v>390000</v>
      </c>
      <c r="R35" s="79">
        <v>420000</v>
      </c>
      <c r="S35" s="79">
        <v>495000</v>
      </c>
      <c r="T35" s="79">
        <v>492000</v>
      </c>
      <c r="U35" s="79">
        <v>480000</v>
      </c>
      <c r="V35" s="79">
        <v>435000</v>
      </c>
      <c r="X35" s="70">
        <v>32</v>
      </c>
      <c r="Y35" s="80" t="s">
        <v>299</v>
      </c>
      <c r="Z35" s="79">
        <v>115000</v>
      </c>
      <c r="AA35" s="79">
        <v>115000</v>
      </c>
      <c r="AB35" s="79">
        <v>115000</v>
      </c>
      <c r="AC35" s="79">
        <v>127250</v>
      </c>
      <c r="AD35" s="79">
        <v>140000</v>
      </c>
      <c r="AE35" s="79">
        <v>170000</v>
      </c>
      <c r="AF35" s="79">
        <v>187000</v>
      </c>
      <c r="AG35" s="79">
        <v>230000</v>
      </c>
      <c r="AH35" s="79">
        <v>260000</v>
      </c>
      <c r="AI35" s="79">
        <v>275000</v>
      </c>
      <c r="AJ35" s="79">
        <v>275000</v>
      </c>
      <c r="AK35" s="79">
        <v>285000</v>
      </c>
      <c r="AL35" s="79">
        <v>305000</v>
      </c>
      <c r="AM35" s="79">
        <v>340000</v>
      </c>
      <c r="AN35" s="79">
        <v>355000</v>
      </c>
      <c r="AO35" s="79">
        <v>385000</v>
      </c>
      <c r="AP35" s="79">
        <v>440000</v>
      </c>
      <c r="AQ35" s="79">
        <v>430000</v>
      </c>
      <c r="AR35" s="79">
        <v>425000</v>
      </c>
      <c r="AS35" s="79">
        <v>405000</v>
      </c>
    </row>
    <row r="36" spans="1:45" s="84" customFormat="1" ht="13.5" customHeight="1" x14ac:dyDescent="0.3">
      <c r="A36" s="69">
        <v>33</v>
      </c>
      <c r="B36" s="78" t="s">
        <v>84</v>
      </c>
      <c r="C36" s="79">
        <v>117500</v>
      </c>
      <c r="D36" s="79">
        <v>117000</v>
      </c>
      <c r="E36" s="79">
        <v>118500</v>
      </c>
      <c r="F36" s="79">
        <v>127000</v>
      </c>
      <c r="G36" s="79">
        <v>135000</v>
      </c>
      <c r="H36" s="79">
        <v>150000</v>
      </c>
      <c r="I36" s="79">
        <v>160500</v>
      </c>
      <c r="J36" s="79">
        <v>185000</v>
      </c>
      <c r="K36" s="79">
        <v>220000</v>
      </c>
      <c r="L36" s="79">
        <v>250000</v>
      </c>
      <c r="M36" s="79">
        <v>270000</v>
      </c>
      <c r="N36" s="79">
        <v>280500</v>
      </c>
      <c r="O36" s="79">
        <v>300000</v>
      </c>
      <c r="P36" s="79">
        <v>325000</v>
      </c>
      <c r="Q36" s="79">
        <v>336000</v>
      </c>
      <c r="R36" s="79">
        <v>360000</v>
      </c>
      <c r="S36" s="79">
        <v>420000</v>
      </c>
      <c r="T36" s="79">
        <v>420000</v>
      </c>
      <c r="U36" s="79">
        <v>412000</v>
      </c>
      <c r="V36" s="79">
        <v>370000</v>
      </c>
      <c r="W36" s="33"/>
      <c r="X36" s="69">
        <v>33</v>
      </c>
      <c r="Y36" s="80" t="s">
        <v>84</v>
      </c>
      <c r="Z36" s="79">
        <v>110000</v>
      </c>
      <c r="AA36" s="79">
        <v>110000</v>
      </c>
      <c r="AB36" s="79">
        <v>110000</v>
      </c>
      <c r="AC36" s="79">
        <v>121500</v>
      </c>
      <c r="AD36" s="79">
        <v>134000</v>
      </c>
      <c r="AE36" s="79">
        <v>160000</v>
      </c>
      <c r="AF36" s="79">
        <v>175000</v>
      </c>
      <c r="AG36" s="79">
        <v>215500</v>
      </c>
      <c r="AH36" s="79">
        <v>245000</v>
      </c>
      <c r="AI36" s="79">
        <v>260000</v>
      </c>
      <c r="AJ36" s="79">
        <v>261000</v>
      </c>
      <c r="AK36" s="79">
        <v>272500</v>
      </c>
      <c r="AL36" s="79">
        <v>290000</v>
      </c>
      <c r="AM36" s="79">
        <v>325000</v>
      </c>
      <c r="AN36" s="79">
        <v>340000</v>
      </c>
      <c r="AO36" s="79">
        <v>365000</v>
      </c>
      <c r="AP36" s="79">
        <v>419950</v>
      </c>
      <c r="AQ36" s="79">
        <v>410000</v>
      </c>
      <c r="AR36" s="79">
        <v>400000</v>
      </c>
      <c r="AS36" s="79">
        <v>375000</v>
      </c>
    </row>
    <row r="37" spans="1:45" s="84" customFormat="1" ht="13.5" customHeight="1" x14ac:dyDescent="0.3">
      <c r="A37" s="70"/>
      <c r="B37" s="85"/>
      <c r="C37" s="70"/>
      <c r="D37" s="70"/>
      <c r="E37" s="70"/>
      <c r="F37" s="70"/>
      <c r="G37" s="70"/>
      <c r="H37" s="70"/>
      <c r="I37" s="70"/>
      <c r="J37" s="70"/>
      <c r="K37" s="70"/>
      <c r="L37" s="70"/>
      <c r="M37" s="70"/>
      <c r="N37" s="70"/>
      <c r="O37" s="70"/>
      <c r="P37" s="70"/>
      <c r="Q37" s="70"/>
      <c r="R37" s="70"/>
      <c r="S37" s="70"/>
      <c r="T37" s="70"/>
      <c r="U37" s="70"/>
      <c r="V37" s="70"/>
      <c r="W37" s="33"/>
      <c r="X37" s="33"/>
      <c r="Y37" s="33"/>
      <c r="Z37" s="33"/>
      <c r="AA37" s="33"/>
      <c r="AB37" s="33"/>
      <c r="AC37" s="33"/>
      <c r="AD37" s="33"/>
      <c r="AE37" s="33"/>
      <c r="AF37" s="33"/>
      <c r="AG37" s="33"/>
      <c r="AH37" s="33"/>
      <c r="AI37" s="33"/>
      <c r="AJ37" s="33"/>
      <c r="AK37" s="33"/>
      <c r="AL37" s="33"/>
      <c r="AM37" s="33"/>
      <c r="AN37" s="33"/>
      <c r="AO37" s="33"/>
    </row>
    <row r="38" spans="1:45" s="84" customFormat="1" ht="13.5" customHeight="1" x14ac:dyDescent="0.3">
      <c r="A38" s="69"/>
      <c r="B38" s="85"/>
      <c r="C38" s="70"/>
      <c r="D38" s="70"/>
      <c r="E38" s="70"/>
      <c r="F38" s="70"/>
      <c r="G38" s="70"/>
      <c r="H38" s="70"/>
      <c r="I38" s="70"/>
      <c r="J38" s="70"/>
      <c r="K38" s="70"/>
      <c r="L38" s="70"/>
      <c r="M38" s="70"/>
      <c r="N38" s="70"/>
      <c r="O38" s="70"/>
      <c r="P38" s="70"/>
      <c r="Q38" s="70"/>
      <c r="R38" s="70"/>
      <c r="S38" s="70"/>
      <c r="T38" s="70"/>
      <c r="U38" s="70"/>
      <c r="V38" s="70"/>
      <c r="W38" s="33"/>
      <c r="X38" s="33"/>
      <c r="Y38" s="33"/>
      <c r="Z38" s="33"/>
      <c r="AA38" s="33"/>
      <c r="AB38" s="33"/>
      <c r="AC38" s="33"/>
      <c r="AD38" s="33"/>
      <c r="AE38" s="33"/>
      <c r="AF38" s="33"/>
      <c r="AG38" s="33"/>
      <c r="AH38" s="33"/>
      <c r="AI38" s="33"/>
      <c r="AJ38" s="33"/>
      <c r="AK38" s="33"/>
      <c r="AL38" s="33"/>
      <c r="AM38" s="33"/>
      <c r="AN38" s="33"/>
      <c r="AO38" s="33"/>
    </row>
    <row r="39" spans="1:45" s="84" customFormat="1" ht="13.5" customHeight="1" x14ac:dyDescent="0.3">
      <c r="A39" s="69"/>
      <c r="B39" s="85"/>
      <c r="C39" s="70"/>
      <c r="D39" s="70"/>
      <c r="E39" s="70"/>
      <c r="F39" s="70"/>
      <c r="G39" s="70"/>
      <c r="H39" s="70"/>
      <c r="I39" s="70"/>
      <c r="J39" s="70"/>
      <c r="K39" s="70"/>
      <c r="L39" s="70"/>
      <c r="M39" s="86"/>
      <c r="N39" s="70"/>
      <c r="O39" s="70"/>
      <c r="P39" s="70"/>
      <c r="Q39" s="70"/>
      <c r="R39" s="70"/>
      <c r="S39" s="70"/>
      <c r="T39" s="70"/>
      <c r="U39" s="70"/>
      <c r="V39" s="70"/>
      <c r="W39" s="33"/>
      <c r="X39" s="33"/>
      <c r="Y39" s="33"/>
      <c r="Z39" s="33"/>
      <c r="AA39" s="33"/>
      <c r="AB39" s="33"/>
      <c r="AC39" s="33"/>
      <c r="AD39" s="33"/>
      <c r="AE39" s="33"/>
      <c r="AF39" s="33"/>
      <c r="AG39" s="33"/>
      <c r="AH39" s="33"/>
      <c r="AI39" s="33"/>
      <c r="AJ39" s="33"/>
      <c r="AK39" s="33"/>
      <c r="AL39" s="33"/>
      <c r="AM39" s="33"/>
      <c r="AN39" s="33"/>
      <c r="AO39" s="33"/>
    </row>
    <row r="40" spans="1:45" s="84" customFormat="1" ht="13.5" customHeight="1" x14ac:dyDescent="0.3">
      <c r="A40" s="70"/>
      <c r="B40" s="85"/>
      <c r="C40" s="70"/>
      <c r="D40" s="70"/>
      <c r="E40" s="70"/>
      <c r="F40" s="70"/>
      <c r="G40" s="70"/>
      <c r="H40" s="70"/>
      <c r="I40" s="70"/>
      <c r="J40" s="70"/>
      <c r="K40" s="70"/>
      <c r="L40" s="70"/>
      <c r="M40" s="86"/>
      <c r="N40" s="70"/>
      <c r="O40" s="70"/>
      <c r="P40" s="70"/>
      <c r="Q40" s="70"/>
      <c r="R40" s="70"/>
      <c r="S40" s="70"/>
      <c r="T40" s="70"/>
      <c r="U40" s="70"/>
      <c r="V40" s="70"/>
      <c r="W40" s="33"/>
      <c r="X40" s="33"/>
      <c r="Y40" s="33"/>
      <c r="Z40" s="33"/>
      <c r="AA40" s="33"/>
      <c r="AB40" s="33"/>
      <c r="AC40" s="33"/>
      <c r="AD40" s="33"/>
      <c r="AE40" s="33"/>
      <c r="AF40" s="33"/>
      <c r="AG40" s="33"/>
      <c r="AH40" s="33"/>
      <c r="AI40" s="33"/>
      <c r="AJ40" s="33"/>
      <c r="AK40" s="33"/>
      <c r="AL40" s="33"/>
      <c r="AM40" s="33"/>
      <c r="AN40" s="33"/>
      <c r="AO40" s="33"/>
    </row>
    <row r="41" spans="1:45" s="84" customFormat="1" ht="13.5" customHeight="1" x14ac:dyDescent="0.3">
      <c r="A41" s="70"/>
      <c r="B41" s="85"/>
      <c r="C41" s="70"/>
      <c r="D41" s="70"/>
      <c r="E41" s="70"/>
      <c r="F41" s="70"/>
      <c r="G41" s="70"/>
      <c r="H41" s="70"/>
      <c r="I41" s="70"/>
      <c r="J41" s="70"/>
      <c r="K41" s="70"/>
      <c r="L41" s="70"/>
      <c r="M41" s="86"/>
      <c r="N41" s="70"/>
      <c r="O41" s="70"/>
      <c r="P41" s="70"/>
      <c r="Q41" s="70"/>
      <c r="R41" s="70"/>
      <c r="S41" s="70"/>
      <c r="T41" s="70"/>
      <c r="U41" s="70"/>
      <c r="V41" s="70"/>
      <c r="W41" s="33"/>
      <c r="X41" s="33"/>
      <c r="Y41" s="33"/>
      <c r="Z41" s="33"/>
      <c r="AA41" s="33"/>
      <c r="AB41" s="33"/>
      <c r="AC41" s="33"/>
      <c r="AD41" s="33"/>
      <c r="AE41" s="33"/>
      <c r="AF41" s="33"/>
      <c r="AG41" s="33"/>
      <c r="AH41" s="33"/>
      <c r="AI41" s="33"/>
      <c r="AJ41" s="33"/>
      <c r="AK41" s="33"/>
      <c r="AL41" s="33"/>
      <c r="AM41" s="33"/>
      <c r="AN41" s="33"/>
      <c r="AO41" s="33"/>
    </row>
    <row r="42" spans="1:45" s="84" customFormat="1" ht="13.5" customHeight="1" x14ac:dyDescent="0.3">
      <c r="A42" s="70"/>
      <c r="B42" s="84" t="s">
        <v>365</v>
      </c>
      <c r="C42" s="70" t="s">
        <v>125</v>
      </c>
      <c r="D42" s="70"/>
      <c r="E42" s="70"/>
      <c r="F42" s="70"/>
      <c r="G42" s="70"/>
      <c r="H42" s="70"/>
      <c r="I42" s="70"/>
      <c r="J42" s="70"/>
      <c r="K42" s="70"/>
      <c r="L42" s="70"/>
      <c r="M42" s="86"/>
      <c r="N42" s="70"/>
      <c r="O42" s="70"/>
      <c r="P42" s="70"/>
      <c r="Q42" s="70"/>
      <c r="R42" s="70"/>
      <c r="S42" s="70"/>
      <c r="T42" s="70"/>
      <c r="U42" s="70"/>
      <c r="V42" s="70"/>
      <c r="W42" s="33"/>
      <c r="X42" s="33"/>
      <c r="Y42" s="33"/>
      <c r="Z42" s="33"/>
      <c r="AA42" s="33"/>
      <c r="AB42" s="33"/>
      <c r="AC42" s="33"/>
      <c r="AD42" s="33"/>
      <c r="AE42" s="33"/>
      <c r="AF42" s="33"/>
      <c r="AG42" s="33"/>
      <c r="AH42" s="33"/>
      <c r="AI42" s="33"/>
      <c r="AJ42" s="33"/>
      <c r="AK42" s="33"/>
      <c r="AL42" s="33"/>
      <c r="AM42" s="33"/>
      <c r="AN42" s="33"/>
      <c r="AO42" s="33"/>
    </row>
    <row r="43" spans="1:45" s="84" customFormat="1" ht="13.5" customHeight="1" x14ac:dyDescent="0.3">
      <c r="A43" s="73">
        <v>1</v>
      </c>
      <c r="B43" s="85">
        <f>VLOOKUP(D43,$A$4:$V$36,2+$A43)</f>
        <v>136000</v>
      </c>
      <c r="C43" s="70">
        <f>VLOOKUP(D43,$X$4:$AS$36,2+$A43)</f>
        <v>116000</v>
      </c>
      <c r="D43" s="172">
        <v>1</v>
      </c>
      <c r="E43" s="70"/>
      <c r="F43" s="70"/>
      <c r="G43" s="70"/>
      <c r="H43" s="70"/>
      <c r="I43" s="70"/>
      <c r="J43" s="70"/>
      <c r="K43" s="70"/>
      <c r="L43" s="70"/>
      <c r="M43" s="70"/>
      <c r="N43" s="70"/>
      <c r="O43" s="70"/>
      <c r="P43" s="70"/>
      <c r="Q43" s="70"/>
      <c r="R43" s="70"/>
      <c r="S43" s="70"/>
      <c r="T43" s="70"/>
      <c r="U43" s="70"/>
      <c r="V43" s="70"/>
      <c r="W43" s="33"/>
      <c r="X43" s="33"/>
      <c r="Y43" s="33"/>
      <c r="Z43" s="33"/>
      <c r="AA43" s="33"/>
      <c r="AB43" s="33"/>
      <c r="AC43" s="33"/>
      <c r="AD43" s="33"/>
      <c r="AE43" s="33"/>
      <c r="AF43" s="33"/>
      <c r="AG43" s="33"/>
      <c r="AH43" s="33"/>
      <c r="AI43" s="33"/>
      <c r="AJ43" s="33"/>
      <c r="AK43" s="33"/>
      <c r="AL43" s="33"/>
      <c r="AM43" s="33"/>
      <c r="AN43" s="33"/>
      <c r="AO43" s="33"/>
    </row>
    <row r="44" spans="1:45" s="84" customFormat="1" ht="13.5" customHeight="1" x14ac:dyDescent="0.3">
      <c r="A44" s="73">
        <v>2</v>
      </c>
      <c r="B44" s="85">
        <f>VLOOKUP(D43,$A$4:$V$36,2+$A44)</f>
        <v>134000</v>
      </c>
      <c r="C44" s="70">
        <f>VLOOKUP(D43,$X$4:$AS$36,2+$A44)</f>
        <v>120000</v>
      </c>
      <c r="D44" s="70"/>
      <c r="E44" s="70"/>
      <c r="F44" s="70"/>
      <c r="G44" s="70"/>
      <c r="H44" s="70"/>
      <c r="I44" s="70"/>
      <c r="J44" s="70"/>
      <c r="K44" s="70"/>
      <c r="L44" s="70"/>
      <c r="M44" s="70"/>
      <c r="N44" s="70"/>
      <c r="O44" s="70"/>
      <c r="P44" s="70"/>
      <c r="Q44" s="70"/>
      <c r="R44" s="70"/>
      <c r="S44" s="70"/>
      <c r="T44" s="70"/>
      <c r="U44" s="70"/>
      <c r="V44" s="70"/>
      <c r="W44" s="33"/>
      <c r="X44" s="33"/>
      <c r="Y44" s="33"/>
      <c r="Z44" s="33"/>
      <c r="AA44" s="33"/>
      <c r="AB44" s="33"/>
      <c r="AC44" s="33"/>
      <c r="AD44" s="33"/>
      <c r="AE44" s="33"/>
      <c r="AF44" s="33"/>
      <c r="AG44" s="33"/>
      <c r="AH44" s="33"/>
      <c r="AI44" s="33"/>
      <c r="AJ44" s="33"/>
      <c r="AK44" s="33"/>
      <c r="AL44" s="33"/>
      <c r="AM44" s="33"/>
      <c r="AN44" s="33"/>
      <c r="AO44" s="33"/>
    </row>
    <row r="45" spans="1:45" s="84" customFormat="1" ht="13.5" customHeight="1" x14ac:dyDescent="0.3">
      <c r="A45" s="73">
        <v>3</v>
      </c>
      <c r="B45" s="85">
        <f>VLOOKUP(D43,$A$4:$V$36,2+$A45)</f>
        <v>134000</v>
      </c>
      <c r="C45" s="70">
        <f>VLOOKUP(D43,$X$4:$AS$36,2+$A45)</f>
        <v>118000</v>
      </c>
      <c r="D45" s="70"/>
      <c r="E45" s="70"/>
      <c r="F45" s="70"/>
      <c r="G45" s="70"/>
      <c r="H45" s="70"/>
      <c r="I45" s="70"/>
      <c r="J45" s="70"/>
      <c r="K45" s="70"/>
      <c r="L45" s="70"/>
      <c r="M45" s="70"/>
      <c r="N45" s="70"/>
      <c r="O45" s="70"/>
      <c r="P45" s="70"/>
      <c r="Q45" s="70"/>
      <c r="R45" s="70"/>
      <c r="S45" s="70"/>
      <c r="T45" s="70"/>
      <c r="U45" s="70"/>
      <c r="V45" s="70"/>
      <c r="W45" s="33"/>
      <c r="X45" s="33"/>
      <c r="Y45" s="33"/>
      <c r="Z45" s="33"/>
      <c r="AA45" s="33"/>
      <c r="AB45" s="33"/>
      <c r="AC45" s="33"/>
      <c r="AD45" s="33"/>
      <c r="AE45" s="33"/>
      <c r="AF45" s="33"/>
      <c r="AG45" s="33"/>
      <c r="AH45" s="33"/>
      <c r="AI45" s="33"/>
      <c r="AJ45" s="33"/>
      <c r="AK45" s="33"/>
      <c r="AL45" s="33"/>
      <c r="AM45" s="33"/>
      <c r="AN45" s="33"/>
      <c r="AO45" s="33"/>
    </row>
    <row r="46" spans="1:45" ht="13.5" customHeight="1" x14ac:dyDescent="0.3">
      <c r="A46" s="73">
        <v>4</v>
      </c>
      <c r="B46" s="85">
        <f>VLOOKUP(D43,$A$4:$V$36,2+$A46)</f>
        <v>145000</v>
      </c>
      <c r="C46" s="70">
        <f>VLOOKUP(D43,$X$4:$AS$36,2+$A46)</f>
        <v>127000</v>
      </c>
      <c r="D46" s="70"/>
      <c r="E46" s="70"/>
      <c r="F46" s="70"/>
      <c r="G46" s="70"/>
      <c r="H46" s="70"/>
      <c r="I46" s="70"/>
      <c r="J46" s="70"/>
      <c r="K46" s="70"/>
      <c r="L46" s="70"/>
      <c r="M46" s="70"/>
      <c r="N46" s="70"/>
      <c r="O46" s="70"/>
      <c r="P46" s="70"/>
      <c r="Q46" s="70"/>
      <c r="R46" s="70"/>
      <c r="S46" s="70"/>
      <c r="T46" s="70"/>
      <c r="U46" s="70"/>
      <c r="V46" s="70"/>
    </row>
    <row r="47" spans="1:45" ht="13.5" customHeight="1" x14ac:dyDescent="0.3">
      <c r="A47" s="73">
        <v>5</v>
      </c>
      <c r="B47" s="85">
        <f>VLOOKUP(D43,$A$4:$V$36,2+$A47)</f>
        <v>162000</v>
      </c>
      <c r="C47" s="70">
        <f>VLOOKUP(D43,$X$4:$AS$36,2+$A47)</f>
        <v>140000</v>
      </c>
      <c r="D47" s="70"/>
      <c r="E47" s="70"/>
      <c r="F47" s="70"/>
      <c r="G47" s="70"/>
      <c r="H47" s="70"/>
      <c r="I47" s="70"/>
      <c r="J47" s="70"/>
      <c r="K47" s="70"/>
      <c r="L47" s="70"/>
      <c r="M47" s="70"/>
      <c r="N47" s="70"/>
      <c r="O47" s="70"/>
      <c r="P47" s="70"/>
      <c r="Q47" s="70"/>
      <c r="R47" s="70"/>
      <c r="S47" s="70"/>
      <c r="T47" s="70"/>
      <c r="U47" s="70"/>
      <c r="V47" s="70"/>
    </row>
    <row r="48" spans="1:45" ht="13.5" customHeight="1" x14ac:dyDescent="0.3">
      <c r="A48" s="73">
        <v>6</v>
      </c>
      <c r="B48" s="85">
        <f>VLOOKUP(D43,$A$4:$V$36,2+$A48)</f>
        <v>185000</v>
      </c>
      <c r="C48" s="70">
        <f>VLOOKUP(D43,$X$4:$AS$36,2+$A48)</f>
        <v>155000</v>
      </c>
      <c r="D48" s="70"/>
      <c r="E48" s="70"/>
      <c r="F48" s="70"/>
      <c r="G48" s="70"/>
      <c r="H48" s="70"/>
      <c r="I48" s="70"/>
      <c r="J48" s="70"/>
      <c r="K48" s="70"/>
      <c r="L48" s="70"/>
      <c r="M48" s="70"/>
      <c r="N48" s="70"/>
      <c r="O48" s="70"/>
      <c r="P48" s="70"/>
      <c r="Q48" s="70"/>
      <c r="R48" s="70"/>
      <c r="S48" s="70"/>
      <c r="T48" s="70"/>
      <c r="U48" s="70"/>
      <c r="V48" s="70"/>
    </row>
    <row r="49" spans="1:22" ht="13.5" customHeight="1" x14ac:dyDescent="0.3">
      <c r="A49" s="73">
        <v>7</v>
      </c>
      <c r="B49" s="85">
        <f>VLOOKUP(D43,$A$4:$V$36,2+$A49)</f>
        <v>205000</v>
      </c>
      <c r="C49" s="70">
        <f>VLOOKUP(D43,$X$4:$AS$36,2+$A49)</f>
        <v>180000</v>
      </c>
      <c r="D49" s="70"/>
      <c r="E49" s="70"/>
      <c r="F49" s="70"/>
      <c r="G49" s="70"/>
      <c r="H49" s="70"/>
      <c r="I49" s="70"/>
      <c r="J49" s="70"/>
      <c r="K49" s="70"/>
      <c r="L49" s="70"/>
      <c r="M49" s="70"/>
      <c r="N49" s="70"/>
      <c r="O49" s="70"/>
      <c r="P49" s="70"/>
      <c r="Q49" s="70"/>
      <c r="R49" s="70"/>
      <c r="S49" s="70"/>
      <c r="T49" s="70"/>
      <c r="U49" s="70"/>
      <c r="V49" s="70"/>
    </row>
    <row r="50" spans="1:22" ht="13.5" customHeight="1" x14ac:dyDescent="0.3">
      <c r="A50" s="73">
        <v>8</v>
      </c>
      <c r="B50" s="85">
        <f>VLOOKUP(D43,$A$4:$V$36,2+$A50)</f>
        <v>248875</v>
      </c>
      <c r="C50" s="70">
        <f>VLOOKUP(D43,$X$4:$AS$36,2+$A50)</f>
        <v>212000</v>
      </c>
      <c r="D50" s="70"/>
      <c r="E50" s="70"/>
      <c r="F50" s="70"/>
      <c r="G50" s="70"/>
      <c r="H50" s="70"/>
      <c r="I50" s="70"/>
      <c r="J50" s="70"/>
      <c r="K50" s="70"/>
      <c r="L50" s="70"/>
      <c r="M50" s="70"/>
      <c r="N50" s="70"/>
      <c r="O50" s="70"/>
      <c r="P50" s="70"/>
      <c r="Q50" s="70"/>
      <c r="R50" s="70"/>
      <c r="S50" s="70"/>
      <c r="T50" s="70"/>
      <c r="U50" s="70"/>
      <c r="V50" s="70"/>
    </row>
    <row r="51" spans="1:22" ht="13.5" customHeight="1" x14ac:dyDescent="0.3">
      <c r="A51" s="73">
        <v>9</v>
      </c>
      <c r="B51" s="85">
        <f>VLOOKUP(D43,$A$4:$V$36,2+$A51)</f>
        <v>285000</v>
      </c>
      <c r="C51" s="70">
        <f>VLOOKUP(D43,$X$4:$AS$36,2+$A51)</f>
        <v>249625</v>
      </c>
      <c r="D51" s="70"/>
      <c r="E51" s="70"/>
      <c r="F51" s="70"/>
      <c r="G51" s="70"/>
      <c r="H51" s="70"/>
      <c r="I51" s="70"/>
      <c r="J51" s="70"/>
      <c r="K51" s="70"/>
      <c r="L51" s="70"/>
      <c r="M51" s="70"/>
      <c r="N51" s="70"/>
      <c r="O51" s="70"/>
      <c r="P51" s="70"/>
      <c r="Q51" s="70"/>
      <c r="R51" s="70"/>
      <c r="S51" s="70"/>
      <c r="T51" s="70"/>
      <c r="U51" s="70"/>
      <c r="V51" s="70"/>
    </row>
    <row r="52" spans="1:22" ht="13.5" customHeight="1" x14ac:dyDescent="0.3">
      <c r="A52" s="73">
        <v>10</v>
      </c>
      <c r="B52" s="85">
        <f>VLOOKUP(D43,$A$4:$V$36,2+$A52)</f>
        <v>322000</v>
      </c>
      <c r="C52" s="70">
        <f>VLOOKUP(D43,$X$4:$AS$36,2+$A52)</f>
        <v>276750</v>
      </c>
      <c r="D52" s="70"/>
      <c r="E52" s="70"/>
      <c r="F52" s="70"/>
      <c r="G52" s="70"/>
      <c r="H52" s="70"/>
      <c r="I52" s="70"/>
      <c r="J52" s="70"/>
      <c r="K52" s="70"/>
      <c r="L52" s="70"/>
      <c r="M52" s="70"/>
      <c r="N52" s="70"/>
      <c r="O52" s="70"/>
      <c r="P52" s="70"/>
      <c r="Q52" s="70"/>
      <c r="R52" s="70"/>
      <c r="S52" s="70"/>
      <c r="T52" s="70"/>
      <c r="U52" s="70"/>
      <c r="V52" s="70"/>
    </row>
    <row r="53" spans="1:22" x14ac:dyDescent="0.3">
      <c r="A53" s="73">
        <v>11</v>
      </c>
      <c r="B53" s="85">
        <f>VLOOKUP(D43,$A$4:$V$36,2+$A53)</f>
        <v>335500</v>
      </c>
      <c r="C53" s="70">
        <f>VLOOKUP(D43,$X$4:$AS$36,2+$A53)</f>
        <v>275000</v>
      </c>
      <c r="D53" s="71"/>
      <c r="E53" s="71"/>
      <c r="F53" s="71"/>
      <c r="G53" s="71"/>
      <c r="H53" s="71"/>
      <c r="I53" s="71"/>
      <c r="J53" s="71"/>
      <c r="K53" s="71"/>
      <c r="L53" s="71"/>
      <c r="M53" s="71"/>
      <c r="N53" s="71"/>
      <c r="O53" s="71"/>
      <c r="P53" s="71"/>
      <c r="Q53" s="71"/>
      <c r="R53" s="71"/>
      <c r="S53" s="71"/>
      <c r="T53" s="71"/>
      <c r="U53" s="71"/>
      <c r="V53" s="71"/>
    </row>
    <row r="54" spans="1:22" x14ac:dyDescent="0.3">
      <c r="A54" s="73">
        <v>12</v>
      </c>
      <c r="B54" s="85">
        <f>VLOOKUP(D43,$A$4:$V$36,2+$A54)</f>
        <v>345000</v>
      </c>
      <c r="C54" s="70">
        <f>VLOOKUP(D43,$X$4:$AS$36,2+$A54)</f>
        <v>285000</v>
      </c>
      <c r="D54" s="71"/>
      <c r="E54" s="71"/>
      <c r="F54" s="71"/>
      <c r="G54" s="71"/>
      <c r="H54" s="71"/>
      <c r="I54" s="71"/>
      <c r="J54" s="71"/>
      <c r="K54" s="71"/>
      <c r="L54" s="71"/>
      <c r="M54" s="71"/>
      <c r="N54" s="71"/>
      <c r="O54" s="71"/>
      <c r="P54" s="71"/>
      <c r="Q54" s="71"/>
      <c r="R54" s="71"/>
      <c r="S54" s="71"/>
      <c r="T54" s="71"/>
      <c r="U54" s="71"/>
      <c r="V54" s="71"/>
    </row>
    <row r="55" spans="1:22" ht="13.5" customHeight="1" x14ac:dyDescent="0.3">
      <c r="A55" s="73">
        <v>13</v>
      </c>
      <c r="B55" s="85">
        <f>VLOOKUP(D43,$A$4:$V$36,2+$A55)</f>
        <v>369500</v>
      </c>
      <c r="C55" s="70">
        <f>VLOOKUP(D43,$X$4:$AS$36,2+$A55)</f>
        <v>299000</v>
      </c>
      <c r="D55" s="71"/>
      <c r="E55" s="71"/>
      <c r="F55" s="71"/>
      <c r="G55" s="71"/>
      <c r="H55" s="71"/>
      <c r="I55" s="71"/>
      <c r="J55" s="71"/>
      <c r="K55" s="71"/>
      <c r="L55" s="71"/>
      <c r="M55" s="71"/>
      <c r="N55" s="71"/>
      <c r="O55" s="71"/>
      <c r="P55" s="71"/>
      <c r="Q55" s="71"/>
      <c r="R55" s="71"/>
      <c r="S55" s="71"/>
      <c r="T55" s="71"/>
      <c r="U55" s="71"/>
      <c r="V55" s="71"/>
    </row>
    <row r="56" spans="1:22" ht="13.5" customHeight="1" x14ac:dyDescent="0.3">
      <c r="A56" s="73">
        <v>14</v>
      </c>
      <c r="B56" s="85">
        <f>VLOOKUP(D43,$A$4:$V$36,2+$A56)</f>
        <v>410000</v>
      </c>
      <c r="C56" s="70">
        <f>VLOOKUP(D43,$X$4:$AS$36,2+$A56)</f>
        <v>340000</v>
      </c>
      <c r="D56" s="71"/>
      <c r="E56" s="71"/>
      <c r="F56" s="71"/>
      <c r="G56" s="71"/>
      <c r="H56" s="71"/>
      <c r="I56" s="71"/>
      <c r="J56" s="71"/>
      <c r="K56" s="71"/>
      <c r="L56" s="71"/>
      <c r="M56" s="71"/>
      <c r="N56" s="71"/>
      <c r="O56" s="71"/>
      <c r="P56" s="71"/>
      <c r="Q56" s="71"/>
      <c r="R56" s="71"/>
      <c r="S56" s="71"/>
      <c r="T56" s="71"/>
      <c r="U56" s="71"/>
      <c r="V56" s="71"/>
    </row>
    <row r="57" spans="1:22" ht="13.5" customHeight="1" x14ac:dyDescent="0.3">
      <c r="A57" s="73">
        <v>15</v>
      </c>
      <c r="B57" s="85">
        <f>VLOOKUP(D43,$A$4:$V$36,2+$A57)</f>
        <v>445000</v>
      </c>
      <c r="C57" s="70">
        <f>VLOOKUP(D43,$X$4:$AS$36,2+$A57)</f>
        <v>370000</v>
      </c>
      <c r="D57" s="71"/>
      <c r="E57" s="71"/>
      <c r="F57" s="71"/>
      <c r="G57" s="71"/>
      <c r="H57" s="71"/>
      <c r="I57" s="71"/>
      <c r="J57" s="71"/>
      <c r="K57" s="71"/>
      <c r="L57" s="71"/>
      <c r="M57" s="71"/>
      <c r="N57" s="71"/>
      <c r="O57" s="71"/>
      <c r="P57" s="71"/>
      <c r="Q57" s="71"/>
      <c r="R57" s="71"/>
      <c r="S57" s="71"/>
      <c r="T57" s="71"/>
      <c r="U57" s="71"/>
      <c r="V57" s="71"/>
    </row>
    <row r="58" spans="1:22" ht="13.5" customHeight="1" x14ac:dyDescent="0.3">
      <c r="A58" s="73">
        <v>16</v>
      </c>
      <c r="B58" s="85">
        <f>VLOOKUP(D43,$A$4:$V$36,2+$A58)</f>
        <v>474000</v>
      </c>
      <c r="C58" s="70">
        <f>VLOOKUP(D43,$X$4:$AS$36,2+$A58)</f>
        <v>410000</v>
      </c>
      <c r="D58" s="71"/>
      <c r="E58" s="71"/>
      <c r="F58" s="71"/>
      <c r="G58" s="71"/>
      <c r="H58" s="71"/>
      <c r="I58" s="71"/>
      <c r="J58" s="71"/>
      <c r="K58" s="71"/>
      <c r="L58" s="71"/>
      <c r="M58" s="71"/>
      <c r="N58" s="71"/>
      <c r="O58" s="71"/>
      <c r="P58" s="71"/>
      <c r="Q58" s="71"/>
      <c r="R58" s="71"/>
      <c r="S58" s="71"/>
      <c r="T58" s="71"/>
      <c r="U58" s="71"/>
      <c r="V58" s="71"/>
    </row>
    <row r="59" spans="1:22" ht="13.5" customHeight="1" x14ac:dyDescent="0.3">
      <c r="A59" s="73">
        <v>17</v>
      </c>
      <c r="B59" s="85">
        <f>VLOOKUP(D43,$A$4:$V$36,2+$A59)</f>
        <v>585000</v>
      </c>
      <c r="C59" s="70">
        <f>VLOOKUP(D43,$X$4:$AS$36,2+$A59)</f>
        <v>465000</v>
      </c>
      <c r="D59" s="71"/>
      <c r="E59" s="71"/>
      <c r="F59" s="71"/>
      <c r="G59" s="71"/>
      <c r="H59" s="71"/>
      <c r="I59" s="71"/>
      <c r="J59" s="71"/>
      <c r="K59" s="71"/>
      <c r="L59" s="71"/>
      <c r="M59" s="71"/>
      <c r="N59" s="71"/>
      <c r="O59" s="71"/>
      <c r="P59" s="71"/>
      <c r="Q59" s="71"/>
      <c r="R59" s="71"/>
      <c r="S59" s="71"/>
      <c r="T59" s="71"/>
      <c r="U59" s="71"/>
      <c r="V59" s="71"/>
    </row>
    <row r="60" spans="1:22" ht="13.5" customHeight="1" x14ac:dyDescent="0.3">
      <c r="A60" s="73">
        <v>18</v>
      </c>
      <c r="B60" s="85">
        <f>VLOOKUP(D43,$A$4:$V$36,2+$A60)</f>
        <v>565000</v>
      </c>
      <c r="C60" s="70">
        <f>VLOOKUP(D43,$X$4:$AS$36,2+$A60)</f>
        <v>460000</v>
      </c>
      <c r="D60" s="71"/>
      <c r="E60" s="71"/>
      <c r="F60" s="71"/>
      <c r="G60" s="71"/>
      <c r="H60" s="71"/>
      <c r="I60" s="71"/>
      <c r="J60" s="71"/>
      <c r="K60" s="71"/>
      <c r="L60" s="71"/>
      <c r="M60" s="71"/>
      <c r="N60" s="71"/>
      <c r="O60" s="71"/>
      <c r="P60" s="71"/>
      <c r="Q60" s="71"/>
      <c r="R60" s="71"/>
      <c r="S60" s="71"/>
      <c r="T60" s="71"/>
      <c r="U60" s="71"/>
      <c r="V60" s="71"/>
    </row>
    <row r="61" spans="1:22" ht="13.5" customHeight="1" x14ac:dyDescent="0.3">
      <c r="A61" s="73">
        <v>19</v>
      </c>
      <c r="B61" s="85">
        <f>VLOOKUP(D43,$A$4:$V$36,2+$A61)</f>
        <v>537400</v>
      </c>
      <c r="C61" s="70">
        <f>VLOOKUP(D43,$X$4:$AS$36,2+$A61)</f>
        <v>440000</v>
      </c>
      <c r="D61" s="71"/>
      <c r="E61" s="71"/>
      <c r="F61" s="71"/>
      <c r="G61" s="71"/>
      <c r="H61" s="71"/>
      <c r="I61" s="71"/>
      <c r="J61" s="71"/>
      <c r="K61" s="71"/>
      <c r="L61" s="71"/>
      <c r="M61" s="71"/>
      <c r="N61" s="71"/>
      <c r="O61" s="71"/>
      <c r="P61" s="71"/>
      <c r="Q61" s="71"/>
      <c r="R61" s="71"/>
      <c r="S61" s="71"/>
      <c r="T61" s="71"/>
      <c r="U61" s="71"/>
      <c r="V61" s="71"/>
    </row>
    <row r="62" spans="1:22" ht="13.5" customHeight="1" x14ac:dyDescent="0.3">
      <c r="A62" s="73">
        <v>20</v>
      </c>
      <c r="B62" s="85">
        <f>VLOOKUP(D43,$A$4:$V$36,2+$A62)</f>
        <v>523500</v>
      </c>
      <c r="C62" s="70">
        <f>VLOOKUP(D43,$X$4:$AS$36,2+$A62)</f>
        <v>422500</v>
      </c>
      <c r="D62" s="71"/>
      <c r="E62" s="71"/>
      <c r="F62" s="71"/>
      <c r="G62" s="71"/>
      <c r="H62" s="71"/>
      <c r="I62" s="71"/>
      <c r="J62" s="71"/>
      <c r="K62" s="71"/>
      <c r="L62" s="71"/>
      <c r="M62" s="71"/>
      <c r="N62" s="71"/>
      <c r="O62" s="71"/>
      <c r="P62" s="71"/>
      <c r="Q62" s="71"/>
      <c r="R62" s="71"/>
      <c r="S62" s="71"/>
      <c r="T62" s="71"/>
      <c r="U62" s="71"/>
      <c r="V62" s="71"/>
    </row>
    <row r="63" spans="1:22" ht="13.5" customHeight="1" x14ac:dyDescent="0.3">
      <c r="A63" s="73">
        <v>1</v>
      </c>
      <c r="B63" s="85">
        <f>VLOOKUP(D63,$A$4:$V$36,2+$A63)</f>
        <v>250000</v>
      </c>
      <c r="C63" s="70">
        <f>VLOOKUP(D63,$X$4:$AS$36,2+$A63)</f>
        <v>152000</v>
      </c>
      <c r="D63" s="172">
        <v>2</v>
      </c>
      <c r="E63" s="71"/>
      <c r="F63" s="71"/>
      <c r="G63" s="71"/>
      <c r="H63" s="71"/>
      <c r="I63" s="71"/>
      <c r="J63" s="71"/>
      <c r="K63" s="71"/>
      <c r="L63" s="71"/>
      <c r="M63" s="71"/>
      <c r="N63" s="71"/>
      <c r="O63" s="71"/>
      <c r="P63" s="71"/>
      <c r="Q63" s="71"/>
      <c r="R63" s="71"/>
      <c r="S63" s="71"/>
      <c r="T63" s="71"/>
      <c r="U63" s="71"/>
      <c r="V63" s="71"/>
    </row>
    <row r="64" spans="1:22" ht="13.5" customHeight="1" x14ac:dyDescent="0.3">
      <c r="A64" s="73">
        <v>2</v>
      </c>
      <c r="B64" s="85">
        <f>VLOOKUP(D63,$A$4:$V$36,2+$A64)</f>
        <v>245000</v>
      </c>
      <c r="C64" s="70">
        <f>VLOOKUP(D63,$X$4:$AS$36,2+$A64)</f>
        <v>156750</v>
      </c>
      <c r="D64" s="70"/>
      <c r="E64" s="71"/>
      <c r="F64" s="71"/>
      <c r="G64" s="71"/>
      <c r="H64" s="71"/>
      <c r="I64" s="71"/>
      <c r="J64" s="71"/>
      <c r="K64" s="71"/>
      <c r="L64" s="71"/>
      <c r="M64" s="71"/>
      <c r="N64" s="71"/>
      <c r="O64" s="71"/>
      <c r="P64" s="71"/>
      <c r="Q64" s="71"/>
      <c r="R64" s="71"/>
      <c r="S64" s="71"/>
      <c r="T64" s="71"/>
      <c r="U64" s="71"/>
      <c r="V64" s="71"/>
    </row>
    <row r="65" spans="1:22" ht="13.5" customHeight="1" x14ac:dyDescent="0.3">
      <c r="A65" s="73">
        <v>3</v>
      </c>
      <c r="B65" s="85">
        <f>VLOOKUP(D63,$A$4:$V$36,2+$A65)</f>
        <v>250000</v>
      </c>
      <c r="C65" s="70">
        <f>VLOOKUP(D63,$X$4:$AS$36,2+$A65)</f>
        <v>150500</v>
      </c>
      <c r="D65" s="70"/>
      <c r="E65" s="71"/>
      <c r="F65" s="71"/>
      <c r="G65" s="71"/>
      <c r="H65" s="71"/>
      <c r="I65" s="71"/>
      <c r="J65" s="71"/>
      <c r="K65" s="71"/>
      <c r="L65" s="71"/>
      <c r="M65" s="71"/>
      <c r="N65" s="71"/>
      <c r="O65" s="71"/>
      <c r="P65" s="71"/>
      <c r="Q65" s="71"/>
      <c r="R65" s="71"/>
      <c r="S65" s="71"/>
      <c r="T65" s="71"/>
      <c r="U65" s="71"/>
      <c r="V65" s="71"/>
    </row>
    <row r="66" spans="1:22" ht="13.5" customHeight="1" x14ac:dyDescent="0.3">
      <c r="A66" s="73">
        <v>4</v>
      </c>
      <c r="B66" s="85">
        <f>VLOOKUP(D63,$A$4:$V$36,2+$A66)</f>
        <v>305000</v>
      </c>
      <c r="C66" s="70">
        <f>VLOOKUP(D63,$X$4:$AS$36,2+$A66)</f>
        <v>184250</v>
      </c>
      <c r="D66" s="70"/>
      <c r="E66" s="71"/>
      <c r="F66" s="71"/>
      <c r="G66" s="71"/>
      <c r="H66" s="71"/>
      <c r="I66" s="71"/>
      <c r="J66" s="71"/>
      <c r="K66" s="71"/>
      <c r="L66" s="71"/>
      <c r="M66" s="71"/>
      <c r="N66" s="71"/>
      <c r="O66" s="71"/>
      <c r="P66" s="71"/>
      <c r="Q66" s="71"/>
      <c r="R66" s="71"/>
      <c r="S66" s="71"/>
      <c r="T66" s="71"/>
      <c r="U66" s="71"/>
      <c r="V66" s="71"/>
    </row>
    <row r="67" spans="1:22" ht="13.5" customHeight="1" x14ac:dyDescent="0.3">
      <c r="A67" s="73">
        <v>5</v>
      </c>
      <c r="B67" s="85">
        <f>VLOOKUP(D63,$A$4:$V$36,2+$A67)</f>
        <v>352000</v>
      </c>
      <c r="C67" s="70">
        <f>VLOOKUP(D63,$X$4:$AS$36,2+$A67)</f>
        <v>200000</v>
      </c>
      <c r="D67" s="70"/>
      <c r="E67" s="71"/>
      <c r="F67" s="71"/>
      <c r="G67" s="71"/>
      <c r="H67" s="71"/>
      <c r="I67" s="71"/>
      <c r="J67" s="71"/>
      <c r="K67" s="71"/>
      <c r="L67" s="71"/>
      <c r="M67" s="71"/>
      <c r="N67" s="71"/>
      <c r="O67" s="71"/>
      <c r="P67" s="71"/>
      <c r="Q67" s="71"/>
      <c r="R67" s="71"/>
      <c r="S67" s="71"/>
      <c r="T67" s="71"/>
      <c r="U67" s="71"/>
      <c r="V67" s="71"/>
    </row>
    <row r="68" spans="1:22" ht="13.5" customHeight="1" x14ac:dyDescent="0.3">
      <c r="A68" s="73">
        <v>6</v>
      </c>
      <c r="B68" s="85">
        <f>VLOOKUP(D63,$A$4:$V$36,2+$A68)</f>
        <v>402500</v>
      </c>
      <c r="C68" s="70">
        <f>VLOOKUP(D63,$X$4:$AS$36,2+$A68)</f>
        <v>256000</v>
      </c>
      <c r="D68" s="70"/>
      <c r="E68" s="71"/>
      <c r="F68" s="71"/>
      <c r="G68" s="71"/>
      <c r="H68" s="71"/>
      <c r="I68" s="71"/>
      <c r="J68" s="71"/>
      <c r="K68" s="71"/>
      <c r="L68" s="71"/>
      <c r="M68" s="71"/>
      <c r="N68" s="71"/>
      <c r="O68" s="71"/>
      <c r="P68" s="71"/>
      <c r="Q68" s="71"/>
      <c r="R68" s="71"/>
      <c r="S68" s="71"/>
      <c r="T68" s="71"/>
      <c r="U68" s="71"/>
      <c r="V68" s="71"/>
    </row>
    <row r="69" spans="1:22" ht="13.5" customHeight="1" x14ac:dyDescent="0.3">
      <c r="A69" s="73">
        <v>7</v>
      </c>
      <c r="B69" s="85">
        <f>VLOOKUP(D63,$A$4:$V$36,2+$A69)</f>
        <v>435000</v>
      </c>
      <c r="C69" s="70">
        <f>VLOOKUP(D63,$X$4:$AS$36,2+$A69)</f>
        <v>265000</v>
      </c>
      <c r="D69" s="70"/>
      <c r="E69" s="71"/>
      <c r="F69" s="71"/>
      <c r="G69" s="71"/>
      <c r="H69" s="71"/>
      <c r="I69" s="71"/>
      <c r="J69" s="71"/>
      <c r="K69" s="71"/>
      <c r="L69" s="71"/>
      <c r="M69" s="71"/>
      <c r="N69" s="71"/>
      <c r="O69" s="71"/>
      <c r="P69" s="71"/>
      <c r="Q69" s="71"/>
      <c r="R69" s="71"/>
      <c r="S69" s="71"/>
      <c r="T69" s="71"/>
      <c r="U69" s="71"/>
      <c r="V69" s="71"/>
    </row>
    <row r="70" spans="1:22" ht="13.5" customHeight="1" x14ac:dyDescent="0.3">
      <c r="A70" s="73">
        <v>8</v>
      </c>
      <c r="B70" s="85">
        <f>VLOOKUP(D63,$A$4:$V$36,2+$A70)</f>
        <v>524000</v>
      </c>
      <c r="C70" s="70">
        <f>VLOOKUP(D63,$X$4:$AS$36,2+$A70)</f>
        <v>325000</v>
      </c>
      <c r="D70" s="70"/>
      <c r="E70" s="71"/>
      <c r="F70" s="71"/>
      <c r="G70" s="71"/>
      <c r="H70" s="71"/>
      <c r="I70" s="71"/>
      <c r="J70" s="71"/>
      <c r="K70" s="71"/>
      <c r="L70" s="71"/>
      <c r="M70" s="71"/>
      <c r="N70" s="71"/>
      <c r="O70" s="71"/>
      <c r="P70" s="71"/>
      <c r="Q70" s="71"/>
      <c r="R70" s="71"/>
      <c r="S70" s="71"/>
      <c r="T70" s="71"/>
      <c r="U70" s="71"/>
      <c r="V70" s="71"/>
    </row>
    <row r="71" spans="1:22" ht="13.5" customHeight="1" x14ac:dyDescent="0.3">
      <c r="A71" s="73">
        <v>9</v>
      </c>
      <c r="B71" s="85">
        <f>VLOOKUP(D63,$A$4:$V$36,2+$A71)</f>
        <v>602000</v>
      </c>
      <c r="C71" s="70">
        <f>VLOOKUP(D63,$X$4:$AS$36,2+$A71)</f>
        <v>355000</v>
      </c>
      <c r="D71" s="70"/>
      <c r="E71" s="71"/>
      <c r="F71" s="71"/>
      <c r="G71" s="71"/>
      <c r="H71" s="71"/>
      <c r="I71" s="71"/>
      <c r="J71" s="71"/>
      <c r="K71" s="71"/>
      <c r="L71" s="71"/>
      <c r="M71" s="71"/>
      <c r="N71" s="71"/>
      <c r="O71" s="71"/>
      <c r="P71" s="71"/>
      <c r="Q71" s="71"/>
      <c r="R71" s="71"/>
      <c r="S71" s="71"/>
      <c r="T71" s="71"/>
      <c r="U71" s="71"/>
      <c r="V71" s="71"/>
    </row>
    <row r="72" spans="1:22" ht="13.5" customHeight="1" x14ac:dyDescent="0.3">
      <c r="A72" s="73">
        <v>10</v>
      </c>
      <c r="B72" s="85">
        <f>VLOOKUP(D63,$A$4:$V$36,2+$A72)</f>
        <v>650000</v>
      </c>
      <c r="C72" s="70">
        <f>VLOOKUP(D63,$X$4:$AS$36,2+$A72)</f>
        <v>375217</v>
      </c>
      <c r="D72" s="70"/>
      <c r="E72" s="71"/>
      <c r="F72" s="71"/>
      <c r="G72" s="71"/>
      <c r="H72" s="71"/>
      <c r="I72" s="71"/>
      <c r="J72" s="71"/>
      <c r="K72" s="71"/>
      <c r="L72" s="71"/>
      <c r="M72" s="71"/>
      <c r="N72" s="71"/>
      <c r="O72" s="71"/>
      <c r="P72" s="71"/>
      <c r="Q72" s="71"/>
      <c r="R72" s="71"/>
      <c r="S72" s="71"/>
      <c r="T72" s="71"/>
      <c r="U72" s="71"/>
      <c r="V72" s="71"/>
    </row>
    <row r="73" spans="1:22" ht="13.5" customHeight="1" x14ac:dyDescent="0.3">
      <c r="A73" s="73">
        <v>11</v>
      </c>
      <c r="B73" s="85">
        <f>VLOOKUP(D63,$A$4:$V$36,2+$A73)</f>
        <v>695000</v>
      </c>
      <c r="C73" s="70">
        <f>VLOOKUP(D63,$X$4:$AS$36,2+$A73)</f>
        <v>400000</v>
      </c>
      <c r="D73" s="71"/>
      <c r="E73" s="71"/>
      <c r="F73" s="71"/>
      <c r="G73" s="71"/>
      <c r="H73" s="71"/>
      <c r="I73" s="71"/>
      <c r="J73" s="71"/>
      <c r="K73" s="71"/>
      <c r="L73" s="71"/>
      <c r="M73" s="71"/>
      <c r="N73" s="71"/>
      <c r="O73" s="71"/>
      <c r="P73" s="71"/>
      <c r="Q73" s="71"/>
      <c r="R73" s="71"/>
      <c r="S73" s="71"/>
      <c r="T73" s="71"/>
      <c r="U73" s="71"/>
      <c r="V73" s="71"/>
    </row>
    <row r="74" spans="1:22" ht="13.5" customHeight="1" x14ac:dyDescent="0.3">
      <c r="A74" s="73">
        <v>12</v>
      </c>
      <c r="B74" s="85">
        <f>VLOOKUP(D63,$A$4:$V$36,2+$A74)</f>
        <v>710000</v>
      </c>
      <c r="C74" s="70">
        <f>VLOOKUP(D63,$X$4:$AS$36,2+$A74)</f>
        <v>415000</v>
      </c>
      <c r="D74" s="71"/>
      <c r="E74" s="71"/>
      <c r="F74" s="71"/>
      <c r="G74" s="71"/>
      <c r="H74" s="71"/>
      <c r="I74" s="71"/>
      <c r="J74" s="71"/>
      <c r="K74" s="71"/>
      <c r="L74" s="71"/>
      <c r="M74" s="71"/>
      <c r="N74" s="71"/>
      <c r="O74" s="71"/>
      <c r="P74" s="71"/>
      <c r="Q74" s="71"/>
      <c r="R74" s="71"/>
      <c r="S74" s="71"/>
      <c r="T74" s="71"/>
      <c r="U74" s="71"/>
      <c r="V74" s="71"/>
    </row>
    <row r="75" spans="1:22" ht="13.5" customHeight="1" x14ac:dyDescent="0.3">
      <c r="A75" s="73">
        <v>13</v>
      </c>
      <c r="B75" s="85">
        <f>VLOOKUP(D63,$A$4:$V$36,2+$A75)</f>
        <v>812500</v>
      </c>
      <c r="C75" s="70">
        <f>VLOOKUP(D63,$X$4:$AS$36,2+$A75)</f>
        <v>446000</v>
      </c>
      <c r="D75" s="71"/>
      <c r="E75" s="71"/>
      <c r="F75" s="71"/>
      <c r="G75" s="71"/>
      <c r="H75" s="71"/>
      <c r="I75" s="71"/>
      <c r="J75" s="71"/>
      <c r="K75" s="71"/>
      <c r="L75" s="71"/>
      <c r="M75" s="71"/>
      <c r="N75" s="71"/>
      <c r="O75" s="71"/>
      <c r="P75" s="71"/>
      <c r="Q75" s="71"/>
      <c r="R75" s="71"/>
      <c r="S75" s="71"/>
      <c r="T75" s="71"/>
      <c r="U75" s="71"/>
      <c r="V75" s="71"/>
    </row>
    <row r="76" spans="1:22" ht="13.5" customHeight="1" x14ac:dyDescent="0.3">
      <c r="A76" s="73">
        <v>14</v>
      </c>
      <c r="B76" s="85">
        <f>VLOOKUP(D63,$A$4:$V$36,2+$A76)</f>
        <v>978569</v>
      </c>
      <c r="C76" s="70">
        <f>VLOOKUP(D63,$X$4:$AS$36,2+$A76)</f>
        <v>515000</v>
      </c>
      <c r="D76" s="71"/>
      <c r="E76" s="71"/>
      <c r="F76" s="71"/>
      <c r="G76" s="71"/>
      <c r="H76" s="71"/>
      <c r="I76" s="71"/>
      <c r="J76" s="71"/>
      <c r="K76" s="71"/>
      <c r="L76" s="71"/>
      <c r="M76" s="71"/>
      <c r="N76" s="71"/>
      <c r="O76" s="71"/>
      <c r="P76" s="71"/>
      <c r="Q76" s="71"/>
      <c r="R76" s="71"/>
      <c r="S76" s="71"/>
      <c r="T76" s="71"/>
      <c r="U76" s="71"/>
      <c r="V76" s="71"/>
    </row>
    <row r="77" spans="1:22" ht="13.5" customHeight="1" x14ac:dyDescent="0.3">
      <c r="A77" s="73">
        <v>15</v>
      </c>
      <c r="B77" s="85">
        <f>VLOOKUP(D63,$A$4:$V$36,2+$A77)</f>
        <v>1037500</v>
      </c>
      <c r="C77" s="70">
        <f>VLOOKUP(D63,$X$4:$AS$36,2+$A77)</f>
        <v>504000</v>
      </c>
      <c r="D77" s="71"/>
      <c r="E77" s="71"/>
      <c r="F77" s="71"/>
      <c r="G77" s="71"/>
      <c r="H77" s="71"/>
      <c r="I77" s="71"/>
      <c r="J77" s="71"/>
      <c r="K77" s="71"/>
      <c r="L77" s="71"/>
      <c r="M77" s="71"/>
      <c r="N77" s="71"/>
      <c r="O77" s="71"/>
      <c r="P77" s="71"/>
      <c r="Q77" s="71"/>
      <c r="R77" s="71"/>
      <c r="S77" s="71"/>
      <c r="T77" s="71"/>
      <c r="U77" s="71"/>
      <c r="V77" s="71"/>
    </row>
    <row r="78" spans="1:22" ht="13.5" customHeight="1" x14ac:dyDescent="0.3">
      <c r="A78" s="73">
        <v>16</v>
      </c>
      <c r="B78" s="85">
        <f>VLOOKUP(D63,$A$4:$V$36,2+$A78)</f>
        <v>1065000</v>
      </c>
      <c r="C78" s="70">
        <f>VLOOKUP(D63,$X$4:$AS$36,2+$A78)</f>
        <v>552000</v>
      </c>
      <c r="D78" s="71"/>
      <c r="E78" s="71"/>
      <c r="F78" s="71"/>
      <c r="G78" s="71"/>
      <c r="H78" s="71"/>
      <c r="I78" s="71"/>
      <c r="J78" s="71"/>
      <c r="K78" s="71"/>
      <c r="L78" s="71"/>
      <c r="M78" s="71"/>
      <c r="N78" s="71"/>
      <c r="O78" s="71"/>
      <c r="P78" s="71"/>
      <c r="Q78" s="71"/>
      <c r="R78" s="71"/>
      <c r="S78" s="71"/>
      <c r="T78" s="71"/>
      <c r="U78" s="71"/>
      <c r="V78" s="71"/>
    </row>
    <row r="79" spans="1:22" ht="13.5" customHeight="1" x14ac:dyDescent="0.3">
      <c r="A79" s="73">
        <v>17</v>
      </c>
      <c r="B79" s="85">
        <f>VLOOKUP(D63,$A$4:$V$36,2+$A79)</f>
        <v>1250000</v>
      </c>
      <c r="C79" s="70">
        <f>VLOOKUP(D63,$X$4:$AS$36,2+$A79)</f>
        <v>653750</v>
      </c>
      <c r="D79" s="71"/>
      <c r="E79" s="71"/>
      <c r="F79" s="71"/>
      <c r="G79" s="71"/>
      <c r="H79" s="71"/>
      <c r="I79" s="71"/>
      <c r="J79" s="71"/>
      <c r="K79" s="71"/>
      <c r="L79" s="71"/>
      <c r="M79" s="71"/>
      <c r="N79" s="71"/>
      <c r="O79" s="71"/>
      <c r="P79" s="71"/>
      <c r="Q79" s="71"/>
      <c r="R79" s="71"/>
      <c r="S79" s="71"/>
      <c r="T79" s="71"/>
      <c r="U79" s="71"/>
      <c r="V79" s="71"/>
    </row>
    <row r="80" spans="1:22" ht="13.5" customHeight="1" x14ac:dyDescent="0.3">
      <c r="A80" s="73">
        <v>18</v>
      </c>
      <c r="B80" s="85">
        <f>VLOOKUP(D63,$A$4:$V$36,2+$A80)</f>
        <v>1170000</v>
      </c>
      <c r="C80" s="70">
        <f>VLOOKUP(D63,$X$4:$AS$36,2+$A80)</f>
        <v>620000</v>
      </c>
      <c r="D80" s="71"/>
      <c r="E80" s="71"/>
      <c r="F80" s="71"/>
      <c r="G80" s="71"/>
      <c r="H80" s="71"/>
      <c r="I80" s="71"/>
      <c r="J80" s="71"/>
      <c r="K80" s="71"/>
      <c r="L80" s="71"/>
      <c r="M80" s="71"/>
      <c r="N80" s="71"/>
      <c r="O80" s="71"/>
      <c r="P80" s="71"/>
      <c r="Q80" s="71"/>
      <c r="R80" s="71"/>
      <c r="S80" s="71"/>
      <c r="T80" s="71"/>
      <c r="U80" s="71"/>
      <c r="V80" s="71"/>
    </row>
    <row r="81" spans="1:22" ht="13.5" customHeight="1" x14ac:dyDescent="0.3">
      <c r="A81" s="73">
        <v>19</v>
      </c>
      <c r="B81" s="85">
        <f>VLOOKUP(D63,$A$4:$V$36,2+$A81)</f>
        <v>1090000</v>
      </c>
      <c r="C81" s="70">
        <f>VLOOKUP(D63,$X$4:$AS$36,2+$A81)</f>
        <v>630000</v>
      </c>
      <c r="D81" s="71"/>
      <c r="E81" s="71"/>
      <c r="F81" s="71"/>
      <c r="G81" s="71"/>
      <c r="H81" s="71"/>
      <c r="I81" s="71"/>
      <c r="J81" s="71"/>
      <c r="K81" s="71"/>
      <c r="L81" s="71"/>
      <c r="M81" s="71"/>
      <c r="N81" s="71"/>
      <c r="O81" s="71"/>
      <c r="P81" s="71"/>
      <c r="Q81" s="71"/>
      <c r="R81" s="71"/>
      <c r="S81" s="71"/>
      <c r="T81" s="71"/>
      <c r="U81" s="71"/>
      <c r="V81" s="71"/>
    </row>
    <row r="82" spans="1:22" ht="13.5" customHeight="1" x14ac:dyDescent="0.3">
      <c r="A82" s="73">
        <v>20</v>
      </c>
      <c r="B82" s="85">
        <f>VLOOKUP(D63,$A$4:$V$36,2+$A82)</f>
        <v>954000</v>
      </c>
      <c r="C82" s="70">
        <f>VLOOKUP(D63,$X$4:$AS$36,2+$A82)</f>
        <v>585000</v>
      </c>
      <c r="D82" s="71"/>
      <c r="E82" s="71"/>
      <c r="F82" s="71"/>
      <c r="G82" s="71"/>
      <c r="H82" s="71"/>
      <c r="I82" s="71"/>
      <c r="J82" s="71"/>
      <c r="K82" s="71"/>
      <c r="L82" s="71"/>
      <c r="M82" s="71"/>
      <c r="N82" s="71"/>
      <c r="O82" s="71"/>
      <c r="P82" s="71"/>
      <c r="Q82" s="71"/>
      <c r="R82" s="71"/>
      <c r="S82" s="71"/>
      <c r="T82" s="71"/>
      <c r="U82" s="71"/>
      <c r="V82" s="71"/>
    </row>
    <row r="83" spans="1:22" ht="13.5" customHeight="1" x14ac:dyDescent="0.3">
      <c r="A83" s="73">
        <v>1</v>
      </c>
      <c r="B83" s="85">
        <f>VLOOKUP(D83,$A$4:$V$36,2+$A83)</f>
        <v>255000</v>
      </c>
      <c r="C83" s="70">
        <f>VLOOKUP(D83,$X$4:$AS$36,2+$A83)</f>
        <v>145950</v>
      </c>
      <c r="D83" s="172">
        <v>3</v>
      </c>
      <c r="E83" s="71"/>
      <c r="F83" s="71"/>
      <c r="G83" s="71"/>
      <c r="H83" s="71"/>
      <c r="I83" s="71"/>
      <c r="J83" s="71"/>
      <c r="K83" s="71"/>
      <c r="L83" s="71"/>
      <c r="M83" s="71"/>
      <c r="N83" s="71"/>
      <c r="O83" s="71"/>
      <c r="P83" s="71"/>
      <c r="Q83" s="71"/>
      <c r="R83" s="71"/>
      <c r="S83" s="71"/>
      <c r="T83" s="71"/>
      <c r="U83" s="71"/>
      <c r="V83" s="71"/>
    </row>
    <row r="84" spans="1:22" ht="13.5" customHeight="1" x14ac:dyDescent="0.3">
      <c r="A84" s="73">
        <v>2</v>
      </c>
      <c r="B84" s="85">
        <f>VLOOKUP(D83,$A$4:$V$36,2+$A84)</f>
        <v>245000</v>
      </c>
      <c r="C84" s="70">
        <f>VLOOKUP(D83,$X$4:$AS$36,2+$A84)</f>
        <v>145000</v>
      </c>
      <c r="D84" s="70"/>
      <c r="E84" s="71"/>
      <c r="F84" s="71"/>
      <c r="G84" s="71"/>
      <c r="H84" s="71"/>
      <c r="I84" s="71"/>
      <c r="J84" s="71"/>
      <c r="K84" s="71"/>
      <c r="L84" s="71"/>
      <c r="M84" s="71"/>
      <c r="N84" s="71"/>
      <c r="O84" s="71"/>
      <c r="P84" s="71"/>
      <c r="Q84" s="71"/>
      <c r="R84" s="71"/>
      <c r="S84" s="71"/>
      <c r="T84" s="71"/>
      <c r="U84" s="71"/>
      <c r="V84" s="71"/>
    </row>
    <row r="85" spans="1:22" ht="13.5" customHeight="1" x14ac:dyDescent="0.3">
      <c r="A85" s="73">
        <v>3</v>
      </c>
      <c r="B85" s="85">
        <f>VLOOKUP(D83,$A$4:$V$36,2+$A85)</f>
        <v>250000</v>
      </c>
      <c r="C85" s="70">
        <f>VLOOKUP(D83,$X$4:$AS$36,2+$A85)</f>
        <v>135250</v>
      </c>
      <c r="D85" s="70"/>
      <c r="E85" s="71"/>
      <c r="F85" s="71"/>
      <c r="G85" s="71"/>
      <c r="H85" s="71"/>
      <c r="I85" s="71"/>
      <c r="J85" s="71"/>
      <c r="K85" s="71"/>
      <c r="L85" s="71"/>
      <c r="M85" s="71"/>
      <c r="N85" s="71"/>
      <c r="O85" s="71"/>
      <c r="P85" s="71"/>
      <c r="Q85" s="71"/>
      <c r="R85" s="71"/>
      <c r="S85" s="71"/>
      <c r="T85" s="71"/>
      <c r="U85" s="71"/>
      <c r="V85" s="71"/>
    </row>
    <row r="86" spans="1:22" ht="13.5" customHeight="1" x14ac:dyDescent="0.3">
      <c r="A86" s="73">
        <v>4</v>
      </c>
      <c r="B86" s="85">
        <f>VLOOKUP(D83,$A$4:$V$36,2+$A86)</f>
        <v>310000</v>
      </c>
      <c r="C86" s="70">
        <f>VLOOKUP(D83,$X$4:$AS$36,2+$A86)</f>
        <v>162000</v>
      </c>
      <c r="D86" s="70"/>
      <c r="E86" s="71"/>
      <c r="F86" s="71"/>
      <c r="G86" s="71"/>
      <c r="H86" s="71"/>
      <c r="I86" s="71"/>
      <c r="J86" s="71"/>
      <c r="K86" s="71"/>
      <c r="L86" s="71"/>
      <c r="M86" s="71"/>
      <c r="N86" s="71"/>
      <c r="O86" s="71"/>
      <c r="P86" s="71"/>
      <c r="Q86" s="71"/>
      <c r="R86" s="71"/>
      <c r="S86" s="71"/>
      <c r="T86" s="71"/>
      <c r="U86" s="71"/>
      <c r="V86" s="71"/>
    </row>
    <row r="87" spans="1:22" ht="13.5" customHeight="1" x14ac:dyDescent="0.3">
      <c r="A87" s="73">
        <v>5</v>
      </c>
      <c r="B87" s="85">
        <f>VLOOKUP(D83,$A$4:$V$36,2+$A87)</f>
        <v>340000</v>
      </c>
      <c r="C87" s="70">
        <f>VLOOKUP(D83,$X$4:$AS$36,2+$A87)</f>
        <v>180000</v>
      </c>
      <c r="D87" s="70"/>
      <c r="E87" s="71"/>
      <c r="F87" s="71"/>
      <c r="G87" s="71"/>
      <c r="H87" s="71"/>
      <c r="I87" s="71"/>
      <c r="J87" s="71"/>
      <c r="K87" s="71"/>
      <c r="L87" s="71"/>
      <c r="M87" s="71"/>
      <c r="N87" s="71"/>
      <c r="O87" s="71"/>
      <c r="P87" s="71"/>
      <c r="Q87" s="71"/>
      <c r="R87" s="71"/>
      <c r="S87" s="71"/>
      <c r="T87" s="71"/>
      <c r="U87" s="71"/>
      <c r="V87" s="71"/>
    </row>
    <row r="88" spans="1:22" ht="13.5" customHeight="1" x14ac:dyDescent="0.3">
      <c r="A88" s="73">
        <v>6</v>
      </c>
      <c r="B88" s="85">
        <f>VLOOKUP(D83,$A$4:$V$36,2+$A88)</f>
        <v>394000</v>
      </c>
      <c r="C88" s="70">
        <f>VLOOKUP(D83,$X$4:$AS$36,2+$A88)</f>
        <v>215000</v>
      </c>
      <c r="D88" s="70"/>
      <c r="E88" s="71"/>
      <c r="F88" s="71"/>
      <c r="G88" s="71"/>
      <c r="H88" s="71"/>
      <c r="I88" s="71"/>
      <c r="J88" s="71"/>
      <c r="K88" s="71"/>
      <c r="L88" s="71"/>
      <c r="M88" s="71"/>
      <c r="N88" s="71"/>
      <c r="O88" s="71"/>
      <c r="P88" s="71"/>
      <c r="Q88" s="71"/>
      <c r="R88" s="71"/>
      <c r="S88" s="71"/>
      <c r="T88" s="71"/>
      <c r="U88" s="71"/>
      <c r="V88" s="71"/>
    </row>
    <row r="89" spans="1:22" ht="13.5" customHeight="1" x14ac:dyDescent="0.3">
      <c r="A89" s="73">
        <v>7</v>
      </c>
      <c r="B89" s="85">
        <f>VLOOKUP(D83,$A$4:$V$36,2+$A89)</f>
        <v>420000</v>
      </c>
      <c r="C89" s="70">
        <f>VLOOKUP(D83,$X$4:$AS$36,2+$A89)</f>
        <v>237750</v>
      </c>
      <c r="D89" s="70"/>
      <c r="E89" s="71"/>
      <c r="F89" s="71"/>
      <c r="G89" s="71"/>
      <c r="H89" s="71"/>
      <c r="I89" s="71"/>
      <c r="J89" s="71"/>
      <c r="K89" s="71"/>
      <c r="L89" s="71"/>
      <c r="M89" s="71"/>
      <c r="N89" s="71"/>
      <c r="O89" s="71"/>
      <c r="P89" s="71"/>
      <c r="Q89" s="71"/>
      <c r="R89" s="71"/>
      <c r="S89" s="71"/>
      <c r="T89" s="71"/>
      <c r="U89" s="71"/>
      <c r="V89" s="71"/>
    </row>
    <row r="90" spans="1:22" ht="13.5" customHeight="1" x14ac:dyDescent="0.3">
      <c r="A90" s="73">
        <v>8</v>
      </c>
      <c r="B90" s="85">
        <f>VLOOKUP(D83,$A$4:$V$36,2+$A90)</f>
        <v>500000</v>
      </c>
      <c r="C90" s="70">
        <f>VLOOKUP(D83,$X$4:$AS$36,2+$A90)</f>
        <v>273750</v>
      </c>
      <c r="D90" s="70"/>
      <c r="E90" s="71"/>
      <c r="F90" s="71"/>
      <c r="G90" s="71"/>
      <c r="H90" s="71"/>
      <c r="I90" s="71"/>
      <c r="J90" s="71"/>
      <c r="K90" s="71"/>
      <c r="L90" s="71"/>
      <c r="M90" s="71"/>
      <c r="N90" s="71"/>
      <c r="O90" s="71"/>
      <c r="P90" s="71"/>
      <c r="Q90" s="71"/>
      <c r="R90" s="71"/>
      <c r="S90" s="71"/>
      <c r="T90" s="71"/>
      <c r="U90" s="71"/>
      <c r="V90" s="71"/>
    </row>
    <row r="91" spans="1:22" ht="13.5" customHeight="1" x14ac:dyDescent="0.3">
      <c r="A91" s="73">
        <v>9</v>
      </c>
      <c r="B91" s="85">
        <f>VLOOKUP(D83,$A$4:$V$36,2+$A91)</f>
        <v>587000</v>
      </c>
      <c r="C91" s="70">
        <f>VLOOKUP(D83,$X$4:$AS$36,2+$A91)</f>
        <v>310000</v>
      </c>
      <c r="D91" s="70"/>
      <c r="E91" s="71"/>
      <c r="F91" s="71"/>
      <c r="G91" s="71"/>
      <c r="H91" s="71"/>
      <c r="I91" s="71"/>
      <c r="J91" s="71"/>
      <c r="K91" s="71"/>
      <c r="L91" s="71"/>
      <c r="M91" s="71"/>
      <c r="N91" s="71"/>
      <c r="O91" s="71"/>
      <c r="P91" s="71"/>
      <c r="Q91" s="71"/>
      <c r="R91" s="71"/>
      <c r="S91" s="71"/>
      <c r="T91" s="71"/>
      <c r="U91" s="71"/>
      <c r="V91" s="71"/>
    </row>
    <row r="92" spans="1:22" ht="13.5" customHeight="1" x14ac:dyDescent="0.3">
      <c r="A92" s="73">
        <v>10</v>
      </c>
      <c r="B92" s="85">
        <f>VLOOKUP(D83,$A$4:$V$36,2+$A92)</f>
        <v>650000</v>
      </c>
      <c r="C92" s="70">
        <f>VLOOKUP(D83,$X$4:$AS$36,2+$A92)</f>
        <v>340000</v>
      </c>
      <c r="D92" s="70"/>
      <c r="E92" s="71"/>
      <c r="F92" s="71"/>
      <c r="G92" s="71"/>
      <c r="H92" s="71"/>
      <c r="I92" s="71"/>
      <c r="J92" s="71"/>
      <c r="K92" s="71"/>
      <c r="L92" s="71"/>
      <c r="M92" s="71"/>
      <c r="N92" s="71"/>
      <c r="O92" s="71"/>
      <c r="P92" s="71"/>
      <c r="Q92" s="71"/>
      <c r="R92" s="71"/>
      <c r="S92" s="71"/>
      <c r="T92" s="71"/>
      <c r="U92" s="71"/>
      <c r="V92" s="71"/>
    </row>
    <row r="93" spans="1:22" ht="13.5" customHeight="1" x14ac:dyDescent="0.3">
      <c r="A93" s="73">
        <v>11</v>
      </c>
      <c r="B93" s="85">
        <f>VLOOKUP(D83,$A$4:$V$36,2+$A93)</f>
        <v>655000</v>
      </c>
      <c r="C93" s="70">
        <f>VLOOKUP(D83,$X$4:$AS$36,2+$A93)</f>
        <v>340500</v>
      </c>
      <c r="D93" s="71"/>
      <c r="E93" s="71"/>
      <c r="F93" s="71"/>
      <c r="G93" s="71"/>
      <c r="H93" s="71"/>
      <c r="I93" s="71"/>
      <c r="J93" s="71"/>
      <c r="K93" s="71"/>
      <c r="L93" s="71"/>
      <c r="M93" s="71"/>
      <c r="N93" s="71"/>
      <c r="O93" s="71"/>
      <c r="P93" s="71"/>
      <c r="Q93" s="71"/>
      <c r="R93" s="71"/>
      <c r="S93" s="71"/>
      <c r="T93" s="71"/>
      <c r="U93" s="71"/>
      <c r="V93" s="71"/>
    </row>
    <row r="94" spans="1:22" ht="13.5" customHeight="1" x14ac:dyDescent="0.3">
      <c r="A94" s="73">
        <v>12</v>
      </c>
      <c r="B94" s="85">
        <f>VLOOKUP(D83,$A$4:$V$36,2+$A94)</f>
        <v>700000</v>
      </c>
      <c r="C94" s="70">
        <f>VLOOKUP(D83,$X$4:$AS$36,2+$A94)</f>
        <v>340000</v>
      </c>
      <c r="D94" s="71"/>
      <c r="E94" s="71"/>
      <c r="F94" s="71"/>
      <c r="G94" s="71"/>
      <c r="H94" s="71"/>
      <c r="I94" s="71"/>
      <c r="J94" s="71"/>
      <c r="K94" s="71"/>
      <c r="L94" s="71"/>
      <c r="M94" s="71"/>
      <c r="N94" s="71"/>
      <c r="O94" s="71"/>
      <c r="P94" s="71"/>
      <c r="Q94" s="71"/>
      <c r="R94" s="71"/>
      <c r="S94" s="71"/>
      <c r="T94" s="71"/>
      <c r="U94" s="71"/>
      <c r="V94" s="71"/>
    </row>
    <row r="95" spans="1:22" ht="13.5" customHeight="1" x14ac:dyDescent="0.3">
      <c r="A95" s="73">
        <v>13</v>
      </c>
      <c r="B95" s="85">
        <f>VLOOKUP(D83,$A$4:$V$36,2+$A95)</f>
        <v>787000</v>
      </c>
      <c r="C95" s="70">
        <f>VLOOKUP(D83,$X$4:$AS$36,2+$A95)</f>
        <v>360750</v>
      </c>
      <c r="D95" s="71"/>
      <c r="E95" s="71"/>
      <c r="F95" s="71"/>
      <c r="G95" s="71"/>
      <c r="H95" s="71"/>
      <c r="I95" s="71"/>
      <c r="J95" s="71"/>
      <c r="K95" s="71"/>
      <c r="L95" s="71"/>
      <c r="M95" s="71"/>
      <c r="N95" s="71"/>
      <c r="O95" s="71"/>
      <c r="P95" s="71"/>
      <c r="Q95" s="71"/>
      <c r="R95" s="71"/>
      <c r="S95" s="71"/>
      <c r="T95" s="71"/>
      <c r="U95" s="71"/>
      <c r="V95" s="71"/>
    </row>
    <row r="96" spans="1:22" ht="13.5" customHeight="1" x14ac:dyDescent="0.3">
      <c r="A96" s="73">
        <v>14</v>
      </c>
      <c r="B96" s="85">
        <f>VLOOKUP(D83,$A$4:$V$36,2+$A96)</f>
        <v>1040000</v>
      </c>
      <c r="C96" s="70">
        <f>VLOOKUP(D83,$X$4:$AS$36,2+$A96)</f>
        <v>460000</v>
      </c>
      <c r="D96" s="71"/>
      <c r="E96" s="71"/>
      <c r="F96" s="71"/>
      <c r="G96" s="71"/>
      <c r="H96" s="71"/>
      <c r="I96" s="71"/>
      <c r="J96" s="71"/>
      <c r="K96" s="71"/>
      <c r="L96" s="71"/>
      <c r="M96" s="71"/>
      <c r="N96" s="71"/>
      <c r="O96" s="71"/>
      <c r="P96" s="71"/>
      <c r="Q96" s="71"/>
      <c r="R96" s="71"/>
      <c r="S96" s="71"/>
      <c r="T96" s="71"/>
      <c r="U96" s="71"/>
      <c r="V96" s="71"/>
    </row>
    <row r="97" spans="1:22" ht="13.5" customHeight="1" x14ac:dyDescent="0.3">
      <c r="A97" s="73">
        <v>15</v>
      </c>
      <c r="B97" s="85">
        <f>VLOOKUP(D83,$A$4:$V$36,2+$A97)</f>
        <v>1025000</v>
      </c>
      <c r="C97" s="70">
        <f>VLOOKUP(D83,$X$4:$AS$36,2+$A97)</f>
        <v>445000</v>
      </c>
      <c r="D97" s="71"/>
      <c r="E97" s="71"/>
      <c r="F97" s="71"/>
      <c r="G97" s="71"/>
      <c r="H97" s="71"/>
      <c r="I97" s="71"/>
      <c r="J97" s="71"/>
      <c r="K97" s="71"/>
      <c r="L97" s="71"/>
      <c r="M97" s="71"/>
      <c r="N97" s="71"/>
      <c r="O97" s="71"/>
      <c r="P97" s="71"/>
      <c r="Q97" s="71"/>
      <c r="R97" s="71"/>
      <c r="S97" s="71"/>
      <c r="T97" s="71"/>
      <c r="U97" s="71"/>
      <c r="V97" s="71"/>
    </row>
    <row r="98" spans="1:22" ht="13.5" customHeight="1" x14ac:dyDescent="0.3">
      <c r="A98" s="73">
        <v>16</v>
      </c>
      <c r="B98" s="85">
        <f>VLOOKUP(D83,$A$4:$V$36,2+$A98)</f>
        <v>1114000</v>
      </c>
      <c r="C98" s="70">
        <f>VLOOKUP(D83,$X$4:$AS$36,2+$A98)</f>
        <v>485000</v>
      </c>
      <c r="D98" s="71"/>
      <c r="E98" s="71"/>
      <c r="F98" s="71"/>
      <c r="G98" s="71"/>
      <c r="H98" s="71"/>
      <c r="I98" s="71"/>
      <c r="J98" s="71"/>
      <c r="K98" s="71"/>
      <c r="L98" s="71"/>
      <c r="M98" s="71"/>
      <c r="N98" s="71"/>
      <c r="O98" s="71"/>
      <c r="P98" s="71"/>
      <c r="Q98" s="71"/>
      <c r="R98" s="71"/>
      <c r="S98" s="71"/>
      <c r="T98" s="71"/>
      <c r="U98" s="71"/>
      <c r="V98" s="71"/>
    </row>
    <row r="99" spans="1:22" ht="13.5" customHeight="1" x14ac:dyDescent="0.3">
      <c r="A99" s="73">
        <v>17</v>
      </c>
      <c r="B99" s="85">
        <f>VLOOKUP(D83,$A$4:$V$36,2+$A99)</f>
        <v>1320000</v>
      </c>
      <c r="C99" s="70">
        <f>VLOOKUP(D83,$X$4:$AS$36,2+$A99)</f>
        <v>600000</v>
      </c>
      <c r="D99" s="71"/>
      <c r="E99" s="71"/>
      <c r="F99" s="71"/>
      <c r="G99" s="71"/>
      <c r="H99" s="71"/>
      <c r="I99" s="71"/>
      <c r="J99" s="71"/>
      <c r="K99" s="71"/>
      <c r="L99" s="71"/>
      <c r="M99" s="71"/>
      <c r="N99" s="71"/>
      <c r="O99" s="71"/>
      <c r="P99" s="71"/>
      <c r="Q99" s="71"/>
      <c r="R99" s="71"/>
      <c r="S99" s="71"/>
      <c r="T99" s="71"/>
      <c r="U99" s="71"/>
      <c r="V99" s="71"/>
    </row>
    <row r="100" spans="1:22" ht="13.5" customHeight="1" x14ac:dyDescent="0.3">
      <c r="A100" s="73">
        <v>18</v>
      </c>
      <c r="B100" s="85">
        <f>VLOOKUP(D83,$A$4:$V$36,2+$A100)</f>
        <v>1260000</v>
      </c>
      <c r="C100" s="70">
        <f>VLOOKUP(D83,$X$4:$AS$36,2+$A100)</f>
        <v>575000</v>
      </c>
      <c r="D100" s="71"/>
      <c r="E100" s="71"/>
      <c r="F100" s="71"/>
      <c r="G100" s="71"/>
      <c r="H100" s="71"/>
      <c r="I100" s="71"/>
      <c r="J100" s="71"/>
      <c r="K100" s="71"/>
      <c r="L100" s="71"/>
      <c r="M100" s="71"/>
      <c r="N100" s="71"/>
      <c r="O100" s="71"/>
      <c r="P100" s="71"/>
      <c r="Q100" s="71"/>
      <c r="R100" s="71"/>
      <c r="S100" s="71"/>
      <c r="T100" s="71"/>
      <c r="U100" s="71"/>
      <c r="V100" s="71"/>
    </row>
    <row r="101" spans="1:22" ht="13.5" customHeight="1" x14ac:dyDescent="0.3">
      <c r="A101" s="73">
        <v>19</v>
      </c>
      <c r="B101" s="85">
        <f>VLOOKUP(D83,$A$4:$V$36,2+$A101)</f>
        <v>1200000</v>
      </c>
      <c r="C101" s="70">
        <f>VLOOKUP(D83,$X$4:$AS$36,2+$A101)</f>
        <v>551500</v>
      </c>
      <c r="D101" s="71"/>
      <c r="E101" s="71"/>
      <c r="F101" s="71"/>
      <c r="G101" s="71"/>
      <c r="H101" s="71"/>
      <c r="I101" s="71"/>
      <c r="J101" s="71"/>
      <c r="K101" s="71"/>
      <c r="L101" s="71"/>
      <c r="M101" s="71"/>
      <c r="N101" s="71"/>
      <c r="O101" s="71"/>
      <c r="P101" s="71"/>
      <c r="Q101" s="71"/>
      <c r="R101" s="71"/>
      <c r="S101" s="71"/>
      <c r="T101" s="71"/>
      <c r="U101" s="71"/>
      <c r="V101" s="71"/>
    </row>
    <row r="102" spans="1:22" ht="13.5" customHeight="1" x14ac:dyDescent="0.3">
      <c r="A102" s="73">
        <v>20</v>
      </c>
      <c r="B102" s="85">
        <f>VLOOKUP(D83,$A$4:$V$36,2+$A102)</f>
        <v>1150000</v>
      </c>
      <c r="C102" s="70">
        <f>VLOOKUP(D83,$X$4:$AS$36,2+$A102)</f>
        <v>520500</v>
      </c>
      <c r="D102" s="71"/>
      <c r="E102" s="71"/>
      <c r="F102" s="71"/>
      <c r="G102" s="71"/>
      <c r="H102" s="71"/>
      <c r="I102" s="71"/>
      <c r="J102" s="71"/>
      <c r="K102" s="71"/>
      <c r="L102" s="71"/>
      <c r="M102" s="71"/>
      <c r="N102" s="71"/>
      <c r="O102" s="71"/>
      <c r="P102" s="71"/>
      <c r="Q102" s="71"/>
      <c r="R102" s="71"/>
      <c r="S102" s="71"/>
      <c r="T102" s="71"/>
      <c r="U102" s="71"/>
      <c r="V102" s="71"/>
    </row>
    <row r="103" spans="1:22" ht="13.5" customHeight="1" x14ac:dyDescent="0.3">
      <c r="A103" s="73">
        <v>1</v>
      </c>
      <c r="B103" s="85">
        <f>VLOOKUP(D103,$A$4:$V$36,2+$A103)</f>
        <v>107500</v>
      </c>
      <c r="C103" s="70">
        <f>VLOOKUP(D103,$X$4:$AS$36,2+$A103)</f>
        <v>90000</v>
      </c>
      <c r="D103" s="172">
        <v>4</v>
      </c>
      <c r="E103" s="71"/>
      <c r="F103" s="71"/>
      <c r="G103" s="71"/>
      <c r="H103" s="71"/>
      <c r="I103" s="71"/>
      <c r="J103" s="71"/>
      <c r="K103" s="71"/>
      <c r="L103" s="71"/>
      <c r="M103" s="71"/>
      <c r="N103" s="71"/>
      <c r="O103" s="71"/>
      <c r="P103" s="71"/>
      <c r="Q103" s="71"/>
      <c r="R103" s="71"/>
      <c r="S103" s="71"/>
      <c r="T103" s="71"/>
      <c r="U103" s="71"/>
      <c r="V103" s="71"/>
    </row>
    <row r="104" spans="1:22" ht="13.5" customHeight="1" x14ac:dyDescent="0.3">
      <c r="A104" s="73">
        <v>2</v>
      </c>
      <c r="B104" s="85">
        <f>VLOOKUP(D103,$A$4:$V$36,2+$A104)</f>
        <v>106000</v>
      </c>
      <c r="C104" s="70">
        <f>VLOOKUP(D103,$X$4:$AS$36,2+$A104)</f>
        <v>87500</v>
      </c>
      <c r="D104" s="70"/>
      <c r="E104" s="71"/>
      <c r="F104" s="71"/>
      <c r="G104" s="71"/>
      <c r="H104" s="71"/>
      <c r="I104" s="71"/>
      <c r="J104" s="71"/>
      <c r="K104" s="71"/>
      <c r="L104" s="71"/>
      <c r="M104" s="71"/>
      <c r="N104" s="71"/>
      <c r="O104" s="71"/>
      <c r="P104" s="71"/>
      <c r="Q104" s="71"/>
      <c r="R104" s="71"/>
      <c r="S104" s="71"/>
      <c r="T104" s="71"/>
      <c r="U104" s="71"/>
      <c r="V104" s="71"/>
    </row>
    <row r="105" spans="1:22" ht="13.5" customHeight="1" x14ac:dyDescent="0.3">
      <c r="A105" s="73">
        <v>3</v>
      </c>
      <c r="B105" s="85">
        <f>VLOOKUP(D103,$A$4:$V$36,2+$A105)</f>
        <v>104000</v>
      </c>
      <c r="C105" s="70">
        <f>VLOOKUP(D103,$X$4:$AS$36,2+$A105)</f>
        <v>80000</v>
      </c>
      <c r="D105" s="70"/>
      <c r="E105" s="71"/>
      <c r="F105" s="71"/>
      <c r="G105" s="71"/>
      <c r="H105" s="71"/>
      <c r="I105" s="71"/>
      <c r="J105" s="71"/>
      <c r="K105" s="71"/>
      <c r="L105" s="71"/>
      <c r="M105" s="71"/>
      <c r="N105" s="71"/>
      <c r="O105" s="71"/>
      <c r="P105" s="71"/>
      <c r="Q105" s="71"/>
      <c r="R105" s="71"/>
      <c r="S105" s="71"/>
      <c r="T105" s="71"/>
      <c r="U105" s="71"/>
      <c r="V105" s="71"/>
    </row>
    <row r="106" spans="1:22" ht="13.5" customHeight="1" x14ac:dyDescent="0.3">
      <c r="A106" s="73">
        <v>4</v>
      </c>
      <c r="B106" s="85">
        <f>VLOOKUP(D103,$A$4:$V$36,2+$A106)</f>
        <v>110000</v>
      </c>
      <c r="C106" s="70">
        <f>VLOOKUP(D103,$X$4:$AS$36,2+$A106)</f>
        <v>95000</v>
      </c>
      <c r="D106" s="70"/>
      <c r="E106" s="71"/>
      <c r="F106" s="71"/>
      <c r="G106" s="71"/>
      <c r="H106" s="71"/>
      <c r="I106" s="71"/>
      <c r="J106" s="71"/>
      <c r="K106" s="71"/>
      <c r="L106" s="71"/>
      <c r="M106" s="71"/>
      <c r="N106" s="71"/>
      <c r="O106" s="71"/>
      <c r="P106" s="71"/>
      <c r="Q106" s="71"/>
      <c r="R106" s="71"/>
      <c r="S106" s="71"/>
      <c r="T106" s="71"/>
      <c r="U106" s="71"/>
      <c r="V106" s="71"/>
    </row>
    <row r="107" spans="1:22" ht="13.5" customHeight="1" x14ac:dyDescent="0.3">
      <c r="A107" s="73">
        <v>5</v>
      </c>
      <c r="B107" s="85">
        <f>VLOOKUP(D103,$A$4:$V$36,2+$A107)</f>
        <v>115000</v>
      </c>
      <c r="C107" s="70">
        <f>VLOOKUP(D103,$X$4:$AS$36,2+$A107)</f>
        <v>98000</v>
      </c>
      <c r="D107" s="70"/>
      <c r="E107" s="71"/>
      <c r="F107" s="71"/>
      <c r="G107" s="71"/>
      <c r="H107" s="71"/>
      <c r="I107" s="71"/>
      <c r="J107" s="71"/>
      <c r="K107" s="71"/>
      <c r="L107" s="71"/>
      <c r="M107" s="71"/>
      <c r="N107" s="71"/>
      <c r="O107" s="71"/>
      <c r="P107" s="71"/>
      <c r="Q107" s="71"/>
      <c r="R107" s="71"/>
      <c r="S107" s="71"/>
      <c r="T107" s="71"/>
      <c r="U107" s="71"/>
      <c r="V107" s="71"/>
    </row>
    <row r="108" spans="1:22" ht="13.5" customHeight="1" x14ac:dyDescent="0.3">
      <c r="A108" s="73">
        <v>6</v>
      </c>
      <c r="B108" s="85">
        <f>VLOOKUP(D103,$A$4:$V$36,2+$A108)</f>
        <v>135000</v>
      </c>
      <c r="C108" s="70">
        <f>VLOOKUP(D103,$X$4:$AS$36,2+$A108)</f>
        <v>114137</v>
      </c>
      <c r="D108" s="70"/>
      <c r="E108" s="71"/>
      <c r="F108" s="71"/>
      <c r="G108" s="71"/>
      <c r="H108" s="71"/>
      <c r="I108" s="71"/>
      <c r="J108" s="71"/>
      <c r="K108" s="71"/>
      <c r="L108" s="71"/>
      <c r="M108" s="71"/>
      <c r="N108" s="71"/>
      <c r="O108" s="71"/>
      <c r="P108" s="71"/>
      <c r="Q108" s="71"/>
      <c r="R108" s="71"/>
      <c r="S108" s="71"/>
      <c r="T108" s="71"/>
      <c r="U108" s="71"/>
      <c r="V108" s="71"/>
    </row>
    <row r="109" spans="1:22" ht="13.5" customHeight="1" x14ac:dyDescent="0.3">
      <c r="A109" s="73">
        <v>7</v>
      </c>
      <c r="B109" s="85">
        <f>VLOOKUP(D103,$A$4:$V$36,2+$A109)</f>
        <v>145000</v>
      </c>
      <c r="C109" s="70">
        <f>VLOOKUP(D103,$X$4:$AS$36,2+$A109)</f>
        <v>125000</v>
      </c>
      <c r="D109" s="70"/>
      <c r="E109" s="71"/>
      <c r="F109" s="71"/>
      <c r="G109" s="71"/>
      <c r="H109" s="71"/>
      <c r="I109" s="71"/>
      <c r="J109" s="71"/>
      <c r="K109" s="71"/>
      <c r="L109" s="71"/>
      <c r="M109" s="71"/>
      <c r="N109" s="71"/>
      <c r="O109" s="71"/>
      <c r="P109" s="71"/>
      <c r="Q109" s="71"/>
      <c r="R109" s="71"/>
      <c r="S109" s="71"/>
      <c r="T109" s="71"/>
      <c r="U109" s="71"/>
      <c r="V109" s="71"/>
    </row>
    <row r="110" spans="1:22" ht="13.5" customHeight="1" x14ac:dyDescent="0.3">
      <c r="A110" s="73">
        <v>8</v>
      </c>
      <c r="B110" s="85">
        <f>VLOOKUP(D103,$A$4:$V$36,2+$A110)</f>
        <v>167500</v>
      </c>
      <c r="C110" s="70">
        <f>VLOOKUP(D103,$X$4:$AS$36,2+$A110)</f>
        <v>160000</v>
      </c>
      <c r="D110" s="70"/>
      <c r="E110" s="71"/>
      <c r="F110" s="71"/>
      <c r="G110" s="71"/>
      <c r="H110" s="71"/>
      <c r="I110" s="71"/>
      <c r="J110" s="71"/>
      <c r="K110" s="71"/>
      <c r="L110" s="71"/>
      <c r="M110" s="71"/>
      <c r="N110" s="71"/>
      <c r="O110" s="71"/>
      <c r="P110" s="71"/>
      <c r="Q110" s="71"/>
      <c r="R110" s="71"/>
      <c r="S110" s="71"/>
      <c r="T110" s="71"/>
      <c r="U110" s="71"/>
      <c r="V110" s="71"/>
    </row>
    <row r="111" spans="1:22" ht="13.5" customHeight="1" x14ac:dyDescent="0.3">
      <c r="A111" s="73">
        <v>9</v>
      </c>
      <c r="B111" s="85">
        <f>VLOOKUP(D103,$A$4:$V$36,2+$A111)</f>
        <v>200000</v>
      </c>
      <c r="C111" s="70">
        <f>VLOOKUP(D103,$X$4:$AS$36,2+$A111)</f>
        <v>166500</v>
      </c>
      <c r="D111" s="70"/>
      <c r="E111" s="71"/>
      <c r="F111" s="71"/>
      <c r="G111" s="71"/>
      <c r="H111" s="71"/>
      <c r="I111" s="71"/>
      <c r="J111" s="71"/>
      <c r="K111" s="71"/>
      <c r="L111" s="71"/>
      <c r="M111" s="71"/>
      <c r="N111" s="71"/>
      <c r="O111" s="71"/>
      <c r="P111" s="71"/>
      <c r="Q111" s="71"/>
      <c r="R111" s="71"/>
      <c r="S111" s="71"/>
      <c r="T111" s="71"/>
      <c r="U111" s="71"/>
      <c r="V111" s="71"/>
    </row>
    <row r="112" spans="1:22" ht="13.5" customHeight="1" x14ac:dyDescent="0.3">
      <c r="A112" s="73">
        <v>10</v>
      </c>
      <c r="B112" s="85">
        <f>VLOOKUP(D103,$A$4:$V$36,2+$A112)</f>
        <v>230000</v>
      </c>
      <c r="C112" s="70">
        <f>VLOOKUP(D103,$X$4:$AS$36,2+$A112)</f>
        <v>197250</v>
      </c>
      <c r="D112" s="70"/>
      <c r="E112" s="71"/>
      <c r="F112" s="71"/>
      <c r="G112" s="71"/>
      <c r="H112" s="71"/>
      <c r="I112" s="71"/>
      <c r="J112" s="71"/>
      <c r="K112" s="71"/>
      <c r="L112" s="71"/>
      <c r="M112" s="71"/>
      <c r="N112" s="71"/>
      <c r="O112" s="71"/>
      <c r="P112" s="71"/>
      <c r="Q112" s="71"/>
      <c r="R112" s="71"/>
      <c r="S112" s="71"/>
      <c r="T112" s="71"/>
      <c r="U112" s="71"/>
      <c r="V112" s="71"/>
    </row>
    <row r="113" spans="1:22" ht="13.5" customHeight="1" x14ac:dyDescent="0.3">
      <c r="A113" s="73">
        <v>11</v>
      </c>
      <c r="B113" s="85">
        <f>VLOOKUP(D103,$A$4:$V$36,2+$A113)</f>
        <v>240000</v>
      </c>
      <c r="C113" s="70">
        <f>VLOOKUP(D103,$X$4:$AS$36,2+$A113)</f>
        <v>200000</v>
      </c>
      <c r="D113" s="71"/>
      <c r="E113" s="71"/>
      <c r="F113" s="71"/>
      <c r="G113" s="71"/>
      <c r="H113" s="71"/>
      <c r="I113" s="71"/>
      <c r="J113" s="71"/>
      <c r="K113" s="71"/>
      <c r="L113" s="71"/>
      <c r="M113" s="71"/>
      <c r="N113" s="71"/>
      <c r="O113" s="71"/>
      <c r="P113" s="71"/>
      <c r="Q113" s="71"/>
      <c r="R113" s="71"/>
      <c r="S113" s="71"/>
      <c r="T113" s="71"/>
      <c r="U113" s="71"/>
      <c r="V113" s="71"/>
    </row>
    <row r="114" spans="1:22" ht="13.5" customHeight="1" x14ac:dyDescent="0.3">
      <c r="A114" s="73">
        <v>12</v>
      </c>
      <c r="B114" s="85">
        <f>VLOOKUP(D103,$A$4:$V$36,2+$A114)</f>
        <v>240000</v>
      </c>
      <c r="C114" s="70">
        <f>VLOOKUP(D103,$X$4:$AS$36,2+$A114)</f>
        <v>206000</v>
      </c>
      <c r="D114" s="71"/>
      <c r="E114" s="71"/>
      <c r="F114" s="71"/>
      <c r="G114" s="71"/>
      <c r="H114" s="71"/>
      <c r="I114" s="71"/>
      <c r="J114" s="71"/>
      <c r="K114" s="71"/>
      <c r="L114" s="71"/>
      <c r="M114" s="71"/>
      <c r="N114" s="71"/>
      <c r="O114" s="71"/>
      <c r="P114" s="71"/>
      <c r="Q114" s="71"/>
      <c r="R114" s="71"/>
      <c r="S114" s="71"/>
      <c r="T114" s="71"/>
      <c r="U114" s="71"/>
      <c r="V114" s="71"/>
    </row>
    <row r="115" spans="1:22" ht="13.5" customHeight="1" x14ac:dyDescent="0.3">
      <c r="A115" s="73">
        <v>13</v>
      </c>
      <c r="B115" s="85">
        <f>VLOOKUP(D103,$A$4:$V$36,2+$A115)</f>
        <v>240126</v>
      </c>
      <c r="C115" s="70">
        <f>VLOOKUP(D103,$X$4:$AS$36,2+$A115)</f>
        <v>205000</v>
      </c>
      <c r="D115" s="71"/>
      <c r="E115" s="71"/>
      <c r="F115" s="71"/>
      <c r="G115" s="71"/>
      <c r="H115" s="71"/>
      <c r="I115" s="71"/>
      <c r="J115" s="71"/>
      <c r="K115" s="71"/>
      <c r="L115" s="71"/>
      <c r="M115" s="71"/>
      <c r="N115" s="71"/>
      <c r="O115" s="71"/>
      <c r="P115" s="71"/>
      <c r="Q115" s="71"/>
      <c r="R115" s="71"/>
      <c r="S115" s="71"/>
      <c r="T115" s="71"/>
      <c r="U115" s="71"/>
      <c r="V115" s="71"/>
    </row>
    <row r="116" spans="1:22" ht="13.5" customHeight="1" x14ac:dyDescent="0.3">
      <c r="A116" s="73">
        <v>14</v>
      </c>
      <c r="B116" s="85">
        <f>VLOOKUP(D103,$A$4:$V$36,2+$A116)</f>
        <v>262000</v>
      </c>
      <c r="C116" s="70">
        <f>VLOOKUP(D103,$X$4:$AS$36,2+$A116)</f>
        <v>215000</v>
      </c>
      <c r="D116" s="71"/>
      <c r="E116" s="71"/>
      <c r="F116" s="71"/>
      <c r="G116" s="71"/>
      <c r="H116" s="71"/>
      <c r="I116" s="71"/>
      <c r="J116" s="71"/>
      <c r="K116" s="71"/>
      <c r="L116" s="71"/>
      <c r="M116" s="71"/>
      <c r="N116" s="71"/>
      <c r="O116" s="71"/>
      <c r="P116" s="71"/>
      <c r="Q116" s="71"/>
      <c r="R116" s="71"/>
      <c r="S116" s="71"/>
      <c r="T116" s="71"/>
      <c r="U116" s="71"/>
      <c r="V116" s="71"/>
    </row>
    <row r="117" spans="1:22" ht="13.5" customHeight="1" x14ac:dyDescent="0.3">
      <c r="A117" s="73">
        <v>15</v>
      </c>
      <c r="B117" s="85">
        <f>VLOOKUP(D103,$A$4:$V$36,2+$A117)</f>
        <v>300000</v>
      </c>
      <c r="C117" s="70">
        <f>VLOOKUP(D103,$X$4:$AS$36,2+$A117)</f>
        <v>237000</v>
      </c>
      <c r="D117" s="71"/>
      <c r="E117" s="71"/>
      <c r="F117" s="71"/>
      <c r="G117" s="71"/>
      <c r="H117" s="71"/>
      <c r="I117" s="71"/>
      <c r="J117" s="71"/>
      <c r="K117" s="71"/>
      <c r="L117" s="71"/>
      <c r="M117" s="71"/>
      <c r="N117" s="71"/>
      <c r="O117" s="71"/>
      <c r="P117" s="71"/>
      <c r="Q117" s="71"/>
      <c r="R117" s="71"/>
      <c r="S117" s="71"/>
      <c r="T117" s="71"/>
      <c r="U117" s="71"/>
      <c r="V117" s="71"/>
    </row>
    <row r="118" spans="1:22" ht="13.5" customHeight="1" x14ac:dyDescent="0.3">
      <c r="A118" s="73">
        <v>16</v>
      </c>
      <c r="B118" s="85">
        <f>VLOOKUP(D103,$A$4:$V$36,2+$A118)</f>
        <v>335000</v>
      </c>
      <c r="C118" s="70">
        <f>VLOOKUP(D103,$X$4:$AS$36,2+$A118)</f>
        <v>270000</v>
      </c>
      <c r="D118" s="71"/>
      <c r="E118" s="71"/>
      <c r="F118" s="71"/>
      <c r="G118" s="71"/>
      <c r="H118" s="71"/>
      <c r="I118" s="71"/>
      <c r="J118" s="71"/>
      <c r="K118" s="71"/>
      <c r="L118" s="71"/>
      <c r="M118" s="71"/>
      <c r="N118" s="71"/>
      <c r="O118" s="71"/>
      <c r="P118" s="71"/>
      <c r="Q118" s="71"/>
      <c r="R118" s="71"/>
      <c r="S118" s="71"/>
      <c r="T118" s="71"/>
      <c r="U118" s="71"/>
      <c r="V118" s="71"/>
    </row>
    <row r="119" spans="1:22" ht="13.5" customHeight="1" x14ac:dyDescent="0.3">
      <c r="A119" s="73">
        <v>17</v>
      </c>
      <c r="B119" s="85">
        <f>VLOOKUP(D103,$A$4:$V$36,2+$A119)</f>
        <v>399900</v>
      </c>
      <c r="C119" s="70">
        <f>VLOOKUP(D103,$X$4:$AS$36,2+$A119)</f>
        <v>309500</v>
      </c>
      <c r="D119" s="71"/>
      <c r="E119" s="71"/>
      <c r="F119" s="71"/>
      <c r="G119" s="71"/>
      <c r="H119" s="71"/>
      <c r="I119" s="71"/>
      <c r="J119" s="71"/>
      <c r="K119" s="71"/>
      <c r="L119" s="71"/>
      <c r="M119" s="71"/>
      <c r="N119" s="71"/>
      <c r="O119" s="71"/>
      <c r="P119" s="71"/>
      <c r="Q119" s="71"/>
      <c r="R119" s="71"/>
      <c r="S119" s="71"/>
      <c r="T119" s="71"/>
      <c r="U119" s="71"/>
      <c r="V119" s="71"/>
    </row>
    <row r="120" spans="1:22" ht="13.5" customHeight="1" x14ac:dyDescent="0.3">
      <c r="A120" s="73">
        <v>18</v>
      </c>
      <c r="B120" s="85">
        <f>VLOOKUP(D103,$A$4:$V$36,2+$A120)</f>
        <v>399104</v>
      </c>
      <c r="C120" s="70">
        <f>VLOOKUP(D103,$X$4:$AS$36,2+$A120)</f>
        <v>315000</v>
      </c>
      <c r="D120" s="71"/>
      <c r="E120" s="71"/>
      <c r="F120" s="71"/>
      <c r="G120" s="71"/>
      <c r="H120" s="71"/>
      <c r="I120" s="71"/>
      <c r="J120" s="71"/>
      <c r="K120" s="71"/>
      <c r="L120" s="71"/>
      <c r="M120" s="71"/>
      <c r="N120" s="71"/>
      <c r="O120" s="71"/>
      <c r="P120" s="71"/>
      <c r="Q120" s="71"/>
      <c r="R120" s="71"/>
      <c r="S120" s="71"/>
      <c r="T120" s="71"/>
      <c r="U120" s="71"/>
      <c r="V120" s="71"/>
    </row>
    <row r="121" spans="1:22" ht="13.5" customHeight="1" x14ac:dyDescent="0.3">
      <c r="A121" s="73">
        <v>19</v>
      </c>
      <c r="B121" s="85">
        <f>VLOOKUP(D103,$A$4:$V$36,2+$A121)</f>
        <v>375000</v>
      </c>
      <c r="C121" s="70">
        <f>VLOOKUP(D103,$X$4:$AS$36,2+$A121)</f>
        <v>302000</v>
      </c>
      <c r="D121" s="71"/>
      <c r="E121" s="71"/>
      <c r="F121" s="71"/>
      <c r="G121" s="71"/>
      <c r="H121" s="71"/>
      <c r="I121" s="71"/>
      <c r="J121" s="71"/>
      <c r="K121" s="71"/>
      <c r="L121" s="71"/>
      <c r="M121" s="71"/>
      <c r="N121" s="71"/>
      <c r="O121" s="71"/>
      <c r="P121" s="71"/>
      <c r="Q121" s="71"/>
      <c r="R121" s="71"/>
      <c r="S121" s="71"/>
      <c r="T121" s="71"/>
      <c r="U121" s="71"/>
      <c r="V121" s="71"/>
    </row>
    <row r="122" spans="1:22" ht="13.5" customHeight="1" x14ac:dyDescent="0.3">
      <c r="A122" s="73">
        <v>20</v>
      </c>
      <c r="B122" s="85">
        <f>VLOOKUP(D103,$A$4:$V$36,2+$A122)</f>
        <v>360000</v>
      </c>
      <c r="C122" s="70">
        <f>VLOOKUP(D103,$X$4:$AS$36,2+$A122)</f>
        <v>303000</v>
      </c>
      <c r="D122" s="71"/>
      <c r="E122" s="71"/>
      <c r="F122" s="71"/>
      <c r="G122" s="71"/>
      <c r="H122" s="71"/>
      <c r="I122" s="71"/>
      <c r="J122" s="71"/>
      <c r="K122" s="71"/>
      <c r="L122" s="71"/>
      <c r="M122" s="71"/>
      <c r="N122" s="71"/>
      <c r="O122" s="71"/>
      <c r="P122" s="71"/>
      <c r="Q122" s="71"/>
      <c r="R122" s="71"/>
      <c r="S122" s="71"/>
      <c r="T122" s="71"/>
      <c r="U122" s="71"/>
      <c r="V122" s="71"/>
    </row>
    <row r="123" spans="1:22" ht="13.5" customHeight="1" x14ac:dyDescent="0.3">
      <c r="A123" s="73">
        <v>1</v>
      </c>
      <c r="B123" s="85">
        <f>VLOOKUP(D123,$A$4:$V$36,2+$A123)</f>
        <v>105000</v>
      </c>
      <c r="C123" s="70">
        <f>VLOOKUP(D123,$X$4:$AS$36,2+$A123)</f>
        <v>82800</v>
      </c>
      <c r="D123" s="172">
        <v>5</v>
      </c>
      <c r="E123" s="71"/>
      <c r="F123" s="71"/>
      <c r="G123" s="71"/>
      <c r="H123" s="71"/>
      <c r="I123" s="71"/>
      <c r="J123" s="71"/>
      <c r="K123" s="71"/>
      <c r="L123" s="71"/>
      <c r="M123" s="71"/>
      <c r="N123" s="71"/>
      <c r="O123" s="71"/>
      <c r="P123" s="71"/>
      <c r="Q123" s="71"/>
      <c r="R123" s="71"/>
      <c r="S123" s="71"/>
      <c r="T123" s="71"/>
      <c r="U123" s="71"/>
      <c r="V123" s="71"/>
    </row>
    <row r="124" spans="1:22" ht="13.5" customHeight="1" x14ac:dyDescent="0.3">
      <c r="A124" s="73">
        <v>2</v>
      </c>
      <c r="B124" s="85">
        <f>VLOOKUP(D123,$A$4:$V$36,2+$A124)</f>
        <v>106500</v>
      </c>
      <c r="C124" s="70">
        <f>VLOOKUP(D123,$X$4:$AS$36,2+$A124)</f>
        <v>78475</v>
      </c>
      <c r="D124" s="70"/>
      <c r="E124" s="71"/>
      <c r="F124" s="71"/>
      <c r="G124" s="71"/>
      <c r="H124" s="71"/>
      <c r="I124" s="71"/>
      <c r="J124" s="71"/>
      <c r="K124" s="71"/>
      <c r="L124" s="71"/>
      <c r="M124" s="71"/>
      <c r="N124" s="71"/>
      <c r="O124" s="71"/>
      <c r="P124" s="71"/>
      <c r="Q124" s="71"/>
      <c r="R124" s="71"/>
      <c r="S124" s="71"/>
      <c r="T124" s="71"/>
      <c r="U124" s="71"/>
      <c r="V124" s="71"/>
    </row>
    <row r="125" spans="1:22" ht="13.5" customHeight="1" x14ac:dyDescent="0.3">
      <c r="A125" s="73">
        <v>3</v>
      </c>
      <c r="B125" s="85">
        <f>VLOOKUP(D123,$A$4:$V$36,2+$A125)</f>
        <v>105000</v>
      </c>
      <c r="C125" s="70">
        <f>VLOOKUP(D123,$X$4:$AS$36,2+$A125)</f>
        <v>83950</v>
      </c>
      <c r="D125" s="70"/>
      <c r="E125" s="71"/>
      <c r="F125" s="71"/>
      <c r="G125" s="71"/>
      <c r="H125" s="71"/>
      <c r="I125" s="71"/>
      <c r="J125" s="71"/>
      <c r="K125" s="71"/>
      <c r="L125" s="71"/>
      <c r="M125" s="71"/>
      <c r="N125" s="71"/>
      <c r="O125" s="71"/>
      <c r="P125" s="71"/>
      <c r="Q125" s="71"/>
      <c r="R125" s="71"/>
      <c r="S125" s="71"/>
      <c r="T125" s="71"/>
      <c r="U125" s="71"/>
      <c r="V125" s="71"/>
    </row>
    <row r="126" spans="1:22" ht="13.5" customHeight="1" x14ac:dyDescent="0.3">
      <c r="A126" s="73">
        <v>4</v>
      </c>
      <c r="B126" s="85">
        <f>VLOOKUP(D123,$A$4:$V$36,2+$A126)</f>
        <v>110500</v>
      </c>
      <c r="C126" s="70">
        <f>VLOOKUP(D123,$X$4:$AS$36,2+$A126)</f>
        <v>80437</v>
      </c>
      <c r="D126" s="70"/>
      <c r="E126" s="71"/>
      <c r="F126" s="71"/>
      <c r="G126" s="71"/>
      <c r="H126" s="71"/>
      <c r="I126" s="71"/>
      <c r="J126" s="71"/>
      <c r="K126" s="71"/>
      <c r="L126" s="71"/>
      <c r="M126" s="71"/>
      <c r="N126" s="71"/>
      <c r="O126" s="71"/>
      <c r="P126" s="71"/>
      <c r="Q126" s="71"/>
      <c r="R126" s="71"/>
      <c r="S126" s="71"/>
      <c r="T126" s="71"/>
      <c r="U126" s="71"/>
      <c r="V126" s="71"/>
    </row>
    <row r="127" spans="1:22" ht="13.5" customHeight="1" x14ac:dyDescent="0.3">
      <c r="A127" s="73">
        <v>5</v>
      </c>
      <c r="B127" s="85">
        <f>VLOOKUP(D123,$A$4:$V$36,2+$A127)</f>
        <v>115750</v>
      </c>
      <c r="C127" s="70">
        <f>VLOOKUP(D123,$X$4:$AS$36,2+$A127)</f>
        <v>86750</v>
      </c>
      <c r="D127" s="70"/>
      <c r="E127" s="71"/>
      <c r="F127" s="71"/>
      <c r="G127" s="71"/>
      <c r="H127" s="71"/>
      <c r="I127" s="71"/>
      <c r="J127" s="71"/>
      <c r="K127" s="71"/>
      <c r="L127" s="71"/>
      <c r="M127" s="71"/>
      <c r="N127" s="71"/>
      <c r="O127" s="71"/>
      <c r="P127" s="71"/>
      <c r="Q127" s="71"/>
      <c r="R127" s="71"/>
      <c r="S127" s="71"/>
      <c r="T127" s="71"/>
      <c r="U127" s="71"/>
      <c r="V127" s="71"/>
    </row>
    <row r="128" spans="1:22" ht="13.5" customHeight="1" x14ac:dyDescent="0.3">
      <c r="A128" s="73">
        <v>6</v>
      </c>
      <c r="B128" s="85">
        <f>VLOOKUP(D123,$A$4:$V$36,2+$A128)</f>
        <v>127000</v>
      </c>
      <c r="C128" s="70">
        <f>VLOOKUP(D123,$X$4:$AS$36,2+$A128)</f>
        <v>94000</v>
      </c>
      <c r="D128" s="70"/>
      <c r="E128" s="71"/>
      <c r="F128" s="71"/>
      <c r="G128" s="71"/>
      <c r="H128" s="71"/>
      <c r="I128" s="71"/>
      <c r="J128" s="71"/>
      <c r="K128" s="71"/>
      <c r="L128" s="71"/>
      <c r="M128" s="71"/>
      <c r="N128" s="71"/>
      <c r="O128" s="71"/>
      <c r="P128" s="71"/>
      <c r="Q128" s="71"/>
      <c r="R128" s="71"/>
      <c r="S128" s="71"/>
      <c r="T128" s="71"/>
      <c r="U128" s="71"/>
      <c r="V128" s="71"/>
    </row>
    <row r="129" spans="1:22" ht="13.5" customHeight="1" x14ac:dyDescent="0.3">
      <c r="A129" s="73">
        <v>7</v>
      </c>
      <c r="B129" s="85">
        <f>VLOOKUP(D123,$A$4:$V$36,2+$A129)</f>
        <v>133000</v>
      </c>
      <c r="C129" s="70">
        <f>VLOOKUP(D123,$X$4:$AS$36,2+$A129)</f>
        <v>100000</v>
      </c>
      <c r="D129" s="70"/>
      <c r="E129" s="71"/>
      <c r="F129" s="71"/>
      <c r="G129" s="71"/>
      <c r="H129" s="71"/>
      <c r="I129" s="71"/>
      <c r="J129" s="71"/>
      <c r="K129" s="71"/>
      <c r="L129" s="71"/>
      <c r="M129" s="71"/>
      <c r="N129" s="71"/>
      <c r="O129" s="71"/>
      <c r="P129" s="71"/>
      <c r="Q129" s="71"/>
      <c r="R129" s="71"/>
      <c r="S129" s="71"/>
      <c r="T129" s="71"/>
      <c r="U129" s="71"/>
      <c r="V129" s="71"/>
    </row>
    <row r="130" spans="1:22" ht="15" customHeight="1" x14ac:dyDescent="0.3">
      <c r="A130" s="73">
        <v>8</v>
      </c>
      <c r="B130" s="85">
        <f>VLOOKUP(D123,$A$4:$V$36,2+$A130)</f>
        <v>164000</v>
      </c>
      <c r="C130" s="70">
        <f>VLOOKUP(D123,$X$4:$AS$36,2+$A130)</f>
        <v>126000</v>
      </c>
      <c r="D130" s="70"/>
      <c r="E130" s="71"/>
      <c r="F130" s="71"/>
      <c r="G130" s="71"/>
      <c r="H130" s="71"/>
      <c r="I130" s="71"/>
      <c r="J130" s="71"/>
      <c r="K130" s="71"/>
      <c r="L130" s="71"/>
      <c r="M130" s="71"/>
      <c r="N130" s="71"/>
      <c r="O130" s="71"/>
      <c r="P130" s="71"/>
      <c r="Q130" s="71"/>
      <c r="R130" s="71"/>
      <c r="S130" s="71"/>
      <c r="T130" s="71"/>
      <c r="U130" s="71"/>
      <c r="V130" s="71"/>
    </row>
    <row r="131" spans="1:22" ht="13.5" customHeight="1" x14ac:dyDescent="0.3">
      <c r="A131" s="73">
        <v>9</v>
      </c>
      <c r="B131" s="85">
        <f>VLOOKUP(D123,$A$4:$V$36,2+$A131)</f>
        <v>189500</v>
      </c>
      <c r="C131" s="70">
        <f>VLOOKUP(D123,$X$4:$AS$36,2+$A131)</f>
        <v>150000</v>
      </c>
      <c r="D131" s="70"/>
      <c r="E131" s="71"/>
      <c r="F131" s="71"/>
      <c r="G131" s="71"/>
      <c r="H131" s="71"/>
      <c r="I131" s="71"/>
      <c r="J131" s="71"/>
      <c r="K131" s="71"/>
      <c r="L131" s="71"/>
      <c r="M131" s="71"/>
      <c r="N131" s="71"/>
      <c r="O131" s="71"/>
      <c r="P131" s="71"/>
      <c r="Q131" s="71"/>
      <c r="R131" s="71"/>
      <c r="S131" s="71"/>
      <c r="T131" s="71"/>
      <c r="U131" s="71"/>
      <c r="V131" s="71"/>
    </row>
    <row r="132" spans="1:22" ht="13.5" customHeight="1" x14ac:dyDescent="0.3">
      <c r="A132" s="73">
        <v>10</v>
      </c>
      <c r="B132" s="85">
        <f>VLOOKUP(D123,$A$4:$V$36,2+$A132)</f>
        <v>215000</v>
      </c>
      <c r="C132" s="70">
        <f>VLOOKUP(D123,$X$4:$AS$36,2+$A132)</f>
        <v>172000</v>
      </c>
      <c r="D132" s="70"/>
      <c r="E132" s="71"/>
      <c r="F132" s="71"/>
      <c r="G132" s="71"/>
      <c r="H132" s="71"/>
      <c r="I132" s="71"/>
      <c r="J132" s="71"/>
      <c r="K132" s="71"/>
      <c r="L132" s="71"/>
      <c r="M132" s="71"/>
      <c r="N132" s="71"/>
      <c r="O132" s="71"/>
      <c r="P132" s="71"/>
      <c r="Q132" s="71"/>
      <c r="R132" s="71"/>
      <c r="S132" s="71"/>
      <c r="T132" s="71"/>
      <c r="U132" s="71"/>
      <c r="V132" s="71"/>
    </row>
    <row r="133" spans="1:22" ht="13.5" customHeight="1" x14ac:dyDescent="0.3">
      <c r="A133" s="73">
        <v>11</v>
      </c>
      <c r="B133" s="85">
        <f>VLOOKUP(D123,$A$4:$V$36,2+$A133)</f>
        <v>240000</v>
      </c>
      <c r="C133" s="70">
        <f>VLOOKUP(D123,$X$4:$AS$36,2+$A133)</f>
        <v>200000</v>
      </c>
      <c r="D133" s="71"/>
      <c r="E133" s="71"/>
      <c r="F133" s="71"/>
      <c r="G133" s="71"/>
      <c r="H133" s="71"/>
      <c r="I133" s="71"/>
      <c r="J133" s="71"/>
      <c r="K133" s="71"/>
      <c r="L133" s="71"/>
      <c r="M133" s="71"/>
      <c r="N133" s="71"/>
      <c r="O133" s="71"/>
      <c r="P133" s="71"/>
      <c r="Q133" s="71"/>
      <c r="R133" s="71"/>
      <c r="S133" s="71"/>
      <c r="T133" s="71"/>
      <c r="U133" s="71"/>
      <c r="V133" s="71"/>
    </row>
    <row r="134" spans="1:22" ht="13.5" customHeight="1" x14ac:dyDescent="0.3">
      <c r="A134" s="73">
        <v>12</v>
      </c>
      <c r="B134" s="85">
        <f>VLOOKUP(D123,$A$4:$V$36,2+$A134)</f>
        <v>248000</v>
      </c>
      <c r="C134" s="70">
        <f>VLOOKUP(D123,$X$4:$AS$36,2+$A134)</f>
        <v>210000</v>
      </c>
      <c r="D134" s="71"/>
      <c r="E134" s="71"/>
      <c r="F134" s="71"/>
      <c r="G134" s="71"/>
      <c r="H134" s="71"/>
      <c r="I134" s="71"/>
      <c r="J134" s="71"/>
      <c r="K134" s="71"/>
      <c r="L134" s="71"/>
      <c r="M134" s="71"/>
      <c r="N134" s="71"/>
      <c r="O134" s="71"/>
      <c r="P134" s="71"/>
      <c r="Q134" s="71"/>
      <c r="R134" s="71"/>
      <c r="S134" s="71"/>
      <c r="T134" s="71"/>
      <c r="U134" s="71"/>
      <c r="V134" s="71"/>
    </row>
    <row r="135" spans="1:22" ht="13.5" customHeight="1" x14ac:dyDescent="0.3">
      <c r="A135" s="73">
        <v>13</v>
      </c>
      <c r="B135" s="85">
        <f>VLOOKUP(D123,$A$4:$V$36,2+$A135)</f>
        <v>260825</v>
      </c>
      <c r="C135" s="70">
        <f>VLOOKUP(D123,$X$4:$AS$36,2+$A135)</f>
        <v>220000</v>
      </c>
      <c r="D135" s="71"/>
      <c r="E135" s="71"/>
      <c r="F135" s="71"/>
      <c r="G135" s="71"/>
      <c r="H135" s="71"/>
      <c r="I135" s="71"/>
      <c r="J135" s="71"/>
      <c r="K135" s="71"/>
      <c r="L135" s="71"/>
      <c r="M135" s="71"/>
      <c r="N135" s="71"/>
      <c r="O135" s="71"/>
      <c r="P135" s="71"/>
      <c r="Q135" s="71"/>
      <c r="R135" s="71"/>
      <c r="S135" s="71"/>
      <c r="T135" s="71"/>
      <c r="U135" s="71"/>
      <c r="V135" s="71"/>
    </row>
    <row r="136" spans="1:22" ht="13.5" customHeight="1" x14ac:dyDescent="0.3">
      <c r="A136" s="73">
        <v>14</v>
      </c>
      <c r="B136" s="85">
        <f>VLOOKUP(D123,$A$4:$V$36,2+$A136)</f>
        <v>275000</v>
      </c>
      <c r="C136" s="70">
        <f>VLOOKUP(D123,$X$4:$AS$36,2+$A136)</f>
        <v>218500</v>
      </c>
      <c r="D136" s="71"/>
      <c r="E136" s="71"/>
      <c r="F136" s="71"/>
      <c r="G136" s="71"/>
      <c r="H136" s="71"/>
      <c r="I136" s="71"/>
      <c r="J136" s="71"/>
      <c r="K136" s="71"/>
      <c r="L136" s="71"/>
      <c r="M136" s="71"/>
      <c r="N136" s="71"/>
      <c r="O136" s="71"/>
      <c r="P136" s="71"/>
      <c r="Q136" s="71"/>
      <c r="R136" s="71"/>
      <c r="S136" s="71"/>
      <c r="T136" s="71"/>
      <c r="U136" s="71"/>
      <c r="V136" s="71"/>
    </row>
    <row r="137" spans="1:22" ht="13.5" customHeight="1" x14ac:dyDescent="0.3">
      <c r="A137" s="73">
        <v>15</v>
      </c>
      <c r="B137" s="85">
        <f>VLOOKUP(D123,$A$4:$V$36,2+$A137)</f>
        <v>286000</v>
      </c>
      <c r="C137" s="70">
        <f>VLOOKUP(D123,$X$4:$AS$36,2+$A137)</f>
        <v>235000</v>
      </c>
      <c r="D137" s="71"/>
      <c r="E137" s="70"/>
      <c r="F137" s="70"/>
      <c r="G137" s="70"/>
      <c r="H137" s="70"/>
      <c r="I137" s="70"/>
      <c r="J137" s="70"/>
      <c r="K137" s="70"/>
      <c r="L137" s="70"/>
      <c r="M137" s="70"/>
      <c r="N137" s="70"/>
      <c r="O137" s="70"/>
      <c r="P137" s="70"/>
      <c r="Q137" s="70"/>
      <c r="R137" s="70"/>
      <c r="S137" s="70"/>
      <c r="T137" s="70"/>
      <c r="U137" s="70"/>
      <c r="V137" s="70"/>
    </row>
    <row r="138" spans="1:22" ht="13.5" customHeight="1" x14ac:dyDescent="0.3">
      <c r="A138" s="73">
        <v>16</v>
      </c>
      <c r="B138" s="85">
        <f>VLOOKUP(D123,$A$4:$V$36,2+$A138)</f>
        <v>313297</v>
      </c>
      <c r="C138" s="70">
        <f>VLOOKUP(D123,$X$4:$AS$36,2+$A138)</f>
        <v>240750</v>
      </c>
      <c r="D138" s="71"/>
      <c r="E138" s="70"/>
      <c r="F138" s="70"/>
      <c r="G138" s="70"/>
      <c r="H138" s="70"/>
      <c r="I138" s="70"/>
      <c r="J138" s="70"/>
      <c r="K138" s="70"/>
      <c r="L138" s="70"/>
      <c r="M138" s="70"/>
      <c r="N138" s="70"/>
      <c r="O138" s="70"/>
      <c r="P138" s="70"/>
      <c r="Q138" s="70"/>
      <c r="R138" s="70"/>
      <c r="S138" s="70"/>
      <c r="T138" s="70"/>
      <c r="U138" s="70"/>
      <c r="V138" s="70"/>
    </row>
    <row r="139" spans="1:22" ht="13.5" customHeight="1" x14ac:dyDescent="0.3">
      <c r="A139" s="73">
        <v>17</v>
      </c>
      <c r="B139" s="85">
        <f>VLOOKUP(D123,$A$4:$V$36,2+$A139)</f>
        <v>345000</v>
      </c>
      <c r="C139" s="70">
        <f>VLOOKUP(D123,$X$4:$AS$36,2+$A139)</f>
        <v>270000</v>
      </c>
      <c r="D139" s="71"/>
      <c r="E139" s="70"/>
      <c r="F139" s="70"/>
      <c r="G139" s="70"/>
      <c r="H139" s="70"/>
      <c r="I139" s="70"/>
      <c r="J139" s="70"/>
      <c r="K139" s="70"/>
      <c r="L139" s="70"/>
      <c r="M139" s="86"/>
      <c r="N139" s="86"/>
      <c r="O139" s="86"/>
      <c r="P139" s="86"/>
      <c r="Q139" s="86"/>
      <c r="R139" s="86"/>
      <c r="S139" s="86"/>
      <c r="T139" s="86"/>
      <c r="U139" s="86"/>
      <c r="V139" s="86"/>
    </row>
    <row r="140" spans="1:22" ht="13.5" customHeight="1" x14ac:dyDescent="0.3">
      <c r="A140" s="73">
        <v>18</v>
      </c>
      <c r="B140" s="85">
        <f>VLOOKUP(D123,$A$4:$V$36,2+$A140)</f>
        <v>350000</v>
      </c>
      <c r="C140" s="70">
        <f>VLOOKUP(D123,$X$4:$AS$36,2+$A140)</f>
        <v>275000</v>
      </c>
      <c r="D140" s="71"/>
      <c r="E140" s="70"/>
      <c r="F140" s="70"/>
      <c r="G140" s="70"/>
      <c r="H140" s="70"/>
      <c r="I140" s="70"/>
      <c r="J140" s="70"/>
      <c r="K140" s="70"/>
      <c r="L140" s="70"/>
      <c r="M140" s="86"/>
      <c r="N140" s="70"/>
      <c r="O140" s="70"/>
      <c r="P140" s="70"/>
      <c r="Q140" s="70"/>
      <c r="R140" s="70"/>
      <c r="S140" s="70"/>
      <c r="T140" s="70"/>
      <c r="U140" s="70"/>
      <c r="V140" s="70"/>
    </row>
    <row r="141" spans="1:22" ht="13.5" customHeight="1" x14ac:dyDescent="0.3">
      <c r="A141" s="73">
        <v>19</v>
      </c>
      <c r="B141" s="85">
        <f>VLOOKUP(D123,$A$4:$V$36,2+$A141)</f>
        <v>347000</v>
      </c>
      <c r="C141" s="70">
        <f>VLOOKUP(D123,$X$4:$AS$36,2+$A141)</f>
        <v>266500</v>
      </c>
      <c r="D141" s="71"/>
      <c r="E141" s="70"/>
      <c r="F141" s="70"/>
      <c r="G141" s="70"/>
      <c r="H141" s="70"/>
      <c r="I141" s="70"/>
      <c r="J141" s="70"/>
      <c r="K141" s="70"/>
      <c r="L141" s="70"/>
      <c r="M141" s="86"/>
      <c r="N141" s="70"/>
      <c r="O141" s="70"/>
      <c r="P141" s="70"/>
      <c r="Q141" s="70"/>
      <c r="R141" s="70"/>
      <c r="S141" s="70"/>
      <c r="T141" s="70"/>
      <c r="U141" s="70"/>
      <c r="V141" s="70"/>
    </row>
    <row r="142" spans="1:22" ht="13.5" customHeight="1" x14ac:dyDescent="0.3">
      <c r="A142" s="73">
        <v>20</v>
      </c>
      <c r="B142" s="85">
        <f>VLOOKUP(D123,$A$4:$V$36,2+$A142)</f>
        <v>333750</v>
      </c>
      <c r="C142" s="70">
        <f>VLOOKUP(D123,$X$4:$AS$36,2+$A142)</f>
        <v>267500</v>
      </c>
      <c r="D142" s="71"/>
      <c r="E142" s="70"/>
      <c r="F142" s="70"/>
      <c r="G142" s="70"/>
      <c r="H142" s="70"/>
      <c r="I142" s="70"/>
      <c r="J142" s="70"/>
      <c r="K142" s="70"/>
      <c r="L142" s="70"/>
      <c r="M142" s="86"/>
      <c r="N142" s="70"/>
      <c r="O142" s="70"/>
      <c r="P142" s="70"/>
      <c r="Q142" s="70"/>
      <c r="R142" s="70"/>
      <c r="S142" s="70"/>
      <c r="T142" s="70"/>
      <c r="U142" s="70"/>
      <c r="V142" s="70"/>
    </row>
    <row r="143" spans="1:22" ht="13.5" customHeight="1" x14ac:dyDescent="0.3">
      <c r="A143" s="73">
        <v>1</v>
      </c>
      <c r="B143" s="85">
        <f>VLOOKUP(D143,$A$4:$V$36,2+$A143)</f>
        <v>108000</v>
      </c>
      <c r="C143" s="70">
        <f>VLOOKUP(D143,$X$4:$AS$36,2+$A143)</f>
        <v>88500</v>
      </c>
      <c r="D143" s="172">
        <v>6</v>
      </c>
      <c r="E143" s="70"/>
      <c r="F143" s="70"/>
      <c r="G143" s="70"/>
      <c r="H143" s="70"/>
      <c r="I143" s="70"/>
      <c r="J143" s="70"/>
      <c r="K143" s="70"/>
      <c r="L143" s="70"/>
      <c r="M143" s="70"/>
      <c r="N143" s="70"/>
      <c r="O143" s="70"/>
      <c r="P143" s="70"/>
      <c r="Q143" s="70"/>
      <c r="R143" s="70"/>
      <c r="S143" s="70"/>
      <c r="T143" s="70"/>
      <c r="U143" s="70"/>
      <c r="V143" s="70"/>
    </row>
    <row r="144" spans="1:22" ht="13.5" customHeight="1" x14ac:dyDescent="0.3">
      <c r="A144" s="73">
        <v>2</v>
      </c>
      <c r="B144" s="85">
        <f>VLOOKUP(D143,$A$4:$V$36,2+$A144)</f>
        <v>108060</v>
      </c>
      <c r="C144" s="70">
        <f>VLOOKUP(D143,$X$4:$AS$36,2+$A144)</f>
        <v>87975</v>
      </c>
      <c r="D144" s="70"/>
      <c r="E144" s="70"/>
      <c r="F144" s="70"/>
      <c r="G144" s="70"/>
      <c r="H144" s="70"/>
      <c r="I144" s="70"/>
      <c r="J144" s="70"/>
      <c r="K144" s="70"/>
      <c r="L144" s="70"/>
      <c r="M144" s="70"/>
      <c r="N144" s="70"/>
      <c r="O144" s="70"/>
      <c r="P144" s="70"/>
      <c r="Q144" s="70"/>
      <c r="R144" s="70"/>
      <c r="S144" s="70"/>
      <c r="T144" s="70"/>
      <c r="U144" s="70"/>
      <c r="V144" s="70"/>
    </row>
    <row r="145" spans="1:22" ht="13.5" customHeight="1" x14ac:dyDescent="0.3">
      <c r="A145" s="73">
        <v>3</v>
      </c>
      <c r="B145" s="85">
        <f>VLOOKUP(D143,$A$4:$V$36,2+$A145)</f>
        <v>105000</v>
      </c>
      <c r="C145" s="70">
        <f>VLOOKUP(D143,$X$4:$AS$36,2+$A145)</f>
        <v>86000</v>
      </c>
      <c r="D145" s="70"/>
      <c r="E145" s="70"/>
      <c r="F145" s="70"/>
      <c r="G145" s="70"/>
      <c r="H145" s="70"/>
      <c r="I145" s="70"/>
      <c r="J145" s="70"/>
      <c r="K145" s="70"/>
      <c r="L145" s="70"/>
      <c r="M145" s="70"/>
      <c r="N145" s="70"/>
      <c r="O145" s="70"/>
      <c r="P145" s="70"/>
      <c r="Q145" s="70"/>
      <c r="R145" s="70"/>
      <c r="S145" s="70"/>
      <c r="T145" s="70"/>
      <c r="U145" s="70"/>
      <c r="V145" s="70"/>
    </row>
    <row r="146" spans="1:22" ht="13.5" customHeight="1" x14ac:dyDescent="0.3">
      <c r="A146" s="73">
        <v>4</v>
      </c>
      <c r="B146" s="85">
        <f>VLOOKUP(D143,$A$4:$V$36,2+$A146)</f>
        <v>110000</v>
      </c>
      <c r="C146" s="70">
        <f>VLOOKUP(D143,$X$4:$AS$36,2+$A146)</f>
        <v>92000</v>
      </c>
      <c r="D146" s="70"/>
      <c r="E146" s="70"/>
      <c r="F146" s="70"/>
      <c r="G146" s="70"/>
      <c r="H146" s="70"/>
      <c r="I146" s="70"/>
      <c r="J146" s="70"/>
      <c r="K146" s="70"/>
      <c r="L146" s="70"/>
      <c r="M146" s="70"/>
      <c r="N146" s="70"/>
      <c r="O146" s="70"/>
      <c r="P146" s="70"/>
      <c r="Q146" s="70"/>
      <c r="R146" s="70"/>
      <c r="S146" s="70"/>
      <c r="T146" s="70"/>
      <c r="U146" s="70"/>
      <c r="V146" s="70"/>
    </row>
    <row r="147" spans="1:22" ht="13.5" customHeight="1" x14ac:dyDescent="0.3">
      <c r="A147" s="73">
        <v>5</v>
      </c>
      <c r="B147" s="85">
        <f>VLOOKUP(D143,$A$4:$V$36,2+$A147)</f>
        <v>115000</v>
      </c>
      <c r="C147" s="70">
        <f>VLOOKUP(D143,$X$4:$AS$36,2+$A147)</f>
        <v>95000</v>
      </c>
      <c r="D147" s="70"/>
      <c r="E147" s="70"/>
      <c r="F147" s="70"/>
      <c r="G147" s="70"/>
      <c r="H147" s="70"/>
      <c r="I147" s="70"/>
      <c r="J147" s="70"/>
      <c r="K147" s="70"/>
      <c r="L147" s="70"/>
      <c r="M147" s="70"/>
      <c r="N147" s="70"/>
      <c r="O147" s="70"/>
      <c r="P147" s="70"/>
      <c r="Q147" s="70"/>
      <c r="R147" s="70"/>
      <c r="S147" s="70"/>
      <c r="T147" s="70"/>
      <c r="U147" s="70"/>
      <c r="V147" s="70"/>
    </row>
    <row r="148" spans="1:22" ht="13.5" customHeight="1" x14ac:dyDescent="0.3">
      <c r="A148" s="73">
        <v>6</v>
      </c>
      <c r="B148" s="85">
        <f>VLOOKUP(D143,$A$4:$V$36,2+$A148)</f>
        <v>130000</v>
      </c>
      <c r="C148" s="70">
        <f>VLOOKUP(D143,$X$4:$AS$36,2+$A148)</f>
        <v>106000</v>
      </c>
      <c r="D148" s="70"/>
      <c r="E148" s="70"/>
      <c r="F148" s="70"/>
      <c r="G148" s="70"/>
      <c r="H148" s="70"/>
      <c r="I148" s="70"/>
      <c r="J148" s="70"/>
      <c r="K148" s="70"/>
      <c r="L148" s="70"/>
      <c r="M148" s="70"/>
      <c r="N148" s="70"/>
      <c r="O148" s="70"/>
      <c r="P148" s="70"/>
      <c r="Q148" s="70"/>
      <c r="R148" s="70"/>
      <c r="S148" s="70"/>
      <c r="T148" s="70"/>
      <c r="U148" s="70"/>
      <c r="V148" s="70"/>
    </row>
    <row r="149" spans="1:22" ht="13.5" customHeight="1" x14ac:dyDescent="0.3">
      <c r="A149" s="73">
        <v>7</v>
      </c>
      <c r="B149" s="85">
        <f>VLOOKUP(D143,$A$4:$V$36,2+$A149)</f>
        <v>145000</v>
      </c>
      <c r="C149" s="70">
        <f>VLOOKUP(D143,$X$4:$AS$36,2+$A149)</f>
        <v>126000</v>
      </c>
      <c r="D149" s="70"/>
      <c r="E149" s="70"/>
      <c r="F149" s="70"/>
      <c r="G149" s="70"/>
      <c r="H149" s="70"/>
      <c r="I149" s="70"/>
      <c r="J149" s="70"/>
      <c r="K149" s="70"/>
      <c r="L149" s="70"/>
      <c r="M149" s="70"/>
      <c r="N149" s="70"/>
      <c r="O149" s="70"/>
      <c r="P149" s="70"/>
      <c r="Q149" s="70"/>
      <c r="R149" s="70"/>
      <c r="S149" s="70"/>
      <c r="T149" s="70"/>
      <c r="U149" s="70"/>
      <c r="V149" s="70"/>
    </row>
    <row r="150" spans="1:22" ht="13.5" customHeight="1" x14ac:dyDescent="0.3">
      <c r="A150" s="73">
        <v>8</v>
      </c>
      <c r="B150" s="85">
        <f>VLOOKUP(D143,$A$4:$V$36,2+$A150)</f>
        <v>163500</v>
      </c>
      <c r="C150" s="70">
        <f>VLOOKUP(D143,$X$4:$AS$36,2+$A150)</f>
        <v>135000</v>
      </c>
      <c r="D150" s="70"/>
      <c r="E150" s="70"/>
      <c r="F150" s="70"/>
      <c r="G150" s="70"/>
      <c r="H150" s="70"/>
      <c r="I150" s="70"/>
      <c r="J150" s="70"/>
      <c r="K150" s="70"/>
      <c r="L150" s="70"/>
      <c r="M150" s="70"/>
      <c r="N150" s="70"/>
      <c r="O150" s="70"/>
      <c r="P150" s="70"/>
      <c r="Q150" s="70"/>
      <c r="R150" s="70"/>
      <c r="S150" s="70"/>
      <c r="T150" s="70"/>
      <c r="U150" s="70"/>
      <c r="V150" s="70"/>
    </row>
    <row r="151" spans="1:22" ht="13.5" customHeight="1" x14ac:dyDescent="0.3">
      <c r="A151" s="73">
        <v>9</v>
      </c>
      <c r="B151" s="85">
        <f>VLOOKUP(D143,$A$4:$V$36,2+$A151)</f>
        <v>189000</v>
      </c>
      <c r="C151" s="70">
        <f>VLOOKUP(D143,$X$4:$AS$36,2+$A151)</f>
        <v>163500</v>
      </c>
      <c r="D151" s="70"/>
      <c r="E151" s="70"/>
      <c r="F151" s="70"/>
      <c r="G151" s="70"/>
      <c r="H151" s="70"/>
      <c r="I151" s="70"/>
      <c r="J151" s="70"/>
      <c r="K151" s="70"/>
      <c r="L151" s="70"/>
      <c r="M151" s="70"/>
      <c r="N151" s="70"/>
      <c r="O151" s="70"/>
      <c r="P151" s="70"/>
      <c r="Q151" s="70"/>
      <c r="R151" s="70"/>
      <c r="S151" s="70"/>
      <c r="T151" s="70"/>
      <c r="U151" s="70"/>
      <c r="V151" s="70"/>
    </row>
    <row r="152" spans="1:22" ht="13.5" customHeight="1" x14ac:dyDescent="0.3">
      <c r="A152" s="73">
        <v>10</v>
      </c>
      <c r="B152" s="85">
        <f>VLOOKUP(D143,$A$4:$V$36,2+$A152)</f>
        <v>220150</v>
      </c>
      <c r="C152" s="70">
        <f>VLOOKUP(D143,$X$4:$AS$36,2+$A152)</f>
        <v>185500</v>
      </c>
      <c r="D152" s="70"/>
      <c r="E152" s="70"/>
      <c r="F152" s="70"/>
      <c r="G152" s="70"/>
      <c r="H152" s="70"/>
      <c r="I152" s="70"/>
      <c r="J152" s="70"/>
      <c r="K152" s="70"/>
      <c r="L152" s="70"/>
      <c r="M152" s="70"/>
      <c r="N152" s="70"/>
      <c r="O152" s="70"/>
      <c r="P152" s="70"/>
      <c r="Q152" s="70"/>
      <c r="R152" s="70"/>
      <c r="S152" s="70"/>
      <c r="T152" s="70"/>
      <c r="U152" s="70"/>
      <c r="V152" s="70"/>
    </row>
    <row r="153" spans="1:22" x14ac:dyDescent="0.3">
      <c r="A153" s="73">
        <v>11</v>
      </c>
      <c r="B153" s="85">
        <f>VLOOKUP(D143,$A$4:$V$36,2+$A153)</f>
        <v>240000</v>
      </c>
      <c r="C153" s="70">
        <f>VLOOKUP(D143,$X$4:$AS$36,2+$A153)</f>
        <v>205000</v>
      </c>
      <c r="D153" s="71"/>
      <c r="E153" s="71"/>
      <c r="F153" s="71"/>
      <c r="G153" s="71"/>
      <c r="H153" s="71"/>
      <c r="I153" s="71"/>
      <c r="J153" s="71"/>
      <c r="K153" s="71"/>
      <c r="L153" s="71"/>
      <c r="M153" s="71"/>
      <c r="N153" s="71"/>
      <c r="O153" s="71"/>
      <c r="P153" s="71"/>
      <c r="Q153" s="71"/>
      <c r="R153" s="71"/>
      <c r="S153" s="71"/>
      <c r="T153" s="71"/>
      <c r="U153" s="71"/>
      <c r="V153" s="71"/>
    </row>
    <row r="154" spans="1:22" x14ac:dyDescent="0.3">
      <c r="A154" s="73">
        <v>12</v>
      </c>
      <c r="B154" s="85">
        <f>VLOOKUP(D143,$A$4:$V$36,2+$A154)</f>
        <v>250000</v>
      </c>
      <c r="C154" s="70">
        <f>VLOOKUP(D143,$X$4:$AS$36,2+$A154)</f>
        <v>216000</v>
      </c>
      <c r="D154" s="71"/>
      <c r="E154" s="71"/>
      <c r="F154" s="71"/>
      <c r="G154" s="71"/>
      <c r="H154" s="71"/>
      <c r="I154" s="71"/>
      <c r="J154" s="71"/>
      <c r="K154" s="71"/>
      <c r="L154" s="71"/>
      <c r="M154" s="71"/>
      <c r="N154" s="71"/>
      <c r="O154" s="71"/>
      <c r="P154" s="71"/>
      <c r="Q154" s="71"/>
      <c r="R154" s="71"/>
      <c r="S154" s="71"/>
      <c r="T154" s="71"/>
      <c r="U154" s="71"/>
      <c r="V154" s="71"/>
    </row>
    <row r="155" spans="1:22" ht="13.5" customHeight="1" x14ac:dyDescent="0.3">
      <c r="A155" s="73">
        <v>13</v>
      </c>
      <c r="B155" s="85">
        <f>VLOOKUP(D143,$A$4:$V$36,2+$A155)</f>
        <v>260000</v>
      </c>
      <c r="C155" s="70">
        <f>VLOOKUP(D143,$X$4:$AS$36,2+$A155)</f>
        <v>227600</v>
      </c>
      <c r="D155" s="71"/>
      <c r="E155" s="71"/>
      <c r="F155" s="71"/>
      <c r="G155" s="71"/>
      <c r="H155" s="71"/>
      <c r="I155" s="71"/>
      <c r="J155" s="71"/>
      <c r="K155" s="71"/>
      <c r="L155" s="71"/>
      <c r="M155" s="71"/>
      <c r="N155" s="71"/>
      <c r="O155" s="71"/>
      <c r="P155" s="71"/>
      <c r="Q155" s="71"/>
      <c r="R155" s="71"/>
      <c r="S155" s="71"/>
      <c r="T155" s="71"/>
      <c r="U155" s="71"/>
      <c r="V155" s="71"/>
    </row>
    <row r="156" spans="1:22" ht="13.5" customHeight="1" x14ac:dyDescent="0.3">
      <c r="A156" s="73">
        <v>14</v>
      </c>
      <c r="B156" s="85">
        <f>VLOOKUP(D143,$A$4:$V$36,2+$A156)</f>
        <v>280000</v>
      </c>
      <c r="C156" s="70">
        <f>VLOOKUP(D143,$X$4:$AS$36,2+$A156)</f>
        <v>231000</v>
      </c>
      <c r="D156" s="71"/>
      <c r="E156" s="71"/>
      <c r="F156" s="71"/>
      <c r="G156" s="71"/>
      <c r="H156" s="71"/>
      <c r="I156" s="71"/>
      <c r="J156" s="71"/>
      <c r="K156" s="71"/>
      <c r="L156" s="71"/>
      <c r="M156" s="71"/>
      <c r="N156" s="71"/>
      <c r="O156" s="71"/>
      <c r="P156" s="71"/>
      <c r="Q156" s="71"/>
      <c r="R156" s="71"/>
      <c r="S156" s="71"/>
      <c r="T156" s="71"/>
      <c r="U156" s="71"/>
      <c r="V156" s="71"/>
    </row>
    <row r="157" spans="1:22" ht="13.5" customHeight="1" x14ac:dyDescent="0.3">
      <c r="A157" s="73">
        <v>15</v>
      </c>
      <c r="B157" s="85">
        <f>VLOOKUP(D143,$A$4:$V$36,2+$A157)</f>
        <v>305000</v>
      </c>
      <c r="C157" s="70">
        <f>VLOOKUP(D143,$X$4:$AS$36,2+$A157)</f>
        <v>249000</v>
      </c>
      <c r="D157" s="71"/>
      <c r="E157" s="71"/>
      <c r="F157" s="71"/>
      <c r="G157" s="71"/>
      <c r="H157" s="71"/>
      <c r="I157" s="71"/>
      <c r="J157" s="71"/>
      <c r="K157" s="71"/>
      <c r="L157" s="71"/>
      <c r="M157" s="71"/>
      <c r="N157" s="71"/>
      <c r="O157" s="71"/>
      <c r="P157" s="71"/>
      <c r="Q157" s="71"/>
      <c r="R157" s="71"/>
      <c r="S157" s="71"/>
      <c r="T157" s="71"/>
      <c r="U157" s="71"/>
      <c r="V157" s="71"/>
    </row>
    <row r="158" spans="1:22" ht="13.5" customHeight="1" x14ac:dyDescent="0.3">
      <c r="A158" s="73">
        <v>16</v>
      </c>
      <c r="B158" s="85">
        <f>VLOOKUP(D143,$A$4:$V$36,2+$A158)</f>
        <v>332100</v>
      </c>
      <c r="C158" s="70">
        <f>VLOOKUP(D143,$X$4:$AS$36,2+$A158)</f>
        <v>282000</v>
      </c>
      <c r="D158" s="71"/>
      <c r="E158" s="71"/>
      <c r="F158" s="71"/>
      <c r="G158" s="71"/>
      <c r="H158" s="71"/>
      <c r="I158" s="71"/>
      <c r="J158" s="71"/>
      <c r="K158" s="71"/>
      <c r="L158" s="71"/>
      <c r="M158" s="71"/>
      <c r="N158" s="71"/>
      <c r="O158" s="71"/>
      <c r="P158" s="71"/>
      <c r="Q158" s="71"/>
      <c r="R158" s="71"/>
      <c r="S158" s="71"/>
      <c r="T158" s="71"/>
      <c r="U158" s="71"/>
      <c r="V158" s="71"/>
    </row>
    <row r="159" spans="1:22" ht="13.5" customHeight="1" x14ac:dyDescent="0.3">
      <c r="A159" s="73">
        <v>17</v>
      </c>
      <c r="B159" s="85">
        <f>VLOOKUP(D143,$A$4:$V$36,2+$A159)</f>
        <v>375000</v>
      </c>
      <c r="C159" s="70">
        <f>VLOOKUP(D143,$X$4:$AS$36,2+$A159)</f>
        <v>301750</v>
      </c>
      <c r="D159" s="71"/>
      <c r="E159" s="71"/>
      <c r="F159" s="71"/>
      <c r="G159" s="71"/>
      <c r="H159" s="71"/>
      <c r="I159" s="71"/>
      <c r="J159" s="71"/>
      <c r="K159" s="71"/>
      <c r="L159" s="71"/>
      <c r="M159" s="71"/>
      <c r="N159" s="71"/>
      <c r="O159" s="71"/>
      <c r="P159" s="71"/>
      <c r="Q159" s="71"/>
      <c r="R159" s="71"/>
      <c r="S159" s="71"/>
      <c r="T159" s="71"/>
      <c r="U159" s="71"/>
      <c r="V159" s="71"/>
    </row>
    <row r="160" spans="1:22" ht="13.5" customHeight="1" x14ac:dyDescent="0.3">
      <c r="A160" s="73">
        <v>18</v>
      </c>
      <c r="B160" s="85">
        <f>VLOOKUP(D143,$A$4:$V$36,2+$A160)</f>
        <v>375000</v>
      </c>
      <c r="C160" s="70">
        <f>VLOOKUP(D143,$X$4:$AS$36,2+$A160)</f>
        <v>312000</v>
      </c>
      <c r="D160" s="71"/>
      <c r="E160" s="71"/>
      <c r="F160" s="71"/>
      <c r="G160" s="71"/>
      <c r="H160" s="71"/>
      <c r="I160" s="71"/>
      <c r="J160" s="71"/>
      <c r="K160" s="71"/>
      <c r="L160" s="71"/>
      <c r="M160" s="71"/>
      <c r="N160" s="71"/>
      <c r="O160" s="71"/>
      <c r="P160" s="71"/>
      <c r="Q160" s="71"/>
      <c r="R160" s="71"/>
      <c r="S160" s="71"/>
      <c r="T160" s="71"/>
      <c r="U160" s="71"/>
      <c r="V160" s="71"/>
    </row>
    <row r="161" spans="1:22" ht="13.5" customHeight="1" x14ac:dyDescent="0.3">
      <c r="A161" s="73">
        <v>19</v>
      </c>
      <c r="B161" s="85">
        <f>VLOOKUP(D143,$A$4:$V$36,2+$A161)</f>
        <v>375000</v>
      </c>
      <c r="C161" s="70">
        <f>VLOOKUP(D143,$X$4:$AS$36,2+$A161)</f>
        <v>300000</v>
      </c>
      <c r="D161" s="71"/>
      <c r="E161" s="71"/>
      <c r="F161" s="71"/>
      <c r="G161" s="71"/>
      <c r="H161" s="71"/>
      <c r="I161" s="71"/>
      <c r="J161" s="71"/>
      <c r="K161" s="71"/>
      <c r="L161" s="71"/>
      <c r="M161" s="71"/>
      <c r="N161" s="71"/>
      <c r="O161" s="71"/>
      <c r="P161" s="71"/>
      <c r="Q161" s="71"/>
      <c r="R161" s="71"/>
      <c r="S161" s="71"/>
      <c r="T161" s="71"/>
      <c r="U161" s="71"/>
      <c r="V161" s="71"/>
    </row>
    <row r="162" spans="1:22" ht="13.5" customHeight="1" x14ac:dyDescent="0.3">
      <c r="A162" s="73">
        <v>20</v>
      </c>
      <c r="B162" s="85">
        <f>VLOOKUP(D143,$A$4:$V$36,2+$A162)</f>
        <v>369000</v>
      </c>
      <c r="C162" s="70">
        <f>VLOOKUP(D143,$X$4:$AS$36,2+$A162)</f>
        <v>283500</v>
      </c>
      <c r="D162" s="71"/>
      <c r="E162" s="71"/>
      <c r="F162" s="71"/>
      <c r="G162" s="71"/>
      <c r="H162" s="71"/>
      <c r="I162" s="71"/>
      <c r="J162" s="71"/>
      <c r="K162" s="71"/>
      <c r="L162" s="71"/>
      <c r="M162" s="71"/>
      <c r="N162" s="71"/>
      <c r="O162" s="71"/>
      <c r="P162" s="71"/>
      <c r="Q162" s="71"/>
      <c r="R162" s="71"/>
      <c r="S162" s="71"/>
      <c r="T162" s="71"/>
      <c r="U162" s="71"/>
      <c r="V162" s="71"/>
    </row>
    <row r="163" spans="1:22" ht="13.5" customHeight="1" x14ac:dyDescent="0.3">
      <c r="A163" s="73">
        <v>1</v>
      </c>
      <c r="B163" s="85">
        <f>VLOOKUP(D163,$A$4:$V$36,2+$A163)</f>
        <v>123000</v>
      </c>
      <c r="C163" s="70">
        <f>VLOOKUP(D163,$X$4:$AS$36,2+$A163)</f>
        <v>85000</v>
      </c>
      <c r="D163" s="172">
        <v>7</v>
      </c>
      <c r="E163" s="71"/>
      <c r="F163" s="71"/>
      <c r="G163" s="71"/>
      <c r="H163" s="71"/>
      <c r="I163" s="71"/>
      <c r="J163" s="71"/>
      <c r="K163" s="71"/>
      <c r="L163" s="71"/>
      <c r="M163" s="71"/>
      <c r="N163" s="71"/>
      <c r="O163" s="71"/>
      <c r="P163" s="71"/>
      <c r="Q163" s="71"/>
      <c r="R163" s="71"/>
      <c r="S163" s="71"/>
      <c r="T163" s="71"/>
      <c r="U163" s="71"/>
      <c r="V163" s="71"/>
    </row>
    <row r="164" spans="1:22" ht="13.5" customHeight="1" x14ac:dyDescent="0.3">
      <c r="A164" s="73">
        <v>2</v>
      </c>
      <c r="B164" s="85">
        <f>VLOOKUP(D163,$A$4:$V$36,2+$A164)</f>
        <v>120000</v>
      </c>
      <c r="C164" s="70">
        <f>VLOOKUP(D163,$X$4:$AS$36,2+$A164)</f>
        <v>85000</v>
      </c>
      <c r="D164" s="70"/>
      <c r="E164" s="71"/>
      <c r="F164" s="71"/>
      <c r="G164" s="71"/>
      <c r="H164" s="71"/>
      <c r="I164" s="71"/>
      <c r="J164" s="71"/>
      <c r="K164" s="71"/>
      <c r="L164" s="71"/>
      <c r="M164" s="71"/>
      <c r="N164" s="71"/>
      <c r="O164" s="71"/>
      <c r="P164" s="71"/>
      <c r="Q164" s="71"/>
      <c r="R164" s="71"/>
      <c r="S164" s="71"/>
      <c r="T164" s="71"/>
      <c r="U164" s="71"/>
      <c r="V164" s="71"/>
    </row>
    <row r="165" spans="1:22" ht="13.5" customHeight="1" x14ac:dyDescent="0.3">
      <c r="A165" s="73">
        <v>3</v>
      </c>
      <c r="B165" s="85">
        <f>VLOOKUP(D163,$A$4:$V$36,2+$A165)</f>
        <v>122000</v>
      </c>
      <c r="C165" s="70">
        <f>VLOOKUP(D163,$X$4:$AS$36,2+$A165)</f>
        <v>85000</v>
      </c>
      <c r="D165" s="70"/>
      <c r="E165" s="71"/>
      <c r="F165" s="71"/>
      <c r="G165" s="71"/>
      <c r="H165" s="71"/>
      <c r="I165" s="71"/>
      <c r="J165" s="71"/>
      <c r="K165" s="71"/>
      <c r="L165" s="71"/>
      <c r="M165" s="71"/>
      <c r="N165" s="71"/>
      <c r="O165" s="71"/>
      <c r="P165" s="71"/>
      <c r="Q165" s="71"/>
      <c r="R165" s="71"/>
      <c r="S165" s="71"/>
      <c r="T165" s="71"/>
      <c r="U165" s="71"/>
      <c r="V165" s="71"/>
    </row>
    <row r="166" spans="1:22" ht="13.5" customHeight="1" x14ac:dyDescent="0.3">
      <c r="A166" s="73">
        <v>4</v>
      </c>
      <c r="B166" s="85">
        <f>VLOOKUP(D163,$A$4:$V$36,2+$A166)</f>
        <v>140000</v>
      </c>
      <c r="C166" s="70">
        <f>VLOOKUP(D163,$X$4:$AS$36,2+$A166)</f>
        <v>86000</v>
      </c>
      <c r="D166" s="70"/>
      <c r="E166" s="71"/>
      <c r="F166" s="71"/>
      <c r="G166" s="71"/>
      <c r="H166" s="71"/>
      <c r="I166" s="71"/>
      <c r="J166" s="71"/>
      <c r="K166" s="71"/>
      <c r="L166" s="71"/>
      <c r="M166" s="71"/>
      <c r="N166" s="71"/>
      <c r="O166" s="71"/>
      <c r="P166" s="71"/>
      <c r="Q166" s="71"/>
      <c r="R166" s="71"/>
      <c r="S166" s="71"/>
      <c r="T166" s="71"/>
      <c r="U166" s="71"/>
      <c r="V166" s="71"/>
    </row>
    <row r="167" spans="1:22" ht="13.5" customHeight="1" x14ac:dyDescent="0.3">
      <c r="A167" s="73">
        <v>5</v>
      </c>
      <c r="B167" s="85">
        <f>VLOOKUP(D163,$A$4:$V$36,2+$A167)</f>
        <v>160000</v>
      </c>
      <c r="C167" s="70">
        <f>VLOOKUP(D163,$X$4:$AS$36,2+$A167)</f>
        <v>104000</v>
      </c>
      <c r="D167" s="70"/>
      <c r="E167" s="71"/>
      <c r="F167" s="71"/>
      <c r="G167" s="71"/>
      <c r="H167" s="71"/>
      <c r="I167" s="71"/>
      <c r="J167" s="71"/>
      <c r="K167" s="71"/>
      <c r="L167" s="71"/>
      <c r="M167" s="71"/>
      <c r="N167" s="71"/>
      <c r="O167" s="71"/>
      <c r="P167" s="71"/>
      <c r="Q167" s="71"/>
      <c r="R167" s="71"/>
      <c r="S167" s="71"/>
      <c r="T167" s="71"/>
      <c r="U167" s="71"/>
      <c r="V167" s="71"/>
    </row>
    <row r="168" spans="1:22" ht="13.5" customHeight="1" x14ac:dyDescent="0.3">
      <c r="A168" s="73">
        <v>6</v>
      </c>
      <c r="B168" s="85">
        <f>VLOOKUP(D163,$A$4:$V$36,2+$A168)</f>
        <v>190000</v>
      </c>
      <c r="C168" s="70">
        <f>VLOOKUP(D163,$X$4:$AS$36,2+$A168)</f>
        <v>125000</v>
      </c>
      <c r="D168" s="70"/>
      <c r="E168" s="71"/>
      <c r="F168" s="71"/>
      <c r="G168" s="71"/>
      <c r="H168" s="71"/>
      <c r="I168" s="71"/>
      <c r="J168" s="71"/>
      <c r="K168" s="71"/>
      <c r="L168" s="71"/>
      <c r="M168" s="71"/>
      <c r="N168" s="71"/>
      <c r="O168" s="71"/>
      <c r="P168" s="71"/>
      <c r="Q168" s="71"/>
      <c r="R168" s="71"/>
      <c r="S168" s="71"/>
      <c r="T168" s="71"/>
      <c r="U168" s="71"/>
      <c r="V168" s="71"/>
    </row>
    <row r="169" spans="1:22" ht="13.5" customHeight="1" x14ac:dyDescent="0.3">
      <c r="A169" s="73">
        <v>7</v>
      </c>
      <c r="B169" s="85">
        <f>VLOOKUP(D163,$A$4:$V$36,2+$A169)</f>
        <v>211000</v>
      </c>
      <c r="C169" s="70">
        <f>VLOOKUP(D163,$X$4:$AS$36,2+$A169)</f>
        <v>135000</v>
      </c>
      <c r="D169" s="70"/>
      <c r="E169" s="71"/>
      <c r="F169" s="71"/>
      <c r="G169" s="71"/>
      <c r="H169" s="71"/>
      <c r="I169" s="71"/>
      <c r="J169" s="71"/>
      <c r="K169" s="71"/>
      <c r="L169" s="71"/>
      <c r="M169" s="71"/>
      <c r="N169" s="71"/>
      <c r="O169" s="71"/>
      <c r="P169" s="71"/>
      <c r="Q169" s="71"/>
      <c r="R169" s="71"/>
      <c r="S169" s="71"/>
      <c r="T169" s="71"/>
      <c r="U169" s="71"/>
      <c r="V169" s="71"/>
    </row>
    <row r="170" spans="1:22" ht="13.5" customHeight="1" x14ac:dyDescent="0.3">
      <c r="A170" s="73">
        <v>8</v>
      </c>
      <c r="B170" s="85">
        <f>VLOOKUP(D163,$A$4:$V$36,2+$A170)</f>
        <v>255000</v>
      </c>
      <c r="C170" s="70">
        <f>VLOOKUP(D163,$X$4:$AS$36,2+$A170)</f>
        <v>174000</v>
      </c>
      <c r="D170" s="70"/>
      <c r="E170" s="71"/>
      <c r="F170" s="71"/>
      <c r="G170" s="71"/>
      <c r="H170" s="71"/>
      <c r="I170" s="71"/>
      <c r="J170" s="71"/>
      <c r="K170" s="71"/>
      <c r="L170" s="71"/>
      <c r="M170" s="71"/>
      <c r="N170" s="71"/>
      <c r="O170" s="71"/>
      <c r="P170" s="71"/>
      <c r="Q170" s="71"/>
      <c r="R170" s="71"/>
      <c r="S170" s="71"/>
      <c r="T170" s="71"/>
      <c r="U170" s="71"/>
      <c r="V170" s="71"/>
    </row>
    <row r="171" spans="1:22" ht="13.5" customHeight="1" x14ac:dyDescent="0.3">
      <c r="A171" s="73">
        <v>9</v>
      </c>
      <c r="B171" s="85">
        <f>VLOOKUP(D163,$A$4:$V$36,2+$A171)</f>
        <v>298000</v>
      </c>
      <c r="C171" s="70">
        <f>VLOOKUP(D163,$X$4:$AS$36,2+$A171)</f>
        <v>205000</v>
      </c>
      <c r="D171" s="70"/>
      <c r="E171" s="71"/>
      <c r="F171" s="71"/>
      <c r="G171" s="71"/>
      <c r="H171" s="71"/>
      <c r="I171" s="71"/>
      <c r="J171" s="71"/>
      <c r="K171" s="71"/>
      <c r="L171" s="71"/>
      <c r="M171" s="71"/>
      <c r="N171" s="71"/>
      <c r="O171" s="71"/>
      <c r="P171" s="71"/>
      <c r="Q171" s="71"/>
      <c r="R171" s="71"/>
      <c r="S171" s="71"/>
      <c r="T171" s="71"/>
      <c r="U171" s="71"/>
      <c r="V171" s="71"/>
    </row>
    <row r="172" spans="1:22" ht="13.5" customHeight="1" x14ac:dyDescent="0.3">
      <c r="A172" s="73">
        <v>10</v>
      </c>
      <c r="B172" s="85">
        <f>VLOOKUP(D163,$A$4:$V$36,2+$A172)</f>
        <v>328750</v>
      </c>
      <c r="C172" s="70">
        <f>VLOOKUP(D163,$X$4:$AS$36,2+$A172)</f>
        <v>235000</v>
      </c>
      <c r="D172" s="70"/>
      <c r="E172" s="71"/>
      <c r="F172" s="71"/>
      <c r="G172" s="71"/>
      <c r="H172" s="71"/>
      <c r="I172" s="71"/>
      <c r="J172" s="71"/>
      <c r="K172" s="71"/>
      <c r="L172" s="71"/>
      <c r="M172" s="71"/>
      <c r="N172" s="71"/>
      <c r="O172" s="71"/>
      <c r="P172" s="71"/>
      <c r="Q172" s="71"/>
      <c r="R172" s="71"/>
      <c r="S172" s="71"/>
      <c r="T172" s="71"/>
      <c r="U172" s="71"/>
      <c r="V172" s="71"/>
    </row>
    <row r="173" spans="1:22" ht="13.5" customHeight="1" x14ac:dyDescent="0.3">
      <c r="A173" s="73">
        <v>11</v>
      </c>
      <c r="B173" s="85">
        <f>VLOOKUP(D163,$A$4:$V$36,2+$A173)</f>
        <v>337000</v>
      </c>
      <c r="C173" s="70">
        <f>VLOOKUP(D163,$X$4:$AS$36,2+$A173)</f>
        <v>240000</v>
      </c>
      <c r="D173" s="71"/>
      <c r="E173" s="71"/>
      <c r="F173" s="71"/>
      <c r="G173" s="71"/>
      <c r="H173" s="71"/>
      <c r="I173" s="71"/>
      <c r="J173" s="71"/>
      <c r="K173" s="71"/>
      <c r="L173" s="71"/>
      <c r="M173" s="71"/>
      <c r="N173" s="71"/>
      <c r="O173" s="71"/>
      <c r="P173" s="71"/>
      <c r="Q173" s="71"/>
      <c r="R173" s="71"/>
      <c r="S173" s="71"/>
      <c r="T173" s="71"/>
      <c r="U173" s="71"/>
      <c r="V173" s="71"/>
    </row>
    <row r="174" spans="1:22" ht="13.5" customHeight="1" x14ac:dyDescent="0.3">
      <c r="A174" s="73">
        <v>12</v>
      </c>
      <c r="B174" s="85">
        <f>VLOOKUP(D163,$A$4:$V$36,2+$A174)</f>
        <v>350000</v>
      </c>
      <c r="C174" s="70">
        <f>VLOOKUP(D163,$X$4:$AS$36,2+$A174)</f>
        <v>245000</v>
      </c>
      <c r="D174" s="71"/>
      <c r="E174" s="71"/>
      <c r="F174" s="71"/>
      <c r="G174" s="71"/>
      <c r="H174" s="71"/>
      <c r="I174" s="71"/>
      <c r="J174" s="71"/>
      <c r="K174" s="71"/>
      <c r="L174" s="71"/>
      <c r="M174" s="71"/>
      <c r="N174" s="71"/>
      <c r="O174" s="71"/>
      <c r="P174" s="71"/>
      <c r="Q174" s="71"/>
      <c r="R174" s="71"/>
      <c r="S174" s="71"/>
      <c r="T174" s="71"/>
      <c r="U174" s="71"/>
      <c r="V174" s="71"/>
    </row>
    <row r="175" spans="1:22" ht="13.5" customHeight="1" x14ac:dyDescent="0.3">
      <c r="A175" s="73">
        <v>13</v>
      </c>
      <c r="B175" s="85">
        <f>VLOOKUP(D163,$A$4:$V$36,2+$A175)</f>
        <v>380000</v>
      </c>
      <c r="C175" s="70">
        <f>VLOOKUP(D163,$X$4:$AS$36,2+$A175)</f>
        <v>258000</v>
      </c>
      <c r="D175" s="71"/>
      <c r="E175" s="71"/>
      <c r="F175" s="71"/>
      <c r="G175" s="71"/>
      <c r="H175" s="71"/>
      <c r="I175" s="71"/>
      <c r="J175" s="71"/>
      <c r="K175" s="71"/>
      <c r="L175" s="71"/>
      <c r="M175" s="71"/>
      <c r="N175" s="71"/>
      <c r="O175" s="71"/>
      <c r="P175" s="71"/>
      <c r="Q175" s="71"/>
      <c r="R175" s="71"/>
      <c r="S175" s="71"/>
      <c r="T175" s="71"/>
      <c r="U175" s="71"/>
      <c r="V175" s="71"/>
    </row>
    <row r="176" spans="1:22" ht="13.5" customHeight="1" x14ac:dyDescent="0.3">
      <c r="A176" s="73">
        <v>14</v>
      </c>
      <c r="B176" s="85">
        <f>VLOOKUP(D163,$A$4:$V$36,2+$A176)</f>
        <v>450000</v>
      </c>
      <c r="C176" s="70">
        <f>VLOOKUP(D163,$X$4:$AS$36,2+$A176)</f>
        <v>300000</v>
      </c>
      <c r="D176" s="71"/>
      <c r="E176" s="71"/>
      <c r="F176" s="71"/>
      <c r="G176" s="71"/>
      <c r="H176" s="71"/>
      <c r="I176" s="71"/>
      <c r="J176" s="71"/>
      <c r="K176" s="71"/>
      <c r="L176" s="71"/>
      <c r="M176" s="71"/>
      <c r="N176" s="71"/>
      <c r="O176" s="71"/>
      <c r="P176" s="71"/>
      <c r="Q176" s="71"/>
      <c r="R176" s="71"/>
      <c r="S176" s="71"/>
      <c r="T176" s="71"/>
      <c r="U176" s="71"/>
      <c r="V176" s="71"/>
    </row>
    <row r="177" spans="1:22" ht="13.5" customHeight="1" x14ac:dyDescent="0.3">
      <c r="A177" s="73">
        <v>15</v>
      </c>
      <c r="B177" s="85">
        <f>VLOOKUP(D163,$A$4:$V$36,2+$A177)</f>
        <v>480500</v>
      </c>
      <c r="C177" s="70">
        <f>VLOOKUP(D163,$X$4:$AS$36,2+$A177)</f>
        <v>315000</v>
      </c>
      <c r="D177" s="71"/>
      <c r="E177" s="71"/>
      <c r="F177" s="71"/>
      <c r="G177" s="71"/>
      <c r="H177" s="71"/>
      <c r="I177" s="71"/>
      <c r="J177" s="71"/>
      <c r="K177" s="71"/>
      <c r="L177" s="71"/>
      <c r="M177" s="71"/>
      <c r="N177" s="71"/>
      <c r="O177" s="71"/>
      <c r="P177" s="71"/>
      <c r="Q177" s="71"/>
      <c r="R177" s="71"/>
      <c r="S177" s="71"/>
      <c r="T177" s="71"/>
      <c r="U177" s="71"/>
      <c r="V177" s="71"/>
    </row>
    <row r="178" spans="1:22" ht="13.5" customHeight="1" x14ac:dyDescent="0.3">
      <c r="A178" s="73">
        <v>16</v>
      </c>
      <c r="B178" s="85">
        <f>VLOOKUP(D163,$A$4:$V$36,2+$A178)</f>
        <v>523000</v>
      </c>
      <c r="C178" s="70">
        <f>VLOOKUP(D163,$X$4:$AS$36,2+$A178)</f>
        <v>360000</v>
      </c>
      <c r="D178" s="71"/>
      <c r="E178" s="71"/>
      <c r="F178" s="71"/>
      <c r="G178" s="71"/>
      <c r="H178" s="71"/>
      <c r="I178" s="71"/>
      <c r="J178" s="71"/>
      <c r="K178" s="71"/>
      <c r="L178" s="71"/>
      <c r="M178" s="71"/>
      <c r="N178" s="71"/>
      <c r="O178" s="71"/>
      <c r="P178" s="71"/>
      <c r="Q178" s="71"/>
      <c r="R178" s="71"/>
      <c r="S178" s="71"/>
      <c r="T178" s="71"/>
      <c r="U178" s="71"/>
      <c r="V178" s="71"/>
    </row>
    <row r="179" spans="1:22" ht="13.5" customHeight="1" x14ac:dyDescent="0.3">
      <c r="A179" s="73">
        <v>17</v>
      </c>
      <c r="B179" s="85">
        <f>VLOOKUP(D163,$A$4:$V$36,2+$A179)</f>
        <v>620000</v>
      </c>
      <c r="C179" s="70">
        <f>VLOOKUP(D163,$X$4:$AS$36,2+$A179)</f>
        <v>400000</v>
      </c>
      <c r="D179" s="71"/>
      <c r="E179" s="71"/>
      <c r="F179" s="71"/>
      <c r="G179" s="71"/>
      <c r="H179" s="71"/>
      <c r="I179" s="71"/>
      <c r="J179" s="71"/>
      <c r="K179" s="71"/>
      <c r="L179" s="71"/>
      <c r="M179" s="71"/>
      <c r="N179" s="71"/>
      <c r="O179" s="71"/>
      <c r="P179" s="71"/>
      <c r="Q179" s="71"/>
      <c r="R179" s="71"/>
      <c r="S179" s="71"/>
      <c r="T179" s="71"/>
      <c r="U179" s="71"/>
      <c r="V179" s="71"/>
    </row>
    <row r="180" spans="1:22" ht="13.5" customHeight="1" x14ac:dyDescent="0.3">
      <c r="A180" s="73">
        <v>18</v>
      </c>
      <c r="B180" s="85">
        <f>VLOOKUP(D163,$A$4:$V$36,2+$A180)</f>
        <v>627500</v>
      </c>
      <c r="C180" s="70">
        <f>VLOOKUP(D163,$X$4:$AS$36,2+$A180)</f>
        <v>390000</v>
      </c>
      <c r="D180" s="71"/>
      <c r="E180" s="71"/>
      <c r="F180" s="71"/>
      <c r="G180" s="71"/>
      <c r="H180" s="71"/>
      <c r="I180" s="71"/>
      <c r="J180" s="71"/>
      <c r="K180" s="71"/>
      <c r="L180" s="71"/>
      <c r="M180" s="71"/>
      <c r="N180" s="71"/>
      <c r="O180" s="71"/>
      <c r="P180" s="71"/>
      <c r="Q180" s="71"/>
      <c r="R180" s="71"/>
      <c r="S180" s="71"/>
      <c r="T180" s="71"/>
      <c r="U180" s="71"/>
      <c r="V180" s="71"/>
    </row>
    <row r="181" spans="1:22" ht="13.5" customHeight="1" x14ac:dyDescent="0.3">
      <c r="A181" s="73">
        <v>19</v>
      </c>
      <c r="B181" s="85">
        <f>VLOOKUP(D163,$A$4:$V$36,2+$A181)</f>
        <v>600000</v>
      </c>
      <c r="C181" s="70">
        <f>VLOOKUP(D163,$X$4:$AS$36,2+$A181)</f>
        <v>375000</v>
      </c>
      <c r="D181" s="71"/>
      <c r="E181" s="71"/>
      <c r="F181" s="71"/>
      <c r="G181" s="71"/>
      <c r="H181" s="71"/>
      <c r="I181" s="71"/>
      <c r="J181" s="71"/>
      <c r="K181" s="71"/>
      <c r="L181" s="71"/>
      <c r="M181" s="71"/>
      <c r="N181" s="71"/>
      <c r="O181" s="71"/>
      <c r="P181" s="71"/>
      <c r="Q181" s="71"/>
      <c r="R181" s="71"/>
      <c r="S181" s="71"/>
      <c r="T181" s="71"/>
      <c r="U181" s="71"/>
      <c r="V181" s="71"/>
    </row>
    <row r="182" spans="1:22" ht="13.5" customHeight="1" x14ac:dyDescent="0.3">
      <c r="A182" s="73">
        <v>20</v>
      </c>
      <c r="B182" s="85">
        <f>VLOOKUP(D163,$A$4:$V$36,2+$A182)</f>
        <v>534500</v>
      </c>
      <c r="C182" s="70">
        <f>VLOOKUP(D163,$X$4:$AS$36,2+$A182)</f>
        <v>351000</v>
      </c>
      <c r="D182" s="71"/>
      <c r="E182" s="71"/>
      <c r="F182" s="71"/>
      <c r="G182" s="71"/>
      <c r="H182" s="71"/>
      <c r="I182" s="71"/>
      <c r="J182" s="71"/>
      <c r="K182" s="71"/>
      <c r="L182" s="71"/>
      <c r="M182" s="71"/>
      <c r="N182" s="71"/>
      <c r="O182" s="71"/>
      <c r="P182" s="71"/>
      <c r="Q182" s="71"/>
      <c r="R182" s="71"/>
      <c r="S182" s="71"/>
      <c r="T182" s="71"/>
      <c r="U182" s="71"/>
      <c r="V182" s="71"/>
    </row>
    <row r="183" spans="1:22" ht="13.5" customHeight="1" x14ac:dyDescent="0.3">
      <c r="A183" s="73">
        <v>1</v>
      </c>
      <c r="B183" s="85">
        <f>VLOOKUP(D183,$A$4:$V$36,2+$A183)</f>
        <v>99000</v>
      </c>
      <c r="C183" s="70">
        <f>VLOOKUP(D183,$X$4:$AS$36,2+$A183)</f>
        <v>82725</v>
      </c>
      <c r="D183" s="172">
        <v>8</v>
      </c>
      <c r="E183" s="71"/>
      <c r="F183" s="71"/>
      <c r="G183" s="71"/>
      <c r="H183" s="71"/>
      <c r="I183" s="71"/>
      <c r="J183" s="71"/>
      <c r="K183" s="71"/>
      <c r="L183" s="71"/>
      <c r="M183" s="71"/>
      <c r="N183" s="71"/>
      <c r="O183" s="71"/>
      <c r="P183" s="71"/>
      <c r="Q183" s="71"/>
      <c r="R183" s="71"/>
      <c r="S183" s="71"/>
      <c r="T183" s="71"/>
      <c r="U183" s="71"/>
      <c r="V183" s="71"/>
    </row>
    <row r="184" spans="1:22" ht="13.5" customHeight="1" x14ac:dyDescent="0.3">
      <c r="A184" s="73">
        <v>2</v>
      </c>
      <c r="B184" s="85">
        <f>VLOOKUP(D183,$A$4:$V$36,2+$A184)</f>
        <v>98000</v>
      </c>
      <c r="C184" s="70">
        <f>VLOOKUP(D183,$X$4:$AS$36,2+$A184)</f>
        <v>79950</v>
      </c>
      <c r="D184" s="70"/>
      <c r="E184" s="71"/>
      <c r="F184" s="71"/>
      <c r="G184" s="71"/>
      <c r="H184" s="71"/>
      <c r="I184" s="71"/>
      <c r="J184" s="71"/>
      <c r="K184" s="71"/>
      <c r="L184" s="71"/>
      <c r="M184" s="71"/>
      <c r="N184" s="71"/>
      <c r="O184" s="71"/>
      <c r="P184" s="71"/>
      <c r="Q184" s="71"/>
      <c r="R184" s="71"/>
      <c r="S184" s="71"/>
      <c r="T184" s="71"/>
      <c r="U184" s="71"/>
      <c r="V184" s="71"/>
    </row>
    <row r="185" spans="1:22" ht="13.5" customHeight="1" x14ac:dyDescent="0.3">
      <c r="A185" s="73">
        <v>3</v>
      </c>
      <c r="B185" s="85">
        <f>VLOOKUP(D183,$A$4:$V$36,2+$A185)</f>
        <v>95000</v>
      </c>
      <c r="C185" s="70">
        <f>VLOOKUP(D183,$X$4:$AS$36,2+$A185)</f>
        <v>75500</v>
      </c>
      <c r="D185" s="70"/>
      <c r="E185" s="71"/>
      <c r="F185" s="71"/>
      <c r="G185" s="71"/>
      <c r="H185" s="71"/>
      <c r="I185" s="71"/>
      <c r="J185" s="71"/>
      <c r="K185" s="71"/>
      <c r="L185" s="71"/>
      <c r="M185" s="71"/>
      <c r="N185" s="71"/>
      <c r="O185" s="71"/>
      <c r="P185" s="71"/>
      <c r="Q185" s="71"/>
      <c r="R185" s="71"/>
      <c r="S185" s="71"/>
      <c r="T185" s="71"/>
      <c r="U185" s="71"/>
      <c r="V185" s="71"/>
    </row>
    <row r="186" spans="1:22" ht="13.5" customHeight="1" x14ac:dyDescent="0.3">
      <c r="A186" s="73">
        <v>4</v>
      </c>
      <c r="B186" s="85">
        <f>VLOOKUP(D183,$A$4:$V$36,2+$A186)</f>
        <v>100000</v>
      </c>
      <c r="C186" s="70">
        <f>VLOOKUP(D183,$X$4:$AS$36,2+$A186)</f>
        <v>79000</v>
      </c>
      <c r="D186" s="70"/>
      <c r="E186" s="71"/>
      <c r="F186" s="71"/>
      <c r="G186" s="71"/>
      <c r="H186" s="71"/>
      <c r="I186" s="71"/>
      <c r="J186" s="71"/>
      <c r="K186" s="71"/>
      <c r="L186" s="71"/>
      <c r="M186" s="71"/>
      <c r="N186" s="71"/>
      <c r="O186" s="71"/>
      <c r="P186" s="71"/>
      <c r="Q186" s="71"/>
      <c r="R186" s="71"/>
      <c r="S186" s="71"/>
      <c r="T186" s="71"/>
      <c r="U186" s="71"/>
      <c r="V186" s="71"/>
    </row>
    <row r="187" spans="1:22" ht="13.5" customHeight="1" x14ac:dyDescent="0.3">
      <c r="A187" s="73">
        <v>5</v>
      </c>
      <c r="B187" s="85">
        <f>VLOOKUP(D183,$A$4:$V$36,2+$A187)</f>
        <v>110000</v>
      </c>
      <c r="C187" s="70">
        <f>VLOOKUP(D183,$X$4:$AS$36,2+$A187)</f>
        <v>82500</v>
      </c>
      <c r="D187" s="70"/>
      <c r="E187" s="71"/>
      <c r="F187" s="71"/>
      <c r="G187" s="71"/>
      <c r="H187" s="71"/>
      <c r="I187" s="71"/>
      <c r="J187" s="71"/>
      <c r="K187" s="71"/>
      <c r="L187" s="71"/>
      <c r="M187" s="71"/>
      <c r="N187" s="71"/>
      <c r="O187" s="71"/>
      <c r="P187" s="71"/>
      <c r="Q187" s="71"/>
      <c r="R187" s="71"/>
      <c r="S187" s="71"/>
      <c r="T187" s="71"/>
      <c r="U187" s="71"/>
      <c r="V187" s="71"/>
    </row>
    <row r="188" spans="1:22" ht="13.5" customHeight="1" x14ac:dyDescent="0.3">
      <c r="A188" s="73">
        <v>6</v>
      </c>
      <c r="B188" s="85">
        <f>VLOOKUP(D183,$A$4:$V$36,2+$A188)</f>
        <v>123000</v>
      </c>
      <c r="C188" s="70">
        <f>VLOOKUP(D183,$X$4:$AS$36,2+$A188)</f>
        <v>93000</v>
      </c>
      <c r="D188" s="70"/>
      <c r="E188" s="71"/>
      <c r="F188" s="71"/>
      <c r="G188" s="71"/>
      <c r="H188" s="71"/>
      <c r="I188" s="71"/>
      <c r="J188" s="71"/>
      <c r="K188" s="71"/>
      <c r="L188" s="71"/>
      <c r="M188" s="71"/>
      <c r="N188" s="71"/>
      <c r="O188" s="71"/>
      <c r="P188" s="71"/>
      <c r="Q188" s="71"/>
      <c r="R188" s="71"/>
      <c r="S188" s="71"/>
      <c r="T188" s="71"/>
      <c r="U188" s="71"/>
      <c r="V188" s="71"/>
    </row>
    <row r="189" spans="1:22" ht="13.5" customHeight="1" x14ac:dyDescent="0.3">
      <c r="A189" s="73">
        <v>7</v>
      </c>
      <c r="B189" s="85">
        <f>VLOOKUP(D183,$A$4:$V$36,2+$A189)</f>
        <v>135000</v>
      </c>
      <c r="C189" s="70">
        <f>VLOOKUP(D183,$X$4:$AS$36,2+$A189)</f>
        <v>105000</v>
      </c>
      <c r="D189" s="70"/>
      <c r="E189" s="71"/>
      <c r="F189" s="71"/>
      <c r="G189" s="71"/>
      <c r="H189" s="71"/>
      <c r="I189" s="71"/>
      <c r="J189" s="71"/>
      <c r="K189" s="71"/>
      <c r="L189" s="71"/>
      <c r="M189" s="71"/>
      <c r="N189" s="71"/>
      <c r="O189" s="71"/>
      <c r="P189" s="71"/>
      <c r="Q189" s="71"/>
      <c r="R189" s="71"/>
      <c r="S189" s="71"/>
      <c r="T189" s="71"/>
      <c r="U189" s="71"/>
      <c r="V189" s="71"/>
    </row>
    <row r="190" spans="1:22" ht="13.5" customHeight="1" x14ac:dyDescent="0.3">
      <c r="A190" s="73">
        <v>8</v>
      </c>
      <c r="B190" s="85">
        <f>VLOOKUP(D183,$A$4:$V$36,2+$A190)</f>
        <v>155000</v>
      </c>
      <c r="C190" s="70">
        <f>VLOOKUP(D183,$X$4:$AS$36,2+$A190)</f>
        <v>124475</v>
      </c>
      <c r="D190" s="70"/>
      <c r="E190" s="71"/>
      <c r="F190" s="71"/>
      <c r="G190" s="71"/>
      <c r="H190" s="71"/>
      <c r="I190" s="71"/>
      <c r="J190" s="71"/>
      <c r="K190" s="71"/>
      <c r="L190" s="71"/>
      <c r="M190" s="71"/>
      <c r="N190" s="71"/>
      <c r="O190" s="71"/>
      <c r="P190" s="71"/>
      <c r="Q190" s="71"/>
      <c r="R190" s="71"/>
      <c r="S190" s="71"/>
      <c r="T190" s="71"/>
      <c r="U190" s="71"/>
      <c r="V190" s="71"/>
    </row>
    <row r="191" spans="1:22" ht="13.5" customHeight="1" x14ac:dyDescent="0.3">
      <c r="A191" s="73">
        <v>9</v>
      </c>
      <c r="B191" s="85">
        <f>VLOOKUP(D183,$A$4:$V$36,2+$A191)</f>
        <v>185000</v>
      </c>
      <c r="C191" s="70">
        <f>VLOOKUP(D183,$X$4:$AS$36,2+$A191)</f>
        <v>150000</v>
      </c>
      <c r="D191" s="70"/>
      <c r="E191" s="71"/>
      <c r="F191" s="71"/>
      <c r="G191" s="71"/>
      <c r="H191" s="71"/>
      <c r="I191" s="71"/>
      <c r="J191" s="71"/>
      <c r="K191" s="71"/>
      <c r="L191" s="71"/>
      <c r="M191" s="71"/>
      <c r="N191" s="71"/>
      <c r="O191" s="71"/>
      <c r="P191" s="71"/>
      <c r="Q191" s="71"/>
      <c r="R191" s="71"/>
      <c r="S191" s="71"/>
      <c r="T191" s="71"/>
      <c r="U191" s="71"/>
      <c r="V191" s="71"/>
    </row>
    <row r="192" spans="1:22" ht="13.5" customHeight="1" x14ac:dyDescent="0.3">
      <c r="A192" s="73">
        <v>10</v>
      </c>
      <c r="B192" s="85">
        <f>VLOOKUP(D183,$A$4:$V$36,2+$A192)</f>
        <v>226000</v>
      </c>
      <c r="C192" s="70">
        <f>VLOOKUP(D183,$X$4:$AS$36,2+$A192)</f>
        <v>185000</v>
      </c>
      <c r="D192" s="70"/>
      <c r="E192" s="71"/>
      <c r="F192" s="71"/>
      <c r="G192" s="71"/>
      <c r="H192" s="71"/>
      <c r="I192" s="71"/>
      <c r="J192" s="71"/>
      <c r="K192" s="71"/>
      <c r="L192" s="71"/>
      <c r="M192" s="71"/>
      <c r="N192" s="71"/>
      <c r="O192" s="71"/>
      <c r="P192" s="71"/>
      <c r="Q192" s="71"/>
      <c r="R192" s="71"/>
      <c r="S192" s="71"/>
      <c r="T192" s="71"/>
      <c r="U192" s="71"/>
      <c r="V192" s="71"/>
    </row>
    <row r="193" spans="1:22" ht="13.5" customHeight="1" x14ac:dyDescent="0.3">
      <c r="A193" s="73">
        <v>11</v>
      </c>
      <c r="B193" s="85">
        <f>VLOOKUP(D183,$A$4:$V$36,2+$A193)</f>
        <v>242000</v>
      </c>
      <c r="C193" s="70">
        <f>VLOOKUP(D183,$X$4:$AS$36,2+$A193)</f>
        <v>199250</v>
      </c>
      <c r="D193" s="71"/>
      <c r="E193" s="71"/>
      <c r="F193" s="71"/>
      <c r="G193" s="71"/>
      <c r="H193" s="71"/>
      <c r="I193" s="71"/>
      <c r="J193" s="71"/>
      <c r="K193" s="71"/>
      <c r="L193" s="71"/>
      <c r="M193" s="71"/>
      <c r="N193" s="71"/>
      <c r="O193" s="71"/>
      <c r="P193" s="71"/>
      <c r="Q193" s="71"/>
      <c r="R193" s="71"/>
      <c r="S193" s="71"/>
      <c r="T193" s="71"/>
      <c r="U193" s="71"/>
      <c r="V193" s="71"/>
    </row>
    <row r="194" spans="1:22" ht="13.5" customHeight="1" x14ac:dyDescent="0.3">
      <c r="A194" s="73">
        <v>12</v>
      </c>
      <c r="B194" s="85">
        <f>VLOOKUP(D183,$A$4:$V$36,2+$A194)</f>
        <v>250000</v>
      </c>
      <c r="C194" s="70">
        <f>VLOOKUP(D183,$X$4:$AS$36,2+$A194)</f>
        <v>214000</v>
      </c>
      <c r="D194" s="71"/>
      <c r="E194" s="71"/>
      <c r="F194" s="71"/>
      <c r="G194" s="71"/>
      <c r="H194" s="71"/>
      <c r="I194" s="71"/>
      <c r="J194" s="71"/>
      <c r="K194" s="71"/>
      <c r="L194" s="71"/>
      <c r="M194" s="71"/>
      <c r="N194" s="71"/>
      <c r="O194" s="71"/>
      <c r="P194" s="71"/>
      <c r="Q194" s="71"/>
      <c r="R194" s="71"/>
      <c r="S194" s="71"/>
      <c r="T194" s="71"/>
      <c r="U194" s="71"/>
      <c r="V194" s="71"/>
    </row>
    <row r="195" spans="1:22" ht="13.5" customHeight="1" x14ac:dyDescent="0.3">
      <c r="A195" s="73">
        <v>13</v>
      </c>
      <c r="B195" s="85">
        <f>VLOOKUP(D183,$A$4:$V$36,2+$A195)</f>
        <v>262000</v>
      </c>
      <c r="C195" s="70">
        <f>VLOOKUP(D183,$X$4:$AS$36,2+$A195)</f>
        <v>220000</v>
      </c>
      <c r="D195" s="71"/>
      <c r="E195" s="71"/>
      <c r="F195" s="71"/>
      <c r="G195" s="71"/>
      <c r="H195" s="71"/>
      <c r="I195" s="71"/>
      <c r="J195" s="71"/>
      <c r="K195" s="71"/>
      <c r="L195" s="71"/>
      <c r="M195" s="71"/>
      <c r="N195" s="71"/>
      <c r="O195" s="71"/>
      <c r="P195" s="71"/>
      <c r="Q195" s="71"/>
      <c r="R195" s="71"/>
      <c r="S195" s="71"/>
      <c r="T195" s="71"/>
      <c r="U195" s="71"/>
      <c r="V195" s="71"/>
    </row>
    <row r="196" spans="1:22" ht="13.5" customHeight="1" x14ac:dyDescent="0.3">
      <c r="A196" s="73">
        <v>14</v>
      </c>
      <c r="B196" s="85">
        <f>VLOOKUP(D183,$A$4:$V$36,2+$A196)</f>
        <v>289950</v>
      </c>
      <c r="C196" s="70">
        <f>VLOOKUP(D183,$X$4:$AS$36,2+$A196)</f>
        <v>235000</v>
      </c>
      <c r="D196" s="71"/>
      <c r="E196" s="71"/>
      <c r="F196" s="71"/>
      <c r="G196" s="71"/>
      <c r="H196" s="71"/>
      <c r="I196" s="71"/>
      <c r="J196" s="71"/>
      <c r="K196" s="71"/>
      <c r="L196" s="71"/>
      <c r="M196" s="71"/>
      <c r="N196" s="71"/>
      <c r="O196" s="71"/>
      <c r="P196" s="71"/>
      <c r="Q196" s="71"/>
      <c r="R196" s="71"/>
      <c r="S196" s="71"/>
      <c r="T196" s="71"/>
      <c r="U196" s="71"/>
      <c r="V196" s="71"/>
    </row>
    <row r="197" spans="1:22" ht="13.5" customHeight="1" x14ac:dyDescent="0.3">
      <c r="A197" s="73">
        <v>15</v>
      </c>
      <c r="B197" s="85">
        <f>VLOOKUP(D183,$A$4:$V$36,2+$A197)</f>
        <v>311000</v>
      </c>
      <c r="C197" s="70">
        <f>VLOOKUP(D183,$X$4:$AS$36,2+$A197)</f>
        <v>250000</v>
      </c>
      <c r="D197" s="71"/>
      <c r="E197" s="71"/>
      <c r="F197" s="71"/>
      <c r="G197" s="71"/>
      <c r="H197" s="71"/>
      <c r="I197" s="71"/>
      <c r="J197" s="71"/>
      <c r="K197" s="71"/>
      <c r="L197" s="71"/>
      <c r="M197" s="71"/>
      <c r="N197" s="71"/>
      <c r="O197" s="71"/>
      <c r="P197" s="71"/>
      <c r="Q197" s="71"/>
      <c r="R197" s="71"/>
      <c r="S197" s="71"/>
      <c r="T197" s="71"/>
      <c r="U197" s="71"/>
      <c r="V197" s="71"/>
    </row>
    <row r="198" spans="1:22" ht="13.5" customHeight="1" x14ac:dyDescent="0.3">
      <c r="A198" s="73">
        <v>16</v>
      </c>
      <c r="B198" s="85">
        <f>VLOOKUP(D183,$A$4:$V$36,2+$A198)</f>
        <v>330000</v>
      </c>
      <c r="C198" s="70">
        <f>VLOOKUP(D183,$X$4:$AS$36,2+$A198)</f>
        <v>265000</v>
      </c>
      <c r="D198" s="71"/>
      <c r="E198" s="71"/>
      <c r="F198" s="71"/>
      <c r="G198" s="71"/>
      <c r="H198" s="71"/>
      <c r="I198" s="71"/>
      <c r="J198" s="71"/>
      <c r="K198" s="71"/>
      <c r="L198" s="71"/>
      <c r="M198" s="71"/>
      <c r="N198" s="71"/>
      <c r="O198" s="71"/>
      <c r="P198" s="71"/>
      <c r="Q198" s="71"/>
      <c r="R198" s="71"/>
      <c r="S198" s="71"/>
      <c r="T198" s="71"/>
      <c r="U198" s="71"/>
      <c r="V198" s="71"/>
    </row>
    <row r="199" spans="1:22" ht="13.5" customHeight="1" x14ac:dyDescent="0.3">
      <c r="A199" s="73">
        <v>17</v>
      </c>
      <c r="B199" s="85">
        <f>VLOOKUP(D183,$A$4:$V$36,2+$A199)</f>
        <v>375000</v>
      </c>
      <c r="C199" s="70">
        <f>VLOOKUP(D183,$X$4:$AS$36,2+$A199)</f>
        <v>300000</v>
      </c>
      <c r="D199" s="71"/>
      <c r="E199" s="71"/>
      <c r="F199" s="71"/>
      <c r="G199" s="71"/>
      <c r="H199" s="71"/>
      <c r="I199" s="71"/>
      <c r="J199" s="71"/>
      <c r="K199" s="71"/>
      <c r="L199" s="71"/>
      <c r="M199" s="71"/>
      <c r="N199" s="71"/>
      <c r="O199" s="71"/>
      <c r="P199" s="71"/>
      <c r="Q199" s="71"/>
      <c r="R199" s="71"/>
      <c r="S199" s="71"/>
      <c r="T199" s="71"/>
      <c r="U199" s="71"/>
      <c r="V199" s="71"/>
    </row>
    <row r="200" spans="1:22" ht="13.5" customHeight="1" x14ac:dyDescent="0.3">
      <c r="A200" s="73">
        <v>18</v>
      </c>
      <c r="B200" s="85">
        <f>VLOOKUP(D183,$A$4:$V$36,2+$A200)</f>
        <v>377000</v>
      </c>
      <c r="C200" s="70">
        <f>VLOOKUP(D183,$X$4:$AS$36,2+$A200)</f>
        <v>310000</v>
      </c>
      <c r="D200" s="71"/>
      <c r="E200" s="71"/>
      <c r="F200" s="71"/>
      <c r="G200" s="71"/>
      <c r="H200" s="71"/>
      <c r="I200" s="71"/>
      <c r="J200" s="71"/>
      <c r="K200" s="71"/>
      <c r="L200" s="71"/>
      <c r="M200" s="71"/>
      <c r="N200" s="71"/>
      <c r="O200" s="71"/>
      <c r="P200" s="71"/>
      <c r="Q200" s="71"/>
      <c r="R200" s="71"/>
      <c r="S200" s="71"/>
      <c r="T200" s="71"/>
      <c r="U200" s="71"/>
      <c r="V200" s="71"/>
    </row>
    <row r="201" spans="1:22" ht="13.5" customHeight="1" x14ac:dyDescent="0.3">
      <c r="A201" s="73">
        <v>19</v>
      </c>
      <c r="B201" s="85">
        <f>VLOOKUP(D183,$A$4:$V$36,2+$A201)</f>
        <v>365000</v>
      </c>
      <c r="C201" s="70">
        <f>VLOOKUP(D183,$X$4:$AS$36,2+$A201)</f>
        <v>290001</v>
      </c>
      <c r="D201" s="71"/>
      <c r="E201" s="71"/>
      <c r="F201" s="71"/>
      <c r="G201" s="71"/>
      <c r="H201" s="71"/>
      <c r="I201" s="71"/>
      <c r="J201" s="71"/>
      <c r="K201" s="71"/>
      <c r="L201" s="71"/>
      <c r="M201" s="71"/>
      <c r="N201" s="71"/>
      <c r="O201" s="71"/>
      <c r="P201" s="71"/>
      <c r="Q201" s="71"/>
      <c r="R201" s="71"/>
      <c r="S201" s="71"/>
      <c r="T201" s="71"/>
      <c r="U201" s="71"/>
      <c r="V201" s="71"/>
    </row>
    <row r="202" spans="1:22" ht="13.5" customHeight="1" x14ac:dyDescent="0.3">
      <c r="A202" s="73">
        <v>20</v>
      </c>
      <c r="B202" s="85">
        <f>VLOOKUP(D183,$A$4:$V$36,2+$A202)</f>
        <v>360000</v>
      </c>
      <c r="C202" s="70">
        <f>VLOOKUP(D183,$X$4:$AS$36,2+$A202)</f>
        <v>294153</v>
      </c>
      <c r="D202" s="71"/>
      <c r="E202" s="71"/>
      <c r="F202" s="71"/>
      <c r="G202" s="71"/>
      <c r="H202" s="71"/>
      <c r="I202" s="71"/>
      <c r="J202" s="71"/>
      <c r="K202" s="71"/>
      <c r="L202" s="71"/>
      <c r="M202" s="71"/>
      <c r="N202" s="71"/>
      <c r="O202" s="71"/>
      <c r="P202" s="71"/>
      <c r="Q202" s="71"/>
      <c r="R202" s="71"/>
      <c r="S202" s="71"/>
      <c r="T202" s="71"/>
      <c r="U202" s="71"/>
      <c r="V202" s="71"/>
    </row>
    <row r="203" spans="1:22" ht="13.5" customHeight="1" x14ac:dyDescent="0.3">
      <c r="A203" s="73">
        <v>1</v>
      </c>
      <c r="B203" s="85">
        <f>VLOOKUP(D203,$A$4:$V$36,2+$A203)</f>
        <v>178000</v>
      </c>
      <c r="C203" s="70">
        <f>VLOOKUP(D203,$X$4:$AS$36,2+$A203)</f>
        <v>124500</v>
      </c>
      <c r="D203" s="172">
        <v>9</v>
      </c>
      <c r="E203" s="71"/>
      <c r="F203" s="71"/>
      <c r="G203" s="71"/>
      <c r="H203" s="71"/>
      <c r="I203" s="71"/>
      <c r="J203" s="71"/>
      <c r="K203" s="71"/>
      <c r="L203" s="71"/>
      <c r="M203" s="71"/>
      <c r="N203" s="71"/>
      <c r="O203" s="71"/>
      <c r="P203" s="71"/>
      <c r="Q203" s="71"/>
      <c r="R203" s="71"/>
      <c r="S203" s="71"/>
      <c r="T203" s="71"/>
      <c r="U203" s="71"/>
      <c r="V203" s="71"/>
    </row>
    <row r="204" spans="1:22" ht="13.5" customHeight="1" x14ac:dyDescent="0.3">
      <c r="A204" s="73">
        <v>2</v>
      </c>
      <c r="B204" s="85">
        <f>VLOOKUP(D203,$A$4:$V$36,2+$A204)</f>
        <v>172175</v>
      </c>
      <c r="C204" s="70">
        <f>VLOOKUP(D203,$X$4:$AS$36,2+$A204)</f>
        <v>122500</v>
      </c>
      <c r="D204" s="70"/>
      <c r="E204" s="71"/>
      <c r="F204" s="71"/>
      <c r="G204" s="71"/>
      <c r="H204" s="71"/>
      <c r="I204" s="71"/>
      <c r="J204" s="71"/>
      <c r="K204" s="71"/>
      <c r="L204" s="71"/>
      <c r="M204" s="71"/>
      <c r="N204" s="71"/>
      <c r="O204" s="71"/>
      <c r="P204" s="71"/>
      <c r="Q204" s="71"/>
      <c r="R204" s="71"/>
      <c r="S204" s="71"/>
      <c r="T204" s="71"/>
      <c r="U204" s="71"/>
      <c r="V204" s="71"/>
    </row>
    <row r="205" spans="1:22" ht="13.5" customHeight="1" x14ac:dyDescent="0.3">
      <c r="A205" s="73">
        <v>3</v>
      </c>
      <c r="B205" s="85">
        <f>VLOOKUP(D203,$A$4:$V$36,2+$A205)</f>
        <v>177375</v>
      </c>
      <c r="C205" s="70">
        <f>VLOOKUP(D203,$X$4:$AS$36,2+$A205)</f>
        <v>123500</v>
      </c>
      <c r="D205" s="70"/>
      <c r="E205" s="71"/>
      <c r="F205" s="71"/>
      <c r="G205" s="71"/>
      <c r="H205" s="71"/>
      <c r="I205" s="71"/>
      <c r="J205" s="71"/>
      <c r="K205" s="71"/>
      <c r="L205" s="71"/>
      <c r="M205" s="71"/>
      <c r="N205" s="71"/>
      <c r="O205" s="71"/>
      <c r="P205" s="71"/>
      <c r="Q205" s="71"/>
      <c r="R205" s="71"/>
      <c r="S205" s="71"/>
      <c r="T205" s="71"/>
      <c r="U205" s="71"/>
      <c r="V205" s="71"/>
    </row>
    <row r="206" spans="1:22" ht="13.5" customHeight="1" x14ac:dyDescent="0.3">
      <c r="A206" s="73">
        <v>4</v>
      </c>
      <c r="B206" s="85">
        <f>VLOOKUP(D203,$A$4:$V$36,2+$A206)</f>
        <v>216375</v>
      </c>
      <c r="C206" s="70">
        <f>VLOOKUP(D203,$X$4:$AS$36,2+$A206)</f>
        <v>137000</v>
      </c>
      <c r="D206" s="70"/>
      <c r="E206" s="71"/>
      <c r="F206" s="71"/>
      <c r="G206" s="71"/>
      <c r="H206" s="71"/>
      <c r="I206" s="71"/>
      <c r="J206" s="71"/>
      <c r="K206" s="71"/>
      <c r="L206" s="71"/>
      <c r="M206" s="71"/>
      <c r="N206" s="71"/>
      <c r="O206" s="71"/>
      <c r="P206" s="71"/>
      <c r="Q206" s="71"/>
      <c r="R206" s="71"/>
      <c r="S206" s="71"/>
      <c r="T206" s="71"/>
      <c r="U206" s="71"/>
      <c r="V206" s="71"/>
    </row>
    <row r="207" spans="1:22" ht="13.5" customHeight="1" x14ac:dyDescent="0.3">
      <c r="A207" s="73">
        <v>5</v>
      </c>
      <c r="B207" s="85">
        <f>VLOOKUP(D203,$A$4:$V$36,2+$A207)</f>
        <v>247750</v>
      </c>
      <c r="C207" s="70">
        <f>VLOOKUP(D203,$X$4:$AS$36,2+$A207)</f>
        <v>153350</v>
      </c>
      <c r="D207" s="70"/>
      <c r="E207" s="71"/>
      <c r="F207" s="71"/>
      <c r="G207" s="71"/>
      <c r="H207" s="71"/>
      <c r="I207" s="71"/>
      <c r="J207" s="71"/>
      <c r="K207" s="71"/>
      <c r="L207" s="71"/>
      <c r="M207" s="71"/>
      <c r="N207" s="71"/>
      <c r="O207" s="71"/>
      <c r="P207" s="71"/>
      <c r="Q207" s="71"/>
      <c r="R207" s="71"/>
      <c r="S207" s="71"/>
      <c r="T207" s="71"/>
      <c r="U207" s="71"/>
      <c r="V207" s="71"/>
    </row>
    <row r="208" spans="1:22" ht="13.5" customHeight="1" x14ac:dyDescent="0.3">
      <c r="A208" s="73">
        <v>6</v>
      </c>
      <c r="B208" s="85">
        <f>VLOOKUP(D203,$A$4:$V$36,2+$A208)</f>
        <v>281150</v>
      </c>
      <c r="C208" s="70">
        <f>VLOOKUP(D203,$X$4:$AS$36,2+$A208)</f>
        <v>173000</v>
      </c>
      <c r="D208" s="70"/>
      <c r="E208" s="71"/>
      <c r="F208" s="71"/>
      <c r="G208" s="71"/>
      <c r="H208" s="71"/>
      <c r="I208" s="71"/>
      <c r="J208" s="71"/>
      <c r="K208" s="71"/>
      <c r="L208" s="71"/>
      <c r="M208" s="71"/>
      <c r="N208" s="71"/>
      <c r="O208" s="71"/>
      <c r="P208" s="71"/>
      <c r="Q208" s="71"/>
      <c r="R208" s="71"/>
      <c r="S208" s="71"/>
      <c r="T208" s="71"/>
      <c r="U208" s="71"/>
      <c r="V208" s="71"/>
    </row>
    <row r="209" spans="1:22" ht="13.5" customHeight="1" x14ac:dyDescent="0.3">
      <c r="A209" s="73">
        <v>7</v>
      </c>
      <c r="B209" s="85">
        <f>VLOOKUP(D203,$A$4:$V$36,2+$A209)</f>
        <v>318000</v>
      </c>
      <c r="C209" s="70">
        <f>VLOOKUP(D203,$X$4:$AS$36,2+$A209)</f>
        <v>193000</v>
      </c>
      <c r="D209" s="70"/>
      <c r="E209" s="71"/>
      <c r="F209" s="71"/>
      <c r="G209" s="71"/>
      <c r="H209" s="71"/>
      <c r="I209" s="71"/>
      <c r="J209" s="71"/>
      <c r="K209" s="71"/>
      <c r="L209" s="71"/>
      <c r="M209" s="71"/>
      <c r="N209" s="71"/>
      <c r="O209" s="71"/>
      <c r="P209" s="71"/>
      <c r="Q209" s="71"/>
      <c r="R209" s="71"/>
      <c r="S209" s="71"/>
      <c r="T209" s="71"/>
      <c r="U209" s="71"/>
      <c r="V209" s="71"/>
    </row>
    <row r="210" spans="1:22" ht="13.5" customHeight="1" x14ac:dyDescent="0.3">
      <c r="A210" s="73">
        <v>8</v>
      </c>
      <c r="B210" s="85">
        <f>VLOOKUP(D203,$A$4:$V$36,2+$A210)</f>
        <v>372000</v>
      </c>
      <c r="C210" s="70">
        <f>VLOOKUP(D203,$X$4:$AS$36,2+$A210)</f>
        <v>246000</v>
      </c>
      <c r="D210" s="70"/>
      <c r="E210" s="71"/>
      <c r="F210" s="71"/>
      <c r="G210" s="71"/>
      <c r="H210" s="71"/>
      <c r="I210" s="71"/>
      <c r="J210" s="71"/>
      <c r="K210" s="71"/>
      <c r="L210" s="71"/>
      <c r="M210" s="71"/>
      <c r="N210" s="71"/>
      <c r="O210" s="71"/>
      <c r="P210" s="71"/>
      <c r="Q210" s="71"/>
      <c r="R210" s="71"/>
      <c r="S210" s="71"/>
      <c r="T210" s="71"/>
      <c r="U210" s="71"/>
      <c r="V210" s="71"/>
    </row>
    <row r="211" spans="1:22" ht="13.5" customHeight="1" x14ac:dyDescent="0.3">
      <c r="A211" s="73">
        <v>9</v>
      </c>
      <c r="B211" s="85">
        <f>VLOOKUP(D203,$A$4:$V$36,2+$A211)</f>
        <v>430000</v>
      </c>
      <c r="C211" s="70">
        <f>VLOOKUP(D203,$X$4:$AS$36,2+$A211)</f>
        <v>279250</v>
      </c>
      <c r="D211" s="70"/>
      <c r="E211" s="71"/>
      <c r="F211" s="71"/>
      <c r="G211" s="71"/>
      <c r="H211" s="71"/>
      <c r="I211" s="71"/>
      <c r="J211" s="71"/>
      <c r="K211" s="71"/>
      <c r="L211" s="71"/>
      <c r="M211" s="71"/>
      <c r="N211" s="71"/>
      <c r="O211" s="71"/>
      <c r="P211" s="71"/>
      <c r="Q211" s="71"/>
      <c r="R211" s="71"/>
      <c r="S211" s="71"/>
      <c r="T211" s="71"/>
      <c r="U211" s="71"/>
      <c r="V211" s="71"/>
    </row>
    <row r="212" spans="1:22" ht="13.5" customHeight="1" x14ac:dyDescent="0.3">
      <c r="A212" s="73">
        <v>10</v>
      </c>
      <c r="B212" s="85">
        <f>VLOOKUP(D203,$A$4:$V$36,2+$A212)</f>
        <v>466000</v>
      </c>
      <c r="C212" s="70">
        <f>VLOOKUP(D203,$X$4:$AS$36,2+$A212)</f>
        <v>311750</v>
      </c>
      <c r="D212" s="70"/>
      <c r="E212" s="71"/>
      <c r="F212" s="71"/>
      <c r="G212" s="71"/>
      <c r="H212" s="71"/>
      <c r="I212" s="71"/>
      <c r="J212" s="71"/>
      <c r="K212" s="71"/>
      <c r="L212" s="71"/>
      <c r="M212" s="71"/>
      <c r="N212" s="71"/>
      <c r="O212" s="71"/>
      <c r="P212" s="71"/>
      <c r="Q212" s="71"/>
      <c r="R212" s="71"/>
      <c r="S212" s="71"/>
      <c r="T212" s="71"/>
      <c r="U212" s="71"/>
      <c r="V212" s="71"/>
    </row>
    <row r="213" spans="1:22" ht="13.5" customHeight="1" x14ac:dyDescent="0.3">
      <c r="A213" s="73">
        <v>11</v>
      </c>
      <c r="B213" s="85">
        <f>VLOOKUP(D203,$A$4:$V$36,2+$A213)</f>
        <v>487000</v>
      </c>
      <c r="C213" s="70">
        <f>VLOOKUP(D203,$X$4:$AS$36,2+$A213)</f>
        <v>310000</v>
      </c>
      <c r="D213" s="71"/>
      <c r="E213" s="71"/>
      <c r="F213" s="71"/>
      <c r="G213" s="71"/>
      <c r="H213" s="71"/>
      <c r="I213" s="71"/>
      <c r="J213" s="71"/>
      <c r="K213" s="71"/>
      <c r="L213" s="71"/>
      <c r="M213" s="71"/>
      <c r="N213" s="71"/>
      <c r="O213" s="71"/>
      <c r="P213" s="71"/>
      <c r="Q213" s="71"/>
      <c r="R213" s="71"/>
      <c r="S213" s="71"/>
      <c r="T213" s="71"/>
      <c r="U213" s="71"/>
      <c r="V213" s="71"/>
    </row>
    <row r="214" spans="1:22" ht="13.5" customHeight="1" x14ac:dyDescent="0.3">
      <c r="A214" s="73">
        <v>12</v>
      </c>
      <c r="B214" s="85">
        <f>VLOOKUP(D203,$A$4:$V$36,2+$A214)</f>
        <v>510000</v>
      </c>
      <c r="C214" s="70">
        <f>VLOOKUP(D203,$X$4:$AS$36,2+$A214)</f>
        <v>315000</v>
      </c>
      <c r="D214" s="71"/>
      <c r="E214" s="71"/>
      <c r="F214" s="71"/>
      <c r="G214" s="71"/>
      <c r="H214" s="71"/>
      <c r="I214" s="71"/>
      <c r="J214" s="71"/>
      <c r="K214" s="71"/>
      <c r="L214" s="71"/>
      <c r="M214" s="71"/>
      <c r="N214" s="71"/>
      <c r="O214" s="71"/>
      <c r="P214" s="71"/>
      <c r="Q214" s="71"/>
      <c r="R214" s="71"/>
      <c r="S214" s="71"/>
      <c r="T214" s="71"/>
      <c r="U214" s="71"/>
      <c r="V214" s="71"/>
    </row>
    <row r="215" spans="1:22" ht="13.5" customHeight="1" x14ac:dyDescent="0.3">
      <c r="A215" s="73">
        <v>13</v>
      </c>
      <c r="B215" s="85">
        <f>VLOOKUP(D203,$A$4:$V$36,2+$A215)</f>
        <v>575000</v>
      </c>
      <c r="C215" s="70">
        <f>VLOOKUP(D203,$X$4:$AS$36,2+$A215)</f>
        <v>350100</v>
      </c>
      <c r="D215" s="71"/>
      <c r="E215" s="71"/>
      <c r="F215" s="71"/>
      <c r="G215" s="71"/>
      <c r="H215" s="71"/>
      <c r="I215" s="71"/>
      <c r="J215" s="71"/>
      <c r="K215" s="71"/>
      <c r="L215" s="71"/>
      <c r="M215" s="71"/>
      <c r="N215" s="71"/>
      <c r="O215" s="71"/>
      <c r="P215" s="71"/>
      <c r="Q215" s="71"/>
      <c r="R215" s="71"/>
      <c r="S215" s="71"/>
      <c r="T215" s="71"/>
      <c r="U215" s="71"/>
      <c r="V215" s="71"/>
    </row>
    <row r="216" spans="1:22" x14ac:dyDescent="0.3">
      <c r="A216" s="73">
        <v>14</v>
      </c>
      <c r="B216" s="85">
        <f>VLOOKUP(D203,$A$4:$V$36,2+$A216)</f>
        <v>746250</v>
      </c>
      <c r="C216" s="70">
        <f>VLOOKUP(D203,$X$4:$AS$36,2+$A216)</f>
        <v>381000</v>
      </c>
      <c r="D216" s="71"/>
      <c r="E216" s="71"/>
      <c r="F216" s="71"/>
      <c r="G216" s="71"/>
      <c r="H216" s="71"/>
      <c r="I216" s="71"/>
      <c r="J216" s="71"/>
      <c r="K216" s="71"/>
      <c r="L216" s="71"/>
      <c r="M216" s="71"/>
      <c r="N216" s="71"/>
      <c r="O216" s="71"/>
      <c r="P216" s="71"/>
      <c r="Q216" s="71"/>
      <c r="R216" s="71"/>
      <c r="S216" s="71"/>
      <c r="T216" s="71"/>
      <c r="U216" s="71"/>
      <c r="V216" s="71"/>
    </row>
    <row r="217" spans="1:22" x14ac:dyDescent="0.3">
      <c r="A217" s="73">
        <v>15</v>
      </c>
      <c r="B217" s="85">
        <f>VLOOKUP(D203,$A$4:$V$36,2+$A217)</f>
        <v>742000</v>
      </c>
      <c r="C217" s="70">
        <f>VLOOKUP(D203,$X$4:$AS$36,2+$A217)</f>
        <v>420000</v>
      </c>
      <c r="D217" s="71"/>
      <c r="E217" s="71"/>
      <c r="F217" s="71"/>
      <c r="G217" s="71"/>
      <c r="H217" s="71"/>
      <c r="I217" s="71"/>
      <c r="J217" s="71"/>
      <c r="K217" s="71"/>
      <c r="L217" s="71"/>
      <c r="M217" s="71"/>
      <c r="N217" s="71"/>
      <c r="O217" s="71"/>
      <c r="P217" s="71"/>
      <c r="Q217" s="71"/>
      <c r="R217" s="71"/>
      <c r="S217" s="71"/>
      <c r="T217" s="71"/>
      <c r="U217" s="71"/>
      <c r="V217" s="71"/>
    </row>
    <row r="218" spans="1:22" x14ac:dyDescent="0.3">
      <c r="A218" s="73">
        <v>16</v>
      </c>
      <c r="B218" s="85">
        <f>VLOOKUP(D203,$A$4:$V$36,2+$A218)</f>
        <v>776000</v>
      </c>
      <c r="C218" s="70">
        <f>VLOOKUP(D203,$X$4:$AS$36,2+$A218)</f>
        <v>460000</v>
      </c>
      <c r="D218" s="71"/>
      <c r="E218" s="71"/>
      <c r="F218" s="71"/>
      <c r="G218" s="71"/>
      <c r="H218" s="71"/>
      <c r="I218" s="71"/>
      <c r="J218" s="71"/>
      <c r="K218" s="71"/>
      <c r="L218" s="71"/>
      <c r="M218" s="71"/>
      <c r="N218" s="71"/>
      <c r="O218" s="71"/>
      <c r="P218" s="71"/>
      <c r="Q218" s="71"/>
      <c r="R218" s="71"/>
      <c r="S218" s="71"/>
      <c r="T218" s="71"/>
      <c r="U218" s="71"/>
      <c r="V218" s="71"/>
    </row>
    <row r="219" spans="1:22" x14ac:dyDescent="0.3">
      <c r="A219" s="73">
        <v>17</v>
      </c>
      <c r="B219" s="85">
        <f>VLOOKUP(D203,$A$4:$V$36,2+$A219)</f>
        <v>905000</v>
      </c>
      <c r="C219" s="70">
        <f>VLOOKUP(D203,$X$4:$AS$36,2+$A219)</f>
        <v>533000</v>
      </c>
      <c r="D219" s="71"/>
      <c r="E219" s="71"/>
      <c r="F219" s="71"/>
      <c r="G219" s="71"/>
      <c r="H219" s="71"/>
      <c r="I219" s="71"/>
      <c r="J219" s="71"/>
      <c r="K219" s="71"/>
      <c r="L219" s="71"/>
      <c r="M219" s="71"/>
      <c r="N219" s="71"/>
      <c r="O219" s="71"/>
      <c r="P219" s="71"/>
      <c r="Q219" s="71"/>
      <c r="R219" s="71"/>
      <c r="S219" s="71"/>
      <c r="T219" s="71"/>
      <c r="U219" s="71"/>
      <c r="V219" s="71"/>
    </row>
    <row r="220" spans="1:22" x14ac:dyDescent="0.3">
      <c r="A220" s="73">
        <v>18</v>
      </c>
      <c r="B220" s="85">
        <f>VLOOKUP(D203,$A$4:$V$36,2+$A220)</f>
        <v>860000</v>
      </c>
      <c r="C220" s="70">
        <f>VLOOKUP(D203,$X$4:$AS$36,2+$A220)</f>
        <v>525000</v>
      </c>
      <c r="D220" s="71"/>
      <c r="E220" s="71"/>
      <c r="F220" s="71"/>
      <c r="G220" s="71"/>
      <c r="H220" s="71"/>
      <c r="I220" s="71"/>
      <c r="J220" s="71"/>
      <c r="K220" s="71"/>
      <c r="L220" s="71"/>
      <c r="M220" s="71"/>
      <c r="N220" s="71"/>
      <c r="O220" s="71"/>
      <c r="P220" s="71"/>
      <c r="Q220" s="71"/>
      <c r="R220" s="71"/>
      <c r="S220" s="71"/>
      <c r="T220" s="71"/>
      <c r="U220" s="71"/>
      <c r="V220" s="71"/>
    </row>
    <row r="221" spans="1:22" x14ac:dyDescent="0.3">
      <c r="A221" s="73">
        <v>19</v>
      </c>
      <c r="B221" s="85">
        <f>VLOOKUP(D203,$A$4:$V$36,2+$A221)</f>
        <v>820000</v>
      </c>
      <c r="C221" s="70">
        <f>VLOOKUP(D203,$X$4:$AS$36,2+$A221)</f>
        <v>499250</v>
      </c>
      <c r="D221" s="71"/>
      <c r="E221" s="71"/>
      <c r="F221" s="71"/>
      <c r="G221" s="71"/>
      <c r="H221" s="71"/>
      <c r="I221" s="71"/>
      <c r="J221" s="71"/>
      <c r="K221" s="71"/>
      <c r="L221" s="71"/>
      <c r="M221" s="71"/>
      <c r="N221" s="71"/>
      <c r="O221" s="71"/>
      <c r="P221" s="71"/>
      <c r="Q221" s="71"/>
      <c r="R221" s="71"/>
      <c r="S221" s="71"/>
      <c r="T221" s="71"/>
      <c r="U221" s="71"/>
      <c r="V221" s="71"/>
    </row>
    <row r="222" spans="1:22" x14ac:dyDescent="0.3">
      <c r="A222" s="73">
        <v>20</v>
      </c>
      <c r="B222" s="85">
        <f>VLOOKUP(D203,$A$4:$V$36,2+$A222)</f>
        <v>800000</v>
      </c>
      <c r="C222" s="70">
        <f>VLOOKUP(D203,$X$4:$AS$36,2+$A222)</f>
        <v>450000</v>
      </c>
      <c r="D222" s="71"/>
      <c r="E222" s="71"/>
      <c r="F222" s="71"/>
      <c r="G222" s="71"/>
      <c r="H222" s="71"/>
      <c r="I222" s="71"/>
      <c r="J222" s="71"/>
      <c r="K222" s="71"/>
      <c r="L222" s="71"/>
      <c r="M222" s="71"/>
      <c r="N222" s="71"/>
      <c r="O222" s="71"/>
      <c r="P222" s="71"/>
      <c r="Q222" s="71"/>
      <c r="R222" s="71"/>
      <c r="S222" s="71"/>
      <c r="T222" s="71"/>
      <c r="U222" s="71"/>
      <c r="V222" s="71"/>
    </row>
    <row r="223" spans="1:22" x14ac:dyDescent="0.3">
      <c r="A223" s="73">
        <v>1</v>
      </c>
      <c r="B223" s="85">
        <f>VLOOKUP(D223,$A$4:$V$36,2+$A223)</f>
        <v>98000</v>
      </c>
      <c r="C223" s="70">
        <f>VLOOKUP(D223,$X$4:$AS$36,2+$A223)</f>
        <v>74850</v>
      </c>
      <c r="D223" s="172">
        <v>10</v>
      </c>
      <c r="E223" s="71"/>
      <c r="F223" s="71"/>
      <c r="G223" s="71"/>
      <c r="H223" s="71"/>
      <c r="I223" s="71"/>
      <c r="J223" s="71"/>
      <c r="K223" s="71"/>
      <c r="L223" s="71"/>
      <c r="M223" s="71"/>
      <c r="N223" s="71"/>
      <c r="O223" s="71"/>
      <c r="P223" s="71"/>
      <c r="Q223" s="71"/>
      <c r="R223" s="71"/>
      <c r="S223" s="71"/>
      <c r="T223" s="71"/>
      <c r="U223" s="71"/>
      <c r="V223" s="71"/>
    </row>
    <row r="224" spans="1:22" x14ac:dyDescent="0.3">
      <c r="A224" s="73">
        <v>2</v>
      </c>
      <c r="B224" s="85">
        <f>VLOOKUP(D223,$A$4:$V$36,2+$A224)</f>
        <v>95000</v>
      </c>
      <c r="C224" s="70">
        <f>VLOOKUP(D223,$X$4:$AS$36,2+$A224)</f>
        <v>75250</v>
      </c>
      <c r="D224" s="70"/>
      <c r="E224" s="71"/>
      <c r="F224" s="71"/>
      <c r="G224" s="71"/>
      <c r="H224" s="71"/>
      <c r="I224" s="71"/>
      <c r="J224" s="71"/>
      <c r="K224" s="71"/>
      <c r="L224" s="71"/>
      <c r="M224" s="71"/>
      <c r="N224" s="71"/>
      <c r="O224" s="71"/>
      <c r="P224" s="71"/>
      <c r="Q224" s="71"/>
      <c r="R224" s="71"/>
      <c r="S224" s="71"/>
      <c r="T224" s="71"/>
      <c r="U224" s="71"/>
      <c r="V224" s="71"/>
    </row>
    <row r="225" spans="1:22" x14ac:dyDescent="0.3">
      <c r="A225" s="73">
        <v>3</v>
      </c>
      <c r="B225" s="85">
        <f>VLOOKUP(D223,$A$4:$V$36,2+$A225)</f>
        <v>95000</v>
      </c>
      <c r="C225" s="70">
        <f>VLOOKUP(D223,$X$4:$AS$36,2+$A225)</f>
        <v>75500</v>
      </c>
      <c r="D225" s="70"/>
      <c r="E225" s="71"/>
      <c r="F225" s="71"/>
      <c r="G225" s="71"/>
      <c r="H225" s="71"/>
      <c r="I225" s="71"/>
      <c r="J225" s="71"/>
      <c r="K225" s="71"/>
      <c r="L225" s="71"/>
      <c r="M225" s="71"/>
      <c r="N225" s="71"/>
      <c r="O225" s="71"/>
      <c r="P225" s="71"/>
      <c r="Q225" s="71"/>
      <c r="R225" s="71"/>
      <c r="S225" s="71"/>
      <c r="T225" s="71"/>
      <c r="U225" s="71"/>
      <c r="V225" s="71"/>
    </row>
    <row r="226" spans="1:22" x14ac:dyDescent="0.3">
      <c r="A226" s="73">
        <v>4</v>
      </c>
      <c r="B226" s="85">
        <f>VLOOKUP(D223,$A$4:$V$36,2+$A226)</f>
        <v>103000</v>
      </c>
      <c r="C226" s="70">
        <f>VLOOKUP(D223,$X$4:$AS$36,2+$A226)</f>
        <v>74000</v>
      </c>
      <c r="D226" s="70"/>
      <c r="E226" s="71"/>
      <c r="F226" s="71"/>
      <c r="G226" s="71"/>
      <c r="H226" s="71"/>
      <c r="I226" s="71"/>
      <c r="J226" s="71"/>
      <c r="K226" s="71"/>
      <c r="L226" s="71"/>
      <c r="M226" s="71"/>
      <c r="N226" s="71"/>
      <c r="O226" s="71"/>
      <c r="P226" s="71"/>
      <c r="Q226" s="71"/>
      <c r="R226" s="71"/>
      <c r="S226" s="71"/>
      <c r="T226" s="71"/>
      <c r="U226" s="71"/>
      <c r="V226" s="71"/>
    </row>
    <row r="227" spans="1:22" x14ac:dyDescent="0.3">
      <c r="A227" s="73">
        <v>5</v>
      </c>
      <c r="B227" s="85">
        <f>VLOOKUP(D223,$A$4:$V$36,2+$A227)</f>
        <v>110000</v>
      </c>
      <c r="C227" s="70">
        <f>VLOOKUP(D223,$X$4:$AS$36,2+$A227)</f>
        <v>80500</v>
      </c>
      <c r="D227" s="70"/>
      <c r="E227" s="71"/>
      <c r="F227" s="71"/>
      <c r="G227" s="71"/>
      <c r="H227" s="71"/>
      <c r="I227" s="71"/>
      <c r="J227" s="71"/>
      <c r="K227" s="71"/>
      <c r="L227" s="71"/>
      <c r="M227" s="71"/>
      <c r="N227" s="71"/>
      <c r="O227" s="71"/>
      <c r="P227" s="71"/>
      <c r="Q227" s="71"/>
      <c r="R227" s="71"/>
      <c r="S227" s="71"/>
      <c r="T227" s="71"/>
      <c r="U227" s="71"/>
      <c r="V227" s="71"/>
    </row>
    <row r="228" spans="1:22" x14ac:dyDescent="0.3">
      <c r="A228" s="73">
        <v>6</v>
      </c>
      <c r="B228" s="85">
        <f>VLOOKUP(D223,$A$4:$V$36,2+$A228)</f>
        <v>122500</v>
      </c>
      <c r="C228" s="70">
        <f>VLOOKUP(D223,$X$4:$AS$36,2+$A228)</f>
        <v>87000</v>
      </c>
      <c r="D228" s="70"/>
      <c r="E228" s="71"/>
      <c r="F228" s="71"/>
      <c r="G228" s="71"/>
      <c r="H228" s="71"/>
      <c r="I228" s="71"/>
      <c r="J228" s="71"/>
      <c r="K228" s="71"/>
      <c r="L228" s="71"/>
      <c r="M228" s="71"/>
      <c r="N228" s="71"/>
      <c r="O228" s="71"/>
      <c r="P228" s="71"/>
      <c r="Q228" s="71"/>
      <c r="R228" s="71"/>
      <c r="S228" s="71"/>
      <c r="T228" s="71"/>
      <c r="U228" s="71"/>
      <c r="V228" s="71"/>
    </row>
    <row r="229" spans="1:22" x14ac:dyDescent="0.3">
      <c r="A229" s="73">
        <v>7</v>
      </c>
      <c r="B229" s="85">
        <f>VLOOKUP(D223,$A$4:$V$36,2+$A229)</f>
        <v>132000</v>
      </c>
      <c r="C229" s="70">
        <f>VLOOKUP(D223,$X$4:$AS$36,2+$A229)</f>
        <v>95000</v>
      </c>
      <c r="D229" s="70"/>
      <c r="E229" s="71"/>
      <c r="F229" s="71"/>
      <c r="G229" s="71"/>
      <c r="H229" s="71"/>
      <c r="I229" s="71"/>
      <c r="J229" s="71"/>
      <c r="K229" s="71"/>
      <c r="L229" s="71"/>
      <c r="M229" s="71"/>
      <c r="N229" s="71"/>
      <c r="O229" s="71"/>
      <c r="P229" s="71"/>
      <c r="Q229" s="71"/>
      <c r="R229" s="71"/>
      <c r="S229" s="71"/>
      <c r="T229" s="71"/>
      <c r="U229" s="71"/>
      <c r="V229" s="71"/>
    </row>
    <row r="230" spans="1:22" x14ac:dyDescent="0.3">
      <c r="A230" s="73">
        <v>8</v>
      </c>
      <c r="B230" s="85">
        <f>VLOOKUP(D223,$A$4:$V$36,2+$A230)</f>
        <v>152000</v>
      </c>
      <c r="C230" s="70">
        <f>VLOOKUP(D223,$X$4:$AS$36,2+$A230)</f>
        <v>113500</v>
      </c>
      <c r="D230" s="70"/>
      <c r="E230" s="71"/>
      <c r="F230" s="71"/>
      <c r="G230" s="71"/>
      <c r="H230" s="71"/>
      <c r="I230" s="71"/>
      <c r="J230" s="71"/>
      <c r="K230" s="71"/>
      <c r="L230" s="71"/>
      <c r="M230" s="71"/>
      <c r="N230" s="71"/>
      <c r="O230" s="71"/>
      <c r="P230" s="71"/>
      <c r="Q230" s="71"/>
      <c r="R230" s="71"/>
      <c r="S230" s="71"/>
      <c r="T230" s="71"/>
      <c r="U230" s="71"/>
      <c r="V230" s="71"/>
    </row>
    <row r="231" spans="1:22" x14ac:dyDescent="0.3">
      <c r="A231" s="73">
        <v>9</v>
      </c>
      <c r="B231" s="85">
        <f>VLOOKUP(D223,$A$4:$V$36,2+$A231)</f>
        <v>185000</v>
      </c>
      <c r="C231" s="70">
        <f>VLOOKUP(D223,$X$4:$AS$36,2+$A231)</f>
        <v>139000</v>
      </c>
      <c r="D231" s="70"/>
      <c r="E231" s="71"/>
      <c r="F231" s="71"/>
      <c r="G231" s="71"/>
      <c r="H231" s="71"/>
      <c r="I231" s="71"/>
      <c r="J231" s="71"/>
      <c r="K231" s="71"/>
      <c r="L231" s="71"/>
      <c r="M231" s="71"/>
      <c r="N231" s="71"/>
      <c r="O231" s="71"/>
      <c r="P231" s="71"/>
      <c r="Q231" s="71"/>
      <c r="R231" s="71"/>
      <c r="S231" s="71"/>
      <c r="T231" s="71"/>
      <c r="U231" s="71"/>
      <c r="V231" s="71"/>
    </row>
    <row r="232" spans="1:22" x14ac:dyDescent="0.3">
      <c r="A232" s="73">
        <v>10</v>
      </c>
      <c r="B232" s="85">
        <f>VLOOKUP(D223,$A$4:$V$36,2+$A232)</f>
        <v>223000</v>
      </c>
      <c r="C232" s="70">
        <f>VLOOKUP(D223,$X$4:$AS$36,2+$A232)</f>
        <v>165000</v>
      </c>
      <c r="D232" s="70"/>
      <c r="E232" s="71"/>
      <c r="F232" s="71"/>
      <c r="G232" s="71"/>
      <c r="H232" s="71"/>
      <c r="I232" s="71"/>
      <c r="J232" s="71"/>
      <c r="K232" s="71"/>
      <c r="L232" s="71"/>
      <c r="M232" s="71"/>
      <c r="N232" s="71"/>
      <c r="O232" s="71"/>
      <c r="P232" s="71"/>
      <c r="Q232" s="71"/>
      <c r="R232" s="71"/>
      <c r="S232" s="71"/>
      <c r="T232" s="71"/>
      <c r="U232" s="71"/>
      <c r="V232" s="71"/>
    </row>
    <row r="233" spans="1:22" x14ac:dyDescent="0.3">
      <c r="A233" s="73">
        <v>11</v>
      </c>
      <c r="B233" s="85">
        <f>VLOOKUP(D223,$A$4:$V$36,2+$A233)</f>
        <v>240000</v>
      </c>
      <c r="C233" s="70">
        <f>VLOOKUP(D223,$X$4:$AS$36,2+$A233)</f>
        <v>180000</v>
      </c>
      <c r="D233" s="71"/>
      <c r="E233" s="71"/>
      <c r="F233" s="71"/>
      <c r="G233" s="71"/>
      <c r="H233" s="71"/>
      <c r="I233" s="71"/>
      <c r="J233" s="71"/>
      <c r="K233" s="71"/>
      <c r="L233" s="71"/>
      <c r="M233" s="71"/>
      <c r="N233" s="71"/>
      <c r="O233" s="71"/>
      <c r="P233" s="71"/>
      <c r="Q233" s="71"/>
      <c r="R233" s="71"/>
      <c r="S233" s="71"/>
      <c r="T233" s="71"/>
      <c r="U233" s="71"/>
      <c r="V233" s="71"/>
    </row>
    <row r="234" spans="1:22" x14ac:dyDescent="0.3">
      <c r="A234" s="73">
        <v>12</v>
      </c>
      <c r="B234" s="85">
        <f>VLOOKUP(D223,$A$4:$V$36,2+$A234)</f>
        <v>248750</v>
      </c>
      <c r="C234" s="70">
        <f>VLOOKUP(D223,$X$4:$AS$36,2+$A234)</f>
        <v>185000</v>
      </c>
      <c r="D234" s="71"/>
      <c r="E234" s="71"/>
      <c r="F234" s="71"/>
      <c r="G234" s="71"/>
      <c r="H234" s="71"/>
      <c r="I234" s="71"/>
      <c r="J234" s="71"/>
      <c r="K234" s="71"/>
      <c r="L234" s="71"/>
      <c r="M234" s="71"/>
      <c r="N234" s="71"/>
      <c r="O234" s="71"/>
      <c r="P234" s="71"/>
      <c r="Q234" s="71"/>
      <c r="R234" s="71"/>
      <c r="S234" s="71"/>
      <c r="T234" s="71"/>
      <c r="U234" s="71"/>
      <c r="V234" s="71"/>
    </row>
    <row r="235" spans="1:22" x14ac:dyDescent="0.3">
      <c r="A235" s="73">
        <v>13</v>
      </c>
      <c r="B235" s="85">
        <f>VLOOKUP(D223,$A$4:$V$36,2+$A235)</f>
        <v>262000</v>
      </c>
      <c r="C235" s="70">
        <f>VLOOKUP(D223,$X$4:$AS$36,2+$A235)</f>
        <v>200000</v>
      </c>
      <c r="D235" s="71"/>
      <c r="E235" s="71"/>
      <c r="F235" s="71"/>
      <c r="G235" s="71"/>
      <c r="H235" s="71"/>
      <c r="I235" s="71"/>
      <c r="J235" s="71"/>
      <c r="K235" s="71"/>
      <c r="L235" s="71"/>
      <c r="M235" s="71"/>
      <c r="N235" s="71"/>
      <c r="O235" s="71"/>
      <c r="P235" s="71"/>
      <c r="Q235" s="71"/>
      <c r="R235" s="71"/>
      <c r="S235" s="71"/>
      <c r="T235" s="71"/>
      <c r="U235" s="71"/>
      <c r="V235" s="71"/>
    </row>
    <row r="236" spans="1:22" x14ac:dyDescent="0.3">
      <c r="A236" s="73">
        <v>14</v>
      </c>
      <c r="B236" s="85">
        <f>VLOOKUP(D223,$A$4:$V$36,2+$A236)</f>
        <v>290000</v>
      </c>
      <c r="C236" s="70">
        <f>VLOOKUP(D223,$X$4:$AS$36,2+$A236)</f>
        <v>225000</v>
      </c>
      <c r="D236" s="71"/>
      <c r="E236" s="71"/>
      <c r="F236" s="71"/>
      <c r="G236" s="71"/>
      <c r="H236" s="71"/>
      <c r="I236" s="71"/>
      <c r="J236" s="71"/>
      <c r="K236" s="71"/>
      <c r="L236" s="71"/>
      <c r="M236" s="71"/>
      <c r="N236" s="71"/>
      <c r="O236" s="71"/>
      <c r="P236" s="71"/>
      <c r="Q236" s="71"/>
      <c r="R236" s="71"/>
      <c r="S236" s="71"/>
      <c r="T236" s="71"/>
      <c r="U236" s="71"/>
      <c r="V236" s="71"/>
    </row>
    <row r="237" spans="1:22" x14ac:dyDescent="0.3">
      <c r="A237" s="73">
        <v>15</v>
      </c>
      <c r="B237" s="85">
        <f>VLOOKUP(D223,$A$4:$V$36,2+$A237)</f>
        <v>335000</v>
      </c>
      <c r="C237" s="70">
        <f>VLOOKUP(D223,$X$4:$AS$36,2+$A237)</f>
        <v>250000</v>
      </c>
      <c r="D237" s="71"/>
      <c r="E237" s="70"/>
      <c r="F237" s="70"/>
      <c r="G237" s="70"/>
      <c r="H237" s="70"/>
      <c r="I237" s="70"/>
      <c r="J237" s="70"/>
      <c r="K237" s="70"/>
      <c r="L237" s="70"/>
      <c r="M237" s="70"/>
      <c r="N237" s="70"/>
      <c r="O237" s="70"/>
      <c r="P237" s="70"/>
      <c r="Q237" s="70"/>
      <c r="R237" s="70"/>
      <c r="S237" s="70"/>
      <c r="T237" s="70"/>
      <c r="U237" s="70"/>
      <c r="V237" s="70"/>
    </row>
    <row r="238" spans="1:22" s="33" customFormat="1" x14ac:dyDescent="0.3">
      <c r="A238" s="73">
        <v>16</v>
      </c>
      <c r="B238" s="85">
        <f>VLOOKUP(D223,$A$4:$V$36,2+$A238)</f>
        <v>360000</v>
      </c>
      <c r="C238" s="70">
        <f>VLOOKUP(D223,$X$4:$AS$36,2+$A238)</f>
        <v>285000</v>
      </c>
      <c r="D238" s="71"/>
    </row>
    <row r="239" spans="1:22" s="33" customFormat="1" x14ac:dyDescent="0.3">
      <c r="A239" s="73">
        <v>17</v>
      </c>
      <c r="B239" s="85">
        <f>VLOOKUP(D223,$A$4:$V$36,2+$A239)</f>
        <v>425000</v>
      </c>
      <c r="C239" s="70">
        <f>VLOOKUP(D223,$X$4:$AS$36,2+$A239)</f>
        <v>315000</v>
      </c>
      <c r="D239" s="71"/>
    </row>
    <row r="240" spans="1:22" s="33" customFormat="1" x14ac:dyDescent="0.3">
      <c r="A240" s="73">
        <v>18</v>
      </c>
      <c r="B240" s="85">
        <f>VLOOKUP(D223,$A$4:$V$36,2+$A240)</f>
        <v>420000</v>
      </c>
      <c r="C240" s="70">
        <f>VLOOKUP(D223,$X$4:$AS$36,2+$A240)</f>
        <v>312000</v>
      </c>
      <c r="D240" s="71"/>
    </row>
    <row r="241" spans="1:4" s="33" customFormat="1" x14ac:dyDescent="0.3">
      <c r="A241" s="73">
        <v>19</v>
      </c>
      <c r="B241" s="85">
        <f>VLOOKUP(D223,$A$4:$V$36,2+$A241)</f>
        <v>396650</v>
      </c>
      <c r="C241" s="70">
        <f>VLOOKUP(D223,$X$4:$AS$36,2+$A241)</f>
        <v>305000</v>
      </c>
      <c r="D241" s="71"/>
    </row>
    <row r="242" spans="1:4" s="33" customFormat="1" x14ac:dyDescent="0.3">
      <c r="A242" s="73">
        <v>20</v>
      </c>
      <c r="B242" s="85">
        <f>VLOOKUP(D223,$A$4:$V$36,2+$A242)</f>
        <v>380000</v>
      </c>
      <c r="C242" s="70">
        <f>VLOOKUP(D223,$X$4:$AS$36,2+$A242)</f>
        <v>298500</v>
      </c>
      <c r="D242" s="71"/>
    </row>
    <row r="243" spans="1:4" s="33" customFormat="1" x14ac:dyDescent="0.3">
      <c r="A243" s="73">
        <v>1</v>
      </c>
      <c r="B243" s="85">
        <f>VLOOKUP(D243,$A$4:$V$36,2+$A243)</f>
        <v>110000</v>
      </c>
      <c r="C243" s="70">
        <f>VLOOKUP(D243,$X$4:$AS$36,2+$A243)</f>
        <v>98500</v>
      </c>
      <c r="D243" s="172">
        <v>11</v>
      </c>
    </row>
    <row r="244" spans="1:4" s="33" customFormat="1" x14ac:dyDescent="0.3">
      <c r="A244" s="73">
        <v>2</v>
      </c>
      <c r="B244" s="85">
        <f>VLOOKUP(D243,$A$4:$V$36,2+$A244)</f>
        <v>112500</v>
      </c>
      <c r="C244" s="70">
        <f>VLOOKUP(D243,$X$4:$AS$36,2+$A244)</f>
        <v>93000</v>
      </c>
      <c r="D244" s="70"/>
    </row>
    <row r="245" spans="1:4" s="33" customFormat="1" x14ac:dyDescent="0.3">
      <c r="A245" s="73">
        <v>3</v>
      </c>
      <c r="B245" s="85">
        <f>VLOOKUP(D243,$A$4:$V$36,2+$A245)</f>
        <v>118000</v>
      </c>
      <c r="C245" s="70">
        <f>VLOOKUP(D243,$X$4:$AS$36,2+$A245)</f>
        <v>97750</v>
      </c>
      <c r="D245" s="70"/>
    </row>
    <row r="246" spans="1:4" s="33" customFormat="1" x14ac:dyDescent="0.3">
      <c r="A246" s="73">
        <v>4</v>
      </c>
      <c r="B246" s="85">
        <f>VLOOKUP(D243,$A$4:$V$36,2+$A246)</f>
        <v>130000</v>
      </c>
      <c r="C246" s="70">
        <f>VLOOKUP(D243,$X$4:$AS$36,2+$A246)</f>
        <v>108000</v>
      </c>
      <c r="D246" s="70"/>
    </row>
    <row r="247" spans="1:4" s="33" customFormat="1" x14ac:dyDescent="0.3">
      <c r="A247" s="73">
        <v>5</v>
      </c>
      <c r="B247" s="85">
        <f>VLOOKUP(D243,$A$4:$V$36,2+$A247)</f>
        <v>150000</v>
      </c>
      <c r="C247" s="70">
        <f>VLOOKUP(D243,$X$4:$AS$36,2+$A247)</f>
        <v>119700</v>
      </c>
      <c r="D247" s="70"/>
    </row>
    <row r="248" spans="1:4" s="33" customFormat="1" x14ac:dyDescent="0.3">
      <c r="A248" s="73">
        <v>6</v>
      </c>
      <c r="B248" s="85">
        <f>VLOOKUP(D243,$A$4:$V$36,2+$A248)</f>
        <v>172000</v>
      </c>
      <c r="C248" s="70">
        <f>VLOOKUP(D243,$X$4:$AS$36,2+$A248)</f>
        <v>135000</v>
      </c>
      <c r="D248" s="70"/>
    </row>
    <row r="249" spans="1:4" s="33" customFormat="1" x14ac:dyDescent="0.3">
      <c r="A249" s="73">
        <v>7</v>
      </c>
      <c r="B249" s="85">
        <f>VLOOKUP(D243,$A$4:$V$36,2+$A249)</f>
        <v>190500</v>
      </c>
      <c r="C249" s="70">
        <f>VLOOKUP(D243,$X$4:$AS$36,2+$A249)</f>
        <v>150000</v>
      </c>
      <c r="D249" s="70"/>
    </row>
    <row r="250" spans="1:4" s="33" customFormat="1" x14ac:dyDescent="0.3">
      <c r="A250" s="73">
        <v>8</v>
      </c>
      <c r="B250" s="85">
        <f>VLOOKUP(D243,$A$4:$V$36,2+$A250)</f>
        <v>226250</v>
      </c>
      <c r="C250" s="70">
        <f>VLOOKUP(D243,$X$4:$AS$36,2+$A250)</f>
        <v>180500</v>
      </c>
      <c r="D250" s="70"/>
    </row>
    <row r="251" spans="1:4" s="33" customFormat="1" x14ac:dyDescent="0.3">
      <c r="A251" s="73">
        <v>9</v>
      </c>
      <c r="B251" s="85">
        <f>VLOOKUP(D243,$A$4:$V$36,2+$A251)</f>
        <v>270000</v>
      </c>
      <c r="C251" s="70">
        <f>VLOOKUP(D243,$X$4:$AS$36,2+$A251)</f>
        <v>218000</v>
      </c>
      <c r="D251" s="70"/>
    </row>
    <row r="252" spans="1:4" s="33" customFormat="1" x14ac:dyDescent="0.3">
      <c r="A252" s="73">
        <v>10</v>
      </c>
      <c r="B252" s="85">
        <f>VLOOKUP(D243,$A$4:$V$36,2+$A252)</f>
        <v>300000</v>
      </c>
      <c r="C252" s="70">
        <f>VLOOKUP(D243,$X$4:$AS$36,2+$A252)</f>
        <v>235000</v>
      </c>
      <c r="D252" s="70"/>
    </row>
    <row r="253" spans="1:4" s="33" customFormat="1" x14ac:dyDescent="0.3">
      <c r="A253" s="73">
        <v>11</v>
      </c>
      <c r="B253" s="85">
        <f>VLOOKUP(D243,$A$4:$V$36,2+$A253)</f>
        <v>307500</v>
      </c>
      <c r="C253" s="70">
        <f>VLOOKUP(D243,$X$4:$AS$36,2+$A253)</f>
        <v>238500</v>
      </c>
      <c r="D253" s="71"/>
    </row>
    <row r="254" spans="1:4" s="33" customFormat="1" x14ac:dyDescent="0.3">
      <c r="A254" s="73">
        <v>12</v>
      </c>
      <c r="B254" s="85">
        <f>VLOOKUP(D243,$A$4:$V$36,2+$A254)</f>
        <v>309000</v>
      </c>
      <c r="C254" s="70">
        <f>VLOOKUP(D243,$X$4:$AS$36,2+$A254)</f>
        <v>245000</v>
      </c>
      <c r="D254" s="71"/>
    </row>
    <row r="255" spans="1:4" s="33" customFormat="1" x14ac:dyDescent="0.3">
      <c r="A255" s="73">
        <v>13</v>
      </c>
      <c r="B255" s="85">
        <f>VLOOKUP(D243,$A$4:$V$36,2+$A255)</f>
        <v>335000</v>
      </c>
      <c r="C255" s="70">
        <f>VLOOKUP(D243,$X$4:$AS$36,2+$A255)</f>
        <v>285000</v>
      </c>
      <c r="D255" s="71"/>
    </row>
    <row r="256" spans="1:4" s="33" customFormat="1" x14ac:dyDescent="0.3">
      <c r="A256" s="73">
        <v>14</v>
      </c>
      <c r="B256" s="85">
        <f>VLOOKUP(D243,$A$4:$V$36,2+$A256)</f>
        <v>390000</v>
      </c>
      <c r="C256" s="70">
        <f>VLOOKUP(D243,$X$4:$AS$36,2+$A256)</f>
        <v>295000</v>
      </c>
      <c r="D256" s="71"/>
    </row>
    <row r="257" spans="1:4" s="33" customFormat="1" x14ac:dyDescent="0.3">
      <c r="A257" s="73">
        <v>15</v>
      </c>
      <c r="B257" s="85">
        <f>VLOOKUP(D243,$A$4:$V$36,2+$A257)</f>
        <v>415000</v>
      </c>
      <c r="C257" s="70">
        <f>VLOOKUP(D243,$X$4:$AS$36,2+$A257)</f>
        <v>315000</v>
      </c>
      <c r="D257" s="71"/>
    </row>
    <row r="258" spans="1:4" s="33" customFormat="1" x14ac:dyDescent="0.3">
      <c r="A258" s="73">
        <v>16</v>
      </c>
      <c r="B258" s="85">
        <f>VLOOKUP(D243,$A$4:$V$36,2+$A258)</f>
        <v>434500</v>
      </c>
      <c r="C258" s="70">
        <f>VLOOKUP(D243,$X$4:$AS$36,2+$A258)</f>
        <v>365000</v>
      </c>
      <c r="D258" s="71"/>
    </row>
    <row r="259" spans="1:4" s="33" customFormat="1" x14ac:dyDescent="0.3">
      <c r="A259" s="73">
        <v>17</v>
      </c>
      <c r="B259" s="85">
        <f>VLOOKUP(D243,$A$4:$V$36,2+$A259)</f>
        <v>531500</v>
      </c>
      <c r="C259" s="70">
        <f>VLOOKUP(D243,$X$4:$AS$36,2+$A259)</f>
        <v>401500</v>
      </c>
      <c r="D259" s="71"/>
    </row>
    <row r="260" spans="1:4" s="33" customFormat="1" x14ac:dyDescent="0.3">
      <c r="A260" s="73">
        <v>18</v>
      </c>
      <c r="B260" s="85">
        <f>VLOOKUP(D243,$A$4:$V$36,2+$A260)</f>
        <v>545000</v>
      </c>
      <c r="C260" s="70">
        <f>VLOOKUP(D243,$X$4:$AS$36,2+$A260)</f>
        <v>411250</v>
      </c>
      <c r="D260" s="71"/>
    </row>
    <row r="261" spans="1:4" s="33" customFormat="1" x14ac:dyDescent="0.3">
      <c r="A261" s="73">
        <v>19</v>
      </c>
      <c r="B261" s="85">
        <f>VLOOKUP(D243,$A$4:$V$36,2+$A261)</f>
        <v>516000</v>
      </c>
      <c r="C261" s="70">
        <f>VLOOKUP(D243,$X$4:$AS$36,2+$A261)</f>
        <v>405000</v>
      </c>
      <c r="D261" s="71"/>
    </row>
    <row r="262" spans="1:4" s="33" customFormat="1" x14ac:dyDescent="0.3">
      <c r="A262" s="73">
        <v>20</v>
      </c>
      <c r="B262" s="85">
        <f>VLOOKUP(D243,$A$4:$V$36,2+$A262)</f>
        <v>512850</v>
      </c>
      <c r="C262" s="70">
        <f>VLOOKUP(D243,$X$4:$AS$36,2+$A262)</f>
        <v>410000</v>
      </c>
      <c r="D262" s="71"/>
    </row>
    <row r="263" spans="1:4" s="33" customFormat="1" x14ac:dyDescent="0.3">
      <c r="A263" s="73">
        <v>1</v>
      </c>
      <c r="B263" s="85">
        <f>VLOOKUP(D263,$A$4:$V$36,2+$A263)</f>
        <v>107000</v>
      </c>
      <c r="C263" s="70">
        <f>VLOOKUP(D263,$X$4:$AS$36,2+$A263)</f>
        <v>95000</v>
      </c>
      <c r="D263" s="172">
        <v>12</v>
      </c>
    </row>
    <row r="264" spans="1:4" s="33" customFormat="1" x14ac:dyDescent="0.3">
      <c r="A264" s="73">
        <v>2</v>
      </c>
      <c r="B264" s="85">
        <f>VLOOKUP(D263,$A$4:$V$36,2+$A264)</f>
        <v>105000</v>
      </c>
      <c r="C264" s="70">
        <f>VLOOKUP(D263,$X$4:$AS$36,2+$A264)</f>
        <v>95000</v>
      </c>
      <c r="D264" s="70"/>
    </row>
    <row r="265" spans="1:4" s="33" customFormat="1" x14ac:dyDescent="0.3">
      <c r="A265" s="73">
        <v>3</v>
      </c>
      <c r="B265" s="85">
        <f>VLOOKUP(D263,$A$4:$V$36,2+$A265)</f>
        <v>105000</v>
      </c>
      <c r="C265" s="70">
        <f>VLOOKUP(D263,$X$4:$AS$36,2+$A265)</f>
        <v>95050</v>
      </c>
      <c r="D265" s="70"/>
    </row>
    <row r="266" spans="1:4" s="33" customFormat="1" x14ac:dyDescent="0.3">
      <c r="A266" s="73">
        <v>4</v>
      </c>
      <c r="B266" s="85">
        <f>VLOOKUP(D263,$A$4:$V$36,2+$A266)</f>
        <v>106500</v>
      </c>
      <c r="C266" s="70">
        <f>VLOOKUP(D263,$X$4:$AS$36,2+$A266)</f>
        <v>100000</v>
      </c>
      <c r="D266" s="70"/>
    </row>
    <row r="267" spans="1:4" s="33" customFormat="1" x14ac:dyDescent="0.3">
      <c r="A267" s="73">
        <v>5</v>
      </c>
      <c r="B267" s="85">
        <f>VLOOKUP(D263,$A$4:$V$36,2+$A267)</f>
        <v>115000</v>
      </c>
      <c r="C267" s="70">
        <f>VLOOKUP(D263,$X$4:$AS$36,2+$A267)</f>
        <v>105000</v>
      </c>
      <c r="D267" s="70"/>
    </row>
    <row r="268" spans="1:4" s="33" customFormat="1" x14ac:dyDescent="0.3">
      <c r="A268" s="73">
        <v>6</v>
      </c>
      <c r="B268" s="85">
        <f>VLOOKUP(D263,$A$4:$V$36,2+$A268)</f>
        <v>134000</v>
      </c>
      <c r="C268" s="70">
        <f>VLOOKUP(D263,$X$4:$AS$36,2+$A268)</f>
        <v>112000</v>
      </c>
      <c r="D268" s="70"/>
    </row>
    <row r="269" spans="1:4" s="33" customFormat="1" x14ac:dyDescent="0.3">
      <c r="A269" s="73">
        <v>7</v>
      </c>
      <c r="B269" s="85">
        <f>VLOOKUP(D263,$A$4:$V$36,2+$A269)</f>
        <v>145000</v>
      </c>
      <c r="C269" s="70">
        <f>VLOOKUP(D263,$X$4:$AS$36,2+$A269)</f>
        <v>128000</v>
      </c>
      <c r="D269" s="70"/>
    </row>
    <row r="270" spans="1:4" s="33" customFormat="1" x14ac:dyDescent="0.3">
      <c r="A270" s="73">
        <v>8</v>
      </c>
      <c r="B270" s="85">
        <f>VLOOKUP(D263,$A$4:$V$36,2+$A270)</f>
        <v>167000</v>
      </c>
      <c r="C270" s="70">
        <f>VLOOKUP(D263,$X$4:$AS$36,2+$A270)</f>
        <v>155000</v>
      </c>
      <c r="D270" s="70"/>
    </row>
    <row r="271" spans="1:4" s="33" customFormat="1" x14ac:dyDescent="0.3">
      <c r="A271" s="73">
        <v>9</v>
      </c>
      <c r="B271" s="85">
        <f>VLOOKUP(D263,$A$4:$V$36,2+$A271)</f>
        <v>193000</v>
      </c>
      <c r="C271" s="70">
        <f>VLOOKUP(D263,$X$4:$AS$36,2+$A271)</f>
        <v>177000</v>
      </c>
      <c r="D271" s="70"/>
    </row>
    <row r="272" spans="1:4" s="33" customFormat="1" x14ac:dyDescent="0.3">
      <c r="A272" s="73">
        <v>10</v>
      </c>
      <c r="B272" s="85">
        <f>VLOOKUP(D263,$A$4:$V$36,2+$A272)</f>
        <v>225000</v>
      </c>
      <c r="C272" s="70">
        <f>VLOOKUP(D263,$X$4:$AS$36,2+$A272)</f>
        <v>200000</v>
      </c>
      <c r="D272" s="70"/>
    </row>
    <row r="273" spans="1:4" s="33" customFormat="1" x14ac:dyDescent="0.3">
      <c r="A273" s="73">
        <v>11</v>
      </c>
      <c r="B273" s="85">
        <f>VLOOKUP(D263,$A$4:$V$36,2+$A273)</f>
        <v>243000</v>
      </c>
      <c r="C273" s="70">
        <f>VLOOKUP(D263,$X$4:$AS$36,2+$A273)</f>
        <v>220000</v>
      </c>
      <c r="D273" s="71"/>
    </row>
    <row r="274" spans="1:4" s="33" customFormat="1" x14ac:dyDescent="0.3">
      <c r="A274" s="73">
        <v>12</v>
      </c>
      <c r="B274" s="85">
        <f>VLOOKUP(D263,$A$4:$V$36,2+$A274)</f>
        <v>245000</v>
      </c>
      <c r="C274" s="70">
        <f>VLOOKUP(D263,$X$4:$AS$36,2+$A274)</f>
        <v>222000</v>
      </c>
      <c r="D274" s="71"/>
    </row>
    <row r="275" spans="1:4" s="33" customFormat="1" x14ac:dyDescent="0.3">
      <c r="A275" s="73">
        <v>13</v>
      </c>
      <c r="B275" s="85">
        <f>VLOOKUP(D263,$A$4:$V$36,2+$A275)</f>
        <v>250000</v>
      </c>
      <c r="C275" s="70">
        <f>VLOOKUP(D263,$X$4:$AS$36,2+$A275)</f>
        <v>232000</v>
      </c>
      <c r="D275" s="71"/>
    </row>
    <row r="276" spans="1:4" s="33" customFormat="1" x14ac:dyDescent="0.3">
      <c r="A276" s="73">
        <v>14</v>
      </c>
      <c r="B276" s="85">
        <f>VLOOKUP(D263,$A$4:$V$36,2+$A276)</f>
        <v>260000</v>
      </c>
      <c r="C276" s="70">
        <f>VLOOKUP(D263,$X$4:$AS$36,2+$A276)</f>
        <v>227350</v>
      </c>
      <c r="D276" s="71"/>
    </row>
    <row r="277" spans="1:4" s="33" customFormat="1" x14ac:dyDescent="0.3">
      <c r="A277" s="73">
        <v>15</v>
      </c>
      <c r="B277" s="85">
        <f>VLOOKUP(D263,$A$4:$V$36,2+$A277)</f>
        <v>280000</v>
      </c>
      <c r="C277" s="70">
        <f>VLOOKUP(D263,$X$4:$AS$36,2+$A277)</f>
        <v>252500</v>
      </c>
      <c r="D277" s="71"/>
    </row>
    <row r="278" spans="1:4" s="33" customFormat="1" x14ac:dyDescent="0.3">
      <c r="A278" s="73">
        <v>16</v>
      </c>
      <c r="B278" s="85">
        <f>VLOOKUP(D263,$A$4:$V$36,2+$A278)</f>
        <v>325000</v>
      </c>
      <c r="C278" s="70">
        <f>VLOOKUP(D263,$X$4:$AS$36,2+$A278)</f>
        <v>273750</v>
      </c>
      <c r="D278" s="71"/>
    </row>
    <row r="279" spans="1:4" s="33" customFormat="1" x14ac:dyDescent="0.3">
      <c r="A279" s="73">
        <v>17</v>
      </c>
      <c r="B279" s="85">
        <f>VLOOKUP(D263,$A$4:$V$36,2+$A279)</f>
        <v>370000</v>
      </c>
      <c r="C279" s="70">
        <f>VLOOKUP(D263,$X$4:$AS$36,2+$A279)</f>
        <v>320000</v>
      </c>
      <c r="D279" s="71"/>
    </row>
    <row r="280" spans="1:4" s="33" customFormat="1" x14ac:dyDescent="0.3">
      <c r="A280" s="73">
        <v>18</v>
      </c>
      <c r="B280" s="85">
        <f>VLOOKUP(D263,$A$4:$V$36,2+$A280)</f>
        <v>360000</v>
      </c>
      <c r="C280" s="70">
        <f>VLOOKUP(D263,$X$4:$AS$36,2+$A280)</f>
        <v>320250</v>
      </c>
      <c r="D280" s="71"/>
    </row>
    <row r="281" spans="1:4" s="33" customFormat="1" x14ac:dyDescent="0.3">
      <c r="A281" s="73">
        <v>19</v>
      </c>
      <c r="B281" s="85">
        <f>VLOOKUP(D263,$A$4:$V$36,2+$A281)</f>
        <v>350000</v>
      </c>
      <c r="C281" s="70">
        <f>VLOOKUP(D263,$X$4:$AS$36,2+$A281)</f>
        <v>310000</v>
      </c>
      <c r="D281" s="71"/>
    </row>
    <row r="282" spans="1:4" s="33" customFormat="1" x14ac:dyDescent="0.3">
      <c r="A282" s="73">
        <v>20</v>
      </c>
      <c r="B282" s="85">
        <f>VLOOKUP(D263,$A$4:$V$36,2+$A282)</f>
        <v>347000</v>
      </c>
      <c r="C282" s="70">
        <f>VLOOKUP(D263,$X$4:$AS$36,2+$A282)</f>
        <v>297000</v>
      </c>
      <c r="D282" s="71"/>
    </row>
    <row r="283" spans="1:4" s="33" customFormat="1" x14ac:dyDescent="0.3">
      <c r="A283" s="73">
        <v>1</v>
      </c>
      <c r="B283" s="85">
        <f>VLOOKUP(D283,$A$4:$V$36,2+$A283)</f>
        <v>133000</v>
      </c>
      <c r="C283" s="70">
        <f>VLOOKUP(D283,$X$4:$AS$36,2+$A283)</f>
        <v>100000</v>
      </c>
      <c r="D283" s="172">
        <v>13</v>
      </c>
    </row>
    <row r="284" spans="1:4" s="33" customFormat="1" x14ac:dyDescent="0.3">
      <c r="A284" s="73">
        <v>2</v>
      </c>
      <c r="B284" s="85">
        <f>VLOOKUP(D283,$A$4:$V$36,2+$A284)</f>
        <v>129000</v>
      </c>
      <c r="C284" s="70">
        <f>VLOOKUP(D283,$X$4:$AS$36,2+$A284)</f>
        <v>105000</v>
      </c>
      <c r="D284" s="70"/>
    </row>
    <row r="285" spans="1:4" s="33" customFormat="1" x14ac:dyDescent="0.3">
      <c r="A285" s="73">
        <v>3</v>
      </c>
      <c r="B285" s="85">
        <f>VLOOKUP(D283,$A$4:$V$36,2+$A285)</f>
        <v>131000</v>
      </c>
      <c r="C285" s="70">
        <f>VLOOKUP(D283,$X$4:$AS$36,2+$A285)</f>
        <v>99725</v>
      </c>
      <c r="D285" s="70"/>
    </row>
    <row r="286" spans="1:4" s="33" customFormat="1" x14ac:dyDescent="0.3">
      <c r="A286" s="73">
        <v>4</v>
      </c>
      <c r="B286" s="85">
        <f>VLOOKUP(D283,$A$4:$V$36,2+$A286)</f>
        <v>145500</v>
      </c>
      <c r="C286" s="70">
        <f>VLOOKUP(D283,$X$4:$AS$36,2+$A286)</f>
        <v>105000</v>
      </c>
      <c r="D286" s="70"/>
    </row>
    <row r="287" spans="1:4" s="33" customFormat="1" x14ac:dyDescent="0.3">
      <c r="A287" s="73">
        <v>5</v>
      </c>
      <c r="B287" s="85">
        <f>VLOOKUP(D283,$A$4:$V$36,2+$A287)</f>
        <v>164000</v>
      </c>
      <c r="C287" s="70">
        <f>VLOOKUP(D283,$X$4:$AS$36,2+$A287)</f>
        <v>122500</v>
      </c>
      <c r="D287" s="70"/>
    </row>
    <row r="288" spans="1:4" s="33" customFormat="1" x14ac:dyDescent="0.3">
      <c r="A288" s="73">
        <v>6</v>
      </c>
      <c r="B288" s="85">
        <f>VLOOKUP(D283,$A$4:$V$36,2+$A288)</f>
        <v>190450</v>
      </c>
      <c r="C288" s="70">
        <f>VLOOKUP(D283,$X$4:$AS$36,2+$A288)</f>
        <v>142000</v>
      </c>
      <c r="D288" s="70"/>
    </row>
    <row r="289" spans="1:22" s="33" customFormat="1" x14ac:dyDescent="0.3">
      <c r="A289" s="73">
        <v>7</v>
      </c>
      <c r="B289" s="85">
        <f>VLOOKUP(D283,$A$4:$V$36,2+$A289)</f>
        <v>220000</v>
      </c>
      <c r="C289" s="70">
        <f>VLOOKUP(D283,$X$4:$AS$36,2+$A289)</f>
        <v>158500</v>
      </c>
      <c r="D289" s="70"/>
    </row>
    <row r="290" spans="1:22" s="33" customFormat="1" x14ac:dyDescent="0.3">
      <c r="A290" s="73">
        <v>8</v>
      </c>
      <c r="B290" s="85">
        <f>VLOOKUP(D283,$A$4:$V$36,2+$A290)</f>
        <v>255000</v>
      </c>
      <c r="C290" s="70">
        <f>VLOOKUP(D283,$X$4:$AS$36,2+$A290)</f>
        <v>190000</v>
      </c>
      <c r="D290" s="70"/>
    </row>
    <row r="291" spans="1:22" s="33" customFormat="1" x14ac:dyDescent="0.3">
      <c r="A291" s="73">
        <v>9</v>
      </c>
      <c r="B291" s="85">
        <f>VLOOKUP(D283,$A$4:$V$36,2+$A291)</f>
        <v>305000</v>
      </c>
      <c r="C291" s="70">
        <f>VLOOKUP(D283,$X$4:$AS$36,2+$A291)</f>
        <v>232500</v>
      </c>
      <c r="D291" s="70"/>
    </row>
    <row r="292" spans="1:22" s="33" customFormat="1" x14ac:dyDescent="0.3">
      <c r="A292" s="73">
        <v>10</v>
      </c>
      <c r="B292" s="85">
        <f>VLOOKUP(D283,$A$4:$V$36,2+$A292)</f>
        <v>350500</v>
      </c>
      <c r="C292" s="70">
        <f>VLOOKUP(D283,$X$4:$AS$36,2+$A292)</f>
        <v>252000</v>
      </c>
      <c r="D292" s="70"/>
    </row>
    <row r="293" spans="1:22" s="33" customFormat="1" x14ac:dyDescent="0.3">
      <c r="A293" s="73">
        <v>11</v>
      </c>
      <c r="B293" s="85">
        <f>VLOOKUP(D283,$A$4:$V$36,2+$A293)</f>
        <v>355000</v>
      </c>
      <c r="C293" s="70">
        <f>VLOOKUP(D283,$X$4:$AS$36,2+$A293)</f>
        <v>258000</v>
      </c>
      <c r="D293" s="71"/>
    </row>
    <row r="294" spans="1:22" s="33" customFormat="1" x14ac:dyDescent="0.3">
      <c r="A294" s="73">
        <v>12</v>
      </c>
      <c r="B294" s="85">
        <f>VLOOKUP(D283,$A$4:$V$36,2+$A294)</f>
        <v>365510</v>
      </c>
      <c r="C294" s="70">
        <f>VLOOKUP(D283,$X$4:$AS$36,2+$A294)</f>
        <v>267000</v>
      </c>
      <c r="D294" s="71"/>
    </row>
    <row r="295" spans="1:22" s="33" customFormat="1" x14ac:dyDescent="0.3">
      <c r="A295" s="73">
        <v>13</v>
      </c>
      <c r="B295" s="85">
        <f>VLOOKUP(D283,$A$4:$V$36,2+$A295)</f>
        <v>400000</v>
      </c>
      <c r="C295" s="70">
        <f>VLOOKUP(D283,$X$4:$AS$36,2+$A295)</f>
        <v>280000</v>
      </c>
      <c r="D295" s="71"/>
    </row>
    <row r="296" spans="1:22" s="33" customFormat="1" x14ac:dyDescent="0.3">
      <c r="A296" s="73">
        <v>14</v>
      </c>
      <c r="B296" s="85">
        <f>VLOOKUP(D283,$A$4:$V$36,2+$A296)</f>
        <v>462000</v>
      </c>
      <c r="C296" s="70">
        <f>VLOOKUP(D283,$X$4:$AS$36,2+$A296)</f>
        <v>332000</v>
      </c>
      <c r="D296" s="71"/>
    </row>
    <row r="297" spans="1:22" s="33" customFormat="1" x14ac:dyDescent="0.3">
      <c r="A297" s="73">
        <v>15</v>
      </c>
      <c r="B297" s="85">
        <f>VLOOKUP(D283,$A$4:$V$36,2+$A297)</f>
        <v>499900</v>
      </c>
      <c r="C297" s="70">
        <f>VLOOKUP(D283,$X$4:$AS$36,2+$A297)</f>
        <v>347000</v>
      </c>
      <c r="D297" s="71"/>
    </row>
    <row r="298" spans="1:22" s="33" customFormat="1" x14ac:dyDescent="0.3">
      <c r="A298" s="73">
        <v>16</v>
      </c>
      <c r="B298" s="85">
        <f>VLOOKUP(D283,$A$4:$V$36,2+$A298)</f>
        <v>518250</v>
      </c>
      <c r="C298" s="70">
        <f>VLOOKUP(D283,$X$4:$AS$36,2+$A298)</f>
        <v>380000</v>
      </c>
      <c r="D298" s="71"/>
    </row>
    <row r="299" spans="1:22" s="33" customFormat="1" x14ac:dyDescent="0.3">
      <c r="A299" s="73">
        <v>17</v>
      </c>
      <c r="B299" s="85">
        <f>VLOOKUP(D283,$A$4:$V$36,2+$A299)</f>
        <v>615000</v>
      </c>
      <c r="C299" s="70">
        <f>VLOOKUP(D283,$X$4:$AS$36,2+$A299)</f>
        <v>443000</v>
      </c>
      <c r="D299" s="71"/>
    </row>
    <row r="300" spans="1:22" s="33" customFormat="1" x14ac:dyDescent="0.3">
      <c r="A300" s="73">
        <v>18</v>
      </c>
      <c r="B300" s="85">
        <f>VLOOKUP(D283,$A$4:$V$36,2+$A300)</f>
        <v>585000</v>
      </c>
      <c r="C300" s="70">
        <f>VLOOKUP(D283,$X$4:$AS$36,2+$A300)</f>
        <v>420000</v>
      </c>
      <c r="D300" s="71"/>
    </row>
    <row r="301" spans="1:22" s="33" customFormat="1" x14ac:dyDescent="0.3">
      <c r="A301" s="73">
        <v>19</v>
      </c>
      <c r="B301" s="85">
        <f>VLOOKUP(D283,$A$4:$V$36,2+$A301)</f>
        <v>579000</v>
      </c>
      <c r="C301" s="70">
        <f>VLOOKUP(D283,$X$4:$AS$36,2+$A301)</f>
        <v>415000</v>
      </c>
      <c r="D301" s="71"/>
    </row>
    <row r="302" spans="1:22" s="33" customFormat="1" x14ac:dyDescent="0.3">
      <c r="A302" s="73">
        <v>20</v>
      </c>
      <c r="B302" s="85">
        <f>VLOOKUP(D283,$A$4:$V$36,2+$A302)</f>
        <v>561000</v>
      </c>
      <c r="C302" s="70">
        <f>VLOOKUP(D283,$X$4:$AS$36,2+$A302)</f>
        <v>415250</v>
      </c>
      <c r="D302" s="71"/>
    </row>
    <row r="303" spans="1:22" s="33" customFormat="1" x14ac:dyDescent="0.3">
      <c r="A303" s="73">
        <v>1</v>
      </c>
      <c r="B303" s="85">
        <f>VLOOKUP(D303,$A$4:$V$36,2+$A303)</f>
        <v>123000</v>
      </c>
      <c r="C303" s="70">
        <f>VLOOKUP(D303,$X$4:$AS$36,2+$A303)</f>
        <v>100000</v>
      </c>
      <c r="D303" s="172">
        <v>14</v>
      </c>
    </row>
    <row r="304" spans="1:22" x14ac:dyDescent="0.3">
      <c r="A304" s="73">
        <v>2</v>
      </c>
      <c r="B304" s="85">
        <f>VLOOKUP(D303,$A$4:$V$36,2+$A304)</f>
        <v>120000</v>
      </c>
      <c r="C304" s="70">
        <f>VLOOKUP(D303,$X$4:$AS$36,2+$A304)</f>
        <v>100500</v>
      </c>
      <c r="D304" s="70"/>
      <c r="M304" s="87"/>
      <c r="N304" s="87"/>
      <c r="O304" s="70"/>
      <c r="P304" s="70"/>
      <c r="Q304" s="70"/>
      <c r="R304" s="70"/>
      <c r="S304" s="70"/>
      <c r="T304" s="70"/>
      <c r="U304" s="70"/>
      <c r="V304" s="70"/>
    </row>
    <row r="305" spans="1:22" x14ac:dyDescent="0.3">
      <c r="A305" s="73">
        <v>3</v>
      </c>
      <c r="B305" s="85">
        <f>VLOOKUP(D303,$A$4:$V$36,2+$A305)</f>
        <v>118000</v>
      </c>
      <c r="C305" s="70">
        <f>VLOOKUP(D303,$X$4:$AS$36,2+$A305)</f>
        <v>100000</v>
      </c>
      <c r="D305" s="70"/>
      <c r="M305" s="87"/>
      <c r="N305" s="87"/>
      <c r="O305" s="70"/>
      <c r="P305" s="70"/>
      <c r="Q305" s="70"/>
      <c r="R305" s="70"/>
      <c r="S305" s="70"/>
      <c r="T305" s="70"/>
      <c r="U305" s="70"/>
      <c r="V305" s="70"/>
    </row>
    <row r="306" spans="1:22" x14ac:dyDescent="0.3">
      <c r="A306" s="73">
        <v>4</v>
      </c>
      <c r="B306" s="85">
        <f>VLOOKUP(D303,$A$4:$V$36,2+$A306)</f>
        <v>125000</v>
      </c>
      <c r="C306" s="70">
        <f>VLOOKUP(D303,$X$4:$AS$36,2+$A306)</f>
        <v>109000</v>
      </c>
      <c r="D306" s="70"/>
      <c r="M306" s="87"/>
      <c r="N306" s="87"/>
      <c r="O306" s="70"/>
      <c r="P306" s="70"/>
      <c r="Q306" s="70"/>
      <c r="R306" s="70"/>
      <c r="S306" s="70"/>
      <c r="T306" s="70"/>
      <c r="U306" s="70"/>
      <c r="V306" s="70"/>
    </row>
    <row r="307" spans="1:22" x14ac:dyDescent="0.3">
      <c r="A307" s="73">
        <v>5</v>
      </c>
      <c r="B307" s="85">
        <f>VLOOKUP(D303,$A$4:$V$36,2+$A307)</f>
        <v>135000</v>
      </c>
      <c r="C307" s="70">
        <f>VLOOKUP(D303,$X$4:$AS$36,2+$A307)</f>
        <v>115250</v>
      </c>
      <c r="D307" s="70"/>
      <c r="M307" s="87"/>
      <c r="N307" s="87"/>
      <c r="O307" s="70"/>
      <c r="P307" s="70"/>
      <c r="Q307" s="70"/>
      <c r="R307" s="70"/>
      <c r="S307" s="70"/>
      <c r="T307" s="70"/>
      <c r="U307" s="70"/>
      <c r="V307" s="70"/>
    </row>
    <row r="308" spans="1:22" x14ac:dyDescent="0.3">
      <c r="A308" s="73">
        <v>6</v>
      </c>
      <c r="B308" s="85">
        <f>VLOOKUP(D303,$A$4:$V$36,2+$A308)</f>
        <v>150000</v>
      </c>
      <c r="C308" s="70">
        <f>VLOOKUP(D303,$X$4:$AS$36,2+$A308)</f>
        <v>129000</v>
      </c>
      <c r="D308" s="70"/>
      <c r="M308" s="87"/>
      <c r="N308" s="87"/>
      <c r="O308" s="70"/>
      <c r="P308" s="70"/>
      <c r="Q308" s="70"/>
      <c r="R308" s="70"/>
      <c r="S308" s="70"/>
      <c r="T308" s="70"/>
      <c r="U308" s="70"/>
      <c r="V308" s="70"/>
    </row>
    <row r="309" spans="1:22" x14ac:dyDescent="0.3">
      <c r="A309" s="73">
        <v>7</v>
      </c>
      <c r="B309" s="85">
        <f>VLOOKUP(D303,$A$4:$V$36,2+$A309)</f>
        <v>165000</v>
      </c>
      <c r="C309" s="70">
        <f>VLOOKUP(D303,$X$4:$AS$36,2+$A309)</f>
        <v>139975</v>
      </c>
      <c r="D309" s="70"/>
      <c r="M309" s="87"/>
      <c r="N309" s="87"/>
      <c r="O309" s="70"/>
      <c r="P309" s="70"/>
      <c r="Q309" s="70"/>
      <c r="R309" s="70"/>
      <c r="S309" s="70"/>
      <c r="T309" s="70"/>
      <c r="U309" s="70"/>
      <c r="V309" s="70"/>
    </row>
    <row r="310" spans="1:22" x14ac:dyDescent="0.3">
      <c r="A310" s="73">
        <v>8</v>
      </c>
      <c r="B310" s="85">
        <f>VLOOKUP(D303,$A$4:$V$36,2+$A310)</f>
        <v>194000</v>
      </c>
      <c r="C310" s="70">
        <f>VLOOKUP(D303,$X$4:$AS$36,2+$A310)</f>
        <v>171000</v>
      </c>
      <c r="D310" s="70"/>
      <c r="M310" s="87"/>
      <c r="N310" s="87"/>
      <c r="O310" s="70"/>
      <c r="P310" s="70"/>
      <c r="Q310" s="70"/>
      <c r="R310" s="70"/>
      <c r="S310" s="70"/>
      <c r="T310" s="70"/>
      <c r="U310" s="70"/>
      <c r="V310" s="70"/>
    </row>
    <row r="311" spans="1:22" x14ac:dyDescent="0.3">
      <c r="A311" s="73">
        <v>9</v>
      </c>
      <c r="B311" s="85">
        <f>VLOOKUP(D303,$A$4:$V$36,2+$A311)</f>
        <v>235000</v>
      </c>
      <c r="C311" s="70">
        <f>VLOOKUP(D303,$X$4:$AS$36,2+$A311)</f>
        <v>198000</v>
      </c>
      <c r="D311" s="70"/>
      <c r="M311" s="87"/>
      <c r="N311" s="87"/>
      <c r="O311" s="70"/>
      <c r="P311" s="70"/>
      <c r="Q311" s="70"/>
      <c r="R311" s="70"/>
      <c r="S311" s="70"/>
      <c r="T311" s="70"/>
      <c r="U311" s="70"/>
      <c r="V311" s="70"/>
    </row>
    <row r="312" spans="1:22" x14ac:dyDescent="0.3">
      <c r="A312" s="73">
        <v>10</v>
      </c>
      <c r="B312" s="85">
        <f>VLOOKUP(D303,$A$4:$V$36,2+$A312)</f>
        <v>270000</v>
      </c>
      <c r="C312" s="70">
        <f>VLOOKUP(D303,$X$4:$AS$36,2+$A312)</f>
        <v>222600</v>
      </c>
      <c r="D312" s="70"/>
      <c r="M312" s="87"/>
      <c r="N312" s="87"/>
      <c r="O312" s="70"/>
      <c r="P312" s="70"/>
      <c r="Q312" s="70"/>
      <c r="R312" s="70"/>
      <c r="S312" s="70"/>
      <c r="T312" s="70"/>
      <c r="U312" s="70"/>
      <c r="V312" s="70"/>
    </row>
    <row r="313" spans="1:22" x14ac:dyDescent="0.3">
      <c r="A313" s="73">
        <v>11</v>
      </c>
      <c r="B313" s="85">
        <f>VLOOKUP(D303,$A$4:$V$36,2+$A313)</f>
        <v>282500</v>
      </c>
      <c r="C313" s="70">
        <f>VLOOKUP(D303,$X$4:$AS$36,2+$A313)</f>
        <v>240000</v>
      </c>
      <c r="D313" s="71"/>
      <c r="M313" s="87"/>
      <c r="N313" s="87"/>
      <c r="O313" s="70"/>
      <c r="P313" s="70"/>
      <c r="Q313" s="70"/>
      <c r="R313" s="70"/>
      <c r="S313" s="70"/>
      <c r="T313" s="70"/>
      <c r="U313" s="70"/>
      <c r="V313" s="70"/>
    </row>
    <row r="314" spans="1:22" x14ac:dyDescent="0.3">
      <c r="A314" s="73">
        <v>12</v>
      </c>
      <c r="B314" s="85">
        <f>VLOOKUP(D303,$A$4:$V$36,2+$A314)</f>
        <v>298975</v>
      </c>
      <c r="C314" s="70">
        <f>VLOOKUP(D303,$X$4:$AS$36,2+$A314)</f>
        <v>251000</v>
      </c>
      <c r="D314" s="71"/>
      <c r="M314" s="87"/>
      <c r="N314" s="87"/>
      <c r="O314" s="70"/>
      <c r="P314" s="70"/>
      <c r="Q314" s="70"/>
      <c r="R314" s="70"/>
      <c r="S314" s="70"/>
      <c r="T314" s="70"/>
      <c r="U314" s="70"/>
      <c r="V314" s="70"/>
    </row>
    <row r="315" spans="1:22" x14ac:dyDescent="0.3">
      <c r="A315" s="73">
        <v>13</v>
      </c>
      <c r="B315" s="85">
        <f>VLOOKUP(D303,$A$4:$V$36,2+$A315)</f>
        <v>311575</v>
      </c>
      <c r="C315" s="70">
        <f>VLOOKUP(D303,$X$4:$AS$36,2+$A315)</f>
        <v>260000</v>
      </c>
      <c r="D315" s="71"/>
      <c r="M315" s="87"/>
      <c r="N315" s="87"/>
      <c r="O315" s="70"/>
      <c r="P315" s="70"/>
      <c r="Q315" s="70"/>
      <c r="R315" s="70"/>
      <c r="S315" s="70"/>
      <c r="T315" s="70"/>
      <c r="U315" s="70"/>
      <c r="V315" s="70"/>
    </row>
    <row r="316" spans="1:22" x14ac:dyDescent="0.3">
      <c r="A316" s="73">
        <v>14</v>
      </c>
      <c r="B316" s="85">
        <f>VLOOKUP(D303,$A$4:$V$36,2+$A316)</f>
        <v>358500</v>
      </c>
      <c r="C316" s="70">
        <f>VLOOKUP(D303,$X$4:$AS$36,2+$A316)</f>
        <v>283000</v>
      </c>
      <c r="D316" s="71"/>
      <c r="M316" s="87"/>
      <c r="N316" s="87"/>
      <c r="O316" s="70"/>
      <c r="P316" s="70"/>
      <c r="Q316" s="70"/>
      <c r="R316" s="70"/>
      <c r="S316" s="70"/>
      <c r="T316" s="70"/>
      <c r="U316" s="70"/>
      <c r="V316" s="70"/>
    </row>
    <row r="317" spans="1:22" x14ac:dyDescent="0.3">
      <c r="A317" s="73">
        <v>15</v>
      </c>
      <c r="B317" s="85">
        <f>VLOOKUP(D303,$A$4:$V$36,2+$A317)</f>
        <v>380500</v>
      </c>
      <c r="C317" s="70">
        <f>VLOOKUP(D303,$X$4:$AS$36,2+$A317)</f>
        <v>316000</v>
      </c>
      <c r="D317" s="71"/>
      <c r="M317" s="87"/>
      <c r="N317" s="87"/>
      <c r="O317" s="70"/>
      <c r="P317" s="70"/>
      <c r="Q317" s="70"/>
      <c r="R317" s="70"/>
      <c r="S317" s="70"/>
      <c r="T317" s="70"/>
      <c r="U317" s="70"/>
      <c r="V317" s="70"/>
    </row>
    <row r="318" spans="1:22" x14ac:dyDescent="0.3">
      <c r="A318" s="73">
        <v>16</v>
      </c>
      <c r="B318" s="85">
        <f>VLOOKUP(D303,$A$4:$V$36,2+$A318)</f>
        <v>416000</v>
      </c>
      <c r="C318" s="70">
        <f>VLOOKUP(D303,$X$4:$AS$36,2+$A318)</f>
        <v>348000</v>
      </c>
      <c r="D318" s="71"/>
      <c r="M318" s="87"/>
      <c r="N318" s="87"/>
      <c r="O318" s="70"/>
      <c r="P318" s="70"/>
      <c r="Q318" s="70"/>
      <c r="R318" s="70"/>
      <c r="S318" s="70"/>
      <c r="T318" s="70"/>
      <c r="U318" s="70"/>
      <c r="V318" s="70"/>
    </row>
    <row r="319" spans="1:22" x14ac:dyDescent="0.3">
      <c r="A319" s="73">
        <v>17</v>
      </c>
      <c r="B319" s="85">
        <f>VLOOKUP(D303,$A$4:$V$36,2+$A319)</f>
        <v>490375</v>
      </c>
      <c r="C319" s="70">
        <f>VLOOKUP(D303,$X$4:$AS$36,2+$A319)</f>
        <v>380510</v>
      </c>
      <c r="D319" s="71"/>
      <c r="M319" s="87"/>
      <c r="N319" s="87"/>
      <c r="O319" s="70"/>
      <c r="P319" s="70"/>
      <c r="Q319" s="70"/>
      <c r="R319" s="70"/>
      <c r="S319" s="70"/>
      <c r="T319" s="70"/>
      <c r="U319" s="70"/>
      <c r="V319" s="70"/>
    </row>
    <row r="320" spans="1:22" x14ac:dyDescent="0.3">
      <c r="A320" s="73">
        <v>18</v>
      </c>
      <c r="B320" s="85">
        <f>VLOOKUP(D303,$A$4:$V$36,2+$A320)</f>
        <v>478500</v>
      </c>
      <c r="C320" s="70">
        <f>VLOOKUP(D303,$X$4:$AS$36,2+$A320)</f>
        <v>373000</v>
      </c>
      <c r="D320" s="71"/>
      <c r="M320" s="87"/>
      <c r="N320" s="87"/>
      <c r="O320" s="70"/>
      <c r="P320" s="70"/>
      <c r="Q320" s="70"/>
      <c r="R320" s="70"/>
      <c r="S320" s="70"/>
      <c r="T320" s="70"/>
      <c r="U320" s="70"/>
      <c r="V320" s="70"/>
    </row>
    <row r="321" spans="1:22" x14ac:dyDescent="0.3">
      <c r="A321" s="73">
        <v>19</v>
      </c>
      <c r="B321" s="85">
        <f>VLOOKUP(D303,$A$4:$V$36,2+$A321)</f>
        <v>470000</v>
      </c>
      <c r="C321" s="70">
        <f>VLOOKUP(D303,$X$4:$AS$36,2+$A321)</f>
        <v>370650</v>
      </c>
      <c r="D321" s="71"/>
      <c r="M321" s="87"/>
      <c r="N321" s="87"/>
      <c r="O321" s="70"/>
      <c r="P321" s="70"/>
      <c r="Q321" s="70"/>
      <c r="R321" s="70"/>
      <c r="S321" s="70"/>
      <c r="T321" s="70"/>
      <c r="U321" s="70"/>
      <c r="V321" s="70"/>
    </row>
    <row r="322" spans="1:22" x14ac:dyDescent="0.3">
      <c r="A322" s="73">
        <v>20</v>
      </c>
      <c r="B322" s="85">
        <f>VLOOKUP(D303,$A$4:$V$36,2+$A322)</f>
        <v>455000</v>
      </c>
      <c r="C322" s="70">
        <f>VLOOKUP(D303,$X$4:$AS$36,2+$A322)</f>
        <v>375000</v>
      </c>
      <c r="D322" s="71"/>
      <c r="M322" s="87"/>
      <c r="N322" s="87"/>
      <c r="O322" s="70"/>
      <c r="P322" s="70"/>
      <c r="Q322" s="70"/>
      <c r="R322" s="70"/>
      <c r="S322" s="70"/>
      <c r="T322" s="70"/>
      <c r="U322" s="70"/>
      <c r="V322" s="70"/>
    </row>
    <row r="323" spans="1:22" x14ac:dyDescent="0.3">
      <c r="A323" s="73">
        <v>1</v>
      </c>
      <c r="B323" s="85">
        <f>VLOOKUP(D323,$A$4:$V$36,2+$A323)</f>
        <v>181000</v>
      </c>
      <c r="C323" s="70">
        <f>VLOOKUP(D323,$X$4:$AS$36,2+$A323)</f>
        <v>144000</v>
      </c>
      <c r="D323" s="172">
        <v>15</v>
      </c>
      <c r="M323" s="87"/>
      <c r="N323" s="87"/>
      <c r="O323" s="70"/>
      <c r="P323" s="70"/>
      <c r="Q323" s="70"/>
      <c r="R323" s="70"/>
      <c r="S323" s="70"/>
      <c r="T323" s="70"/>
      <c r="U323" s="70"/>
      <c r="V323" s="70"/>
    </row>
    <row r="324" spans="1:22" x14ac:dyDescent="0.3">
      <c r="A324" s="73">
        <v>2</v>
      </c>
      <c r="B324" s="85">
        <f>VLOOKUP(D323,$A$4:$V$36,2+$A324)</f>
        <v>179000</v>
      </c>
      <c r="C324" s="70">
        <f>VLOOKUP(D323,$X$4:$AS$36,2+$A324)</f>
        <v>145500</v>
      </c>
      <c r="D324" s="70"/>
      <c r="M324" s="87"/>
      <c r="N324" s="87"/>
      <c r="O324" s="70"/>
      <c r="P324" s="70"/>
      <c r="Q324" s="70"/>
      <c r="R324" s="70"/>
      <c r="S324" s="70"/>
      <c r="T324" s="70"/>
      <c r="U324" s="70"/>
      <c r="V324" s="70"/>
    </row>
    <row r="325" spans="1:22" x14ac:dyDescent="0.3">
      <c r="A325" s="73">
        <v>3</v>
      </c>
      <c r="B325" s="85">
        <f>VLOOKUP(D323,$A$4:$V$36,2+$A325)</f>
        <v>180000</v>
      </c>
      <c r="C325" s="70">
        <f>VLOOKUP(D323,$X$4:$AS$36,2+$A325)</f>
        <v>140000</v>
      </c>
      <c r="D325" s="70"/>
      <c r="M325" s="87"/>
      <c r="N325" s="87"/>
      <c r="O325" s="70"/>
      <c r="P325" s="70"/>
      <c r="Q325" s="70"/>
      <c r="R325" s="70"/>
      <c r="S325" s="70"/>
      <c r="T325" s="70"/>
      <c r="U325" s="70"/>
      <c r="V325" s="70"/>
    </row>
    <row r="326" spans="1:22" x14ac:dyDescent="0.3">
      <c r="A326" s="73">
        <v>4</v>
      </c>
      <c r="B326" s="85">
        <f>VLOOKUP(D323,$A$4:$V$36,2+$A326)</f>
        <v>191500</v>
      </c>
      <c r="C326" s="70">
        <f>VLOOKUP(D323,$X$4:$AS$36,2+$A326)</f>
        <v>152875</v>
      </c>
      <c r="D326" s="70"/>
      <c r="M326" s="87"/>
      <c r="N326" s="87"/>
      <c r="O326" s="70"/>
      <c r="P326" s="70"/>
      <c r="Q326" s="70"/>
      <c r="R326" s="70"/>
      <c r="S326" s="70"/>
      <c r="T326" s="70"/>
      <c r="U326" s="70"/>
      <c r="V326" s="70"/>
    </row>
    <row r="327" spans="1:22" x14ac:dyDescent="0.3">
      <c r="A327" s="73">
        <v>5</v>
      </c>
      <c r="B327" s="85">
        <f>VLOOKUP(D323,$A$4:$V$36,2+$A327)</f>
        <v>220000</v>
      </c>
      <c r="C327" s="70">
        <f>VLOOKUP(D323,$X$4:$AS$36,2+$A327)</f>
        <v>158250</v>
      </c>
      <c r="D327" s="70"/>
      <c r="M327" s="87"/>
      <c r="N327" s="87"/>
      <c r="O327" s="70"/>
      <c r="P327" s="70"/>
      <c r="Q327" s="70"/>
      <c r="R327" s="70"/>
      <c r="S327" s="70"/>
      <c r="T327" s="70"/>
      <c r="U327" s="70"/>
      <c r="V327" s="70"/>
    </row>
    <row r="328" spans="1:22" x14ac:dyDescent="0.3">
      <c r="A328" s="73">
        <v>6</v>
      </c>
      <c r="B328" s="85">
        <f>VLOOKUP(D323,$A$4:$V$36,2+$A328)</f>
        <v>257500</v>
      </c>
      <c r="C328" s="70">
        <f>VLOOKUP(D323,$X$4:$AS$36,2+$A328)</f>
        <v>200000</v>
      </c>
      <c r="D328" s="70"/>
      <c r="M328" s="87"/>
      <c r="N328" s="87"/>
      <c r="O328" s="70"/>
      <c r="P328" s="70"/>
      <c r="Q328" s="70"/>
      <c r="R328" s="70"/>
      <c r="S328" s="70"/>
      <c r="T328" s="70"/>
      <c r="U328" s="70"/>
      <c r="V328" s="70"/>
    </row>
    <row r="329" spans="1:22" x14ac:dyDescent="0.3">
      <c r="A329" s="73">
        <v>7</v>
      </c>
      <c r="B329" s="85">
        <f>VLOOKUP(D323,$A$4:$V$36,2+$A329)</f>
        <v>274000</v>
      </c>
      <c r="C329" s="70">
        <f>VLOOKUP(D323,$X$4:$AS$36,2+$A329)</f>
        <v>206000</v>
      </c>
      <c r="D329" s="70"/>
      <c r="M329" s="87"/>
      <c r="N329" s="87"/>
      <c r="O329" s="70"/>
      <c r="P329" s="70"/>
      <c r="Q329" s="70"/>
      <c r="R329" s="70"/>
      <c r="S329" s="70"/>
      <c r="T329" s="70"/>
      <c r="U329" s="70"/>
      <c r="V329" s="70"/>
    </row>
    <row r="330" spans="1:22" x14ac:dyDescent="0.3">
      <c r="A330" s="73">
        <v>8</v>
      </c>
      <c r="B330" s="85">
        <f>VLOOKUP(D323,$A$4:$V$36,2+$A330)</f>
        <v>331500</v>
      </c>
      <c r="C330" s="70">
        <f>VLOOKUP(D323,$X$4:$AS$36,2+$A330)</f>
        <v>257500</v>
      </c>
      <c r="D330" s="70"/>
      <c r="M330" s="87"/>
      <c r="N330" s="87"/>
      <c r="O330" s="70"/>
      <c r="P330" s="70"/>
      <c r="Q330" s="70"/>
      <c r="R330" s="70"/>
      <c r="S330" s="70"/>
      <c r="T330" s="70"/>
      <c r="U330" s="70"/>
      <c r="V330" s="70"/>
    </row>
    <row r="331" spans="1:22" x14ac:dyDescent="0.3">
      <c r="A331" s="73">
        <v>9</v>
      </c>
      <c r="B331" s="85">
        <f>VLOOKUP(D323,$A$4:$V$36,2+$A331)</f>
        <v>372250</v>
      </c>
      <c r="C331" s="70">
        <f>VLOOKUP(D323,$X$4:$AS$36,2+$A331)</f>
        <v>309000</v>
      </c>
      <c r="D331" s="70"/>
      <c r="M331" s="87"/>
      <c r="N331" s="87"/>
      <c r="O331" s="70"/>
      <c r="P331" s="70"/>
      <c r="Q331" s="70"/>
      <c r="R331" s="70"/>
      <c r="S331" s="70"/>
      <c r="T331" s="70"/>
      <c r="U331" s="70"/>
      <c r="V331" s="70"/>
    </row>
    <row r="332" spans="1:22" x14ac:dyDescent="0.3">
      <c r="A332" s="73">
        <v>10</v>
      </c>
      <c r="B332" s="85">
        <f>VLOOKUP(D323,$A$4:$V$36,2+$A332)</f>
        <v>430000</v>
      </c>
      <c r="C332" s="70">
        <f>VLOOKUP(D323,$X$4:$AS$36,2+$A332)</f>
        <v>345000</v>
      </c>
      <c r="D332" s="70"/>
      <c r="M332" s="87"/>
      <c r="N332" s="87"/>
      <c r="O332" s="70"/>
      <c r="P332" s="70"/>
      <c r="Q332" s="70"/>
      <c r="R332" s="70"/>
      <c r="S332" s="70"/>
      <c r="T332" s="70"/>
      <c r="U332" s="70"/>
      <c r="V332" s="70"/>
    </row>
    <row r="333" spans="1:22" x14ac:dyDescent="0.3">
      <c r="A333" s="73">
        <v>11</v>
      </c>
      <c r="B333" s="85">
        <f>VLOOKUP(D323,$A$4:$V$36,2+$A333)</f>
        <v>435000</v>
      </c>
      <c r="C333" s="70">
        <f>VLOOKUP(D323,$X$4:$AS$36,2+$A333)</f>
        <v>325000</v>
      </c>
      <c r="D333" s="71"/>
      <c r="M333" s="87"/>
      <c r="N333" s="87"/>
      <c r="O333" s="70"/>
      <c r="P333" s="70"/>
      <c r="Q333" s="70"/>
      <c r="R333" s="70"/>
      <c r="S333" s="70"/>
      <c r="T333" s="70"/>
      <c r="U333" s="70"/>
      <c r="V333" s="70"/>
    </row>
    <row r="334" spans="1:22" x14ac:dyDescent="0.3">
      <c r="A334" s="73">
        <v>12</v>
      </c>
      <c r="B334" s="85">
        <f>VLOOKUP(D323,$A$4:$V$36,2+$A334)</f>
        <v>445350</v>
      </c>
      <c r="C334" s="70">
        <f>VLOOKUP(D323,$X$4:$AS$36,2+$A334)</f>
        <v>361000</v>
      </c>
      <c r="D334" s="71"/>
      <c r="M334" s="87"/>
      <c r="N334" s="87"/>
      <c r="O334" s="70"/>
      <c r="P334" s="70"/>
      <c r="Q334" s="70"/>
      <c r="R334" s="70"/>
      <c r="S334" s="70"/>
      <c r="T334" s="70"/>
      <c r="U334" s="70"/>
      <c r="V334" s="70"/>
    </row>
    <row r="335" spans="1:22" x14ac:dyDescent="0.3">
      <c r="A335" s="73">
        <v>13</v>
      </c>
      <c r="B335" s="85">
        <f>VLOOKUP(D323,$A$4:$V$36,2+$A335)</f>
        <v>486750</v>
      </c>
      <c r="C335" s="70">
        <f>VLOOKUP(D323,$X$4:$AS$36,2+$A335)</f>
        <v>360000</v>
      </c>
      <c r="D335" s="71"/>
      <c r="M335" s="87"/>
      <c r="N335" s="87"/>
      <c r="O335" s="70"/>
      <c r="P335" s="70"/>
      <c r="Q335" s="70"/>
      <c r="R335" s="70"/>
      <c r="S335" s="70"/>
      <c r="T335" s="70"/>
      <c r="U335" s="70"/>
      <c r="V335" s="70"/>
    </row>
    <row r="336" spans="1:22" x14ac:dyDescent="0.3">
      <c r="A336" s="73">
        <v>14</v>
      </c>
      <c r="B336" s="85">
        <f>VLOOKUP(D323,$A$4:$V$36,2+$A336)</f>
        <v>590000</v>
      </c>
      <c r="C336" s="70">
        <f>VLOOKUP(D323,$X$4:$AS$36,2+$A336)</f>
        <v>427000</v>
      </c>
      <c r="D336" s="71"/>
      <c r="M336" s="87"/>
      <c r="N336" s="87"/>
      <c r="O336" s="70"/>
      <c r="P336" s="70"/>
      <c r="Q336" s="70"/>
      <c r="R336" s="70"/>
      <c r="S336" s="70"/>
      <c r="T336" s="70"/>
      <c r="U336" s="70"/>
      <c r="V336" s="70"/>
    </row>
    <row r="337" spans="1:22" x14ac:dyDescent="0.3">
      <c r="A337" s="73">
        <v>15</v>
      </c>
      <c r="B337" s="85">
        <f>VLOOKUP(D323,$A$4:$V$36,2+$A337)</f>
        <v>620000</v>
      </c>
      <c r="C337" s="70">
        <f>VLOOKUP(D323,$X$4:$AS$36,2+$A337)</f>
        <v>440000</v>
      </c>
      <c r="D337" s="71"/>
      <c r="M337" s="87"/>
      <c r="N337" s="87"/>
      <c r="O337" s="70"/>
      <c r="P337" s="70"/>
      <c r="Q337" s="70"/>
      <c r="R337" s="70"/>
      <c r="S337" s="70"/>
      <c r="T337" s="70"/>
      <c r="U337" s="70"/>
      <c r="V337" s="70"/>
    </row>
    <row r="338" spans="1:22" x14ac:dyDescent="0.3">
      <c r="A338" s="73">
        <v>16</v>
      </c>
      <c r="B338" s="85">
        <f>VLOOKUP(D323,$A$4:$V$36,2+$A338)</f>
        <v>655000</v>
      </c>
      <c r="C338" s="70">
        <f>VLOOKUP(D323,$X$4:$AS$36,2+$A338)</f>
        <v>480750</v>
      </c>
      <c r="D338" s="71"/>
      <c r="M338" s="87"/>
      <c r="N338" s="87"/>
      <c r="O338" s="70"/>
      <c r="P338" s="70"/>
      <c r="Q338" s="70"/>
      <c r="R338" s="70"/>
      <c r="S338" s="70"/>
      <c r="T338" s="70"/>
      <c r="U338" s="70"/>
      <c r="V338" s="70"/>
    </row>
    <row r="339" spans="1:22" x14ac:dyDescent="0.3">
      <c r="A339" s="73">
        <v>17</v>
      </c>
      <c r="B339" s="85">
        <f>VLOOKUP(D323,$A$4:$V$36,2+$A339)</f>
        <v>750000</v>
      </c>
      <c r="C339" s="70">
        <f>VLOOKUP(D323,$X$4:$AS$36,2+$A339)</f>
        <v>530000</v>
      </c>
      <c r="D339" s="71"/>
      <c r="M339" s="87"/>
      <c r="N339" s="87"/>
      <c r="O339" s="70"/>
      <c r="P339" s="70"/>
      <c r="Q339" s="70"/>
      <c r="R339" s="70"/>
      <c r="S339" s="70"/>
      <c r="T339" s="70"/>
      <c r="U339" s="70"/>
      <c r="V339" s="70"/>
    </row>
    <row r="340" spans="1:22" x14ac:dyDescent="0.3">
      <c r="A340" s="73">
        <v>18</v>
      </c>
      <c r="B340" s="85">
        <f>VLOOKUP(D323,$A$4:$V$36,2+$A340)</f>
        <v>737500</v>
      </c>
      <c r="C340" s="70">
        <f>VLOOKUP(D323,$X$4:$AS$36,2+$A340)</f>
        <v>530000</v>
      </c>
      <c r="D340" s="71"/>
      <c r="M340" s="87"/>
      <c r="N340" s="87"/>
      <c r="O340" s="70"/>
      <c r="P340" s="70"/>
      <c r="Q340" s="70"/>
      <c r="R340" s="70"/>
      <c r="S340" s="70"/>
      <c r="T340" s="70"/>
      <c r="U340" s="70"/>
      <c r="V340" s="70"/>
    </row>
    <row r="341" spans="1:22" x14ac:dyDescent="0.3">
      <c r="A341" s="73">
        <v>19</v>
      </c>
      <c r="B341" s="85">
        <f>VLOOKUP(D323,$A$4:$V$36,2+$A341)</f>
        <v>702002</v>
      </c>
      <c r="C341" s="70">
        <f>VLOOKUP(D323,$X$4:$AS$36,2+$A341)</f>
        <v>520000</v>
      </c>
      <c r="D341" s="71"/>
      <c r="M341" s="87"/>
      <c r="N341" s="87"/>
      <c r="O341" s="70"/>
      <c r="P341" s="70"/>
      <c r="Q341" s="70"/>
      <c r="R341" s="70"/>
      <c r="S341" s="70"/>
      <c r="T341" s="70"/>
      <c r="U341" s="70"/>
      <c r="V341" s="70"/>
    </row>
    <row r="342" spans="1:22" x14ac:dyDescent="0.3">
      <c r="A342" s="73">
        <v>20</v>
      </c>
      <c r="B342" s="85">
        <f>VLOOKUP(D323,$A$4:$V$36,2+$A342)</f>
        <v>695000</v>
      </c>
      <c r="C342" s="70">
        <f>VLOOKUP(D323,$X$4:$AS$36,2+$A342)</f>
        <v>535000</v>
      </c>
      <c r="D342" s="71"/>
      <c r="M342" s="87"/>
      <c r="N342" s="87"/>
      <c r="O342" s="70"/>
      <c r="P342" s="70"/>
      <c r="Q342" s="70"/>
      <c r="R342" s="70"/>
      <c r="S342" s="70"/>
      <c r="T342" s="70"/>
      <c r="U342" s="70"/>
      <c r="V342" s="70"/>
    </row>
    <row r="343" spans="1:22" x14ac:dyDescent="0.3">
      <c r="A343" s="73">
        <v>1</v>
      </c>
      <c r="B343" s="85">
        <f>VLOOKUP(D343,$A$4:$V$36,2+$A343)</f>
        <v>95000</v>
      </c>
      <c r="C343" s="70">
        <f>VLOOKUP(D343,$X$4:$AS$36,2+$A343)</f>
        <v>77000</v>
      </c>
      <c r="D343" s="172">
        <v>16</v>
      </c>
      <c r="M343" s="87"/>
      <c r="N343" s="87"/>
      <c r="O343" s="70"/>
      <c r="P343" s="70"/>
      <c r="Q343" s="70"/>
      <c r="R343" s="70"/>
      <c r="S343" s="70"/>
      <c r="T343" s="70"/>
      <c r="U343" s="70"/>
      <c r="V343" s="70"/>
    </row>
    <row r="344" spans="1:22" x14ac:dyDescent="0.3">
      <c r="A344" s="73">
        <v>2</v>
      </c>
      <c r="B344" s="85">
        <f>VLOOKUP(D343,$A$4:$V$36,2+$A344)</f>
        <v>100000</v>
      </c>
      <c r="C344" s="70">
        <f>VLOOKUP(D343,$X$4:$AS$36,2+$A344)</f>
        <v>69500</v>
      </c>
      <c r="D344" s="70"/>
      <c r="M344" s="87"/>
      <c r="N344" s="87"/>
      <c r="O344" s="70"/>
      <c r="P344" s="70"/>
      <c r="Q344" s="70"/>
      <c r="R344" s="70"/>
      <c r="S344" s="70"/>
      <c r="T344" s="70"/>
      <c r="U344" s="70"/>
      <c r="V344" s="70"/>
    </row>
    <row r="345" spans="1:22" x14ac:dyDescent="0.3">
      <c r="A345" s="73">
        <v>3</v>
      </c>
      <c r="B345" s="85">
        <f>VLOOKUP(D343,$A$4:$V$36,2+$A345)</f>
        <v>105000</v>
      </c>
      <c r="C345" s="70">
        <f>VLOOKUP(D343,$X$4:$AS$36,2+$A345)</f>
        <v>62000</v>
      </c>
      <c r="D345" s="70"/>
      <c r="M345" s="87"/>
      <c r="N345" s="87"/>
      <c r="O345" s="70"/>
      <c r="P345" s="70"/>
      <c r="Q345" s="70"/>
      <c r="R345" s="70"/>
      <c r="S345" s="70"/>
      <c r="T345" s="70"/>
      <c r="U345" s="70"/>
      <c r="V345" s="70"/>
    </row>
    <row r="346" spans="1:22" x14ac:dyDescent="0.3">
      <c r="A346" s="73">
        <v>4</v>
      </c>
      <c r="B346" s="85">
        <f>VLOOKUP(D343,$A$4:$V$36,2+$A346)</f>
        <v>125000</v>
      </c>
      <c r="C346" s="70">
        <f>VLOOKUP(D343,$X$4:$AS$36,2+$A346)</f>
        <v>69500</v>
      </c>
      <c r="D346" s="70"/>
      <c r="M346" s="87"/>
      <c r="N346" s="87"/>
      <c r="O346" s="70"/>
      <c r="P346" s="70"/>
      <c r="Q346" s="70"/>
      <c r="R346" s="70"/>
      <c r="S346" s="70"/>
      <c r="T346" s="70"/>
      <c r="U346" s="70"/>
      <c r="V346" s="70"/>
    </row>
    <row r="347" spans="1:22" x14ac:dyDescent="0.3">
      <c r="A347" s="73">
        <v>5</v>
      </c>
      <c r="B347" s="85">
        <f>VLOOKUP(D343,$A$4:$V$36,2+$A347)</f>
        <v>143750</v>
      </c>
      <c r="C347" s="70">
        <f>VLOOKUP(D343,$X$4:$AS$36,2+$A347)</f>
        <v>76000</v>
      </c>
      <c r="D347" s="70"/>
      <c r="M347" s="87"/>
      <c r="N347" s="87"/>
      <c r="O347" s="70"/>
      <c r="P347" s="70"/>
      <c r="Q347" s="70"/>
      <c r="R347" s="70"/>
      <c r="S347" s="70"/>
      <c r="T347" s="70"/>
      <c r="U347" s="70"/>
      <c r="V347" s="70"/>
    </row>
    <row r="348" spans="1:22" x14ac:dyDescent="0.3">
      <c r="A348" s="73">
        <v>6</v>
      </c>
      <c r="B348" s="85">
        <f>VLOOKUP(D343,$A$4:$V$36,2+$A348)</f>
        <v>170500</v>
      </c>
      <c r="C348" s="70">
        <f>VLOOKUP(D343,$X$4:$AS$36,2+$A348)</f>
        <v>110000</v>
      </c>
      <c r="D348" s="70"/>
      <c r="M348" s="87"/>
      <c r="N348" s="87"/>
      <c r="O348" s="70"/>
      <c r="P348" s="70"/>
      <c r="Q348" s="70"/>
      <c r="R348" s="70"/>
      <c r="S348" s="70"/>
      <c r="T348" s="70"/>
      <c r="U348" s="70"/>
      <c r="V348" s="70"/>
    </row>
    <row r="349" spans="1:22" x14ac:dyDescent="0.3">
      <c r="A349" s="73">
        <v>7</v>
      </c>
      <c r="B349" s="85">
        <f>VLOOKUP(D343,$A$4:$V$36,2+$A349)</f>
        <v>190000</v>
      </c>
      <c r="C349" s="70">
        <f>VLOOKUP(D343,$X$4:$AS$36,2+$A349)</f>
        <v>135000</v>
      </c>
      <c r="D349" s="70"/>
      <c r="M349" s="87"/>
      <c r="N349" s="87"/>
      <c r="O349" s="70"/>
      <c r="P349" s="70"/>
      <c r="Q349" s="70"/>
      <c r="R349" s="70"/>
      <c r="S349" s="70"/>
      <c r="T349" s="70"/>
      <c r="U349" s="70"/>
      <c r="V349" s="70"/>
    </row>
    <row r="350" spans="1:22" x14ac:dyDescent="0.3">
      <c r="A350" s="73">
        <v>8</v>
      </c>
      <c r="B350" s="85">
        <f>VLOOKUP(D343,$A$4:$V$36,2+$A350)</f>
        <v>239750</v>
      </c>
      <c r="C350" s="70">
        <f>VLOOKUP(D343,$X$4:$AS$36,2+$A350)</f>
        <v>175000</v>
      </c>
      <c r="D350" s="70"/>
      <c r="M350" s="87"/>
      <c r="N350" s="87"/>
      <c r="O350" s="70"/>
      <c r="P350" s="70"/>
      <c r="Q350" s="70"/>
      <c r="R350" s="70"/>
      <c r="S350" s="70"/>
      <c r="T350" s="70"/>
      <c r="U350" s="70"/>
      <c r="V350" s="70"/>
    </row>
    <row r="351" spans="1:22" x14ac:dyDescent="0.3">
      <c r="A351" s="73">
        <v>9</v>
      </c>
      <c r="B351" s="85">
        <f>VLOOKUP(D343,$A$4:$V$36,2+$A351)</f>
        <v>282000</v>
      </c>
      <c r="C351" s="70">
        <f>VLOOKUP(D343,$X$4:$AS$36,2+$A351)</f>
        <v>217500</v>
      </c>
      <c r="D351" s="70"/>
      <c r="M351" s="87"/>
      <c r="N351" s="87"/>
      <c r="O351" s="70"/>
      <c r="P351" s="70"/>
      <c r="Q351" s="70"/>
      <c r="R351" s="70"/>
      <c r="S351" s="70"/>
      <c r="T351" s="70"/>
      <c r="U351" s="70"/>
      <c r="V351" s="70"/>
    </row>
    <row r="352" spans="1:22" x14ac:dyDescent="0.3">
      <c r="A352" s="73">
        <v>10</v>
      </c>
      <c r="B352" s="85">
        <f>VLOOKUP(D343,$A$4:$V$36,2+$A352)</f>
        <v>315000</v>
      </c>
      <c r="C352" s="70">
        <f>VLOOKUP(D343,$X$4:$AS$36,2+$A352)</f>
        <v>227500</v>
      </c>
      <c r="D352" s="70"/>
      <c r="M352" s="87"/>
      <c r="N352" s="87"/>
      <c r="O352" s="70"/>
      <c r="P352" s="70"/>
      <c r="Q352" s="70"/>
      <c r="R352" s="70"/>
      <c r="S352" s="70"/>
      <c r="T352" s="70"/>
      <c r="U352" s="70"/>
      <c r="V352" s="70"/>
    </row>
    <row r="353" spans="1:22" x14ac:dyDescent="0.3">
      <c r="A353" s="73">
        <v>11</v>
      </c>
      <c r="B353" s="85">
        <f>VLOOKUP(D343,$A$4:$V$36,2+$A353)</f>
        <v>319000</v>
      </c>
      <c r="C353" s="70">
        <f>VLOOKUP(D343,$X$4:$AS$36,2+$A353)</f>
        <v>262500</v>
      </c>
      <c r="D353" s="71"/>
      <c r="M353" s="87"/>
      <c r="N353" s="87"/>
      <c r="O353" s="70"/>
      <c r="P353" s="70"/>
      <c r="Q353" s="70"/>
      <c r="R353" s="70"/>
      <c r="S353" s="70"/>
      <c r="T353" s="70"/>
      <c r="U353" s="70"/>
      <c r="V353" s="70"/>
    </row>
    <row r="354" spans="1:22" x14ac:dyDescent="0.3">
      <c r="A354" s="73">
        <v>12</v>
      </c>
      <c r="B354" s="85">
        <f>VLOOKUP(D343,$A$4:$V$36,2+$A354)</f>
        <v>327500</v>
      </c>
      <c r="C354" s="70">
        <f>VLOOKUP(D343,$X$4:$AS$36,2+$A354)</f>
        <v>229000</v>
      </c>
      <c r="D354" s="71"/>
      <c r="M354" s="87"/>
      <c r="N354" s="87"/>
      <c r="O354" s="70"/>
      <c r="P354" s="70"/>
      <c r="Q354" s="70"/>
      <c r="R354" s="70"/>
      <c r="S354" s="70"/>
      <c r="T354" s="70"/>
      <c r="U354" s="70"/>
      <c r="V354" s="70"/>
    </row>
    <row r="355" spans="1:22" x14ac:dyDescent="0.3">
      <c r="A355" s="73">
        <v>13</v>
      </c>
      <c r="B355" s="85">
        <f>VLOOKUP(D343,$A$4:$V$36,2+$A355)</f>
        <v>351000</v>
      </c>
      <c r="C355" s="70">
        <f>VLOOKUP(D343,$X$4:$AS$36,2+$A355)</f>
        <v>234000</v>
      </c>
      <c r="D355" s="71"/>
      <c r="M355" s="87"/>
      <c r="N355" s="87"/>
      <c r="O355" s="70"/>
      <c r="P355" s="70"/>
      <c r="Q355" s="70"/>
      <c r="R355" s="70"/>
      <c r="S355" s="70"/>
      <c r="T355" s="70"/>
      <c r="U355" s="70"/>
      <c r="V355" s="70"/>
    </row>
    <row r="356" spans="1:22" x14ac:dyDescent="0.3">
      <c r="A356" s="73">
        <v>14</v>
      </c>
      <c r="B356" s="85">
        <f>VLOOKUP(D343,$A$4:$V$36,2+$A356)</f>
        <v>430000</v>
      </c>
      <c r="C356" s="70">
        <f>VLOOKUP(D343,$X$4:$AS$36,2+$A356)</f>
        <v>310000</v>
      </c>
      <c r="D356" s="71"/>
      <c r="M356" s="87"/>
      <c r="N356" s="87"/>
      <c r="O356" s="70"/>
      <c r="P356" s="70"/>
      <c r="Q356" s="70"/>
      <c r="R356" s="70"/>
      <c r="S356" s="70"/>
      <c r="T356" s="70"/>
      <c r="U356" s="70"/>
      <c r="V356" s="70"/>
    </row>
    <row r="357" spans="1:22" x14ac:dyDescent="0.3">
      <c r="A357" s="73">
        <v>15</v>
      </c>
      <c r="B357" s="85">
        <f>VLOOKUP(D343,$A$4:$V$36,2+$A357)</f>
        <v>459225</v>
      </c>
      <c r="C357" s="70">
        <f>VLOOKUP(D343,$X$4:$AS$36,2+$A357)</f>
        <v>320000</v>
      </c>
      <c r="D357" s="71"/>
      <c r="M357" s="87"/>
      <c r="N357" s="87"/>
      <c r="O357" s="70"/>
      <c r="P357" s="70"/>
      <c r="Q357" s="70"/>
      <c r="R357" s="70"/>
      <c r="S357" s="70"/>
      <c r="T357" s="70"/>
      <c r="U357" s="70"/>
      <c r="V357" s="70"/>
    </row>
    <row r="358" spans="1:22" x14ac:dyDescent="0.3">
      <c r="A358" s="73">
        <v>16</v>
      </c>
      <c r="B358" s="85">
        <f>VLOOKUP(D343,$A$4:$V$36,2+$A358)</f>
        <v>500000</v>
      </c>
      <c r="C358" s="70">
        <f>VLOOKUP(D343,$X$4:$AS$36,2+$A358)</f>
        <v>372000</v>
      </c>
      <c r="D358" s="71"/>
      <c r="M358" s="87"/>
      <c r="N358" s="87"/>
      <c r="O358" s="70"/>
      <c r="P358" s="70"/>
      <c r="Q358" s="70"/>
      <c r="R358" s="70"/>
      <c r="S358" s="70"/>
      <c r="T358" s="70"/>
      <c r="U358" s="70"/>
      <c r="V358" s="70"/>
    </row>
    <row r="359" spans="1:22" x14ac:dyDescent="0.3">
      <c r="A359" s="73">
        <v>17</v>
      </c>
      <c r="B359" s="85">
        <f>VLOOKUP(D343,$A$4:$V$36,2+$A359)</f>
        <v>595000</v>
      </c>
      <c r="C359" s="70">
        <f>VLOOKUP(D343,$X$4:$AS$36,2+$A359)</f>
        <v>401500</v>
      </c>
      <c r="D359" s="71"/>
      <c r="M359" s="87"/>
      <c r="N359" s="87"/>
      <c r="O359" s="70"/>
      <c r="P359" s="70"/>
      <c r="Q359" s="70"/>
      <c r="R359" s="70"/>
      <c r="S359" s="70"/>
      <c r="T359" s="70"/>
      <c r="U359" s="70"/>
      <c r="V359" s="70"/>
    </row>
    <row r="360" spans="1:22" x14ac:dyDescent="0.3">
      <c r="A360" s="73">
        <v>18</v>
      </c>
      <c r="B360" s="85">
        <f>VLOOKUP(D343,$A$4:$V$36,2+$A360)</f>
        <v>570000</v>
      </c>
      <c r="C360" s="70">
        <f>VLOOKUP(D343,$X$4:$AS$36,2+$A360)</f>
        <v>392750</v>
      </c>
      <c r="D360" s="71"/>
      <c r="M360" s="87"/>
      <c r="N360" s="87"/>
      <c r="O360" s="70"/>
      <c r="P360" s="70"/>
      <c r="Q360" s="70"/>
      <c r="R360" s="70"/>
      <c r="S360" s="70"/>
      <c r="T360" s="70"/>
      <c r="U360" s="70"/>
      <c r="V360" s="70"/>
    </row>
    <row r="361" spans="1:22" x14ac:dyDescent="0.3">
      <c r="A361" s="73">
        <v>19</v>
      </c>
      <c r="B361" s="85">
        <f>VLOOKUP(D343,$A$4:$V$36,2+$A361)</f>
        <v>550000</v>
      </c>
      <c r="C361" s="70">
        <f>VLOOKUP(D343,$X$4:$AS$36,2+$A361)</f>
        <v>387500</v>
      </c>
      <c r="D361" s="71"/>
      <c r="M361" s="87"/>
      <c r="N361" s="87"/>
      <c r="O361" s="70"/>
      <c r="P361" s="70"/>
      <c r="Q361" s="70"/>
      <c r="R361" s="70"/>
      <c r="S361" s="70"/>
      <c r="T361" s="70"/>
      <c r="U361" s="70"/>
      <c r="V361" s="70"/>
    </row>
    <row r="362" spans="1:22" x14ac:dyDescent="0.3">
      <c r="A362" s="73">
        <v>20</v>
      </c>
      <c r="B362" s="85">
        <f>VLOOKUP(D343,$A$4:$V$36,2+$A362)</f>
        <v>540000</v>
      </c>
      <c r="C362" s="70">
        <f>VLOOKUP(D343,$X$4:$AS$36,2+$A362)</f>
        <v>328250</v>
      </c>
      <c r="D362" s="71"/>
      <c r="M362" s="87"/>
      <c r="N362" s="87"/>
      <c r="O362" s="70"/>
      <c r="P362" s="70"/>
      <c r="Q362" s="70"/>
      <c r="R362" s="70"/>
      <c r="S362" s="70"/>
      <c r="T362" s="70"/>
      <c r="U362" s="70"/>
      <c r="V362" s="70"/>
    </row>
    <row r="363" spans="1:22" x14ac:dyDescent="0.3">
      <c r="A363" s="73">
        <v>1</v>
      </c>
      <c r="B363" s="85">
        <f>VLOOKUP(D363,$A$4:$V$36,2+$A363)</f>
        <v>121250</v>
      </c>
      <c r="C363" s="70">
        <f>VLOOKUP(D363,$X$4:$AS$36,2+$A363)</f>
        <v>100000</v>
      </c>
      <c r="D363" s="172">
        <v>17</v>
      </c>
      <c r="M363" s="87"/>
      <c r="N363" s="87"/>
      <c r="O363" s="70"/>
      <c r="P363" s="70"/>
      <c r="Q363" s="70"/>
      <c r="R363" s="70"/>
      <c r="S363" s="70"/>
      <c r="T363" s="70"/>
      <c r="U363" s="70"/>
      <c r="V363" s="70"/>
    </row>
    <row r="364" spans="1:22" x14ac:dyDescent="0.3">
      <c r="A364" s="73">
        <v>2</v>
      </c>
      <c r="B364" s="85">
        <f>VLOOKUP(D363,$A$4:$V$36,2+$A364)</f>
        <v>119000</v>
      </c>
      <c r="C364" s="70">
        <f>VLOOKUP(D363,$X$4:$AS$36,2+$A364)</f>
        <v>95000</v>
      </c>
      <c r="D364" s="70"/>
      <c r="M364" s="87"/>
      <c r="N364" s="87"/>
      <c r="O364" s="70"/>
      <c r="P364" s="70"/>
      <c r="Q364" s="70"/>
      <c r="R364" s="70"/>
      <c r="S364" s="70"/>
      <c r="T364" s="70"/>
      <c r="U364" s="70"/>
      <c r="V364" s="70"/>
    </row>
    <row r="365" spans="1:22" x14ac:dyDescent="0.3">
      <c r="A365" s="73">
        <v>3</v>
      </c>
      <c r="B365" s="85">
        <f>VLOOKUP(D363,$A$4:$V$36,2+$A365)</f>
        <v>119950</v>
      </c>
      <c r="C365" s="70">
        <f>VLOOKUP(D363,$X$4:$AS$36,2+$A365)</f>
        <v>94575</v>
      </c>
      <c r="D365" s="70"/>
      <c r="M365" s="87"/>
      <c r="N365" s="87"/>
      <c r="O365" s="70"/>
      <c r="P365" s="70"/>
      <c r="Q365" s="70"/>
      <c r="R365" s="70"/>
      <c r="S365" s="70"/>
      <c r="T365" s="70"/>
      <c r="U365" s="70"/>
      <c r="V365" s="70"/>
    </row>
    <row r="366" spans="1:22" x14ac:dyDescent="0.3">
      <c r="A366" s="73">
        <v>4</v>
      </c>
      <c r="B366" s="85">
        <f>VLOOKUP(D363,$A$4:$V$36,2+$A366)</f>
        <v>127500</v>
      </c>
      <c r="C366" s="70">
        <f>VLOOKUP(D363,$X$4:$AS$36,2+$A366)</f>
        <v>100000</v>
      </c>
      <c r="D366" s="70"/>
      <c r="M366" s="87"/>
      <c r="N366" s="87"/>
      <c r="O366" s="70"/>
      <c r="P366" s="70"/>
      <c r="Q366" s="70"/>
      <c r="R366" s="70"/>
      <c r="S366" s="70"/>
      <c r="T366" s="70"/>
      <c r="U366" s="70"/>
      <c r="V366" s="70"/>
    </row>
    <row r="367" spans="1:22" x14ac:dyDescent="0.3">
      <c r="A367" s="73">
        <v>5</v>
      </c>
      <c r="B367" s="85">
        <f>VLOOKUP(D363,$A$4:$V$36,2+$A367)</f>
        <v>138000</v>
      </c>
      <c r="C367" s="70">
        <f>VLOOKUP(D363,$X$4:$AS$36,2+$A367)</f>
        <v>115500</v>
      </c>
      <c r="D367" s="70"/>
      <c r="M367" s="87"/>
      <c r="N367" s="87"/>
      <c r="O367" s="70"/>
      <c r="P367" s="70"/>
      <c r="Q367" s="70"/>
      <c r="R367" s="70"/>
      <c r="S367" s="70"/>
      <c r="T367" s="70"/>
      <c r="U367" s="70"/>
      <c r="V367" s="70"/>
    </row>
    <row r="368" spans="1:22" x14ac:dyDescent="0.3">
      <c r="A368" s="73">
        <v>6</v>
      </c>
      <c r="B368" s="85">
        <f>VLOOKUP(D363,$A$4:$V$36,2+$A368)</f>
        <v>155000</v>
      </c>
      <c r="C368" s="70">
        <f>VLOOKUP(D363,$X$4:$AS$36,2+$A368)</f>
        <v>125500</v>
      </c>
      <c r="D368" s="70"/>
      <c r="M368" s="87"/>
      <c r="N368" s="87"/>
      <c r="O368" s="70"/>
      <c r="P368" s="70"/>
      <c r="Q368" s="70"/>
      <c r="R368" s="70"/>
      <c r="S368" s="70"/>
      <c r="T368" s="70"/>
      <c r="U368" s="70"/>
      <c r="V368" s="70"/>
    </row>
    <row r="369" spans="1:22" x14ac:dyDescent="0.3">
      <c r="A369" s="73">
        <v>7</v>
      </c>
      <c r="B369" s="85">
        <f>VLOOKUP(D363,$A$4:$V$36,2+$A369)</f>
        <v>175000</v>
      </c>
      <c r="C369" s="70">
        <f>VLOOKUP(D363,$X$4:$AS$36,2+$A369)</f>
        <v>138000</v>
      </c>
      <c r="D369" s="70"/>
      <c r="M369" s="87"/>
      <c r="N369" s="87"/>
      <c r="O369" s="70"/>
      <c r="P369" s="70"/>
      <c r="Q369" s="70"/>
      <c r="R369" s="70"/>
      <c r="S369" s="70"/>
      <c r="T369" s="70"/>
      <c r="U369" s="70"/>
      <c r="V369" s="70"/>
    </row>
    <row r="370" spans="1:22" x14ac:dyDescent="0.3">
      <c r="A370" s="73">
        <v>8</v>
      </c>
      <c r="B370" s="85">
        <f>VLOOKUP(D363,$A$4:$V$36,2+$A370)</f>
        <v>202000</v>
      </c>
      <c r="C370" s="70">
        <f>VLOOKUP(D363,$X$4:$AS$36,2+$A370)</f>
        <v>160000</v>
      </c>
      <c r="D370" s="70"/>
      <c r="M370" s="87"/>
      <c r="N370" s="87"/>
      <c r="O370" s="70"/>
      <c r="P370" s="70"/>
      <c r="Q370" s="70"/>
      <c r="R370" s="70"/>
      <c r="S370" s="70"/>
      <c r="T370" s="70"/>
      <c r="U370" s="70"/>
      <c r="V370" s="70"/>
    </row>
    <row r="371" spans="1:22" x14ac:dyDescent="0.3">
      <c r="A371" s="73">
        <v>9</v>
      </c>
      <c r="B371" s="85">
        <f>VLOOKUP(D363,$A$4:$V$36,2+$A371)</f>
        <v>249725</v>
      </c>
      <c r="C371" s="70">
        <f>VLOOKUP(D363,$X$4:$AS$36,2+$A371)</f>
        <v>195000</v>
      </c>
      <c r="D371" s="70"/>
      <c r="M371" s="87"/>
      <c r="N371" s="87"/>
      <c r="O371" s="70"/>
      <c r="P371" s="70"/>
      <c r="Q371" s="70"/>
      <c r="R371" s="70"/>
      <c r="S371" s="70"/>
      <c r="T371" s="70"/>
      <c r="U371" s="70"/>
      <c r="V371" s="70"/>
    </row>
    <row r="372" spans="1:22" x14ac:dyDescent="0.3">
      <c r="A372" s="73">
        <v>10</v>
      </c>
      <c r="B372" s="85">
        <f>VLOOKUP(D363,$A$4:$V$36,2+$A372)</f>
        <v>280000</v>
      </c>
      <c r="C372" s="70">
        <f>VLOOKUP(D363,$X$4:$AS$36,2+$A372)</f>
        <v>227500</v>
      </c>
      <c r="D372" s="70"/>
      <c r="M372" s="87"/>
      <c r="N372" s="87"/>
      <c r="O372" s="70"/>
      <c r="P372" s="70"/>
      <c r="Q372" s="70"/>
      <c r="R372" s="70"/>
      <c r="S372" s="70"/>
      <c r="T372" s="70"/>
      <c r="U372" s="70"/>
      <c r="V372" s="70"/>
    </row>
    <row r="373" spans="1:22" x14ac:dyDescent="0.3">
      <c r="A373" s="73">
        <v>11</v>
      </c>
      <c r="B373" s="85">
        <f>VLOOKUP(D363,$A$4:$V$36,2+$A373)</f>
        <v>300000</v>
      </c>
      <c r="C373" s="70">
        <f>VLOOKUP(D363,$X$4:$AS$36,2+$A373)</f>
        <v>233000</v>
      </c>
      <c r="D373" s="71"/>
      <c r="M373" s="87"/>
      <c r="N373" s="87"/>
      <c r="O373" s="70"/>
      <c r="P373" s="70"/>
      <c r="Q373" s="70"/>
      <c r="R373" s="70"/>
      <c r="S373" s="70"/>
      <c r="T373" s="70"/>
      <c r="U373" s="70"/>
      <c r="V373" s="70"/>
    </row>
    <row r="374" spans="1:22" x14ac:dyDescent="0.3">
      <c r="A374" s="73">
        <v>12</v>
      </c>
      <c r="B374" s="85">
        <f>VLOOKUP(D363,$A$4:$V$36,2+$A374)</f>
        <v>312000</v>
      </c>
      <c r="C374" s="70">
        <f>VLOOKUP(D363,$X$4:$AS$36,2+$A374)</f>
        <v>242000</v>
      </c>
      <c r="D374" s="71"/>
      <c r="M374" s="87"/>
      <c r="N374" s="87"/>
      <c r="O374" s="70"/>
      <c r="P374" s="70"/>
      <c r="Q374" s="70"/>
      <c r="R374" s="70"/>
      <c r="S374" s="70"/>
      <c r="T374" s="70"/>
      <c r="U374" s="70"/>
      <c r="V374" s="70"/>
    </row>
    <row r="375" spans="1:22" x14ac:dyDescent="0.3">
      <c r="A375" s="73">
        <v>13</v>
      </c>
      <c r="B375" s="85">
        <f>VLOOKUP(D363,$A$4:$V$36,2+$A375)</f>
        <v>330000</v>
      </c>
      <c r="C375" s="70">
        <f>VLOOKUP(D363,$X$4:$AS$36,2+$A375)</f>
        <v>251000</v>
      </c>
      <c r="D375" s="71"/>
      <c r="M375" s="87"/>
      <c r="N375" s="87"/>
      <c r="O375" s="70"/>
      <c r="P375" s="70"/>
      <c r="Q375" s="70"/>
      <c r="R375" s="70"/>
      <c r="S375" s="70"/>
      <c r="T375" s="70"/>
      <c r="U375" s="70"/>
      <c r="V375" s="70"/>
    </row>
    <row r="376" spans="1:22" x14ac:dyDescent="0.3">
      <c r="A376" s="73">
        <v>14</v>
      </c>
      <c r="B376" s="85">
        <f>VLOOKUP(D363,$A$4:$V$36,2+$A376)</f>
        <v>375000</v>
      </c>
      <c r="C376" s="70">
        <f>VLOOKUP(D363,$X$4:$AS$36,2+$A376)</f>
        <v>278777</v>
      </c>
      <c r="D376" s="71"/>
      <c r="M376" s="87"/>
      <c r="N376" s="87"/>
      <c r="O376" s="70"/>
      <c r="P376" s="70"/>
      <c r="Q376" s="70"/>
      <c r="R376" s="70"/>
      <c r="S376" s="70"/>
      <c r="T376" s="70"/>
      <c r="U376" s="70"/>
      <c r="V376" s="70"/>
    </row>
    <row r="377" spans="1:22" x14ac:dyDescent="0.3">
      <c r="A377" s="73">
        <v>15</v>
      </c>
      <c r="B377" s="85">
        <f>VLOOKUP(D363,$A$4:$V$36,2+$A377)</f>
        <v>400000</v>
      </c>
      <c r="C377" s="70">
        <f>VLOOKUP(D363,$X$4:$AS$36,2+$A377)</f>
        <v>301000</v>
      </c>
      <c r="D377" s="71"/>
      <c r="M377" s="87"/>
      <c r="N377" s="87"/>
      <c r="O377" s="70"/>
      <c r="P377" s="70"/>
      <c r="Q377" s="70"/>
      <c r="R377" s="70"/>
      <c r="S377" s="70"/>
      <c r="T377" s="70"/>
      <c r="U377" s="70"/>
      <c r="V377" s="70"/>
    </row>
    <row r="378" spans="1:22" x14ac:dyDescent="0.3">
      <c r="A378" s="73">
        <v>16</v>
      </c>
      <c r="B378" s="85">
        <f>VLOOKUP(D363,$A$4:$V$36,2+$A378)</f>
        <v>430000</v>
      </c>
      <c r="C378" s="70">
        <f>VLOOKUP(D363,$X$4:$AS$36,2+$A378)</f>
        <v>337250</v>
      </c>
      <c r="D378" s="71"/>
      <c r="M378" s="87"/>
      <c r="N378" s="87"/>
      <c r="O378" s="70"/>
      <c r="P378" s="70"/>
      <c r="Q378" s="70"/>
      <c r="R378" s="70"/>
      <c r="S378" s="70"/>
      <c r="T378" s="70"/>
      <c r="U378" s="70"/>
      <c r="V378" s="70"/>
    </row>
    <row r="379" spans="1:22" x14ac:dyDescent="0.3">
      <c r="A379" s="73">
        <v>17</v>
      </c>
      <c r="B379" s="85">
        <f>VLOOKUP(D363,$A$4:$V$36,2+$A379)</f>
        <v>520000</v>
      </c>
      <c r="C379" s="70">
        <f>VLOOKUP(D363,$X$4:$AS$36,2+$A379)</f>
        <v>380250</v>
      </c>
      <c r="D379" s="71"/>
      <c r="M379" s="87"/>
      <c r="N379" s="87"/>
      <c r="O379" s="70"/>
      <c r="P379" s="70"/>
      <c r="Q379" s="70"/>
      <c r="R379" s="70"/>
      <c r="S379" s="70"/>
      <c r="T379" s="70"/>
      <c r="U379" s="70"/>
      <c r="V379" s="70"/>
    </row>
    <row r="380" spans="1:22" x14ac:dyDescent="0.3">
      <c r="A380" s="73">
        <v>18</v>
      </c>
      <c r="B380" s="85">
        <f>VLOOKUP(D363,$A$4:$V$36,2+$A380)</f>
        <v>490000</v>
      </c>
      <c r="C380" s="70">
        <f>VLOOKUP(D363,$X$4:$AS$36,2+$A380)</f>
        <v>380000</v>
      </c>
      <c r="D380" s="71"/>
      <c r="M380" s="87"/>
      <c r="N380" s="87"/>
      <c r="O380" s="70"/>
      <c r="P380" s="70"/>
      <c r="Q380" s="70"/>
      <c r="R380" s="70"/>
      <c r="S380" s="70"/>
      <c r="T380" s="70"/>
      <c r="U380" s="70"/>
      <c r="V380" s="70"/>
    </row>
    <row r="381" spans="1:22" x14ac:dyDescent="0.3">
      <c r="A381" s="73">
        <v>19</v>
      </c>
      <c r="B381" s="85">
        <f>VLOOKUP(D363,$A$4:$V$36,2+$A381)</f>
        <v>486000</v>
      </c>
      <c r="C381" s="70">
        <f>VLOOKUP(D363,$X$4:$AS$36,2+$A381)</f>
        <v>368000</v>
      </c>
      <c r="D381" s="71"/>
      <c r="M381" s="87"/>
      <c r="N381" s="87"/>
      <c r="O381" s="70"/>
      <c r="P381" s="70"/>
      <c r="Q381" s="70"/>
      <c r="R381" s="70"/>
      <c r="S381" s="70"/>
      <c r="T381" s="70"/>
      <c r="U381" s="70"/>
      <c r="V381" s="70"/>
    </row>
    <row r="382" spans="1:22" x14ac:dyDescent="0.3">
      <c r="A382" s="73">
        <v>20</v>
      </c>
      <c r="B382" s="85">
        <f>VLOOKUP(D363,$A$4:$V$36,2+$A382)</f>
        <v>470000</v>
      </c>
      <c r="C382" s="70">
        <f>VLOOKUP(D363,$X$4:$AS$36,2+$A382)</f>
        <v>367500</v>
      </c>
      <c r="D382" s="71"/>
      <c r="M382" s="87"/>
      <c r="N382" s="87"/>
      <c r="O382" s="70"/>
      <c r="P382" s="70"/>
      <c r="Q382" s="70"/>
      <c r="R382" s="70"/>
      <c r="S382" s="70"/>
      <c r="T382" s="70"/>
      <c r="U382" s="70"/>
      <c r="V382" s="70"/>
    </row>
    <row r="383" spans="1:22" x14ac:dyDescent="0.3">
      <c r="A383" s="73">
        <v>1</v>
      </c>
      <c r="B383" s="85">
        <f>VLOOKUP(D383,$A$4:$V$36,2+$A383)</f>
        <v>182000</v>
      </c>
      <c r="C383" s="70">
        <f>VLOOKUP(D383,$X$4:$AS$36,2+$A383)</f>
        <v>187000</v>
      </c>
      <c r="D383" s="172">
        <v>18</v>
      </c>
      <c r="M383" s="87"/>
      <c r="N383" s="87"/>
      <c r="O383" s="70"/>
      <c r="P383" s="70"/>
      <c r="Q383" s="70"/>
      <c r="R383" s="70"/>
      <c r="S383" s="70"/>
      <c r="T383" s="70"/>
      <c r="U383" s="70"/>
      <c r="V383" s="70"/>
    </row>
    <row r="384" spans="1:22" x14ac:dyDescent="0.3">
      <c r="A384" s="73">
        <v>2</v>
      </c>
      <c r="B384" s="85">
        <f>VLOOKUP(D383,$A$4:$V$36,2+$A384)</f>
        <v>177500</v>
      </c>
      <c r="C384" s="70">
        <f>VLOOKUP(D383,$X$4:$AS$36,2+$A384)</f>
        <v>203875</v>
      </c>
      <c r="D384" s="70"/>
      <c r="M384" s="87"/>
      <c r="N384" s="87"/>
      <c r="O384" s="70"/>
      <c r="P384" s="70"/>
      <c r="Q384" s="70"/>
      <c r="R384" s="70"/>
      <c r="S384" s="70"/>
      <c r="T384" s="70"/>
      <c r="U384" s="70"/>
      <c r="V384" s="70"/>
    </row>
    <row r="385" spans="1:22" x14ac:dyDescent="0.3">
      <c r="A385" s="73">
        <v>3</v>
      </c>
      <c r="B385" s="85">
        <f>VLOOKUP(D383,$A$4:$V$36,2+$A385)</f>
        <v>162750</v>
      </c>
      <c r="C385" s="70">
        <f>VLOOKUP(D383,$X$4:$AS$36,2+$A385)</f>
        <v>205000</v>
      </c>
      <c r="D385" s="70"/>
      <c r="M385" s="87"/>
      <c r="N385" s="87"/>
      <c r="O385" s="70"/>
      <c r="P385" s="70"/>
      <c r="Q385" s="70"/>
      <c r="R385" s="70"/>
      <c r="S385" s="70"/>
      <c r="T385" s="70"/>
      <c r="U385" s="70"/>
      <c r="V385" s="70"/>
    </row>
    <row r="386" spans="1:22" x14ac:dyDescent="0.3">
      <c r="A386" s="73">
        <v>4</v>
      </c>
      <c r="B386" s="85">
        <f>VLOOKUP(D383,$A$4:$V$36,2+$A386)</f>
        <v>196000</v>
      </c>
      <c r="C386" s="70">
        <f>VLOOKUP(D383,$X$4:$AS$36,2+$A386)</f>
        <v>190000</v>
      </c>
      <c r="D386" s="70"/>
      <c r="M386" s="87"/>
      <c r="N386" s="87"/>
      <c r="O386" s="70"/>
      <c r="P386" s="70"/>
      <c r="Q386" s="70"/>
      <c r="R386" s="70"/>
      <c r="S386" s="70"/>
      <c r="T386" s="70"/>
      <c r="U386" s="70"/>
      <c r="V386" s="70"/>
    </row>
    <row r="387" spans="1:22" x14ac:dyDescent="0.3">
      <c r="A387" s="73">
        <v>5</v>
      </c>
      <c r="B387" s="85">
        <f>VLOOKUP(D383,$A$4:$V$36,2+$A387)</f>
        <v>220000</v>
      </c>
      <c r="C387" s="70">
        <f>VLOOKUP(D383,$X$4:$AS$36,2+$A387)</f>
        <v>200000</v>
      </c>
      <c r="D387" s="70"/>
      <c r="M387" s="87"/>
      <c r="N387" s="87"/>
      <c r="O387" s="70"/>
      <c r="P387" s="70"/>
      <c r="Q387" s="70"/>
      <c r="R387" s="70"/>
      <c r="S387" s="70"/>
      <c r="T387" s="70"/>
      <c r="U387" s="70"/>
      <c r="V387" s="70"/>
    </row>
    <row r="388" spans="1:22" x14ac:dyDescent="0.3">
      <c r="A388" s="73">
        <v>6</v>
      </c>
      <c r="B388" s="85">
        <f>VLOOKUP(D383,$A$4:$V$36,2+$A388)</f>
        <v>265500</v>
      </c>
      <c r="C388" s="70">
        <f>VLOOKUP(D383,$X$4:$AS$36,2+$A388)</f>
        <v>232000</v>
      </c>
      <c r="D388" s="70"/>
      <c r="M388" s="87"/>
      <c r="N388" s="87"/>
      <c r="O388" s="70"/>
      <c r="P388" s="70"/>
      <c r="Q388" s="70"/>
      <c r="R388" s="70"/>
      <c r="S388" s="70"/>
      <c r="T388" s="70"/>
      <c r="U388" s="70"/>
      <c r="V388" s="70"/>
    </row>
    <row r="389" spans="1:22" x14ac:dyDescent="0.3">
      <c r="A389" s="73">
        <v>7</v>
      </c>
      <c r="B389" s="85">
        <f>VLOOKUP(D383,$A$4:$V$36,2+$A389)</f>
        <v>293875</v>
      </c>
      <c r="C389" s="70">
        <f>VLOOKUP(D383,$X$4:$AS$36,2+$A389)</f>
        <v>282300</v>
      </c>
      <c r="D389" s="70"/>
      <c r="M389" s="87"/>
      <c r="N389" s="87"/>
      <c r="O389" s="70"/>
      <c r="P389" s="70"/>
      <c r="Q389" s="70"/>
      <c r="R389" s="70"/>
      <c r="S389" s="70"/>
      <c r="T389" s="70"/>
      <c r="U389" s="70"/>
      <c r="V389" s="70"/>
    </row>
    <row r="390" spans="1:22" x14ac:dyDescent="0.3">
      <c r="A390" s="73">
        <v>8</v>
      </c>
      <c r="B390" s="85">
        <f>VLOOKUP(D383,$A$4:$V$36,2+$A390)</f>
        <v>341500</v>
      </c>
      <c r="C390" s="70">
        <f>VLOOKUP(D383,$X$4:$AS$36,2+$A390)</f>
        <v>323000</v>
      </c>
      <c r="D390" s="70"/>
      <c r="M390" s="87"/>
      <c r="N390" s="87"/>
      <c r="O390" s="70"/>
      <c r="P390" s="70"/>
      <c r="Q390" s="70"/>
      <c r="R390" s="70"/>
      <c r="S390" s="70"/>
      <c r="T390" s="70"/>
      <c r="U390" s="70"/>
      <c r="V390" s="70"/>
    </row>
    <row r="391" spans="1:22" x14ac:dyDescent="0.3">
      <c r="A391" s="73">
        <v>9</v>
      </c>
      <c r="B391" s="85">
        <f>VLOOKUP(D383,$A$4:$V$36,2+$A391)</f>
        <v>390000</v>
      </c>
      <c r="C391" s="70">
        <f>VLOOKUP(D383,$X$4:$AS$36,2+$A391)</f>
        <v>346000</v>
      </c>
      <c r="D391" s="70"/>
      <c r="M391" s="87"/>
      <c r="N391" s="87"/>
      <c r="O391" s="70"/>
      <c r="P391" s="70"/>
      <c r="Q391" s="70"/>
      <c r="R391" s="70"/>
      <c r="S391" s="70"/>
      <c r="T391" s="70"/>
      <c r="U391" s="70"/>
      <c r="V391" s="70"/>
    </row>
    <row r="392" spans="1:22" x14ac:dyDescent="0.3">
      <c r="A392" s="73">
        <v>10</v>
      </c>
      <c r="B392" s="85">
        <f>VLOOKUP(D383,$A$4:$V$36,2+$A392)</f>
        <v>412000</v>
      </c>
      <c r="C392" s="70">
        <f>VLOOKUP(D383,$X$4:$AS$36,2+$A392)</f>
        <v>340000</v>
      </c>
      <c r="D392" s="70"/>
      <c r="M392" s="87"/>
      <c r="N392" s="87"/>
      <c r="O392" s="70"/>
      <c r="P392" s="70"/>
      <c r="Q392" s="70"/>
      <c r="R392" s="70"/>
      <c r="S392" s="70"/>
      <c r="T392" s="70"/>
      <c r="U392" s="70"/>
      <c r="V392" s="70"/>
    </row>
    <row r="393" spans="1:22" x14ac:dyDescent="0.3">
      <c r="A393" s="73">
        <v>11</v>
      </c>
      <c r="B393" s="85">
        <f>VLOOKUP(D383,$A$4:$V$36,2+$A393)</f>
        <v>450000</v>
      </c>
      <c r="C393" s="70">
        <f>VLOOKUP(D383,$X$4:$AS$36,2+$A393)</f>
        <v>320000</v>
      </c>
      <c r="D393" s="71"/>
      <c r="M393" s="87"/>
      <c r="N393" s="87"/>
      <c r="O393" s="70"/>
      <c r="P393" s="70"/>
      <c r="Q393" s="70"/>
      <c r="R393" s="70"/>
      <c r="S393" s="70"/>
      <c r="T393" s="70"/>
      <c r="U393" s="70"/>
      <c r="V393" s="70"/>
    </row>
    <row r="394" spans="1:22" x14ac:dyDescent="0.3">
      <c r="A394" s="73">
        <v>12</v>
      </c>
      <c r="B394" s="85">
        <f>VLOOKUP(D383,$A$4:$V$36,2+$A394)</f>
        <v>450000</v>
      </c>
      <c r="C394" s="70">
        <f>VLOOKUP(D383,$X$4:$AS$36,2+$A394)</f>
        <v>322817</v>
      </c>
      <c r="D394" s="71"/>
      <c r="M394" s="87"/>
      <c r="N394" s="87"/>
      <c r="O394" s="70"/>
      <c r="P394" s="70"/>
      <c r="Q394" s="70"/>
      <c r="R394" s="70"/>
      <c r="S394" s="70"/>
      <c r="T394" s="70"/>
      <c r="U394" s="70"/>
      <c r="V394" s="70"/>
    </row>
    <row r="395" spans="1:22" x14ac:dyDescent="0.3">
      <c r="A395" s="73">
        <v>13</v>
      </c>
      <c r="B395" s="85">
        <f>VLOOKUP(D383,$A$4:$V$36,2+$A395)</f>
        <v>526250</v>
      </c>
      <c r="C395" s="70">
        <f>VLOOKUP(D383,$X$4:$AS$36,2+$A395)</f>
        <v>353000</v>
      </c>
      <c r="D395" s="71"/>
      <c r="M395" s="87"/>
      <c r="N395" s="87"/>
      <c r="O395" s="70"/>
      <c r="P395" s="70"/>
      <c r="Q395" s="70"/>
      <c r="R395" s="70"/>
      <c r="S395" s="70"/>
      <c r="T395" s="70"/>
      <c r="U395" s="70"/>
      <c r="V395" s="70"/>
    </row>
    <row r="396" spans="1:22" x14ac:dyDescent="0.3">
      <c r="A396" s="73">
        <v>14</v>
      </c>
      <c r="B396" s="85">
        <f>VLOOKUP(D383,$A$4:$V$36,2+$A396)</f>
        <v>635000</v>
      </c>
      <c r="C396" s="70">
        <f>VLOOKUP(D383,$X$4:$AS$36,2+$A396)</f>
        <v>391000</v>
      </c>
      <c r="D396" s="71"/>
      <c r="M396" s="87"/>
      <c r="N396" s="87"/>
      <c r="O396" s="70"/>
      <c r="P396" s="70"/>
      <c r="Q396" s="70"/>
      <c r="R396" s="70"/>
      <c r="S396" s="70"/>
      <c r="T396" s="70"/>
      <c r="U396" s="70"/>
      <c r="V396" s="70"/>
    </row>
    <row r="397" spans="1:22" x14ac:dyDescent="0.3">
      <c r="A397" s="73">
        <v>15</v>
      </c>
      <c r="B397" s="85">
        <f>VLOOKUP(D383,$A$4:$V$36,2+$A397)</f>
        <v>601250</v>
      </c>
      <c r="C397" s="70">
        <f>VLOOKUP(D383,$X$4:$AS$36,2+$A397)</f>
        <v>409000</v>
      </c>
      <c r="D397" s="71"/>
      <c r="M397" s="87"/>
      <c r="N397" s="87"/>
      <c r="O397" s="70"/>
      <c r="P397" s="70"/>
      <c r="Q397" s="70"/>
      <c r="R397" s="70"/>
      <c r="S397" s="70"/>
      <c r="T397" s="70"/>
      <c r="U397" s="70"/>
      <c r="V397" s="70"/>
    </row>
    <row r="398" spans="1:22" x14ac:dyDescent="0.3">
      <c r="A398" s="73">
        <v>16</v>
      </c>
      <c r="B398" s="85">
        <f>VLOOKUP(D383,$A$4:$V$36,2+$A398)</f>
        <v>647500</v>
      </c>
      <c r="C398" s="70">
        <f>VLOOKUP(D383,$X$4:$AS$36,2+$A398)</f>
        <v>425000</v>
      </c>
      <c r="D398" s="71"/>
      <c r="M398" s="87"/>
      <c r="N398" s="87"/>
      <c r="O398" s="70"/>
      <c r="P398" s="70"/>
      <c r="Q398" s="70"/>
      <c r="R398" s="70"/>
      <c r="S398" s="70"/>
      <c r="T398" s="70"/>
      <c r="U398" s="70"/>
      <c r="V398" s="70"/>
    </row>
    <row r="399" spans="1:22" x14ac:dyDescent="0.3">
      <c r="A399" s="73">
        <v>17</v>
      </c>
      <c r="B399" s="85">
        <f>VLOOKUP(D383,$A$4:$V$36,2+$A399)</f>
        <v>780000</v>
      </c>
      <c r="C399" s="70">
        <f>VLOOKUP(D383,$X$4:$AS$36,2+$A399)</f>
        <v>482000</v>
      </c>
      <c r="D399" s="71"/>
      <c r="M399" s="87"/>
      <c r="N399" s="87"/>
      <c r="O399" s="70"/>
      <c r="P399" s="70"/>
      <c r="Q399" s="70"/>
      <c r="R399" s="70"/>
      <c r="S399" s="70"/>
      <c r="T399" s="70"/>
      <c r="U399" s="70"/>
      <c r="V399" s="70"/>
    </row>
    <row r="400" spans="1:22" x14ac:dyDescent="0.3">
      <c r="A400" s="73">
        <v>18</v>
      </c>
      <c r="B400" s="85">
        <f>VLOOKUP(D383,$A$4:$V$36,2+$A400)</f>
        <v>724999</v>
      </c>
      <c r="C400" s="70">
        <f>VLOOKUP(D383,$X$4:$AS$36,2+$A400)</f>
        <v>471000</v>
      </c>
      <c r="D400" s="71"/>
      <c r="M400" s="87"/>
      <c r="N400" s="87"/>
      <c r="O400" s="70"/>
      <c r="P400" s="70"/>
      <c r="Q400" s="70"/>
      <c r="R400" s="70"/>
      <c r="S400" s="70"/>
      <c r="T400" s="70"/>
      <c r="U400" s="70"/>
      <c r="V400" s="70"/>
    </row>
    <row r="401" spans="1:22" x14ac:dyDescent="0.3">
      <c r="A401" s="73">
        <v>19</v>
      </c>
      <c r="B401" s="85">
        <f>VLOOKUP(D383,$A$4:$V$36,2+$A401)</f>
        <v>707000</v>
      </c>
      <c r="C401" s="70">
        <f>VLOOKUP(D383,$X$4:$AS$36,2+$A401)</f>
        <v>488000</v>
      </c>
      <c r="D401" s="71"/>
      <c r="M401" s="87"/>
      <c r="N401" s="87"/>
      <c r="O401" s="70"/>
      <c r="P401" s="70"/>
      <c r="Q401" s="70"/>
      <c r="R401" s="70"/>
      <c r="S401" s="70"/>
      <c r="T401" s="70"/>
      <c r="U401" s="70"/>
      <c r="V401" s="70"/>
    </row>
    <row r="402" spans="1:22" x14ac:dyDescent="0.3">
      <c r="A402" s="73">
        <v>20</v>
      </c>
      <c r="B402" s="85">
        <f>VLOOKUP(D383,$A$4:$V$36,2+$A402)</f>
        <v>623000</v>
      </c>
      <c r="C402" s="70">
        <f>VLOOKUP(D383,$X$4:$AS$36,2+$A402)</f>
        <v>480000</v>
      </c>
      <c r="D402" s="71"/>
      <c r="M402" s="87"/>
      <c r="N402" s="87"/>
      <c r="O402" s="70"/>
      <c r="P402" s="70"/>
      <c r="Q402" s="70"/>
      <c r="R402" s="70"/>
      <c r="S402" s="70"/>
      <c r="T402" s="70"/>
      <c r="U402" s="70"/>
      <c r="V402" s="70"/>
    </row>
    <row r="403" spans="1:22" x14ac:dyDescent="0.3">
      <c r="A403" s="73">
        <v>1</v>
      </c>
      <c r="B403" s="85">
        <f>VLOOKUP(D403,$A$4:$V$36,2+$A403)</f>
        <v>89000</v>
      </c>
      <c r="C403" s="70">
        <f>VLOOKUP(D403,$X$4:$AS$36,2+$A403)</f>
        <v>79000</v>
      </c>
      <c r="D403" s="172">
        <v>19</v>
      </c>
      <c r="M403" s="87"/>
      <c r="N403" s="87"/>
      <c r="O403" s="70"/>
      <c r="P403" s="70"/>
      <c r="Q403" s="70"/>
      <c r="R403" s="70"/>
      <c r="S403" s="70"/>
      <c r="T403" s="70"/>
      <c r="U403" s="70"/>
      <c r="V403" s="70"/>
    </row>
    <row r="404" spans="1:22" x14ac:dyDescent="0.3">
      <c r="A404" s="73">
        <v>2</v>
      </c>
      <c r="B404" s="85">
        <f>VLOOKUP(D403,$A$4:$V$36,2+$A404)</f>
        <v>88000</v>
      </c>
      <c r="C404" s="70">
        <f>VLOOKUP(D403,$X$4:$AS$36,2+$A404)</f>
        <v>68000</v>
      </c>
      <c r="D404" s="70"/>
      <c r="M404" s="87"/>
      <c r="N404" s="87"/>
      <c r="O404" s="70"/>
      <c r="P404" s="70"/>
      <c r="Q404" s="70"/>
      <c r="R404" s="70"/>
      <c r="S404" s="70"/>
      <c r="T404" s="70"/>
      <c r="U404" s="70"/>
      <c r="V404" s="70"/>
    </row>
    <row r="405" spans="1:22" x14ac:dyDescent="0.3">
      <c r="A405" s="73">
        <v>3</v>
      </c>
      <c r="B405" s="85">
        <f>VLOOKUP(D403,$A$4:$V$36,2+$A405)</f>
        <v>85500</v>
      </c>
      <c r="C405" s="70">
        <f>VLOOKUP(D403,$X$4:$AS$36,2+$A405)</f>
        <v>69000</v>
      </c>
      <c r="D405" s="70"/>
      <c r="M405" s="87"/>
      <c r="N405" s="87"/>
      <c r="O405" s="70"/>
      <c r="P405" s="70"/>
      <c r="Q405" s="70"/>
      <c r="R405" s="70"/>
      <c r="S405" s="70"/>
      <c r="T405" s="70"/>
      <c r="U405" s="70"/>
      <c r="V405" s="70"/>
    </row>
    <row r="406" spans="1:22" x14ac:dyDescent="0.3">
      <c r="A406" s="73">
        <v>4</v>
      </c>
      <c r="B406" s="85">
        <f>VLOOKUP(D403,$A$4:$V$36,2+$A406)</f>
        <v>88500</v>
      </c>
      <c r="C406" s="70">
        <f>VLOOKUP(D403,$X$4:$AS$36,2+$A406)</f>
        <v>68000</v>
      </c>
      <c r="D406" s="70"/>
      <c r="M406" s="87"/>
      <c r="N406" s="87"/>
      <c r="O406" s="70"/>
      <c r="P406" s="70"/>
      <c r="Q406" s="70"/>
      <c r="R406" s="70"/>
      <c r="S406" s="70"/>
      <c r="T406" s="70"/>
      <c r="U406" s="70"/>
      <c r="V406" s="70"/>
    </row>
    <row r="407" spans="1:22" x14ac:dyDescent="0.3">
      <c r="A407" s="73">
        <v>5</v>
      </c>
      <c r="B407" s="85">
        <f>VLOOKUP(D403,$A$4:$V$36,2+$A407)</f>
        <v>93475</v>
      </c>
      <c r="C407" s="70">
        <f>VLOOKUP(D403,$X$4:$AS$36,2+$A407)</f>
        <v>77250</v>
      </c>
      <c r="D407" s="70"/>
      <c r="M407" s="87"/>
      <c r="N407" s="87"/>
      <c r="O407" s="70"/>
      <c r="P407" s="70"/>
      <c r="Q407" s="70"/>
      <c r="R407" s="70"/>
      <c r="S407" s="70"/>
      <c r="T407" s="70"/>
      <c r="U407" s="70"/>
      <c r="V407" s="70"/>
    </row>
    <row r="408" spans="1:22" x14ac:dyDescent="0.3">
      <c r="A408" s="73">
        <v>6</v>
      </c>
      <c r="B408" s="85">
        <f>VLOOKUP(D403,$A$4:$V$36,2+$A408)</f>
        <v>120000</v>
      </c>
      <c r="C408" s="70">
        <f>VLOOKUP(D403,$X$4:$AS$36,2+$A408)</f>
        <v>80000</v>
      </c>
      <c r="D408" s="70"/>
      <c r="M408" s="87"/>
      <c r="N408" s="87"/>
      <c r="O408" s="70"/>
      <c r="P408" s="70"/>
      <c r="Q408" s="70"/>
      <c r="R408" s="70"/>
      <c r="S408" s="70"/>
      <c r="T408" s="70"/>
      <c r="U408" s="70"/>
      <c r="V408" s="70"/>
    </row>
    <row r="409" spans="1:22" x14ac:dyDescent="0.3">
      <c r="A409" s="73">
        <v>7</v>
      </c>
      <c r="B409" s="85">
        <f>VLOOKUP(D403,$A$4:$V$36,2+$A409)</f>
        <v>128000</v>
      </c>
      <c r="C409" s="70">
        <f>VLOOKUP(D403,$X$4:$AS$36,2+$A409)</f>
        <v>90000</v>
      </c>
      <c r="D409" s="70"/>
      <c r="M409" s="87"/>
      <c r="N409" s="87"/>
      <c r="O409" s="70"/>
      <c r="P409" s="70"/>
      <c r="Q409" s="70"/>
      <c r="R409" s="70"/>
      <c r="S409" s="70"/>
      <c r="T409" s="70"/>
      <c r="U409" s="70"/>
      <c r="V409" s="70"/>
    </row>
    <row r="410" spans="1:22" x14ac:dyDescent="0.3">
      <c r="A410" s="73">
        <v>8</v>
      </c>
      <c r="B410" s="85">
        <f>VLOOKUP(D403,$A$4:$V$36,2+$A410)</f>
        <v>144500</v>
      </c>
      <c r="C410" s="70">
        <f>VLOOKUP(D403,$X$4:$AS$36,2+$A410)</f>
        <v>96000</v>
      </c>
      <c r="D410" s="70"/>
      <c r="M410" s="87"/>
      <c r="N410" s="87"/>
      <c r="O410" s="70"/>
      <c r="P410" s="70"/>
      <c r="Q410" s="70"/>
      <c r="R410" s="70"/>
      <c r="S410" s="70"/>
      <c r="T410" s="70"/>
      <c r="U410" s="70"/>
      <c r="V410" s="70"/>
    </row>
    <row r="411" spans="1:22" x14ac:dyDescent="0.3">
      <c r="A411" s="73">
        <v>9</v>
      </c>
      <c r="B411" s="85">
        <f>VLOOKUP(D403,$A$4:$V$36,2+$A411)</f>
        <v>180000</v>
      </c>
      <c r="C411" s="70">
        <f>VLOOKUP(D403,$X$4:$AS$36,2+$A411)</f>
        <v>122200</v>
      </c>
      <c r="D411" s="70"/>
      <c r="M411" s="87"/>
      <c r="N411" s="87"/>
      <c r="O411" s="70"/>
      <c r="P411" s="70"/>
      <c r="Q411" s="70"/>
      <c r="R411" s="70"/>
      <c r="S411" s="70"/>
      <c r="T411" s="70"/>
      <c r="U411" s="70"/>
      <c r="V411" s="70"/>
    </row>
    <row r="412" spans="1:22" x14ac:dyDescent="0.3">
      <c r="A412" s="73">
        <v>10</v>
      </c>
      <c r="B412" s="85">
        <f>VLOOKUP(D403,$A$4:$V$36,2+$A412)</f>
        <v>215000</v>
      </c>
      <c r="C412" s="70">
        <f>VLOOKUP(D403,$X$4:$AS$36,2+$A412)</f>
        <v>176000</v>
      </c>
      <c r="D412" s="70"/>
      <c r="M412" s="87"/>
      <c r="N412" s="87"/>
      <c r="O412" s="70"/>
      <c r="P412" s="70"/>
      <c r="Q412" s="70"/>
      <c r="R412" s="70"/>
      <c r="S412" s="70"/>
      <c r="T412" s="70"/>
      <c r="U412" s="70"/>
      <c r="V412" s="70"/>
    </row>
    <row r="413" spans="1:22" x14ac:dyDescent="0.3">
      <c r="A413" s="73">
        <v>11</v>
      </c>
      <c r="B413" s="85">
        <f>VLOOKUP(D403,$A$4:$V$36,2+$A413)</f>
        <v>241000</v>
      </c>
      <c r="C413" s="70">
        <f>VLOOKUP(D403,$X$4:$AS$36,2+$A413)</f>
        <v>220000</v>
      </c>
      <c r="D413" s="71"/>
      <c r="M413" s="87"/>
      <c r="N413" s="87"/>
      <c r="O413" s="70"/>
      <c r="P413" s="70"/>
      <c r="Q413" s="70"/>
      <c r="R413" s="70"/>
      <c r="S413" s="70"/>
      <c r="T413" s="70"/>
      <c r="U413" s="70"/>
      <c r="V413" s="70"/>
    </row>
    <row r="414" spans="1:22" x14ac:dyDescent="0.3">
      <c r="A414" s="73">
        <v>12</v>
      </c>
      <c r="B414" s="85">
        <f>VLOOKUP(D403,$A$4:$V$36,2+$A414)</f>
        <v>250000</v>
      </c>
      <c r="C414" s="70">
        <f>VLOOKUP(D403,$X$4:$AS$36,2+$A414)</f>
        <v>179000</v>
      </c>
      <c r="D414" s="71"/>
      <c r="M414" s="87"/>
      <c r="N414" s="87"/>
      <c r="O414" s="70"/>
      <c r="P414" s="70"/>
      <c r="Q414" s="70"/>
      <c r="R414" s="70"/>
      <c r="S414" s="70"/>
      <c r="T414" s="70"/>
      <c r="U414" s="70"/>
      <c r="V414" s="70"/>
    </row>
    <row r="415" spans="1:22" x14ac:dyDescent="0.3">
      <c r="A415" s="73">
        <v>13</v>
      </c>
      <c r="B415" s="85">
        <f>VLOOKUP(D403,$A$4:$V$36,2+$A415)</f>
        <v>255000</v>
      </c>
      <c r="C415" s="70">
        <f>VLOOKUP(D403,$X$4:$AS$36,2+$A415)</f>
        <v>210000</v>
      </c>
      <c r="D415" s="71"/>
      <c r="M415" s="87"/>
      <c r="N415" s="87"/>
      <c r="O415" s="70"/>
      <c r="P415" s="70"/>
      <c r="Q415" s="70"/>
      <c r="R415" s="70"/>
      <c r="S415" s="70"/>
      <c r="T415" s="70"/>
      <c r="U415" s="70"/>
      <c r="V415" s="70"/>
    </row>
    <row r="416" spans="1:22" x14ac:dyDescent="0.3">
      <c r="A416" s="73">
        <v>14</v>
      </c>
      <c r="B416" s="85">
        <f>VLOOKUP(D403,$A$4:$V$36,2+$A416)</f>
        <v>263500</v>
      </c>
      <c r="C416" s="70">
        <f>VLOOKUP(D403,$X$4:$AS$36,2+$A416)</f>
        <v>215000</v>
      </c>
      <c r="D416" s="71"/>
      <c r="M416" s="87"/>
      <c r="N416" s="87"/>
      <c r="O416" s="70"/>
      <c r="P416" s="70"/>
      <c r="Q416" s="70"/>
      <c r="R416" s="70"/>
      <c r="S416" s="70"/>
      <c r="T416" s="70"/>
      <c r="U416" s="70"/>
      <c r="V416" s="70"/>
    </row>
    <row r="417" spans="1:22" x14ac:dyDescent="0.3">
      <c r="A417" s="73">
        <v>15</v>
      </c>
      <c r="B417" s="85">
        <f>VLOOKUP(D403,$A$4:$V$36,2+$A417)</f>
        <v>284000</v>
      </c>
      <c r="C417" s="70">
        <f>VLOOKUP(D403,$X$4:$AS$36,2+$A417)</f>
        <v>225000</v>
      </c>
      <c r="D417" s="71"/>
      <c r="M417" s="87"/>
      <c r="N417" s="87"/>
      <c r="O417" s="70"/>
      <c r="P417" s="70"/>
      <c r="Q417" s="70"/>
      <c r="R417" s="70"/>
      <c r="S417" s="70"/>
      <c r="T417" s="70"/>
      <c r="U417" s="70"/>
      <c r="V417" s="70"/>
    </row>
    <row r="418" spans="1:22" x14ac:dyDescent="0.3">
      <c r="A418" s="73">
        <v>16</v>
      </c>
      <c r="B418" s="85">
        <f>VLOOKUP(D403,$A$4:$V$36,2+$A418)</f>
        <v>305000</v>
      </c>
      <c r="C418" s="70">
        <f>VLOOKUP(D403,$X$4:$AS$36,2+$A418)</f>
        <v>249000</v>
      </c>
      <c r="D418" s="71"/>
      <c r="M418" s="87"/>
      <c r="N418" s="87"/>
      <c r="O418" s="70"/>
      <c r="P418" s="70"/>
      <c r="Q418" s="70"/>
      <c r="R418" s="70"/>
      <c r="S418" s="70"/>
      <c r="T418" s="70"/>
      <c r="U418" s="70"/>
      <c r="V418" s="70"/>
    </row>
    <row r="419" spans="1:22" x14ac:dyDescent="0.3">
      <c r="A419" s="73">
        <v>17</v>
      </c>
      <c r="B419" s="85">
        <f>VLOOKUP(D403,$A$4:$V$36,2+$A419)</f>
        <v>335000</v>
      </c>
      <c r="C419" s="70">
        <f>VLOOKUP(D403,$X$4:$AS$36,2+$A419)</f>
        <v>259375</v>
      </c>
      <c r="D419" s="71"/>
      <c r="M419" s="87"/>
      <c r="N419" s="87"/>
      <c r="O419" s="70"/>
      <c r="P419" s="70"/>
      <c r="Q419" s="70"/>
      <c r="R419" s="70"/>
      <c r="S419" s="70"/>
      <c r="T419" s="70"/>
      <c r="U419" s="70"/>
      <c r="V419" s="70"/>
    </row>
    <row r="420" spans="1:22" x14ac:dyDescent="0.3">
      <c r="A420" s="73">
        <v>18</v>
      </c>
      <c r="B420" s="85">
        <f>VLOOKUP(D403,$A$4:$V$36,2+$A420)</f>
        <v>355000</v>
      </c>
      <c r="C420" s="70">
        <f>VLOOKUP(D403,$X$4:$AS$36,2+$A420)</f>
        <v>267500</v>
      </c>
      <c r="D420" s="71"/>
      <c r="M420" s="87"/>
      <c r="N420" s="87"/>
      <c r="O420" s="70"/>
      <c r="P420" s="70"/>
      <c r="Q420" s="70"/>
      <c r="R420" s="70"/>
      <c r="S420" s="70"/>
      <c r="T420" s="70"/>
      <c r="U420" s="70"/>
      <c r="V420" s="70"/>
    </row>
    <row r="421" spans="1:22" x14ac:dyDescent="0.3">
      <c r="A421" s="73">
        <v>19</v>
      </c>
      <c r="B421" s="85">
        <f>VLOOKUP(D403,$A$4:$V$36,2+$A421)</f>
        <v>353000</v>
      </c>
      <c r="C421" s="70">
        <f>VLOOKUP(D403,$X$4:$AS$36,2+$A421)</f>
        <v>270000</v>
      </c>
      <c r="D421" s="71"/>
      <c r="M421" s="87"/>
      <c r="N421" s="87"/>
      <c r="O421" s="70"/>
      <c r="P421" s="70"/>
      <c r="Q421" s="70"/>
      <c r="R421" s="70"/>
      <c r="S421" s="70"/>
      <c r="T421" s="70"/>
      <c r="U421" s="70"/>
      <c r="V421" s="70"/>
    </row>
    <row r="422" spans="1:22" x14ac:dyDescent="0.3">
      <c r="A422" s="73">
        <v>20</v>
      </c>
      <c r="B422" s="85">
        <f>VLOOKUP(D403,$A$4:$V$36,2+$A422)</f>
        <v>350000</v>
      </c>
      <c r="C422" s="70">
        <f>VLOOKUP(D403,$X$4:$AS$36,2+$A422)</f>
        <v>270000</v>
      </c>
      <c r="D422" s="71"/>
      <c r="M422" s="87"/>
      <c r="N422" s="87"/>
      <c r="O422" s="70"/>
      <c r="P422" s="70"/>
      <c r="Q422" s="70"/>
      <c r="R422" s="70"/>
      <c r="S422" s="70"/>
      <c r="T422" s="70"/>
      <c r="U422" s="70"/>
      <c r="V422" s="70"/>
    </row>
    <row r="423" spans="1:22" x14ac:dyDescent="0.3">
      <c r="A423" s="73">
        <v>1</v>
      </c>
      <c r="B423" s="85">
        <f>VLOOKUP(D423,$A$4:$V$36,2+$A423)</f>
        <v>140000</v>
      </c>
      <c r="C423" s="70">
        <f>VLOOKUP(D423,$X$4:$AS$36,2+$A423)</f>
        <v>123280</v>
      </c>
      <c r="D423" s="172">
        <v>20</v>
      </c>
      <c r="M423" s="87"/>
      <c r="N423" s="87"/>
      <c r="O423" s="70"/>
      <c r="P423" s="70"/>
      <c r="Q423" s="70"/>
      <c r="R423" s="70"/>
      <c r="S423" s="70"/>
      <c r="T423" s="70"/>
      <c r="U423" s="70"/>
      <c r="V423" s="70"/>
    </row>
    <row r="424" spans="1:22" x14ac:dyDescent="0.3">
      <c r="A424" s="73">
        <v>2</v>
      </c>
      <c r="B424" s="85">
        <f>VLOOKUP(D423,$A$4:$V$36,2+$A424)</f>
        <v>140000</v>
      </c>
      <c r="C424" s="70">
        <f>VLOOKUP(D423,$X$4:$AS$36,2+$A424)</f>
        <v>125000</v>
      </c>
      <c r="D424" s="70"/>
      <c r="M424" s="87"/>
      <c r="N424" s="87"/>
      <c r="O424" s="70"/>
      <c r="P424" s="70"/>
      <c r="Q424" s="70"/>
      <c r="R424" s="70"/>
      <c r="S424" s="70"/>
      <c r="T424" s="70"/>
      <c r="U424" s="70"/>
      <c r="V424" s="70"/>
    </row>
    <row r="425" spans="1:22" x14ac:dyDescent="0.3">
      <c r="A425" s="73">
        <v>3</v>
      </c>
      <c r="B425" s="85">
        <f>VLOOKUP(D423,$A$4:$V$36,2+$A425)</f>
        <v>141000</v>
      </c>
      <c r="C425" s="70">
        <f>VLOOKUP(D423,$X$4:$AS$36,2+$A425)</f>
        <v>123500</v>
      </c>
      <c r="D425" s="70"/>
      <c r="M425" s="87"/>
      <c r="N425" s="87"/>
      <c r="O425" s="70"/>
      <c r="P425" s="70"/>
      <c r="Q425" s="70"/>
      <c r="R425" s="70"/>
      <c r="S425" s="70"/>
      <c r="T425" s="70"/>
      <c r="U425" s="70"/>
      <c r="V425" s="70"/>
    </row>
    <row r="426" spans="1:22" x14ac:dyDescent="0.3">
      <c r="A426" s="73">
        <v>4</v>
      </c>
      <c r="B426" s="85">
        <f>VLOOKUP(D423,$A$4:$V$36,2+$A426)</f>
        <v>157000</v>
      </c>
      <c r="C426" s="70">
        <f>VLOOKUP(D423,$X$4:$AS$36,2+$A426)</f>
        <v>130000</v>
      </c>
      <c r="D426" s="70"/>
      <c r="M426" s="87"/>
      <c r="N426" s="87"/>
      <c r="O426" s="70"/>
      <c r="P426" s="70"/>
      <c r="Q426" s="70"/>
      <c r="R426" s="70"/>
      <c r="S426" s="70"/>
      <c r="T426" s="70"/>
      <c r="U426" s="70"/>
      <c r="V426" s="70"/>
    </row>
    <row r="427" spans="1:22" x14ac:dyDescent="0.3">
      <c r="A427" s="73">
        <v>5</v>
      </c>
      <c r="B427" s="85">
        <f>VLOOKUP(D423,$A$4:$V$36,2+$A427)</f>
        <v>178000</v>
      </c>
      <c r="C427" s="70">
        <f>VLOOKUP(D423,$X$4:$AS$36,2+$A427)</f>
        <v>147000</v>
      </c>
      <c r="D427" s="70"/>
      <c r="M427" s="87"/>
      <c r="N427" s="87"/>
      <c r="O427" s="70"/>
      <c r="P427" s="70"/>
      <c r="Q427" s="70"/>
      <c r="R427" s="70"/>
      <c r="S427" s="70"/>
      <c r="T427" s="70"/>
      <c r="U427" s="70"/>
      <c r="V427" s="70"/>
    </row>
    <row r="428" spans="1:22" x14ac:dyDescent="0.3">
      <c r="A428" s="73">
        <v>6</v>
      </c>
      <c r="B428" s="85">
        <f>VLOOKUP(D423,$A$4:$V$36,2+$A428)</f>
        <v>210000</v>
      </c>
      <c r="C428" s="70">
        <f>VLOOKUP(D423,$X$4:$AS$36,2+$A428)</f>
        <v>171400</v>
      </c>
      <c r="D428" s="70"/>
      <c r="M428" s="87"/>
      <c r="N428" s="87"/>
      <c r="O428" s="70"/>
      <c r="P428" s="70"/>
      <c r="Q428" s="70"/>
      <c r="R428" s="70"/>
      <c r="S428" s="70"/>
      <c r="T428" s="70"/>
      <c r="U428" s="70"/>
      <c r="V428" s="70"/>
    </row>
    <row r="429" spans="1:22" x14ac:dyDescent="0.3">
      <c r="A429" s="73">
        <v>7</v>
      </c>
      <c r="B429" s="85">
        <f>VLOOKUP(D423,$A$4:$V$36,2+$A429)</f>
        <v>228000</v>
      </c>
      <c r="C429" s="70">
        <f>VLOOKUP(D423,$X$4:$AS$36,2+$A429)</f>
        <v>190000</v>
      </c>
      <c r="D429" s="70"/>
      <c r="M429" s="87"/>
      <c r="N429" s="87"/>
      <c r="O429" s="70"/>
      <c r="P429" s="70"/>
      <c r="Q429" s="70"/>
      <c r="R429" s="70"/>
      <c r="S429" s="70"/>
      <c r="T429" s="70"/>
      <c r="U429" s="70"/>
      <c r="V429" s="70"/>
    </row>
    <row r="430" spans="1:22" x14ac:dyDescent="0.3">
      <c r="A430" s="73">
        <v>8</v>
      </c>
      <c r="B430" s="85">
        <f>VLOOKUP(D423,$A$4:$V$36,2+$A430)</f>
        <v>275000</v>
      </c>
      <c r="C430" s="70">
        <f>VLOOKUP(D423,$X$4:$AS$36,2+$A430)</f>
        <v>235000</v>
      </c>
      <c r="D430" s="70"/>
      <c r="M430" s="87"/>
      <c r="N430" s="87"/>
      <c r="O430" s="70"/>
      <c r="P430" s="70"/>
      <c r="Q430" s="70"/>
      <c r="R430" s="70"/>
      <c r="S430" s="70"/>
      <c r="T430" s="70"/>
      <c r="U430" s="70"/>
      <c r="V430" s="70"/>
    </row>
    <row r="431" spans="1:22" x14ac:dyDescent="0.3">
      <c r="A431" s="73">
        <v>9</v>
      </c>
      <c r="B431" s="85">
        <f>VLOOKUP(D423,$A$4:$V$36,2+$A431)</f>
        <v>320000</v>
      </c>
      <c r="C431" s="70">
        <f>VLOOKUP(D423,$X$4:$AS$36,2+$A431)</f>
        <v>267400</v>
      </c>
      <c r="D431" s="70"/>
      <c r="M431" s="87"/>
      <c r="N431" s="87"/>
      <c r="O431" s="70"/>
      <c r="P431" s="70"/>
      <c r="Q431" s="70"/>
      <c r="R431" s="70"/>
      <c r="S431" s="70"/>
      <c r="T431" s="70"/>
      <c r="U431" s="70"/>
      <c r="V431" s="70"/>
    </row>
    <row r="432" spans="1:22" x14ac:dyDescent="0.3">
      <c r="A432" s="73">
        <v>10</v>
      </c>
      <c r="B432" s="85">
        <f>VLOOKUP(D423,$A$4:$V$36,2+$A432)</f>
        <v>375000</v>
      </c>
      <c r="C432" s="70">
        <f>VLOOKUP(D423,$X$4:$AS$36,2+$A432)</f>
        <v>295000</v>
      </c>
      <c r="D432" s="70"/>
      <c r="M432" s="87"/>
      <c r="N432" s="87"/>
      <c r="O432" s="70"/>
      <c r="P432" s="70"/>
      <c r="Q432" s="70"/>
      <c r="R432" s="70"/>
      <c r="S432" s="70"/>
      <c r="T432" s="70"/>
      <c r="U432" s="70"/>
      <c r="V432" s="70"/>
    </row>
    <row r="433" spans="1:22" x14ac:dyDescent="0.3">
      <c r="A433" s="73">
        <v>11</v>
      </c>
      <c r="B433" s="85">
        <f>VLOOKUP(D423,$A$4:$V$36,2+$A433)</f>
        <v>380000</v>
      </c>
      <c r="C433" s="70">
        <f>VLOOKUP(D423,$X$4:$AS$36,2+$A433)</f>
        <v>302500</v>
      </c>
      <c r="D433" s="71"/>
      <c r="M433" s="87"/>
      <c r="N433" s="87"/>
      <c r="O433" s="70"/>
      <c r="P433" s="70"/>
      <c r="Q433" s="70"/>
      <c r="R433" s="70"/>
      <c r="S433" s="70"/>
      <c r="T433" s="70"/>
      <c r="U433" s="70"/>
      <c r="V433" s="70"/>
    </row>
    <row r="434" spans="1:22" x14ac:dyDescent="0.3">
      <c r="A434" s="73">
        <v>12</v>
      </c>
      <c r="B434" s="85">
        <f>VLOOKUP(D423,$A$4:$V$36,2+$A434)</f>
        <v>390000</v>
      </c>
      <c r="C434" s="70">
        <f>VLOOKUP(D423,$X$4:$AS$36,2+$A434)</f>
        <v>320000</v>
      </c>
      <c r="D434" s="71"/>
      <c r="M434" s="87"/>
      <c r="N434" s="87"/>
      <c r="O434" s="70"/>
      <c r="P434" s="70"/>
      <c r="Q434" s="70"/>
      <c r="R434" s="70"/>
      <c r="S434" s="70"/>
      <c r="T434" s="70"/>
      <c r="U434" s="70"/>
      <c r="V434" s="70"/>
    </row>
    <row r="435" spans="1:22" x14ac:dyDescent="0.3">
      <c r="A435" s="73">
        <v>13</v>
      </c>
      <c r="B435" s="85">
        <f>VLOOKUP(D423,$A$4:$V$36,2+$A435)</f>
        <v>429000</v>
      </c>
      <c r="C435" s="70">
        <f>VLOOKUP(D423,$X$4:$AS$36,2+$A435)</f>
        <v>345045</v>
      </c>
      <c r="D435" s="71"/>
      <c r="M435" s="87"/>
      <c r="N435" s="87"/>
      <c r="O435" s="70"/>
      <c r="P435" s="70"/>
      <c r="Q435" s="70"/>
      <c r="R435" s="70"/>
      <c r="S435" s="70"/>
      <c r="T435" s="70"/>
      <c r="U435" s="70"/>
      <c r="V435" s="70"/>
    </row>
    <row r="436" spans="1:22" x14ac:dyDescent="0.3">
      <c r="A436" s="73">
        <v>14</v>
      </c>
      <c r="B436" s="85">
        <f>VLOOKUP(D423,$A$4:$V$36,2+$A436)</f>
        <v>532000</v>
      </c>
      <c r="C436" s="70">
        <f>VLOOKUP(D423,$X$4:$AS$36,2+$A436)</f>
        <v>390000</v>
      </c>
      <c r="D436" s="71"/>
      <c r="M436" s="87"/>
      <c r="N436" s="87"/>
      <c r="O436" s="70"/>
      <c r="P436" s="70"/>
      <c r="Q436" s="70"/>
      <c r="R436" s="70"/>
      <c r="S436" s="70"/>
      <c r="T436" s="70"/>
      <c r="U436" s="70"/>
      <c r="V436" s="70"/>
    </row>
    <row r="437" spans="1:22" x14ac:dyDescent="0.3">
      <c r="A437" s="73">
        <v>15</v>
      </c>
      <c r="B437" s="85">
        <f>VLOOKUP(D423,$A$4:$V$36,2+$A437)</f>
        <v>570000</v>
      </c>
      <c r="C437" s="70">
        <f>VLOOKUP(D423,$X$4:$AS$36,2+$A437)</f>
        <v>405000</v>
      </c>
      <c r="D437" s="71"/>
      <c r="M437" s="87"/>
      <c r="N437" s="87"/>
      <c r="O437" s="70"/>
      <c r="P437" s="70"/>
      <c r="Q437" s="70"/>
      <c r="R437" s="70"/>
      <c r="S437" s="70"/>
      <c r="T437" s="70"/>
      <c r="U437" s="70"/>
      <c r="V437" s="70"/>
    </row>
    <row r="438" spans="1:22" x14ac:dyDescent="0.3">
      <c r="A438" s="73">
        <v>16</v>
      </c>
      <c r="B438" s="85">
        <f>VLOOKUP(D423,$A$4:$V$36,2+$A438)</f>
        <v>612000</v>
      </c>
      <c r="C438" s="70">
        <f>VLOOKUP(D423,$X$4:$AS$36,2+$A438)</f>
        <v>450000</v>
      </c>
      <c r="D438" s="71"/>
      <c r="M438" s="87"/>
      <c r="N438" s="87"/>
      <c r="O438" s="70"/>
      <c r="P438" s="70"/>
      <c r="Q438" s="70"/>
      <c r="R438" s="70"/>
      <c r="S438" s="70"/>
      <c r="T438" s="70"/>
      <c r="U438" s="70"/>
      <c r="V438" s="70"/>
    </row>
    <row r="439" spans="1:22" x14ac:dyDescent="0.3">
      <c r="A439" s="73">
        <v>17</v>
      </c>
      <c r="B439" s="85">
        <f>VLOOKUP(D423,$A$4:$V$36,2+$A439)</f>
        <v>715000</v>
      </c>
      <c r="C439" s="70">
        <f>VLOOKUP(D423,$X$4:$AS$36,2+$A439)</f>
        <v>484500</v>
      </c>
      <c r="D439" s="71"/>
      <c r="M439" s="87"/>
      <c r="N439" s="87"/>
      <c r="O439" s="70"/>
      <c r="P439" s="70"/>
      <c r="Q439" s="70"/>
      <c r="R439" s="70"/>
      <c r="S439" s="70"/>
      <c r="T439" s="70"/>
      <c r="U439" s="70"/>
      <c r="V439" s="70"/>
    </row>
    <row r="440" spans="1:22" x14ac:dyDescent="0.3">
      <c r="A440" s="73">
        <v>18</v>
      </c>
      <c r="B440" s="85">
        <f>VLOOKUP(D423,$A$4:$V$36,2+$A440)</f>
        <v>678000</v>
      </c>
      <c r="C440" s="70">
        <f>VLOOKUP(D423,$X$4:$AS$36,2+$A440)</f>
        <v>495250</v>
      </c>
      <c r="D440" s="71"/>
      <c r="M440" s="87"/>
      <c r="N440" s="87"/>
      <c r="O440" s="70"/>
      <c r="P440" s="70"/>
      <c r="Q440" s="70"/>
      <c r="R440" s="70"/>
      <c r="S440" s="70"/>
      <c r="T440" s="70"/>
      <c r="U440" s="70"/>
      <c r="V440" s="70"/>
    </row>
    <row r="441" spans="1:22" x14ac:dyDescent="0.3">
      <c r="A441" s="73">
        <v>19</v>
      </c>
      <c r="B441" s="85">
        <f>VLOOKUP(D423,$A$4:$V$36,2+$A441)</f>
        <v>660500</v>
      </c>
      <c r="C441" s="70">
        <f>VLOOKUP(D423,$X$4:$AS$36,2+$A441)</f>
        <v>490000</v>
      </c>
      <c r="D441" s="71"/>
      <c r="M441" s="87"/>
      <c r="N441" s="87"/>
      <c r="O441" s="70"/>
      <c r="P441" s="70"/>
      <c r="Q441" s="70"/>
      <c r="R441" s="70"/>
      <c r="S441" s="70"/>
      <c r="T441" s="70"/>
      <c r="U441" s="70"/>
      <c r="V441" s="70"/>
    </row>
    <row r="442" spans="1:22" x14ac:dyDescent="0.3">
      <c r="A442" s="73">
        <v>20</v>
      </c>
      <c r="B442" s="85">
        <f>VLOOKUP(D423,$A$4:$V$36,2+$A442)</f>
        <v>659000</v>
      </c>
      <c r="C442" s="70">
        <f>VLOOKUP(D423,$X$4:$AS$36,2+$A442)</f>
        <v>455500</v>
      </c>
      <c r="D442" s="71"/>
      <c r="M442" s="87"/>
      <c r="N442" s="87"/>
      <c r="O442" s="70"/>
      <c r="P442" s="70"/>
      <c r="Q442" s="70"/>
      <c r="R442" s="70"/>
      <c r="S442" s="70"/>
      <c r="T442" s="70"/>
      <c r="U442" s="70"/>
      <c r="V442" s="70"/>
    </row>
    <row r="443" spans="1:22" x14ac:dyDescent="0.3">
      <c r="A443" s="73">
        <v>1</v>
      </c>
      <c r="B443" s="85">
        <f>VLOOKUP(D443,$A$4:$V$36,2+$A443)</f>
        <v>150000</v>
      </c>
      <c r="C443" s="70">
        <f>VLOOKUP(D443,$X$4:$AS$36,2+$A443)</f>
        <v>103750</v>
      </c>
      <c r="D443" s="172">
        <v>21</v>
      </c>
      <c r="M443" s="87"/>
      <c r="N443" s="87"/>
      <c r="O443" s="70"/>
      <c r="P443" s="70"/>
      <c r="Q443" s="70"/>
      <c r="R443" s="70"/>
      <c r="S443" s="70"/>
      <c r="T443" s="70"/>
      <c r="U443" s="70"/>
      <c r="V443" s="70"/>
    </row>
    <row r="444" spans="1:22" x14ac:dyDescent="0.3">
      <c r="A444" s="73">
        <v>2</v>
      </c>
      <c r="B444" s="85">
        <f>VLOOKUP(D443,$A$4:$V$36,2+$A444)</f>
        <v>147500</v>
      </c>
      <c r="C444" s="70">
        <f>VLOOKUP(D443,$X$4:$AS$36,2+$A444)</f>
        <v>105000</v>
      </c>
      <c r="D444" s="70"/>
      <c r="M444" s="87"/>
      <c r="N444" s="87"/>
      <c r="O444" s="70"/>
      <c r="P444" s="70"/>
      <c r="Q444" s="70"/>
      <c r="R444" s="70"/>
      <c r="S444" s="70"/>
      <c r="T444" s="70"/>
      <c r="U444" s="70"/>
      <c r="V444" s="70"/>
    </row>
    <row r="445" spans="1:22" x14ac:dyDescent="0.3">
      <c r="A445" s="73">
        <v>3</v>
      </c>
      <c r="B445" s="85">
        <f>VLOOKUP(D443,$A$4:$V$36,2+$A445)</f>
        <v>153000</v>
      </c>
      <c r="C445" s="70">
        <f>VLOOKUP(D443,$X$4:$AS$36,2+$A445)</f>
        <v>113500</v>
      </c>
      <c r="D445" s="70"/>
      <c r="M445" s="87"/>
      <c r="N445" s="87"/>
      <c r="O445" s="70"/>
      <c r="P445" s="70"/>
      <c r="Q445" s="70"/>
      <c r="R445" s="70"/>
      <c r="S445" s="70"/>
      <c r="T445" s="70"/>
      <c r="U445" s="70"/>
      <c r="V445" s="70"/>
    </row>
    <row r="446" spans="1:22" x14ac:dyDescent="0.3">
      <c r="A446" s="73">
        <v>4</v>
      </c>
      <c r="B446" s="85">
        <f>VLOOKUP(D443,$A$4:$V$36,2+$A446)</f>
        <v>175000</v>
      </c>
      <c r="C446" s="70">
        <f>VLOOKUP(D443,$X$4:$AS$36,2+$A446)</f>
        <v>116250</v>
      </c>
      <c r="D446" s="70"/>
      <c r="M446" s="87"/>
      <c r="N446" s="87"/>
      <c r="O446" s="70"/>
      <c r="P446" s="70"/>
      <c r="Q446" s="70"/>
      <c r="R446" s="70"/>
      <c r="S446" s="70"/>
      <c r="T446" s="70"/>
      <c r="U446" s="70"/>
      <c r="V446" s="70"/>
    </row>
    <row r="447" spans="1:22" x14ac:dyDescent="0.3">
      <c r="A447" s="73">
        <v>5</v>
      </c>
      <c r="B447" s="85">
        <f>VLOOKUP(D443,$A$4:$V$36,2+$A447)</f>
        <v>205000</v>
      </c>
      <c r="C447" s="70">
        <f>VLOOKUP(D443,$X$4:$AS$36,2+$A447)</f>
        <v>123000</v>
      </c>
      <c r="D447" s="70"/>
      <c r="M447" s="87"/>
      <c r="N447" s="87"/>
      <c r="O447" s="70"/>
      <c r="P447" s="70"/>
      <c r="Q447" s="70"/>
      <c r="R447" s="70"/>
      <c r="S447" s="70"/>
      <c r="T447" s="70"/>
      <c r="U447" s="70"/>
      <c r="V447" s="70"/>
    </row>
    <row r="448" spans="1:22" x14ac:dyDescent="0.3">
      <c r="A448" s="73">
        <v>6</v>
      </c>
      <c r="B448" s="85">
        <f>VLOOKUP(D443,$A$4:$V$36,2+$A448)</f>
        <v>241900</v>
      </c>
      <c r="C448" s="70">
        <f>VLOOKUP(D443,$X$4:$AS$36,2+$A448)</f>
        <v>160000</v>
      </c>
      <c r="D448" s="70"/>
      <c r="M448" s="87"/>
      <c r="N448" s="87"/>
      <c r="O448" s="70"/>
      <c r="P448" s="70"/>
      <c r="Q448" s="70"/>
      <c r="R448" s="70"/>
      <c r="S448" s="70"/>
      <c r="T448" s="70"/>
      <c r="U448" s="70"/>
      <c r="V448" s="70"/>
    </row>
    <row r="449" spans="1:22" x14ac:dyDescent="0.3">
      <c r="A449" s="73">
        <v>7</v>
      </c>
      <c r="B449" s="85">
        <f>VLOOKUP(D443,$A$4:$V$36,2+$A449)</f>
        <v>253000</v>
      </c>
      <c r="C449" s="70">
        <f>VLOOKUP(D443,$X$4:$AS$36,2+$A449)</f>
        <v>172000</v>
      </c>
      <c r="D449" s="70"/>
      <c r="M449" s="87"/>
      <c r="N449" s="87"/>
      <c r="O449" s="70"/>
      <c r="P449" s="70"/>
      <c r="Q449" s="70"/>
      <c r="R449" s="70"/>
      <c r="S449" s="70"/>
      <c r="T449" s="70"/>
      <c r="U449" s="70"/>
      <c r="V449" s="70"/>
    </row>
    <row r="450" spans="1:22" x14ac:dyDescent="0.3">
      <c r="A450" s="73">
        <v>8</v>
      </c>
      <c r="B450" s="85">
        <f>VLOOKUP(D443,$A$4:$V$36,2+$A450)</f>
        <v>308750</v>
      </c>
      <c r="C450" s="70">
        <f>VLOOKUP(D443,$X$4:$AS$36,2+$A450)</f>
        <v>220000</v>
      </c>
      <c r="D450" s="70"/>
      <c r="M450" s="87"/>
      <c r="N450" s="87"/>
      <c r="O450" s="70"/>
      <c r="P450" s="70"/>
      <c r="Q450" s="70"/>
      <c r="R450" s="70"/>
      <c r="S450" s="70"/>
      <c r="T450" s="70"/>
      <c r="U450" s="70"/>
      <c r="V450" s="70"/>
    </row>
    <row r="451" spans="1:22" x14ac:dyDescent="0.3">
      <c r="A451" s="73">
        <v>9</v>
      </c>
      <c r="B451" s="85">
        <f>VLOOKUP(D443,$A$4:$V$36,2+$A451)</f>
        <v>350000</v>
      </c>
      <c r="C451" s="70">
        <f>VLOOKUP(D443,$X$4:$AS$36,2+$A451)</f>
        <v>250000</v>
      </c>
      <c r="D451" s="70"/>
      <c r="M451" s="87"/>
      <c r="N451" s="87"/>
      <c r="O451" s="70"/>
      <c r="P451" s="70"/>
      <c r="Q451" s="70"/>
      <c r="R451" s="70"/>
      <c r="S451" s="70"/>
      <c r="T451" s="70"/>
      <c r="U451" s="70"/>
      <c r="V451" s="70"/>
    </row>
    <row r="452" spans="1:22" x14ac:dyDescent="0.3">
      <c r="A452" s="73">
        <v>10</v>
      </c>
      <c r="B452" s="85">
        <f>VLOOKUP(D443,$A$4:$V$36,2+$A452)</f>
        <v>395000</v>
      </c>
      <c r="C452" s="70">
        <f>VLOOKUP(D443,$X$4:$AS$36,2+$A452)</f>
        <v>265000</v>
      </c>
      <c r="D452" s="70"/>
      <c r="M452" s="87"/>
      <c r="N452" s="87"/>
      <c r="O452" s="70"/>
      <c r="P452" s="70"/>
      <c r="Q452" s="70"/>
      <c r="R452" s="70"/>
      <c r="S452" s="70"/>
      <c r="T452" s="70"/>
      <c r="U452" s="70"/>
      <c r="V452" s="70"/>
    </row>
    <row r="453" spans="1:22" x14ac:dyDescent="0.3">
      <c r="A453" s="73">
        <v>11</v>
      </c>
      <c r="B453" s="85">
        <f>VLOOKUP(D443,$A$4:$V$36,2+$A453)</f>
        <v>400000</v>
      </c>
      <c r="C453" s="70">
        <f>VLOOKUP(D443,$X$4:$AS$36,2+$A453)</f>
        <v>272500</v>
      </c>
      <c r="D453" s="71"/>
      <c r="M453" s="87"/>
      <c r="N453" s="87"/>
      <c r="O453" s="70"/>
      <c r="P453" s="70"/>
      <c r="Q453" s="70"/>
      <c r="R453" s="70"/>
      <c r="S453" s="70"/>
      <c r="T453" s="70"/>
      <c r="U453" s="70"/>
      <c r="V453" s="70"/>
    </row>
    <row r="454" spans="1:22" x14ac:dyDescent="0.3">
      <c r="A454" s="73">
        <v>12</v>
      </c>
      <c r="B454" s="85">
        <f>VLOOKUP(D443,$A$4:$V$36,2+$A454)</f>
        <v>410000</v>
      </c>
      <c r="C454" s="70">
        <f>VLOOKUP(D443,$X$4:$AS$36,2+$A454)</f>
        <v>287500</v>
      </c>
      <c r="D454" s="71"/>
      <c r="M454" s="87"/>
      <c r="N454" s="87"/>
      <c r="O454" s="70"/>
      <c r="P454" s="70"/>
      <c r="Q454" s="70"/>
      <c r="R454" s="70"/>
      <c r="S454" s="70"/>
      <c r="T454" s="70"/>
      <c r="U454" s="70"/>
      <c r="V454" s="70"/>
    </row>
    <row r="455" spans="1:22" x14ac:dyDescent="0.3">
      <c r="A455" s="73">
        <v>13</v>
      </c>
      <c r="B455" s="85">
        <f>VLOOKUP(D443,$A$4:$V$36,2+$A455)</f>
        <v>436000</v>
      </c>
      <c r="C455" s="70">
        <f>VLOOKUP(D443,$X$4:$AS$36,2+$A455)</f>
        <v>310000</v>
      </c>
      <c r="D455" s="71"/>
      <c r="M455" s="87"/>
      <c r="N455" s="87"/>
      <c r="O455" s="70"/>
      <c r="P455" s="70"/>
      <c r="Q455" s="70"/>
      <c r="R455" s="70"/>
      <c r="S455" s="70"/>
      <c r="T455" s="70"/>
      <c r="U455" s="70"/>
      <c r="V455" s="70"/>
    </row>
    <row r="456" spans="1:22" x14ac:dyDescent="0.3">
      <c r="A456" s="73">
        <v>14</v>
      </c>
      <c r="B456" s="85">
        <f>VLOOKUP(D443,$A$4:$V$36,2+$A456)</f>
        <v>520000</v>
      </c>
      <c r="C456" s="70">
        <f>VLOOKUP(D443,$X$4:$AS$36,2+$A456)</f>
        <v>340000</v>
      </c>
      <c r="D456" s="71"/>
      <c r="M456" s="87"/>
      <c r="N456" s="87"/>
      <c r="O456" s="70"/>
      <c r="P456" s="70"/>
      <c r="Q456" s="70"/>
      <c r="R456" s="70"/>
      <c r="S456" s="70"/>
      <c r="T456" s="70"/>
      <c r="U456" s="70"/>
      <c r="V456" s="70"/>
    </row>
    <row r="457" spans="1:22" x14ac:dyDescent="0.3">
      <c r="A457" s="73">
        <v>15</v>
      </c>
      <c r="B457" s="85">
        <f>VLOOKUP(D443,$A$4:$V$36,2+$A457)</f>
        <v>574500</v>
      </c>
      <c r="C457" s="70">
        <f>VLOOKUP(D443,$X$4:$AS$36,2+$A457)</f>
        <v>380000</v>
      </c>
      <c r="D457" s="71"/>
      <c r="M457" s="87"/>
      <c r="N457" s="87"/>
      <c r="O457" s="70"/>
      <c r="P457" s="70"/>
      <c r="Q457" s="70"/>
      <c r="R457" s="70"/>
      <c r="S457" s="70"/>
      <c r="T457" s="70"/>
      <c r="U457" s="70"/>
      <c r="V457" s="70"/>
    </row>
    <row r="458" spans="1:22" x14ac:dyDescent="0.3">
      <c r="A458" s="73">
        <v>16</v>
      </c>
      <c r="B458" s="85">
        <f>VLOOKUP(D443,$A$4:$V$36,2+$A458)</f>
        <v>580500</v>
      </c>
      <c r="C458" s="70">
        <f>VLOOKUP(D443,$X$4:$AS$36,2+$A458)</f>
        <v>410000</v>
      </c>
      <c r="D458" s="71"/>
      <c r="M458" s="87"/>
      <c r="N458" s="87"/>
      <c r="O458" s="70"/>
      <c r="P458" s="70"/>
      <c r="Q458" s="70"/>
      <c r="R458" s="70"/>
      <c r="S458" s="70"/>
      <c r="T458" s="70"/>
      <c r="U458" s="70"/>
      <c r="V458" s="70"/>
    </row>
    <row r="459" spans="1:22" x14ac:dyDescent="0.3">
      <c r="A459" s="73">
        <v>17</v>
      </c>
      <c r="B459" s="85">
        <f>VLOOKUP(D443,$A$4:$V$36,2+$A459)</f>
        <v>711000</v>
      </c>
      <c r="C459" s="70">
        <f>VLOOKUP(D443,$X$4:$AS$36,2+$A459)</f>
        <v>475000</v>
      </c>
      <c r="D459" s="71"/>
      <c r="M459" s="87"/>
      <c r="N459" s="87"/>
      <c r="O459" s="70"/>
      <c r="P459" s="70"/>
      <c r="Q459" s="70"/>
      <c r="R459" s="70"/>
      <c r="S459" s="70"/>
      <c r="T459" s="70"/>
      <c r="U459" s="70"/>
      <c r="V459" s="70"/>
    </row>
    <row r="460" spans="1:22" x14ac:dyDescent="0.3">
      <c r="A460" s="73">
        <v>18</v>
      </c>
      <c r="B460" s="85">
        <f>VLOOKUP(D443,$A$4:$V$36,2+$A460)</f>
        <v>693000</v>
      </c>
      <c r="C460" s="70">
        <f>VLOOKUP(D443,$X$4:$AS$36,2+$A460)</f>
        <v>460000</v>
      </c>
      <c r="D460" s="71"/>
      <c r="M460" s="87"/>
      <c r="N460" s="87"/>
      <c r="O460" s="70"/>
      <c r="P460" s="70"/>
      <c r="Q460" s="70"/>
      <c r="R460" s="70"/>
      <c r="S460" s="70"/>
      <c r="T460" s="70"/>
      <c r="U460" s="70"/>
      <c r="V460" s="70"/>
    </row>
    <row r="461" spans="1:22" x14ac:dyDescent="0.3">
      <c r="A461" s="73">
        <v>19</v>
      </c>
      <c r="B461" s="85">
        <f>VLOOKUP(D443,$A$4:$V$36,2+$A461)</f>
        <v>655000</v>
      </c>
      <c r="C461" s="70">
        <f>VLOOKUP(D443,$X$4:$AS$36,2+$A461)</f>
        <v>437750</v>
      </c>
      <c r="D461" s="71"/>
      <c r="M461" s="87"/>
      <c r="N461" s="87"/>
      <c r="O461" s="70"/>
      <c r="P461" s="70"/>
      <c r="Q461" s="70"/>
      <c r="R461" s="70"/>
      <c r="S461" s="70"/>
      <c r="T461" s="70"/>
      <c r="U461" s="70"/>
      <c r="V461" s="70"/>
    </row>
    <row r="462" spans="1:22" x14ac:dyDescent="0.3">
      <c r="A462" s="73">
        <v>20</v>
      </c>
      <c r="B462" s="85">
        <f>VLOOKUP(D443,$A$4:$V$36,2+$A462)</f>
        <v>656000</v>
      </c>
      <c r="C462" s="70">
        <f>VLOOKUP(D443,$X$4:$AS$36,2+$A462)</f>
        <v>430000</v>
      </c>
      <c r="D462" s="71"/>
      <c r="M462" s="87"/>
      <c r="N462" s="87"/>
      <c r="O462" s="70"/>
      <c r="P462" s="70"/>
      <c r="Q462" s="70"/>
      <c r="R462" s="70"/>
      <c r="S462" s="70"/>
      <c r="T462" s="70"/>
      <c r="U462" s="70"/>
      <c r="V462" s="70"/>
    </row>
    <row r="463" spans="1:22" x14ac:dyDescent="0.3">
      <c r="A463" s="73">
        <v>1</v>
      </c>
      <c r="B463" s="85">
        <f>VLOOKUP(D463,$A$4:$V$36,2+$A463)</f>
        <v>119000</v>
      </c>
      <c r="C463" s="70">
        <f>VLOOKUP(D463,$X$4:$AS$36,2+$A463)</f>
        <v>89000</v>
      </c>
      <c r="D463" s="172">
        <v>22</v>
      </c>
      <c r="M463" s="87"/>
      <c r="N463" s="87"/>
      <c r="O463" s="70"/>
      <c r="P463" s="70"/>
      <c r="Q463" s="70"/>
      <c r="R463" s="70"/>
      <c r="S463" s="70"/>
      <c r="T463" s="70"/>
      <c r="U463" s="70"/>
      <c r="V463" s="70"/>
    </row>
    <row r="464" spans="1:22" x14ac:dyDescent="0.3">
      <c r="A464" s="73">
        <v>2</v>
      </c>
      <c r="B464" s="85">
        <f>VLOOKUP(D463,$A$4:$V$36,2+$A464)</f>
        <v>116000</v>
      </c>
      <c r="C464" s="70">
        <f>VLOOKUP(D463,$X$4:$AS$36,2+$A464)</f>
        <v>90000</v>
      </c>
      <c r="D464" s="70"/>
      <c r="M464" s="87"/>
      <c r="N464" s="87"/>
      <c r="O464" s="70"/>
      <c r="P464" s="70"/>
      <c r="Q464" s="70"/>
      <c r="R464" s="70"/>
      <c r="S464" s="70"/>
      <c r="T464" s="70"/>
      <c r="U464" s="70"/>
      <c r="V464" s="70"/>
    </row>
    <row r="465" spans="1:22" x14ac:dyDescent="0.3">
      <c r="A465" s="73">
        <v>3</v>
      </c>
      <c r="B465" s="85">
        <f>VLOOKUP(D463,$A$4:$V$36,2+$A465)</f>
        <v>120000</v>
      </c>
      <c r="C465" s="70">
        <f>VLOOKUP(D463,$X$4:$AS$36,2+$A465)</f>
        <v>89500</v>
      </c>
      <c r="D465" s="70"/>
      <c r="M465" s="87"/>
      <c r="N465" s="87"/>
      <c r="O465" s="70"/>
      <c r="P465" s="70"/>
      <c r="Q465" s="70"/>
      <c r="R465" s="70"/>
      <c r="S465" s="70"/>
      <c r="T465" s="70"/>
      <c r="U465" s="70"/>
      <c r="V465" s="70"/>
    </row>
    <row r="466" spans="1:22" x14ac:dyDescent="0.3">
      <c r="A466" s="73">
        <v>4</v>
      </c>
      <c r="B466" s="85">
        <f>VLOOKUP(D463,$A$4:$V$36,2+$A466)</f>
        <v>140000</v>
      </c>
      <c r="C466" s="70">
        <f>VLOOKUP(D463,$X$4:$AS$36,2+$A466)</f>
        <v>97100</v>
      </c>
      <c r="D466" s="70"/>
      <c r="M466" s="87"/>
      <c r="N466" s="87"/>
      <c r="O466" s="70"/>
      <c r="P466" s="70"/>
      <c r="Q466" s="70"/>
      <c r="R466" s="70"/>
      <c r="S466" s="70"/>
      <c r="T466" s="70"/>
      <c r="U466" s="70"/>
      <c r="V466" s="70"/>
    </row>
    <row r="467" spans="1:22" x14ac:dyDescent="0.3">
      <c r="A467" s="73">
        <v>5</v>
      </c>
      <c r="B467" s="85">
        <f>VLOOKUP(D463,$A$4:$V$36,2+$A467)</f>
        <v>158000</v>
      </c>
      <c r="C467" s="70">
        <f>VLOOKUP(D463,$X$4:$AS$36,2+$A467)</f>
        <v>110000</v>
      </c>
      <c r="D467" s="70"/>
      <c r="M467" s="87"/>
      <c r="N467" s="87"/>
      <c r="O467" s="70"/>
      <c r="P467" s="70"/>
      <c r="Q467" s="70"/>
      <c r="R467" s="70"/>
      <c r="S467" s="70"/>
      <c r="T467" s="70"/>
      <c r="U467" s="70"/>
      <c r="V467" s="70"/>
    </row>
    <row r="468" spans="1:22" x14ac:dyDescent="0.3">
      <c r="A468" s="73">
        <v>6</v>
      </c>
      <c r="B468" s="85">
        <f>VLOOKUP(D463,$A$4:$V$36,2+$A468)</f>
        <v>187500</v>
      </c>
      <c r="C468" s="70">
        <f>VLOOKUP(D463,$X$4:$AS$36,2+$A468)</f>
        <v>140000</v>
      </c>
      <c r="D468" s="70"/>
      <c r="M468" s="87"/>
      <c r="N468" s="87"/>
      <c r="O468" s="70"/>
      <c r="P468" s="70"/>
      <c r="Q468" s="70"/>
      <c r="R468" s="70"/>
      <c r="S468" s="70"/>
      <c r="T468" s="70"/>
      <c r="U468" s="70"/>
      <c r="V468" s="70"/>
    </row>
    <row r="469" spans="1:22" x14ac:dyDescent="0.3">
      <c r="A469" s="73">
        <v>7</v>
      </c>
      <c r="B469" s="85">
        <f>VLOOKUP(D463,$A$4:$V$36,2+$A469)</f>
        <v>211000</v>
      </c>
      <c r="C469" s="70">
        <f>VLOOKUP(D463,$X$4:$AS$36,2+$A469)</f>
        <v>150000</v>
      </c>
      <c r="D469" s="70"/>
      <c r="M469" s="87"/>
      <c r="N469" s="87"/>
      <c r="O469" s="70"/>
      <c r="P469" s="70"/>
      <c r="Q469" s="70"/>
      <c r="R469" s="70"/>
      <c r="S469" s="70"/>
      <c r="T469" s="70"/>
      <c r="U469" s="70"/>
      <c r="V469" s="70"/>
    </row>
    <row r="470" spans="1:22" x14ac:dyDescent="0.3">
      <c r="A470" s="73">
        <v>8</v>
      </c>
      <c r="B470" s="85">
        <f>VLOOKUP(D463,$A$4:$V$36,2+$A470)</f>
        <v>254500</v>
      </c>
      <c r="C470" s="70">
        <f>VLOOKUP(D463,$X$4:$AS$36,2+$A470)</f>
        <v>197950</v>
      </c>
      <c r="D470" s="70"/>
      <c r="M470" s="87"/>
      <c r="N470" s="87"/>
      <c r="O470" s="70"/>
      <c r="P470" s="70"/>
      <c r="Q470" s="70"/>
      <c r="R470" s="70"/>
      <c r="S470" s="70"/>
      <c r="T470" s="70"/>
      <c r="U470" s="70"/>
      <c r="V470" s="70"/>
    </row>
    <row r="471" spans="1:22" x14ac:dyDescent="0.3">
      <c r="A471" s="73">
        <v>9</v>
      </c>
      <c r="B471" s="85">
        <f>VLOOKUP(D463,$A$4:$V$36,2+$A471)</f>
        <v>291250</v>
      </c>
      <c r="C471" s="70">
        <f>VLOOKUP(D463,$X$4:$AS$36,2+$A471)</f>
        <v>233000</v>
      </c>
      <c r="D471" s="70"/>
      <c r="M471" s="87"/>
      <c r="N471" s="87"/>
      <c r="O471" s="70"/>
      <c r="P471" s="70"/>
      <c r="Q471" s="70"/>
      <c r="R471" s="70"/>
      <c r="S471" s="70"/>
      <c r="T471" s="70"/>
      <c r="U471" s="70"/>
      <c r="V471" s="70"/>
    </row>
    <row r="472" spans="1:22" x14ac:dyDescent="0.3">
      <c r="A472" s="73">
        <v>10</v>
      </c>
      <c r="B472" s="85">
        <f>VLOOKUP(D463,$A$4:$V$36,2+$A472)</f>
        <v>333000</v>
      </c>
      <c r="C472" s="70">
        <f>VLOOKUP(D463,$X$4:$AS$36,2+$A472)</f>
        <v>250000</v>
      </c>
      <c r="D472" s="70"/>
      <c r="M472" s="87"/>
      <c r="N472" s="87"/>
      <c r="O472" s="70"/>
      <c r="P472" s="70"/>
      <c r="Q472" s="70"/>
      <c r="R472" s="70"/>
      <c r="S472" s="70"/>
      <c r="T472" s="70"/>
      <c r="U472" s="70"/>
      <c r="V472" s="70"/>
    </row>
    <row r="473" spans="1:22" x14ac:dyDescent="0.3">
      <c r="A473" s="73">
        <v>11</v>
      </c>
      <c r="B473" s="85">
        <f>VLOOKUP(D463,$A$4:$V$36,2+$A473)</f>
        <v>332000</v>
      </c>
      <c r="C473" s="70">
        <f>VLOOKUP(D463,$X$4:$AS$36,2+$A473)</f>
        <v>260000</v>
      </c>
      <c r="D473" s="71"/>
      <c r="M473" s="87"/>
      <c r="N473" s="87"/>
      <c r="O473" s="70"/>
      <c r="P473" s="70"/>
      <c r="Q473" s="70"/>
      <c r="R473" s="70"/>
      <c r="S473" s="70"/>
      <c r="T473" s="70"/>
      <c r="U473" s="70"/>
      <c r="V473" s="70"/>
    </row>
    <row r="474" spans="1:22" x14ac:dyDescent="0.3">
      <c r="A474" s="73">
        <v>12</v>
      </c>
      <c r="B474" s="85">
        <f>VLOOKUP(D463,$A$4:$V$36,2+$A474)</f>
        <v>340000</v>
      </c>
      <c r="C474" s="70">
        <f>VLOOKUP(D463,$X$4:$AS$36,2+$A474)</f>
        <v>255000</v>
      </c>
      <c r="D474" s="71"/>
      <c r="M474" s="87"/>
      <c r="N474" s="87"/>
      <c r="O474" s="70"/>
      <c r="P474" s="70"/>
      <c r="Q474" s="70"/>
      <c r="R474" s="70"/>
      <c r="S474" s="70"/>
      <c r="T474" s="70"/>
      <c r="U474" s="70"/>
      <c r="V474" s="70"/>
    </row>
    <row r="475" spans="1:22" x14ac:dyDescent="0.3">
      <c r="A475" s="73">
        <v>13</v>
      </c>
      <c r="B475" s="85">
        <f>VLOOKUP(D463,$A$4:$V$36,2+$A475)</f>
        <v>360000</v>
      </c>
      <c r="C475" s="70">
        <f>VLOOKUP(D463,$X$4:$AS$36,2+$A475)</f>
        <v>270000</v>
      </c>
      <c r="D475" s="71"/>
      <c r="M475" s="87"/>
      <c r="N475" s="87"/>
      <c r="O475" s="70"/>
      <c r="P475" s="70"/>
      <c r="Q475" s="70"/>
      <c r="R475" s="70"/>
      <c r="S475" s="70"/>
      <c r="T475" s="70"/>
      <c r="U475" s="70"/>
      <c r="V475" s="70"/>
    </row>
    <row r="476" spans="1:22" x14ac:dyDescent="0.3">
      <c r="A476" s="73">
        <v>14</v>
      </c>
      <c r="B476" s="85">
        <f>VLOOKUP(D463,$A$4:$V$36,2+$A476)</f>
        <v>420000</v>
      </c>
      <c r="C476" s="70">
        <f>VLOOKUP(D463,$X$4:$AS$36,2+$A476)</f>
        <v>321000</v>
      </c>
      <c r="D476" s="71"/>
      <c r="M476" s="87"/>
      <c r="N476" s="87"/>
      <c r="O476" s="70"/>
      <c r="P476" s="70"/>
      <c r="Q476" s="70"/>
      <c r="R476" s="70"/>
      <c r="S476" s="70"/>
      <c r="T476" s="70"/>
      <c r="U476" s="70"/>
      <c r="V476" s="70"/>
    </row>
    <row r="477" spans="1:22" x14ac:dyDescent="0.3">
      <c r="A477" s="73">
        <v>15</v>
      </c>
      <c r="B477" s="85">
        <f>VLOOKUP(D463,$A$4:$V$36,2+$A477)</f>
        <v>460000</v>
      </c>
      <c r="C477" s="70">
        <f>VLOOKUP(D463,$X$4:$AS$36,2+$A477)</f>
        <v>355000</v>
      </c>
      <c r="D477" s="71"/>
      <c r="M477" s="87"/>
      <c r="N477" s="87"/>
      <c r="O477" s="70"/>
      <c r="P477" s="70"/>
      <c r="Q477" s="70"/>
      <c r="R477" s="70"/>
      <c r="S477" s="70"/>
      <c r="T477" s="70"/>
      <c r="U477" s="70"/>
      <c r="V477" s="70"/>
    </row>
    <row r="478" spans="1:22" x14ac:dyDescent="0.3">
      <c r="A478" s="73">
        <v>16</v>
      </c>
      <c r="B478" s="85">
        <f>VLOOKUP(D463,$A$4:$V$36,2+$A478)</f>
        <v>503250</v>
      </c>
      <c r="C478" s="70">
        <f>VLOOKUP(D463,$X$4:$AS$36,2+$A478)</f>
        <v>395000</v>
      </c>
      <c r="D478" s="71"/>
      <c r="M478" s="87"/>
      <c r="N478" s="87"/>
      <c r="O478" s="70"/>
      <c r="P478" s="70"/>
      <c r="Q478" s="70"/>
      <c r="R478" s="70"/>
      <c r="S478" s="70"/>
      <c r="T478" s="70"/>
      <c r="U478" s="70"/>
      <c r="V478" s="70"/>
    </row>
    <row r="479" spans="1:22" x14ac:dyDescent="0.3">
      <c r="A479" s="73">
        <v>17</v>
      </c>
      <c r="B479" s="85">
        <f>VLOOKUP(D463,$A$4:$V$36,2+$A479)</f>
        <v>590000</v>
      </c>
      <c r="C479" s="70">
        <f>VLOOKUP(D463,$X$4:$AS$36,2+$A479)</f>
        <v>420600</v>
      </c>
      <c r="D479" s="71"/>
      <c r="M479" s="87"/>
      <c r="N479" s="87"/>
      <c r="O479" s="70"/>
      <c r="P479" s="70"/>
      <c r="Q479" s="70"/>
      <c r="R479" s="70"/>
      <c r="S479" s="70"/>
      <c r="T479" s="70"/>
      <c r="U479" s="70"/>
      <c r="V479" s="70"/>
    </row>
    <row r="480" spans="1:22" x14ac:dyDescent="0.3">
      <c r="A480" s="73">
        <v>18</v>
      </c>
      <c r="B480" s="85">
        <f>VLOOKUP(D463,$A$4:$V$36,2+$A480)</f>
        <v>570000</v>
      </c>
      <c r="C480" s="70">
        <f>VLOOKUP(D463,$X$4:$AS$36,2+$A480)</f>
        <v>417500</v>
      </c>
      <c r="D480" s="71"/>
      <c r="M480" s="87"/>
      <c r="N480" s="87"/>
      <c r="O480" s="70"/>
      <c r="P480" s="70"/>
      <c r="Q480" s="70"/>
      <c r="R480" s="70"/>
      <c r="S480" s="70"/>
      <c r="T480" s="70"/>
      <c r="U480" s="70"/>
      <c r="V480" s="70"/>
    </row>
    <row r="481" spans="1:22" x14ac:dyDescent="0.3">
      <c r="A481" s="73">
        <v>19</v>
      </c>
      <c r="B481" s="85">
        <f>VLOOKUP(D463,$A$4:$V$36,2+$A481)</f>
        <v>530000</v>
      </c>
      <c r="C481" s="70">
        <f>VLOOKUP(D463,$X$4:$AS$36,2+$A481)</f>
        <v>407000</v>
      </c>
      <c r="D481" s="71"/>
      <c r="M481" s="87"/>
      <c r="N481" s="87"/>
      <c r="O481" s="70"/>
      <c r="P481" s="70"/>
      <c r="Q481" s="70"/>
      <c r="R481" s="70"/>
      <c r="S481" s="70"/>
      <c r="T481" s="70"/>
      <c r="U481" s="70"/>
      <c r="V481" s="70"/>
    </row>
    <row r="482" spans="1:22" x14ac:dyDescent="0.3">
      <c r="A482" s="73">
        <v>20</v>
      </c>
      <c r="B482" s="85">
        <f>VLOOKUP(D463,$A$4:$V$36,2+$A482)</f>
        <v>500500</v>
      </c>
      <c r="C482" s="70">
        <f>VLOOKUP(D463,$X$4:$AS$36,2+$A482)</f>
        <v>397000</v>
      </c>
      <c r="D482" s="71"/>
      <c r="M482" s="87"/>
      <c r="N482" s="87"/>
      <c r="O482" s="70"/>
      <c r="P482" s="70"/>
      <c r="Q482" s="70"/>
      <c r="R482" s="70"/>
      <c r="S482" s="70"/>
      <c r="T482" s="70"/>
      <c r="U482" s="70"/>
      <c r="V482" s="70"/>
    </row>
    <row r="483" spans="1:22" x14ac:dyDescent="0.3">
      <c r="A483" s="73">
        <v>1</v>
      </c>
      <c r="B483" s="85">
        <f>VLOOKUP(D483,$A$4:$V$36,2+$A483)</f>
        <v>110000</v>
      </c>
      <c r="C483" s="70">
        <f>VLOOKUP(D483,$X$4:$AS$36,2+$A483)</f>
        <v>90000</v>
      </c>
      <c r="D483" s="172">
        <v>23</v>
      </c>
      <c r="M483" s="87"/>
      <c r="N483" s="87"/>
      <c r="O483" s="70"/>
      <c r="P483" s="70"/>
      <c r="Q483" s="70"/>
      <c r="R483" s="70"/>
      <c r="S483" s="70"/>
      <c r="T483" s="70"/>
      <c r="U483" s="70"/>
      <c r="V483" s="70"/>
    </row>
    <row r="484" spans="1:22" x14ac:dyDescent="0.3">
      <c r="A484" s="73">
        <v>2</v>
      </c>
      <c r="B484" s="85">
        <f>VLOOKUP(D483,$A$4:$V$36,2+$A484)</f>
        <v>105000</v>
      </c>
      <c r="C484" s="70">
        <f>VLOOKUP(D483,$X$4:$AS$36,2+$A484)</f>
        <v>94000</v>
      </c>
      <c r="D484" s="70"/>
      <c r="M484" s="87"/>
      <c r="N484" s="87"/>
      <c r="O484" s="70"/>
      <c r="P484" s="70"/>
      <c r="Q484" s="70"/>
      <c r="R484" s="70"/>
      <c r="S484" s="70"/>
      <c r="T484" s="70"/>
      <c r="U484" s="70"/>
      <c r="V484" s="70"/>
    </row>
    <row r="485" spans="1:22" x14ac:dyDescent="0.3">
      <c r="A485" s="73">
        <v>3</v>
      </c>
      <c r="B485" s="85">
        <f>VLOOKUP(D483,$A$4:$V$36,2+$A485)</f>
        <v>108000</v>
      </c>
      <c r="C485" s="70">
        <f>VLOOKUP(D483,$X$4:$AS$36,2+$A485)</f>
        <v>89500</v>
      </c>
      <c r="D485" s="70"/>
      <c r="M485" s="87"/>
      <c r="N485" s="87"/>
      <c r="O485" s="70"/>
      <c r="P485" s="70"/>
      <c r="Q485" s="70"/>
      <c r="R485" s="70"/>
      <c r="S485" s="70"/>
      <c r="T485" s="70"/>
      <c r="U485" s="70"/>
      <c r="V485" s="70"/>
    </row>
    <row r="486" spans="1:22" x14ac:dyDescent="0.3">
      <c r="A486" s="73">
        <v>4</v>
      </c>
      <c r="B486" s="85">
        <f>VLOOKUP(D483,$A$4:$V$36,2+$A486)</f>
        <v>116000</v>
      </c>
      <c r="C486" s="70">
        <f>VLOOKUP(D483,$X$4:$AS$36,2+$A486)</f>
        <v>95500</v>
      </c>
      <c r="D486" s="70"/>
      <c r="M486" s="87"/>
      <c r="N486" s="87"/>
      <c r="O486" s="70"/>
      <c r="P486" s="70"/>
      <c r="Q486" s="70"/>
      <c r="R486" s="70"/>
      <c r="S486" s="70"/>
      <c r="T486" s="70"/>
      <c r="U486" s="70"/>
      <c r="V486" s="70"/>
    </row>
    <row r="487" spans="1:22" x14ac:dyDescent="0.3">
      <c r="A487" s="73">
        <v>5</v>
      </c>
      <c r="B487" s="85">
        <f>VLOOKUP(D483,$A$4:$V$36,2+$A487)</f>
        <v>123000</v>
      </c>
      <c r="C487" s="70">
        <f>VLOOKUP(D483,$X$4:$AS$36,2+$A487)</f>
        <v>100750</v>
      </c>
      <c r="D487" s="70"/>
      <c r="M487" s="87"/>
      <c r="N487" s="87"/>
      <c r="O487" s="70"/>
      <c r="P487" s="70"/>
      <c r="Q487" s="70"/>
      <c r="R487" s="70"/>
      <c r="S487" s="70"/>
      <c r="T487" s="70"/>
      <c r="U487" s="70"/>
      <c r="V487" s="70"/>
    </row>
    <row r="488" spans="1:22" x14ac:dyDescent="0.3">
      <c r="A488" s="73">
        <v>6</v>
      </c>
      <c r="B488" s="85">
        <f>VLOOKUP(D483,$A$4:$V$36,2+$A488)</f>
        <v>138000</v>
      </c>
      <c r="C488" s="70">
        <f>VLOOKUP(D483,$X$4:$AS$36,2+$A488)</f>
        <v>115000</v>
      </c>
      <c r="D488" s="70"/>
      <c r="M488" s="87"/>
      <c r="N488" s="87"/>
      <c r="O488" s="70"/>
      <c r="P488" s="70"/>
      <c r="Q488" s="70"/>
      <c r="R488" s="70"/>
      <c r="S488" s="70"/>
      <c r="T488" s="70"/>
      <c r="U488" s="70"/>
      <c r="V488" s="70"/>
    </row>
    <row r="489" spans="1:22" x14ac:dyDescent="0.3">
      <c r="A489" s="73">
        <v>7</v>
      </c>
      <c r="B489" s="85">
        <f>VLOOKUP(D483,$A$4:$V$36,2+$A489)</f>
        <v>163000</v>
      </c>
      <c r="C489" s="70">
        <f>VLOOKUP(D483,$X$4:$AS$36,2+$A489)</f>
        <v>125500</v>
      </c>
      <c r="D489" s="70"/>
      <c r="M489" s="87"/>
      <c r="N489" s="87"/>
      <c r="O489" s="70"/>
      <c r="P489" s="70"/>
      <c r="Q489" s="70"/>
      <c r="R489" s="70"/>
      <c r="S489" s="70"/>
      <c r="T489" s="70"/>
      <c r="U489" s="70"/>
      <c r="V489" s="70"/>
    </row>
    <row r="490" spans="1:22" x14ac:dyDescent="0.3">
      <c r="A490" s="73">
        <v>8</v>
      </c>
      <c r="B490" s="85">
        <f>VLOOKUP(D483,$A$4:$V$36,2+$A490)</f>
        <v>195000</v>
      </c>
      <c r="C490" s="70">
        <f>VLOOKUP(D483,$X$4:$AS$36,2+$A490)</f>
        <v>145000</v>
      </c>
      <c r="D490" s="70"/>
      <c r="M490" s="87"/>
      <c r="N490" s="87"/>
      <c r="O490" s="70"/>
      <c r="P490" s="70"/>
      <c r="Q490" s="70"/>
      <c r="R490" s="70"/>
      <c r="S490" s="70"/>
      <c r="T490" s="70"/>
      <c r="U490" s="70"/>
      <c r="V490" s="70"/>
    </row>
    <row r="491" spans="1:22" x14ac:dyDescent="0.3">
      <c r="A491" s="73">
        <v>9</v>
      </c>
      <c r="B491" s="85">
        <f>VLOOKUP(D483,$A$4:$V$36,2+$A491)</f>
        <v>247500</v>
      </c>
      <c r="C491" s="70">
        <f>VLOOKUP(D483,$X$4:$AS$36,2+$A491)</f>
        <v>185500</v>
      </c>
      <c r="D491" s="70"/>
      <c r="M491" s="87"/>
      <c r="N491" s="87"/>
      <c r="O491" s="70"/>
      <c r="P491" s="70"/>
      <c r="Q491" s="70"/>
      <c r="R491" s="70"/>
      <c r="S491" s="70"/>
      <c r="T491" s="70"/>
      <c r="U491" s="70"/>
      <c r="V491" s="70"/>
    </row>
    <row r="492" spans="1:22" x14ac:dyDescent="0.3">
      <c r="A492" s="73">
        <v>10</v>
      </c>
      <c r="B492" s="85">
        <f>VLOOKUP(D483,$A$4:$V$36,2+$A492)</f>
        <v>285000</v>
      </c>
      <c r="C492" s="70">
        <f>VLOOKUP(D483,$X$4:$AS$36,2+$A492)</f>
        <v>225000</v>
      </c>
      <c r="D492" s="70"/>
      <c r="M492" s="87"/>
      <c r="N492" s="87"/>
      <c r="O492" s="70"/>
      <c r="P492" s="70"/>
      <c r="Q492" s="70"/>
      <c r="R492" s="70"/>
      <c r="S492" s="70"/>
      <c r="T492" s="70"/>
      <c r="U492" s="70"/>
      <c r="V492" s="70"/>
    </row>
    <row r="493" spans="1:22" x14ac:dyDescent="0.3">
      <c r="A493" s="73">
        <v>11</v>
      </c>
      <c r="B493" s="85">
        <f>VLOOKUP(D483,$A$4:$V$36,2+$A493)</f>
        <v>306500</v>
      </c>
      <c r="C493" s="70">
        <f>VLOOKUP(D483,$X$4:$AS$36,2+$A493)</f>
        <v>246500</v>
      </c>
      <c r="D493" s="71"/>
      <c r="M493" s="87"/>
      <c r="N493" s="87"/>
      <c r="O493" s="70"/>
      <c r="P493" s="70"/>
      <c r="Q493" s="70"/>
      <c r="R493" s="70"/>
      <c r="S493" s="70"/>
      <c r="T493" s="70"/>
      <c r="U493" s="70"/>
      <c r="V493" s="70"/>
    </row>
    <row r="494" spans="1:22" x14ac:dyDescent="0.3">
      <c r="A494" s="73">
        <v>12</v>
      </c>
      <c r="B494" s="85">
        <f>VLOOKUP(D483,$A$4:$V$36,2+$A494)</f>
        <v>310000</v>
      </c>
      <c r="C494" s="70">
        <f>VLOOKUP(D483,$X$4:$AS$36,2+$A494)</f>
        <v>247000</v>
      </c>
      <c r="D494" s="71"/>
      <c r="M494" s="87"/>
      <c r="N494" s="87"/>
      <c r="O494" s="70"/>
      <c r="P494" s="70"/>
      <c r="Q494" s="70"/>
      <c r="R494" s="70"/>
      <c r="S494" s="70"/>
      <c r="T494" s="70"/>
      <c r="U494" s="70"/>
      <c r="V494" s="70"/>
    </row>
    <row r="495" spans="1:22" x14ac:dyDescent="0.3">
      <c r="A495" s="73">
        <v>13</v>
      </c>
      <c r="B495" s="85">
        <f>VLOOKUP(D483,$A$4:$V$36,2+$A495)</f>
        <v>340000</v>
      </c>
      <c r="C495" s="70">
        <f>VLOOKUP(D483,$X$4:$AS$36,2+$A495)</f>
        <v>260000</v>
      </c>
      <c r="D495" s="71"/>
      <c r="M495" s="87"/>
      <c r="N495" s="87"/>
      <c r="O495" s="70"/>
      <c r="P495" s="70"/>
      <c r="Q495" s="70"/>
      <c r="R495" s="70"/>
      <c r="S495" s="70"/>
      <c r="T495" s="70"/>
      <c r="U495" s="70"/>
      <c r="V495" s="70"/>
    </row>
    <row r="496" spans="1:22" x14ac:dyDescent="0.3">
      <c r="A496" s="73">
        <v>14</v>
      </c>
      <c r="B496" s="85">
        <f>VLOOKUP(D483,$A$4:$V$36,2+$A496)</f>
        <v>365000</v>
      </c>
      <c r="C496" s="70">
        <f>VLOOKUP(D483,$X$4:$AS$36,2+$A496)</f>
        <v>290000</v>
      </c>
      <c r="D496" s="71"/>
      <c r="M496" s="87"/>
      <c r="N496" s="87"/>
      <c r="O496" s="70"/>
      <c r="P496" s="70"/>
      <c r="Q496" s="70"/>
      <c r="R496" s="70"/>
      <c r="S496" s="70"/>
      <c r="T496" s="70"/>
      <c r="U496" s="70"/>
      <c r="V496" s="70"/>
    </row>
    <row r="497" spans="1:22" x14ac:dyDescent="0.3">
      <c r="A497" s="73">
        <v>15</v>
      </c>
      <c r="B497" s="85">
        <f>VLOOKUP(D483,$A$4:$V$36,2+$A497)</f>
        <v>395000</v>
      </c>
      <c r="C497" s="70">
        <f>VLOOKUP(D483,$X$4:$AS$36,2+$A497)</f>
        <v>297000</v>
      </c>
      <c r="D497" s="71"/>
      <c r="M497" s="87"/>
      <c r="N497" s="87"/>
      <c r="O497" s="70"/>
      <c r="P497" s="70"/>
      <c r="Q497" s="70"/>
      <c r="R497" s="70"/>
      <c r="S497" s="70"/>
      <c r="T497" s="70"/>
      <c r="U497" s="70"/>
      <c r="V497" s="70"/>
    </row>
    <row r="498" spans="1:22" x14ac:dyDescent="0.3">
      <c r="A498" s="73">
        <v>16</v>
      </c>
      <c r="B498" s="85">
        <f>VLOOKUP(D483,$A$4:$V$36,2+$A498)</f>
        <v>410000</v>
      </c>
      <c r="C498" s="70">
        <f>VLOOKUP(D483,$X$4:$AS$36,2+$A498)</f>
        <v>317500</v>
      </c>
      <c r="D498" s="71"/>
      <c r="M498" s="87"/>
      <c r="N498" s="87"/>
      <c r="O498" s="70"/>
      <c r="P498" s="70"/>
      <c r="Q498" s="70"/>
      <c r="R498" s="70"/>
      <c r="S498" s="70"/>
      <c r="T498" s="70"/>
      <c r="U498" s="70"/>
      <c r="V498" s="70"/>
    </row>
    <row r="499" spans="1:22" x14ac:dyDescent="0.3">
      <c r="A499" s="73">
        <v>17</v>
      </c>
      <c r="B499" s="85">
        <f>VLOOKUP(D483,$A$4:$V$36,2+$A499)</f>
        <v>480000</v>
      </c>
      <c r="C499" s="70">
        <f>VLOOKUP(D483,$X$4:$AS$36,2+$A499)</f>
        <v>356500</v>
      </c>
      <c r="D499" s="71"/>
      <c r="M499" s="87"/>
      <c r="N499" s="87"/>
      <c r="O499" s="70"/>
      <c r="P499" s="70"/>
      <c r="Q499" s="70"/>
      <c r="R499" s="70"/>
      <c r="S499" s="70"/>
      <c r="T499" s="70"/>
      <c r="U499" s="70"/>
      <c r="V499" s="70"/>
    </row>
    <row r="500" spans="1:22" x14ac:dyDescent="0.3">
      <c r="A500" s="73">
        <v>18</v>
      </c>
      <c r="B500" s="85">
        <f>VLOOKUP(D483,$A$4:$V$36,2+$A500)</f>
        <v>499000</v>
      </c>
      <c r="C500" s="70">
        <f>VLOOKUP(D483,$X$4:$AS$36,2+$A500)</f>
        <v>365000</v>
      </c>
      <c r="D500" s="71"/>
      <c r="M500" s="87"/>
      <c r="N500" s="87"/>
      <c r="O500" s="70"/>
      <c r="P500" s="70"/>
      <c r="Q500" s="70"/>
      <c r="R500" s="70"/>
      <c r="S500" s="70"/>
      <c r="T500" s="70"/>
      <c r="U500" s="70"/>
      <c r="V500" s="70"/>
    </row>
    <row r="501" spans="1:22" x14ac:dyDescent="0.3">
      <c r="A501" s="73">
        <v>19</v>
      </c>
      <c r="B501" s="85">
        <f>VLOOKUP(D483,$A$4:$V$36,2+$A501)</f>
        <v>480000</v>
      </c>
      <c r="C501" s="70">
        <f>VLOOKUP(D483,$X$4:$AS$36,2+$A501)</f>
        <v>365000</v>
      </c>
      <c r="D501" s="71"/>
      <c r="M501" s="87"/>
      <c r="N501" s="87"/>
      <c r="O501" s="70"/>
      <c r="P501" s="70"/>
      <c r="Q501" s="70"/>
      <c r="R501" s="70"/>
      <c r="S501" s="70"/>
      <c r="T501" s="70"/>
      <c r="U501" s="70"/>
      <c r="V501" s="70"/>
    </row>
    <row r="502" spans="1:22" x14ac:dyDescent="0.3">
      <c r="A502" s="73">
        <v>20</v>
      </c>
      <c r="B502" s="85">
        <f>VLOOKUP(D483,$A$4:$V$36,2+$A502)</f>
        <v>475000</v>
      </c>
      <c r="C502" s="70">
        <f>VLOOKUP(D483,$X$4:$AS$36,2+$A502)</f>
        <v>347750</v>
      </c>
      <c r="D502" s="71"/>
      <c r="M502" s="87"/>
      <c r="N502" s="87"/>
      <c r="O502" s="70"/>
      <c r="P502" s="70"/>
      <c r="Q502" s="70"/>
      <c r="R502" s="70"/>
      <c r="S502" s="70"/>
      <c r="T502" s="70"/>
      <c r="U502" s="70"/>
      <c r="V502" s="70"/>
    </row>
    <row r="503" spans="1:22" x14ac:dyDescent="0.3">
      <c r="A503" s="73">
        <v>1</v>
      </c>
      <c r="B503" s="85">
        <f>VLOOKUP(D503,$A$4:$V$36,2+$A503)</f>
        <v>157000</v>
      </c>
      <c r="C503" s="70">
        <f>VLOOKUP(D503,$X$4:$AS$36,2+$A503)</f>
        <v>124000</v>
      </c>
      <c r="D503" s="172">
        <v>24</v>
      </c>
      <c r="M503" s="87"/>
      <c r="N503" s="87"/>
      <c r="O503" s="70"/>
      <c r="P503" s="70"/>
      <c r="Q503" s="70"/>
      <c r="R503" s="70"/>
      <c r="S503" s="70"/>
      <c r="T503" s="70"/>
      <c r="U503" s="70"/>
      <c r="V503" s="70"/>
    </row>
    <row r="504" spans="1:22" x14ac:dyDescent="0.3">
      <c r="A504" s="73">
        <v>2</v>
      </c>
      <c r="B504" s="85">
        <f>VLOOKUP(D503,$A$4:$V$36,2+$A504)</f>
        <v>163000</v>
      </c>
      <c r="C504" s="70">
        <f>VLOOKUP(D503,$X$4:$AS$36,2+$A504)</f>
        <v>128250</v>
      </c>
      <c r="D504" s="70"/>
      <c r="M504" s="87"/>
      <c r="N504" s="87"/>
      <c r="O504" s="70"/>
      <c r="P504" s="70"/>
      <c r="Q504" s="70"/>
      <c r="R504" s="70"/>
      <c r="S504" s="70"/>
      <c r="T504" s="70"/>
      <c r="U504" s="70"/>
      <c r="V504" s="70"/>
    </row>
    <row r="505" spans="1:22" x14ac:dyDescent="0.3">
      <c r="A505" s="73">
        <v>3</v>
      </c>
      <c r="B505" s="85">
        <f>VLOOKUP(D503,$A$4:$V$36,2+$A505)</f>
        <v>168000</v>
      </c>
      <c r="C505" s="70">
        <f>VLOOKUP(D503,$X$4:$AS$36,2+$A505)</f>
        <v>120000</v>
      </c>
      <c r="D505" s="70"/>
      <c r="M505" s="87"/>
      <c r="N505" s="87"/>
      <c r="O505" s="70"/>
      <c r="P505" s="70"/>
      <c r="Q505" s="70"/>
      <c r="R505" s="70"/>
      <c r="S505" s="70"/>
      <c r="T505" s="70"/>
      <c r="U505" s="70"/>
      <c r="V505" s="70"/>
    </row>
    <row r="506" spans="1:22" x14ac:dyDescent="0.3">
      <c r="A506" s="73">
        <v>4</v>
      </c>
      <c r="B506" s="85">
        <f>VLOOKUP(D503,$A$4:$V$36,2+$A506)</f>
        <v>170000</v>
      </c>
      <c r="C506" s="70">
        <f>VLOOKUP(D503,$X$4:$AS$36,2+$A506)</f>
        <v>130000</v>
      </c>
      <c r="D506" s="70"/>
      <c r="M506" s="87"/>
      <c r="N506" s="87"/>
      <c r="O506" s="70"/>
      <c r="P506" s="70"/>
      <c r="Q506" s="70"/>
      <c r="R506" s="70"/>
      <c r="S506" s="70"/>
      <c r="T506" s="70"/>
      <c r="U506" s="70"/>
      <c r="V506" s="70"/>
    </row>
    <row r="507" spans="1:22" x14ac:dyDescent="0.3">
      <c r="A507" s="73">
        <v>5</v>
      </c>
      <c r="B507" s="85">
        <f>VLOOKUP(D503,$A$4:$V$36,2+$A507)</f>
        <v>190150</v>
      </c>
      <c r="C507" s="70">
        <f>VLOOKUP(D503,$X$4:$AS$36,2+$A507)</f>
        <v>137775</v>
      </c>
      <c r="D507" s="70"/>
      <c r="M507" s="87"/>
      <c r="N507" s="87"/>
      <c r="O507" s="70"/>
      <c r="P507" s="70"/>
      <c r="Q507" s="70"/>
      <c r="R507" s="70"/>
      <c r="S507" s="70"/>
      <c r="T507" s="70"/>
      <c r="U507" s="70"/>
      <c r="V507" s="70"/>
    </row>
    <row r="508" spans="1:22" x14ac:dyDescent="0.3">
      <c r="A508" s="73">
        <v>6</v>
      </c>
      <c r="B508" s="85">
        <f>VLOOKUP(D503,$A$4:$V$36,2+$A508)</f>
        <v>221750</v>
      </c>
      <c r="C508" s="70">
        <f>VLOOKUP(D503,$X$4:$AS$36,2+$A508)</f>
        <v>165000</v>
      </c>
      <c r="D508" s="70"/>
      <c r="M508" s="87"/>
      <c r="N508" s="87"/>
      <c r="O508" s="70"/>
      <c r="P508" s="70"/>
      <c r="Q508" s="70"/>
      <c r="R508" s="70"/>
      <c r="S508" s="70"/>
      <c r="T508" s="70"/>
      <c r="U508" s="70"/>
      <c r="V508" s="70"/>
    </row>
    <row r="509" spans="1:22" x14ac:dyDescent="0.3">
      <c r="A509" s="73">
        <v>7</v>
      </c>
      <c r="B509" s="85">
        <f>VLOOKUP(D503,$A$4:$V$36,2+$A509)</f>
        <v>236500</v>
      </c>
      <c r="C509" s="70">
        <f>VLOOKUP(D503,$X$4:$AS$36,2+$A509)</f>
        <v>183000</v>
      </c>
      <c r="D509" s="70"/>
      <c r="M509" s="87"/>
      <c r="N509" s="87"/>
      <c r="O509" s="70"/>
      <c r="P509" s="70"/>
      <c r="Q509" s="70"/>
      <c r="R509" s="70"/>
      <c r="S509" s="70"/>
      <c r="T509" s="70"/>
      <c r="U509" s="70"/>
      <c r="V509" s="70"/>
    </row>
    <row r="510" spans="1:22" x14ac:dyDescent="0.3">
      <c r="A510" s="73">
        <v>8</v>
      </c>
      <c r="B510" s="85">
        <f>VLOOKUP(D503,$A$4:$V$36,2+$A510)</f>
        <v>280000</v>
      </c>
      <c r="C510" s="70">
        <f>VLOOKUP(D503,$X$4:$AS$36,2+$A510)</f>
        <v>223000</v>
      </c>
      <c r="D510" s="70"/>
      <c r="M510" s="87"/>
      <c r="N510" s="87"/>
      <c r="O510" s="70"/>
      <c r="P510" s="70"/>
      <c r="Q510" s="70"/>
      <c r="R510" s="70"/>
      <c r="S510" s="70"/>
      <c r="T510" s="70"/>
      <c r="U510" s="70"/>
      <c r="V510" s="70"/>
    </row>
    <row r="511" spans="1:22" x14ac:dyDescent="0.3">
      <c r="A511" s="73">
        <v>9</v>
      </c>
      <c r="B511" s="85">
        <f>VLOOKUP(D503,$A$4:$V$36,2+$A511)</f>
        <v>318200</v>
      </c>
      <c r="C511" s="70">
        <f>VLOOKUP(D503,$X$4:$AS$36,2+$A511)</f>
        <v>249975</v>
      </c>
      <c r="D511" s="70"/>
      <c r="M511" s="87"/>
      <c r="N511" s="87"/>
      <c r="O511" s="70"/>
      <c r="P511" s="70"/>
      <c r="Q511" s="70"/>
      <c r="R511" s="70"/>
      <c r="S511" s="70"/>
      <c r="T511" s="70"/>
      <c r="U511" s="70"/>
      <c r="V511" s="70"/>
    </row>
    <row r="512" spans="1:22" x14ac:dyDescent="0.3">
      <c r="A512" s="73">
        <v>10</v>
      </c>
      <c r="B512" s="85">
        <f>VLOOKUP(D503,$A$4:$V$36,2+$A512)</f>
        <v>360500</v>
      </c>
      <c r="C512" s="70">
        <f>VLOOKUP(D503,$X$4:$AS$36,2+$A512)</f>
        <v>271000</v>
      </c>
      <c r="D512" s="70"/>
      <c r="M512" s="87"/>
      <c r="N512" s="87"/>
      <c r="O512" s="70"/>
      <c r="P512" s="70"/>
      <c r="Q512" s="70"/>
      <c r="R512" s="70"/>
      <c r="S512" s="70"/>
      <c r="T512" s="70"/>
      <c r="U512" s="70"/>
      <c r="V512" s="70"/>
    </row>
    <row r="513" spans="1:22" x14ac:dyDescent="0.3">
      <c r="A513" s="73">
        <v>11</v>
      </c>
      <c r="B513" s="85">
        <f>VLOOKUP(D503,$A$4:$V$36,2+$A513)</f>
        <v>369000</v>
      </c>
      <c r="C513" s="70">
        <f>VLOOKUP(D503,$X$4:$AS$36,2+$A513)</f>
        <v>283500</v>
      </c>
      <c r="D513" s="71"/>
      <c r="M513" s="87"/>
      <c r="N513" s="87"/>
      <c r="O513" s="70"/>
      <c r="P513" s="70"/>
      <c r="Q513" s="70"/>
      <c r="R513" s="70"/>
      <c r="S513" s="70"/>
      <c r="T513" s="70"/>
      <c r="U513" s="70"/>
      <c r="V513" s="70"/>
    </row>
    <row r="514" spans="1:22" x14ac:dyDescent="0.3">
      <c r="A514" s="73">
        <v>12</v>
      </c>
      <c r="B514" s="85">
        <f>VLOOKUP(D503,$A$4:$V$36,2+$A514)</f>
        <v>381375</v>
      </c>
      <c r="C514" s="70">
        <f>VLOOKUP(D503,$X$4:$AS$36,2+$A514)</f>
        <v>289500</v>
      </c>
      <c r="D514" s="71"/>
      <c r="M514" s="87"/>
      <c r="N514" s="87"/>
      <c r="O514" s="70"/>
      <c r="P514" s="70"/>
      <c r="Q514" s="70"/>
      <c r="R514" s="70"/>
      <c r="S514" s="70"/>
      <c r="T514" s="70"/>
      <c r="U514" s="70"/>
      <c r="V514" s="70"/>
    </row>
    <row r="515" spans="1:22" x14ac:dyDescent="0.3">
      <c r="A515" s="73">
        <v>13</v>
      </c>
      <c r="B515" s="85">
        <f>VLOOKUP(D503,$A$4:$V$36,2+$A515)</f>
        <v>409500</v>
      </c>
      <c r="C515" s="70">
        <f>VLOOKUP(D503,$X$4:$AS$36,2+$A515)</f>
        <v>297500</v>
      </c>
      <c r="D515" s="71"/>
      <c r="M515" s="87"/>
      <c r="N515" s="87"/>
      <c r="O515" s="70"/>
      <c r="P515" s="70"/>
      <c r="Q515" s="70"/>
      <c r="R515" s="70"/>
      <c r="S515" s="70"/>
      <c r="T515" s="70"/>
      <c r="U515" s="70"/>
      <c r="V515" s="70"/>
    </row>
    <row r="516" spans="1:22" x14ac:dyDescent="0.3">
      <c r="A516" s="73">
        <v>14</v>
      </c>
      <c r="B516" s="85">
        <f>VLOOKUP(D503,$A$4:$V$36,2+$A516)</f>
        <v>450000</v>
      </c>
      <c r="C516" s="70">
        <f>VLOOKUP(D503,$X$4:$AS$36,2+$A516)</f>
        <v>326133</v>
      </c>
      <c r="D516" s="71"/>
      <c r="M516" s="87"/>
      <c r="N516" s="87"/>
      <c r="O516" s="70"/>
      <c r="P516" s="70"/>
      <c r="Q516" s="70"/>
      <c r="R516" s="70"/>
      <c r="S516" s="70"/>
      <c r="T516" s="70"/>
      <c r="U516" s="70"/>
      <c r="V516" s="70"/>
    </row>
    <row r="517" spans="1:22" x14ac:dyDescent="0.3">
      <c r="A517" s="73">
        <v>15</v>
      </c>
      <c r="B517" s="85">
        <f>VLOOKUP(D503,$A$4:$V$36,2+$A517)</f>
        <v>475000</v>
      </c>
      <c r="C517" s="70">
        <f>VLOOKUP(D503,$X$4:$AS$36,2+$A517)</f>
        <v>355075</v>
      </c>
      <c r="D517" s="71"/>
      <c r="M517" s="87"/>
      <c r="N517" s="87"/>
      <c r="O517" s="70"/>
      <c r="P517" s="70"/>
      <c r="Q517" s="70"/>
      <c r="R517" s="70"/>
      <c r="S517" s="70"/>
      <c r="T517" s="70"/>
      <c r="U517" s="70"/>
      <c r="V517" s="70"/>
    </row>
    <row r="518" spans="1:22" x14ac:dyDescent="0.3">
      <c r="A518" s="73">
        <v>16</v>
      </c>
      <c r="B518" s="85">
        <f>VLOOKUP(D503,$A$4:$V$36,2+$A518)</f>
        <v>499499</v>
      </c>
      <c r="C518" s="70">
        <f>VLOOKUP(D503,$X$4:$AS$36,2+$A518)</f>
        <v>385000</v>
      </c>
      <c r="D518" s="71"/>
      <c r="M518" s="87"/>
      <c r="N518" s="87"/>
      <c r="O518" s="70"/>
      <c r="P518" s="70"/>
      <c r="Q518" s="70"/>
      <c r="R518" s="70"/>
      <c r="S518" s="70"/>
      <c r="T518" s="70"/>
      <c r="U518" s="70"/>
      <c r="V518" s="70"/>
    </row>
    <row r="519" spans="1:22" x14ac:dyDescent="0.3">
      <c r="A519" s="73">
        <v>17</v>
      </c>
      <c r="B519" s="85">
        <f>VLOOKUP(D503,$A$4:$V$36,2+$A519)</f>
        <v>577000</v>
      </c>
      <c r="C519" s="70">
        <f>VLOOKUP(D503,$X$4:$AS$36,2+$A519)</f>
        <v>440000</v>
      </c>
      <c r="D519" s="71"/>
      <c r="M519" s="87"/>
      <c r="N519" s="87"/>
      <c r="O519" s="70"/>
      <c r="P519" s="70"/>
      <c r="Q519" s="70"/>
      <c r="R519" s="70"/>
      <c r="S519" s="70"/>
      <c r="T519" s="70"/>
      <c r="U519" s="70"/>
      <c r="V519" s="70"/>
    </row>
    <row r="520" spans="1:22" x14ac:dyDescent="0.3">
      <c r="A520" s="73">
        <v>18</v>
      </c>
      <c r="B520" s="85">
        <f>VLOOKUP(D503,$A$4:$V$36,2+$A520)</f>
        <v>582250</v>
      </c>
      <c r="C520" s="70">
        <f>VLOOKUP(D503,$X$4:$AS$36,2+$A520)</f>
        <v>447500</v>
      </c>
      <c r="D520" s="71"/>
      <c r="M520" s="87"/>
      <c r="N520" s="87"/>
      <c r="O520" s="70"/>
      <c r="P520" s="70"/>
      <c r="Q520" s="70"/>
      <c r="R520" s="70"/>
      <c r="S520" s="70"/>
      <c r="T520" s="70"/>
      <c r="U520" s="70"/>
      <c r="V520" s="70"/>
    </row>
    <row r="521" spans="1:22" x14ac:dyDescent="0.3">
      <c r="A521" s="73">
        <v>19</v>
      </c>
      <c r="B521" s="85">
        <f>VLOOKUP(D503,$A$4:$V$36,2+$A521)</f>
        <v>550550</v>
      </c>
      <c r="C521" s="70">
        <f>VLOOKUP(D503,$X$4:$AS$36,2+$A521)</f>
        <v>430000</v>
      </c>
      <c r="D521" s="71"/>
      <c r="M521" s="87"/>
      <c r="N521" s="87"/>
      <c r="O521" s="70"/>
      <c r="P521" s="70"/>
      <c r="Q521" s="70"/>
      <c r="R521" s="70"/>
      <c r="S521" s="70"/>
      <c r="T521" s="70"/>
      <c r="U521" s="70"/>
      <c r="V521" s="70"/>
    </row>
    <row r="522" spans="1:22" x14ac:dyDescent="0.3">
      <c r="A522" s="73">
        <v>20</v>
      </c>
      <c r="B522" s="85">
        <f>VLOOKUP(D503,$A$4:$V$36,2+$A522)</f>
        <v>502000</v>
      </c>
      <c r="C522" s="70">
        <f>VLOOKUP(D503,$X$4:$AS$36,2+$A522)</f>
        <v>428000</v>
      </c>
      <c r="D522" s="71"/>
      <c r="M522" s="87"/>
      <c r="N522" s="87"/>
      <c r="O522" s="70"/>
      <c r="P522" s="70"/>
      <c r="Q522" s="70"/>
      <c r="R522" s="70"/>
      <c r="S522" s="70"/>
      <c r="T522" s="70"/>
      <c r="U522" s="70"/>
      <c r="V522" s="70"/>
    </row>
    <row r="523" spans="1:22" x14ac:dyDescent="0.3">
      <c r="A523" s="73">
        <v>1</v>
      </c>
      <c r="B523" s="85">
        <f>VLOOKUP(D523,$A$4:$V$36,2+$A523)</f>
        <v>209000</v>
      </c>
      <c r="C523" s="70">
        <f>VLOOKUP(D523,$X$4:$AS$36,2+$A523)</f>
        <v>118000</v>
      </c>
      <c r="D523" s="172">
        <v>25</v>
      </c>
      <c r="M523" s="87"/>
      <c r="N523" s="87"/>
      <c r="O523" s="70"/>
      <c r="P523" s="70"/>
      <c r="Q523" s="70"/>
      <c r="R523" s="70"/>
      <c r="S523" s="70"/>
      <c r="T523" s="70"/>
      <c r="U523" s="70"/>
      <c r="V523" s="70"/>
    </row>
    <row r="524" spans="1:22" x14ac:dyDescent="0.3">
      <c r="A524" s="73">
        <v>2</v>
      </c>
      <c r="B524" s="85">
        <f>VLOOKUP(D523,$A$4:$V$36,2+$A524)</f>
        <v>212000</v>
      </c>
      <c r="C524" s="70">
        <f>VLOOKUP(D523,$X$4:$AS$36,2+$A524)</f>
        <v>120000</v>
      </c>
      <c r="D524" s="70"/>
      <c r="M524" s="87"/>
      <c r="N524" s="87"/>
      <c r="O524" s="70"/>
      <c r="P524" s="70"/>
      <c r="Q524" s="70"/>
      <c r="R524" s="70"/>
      <c r="S524" s="70"/>
      <c r="T524" s="70"/>
      <c r="U524" s="70"/>
      <c r="V524" s="70"/>
    </row>
    <row r="525" spans="1:22" x14ac:dyDescent="0.3">
      <c r="A525" s="73">
        <v>3</v>
      </c>
      <c r="B525" s="85">
        <f>VLOOKUP(D523,$A$4:$V$36,2+$A525)</f>
        <v>240500</v>
      </c>
      <c r="C525" s="70">
        <f>VLOOKUP(D523,$X$4:$AS$36,2+$A525)</f>
        <v>125000</v>
      </c>
      <c r="D525" s="70"/>
      <c r="M525" s="87"/>
      <c r="N525" s="87"/>
      <c r="O525" s="70"/>
      <c r="P525" s="70"/>
      <c r="Q525" s="70"/>
      <c r="R525" s="70"/>
      <c r="S525" s="70"/>
      <c r="T525" s="70"/>
      <c r="U525" s="70"/>
      <c r="V525" s="70"/>
    </row>
    <row r="526" spans="1:22" x14ac:dyDescent="0.3">
      <c r="A526" s="73">
        <v>4</v>
      </c>
      <c r="B526" s="85">
        <f>VLOOKUP(D523,$A$4:$V$36,2+$A526)</f>
        <v>292750</v>
      </c>
      <c r="C526" s="70">
        <f>VLOOKUP(D523,$X$4:$AS$36,2+$A526)</f>
        <v>159125</v>
      </c>
      <c r="D526" s="70"/>
      <c r="M526" s="87"/>
      <c r="N526" s="87"/>
      <c r="O526" s="70"/>
      <c r="P526" s="70"/>
      <c r="Q526" s="70"/>
      <c r="R526" s="70"/>
      <c r="S526" s="70"/>
      <c r="T526" s="70"/>
      <c r="U526" s="70"/>
      <c r="V526" s="70"/>
    </row>
    <row r="527" spans="1:22" x14ac:dyDescent="0.3">
      <c r="A527" s="73">
        <v>5</v>
      </c>
      <c r="B527" s="85">
        <f>VLOOKUP(D523,$A$4:$V$36,2+$A527)</f>
        <v>330000</v>
      </c>
      <c r="C527" s="70">
        <f>VLOOKUP(D523,$X$4:$AS$36,2+$A527)</f>
        <v>177500</v>
      </c>
      <c r="D527" s="70"/>
      <c r="M527" s="87"/>
      <c r="N527" s="87"/>
      <c r="O527" s="70"/>
      <c r="P527" s="70"/>
      <c r="Q527" s="70"/>
      <c r="R527" s="70"/>
      <c r="S527" s="70"/>
      <c r="T527" s="70"/>
      <c r="U527" s="70"/>
      <c r="V527" s="70"/>
    </row>
    <row r="528" spans="1:22" x14ac:dyDescent="0.3">
      <c r="A528" s="73">
        <v>6</v>
      </c>
      <c r="B528" s="85">
        <f>VLOOKUP(D523,$A$4:$V$36,2+$A528)</f>
        <v>390000</v>
      </c>
      <c r="C528" s="70">
        <f>VLOOKUP(D523,$X$4:$AS$36,2+$A528)</f>
        <v>234625</v>
      </c>
      <c r="D528" s="70"/>
      <c r="M528" s="87"/>
      <c r="N528" s="87"/>
      <c r="O528" s="70"/>
      <c r="P528" s="70"/>
      <c r="Q528" s="70"/>
      <c r="R528" s="70"/>
      <c r="S528" s="70"/>
      <c r="T528" s="70"/>
      <c r="U528" s="70"/>
      <c r="V528" s="70"/>
    </row>
    <row r="529" spans="1:22" x14ac:dyDescent="0.3">
      <c r="A529" s="73">
        <v>7</v>
      </c>
      <c r="B529" s="85">
        <f>VLOOKUP(D523,$A$4:$V$36,2+$A529)</f>
        <v>410000</v>
      </c>
      <c r="C529" s="70">
        <f>VLOOKUP(D523,$X$4:$AS$36,2+$A529)</f>
        <v>255500</v>
      </c>
      <c r="D529" s="70"/>
      <c r="M529" s="87"/>
      <c r="N529" s="87"/>
      <c r="O529" s="70"/>
      <c r="P529" s="70"/>
      <c r="Q529" s="70"/>
      <c r="R529" s="70"/>
      <c r="S529" s="70"/>
      <c r="T529" s="70"/>
      <c r="U529" s="70"/>
      <c r="V529" s="70"/>
    </row>
    <row r="530" spans="1:22" x14ac:dyDescent="0.3">
      <c r="A530" s="73">
        <v>8</v>
      </c>
      <c r="B530" s="85">
        <f>VLOOKUP(D523,$A$4:$V$36,2+$A530)</f>
        <v>500000</v>
      </c>
      <c r="C530" s="70">
        <f>VLOOKUP(D523,$X$4:$AS$36,2+$A530)</f>
        <v>295000</v>
      </c>
      <c r="D530" s="70"/>
      <c r="M530" s="87"/>
      <c r="N530" s="87"/>
      <c r="O530" s="70"/>
      <c r="P530" s="70"/>
      <c r="Q530" s="70"/>
      <c r="R530" s="70"/>
      <c r="S530" s="70"/>
      <c r="T530" s="70"/>
      <c r="U530" s="70"/>
      <c r="V530" s="70"/>
    </row>
    <row r="531" spans="1:22" x14ac:dyDescent="0.3">
      <c r="A531" s="73">
        <v>9</v>
      </c>
      <c r="B531" s="85">
        <f>VLOOKUP(D523,$A$4:$V$36,2+$A531)</f>
        <v>547750</v>
      </c>
      <c r="C531" s="70">
        <f>VLOOKUP(D523,$X$4:$AS$36,2+$A531)</f>
        <v>336000</v>
      </c>
      <c r="D531" s="70"/>
      <c r="M531" s="87"/>
      <c r="N531" s="87"/>
      <c r="O531" s="70"/>
      <c r="P531" s="70"/>
      <c r="Q531" s="70"/>
      <c r="R531" s="70"/>
      <c r="S531" s="70"/>
      <c r="T531" s="70"/>
      <c r="U531" s="70"/>
      <c r="V531" s="70"/>
    </row>
    <row r="532" spans="1:22" x14ac:dyDescent="0.3">
      <c r="A532" s="73">
        <v>10</v>
      </c>
      <c r="B532" s="85">
        <f>VLOOKUP(D523,$A$4:$V$36,2+$A532)</f>
        <v>580000</v>
      </c>
      <c r="C532" s="70">
        <f>VLOOKUP(D523,$X$4:$AS$36,2+$A532)</f>
        <v>350000</v>
      </c>
      <c r="D532" s="70"/>
      <c r="M532" s="87"/>
      <c r="N532" s="87"/>
      <c r="O532" s="70"/>
      <c r="P532" s="70"/>
      <c r="Q532" s="70"/>
      <c r="R532" s="70"/>
      <c r="S532" s="70"/>
      <c r="T532" s="70"/>
      <c r="U532" s="70"/>
      <c r="V532" s="70"/>
    </row>
    <row r="533" spans="1:22" x14ac:dyDescent="0.3">
      <c r="A533" s="73">
        <v>11</v>
      </c>
      <c r="B533" s="85">
        <f>VLOOKUP(D523,$A$4:$V$36,2+$A533)</f>
        <v>601250</v>
      </c>
      <c r="C533" s="70">
        <f>VLOOKUP(D523,$X$4:$AS$36,2+$A533)</f>
        <v>325002</v>
      </c>
      <c r="D533" s="71"/>
      <c r="M533" s="87"/>
      <c r="N533" s="87"/>
      <c r="O533" s="70"/>
      <c r="P533" s="70"/>
      <c r="Q533" s="70"/>
      <c r="R533" s="70"/>
      <c r="S533" s="70"/>
      <c r="T533" s="70"/>
      <c r="U533" s="70"/>
      <c r="V533" s="70"/>
    </row>
    <row r="534" spans="1:22" x14ac:dyDescent="0.3">
      <c r="A534" s="73">
        <v>12</v>
      </c>
      <c r="B534" s="85">
        <f>VLOOKUP(D523,$A$4:$V$36,2+$A534)</f>
        <v>640000</v>
      </c>
      <c r="C534" s="70">
        <f>VLOOKUP(D523,$X$4:$AS$36,2+$A534)</f>
        <v>340000</v>
      </c>
      <c r="D534" s="71"/>
      <c r="M534" s="87"/>
      <c r="N534" s="87"/>
      <c r="O534" s="70"/>
      <c r="P534" s="70"/>
      <c r="Q534" s="70"/>
      <c r="R534" s="70"/>
      <c r="S534" s="70"/>
      <c r="T534" s="70"/>
      <c r="U534" s="70"/>
      <c r="V534" s="70"/>
    </row>
    <row r="535" spans="1:22" x14ac:dyDescent="0.3">
      <c r="A535" s="73">
        <v>13</v>
      </c>
      <c r="B535" s="85">
        <f>VLOOKUP(D523,$A$4:$V$36,2+$A535)</f>
        <v>682000</v>
      </c>
      <c r="C535" s="70">
        <f>VLOOKUP(D523,$X$4:$AS$36,2+$A535)</f>
        <v>362750</v>
      </c>
      <c r="D535" s="71"/>
      <c r="M535" s="87"/>
      <c r="N535" s="87"/>
      <c r="O535" s="70"/>
      <c r="P535" s="70"/>
      <c r="Q535" s="70"/>
      <c r="R535" s="70"/>
      <c r="S535" s="70"/>
      <c r="T535" s="70"/>
      <c r="U535" s="70"/>
      <c r="V535" s="70"/>
    </row>
    <row r="536" spans="1:22" x14ac:dyDescent="0.3">
      <c r="A536" s="73">
        <v>14</v>
      </c>
      <c r="B536" s="85">
        <f>VLOOKUP(D523,$A$4:$V$36,2+$A536)</f>
        <v>860000</v>
      </c>
      <c r="C536" s="70">
        <f>VLOOKUP(D523,$X$4:$AS$36,2+$A536)</f>
        <v>400000</v>
      </c>
      <c r="D536" s="71"/>
      <c r="M536" s="87"/>
      <c r="N536" s="87"/>
      <c r="O536" s="70"/>
      <c r="P536" s="70"/>
      <c r="Q536" s="70"/>
      <c r="R536" s="70"/>
      <c r="S536" s="70"/>
      <c r="T536" s="70"/>
      <c r="U536" s="70"/>
      <c r="V536" s="70"/>
    </row>
    <row r="537" spans="1:22" x14ac:dyDescent="0.3">
      <c r="A537" s="73">
        <v>15</v>
      </c>
      <c r="B537" s="85">
        <f>VLOOKUP(D523,$A$4:$V$36,2+$A537)</f>
        <v>900000</v>
      </c>
      <c r="C537" s="70">
        <f>VLOOKUP(D523,$X$4:$AS$36,2+$A537)</f>
        <v>426000</v>
      </c>
      <c r="D537" s="71"/>
      <c r="M537" s="87"/>
      <c r="N537" s="87"/>
      <c r="O537" s="70"/>
      <c r="P537" s="70"/>
      <c r="Q537" s="70"/>
      <c r="R537" s="70"/>
      <c r="S537" s="70"/>
      <c r="T537" s="70"/>
      <c r="U537" s="70"/>
      <c r="V537" s="70"/>
    </row>
    <row r="538" spans="1:22" x14ac:dyDescent="0.3">
      <c r="A538" s="73">
        <v>16</v>
      </c>
      <c r="B538" s="85">
        <f>VLOOKUP(D523,$A$4:$V$36,2+$A538)</f>
        <v>925000</v>
      </c>
      <c r="C538" s="70">
        <f>VLOOKUP(D523,$X$4:$AS$36,2+$A538)</f>
        <v>454500</v>
      </c>
      <c r="D538" s="71"/>
      <c r="M538" s="87"/>
      <c r="N538" s="87"/>
      <c r="O538" s="70"/>
      <c r="P538" s="70"/>
      <c r="Q538" s="70"/>
      <c r="R538" s="70"/>
      <c r="S538" s="70"/>
      <c r="T538" s="70"/>
      <c r="U538" s="70"/>
      <c r="V538" s="70"/>
    </row>
    <row r="539" spans="1:22" x14ac:dyDescent="0.3">
      <c r="A539" s="73">
        <v>17</v>
      </c>
      <c r="B539" s="85">
        <f>VLOOKUP(D523,$A$4:$V$36,2+$A539)</f>
        <v>1031000</v>
      </c>
      <c r="C539" s="70">
        <f>VLOOKUP(D523,$X$4:$AS$36,2+$A539)</f>
        <v>505000</v>
      </c>
      <c r="D539" s="71"/>
      <c r="M539" s="87"/>
      <c r="N539" s="87"/>
      <c r="O539" s="70"/>
      <c r="P539" s="70"/>
      <c r="Q539" s="70"/>
      <c r="R539" s="70"/>
      <c r="S539" s="70"/>
      <c r="T539" s="70"/>
      <c r="U539" s="70"/>
      <c r="V539" s="70"/>
    </row>
    <row r="540" spans="1:22" x14ac:dyDescent="0.3">
      <c r="A540" s="73">
        <v>18</v>
      </c>
      <c r="B540" s="85">
        <f>VLOOKUP(D523,$A$4:$V$36,2+$A540)</f>
        <v>990000</v>
      </c>
      <c r="C540" s="70">
        <f>VLOOKUP(D523,$X$4:$AS$36,2+$A540)</f>
        <v>506000</v>
      </c>
      <c r="D540" s="71"/>
      <c r="M540" s="87"/>
      <c r="N540" s="87"/>
      <c r="O540" s="70"/>
      <c r="P540" s="70"/>
      <c r="Q540" s="70"/>
      <c r="R540" s="70"/>
      <c r="S540" s="70"/>
      <c r="T540" s="70"/>
      <c r="U540" s="70"/>
      <c r="V540" s="70"/>
    </row>
    <row r="541" spans="1:22" x14ac:dyDescent="0.3">
      <c r="A541" s="73">
        <v>19</v>
      </c>
      <c r="B541" s="85">
        <f>VLOOKUP(D523,$A$4:$V$36,2+$A541)</f>
        <v>980000</v>
      </c>
      <c r="C541" s="70">
        <f>VLOOKUP(D523,$X$4:$AS$36,2+$A541)</f>
        <v>500000</v>
      </c>
      <c r="D541" s="71"/>
      <c r="M541" s="87"/>
      <c r="N541" s="87"/>
      <c r="O541" s="70"/>
      <c r="P541" s="70"/>
      <c r="Q541" s="70"/>
      <c r="R541" s="70"/>
      <c r="S541" s="70"/>
      <c r="T541" s="70"/>
      <c r="U541" s="70"/>
      <c r="V541" s="70"/>
    </row>
    <row r="542" spans="1:22" x14ac:dyDescent="0.3">
      <c r="A542" s="73">
        <v>20</v>
      </c>
      <c r="B542" s="85">
        <f>VLOOKUP(D523,$A$4:$V$36,2+$A542)</f>
        <v>860000</v>
      </c>
      <c r="C542" s="70">
        <f>VLOOKUP(D523,$X$4:$AS$36,2+$A542)</f>
        <v>505000</v>
      </c>
      <c r="D542" s="71"/>
      <c r="M542" s="87"/>
      <c r="N542" s="87"/>
      <c r="O542" s="70"/>
      <c r="P542" s="70"/>
      <c r="Q542" s="70"/>
      <c r="R542" s="70"/>
      <c r="S542" s="70"/>
      <c r="T542" s="70"/>
      <c r="U542" s="70"/>
      <c r="V542" s="70"/>
    </row>
    <row r="543" spans="1:22" x14ac:dyDescent="0.3">
      <c r="A543" s="73">
        <v>1</v>
      </c>
      <c r="B543" s="85">
        <f>VLOOKUP(D543,$A$4:$V$36,2+$A543)</f>
        <v>283000</v>
      </c>
      <c r="C543" s="70">
        <f>VLOOKUP(D543,$X$4:$AS$36,2+$A543)</f>
        <v>135200</v>
      </c>
      <c r="D543" s="172">
        <v>26</v>
      </c>
      <c r="M543" s="87"/>
      <c r="N543" s="87"/>
      <c r="O543" s="70"/>
      <c r="P543" s="70"/>
      <c r="Q543" s="70"/>
      <c r="R543" s="70"/>
      <c r="S543" s="70"/>
      <c r="T543" s="70"/>
      <c r="U543" s="70"/>
      <c r="V543" s="70"/>
    </row>
    <row r="544" spans="1:22" x14ac:dyDescent="0.3">
      <c r="A544" s="73">
        <v>2</v>
      </c>
      <c r="B544" s="85">
        <f>VLOOKUP(D543,$A$4:$V$36,2+$A544)</f>
        <v>264000</v>
      </c>
      <c r="C544" s="70">
        <f>VLOOKUP(D543,$X$4:$AS$36,2+$A544)</f>
        <v>144750</v>
      </c>
      <c r="D544" s="70"/>
      <c r="M544" s="87"/>
      <c r="N544" s="87"/>
      <c r="O544" s="70"/>
      <c r="P544" s="70"/>
      <c r="Q544" s="70"/>
      <c r="R544" s="70"/>
      <c r="S544" s="70"/>
      <c r="T544" s="70"/>
      <c r="U544" s="70"/>
      <c r="V544" s="70"/>
    </row>
    <row r="545" spans="1:22" x14ac:dyDescent="0.3">
      <c r="A545" s="73">
        <v>3</v>
      </c>
      <c r="B545" s="85">
        <f>VLOOKUP(D543,$A$4:$V$36,2+$A545)</f>
        <v>272250</v>
      </c>
      <c r="C545" s="70">
        <f>VLOOKUP(D543,$X$4:$AS$36,2+$A545)</f>
        <v>138750</v>
      </c>
      <c r="D545" s="70"/>
      <c r="M545" s="87"/>
      <c r="N545" s="87"/>
      <c r="O545" s="70"/>
      <c r="P545" s="70"/>
      <c r="Q545" s="70"/>
      <c r="R545" s="70"/>
      <c r="S545" s="70"/>
      <c r="T545" s="70"/>
      <c r="U545" s="70"/>
      <c r="V545" s="70"/>
    </row>
    <row r="546" spans="1:22" x14ac:dyDescent="0.3">
      <c r="A546" s="73">
        <v>4</v>
      </c>
      <c r="B546" s="85">
        <f>VLOOKUP(D543,$A$4:$V$36,2+$A546)</f>
        <v>328250</v>
      </c>
      <c r="C546" s="70">
        <f>VLOOKUP(D543,$X$4:$AS$36,2+$A546)</f>
        <v>165000</v>
      </c>
      <c r="D546" s="70"/>
      <c r="M546" s="87"/>
      <c r="N546" s="87"/>
      <c r="O546" s="70"/>
      <c r="P546" s="70"/>
      <c r="Q546" s="70"/>
      <c r="R546" s="70"/>
      <c r="S546" s="70"/>
      <c r="T546" s="70"/>
      <c r="U546" s="70"/>
      <c r="V546" s="70"/>
    </row>
    <row r="547" spans="1:22" x14ac:dyDescent="0.3">
      <c r="A547" s="73">
        <v>5</v>
      </c>
      <c r="B547" s="85">
        <f>VLOOKUP(D543,$A$4:$V$36,2+$A547)</f>
        <v>365000</v>
      </c>
      <c r="C547" s="70">
        <f>VLOOKUP(D543,$X$4:$AS$36,2+$A547)</f>
        <v>180000</v>
      </c>
      <c r="D547" s="70"/>
      <c r="M547" s="87"/>
      <c r="N547" s="87"/>
      <c r="O547" s="70"/>
      <c r="P547" s="70"/>
      <c r="Q547" s="70"/>
      <c r="R547" s="70"/>
      <c r="S547" s="70"/>
      <c r="T547" s="70"/>
      <c r="U547" s="70"/>
      <c r="V547" s="70"/>
    </row>
    <row r="548" spans="1:22" x14ac:dyDescent="0.3">
      <c r="A548" s="73">
        <v>6</v>
      </c>
      <c r="B548" s="85">
        <f>VLOOKUP(D543,$A$4:$V$36,2+$A548)</f>
        <v>417500</v>
      </c>
      <c r="C548" s="70">
        <f>VLOOKUP(D543,$X$4:$AS$36,2+$A548)</f>
        <v>220000</v>
      </c>
      <c r="D548" s="70"/>
      <c r="M548" s="87"/>
      <c r="N548" s="87"/>
      <c r="O548" s="70"/>
      <c r="P548" s="70"/>
      <c r="Q548" s="70"/>
      <c r="R548" s="70"/>
      <c r="S548" s="70"/>
      <c r="T548" s="70"/>
      <c r="U548" s="70"/>
      <c r="V548" s="70"/>
    </row>
    <row r="549" spans="1:22" x14ac:dyDescent="0.3">
      <c r="A549" s="73">
        <v>7</v>
      </c>
      <c r="B549" s="85">
        <f>VLOOKUP(D543,$A$4:$V$36,2+$A549)</f>
        <v>450000</v>
      </c>
      <c r="C549" s="70">
        <f>VLOOKUP(D543,$X$4:$AS$36,2+$A549)</f>
        <v>221000</v>
      </c>
      <c r="D549" s="70"/>
      <c r="M549" s="87"/>
      <c r="N549" s="87"/>
      <c r="O549" s="70"/>
      <c r="P549" s="70"/>
      <c r="Q549" s="70"/>
      <c r="R549" s="70"/>
      <c r="S549" s="70"/>
      <c r="T549" s="70"/>
      <c r="U549" s="70"/>
      <c r="V549" s="70"/>
    </row>
    <row r="550" spans="1:22" x14ac:dyDescent="0.3">
      <c r="A550" s="73">
        <v>8</v>
      </c>
      <c r="B550" s="85">
        <f>VLOOKUP(D543,$A$4:$V$36,2+$A550)</f>
        <v>540000</v>
      </c>
      <c r="C550" s="70">
        <f>VLOOKUP(D543,$X$4:$AS$36,2+$A550)</f>
        <v>295000</v>
      </c>
      <c r="D550" s="70"/>
      <c r="M550" s="87"/>
      <c r="N550" s="87"/>
      <c r="O550" s="70"/>
      <c r="P550" s="70"/>
      <c r="Q550" s="70"/>
      <c r="R550" s="70"/>
      <c r="S550" s="70"/>
      <c r="T550" s="70"/>
      <c r="U550" s="70"/>
      <c r="V550" s="70"/>
    </row>
    <row r="551" spans="1:22" x14ac:dyDescent="0.3">
      <c r="A551" s="73">
        <v>9</v>
      </c>
      <c r="B551" s="85">
        <f>VLOOKUP(D543,$A$4:$V$36,2+$A551)</f>
        <v>605500</v>
      </c>
      <c r="C551" s="70">
        <f>VLOOKUP(D543,$X$4:$AS$36,2+$A551)</f>
        <v>324500</v>
      </c>
      <c r="D551" s="70"/>
      <c r="M551" s="87"/>
      <c r="N551" s="87"/>
      <c r="O551" s="70"/>
      <c r="P551" s="70"/>
      <c r="Q551" s="70"/>
      <c r="R551" s="70"/>
      <c r="S551" s="70"/>
      <c r="T551" s="70"/>
      <c r="U551" s="70"/>
      <c r="V551" s="70"/>
    </row>
    <row r="552" spans="1:22" x14ac:dyDescent="0.3">
      <c r="A552" s="73">
        <v>10</v>
      </c>
      <c r="B552" s="85">
        <f>VLOOKUP(D543,$A$4:$V$36,2+$A552)</f>
        <v>670000</v>
      </c>
      <c r="C552" s="70">
        <f>VLOOKUP(D543,$X$4:$AS$36,2+$A552)</f>
        <v>330000</v>
      </c>
      <c r="D552" s="70"/>
      <c r="M552" s="87"/>
      <c r="N552" s="87"/>
      <c r="O552" s="70"/>
      <c r="P552" s="70"/>
      <c r="Q552" s="70"/>
      <c r="R552" s="70"/>
      <c r="S552" s="70"/>
      <c r="T552" s="70"/>
      <c r="U552" s="70"/>
      <c r="V552" s="70"/>
    </row>
    <row r="553" spans="1:22" x14ac:dyDescent="0.3">
      <c r="A553" s="73">
        <v>11</v>
      </c>
      <c r="B553" s="85">
        <f>VLOOKUP(D543,$A$4:$V$36,2+$A553)</f>
        <v>695000</v>
      </c>
      <c r="C553" s="70">
        <f>VLOOKUP(D543,$X$4:$AS$36,2+$A553)</f>
        <v>332500</v>
      </c>
      <c r="D553" s="71"/>
      <c r="M553" s="87"/>
      <c r="N553" s="87"/>
      <c r="O553" s="70"/>
      <c r="P553" s="70"/>
      <c r="Q553" s="70"/>
      <c r="R553" s="70"/>
      <c r="S553" s="70"/>
      <c r="T553" s="70"/>
      <c r="U553" s="70"/>
      <c r="V553" s="70"/>
    </row>
    <row r="554" spans="1:22" x14ac:dyDescent="0.3">
      <c r="A554" s="73">
        <v>12</v>
      </c>
      <c r="B554" s="85">
        <f>VLOOKUP(D543,$A$4:$V$36,2+$A554)</f>
        <v>760000</v>
      </c>
      <c r="C554" s="70">
        <f>VLOOKUP(D543,$X$4:$AS$36,2+$A554)</f>
        <v>349500</v>
      </c>
      <c r="D554" s="71"/>
      <c r="M554" s="87"/>
      <c r="N554" s="87"/>
      <c r="O554" s="70"/>
      <c r="P554" s="70"/>
      <c r="Q554" s="70"/>
      <c r="R554" s="70"/>
      <c r="S554" s="70"/>
      <c r="T554" s="70"/>
      <c r="U554" s="70"/>
      <c r="V554" s="70"/>
    </row>
    <row r="555" spans="1:22" x14ac:dyDescent="0.3">
      <c r="A555" s="73">
        <v>13</v>
      </c>
      <c r="B555" s="85">
        <f>VLOOKUP(D543,$A$4:$V$36,2+$A555)</f>
        <v>836250</v>
      </c>
      <c r="C555" s="70">
        <f>VLOOKUP(D543,$X$4:$AS$36,2+$A555)</f>
        <v>364000</v>
      </c>
      <c r="D555" s="71"/>
      <c r="M555" s="87"/>
      <c r="N555" s="87"/>
      <c r="O555" s="70"/>
      <c r="P555" s="70"/>
      <c r="Q555" s="70"/>
      <c r="R555" s="70"/>
      <c r="S555" s="70"/>
      <c r="T555" s="70"/>
      <c r="U555" s="70"/>
      <c r="V555" s="70"/>
    </row>
    <row r="556" spans="1:22" x14ac:dyDescent="0.3">
      <c r="A556" s="73">
        <v>14</v>
      </c>
      <c r="B556" s="85">
        <f>VLOOKUP(D543,$A$4:$V$36,2+$A556)</f>
        <v>1020000</v>
      </c>
      <c r="C556" s="70">
        <f>VLOOKUP(D543,$X$4:$AS$36,2+$A556)</f>
        <v>420000</v>
      </c>
      <c r="D556" s="71"/>
      <c r="M556" s="87"/>
      <c r="N556" s="87"/>
      <c r="O556" s="70"/>
      <c r="P556" s="70"/>
      <c r="Q556" s="70"/>
      <c r="R556" s="70"/>
      <c r="S556" s="70"/>
      <c r="T556" s="70"/>
      <c r="U556" s="70"/>
      <c r="V556" s="70"/>
    </row>
    <row r="557" spans="1:22" x14ac:dyDescent="0.3">
      <c r="A557" s="73">
        <v>15</v>
      </c>
      <c r="B557" s="85">
        <f>VLOOKUP(D543,$A$4:$V$36,2+$A557)</f>
        <v>1045000</v>
      </c>
      <c r="C557" s="70">
        <f>VLOOKUP(D543,$X$4:$AS$36,2+$A557)</f>
        <v>422250</v>
      </c>
      <c r="D557" s="71"/>
      <c r="M557" s="87"/>
      <c r="N557" s="87"/>
      <c r="O557" s="70"/>
      <c r="P557" s="70"/>
      <c r="Q557" s="70"/>
      <c r="R557" s="70"/>
      <c r="S557" s="70"/>
      <c r="T557" s="70"/>
      <c r="U557" s="70"/>
      <c r="V557" s="70"/>
    </row>
    <row r="558" spans="1:22" x14ac:dyDescent="0.3">
      <c r="A558" s="73">
        <v>16</v>
      </c>
      <c r="B558" s="85">
        <f>VLOOKUP(D543,$A$4:$V$36,2+$A558)</f>
        <v>1163500</v>
      </c>
      <c r="C558" s="70">
        <f>VLOOKUP(D543,$X$4:$AS$36,2+$A558)</f>
        <v>450000</v>
      </c>
      <c r="D558" s="71"/>
      <c r="M558" s="87"/>
      <c r="N558" s="87"/>
      <c r="O558" s="70"/>
      <c r="P558" s="70"/>
      <c r="Q558" s="70"/>
      <c r="R558" s="70"/>
      <c r="S558" s="70"/>
      <c r="T558" s="70"/>
      <c r="U558" s="70"/>
      <c r="V558" s="70"/>
    </row>
    <row r="559" spans="1:22" x14ac:dyDescent="0.3">
      <c r="A559" s="73">
        <v>17</v>
      </c>
      <c r="B559" s="85">
        <f>VLOOKUP(D543,$A$4:$V$36,2+$A559)</f>
        <v>1275000</v>
      </c>
      <c r="C559" s="70">
        <f>VLOOKUP(D543,$X$4:$AS$36,2+$A559)</f>
        <v>526000</v>
      </c>
      <c r="D559" s="71"/>
      <c r="M559" s="87"/>
      <c r="N559" s="87"/>
      <c r="O559" s="70"/>
      <c r="P559" s="70"/>
      <c r="Q559" s="70"/>
      <c r="R559" s="70"/>
      <c r="S559" s="70"/>
      <c r="T559" s="70"/>
      <c r="U559" s="70"/>
      <c r="V559" s="70"/>
    </row>
    <row r="560" spans="1:22" x14ac:dyDescent="0.3">
      <c r="A560" s="73">
        <v>18</v>
      </c>
      <c r="B560" s="85">
        <f>VLOOKUP(D543,$A$4:$V$36,2+$A560)</f>
        <v>1255500</v>
      </c>
      <c r="C560" s="70">
        <f>VLOOKUP(D543,$X$4:$AS$36,2+$A560)</f>
        <v>520950</v>
      </c>
      <c r="D560" s="71"/>
      <c r="M560" s="87"/>
      <c r="N560" s="87"/>
      <c r="O560" s="70"/>
      <c r="P560" s="70"/>
      <c r="Q560" s="70"/>
      <c r="R560" s="70"/>
      <c r="S560" s="70"/>
      <c r="T560" s="70"/>
      <c r="U560" s="70"/>
      <c r="V560" s="70"/>
    </row>
    <row r="561" spans="1:22" x14ac:dyDescent="0.3">
      <c r="A561" s="73">
        <v>19</v>
      </c>
      <c r="B561" s="85">
        <f>VLOOKUP(D543,$A$4:$V$36,2+$A561)</f>
        <v>1206250</v>
      </c>
      <c r="C561" s="70">
        <f>VLOOKUP(D543,$X$4:$AS$36,2+$A561)</f>
        <v>518000</v>
      </c>
      <c r="D561" s="71"/>
      <c r="M561" s="87"/>
      <c r="N561" s="87"/>
      <c r="O561" s="70"/>
      <c r="P561" s="70"/>
      <c r="Q561" s="70"/>
      <c r="R561" s="70"/>
      <c r="S561" s="70"/>
      <c r="T561" s="70"/>
      <c r="U561" s="70"/>
      <c r="V561" s="70"/>
    </row>
    <row r="562" spans="1:22" x14ac:dyDescent="0.3">
      <c r="A562" s="73">
        <v>20</v>
      </c>
      <c r="B562" s="85">
        <f>VLOOKUP(D543,$A$4:$V$36,2+$A562)</f>
        <v>1005500</v>
      </c>
      <c r="C562" s="70">
        <f>VLOOKUP(D543,$X$4:$AS$36,2+$A562)</f>
        <v>506000</v>
      </c>
      <c r="D562" s="71"/>
      <c r="M562" s="87"/>
      <c r="N562" s="87"/>
      <c r="O562" s="70"/>
      <c r="P562" s="70"/>
      <c r="Q562" s="70"/>
      <c r="R562" s="70"/>
      <c r="S562" s="70"/>
      <c r="T562" s="70"/>
      <c r="U562" s="70"/>
      <c r="V562" s="70"/>
    </row>
    <row r="563" spans="1:22" x14ac:dyDescent="0.3">
      <c r="A563" s="73">
        <v>1</v>
      </c>
      <c r="B563" s="85">
        <f>VLOOKUP(D563,$A$4:$V$36,2+$A563)</f>
        <v>140000</v>
      </c>
      <c r="C563" s="70">
        <f>VLOOKUP(D563,$X$4:$AS$36,2+$A563)</f>
        <v>125000</v>
      </c>
      <c r="D563" s="172">
        <v>27</v>
      </c>
      <c r="M563" s="87"/>
      <c r="N563" s="87"/>
      <c r="O563" s="70"/>
      <c r="P563" s="70"/>
      <c r="Q563" s="70"/>
      <c r="R563" s="70"/>
      <c r="S563" s="70"/>
      <c r="T563" s="70"/>
      <c r="U563" s="70"/>
      <c r="V563" s="70"/>
    </row>
    <row r="564" spans="1:22" x14ac:dyDescent="0.3">
      <c r="A564" s="73">
        <v>2</v>
      </c>
      <c r="B564" s="85">
        <f>VLOOKUP(D563,$A$4:$V$36,2+$A564)</f>
        <v>137500</v>
      </c>
      <c r="C564" s="70">
        <f>VLOOKUP(D563,$X$4:$AS$36,2+$A564)</f>
        <v>125000</v>
      </c>
      <c r="D564" s="70"/>
      <c r="M564" s="87"/>
      <c r="N564" s="87"/>
      <c r="O564" s="70"/>
      <c r="P564" s="70"/>
      <c r="Q564" s="70"/>
      <c r="R564" s="70"/>
      <c r="S564" s="70"/>
      <c r="T564" s="70"/>
      <c r="U564" s="70"/>
      <c r="V564" s="70"/>
    </row>
    <row r="565" spans="1:22" x14ac:dyDescent="0.3">
      <c r="A565" s="73">
        <v>3</v>
      </c>
      <c r="B565" s="85">
        <f>VLOOKUP(D563,$A$4:$V$36,2+$A565)</f>
        <v>138500</v>
      </c>
      <c r="C565" s="70">
        <f>VLOOKUP(D563,$X$4:$AS$36,2+$A565)</f>
        <v>125000</v>
      </c>
      <c r="D565" s="70"/>
      <c r="M565" s="87"/>
      <c r="N565" s="87"/>
      <c r="O565" s="70"/>
      <c r="P565" s="70"/>
      <c r="Q565" s="70"/>
      <c r="R565" s="70"/>
      <c r="S565" s="70"/>
      <c r="T565" s="70"/>
      <c r="U565" s="70"/>
      <c r="V565" s="70"/>
    </row>
    <row r="566" spans="1:22" x14ac:dyDescent="0.3">
      <c r="A566" s="73">
        <v>4</v>
      </c>
      <c r="B566" s="85">
        <f>VLOOKUP(D563,$A$4:$V$36,2+$A566)</f>
        <v>157900</v>
      </c>
      <c r="C566" s="70">
        <f>VLOOKUP(D563,$X$4:$AS$36,2+$A566)</f>
        <v>135000</v>
      </c>
      <c r="D566" s="70"/>
      <c r="M566" s="87"/>
      <c r="N566" s="87"/>
      <c r="O566" s="70"/>
      <c r="P566" s="70"/>
      <c r="Q566" s="70"/>
      <c r="R566" s="70"/>
      <c r="S566" s="70"/>
      <c r="T566" s="70"/>
      <c r="U566" s="70"/>
      <c r="V566" s="70"/>
    </row>
    <row r="567" spans="1:22" x14ac:dyDescent="0.3">
      <c r="A567" s="73">
        <v>5</v>
      </c>
      <c r="B567" s="85">
        <f>VLOOKUP(D563,$A$4:$V$36,2+$A567)</f>
        <v>174900</v>
      </c>
      <c r="C567" s="70">
        <f>VLOOKUP(D563,$X$4:$AS$36,2+$A567)</f>
        <v>146950</v>
      </c>
      <c r="D567" s="70"/>
      <c r="M567" s="87"/>
      <c r="N567" s="87"/>
      <c r="O567" s="70"/>
      <c r="P567" s="70"/>
      <c r="Q567" s="70"/>
      <c r="R567" s="70"/>
      <c r="S567" s="70"/>
      <c r="T567" s="70"/>
      <c r="U567" s="70"/>
      <c r="V567" s="70"/>
    </row>
    <row r="568" spans="1:22" x14ac:dyDescent="0.3">
      <c r="A568" s="73">
        <v>6</v>
      </c>
      <c r="B568" s="85">
        <f>VLOOKUP(D563,$A$4:$V$36,2+$A568)</f>
        <v>206000</v>
      </c>
      <c r="C568" s="70">
        <f>VLOOKUP(D563,$X$4:$AS$36,2+$A568)</f>
        <v>167000</v>
      </c>
      <c r="D568" s="70"/>
      <c r="M568" s="87"/>
      <c r="N568" s="87"/>
      <c r="O568" s="70"/>
      <c r="P568" s="70"/>
      <c r="Q568" s="70"/>
      <c r="R568" s="70"/>
      <c r="S568" s="70"/>
      <c r="T568" s="70"/>
      <c r="U568" s="70"/>
      <c r="V568" s="70"/>
    </row>
    <row r="569" spans="1:22" x14ac:dyDescent="0.3">
      <c r="A569" s="73">
        <v>7</v>
      </c>
      <c r="B569" s="85">
        <f>VLOOKUP(D563,$A$4:$V$36,2+$A569)</f>
        <v>225000</v>
      </c>
      <c r="C569" s="70">
        <f>VLOOKUP(D563,$X$4:$AS$36,2+$A569)</f>
        <v>184000</v>
      </c>
      <c r="D569" s="70"/>
      <c r="M569" s="87"/>
      <c r="N569" s="87"/>
      <c r="O569" s="70"/>
      <c r="P569" s="70"/>
      <c r="Q569" s="70"/>
      <c r="R569" s="70"/>
      <c r="S569" s="70"/>
      <c r="T569" s="70"/>
      <c r="U569" s="70"/>
      <c r="V569" s="70"/>
    </row>
    <row r="570" spans="1:22" x14ac:dyDescent="0.3">
      <c r="A570" s="73">
        <v>8</v>
      </c>
      <c r="B570" s="85">
        <f>VLOOKUP(D563,$A$4:$V$36,2+$A570)</f>
        <v>278000</v>
      </c>
      <c r="C570" s="70">
        <f>VLOOKUP(D563,$X$4:$AS$36,2+$A570)</f>
        <v>227250</v>
      </c>
      <c r="D570" s="70"/>
      <c r="M570" s="87"/>
      <c r="N570" s="87"/>
      <c r="O570" s="70"/>
      <c r="P570" s="70"/>
      <c r="Q570" s="70"/>
      <c r="R570" s="70"/>
      <c r="S570" s="70"/>
      <c r="T570" s="70"/>
      <c r="U570" s="70"/>
      <c r="V570" s="70"/>
    </row>
    <row r="571" spans="1:22" x14ac:dyDescent="0.3">
      <c r="A571" s="73">
        <v>9</v>
      </c>
      <c r="B571" s="85">
        <f>VLOOKUP(D563,$A$4:$V$36,2+$A571)</f>
        <v>317000</v>
      </c>
      <c r="C571" s="70">
        <f>VLOOKUP(D563,$X$4:$AS$36,2+$A571)</f>
        <v>260000</v>
      </c>
      <c r="D571" s="70"/>
      <c r="M571" s="87"/>
      <c r="N571" s="87"/>
      <c r="O571" s="70"/>
      <c r="P571" s="70"/>
      <c r="Q571" s="70"/>
      <c r="R571" s="70"/>
      <c r="S571" s="70"/>
      <c r="T571" s="70"/>
      <c r="U571" s="70"/>
      <c r="V571" s="70"/>
    </row>
    <row r="572" spans="1:22" x14ac:dyDescent="0.3">
      <c r="A572" s="73">
        <v>10</v>
      </c>
      <c r="B572" s="85">
        <f>VLOOKUP(D563,$A$4:$V$36,2+$A572)</f>
        <v>360000</v>
      </c>
      <c r="C572" s="70">
        <f>VLOOKUP(D563,$X$4:$AS$36,2+$A572)</f>
        <v>289500</v>
      </c>
      <c r="D572" s="70"/>
      <c r="M572" s="87"/>
      <c r="N572" s="87"/>
      <c r="O572" s="70"/>
      <c r="P572" s="70"/>
      <c r="Q572" s="70"/>
      <c r="R572" s="70"/>
      <c r="S572" s="70"/>
      <c r="T572" s="70"/>
      <c r="U572" s="70"/>
      <c r="V572" s="70"/>
    </row>
    <row r="573" spans="1:22" x14ac:dyDescent="0.3">
      <c r="A573" s="73">
        <v>11</v>
      </c>
      <c r="B573" s="85">
        <f>VLOOKUP(D563,$A$4:$V$36,2+$A573)</f>
        <v>375000</v>
      </c>
      <c r="C573" s="70">
        <f>VLOOKUP(D563,$X$4:$AS$36,2+$A573)</f>
        <v>295000</v>
      </c>
      <c r="D573" s="71"/>
      <c r="M573" s="87"/>
      <c r="N573" s="87"/>
      <c r="O573" s="70"/>
      <c r="P573" s="70"/>
      <c r="Q573" s="70"/>
      <c r="R573" s="70"/>
      <c r="S573" s="70"/>
      <c r="T573" s="70"/>
      <c r="U573" s="70"/>
      <c r="V573" s="70"/>
    </row>
    <row r="574" spans="1:22" x14ac:dyDescent="0.3">
      <c r="A574" s="73">
        <v>12</v>
      </c>
      <c r="B574" s="85">
        <f>VLOOKUP(D563,$A$4:$V$36,2+$A574)</f>
        <v>388000</v>
      </c>
      <c r="C574" s="70">
        <f>VLOOKUP(D563,$X$4:$AS$36,2+$A574)</f>
        <v>306000</v>
      </c>
      <c r="D574" s="71"/>
      <c r="M574" s="87"/>
      <c r="N574" s="87"/>
      <c r="O574" s="70"/>
      <c r="P574" s="70"/>
      <c r="Q574" s="70"/>
      <c r="R574" s="70"/>
      <c r="S574" s="70"/>
      <c r="T574" s="70"/>
      <c r="U574" s="70"/>
      <c r="V574" s="70"/>
    </row>
    <row r="575" spans="1:22" x14ac:dyDescent="0.3">
      <c r="A575" s="73">
        <v>13</v>
      </c>
      <c r="B575" s="85">
        <f>VLOOKUP(D563,$A$4:$V$36,2+$A575)</f>
        <v>418500</v>
      </c>
      <c r="C575" s="70">
        <f>VLOOKUP(D563,$X$4:$AS$36,2+$A575)</f>
        <v>326000</v>
      </c>
      <c r="D575" s="71"/>
      <c r="M575" s="87"/>
      <c r="N575" s="87"/>
      <c r="O575" s="70"/>
      <c r="P575" s="70"/>
      <c r="Q575" s="70"/>
      <c r="R575" s="70"/>
      <c r="S575" s="70"/>
      <c r="T575" s="70"/>
      <c r="U575" s="70"/>
      <c r="V575" s="70"/>
    </row>
    <row r="576" spans="1:22" x14ac:dyDescent="0.3">
      <c r="A576" s="73">
        <v>14</v>
      </c>
      <c r="B576" s="85">
        <f>VLOOKUP(D563,$A$4:$V$36,2+$A576)</f>
        <v>525000</v>
      </c>
      <c r="C576" s="70">
        <f>VLOOKUP(D563,$X$4:$AS$36,2+$A576)</f>
        <v>360000</v>
      </c>
      <c r="D576" s="71"/>
      <c r="M576" s="87"/>
      <c r="N576" s="87"/>
      <c r="O576" s="70"/>
      <c r="P576" s="70"/>
      <c r="Q576" s="70"/>
      <c r="R576" s="70"/>
      <c r="S576" s="70"/>
      <c r="T576" s="70"/>
      <c r="U576" s="70"/>
      <c r="V576" s="70"/>
    </row>
    <row r="577" spans="1:22" x14ac:dyDescent="0.3">
      <c r="A577" s="73">
        <v>15</v>
      </c>
      <c r="B577" s="85">
        <f>VLOOKUP(D563,$A$4:$V$36,2+$A577)</f>
        <v>540000</v>
      </c>
      <c r="C577" s="70">
        <f>VLOOKUP(D563,$X$4:$AS$36,2+$A577)</f>
        <v>400000</v>
      </c>
      <c r="D577" s="71"/>
      <c r="M577" s="87"/>
      <c r="N577" s="87"/>
      <c r="O577" s="70"/>
      <c r="P577" s="70"/>
      <c r="Q577" s="70"/>
      <c r="R577" s="70"/>
      <c r="S577" s="70"/>
      <c r="T577" s="70"/>
      <c r="U577" s="70"/>
      <c r="V577" s="70"/>
    </row>
    <row r="578" spans="1:22" x14ac:dyDescent="0.3">
      <c r="A578" s="73">
        <v>16</v>
      </c>
      <c r="B578" s="85">
        <f>VLOOKUP(D563,$A$4:$V$36,2+$A578)</f>
        <v>587000</v>
      </c>
      <c r="C578" s="70">
        <f>VLOOKUP(D563,$X$4:$AS$36,2+$A578)</f>
        <v>429000</v>
      </c>
      <c r="D578" s="71"/>
      <c r="M578" s="87"/>
      <c r="N578" s="87"/>
      <c r="O578" s="70"/>
      <c r="P578" s="70"/>
      <c r="Q578" s="70"/>
      <c r="R578" s="70"/>
      <c r="S578" s="70"/>
      <c r="T578" s="70"/>
      <c r="U578" s="70"/>
      <c r="V578" s="70"/>
    </row>
    <row r="579" spans="1:22" x14ac:dyDescent="0.3">
      <c r="A579" s="73">
        <v>17</v>
      </c>
      <c r="B579" s="85">
        <f>VLOOKUP(D563,$A$4:$V$36,2+$A579)</f>
        <v>707500</v>
      </c>
      <c r="C579" s="70">
        <f>VLOOKUP(D563,$X$4:$AS$36,2+$A579)</f>
        <v>490750</v>
      </c>
      <c r="D579" s="71"/>
      <c r="M579" s="87"/>
      <c r="N579" s="87"/>
      <c r="O579" s="70"/>
      <c r="P579" s="70"/>
      <c r="Q579" s="70"/>
      <c r="R579" s="70"/>
      <c r="S579" s="70"/>
      <c r="T579" s="70"/>
      <c r="U579" s="70"/>
      <c r="V579" s="70"/>
    </row>
    <row r="580" spans="1:22" x14ac:dyDescent="0.3">
      <c r="A580" s="73">
        <v>18</v>
      </c>
      <c r="B580" s="85">
        <f>VLOOKUP(D563,$A$4:$V$36,2+$A580)</f>
        <v>672000</v>
      </c>
      <c r="C580" s="70">
        <f>VLOOKUP(D563,$X$4:$AS$36,2+$A580)</f>
        <v>489000</v>
      </c>
      <c r="D580" s="71"/>
      <c r="M580" s="87"/>
      <c r="N580" s="87"/>
      <c r="O580" s="70"/>
      <c r="P580" s="70"/>
      <c r="Q580" s="70"/>
      <c r="R580" s="70"/>
      <c r="S580" s="70"/>
      <c r="T580" s="70"/>
      <c r="U580" s="70"/>
      <c r="V580" s="70"/>
    </row>
    <row r="581" spans="1:22" x14ac:dyDescent="0.3">
      <c r="A581" s="73">
        <v>19</v>
      </c>
      <c r="B581" s="85">
        <f>VLOOKUP(D563,$A$4:$V$36,2+$A581)</f>
        <v>648500</v>
      </c>
      <c r="C581" s="70">
        <f>VLOOKUP(D563,$X$4:$AS$36,2+$A581)</f>
        <v>476000</v>
      </c>
      <c r="D581" s="71"/>
      <c r="M581" s="87"/>
      <c r="N581" s="87"/>
      <c r="O581" s="70"/>
      <c r="P581" s="70"/>
      <c r="Q581" s="70"/>
      <c r="R581" s="70"/>
      <c r="S581" s="70"/>
      <c r="T581" s="70"/>
      <c r="U581" s="70"/>
      <c r="V581" s="70"/>
    </row>
    <row r="582" spans="1:22" x14ac:dyDescent="0.3">
      <c r="A582" s="73">
        <v>20</v>
      </c>
      <c r="B582" s="85">
        <f>VLOOKUP(D563,$A$4:$V$36,2+$A582)</f>
        <v>606500</v>
      </c>
      <c r="C582" s="70">
        <f>VLOOKUP(D563,$X$4:$AS$36,2+$A582)</f>
        <v>464250</v>
      </c>
      <c r="D582" s="71"/>
      <c r="M582" s="87"/>
      <c r="N582" s="87"/>
      <c r="O582" s="70"/>
      <c r="P582" s="70"/>
      <c r="Q582" s="70"/>
      <c r="R582" s="70"/>
      <c r="S582" s="70"/>
      <c r="T582" s="70"/>
      <c r="U582" s="70"/>
      <c r="V582" s="70"/>
    </row>
    <row r="583" spans="1:22" x14ac:dyDescent="0.3">
      <c r="A583" s="73">
        <v>1</v>
      </c>
      <c r="B583" s="85">
        <f>VLOOKUP(D583,$A$4:$V$36,2+$A583)</f>
        <v>118000</v>
      </c>
      <c r="C583" s="70">
        <f>VLOOKUP(D583,$X$4:$AS$36,2+$A583)</f>
        <v>105000</v>
      </c>
      <c r="D583" s="172">
        <v>28</v>
      </c>
      <c r="M583" s="87"/>
      <c r="N583" s="87"/>
      <c r="O583" s="70"/>
      <c r="P583" s="70"/>
      <c r="Q583" s="70"/>
      <c r="R583" s="70"/>
      <c r="S583" s="70"/>
      <c r="T583" s="70"/>
      <c r="U583" s="70"/>
      <c r="V583" s="70"/>
    </row>
    <row r="584" spans="1:22" x14ac:dyDescent="0.3">
      <c r="A584" s="73">
        <v>2</v>
      </c>
      <c r="B584" s="85">
        <f>VLOOKUP(D583,$A$4:$V$36,2+$A584)</f>
        <v>117000</v>
      </c>
      <c r="C584" s="70">
        <f>VLOOKUP(D583,$X$4:$AS$36,2+$A584)</f>
        <v>103000</v>
      </c>
      <c r="D584" s="70"/>
      <c r="M584" s="87"/>
      <c r="N584" s="87"/>
      <c r="O584" s="70"/>
      <c r="P584" s="70"/>
      <c r="Q584" s="70"/>
      <c r="R584" s="70"/>
      <c r="S584" s="70"/>
      <c r="T584" s="70"/>
      <c r="U584" s="70"/>
      <c r="V584" s="70"/>
    </row>
    <row r="585" spans="1:22" x14ac:dyDescent="0.3">
      <c r="A585" s="73">
        <v>3</v>
      </c>
      <c r="B585" s="85">
        <f>VLOOKUP(D583,$A$4:$V$36,2+$A585)</f>
        <v>115000</v>
      </c>
      <c r="C585" s="70">
        <f>VLOOKUP(D583,$X$4:$AS$36,2+$A585)</f>
        <v>100000</v>
      </c>
      <c r="D585" s="70"/>
      <c r="M585" s="87"/>
      <c r="N585" s="87"/>
      <c r="O585" s="70"/>
      <c r="P585" s="70"/>
      <c r="Q585" s="70"/>
      <c r="R585" s="70"/>
      <c r="S585" s="70"/>
      <c r="T585" s="70"/>
      <c r="U585" s="70"/>
      <c r="V585" s="70"/>
    </row>
    <row r="586" spans="1:22" x14ac:dyDescent="0.3">
      <c r="A586" s="73">
        <v>4</v>
      </c>
      <c r="B586" s="85">
        <f>VLOOKUP(D583,$A$4:$V$36,2+$A586)</f>
        <v>120000</v>
      </c>
      <c r="C586" s="70">
        <f>VLOOKUP(D583,$X$4:$AS$36,2+$A586)</f>
        <v>102500</v>
      </c>
      <c r="D586" s="70"/>
      <c r="M586" s="87"/>
      <c r="N586" s="87"/>
      <c r="O586" s="70"/>
      <c r="P586" s="70"/>
      <c r="Q586" s="70"/>
      <c r="R586" s="70"/>
      <c r="S586" s="70"/>
      <c r="T586" s="70"/>
      <c r="U586" s="70"/>
      <c r="V586" s="70"/>
    </row>
    <row r="587" spans="1:22" x14ac:dyDescent="0.3">
      <c r="A587" s="73">
        <v>5</v>
      </c>
      <c r="B587" s="85">
        <f>VLOOKUP(D583,$A$4:$V$36,2+$A587)</f>
        <v>129000</v>
      </c>
      <c r="C587" s="70">
        <f>VLOOKUP(D583,$X$4:$AS$36,2+$A587)</f>
        <v>115000</v>
      </c>
      <c r="D587" s="70"/>
      <c r="M587" s="87"/>
      <c r="N587" s="87"/>
      <c r="O587" s="70"/>
      <c r="P587" s="70"/>
      <c r="Q587" s="70"/>
      <c r="R587" s="70"/>
      <c r="S587" s="70"/>
      <c r="T587" s="70"/>
      <c r="U587" s="70"/>
      <c r="V587" s="70"/>
    </row>
    <row r="588" spans="1:22" x14ac:dyDescent="0.3">
      <c r="A588" s="73">
        <v>6</v>
      </c>
      <c r="B588" s="85">
        <f>VLOOKUP(D583,$A$4:$V$36,2+$A588)</f>
        <v>147000</v>
      </c>
      <c r="C588" s="70">
        <f>VLOOKUP(D583,$X$4:$AS$36,2+$A588)</f>
        <v>126750</v>
      </c>
      <c r="D588" s="70"/>
      <c r="M588" s="87"/>
      <c r="N588" s="87"/>
      <c r="O588" s="70"/>
      <c r="P588" s="70"/>
      <c r="Q588" s="70"/>
      <c r="R588" s="70"/>
      <c r="S588" s="70"/>
      <c r="T588" s="70"/>
      <c r="U588" s="70"/>
      <c r="V588" s="70"/>
    </row>
    <row r="589" spans="1:22" x14ac:dyDescent="0.3">
      <c r="A589" s="73">
        <v>7</v>
      </c>
      <c r="B589" s="85">
        <f>VLOOKUP(D583,$A$4:$V$36,2+$A589)</f>
        <v>165000</v>
      </c>
      <c r="C589" s="70">
        <f>VLOOKUP(D583,$X$4:$AS$36,2+$A589)</f>
        <v>145000</v>
      </c>
      <c r="D589" s="70"/>
      <c r="M589" s="87"/>
      <c r="N589" s="87"/>
      <c r="O589" s="70"/>
      <c r="P589" s="70"/>
      <c r="Q589" s="70"/>
      <c r="R589" s="70"/>
      <c r="S589" s="70"/>
      <c r="T589" s="70"/>
      <c r="U589" s="70"/>
      <c r="V589" s="70"/>
    </row>
    <row r="590" spans="1:22" x14ac:dyDescent="0.3">
      <c r="A590" s="73">
        <v>8</v>
      </c>
      <c r="B590" s="85">
        <f>VLOOKUP(D583,$A$4:$V$36,2+$A590)</f>
        <v>189475</v>
      </c>
      <c r="C590" s="70">
        <f>VLOOKUP(D583,$X$4:$AS$36,2+$A590)</f>
        <v>160000</v>
      </c>
      <c r="D590" s="70"/>
      <c r="M590" s="87"/>
      <c r="N590" s="87"/>
      <c r="O590" s="70"/>
      <c r="P590" s="70"/>
      <c r="Q590" s="70"/>
      <c r="R590" s="70"/>
      <c r="S590" s="70"/>
      <c r="T590" s="70"/>
      <c r="U590" s="70"/>
      <c r="V590" s="70"/>
    </row>
    <row r="591" spans="1:22" x14ac:dyDescent="0.3">
      <c r="A591" s="73">
        <v>9</v>
      </c>
      <c r="B591" s="85">
        <f>VLOOKUP(D583,$A$4:$V$36,2+$A591)</f>
        <v>224250</v>
      </c>
      <c r="C591" s="70">
        <f>VLOOKUP(D583,$X$4:$AS$36,2+$A591)</f>
        <v>190000</v>
      </c>
      <c r="D591" s="70"/>
      <c r="M591" s="87"/>
      <c r="N591" s="87"/>
      <c r="O591" s="70"/>
      <c r="P591" s="70"/>
      <c r="Q591" s="70"/>
      <c r="R591" s="70"/>
      <c r="S591" s="70"/>
      <c r="T591" s="70"/>
      <c r="U591" s="70"/>
      <c r="V591" s="70"/>
    </row>
    <row r="592" spans="1:22" x14ac:dyDescent="0.3">
      <c r="A592" s="73">
        <v>10</v>
      </c>
      <c r="B592" s="85">
        <f>VLOOKUP(D583,$A$4:$V$36,2+$A592)</f>
        <v>255000</v>
      </c>
      <c r="C592" s="70">
        <f>VLOOKUP(D583,$X$4:$AS$36,2+$A592)</f>
        <v>230000</v>
      </c>
      <c r="D592" s="70"/>
      <c r="M592" s="87"/>
      <c r="N592" s="87"/>
      <c r="O592" s="70"/>
      <c r="P592" s="70"/>
      <c r="Q592" s="70"/>
      <c r="R592" s="70"/>
      <c r="S592" s="70"/>
      <c r="T592" s="70"/>
      <c r="U592" s="70"/>
      <c r="V592" s="70"/>
    </row>
    <row r="593" spans="1:22" x14ac:dyDescent="0.3">
      <c r="A593" s="73">
        <v>11</v>
      </c>
      <c r="B593" s="85">
        <f>VLOOKUP(D583,$A$4:$V$36,2+$A593)</f>
        <v>270000</v>
      </c>
      <c r="C593" s="70">
        <f>VLOOKUP(D583,$X$4:$AS$36,2+$A593)</f>
        <v>230000</v>
      </c>
      <c r="D593" s="71"/>
      <c r="M593" s="87"/>
      <c r="N593" s="87"/>
      <c r="O593" s="70"/>
      <c r="P593" s="70"/>
      <c r="Q593" s="70"/>
      <c r="R593" s="70"/>
      <c r="S593" s="70"/>
      <c r="T593" s="70"/>
      <c r="U593" s="70"/>
      <c r="V593" s="70"/>
    </row>
    <row r="594" spans="1:22" x14ac:dyDescent="0.3">
      <c r="A594" s="73">
        <v>12</v>
      </c>
      <c r="B594" s="85">
        <f>VLOOKUP(D583,$A$4:$V$36,2+$A594)</f>
        <v>275000</v>
      </c>
      <c r="C594" s="70">
        <f>VLOOKUP(D583,$X$4:$AS$36,2+$A594)</f>
        <v>234000</v>
      </c>
      <c r="D594" s="71"/>
      <c r="M594" s="87"/>
      <c r="N594" s="87"/>
      <c r="O594" s="70"/>
      <c r="P594" s="70"/>
      <c r="Q594" s="70"/>
      <c r="R594" s="70"/>
      <c r="S594" s="70"/>
      <c r="T594" s="70"/>
      <c r="U594" s="70"/>
      <c r="V594" s="70"/>
    </row>
    <row r="595" spans="1:22" x14ac:dyDescent="0.3">
      <c r="A595" s="73">
        <v>13</v>
      </c>
      <c r="B595" s="85">
        <f>VLOOKUP(D583,$A$4:$V$36,2+$A595)</f>
        <v>285000</v>
      </c>
      <c r="C595" s="70">
        <f>VLOOKUP(D583,$X$4:$AS$36,2+$A595)</f>
        <v>245000</v>
      </c>
      <c r="D595" s="71"/>
      <c r="M595" s="87"/>
      <c r="N595" s="87"/>
      <c r="O595" s="70"/>
      <c r="P595" s="70"/>
      <c r="Q595" s="70"/>
      <c r="R595" s="70"/>
      <c r="S595" s="70"/>
      <c r="T595" s="70"/>
      <c r="U595" s="70"/>
      <c r="V595" s="70"/>
    </row>
    <row r="596" spans="1:22" x14ac:dyDescent="0.3">
      <c r="A596" s="73">
        <v>14</v>
      </c>
      <c r="B596" s="85">
        <f>VLOOKUP(D583,$A$4:$V$36,2+$A596)</f>
        <v>305000</v>
      </c>
      <c r="C596" s="70">
        <f>VLOOKUP(D583,$X$4:$AS$36,2+$A596)</f>
        <v>260000</v>
      </c>
      <c r="D596" s="71"/>
      <c r="M596" s="87"/>
      <c r="N596" s="87"/>
      <c r="O596" s="70"/>
      <c r="P596" s="70"/>
      <c r="Q596" s="70"/>
      <c r="R596" s="70"/>
      <c r="S596" s="70"/>
      <c r="T596" s="70"/>
      <c r="U596" s="70"/>
      <c r="V596" s="70"/>
    </row>
    <row r="597" spans="1:22" x14ac:dyDescent="0.3">
      <c r="A597" s="73">
        <v>15</v>
      </c>
      <c r="B597" s="85">
        <f>VLOOKUP(D583,$A$4:$V$36,2+$A597)</f>
        <v>327000</v>
      </c>
      <c r="C597" s="70">
        <f>VLOOKUP(D583,$X$4:$AS$36,2+$A597)</f>
        <v>275000</v>
      </c>
      <c r="D597" s="71"/>
      <c r="M597" s="87"/>
      <c r="N597" s="87"/>
      <c r="O597" s="70"/>
      <c r="P597" s="70"/>
      <c r="Q597" s="70"/>
      <c r="R597" s="70"/>
      <c r="S597" s="70"/>
      <c r="T597" s="70"/>
      <c r="U597" s="70"/>
      <c r="V597" s="70"/>
    </row>
    <row r="598" spans="1:22" x14ac:dyDescent="0.3">
      <c r="A598" s="73">
        <v>16</v>
      </c>
      <c r="B598" s="85">
        <f>VLOOKUP(D583,$A$4:$V$36,2+$A598)</f>
        <v>356000</v>
      </c>
      <c r="C598" s="70">
        <f>VLOOKUP(D583,$X$4:$AS$36,2+$A598)</f>
        <v>309000</v>
      </c>
      <c r="D598" s="71"/>
      <c r="M598" s="87"/>
      <c r="N598" s="87"/>
      <c r="O598" s="70"/>
      <c r="P598" s="70"/>
      <c r="Q598" s="70"/>
      <c r="R598" s="70"/>
      <c r="S598" s="70"/>
      <c r="T598" s="70"/>
      <c r="U598" s="70"/>
      <c r="V598" s="70"/>
    </row>
    <row r="599" spans="1:22" x14ac:dyDescent="0.3">
      <c r="A599" s="73">
        <v>17</v>
      </c>
      <c r="B599" s="85">
        <f>VLOOKUP(D583,$A$4:$V$36,2+$A599)</f>
        <v>401000</v>
      </c>
      <c r="C599" s="70">
        <f>VLOOKUP(D583,$X$4:$AS$36,2+$A599)</f>
        <v>325694</v>
      </c>
      <c r="D599" s="71"/>
      <c r="M599" s="87"/>
      <c r="N599" s="87"/>
      <c r="O599" s="70"/>
      <c r="P599" s="70"/>
      <c r="Q599" s="70"/>
      <c r="R599" s="70"/>
      <c r="S599" s="70"/>
      <c r="T599" s="70"/>
      <c r="U599" s="70"/>
      <c r="V599" s="70"/>
    </row>
    <row r="600" spans="1:22" x14ac:dyDescent="0.3">
      <c r="A600" s="73">
        <v>18</v>
      </c>
      <c r="B600" s="85">
        <f>VLOOKUP(D583,$A$4:$V$36,2+$A600)</f>
        <v>410000</v>
      </c>
      <c r="C600" s="70">
        <f>VLOOKUP(D583,$X$4:$AS$36,2+$A600)</f>
        <v>340000</v>
      </c>
      <c r="D600" s="71"/>
      <c r="M600" s="87"/>
      <c r="N600" s="87"/>
      <c r="O600" s="70"/>
      <c r="P600" s="70"/>
      <c r="Q600" s="70"/>
      <c r="R600" s="70"/>
      <c r="S600" s="70"/>
      <c r="T600" s="70"/>
      <c r="U600" s="70"/>
      <c r="V600" s="70"/>
    </row>
    <row r="601" spans="1:22" x14ac:dyDescent="0.3">
      <c r="A601" s="73">
        <v>19</v>
      </c>
      <c r="B601" s="85">
        <f>VLOOKUP(D583,$A$4:$V$36,2+$A601)</f>
        <v>391750</v>
      </c>
      <c r="C601" s="70">
        <f>VLOOKUP(D583,$X$4:$AS$36,2+$A601)</f>
        <v>312000</v>
      </c>
      <c r="D601" s="71"/>
      <c r="M601" s="87"/>
      <c r="N601" s="87"/>
      <c r="O601" s="70"/>
      <c r="P601" s="70"/>
      <c r="Q601" s="70"/>
      <c r="R601" s="70"/>
      <c r="S601" s="70"/>
      <c r="T601" s="70"/>
      <c r="U601" s="70"/>
      <c r="V601" s="70"/>
    </row>
    <row r="602" spans="1:22" x14ac:dyDescent="0.3">
      <c r="A602" s="73">
        <v>20</v>
      </c>
      <c r="B602" s="85">
        <f>VLOOKUP(D583,$A$4:$V$36,2+$A602)</f>
        <v>380000</v>
      </c>
      <c r="C602" s="70">
        <f>VLOOKUP(D583,$X$4:$AS$36,2+$A602)</f>
        <v>300000</v>
      </c>
      <c r="D602" s="71"/>
      <c r="M602" s="87"/>
      <c r="N602" s="87"/>
      <c r="O602" s="70"/>
      <c r="P602" s="70"/>
      <c r="Q602" s="70"/>
      <c r="R602" s="70"/>
      <c r="S602" s="70"/>
      <c r="T602" s="70"/>
      <c r="U602" s="70"/>
      <c r="V602" s="70"/>
    </row>
    <row r="603" spans="1:22" x14ac:dyDescent="0.3">
      <c r="A603" s="73">
        <v>1</v>
      </c>
      <c r="B603" s="85">
        <f>VLOOKUP(D603,$A$4:$V$36,2+$A603)</f>
        <v>101500</v>
      </c>
      <c r="C603" s="70">
        <f>VLOOKUP(D603,$X$4:$AS$36,2+$A603)</f>
        <v>85000</v>
      </c>
      <c r="D603" s="172">
        <v>29</v>
      </c>
      <c r="M603" s="87"/>
      <c r="N603" s="87"/>
      <c r="O603" s="70"/>
      <c r="P603" s="70"/>
      <c r="Q603" s="70"/>
      <c r="R603" s="70"/>
      <c r="S603" s="70"/>
      <c r="T603" s="70"/>
      <c r="U603" s="70"/>
      <c r="V603" s="70"/>
    </row>
    <row r="604" spans="1:22" x14ac:dyDescent="0.3">
      <c r="A604" s="73">
        <v>2</v>
      </c>
      <c r="B604" s="85">
        <f>VLOOKUP(D603,$A$4:$V$36,2+$A604)</f>
        <v>100000</v>
      </c>
      <c r="C604" s="70">
        <f>VLOOKUP(D603,$X$4:$AS$36,2+$A604)</f>
        <v>82000</v>
      </c>
      <c r="D604" s="70"/>
      <c r="M604" s="87"/>
      <c r="N604" s="87"/>
      <c r="O604" s="70"/>
      <c r="P604" s="70"/>
      <c r="Q604" s="70"/>
      <c r="R604" s="70"/>
      <c r="S604" s="70"/>
      <c r="T604" s="70"/>
      <c r="U604" s="70"/>
      <c r="V604" s="70"/>
    </row>
    <row r="605" spans="1:22" x14ac:dyDescent="0.3">
      <c r="A605" s="73">
        <v>3</v>
      </c>
      <c r="B605" s="85">
        <f>VLOOKUP(D603,$A$4:$V$36,2+$A605)</f>
        <v>101000</v>
      </c>
      <c r="C605" s="70">
        <f>VLOOKUP(D603,$X$4:$AS$36,2+$A605)</f>
        <v>80000</v>
      </c>
      <c r="D605" s="70"/>
      <c r="M605" s="87"/>
      <c r="N605" s="87"/>
      <c r="O605" s="70"/>
      <c r="P605" s="70"/>
      <c r="Q605" s="70"/>
      <c r="R605" s="70"/>
      <c r="S605" s="70"/>
      <c r="T605" s="70"/>
      <c r="U605" s="70"/>
      <c r="V605" s="70"/>
    </row>
    <row r="606" spans="1:22" x14ac:dyDescent="0.3">
      <c r="A606" s="73">
        <v>4</v>
      </c>
      <c r="B606" s="85">
        <f>VLOOKUP(D603,$A$4:$V$36,2+$A606)</f>
        <v>105000</v>
      </c>
      <c r="C606" s="70">
        <f>VLOOKUP(D603,$X$4:$AS$36,2+$A606)</f>
        <v>82000</v>
      </c>
      <c r="D606" s="70"/>
      <c r="M606" s="87"/>
      <c r="N606" s="87"/>
      <c r="O606" s="70"/>
      <c r="P606" s="70"/>
      <c r="Q606" s="70"/>
      <c r="R606" s="70"/>
      <c r="S606" s="70"/>
      <c r="T606" s="70"/>
      <c r="U606" s="70"/>
      <c r="V606" s="70"/>
    </row>
    <row r="607" spans="1:22" x14ac:dyDescent="0.3">
      <c r="A607" s="73">
        <v>5</v>
      </c>
      <c r="B607" s="85">
        <f>VLOOKUP(D603,$A$4:$V$36,2+$A607)</f>
        <v>110000</v>
      </c>
      <c r="C607" s="70">
        <f>VLOOKUP(D603,$X$4:$AS$36,2+$A607)</f>
        <v>83500</v>
      </c>
      <c r="D607" s="70"/>
      <c r="M607" s="87"/>
      <c r="N607" s="87"/>
      <c r="O607" s="70"/>
      <c r="P607" s="70"/>
      <c r="Q607" s="70"/>
      <c r="R607" s="70"/>
      <c r="S607" s="70"/>
      <c r="T607" s="70"/>
      <c r="U607" s="70"/>
      <c r="V607" s="70"/>
    </row>
    <row r="608" spans="1:22" x14ac:dyDescent="0.3">
      <c r="A608" s="73">
        <v>6</v>
      </c>
      <c r="B608" s="85">
        <f>VLOOKUP(D603,$A$4:$V$36,2+$A608)</f>
        <v>122000</v>
      </c>
      <c r="C608" s="70">
        <f>VLOOKUP(D603,$X$4:$AS$36,2+$A608)</f>
        <v>95000</v>
      </c>
      <c r="D608" s="70"/>
      <c r="M608" s="87"/>
      <c r="N608" s="87"/>
      <c r="O608" s="70"/>
      <c r="P608" s="70"/>
      <c r="Q608" s="70"/>
      <c r="R608" s="70"/>
      <c r="S608" s="70"/>
      <c r="T608" s="70"/>
      <c r="U608" s="70"/>
      <c r="V608" s="70"/>
    </row>
    <row r="609" spans="1:22" x14ac:dyDescent="0.3">
      <c r="A609" s="73">
        <v>7</v>
      </c>
      <c r="B609" s="85">
        <f>VLOOKUP(D603,$A$4:$V$36,2+$A609)</f>
        <v>134000</v>
      </c>
      <c r="C609" s="70">
        <f>VLOOKUP(D603,$X$4:$AS$36,2+$A609)</f>
        <v>105625</v>
      </c>
      <c r="D609" s="70"/>
      <c r="M609" s="87"/>
      <c r="N609" s="87"/>
      <c r="O609" s="70"/>
      <c r="P609" s="70"/>
      <c r="Q609" s="70"/>
      <c r="R609" s="70"/>
      <c r="S609" s="70"/>
      <c r="T609" s="70"/>
      <c r="U609" s="70"/>
      <c r="V609" s="70"/>
    </row>
    <row r="610" spans="1:22" x14ac:dyDescent="0.3">
      <c r="A610" s="73">
        <v>8</v>
      </c>
      <c r="B610" s="85">
        <f>VLOOKUP(D603,$A$4:$V$36,2+$A610)</f>
        <v>148000</v>
      </c>
      <c r="C610" s="70">
        <f>VLOOKUP(D603,$X$4:$AS$36,2+$A610)</f>
        <v>129500</v>
      </c>
      <c r="D610" s="70"/>
      <c r="M610" s="87"/>
      <c r="N610" s="87"/>
      <c r="O610" s="70"/>
      <c r="P610" s="70"/>
      <c r="Q610" s="70"/>
      <c r="R610" s="70"/>
      <c r="S610" s="70"/>
      <c r="T610" s="70"/>
      <c r="U610" s="70"/>
      <c r="V610" s="70"/>
    </row>
    <row r="611" spans="1:22" x14ac:dyDescent="0.3">
      <c r="A611" s="73">
        <v>9</v>
      </c>
      <c r="B611" s="85">
        <f>VLOOKUP(D603,$A$4:$V$36,2+$A611)</f>
        <v>180000</v>
      </c>
      <c r="C611" s="70">
        <f>VLOOKUP(D603,$X$4:$AS$36,2+$A611)</f>
        <v>152000</v>
      </c>
      <c r="D611" s="70"/>
      <c r="M611" s="87"/>
      <c r="N611" s="87"/>
      <c r="O611" s="70"/>
      <c r="P611" s="70"/>
      <c r="Q611" s="70"/>
      <c r="R611" s="70"/>
      <c r="S611" s="70"/>
      <c r="T611" s="70"/>
      <c r="U611" s="70"/>
      <c r="V611" s="70"/>
    </row>
    <row r="612" spans="1:22" x14ac:dyDescent="0.3">
      <c r="A612" s="73">
        <v>10</v>
      </c>
      <c r="B612" s="85">
        <f>VLOOKUP(D603,$A$4:$V$36,2+$A612)</f>
        <v>208000</v>
      </c>
      <c r="C612" s="70">
        <f>VLOOKUP(D603,$X$4:$AS$36,2+$A612)</f>
        <v>183000</v>
      </c>
      <c r="D612" s="70"/>
      <c r="M612" s="87"/>
      <c r="N612" s="87"/>
      <c r="O612" s="70"/>
      <c r="P612" s="70"/>
      <c r="Q612" s="70"/>
      <c r="R612" s="70"/>
      <c r="S612" s="70"/>
      <c r="T612" s="70"/>
      <c r="U612" s="70"/>
      <c r="V612" s="70"/>
    </row>
    <row r="613" spans="1:22" x14ac:dyDescent="0.3">
      <c r="A613" s="73">
        <v>11</v>
      </c>
      <c r="B613" s="85">
        <f>VLOOKUP(D603,$A$4:$V$36,2+$A613)</f>
        <v>231500</v>
      </c>
      <c r="C613" s="70">
        <f>VLOOKUP(D603,$X$4:$AS$36,2+$A613)</f>
        <v>196000</v>
      </c>
      <c r="D613" s="71"/>
      <c r="M613" s="87"/>
      <c r="N613" s="87"/>
      <c r="O613" s="70"/>
      <c r="P613" s="70"/>
      <c r="Q613" s="70"/>
      <c r="R613" s="70"/>
      <c r="S613" s="70"/>
      <c r="T613" s="70"/>
      <c r="U613" s="70"/>
      <c r="V613" s="70"/>
    </row>
    <row r="614" spans="1:22" x14ac:dyDescent="0.3">
      <c r="A614" s="73">
        <v>12</v>
      </c>
      <c r="B614" s="85">
        <f>VLOOKUP(D603,$A$4:$V$36,2+$A614)</f>
        <v>240000</v>
      </c>
      <c r="C614" s="70">
        <f>VLOOKUP(D603,$X$4:$AS$36,2+$A614)</f>
        <v>210000</v>
      </c>
      <c r="D614" s="71"/>
      <c r="M614" s="87"/>
      <c r="N614" s="87"/>
      <c r="O614" s="70"/>
      <c r="P614" s="70"/>
      <c r="Q614" s="70"/>
      <c r="R614" s="70"/>
      <c r="S614" s="70"/>
      <c r="T614" s="70"/>
      <c r="U614" s="70"/>
      <c r="V614" s="70"/>
    </row>
    <row r="615" spans="1:22" x14ac:dyDescent="0.3">
      <c r="A615" s="73">
        <v>13</v>
      </c>
      <c r="B615" s="85">
        <f>VLOOKUP(D603,$A$4:$V$36,2+$A615)</f>
        <v>260000</v>
      </c>
      <c r="C615" s="70">
        <f>VLOOKUP(D603,$X$4:$AS$36,2+$A615)</f>
        <v>214500</v>
      </c>
      <c r="D615" s="71"/>
      <c r="M615" s="87"/>
      <c r="N615" s="87"/>
      <c r="O615" s="70"/>
      <c r="P615" s="70"/>
      <c r="Q615" s="70"/>
      <c r="R615" s="70"/>
      <c r="S615" s="70"/>
      <c r="T615" s="70"/>
      <c r="U615" s="70"/>
      <c r="V615" s="70"/>
    </row>
    <row r="616" spans="1:22" x14ac:dyDescent="0.3">
      <c r="A616" s="73">
        <v>14</v>
      </c>
      <c r="B616" s="85">
        <f>VLOOKUP(D603,$A$4:$V$36,2+$A616)</f>
        <v>270000</v>
      </c>
      <c r="C616" s="70">
        <f>VLOOKUP(D603,$X$4:$AS$36,2+$A616)</f>
        <v>217500</v>
      </c>
      <c r="D616" s="71"/>
      <c r="M616" s="87"/>
      <c r="N616" s="87"/>
      <c r="O616" s="70"/>
      <c r="P616" s="70"/>
      <c r="Q616" s="70"/>
      <c r="R616" s="70"/>
      <c r="S616" s="70"/>
      <c r="T616" s="70"/>
      <c r="U616" s="70"/>
      <c r="V616" s="70"/>
    </row>
    <row r="617" spans="1:22" x14ac:dyDescent="0.3">
      <c r="A617" s="73">
        <v>15</v>
      </c>
      <c r="B617" s="85">
        <f>VLOOKUP(D603,$A$4:$V$36,2+$A617)</f>
        <v>282000</v>
      </c>
      <c r="C617" s="70">
        <f>VLOOKUP(D603,$X$4:$AS$36,2+$A617)</f>
        <v>231000</v>
      </c>
      <c r="D617" s="71"/>
      <c r="M617" s="87"/>
      <c r="N617" s="87"/>
      <c r="O617" s="70"/>
      <c r="P617" s="70"/>
      <c r="Q617" s="70"/>
      <c r="R617" s="70"/>
      <c r="S617" s="70"/>
      <c r="T617" s="70"/>
      <c r="U617" s="70"/>
      <c r="V617" s="70"/>
    </row>
    <row r="618" spans="1:22" x14ac:dyDescent="0.3">
      <c r="A618" s="73">
        <v>16</v>
      </c>
      <c r="B618" s="85">
        <f>VLOOKUP(D603,$A$4:$V$36,2+$A618)</f>
        <v>308624</v>
      </c>
      <c r="C618" s="70">
        <f>VLOOKUP(D603,$X$4:$AS$36,2+$A618)</f>
        <v>255000</v>
      </c>
      <c r="D618" s="71"/>
      <c r="M618" s="87"/>
      <c r="N618" s="87"/>
      <c r="O618" s="70"/>
      <c r="P618" s="70"/>
      <c r="Q618" s="70"/>
      <c r="R618" s="70"/>
      <c r="S618" s="70"/>
      <c r="T618" s="70"/>
      <c r="U618" s="70"/>
      <c r="V618" s="70"/>
    </row>
    <row r="619" spans="1:22" x14ac:dyDescent="0.3">
      <c r="A619" s="73">
        <v>17</v>
      </c>
      <c r="B619" s="85">
        <f>VLOOKUP(D603,$A$4:$V$36,2+$A619)</f>
        <v>350000</v>
      </c>
      <c r="C619" s="70">
        <f>VLOOKUP(D603,$X$4:$AS$36,2+$A619)</f>
        <v>280000</v>
      </c>
      <c r="D619" s="71"/>
      <c r="M619" s="87"/>
      <c r="N619" s="87"/>
      <c r="O619" s="70"/>
      <c r="P619" s="70"/>
      <c r="Q619" s="70"/>
      <c r="R619" s="70"/>
      <c r="S619" s="70"/>
      <c r="T619" s="70"/>
      <c r="U619" s="70"/>
      <c r="V619" s="70"/>
    </row>
    <row r="620" spans="1:22" x14ac:dyDescent="0.3">
      <c r="A620" s="73">
        <v>18</v>
      </c>
      <c r="B620" s="85">
        <f>VLOOKUP(D603,$A$4:$V$36,2+$A620)</f>
        <v>359400</v>
      </c>
      <c r="C620" s="70">
        <f>VLOOKUP(D603,$X$4:$AS$36,2+$A620)</f>
        <v>290750</v>
      </c>
      <c r="D620" s="71"/>
      <c r="M620" s="87"/>
      <c r="N620" s="87"/>
      <c r="O620" s="70"/>
      <c r="P620" s="70"/>
      <c r="Q620" s="70"/>
      <c r="R620" s="70"/>
      <c r="S620" s="70"/>
      <c r="T620" s="70"/>
      <c r="U620" s="70"/>
      <c r="V620" s="70"/>
    </row>
    <row r="621" spans="1:22" x14ac:dyDescent="0.3">
      <c r="A621" s="73">
        <v>19</v>
      </c>
      <c r="B621" s="85">
        <f>VLOOKUP(D603,$A$4:$V$36,2+$A621)</f>
        <v>350000</v>
      </c>
      <c r="C621" s="70">
        <f>VLOOKUP(D603,$X$4:$AS$36,2+$A621)</f>
        <v>280000</v>
      </c>
      <c r="D621" s="71"/>
      <c r="M621" s="87"/>
      <c r="N621" s="87"/>
      <c r="O621" s="70"/>
      <c r="P621" s="70"/>
      <c r="Q621" s="70"/>
      <c r="R621" s="70"/>
      <c r="S621" s="70"/>
      <c r="T621" s="70"/>
      <c r="U621" s="70"/>
      <c r="V621" s="70"/>
    </row>
    <row r="622" spans="1:22" x14ac:dyDescent="0.3">
      <c r="A622" s="73">
        <v>20</v>
      </c>
      <c r="B622" s="85">
        <f>VLOOKUP(D603,$A$4:$V$36,2+$A622)</f>
        <v>340000</v>
      </c>
      <c r="C622" s="70">
        <f>VLOOKUP(D603,$X$4:$AS$36,2+$A622)</f>
        <v>285000</v>
      </c>
      <c r="D622" s="71"/>
      <c r="M622" s="87"/>
      <c r="N622" s="87"/>
      <c r="O622" s="70"/>
      <c r="P622" s="70"/>
      <c r="Q622" s="70"/>
      <c r="R622" s="70"/>
      <c r="S622" s="70"/>
      <c r="T622" s="70"/>
      <c r="U622" s="70"/>
      <c r="V622" s="70"/>
    </row>
    <row r="623" spans="1:22" x14ac:dyDescent="0.3">
      <c r="A623" s="73">
        <v>1</v>
      </c>
      <c r="B623" s="85">
        <f>VLOOKUP(D623,$A$4:$V$36,2+$A623)</f>
        <v>172750</v>
      </c>
      <c r="C623" s="70">
        <f>VLOOKUP(D623,$X$4:$AS$36,2+$A623)</f>
        <v>118000</v>
      </c>
      <c r="D623" s="172">
        <v>30</v>
      </c>
      <c r="M623" s="87"/>
      <c r="N623" s="87"/>
      <c r="O623" s="70"/>
      <c r="P623" s="70"/>
      <c r="Q623" s="70"/>
      <c r="R623" s="70"/>
      <c r="S623" s="70"/>
      <c r="T623" s="70"/>
      <c r="U623" s="70"/>
      <c r="V623" s="70"/>
    </row>
    <row r="624" spans="1:22" x14ac:dyDescent="0.3">
      <c r="A624" s="73">
        <v>2</v>
      </c>
      <c r="B624" s="85">
        <f>VLOOKUP(D623,$A$4:$V$36,2+$A624)</f>
        <v>170000</v>
      </c>
      <c r="C624" s="70">
        <f>VLOOKUP(D623,$X$4:$AS$36,2+$A624)</f>
        <v>115000</v>
      </c>
      <c r="D624" s="70"/>
      <c r="M624" s="87"/>
      <c r="N624" s="87"/>
      <c r="O624" s="70"/>
      <c r="P624" s="70"/>
      <c r="Q624" s="70"/>
      <c r="R624" s="70"/>
      <c r="S624" s="70"/>
      <c r="T624" s="70"/>
      <c r="U624" s="70"/>
      <c r="V624" s="70"/>
    </row>
    <row r="625" spans="1:22" x14ac:dyDescent="0.3">
      <c r="A625" s="73">
        <v>3</v>
      </c>
      <c r="B625" s="85">
        <f>VLOOKUP(D623,$A$4:$V$36,2+$A625)</f>
        <v>180000</v>
      </c>
      <c r="C625" s="70">
        <f>VLOOKUP(D623,$X$4:$AS$36,2+$A625)</f>
        <v>145000</v>
      </c>
      <c r="D625" s="70"/>
      <c r="M625" s="87"/>
      <c r="N625" s="87"/>
      <c r="O625" s="70"/>
      <c r="P625" s="70"/>
      <c r="Q625" s="70"/>
      <c r="R625" s="70"/>
      <c r="S625" s="70"/>
      <c r="T625" s="70"/>
      <c r="U625" s="70"/>
      <c r="V625" s="70"/>
    </row>
    <row r="626" spans="1:22" x14ac:dyDescent="0.3">
      <c r="A626" s="73">
        <v>4</v>
      </c>
      <c r="B626" s="85">
        <f>VLOOKUP(D623,$A$4:$V$36,2+$A626)</f>
        <v>220000</v>
      </c>
      <c r="C626" s="70">
        <f>VLOOKUP(D623,$X$4:$AS$36,2+$A626)</f>
        <v>159150</v>
      </c>
      <c r="D626" s="70"/>
    </row>
    <row r="627" spans="1:22" x14ac:dyDescent="0.3">
      <c r="A627" s="73">
        <v>5</v>
      </c>
      <c r="B627" s="85">
        <f>VLOOKUP(D623,$A$4:$V$36,2+$A627)</f>
        <v>245000</v>
      </c>
      <c r="C627" s="70">
        <f>VLOOKUP(D623,$X$4:$AS$36,2+$A627)</f>
        <v>175000</v>
      </c>
      <c r="D627" s="70"/>
    </row>
    <row r="628" spans="1:22" x14ac:dyDescent="0.3">
      <c r="A628" s="73">
        <v>6</v>
      </c>
      <c r="B628" s="85">
        <f>VLOOKUP(D623,$A$4:$V$36,2+$A628)</f>
        <v>283525</v>
      </c>
      <c r="C628" s="70">
        <f>VLOOKUP(D623,$X$4:$AS$36,2+$A628)</f>
        <v>220000</v>
      </c>
      <c r="D628" s="70"/>
    </row>
    <row r="629" spans="1:22" x14ac:dyDescent="0.3">
      <c r="A629" s="73">
        <v>7</v>
      </c>
      <c r="B629" s="85">
        <f>VLOOKUP(D623,$A$4:$V$36,2+$A629)</f>
        <v>306250</v>
      </c>
      <c r="C629" s="70">
        <f>VLOOKUP(D623,$X$4:$AS$36,2+$A629)</f>
        <v>245000</v>
      </c>
      <c r="D629" s="70"/>
    </row>
    <row r="630" spans="1:22" x14ac:dyDescent="0.3">
      <c r="A630" s="73">
        <v>8</v>
      </c>
      <c r="B630" s="85">
        <f>VLOOKUP(D623,$A$4:$V$36,2+$A630)</f>
        <v>371550</v>
      </c>
      <c r="C630" s="70">
        <f>VLOOKUP(D623,$X$4:$AS$36,2+$A630)</f>
        <v>266000</v>
      </c>
      <c r="D630" s="70"/>
    </row>
    <row r="631" spans="1:22" x14ac:dyDescent="0.3">
      <c r="A631" s="73">
        <v>9</v>
      </c>
      <c r="B631" s="85">
        <f>VLOOKUP(D623,$A$4:$V$36,2+$A631)</f>
        <v>424500</v>
      </c>
      <c r="C631" s="70">
        <f>VLOOKUP(D623,$X$4:$AS$36,2+$A631)</f>
        <v>326350</v>
      </c>
      <c r="D631" s="70"/>
    </row>
    <row r="632" spans="1:22" x14ac:dyDescent="0.3">
      <c r="A632" s="73">
        <v>10</v>
      </c>
      <c r="B632" s="85">
        <f>VLOOKUP(D623,$A$4:$V$36,2+$A632)</f>
        <v>454272</v>
      </c>
      <c r="C632" s="70">
        <f>VLOOKUP(D623,$X$4:$AS$36,2+$A632)</f>
        <v>340000</v>
      </c>
      <c r="D632" s="70"/>
    </row>
    <row r="633" spans="1:22" x14ac:dyDescent="0.3">
      <c r="A633" s="73">
        <v>11</v>
      </c>
      <c r="B633" s="85">
        <f>VLOOKUP(D623,$A$4:$V$36,2+$A633)</f>
        <v>480000</v>
      </c>
      <c r="C633" s="70">
        <f>VLOOKUP(D623,$X$4:$AS$36,2+$A633)</f>
        <v>345000</v>
      </c>
      <c r="D633" s="71"/>
    </row>
    <row r="634" spans="1:22" x14ac:dyDescent="0.3">
      <c r="A634" s="73">
        <v>12</v>
      </c>
      <c r="B634" s="85">
        <f>VLOOKUP(D623,$A$4:$V$36,2+$A634)</f>
        <v>491000</v>
      </c>
      <c r="C634" s="70">
        <f>VLOOKUP(D623,$X$4:$AS$36,2+$A634)</f>
        <v>360000</v>
      </c>
      <c r="D634" s="71"/>
    </row>
    <row r="635" spans="1:22" x14ac:dyDescent="0.3">
      <c r="A635" s="73">
        <v>13</v>
      </c>
      <c r="B635" s="85">
        <f>VLOOKUP(D623,$A$4:$V$36,2+$A635)</f>
        <v>536000</v>
      </c>
      <c r="C635" s="70">
        <f>VLOOKUP(D623,$X$4:$AS$36,2+$A635)</f>
        <v>375000</v>
      </c>
      <c r="D635" s="71"/>
    </row>
    <row r="636" spans="1:22" x14ac:dyDescent="0.3">
      <c r="A636" s="73">
        <v>14</v>
      </c>
      <c r="B636" s="85">
        <f>VLOOKUP(D623,$A$4:$V$36,2+$A636)</f>
        <v>675000</v>
      </c>
      <c r="C636" s="70">
        <f>VLOOKUP(D623,$X$4:$AS$36,2+$A636)</f>
        <v>412500</v>
      </c>
      <c r="D636" s="71"/>
    </row>
    <row r="637" spans="1:22" x14ac:dyDescent="0.3">
      <c r="A637" s="73">
        <v>15</v>
      </c>
      <c r="B637" s="85">
        <f>VLOOKUP(D623,$A$4:$V$36,2+$A637)</f>
        <v>677500</v>
      </c>
      <c r="C637" s="70">
        <f>VLOOKUP(D623,$X$4:$AS$36,2+$A637)</f>
        <v>440000</v>
      </c>
      <c r="D637" s="71"/>
    </row>
    <row r="638" spans="1:22" x14ac:dyDescent="0.3">
      <c r="A638" s="73">
        <v>16</v>
      </c>
      <c r="B638" s="85">
        <f>VLOOKUP(D623,$A$4:$V$36,2+$A638)</f>
        <v>722500</v>
      </c>
      <c r="C638" s="70">
        <f>VLOOKUP(D623,$X$4:$AS$36,2+$A638)</f>
        <v>485500</v>
      </c>
      <c r="D638" s="71"/>
    </row>
    <row r="639" spans="1:22" x14ac:dyDescent="0.3">
      <c r="A639" s="73">
        <v>17</v>
      </c>
      <c r="B639" s="85">
        <f>VLOOKUP(D623,$A$4:$V$36,2+$A639)</f>
        <v>835000</v>
      </c>
      <c r="C639" s="70">
        <f>VLOOKUP(D623,$X$4:$AS$36,2+$A639)</f>
        <v>530000</v>
      </c>
      <c r="D639" s="71"/>
    </row>
    <row r="640" spans="1:22" x14ac:dyDescent="0.3">
      <c r="A640" s="73">
        <v>18</v>
      </c>
      <c r="B640" s="85">
        <f>VLOOKUP(D623,$A$4:$V$36,2+$A640)</f>
        <v>815000</v>
      </c>
      <c r="C640" s="70">
        <f>VLOOKUP(D623,$X$4:$AS$36,2+$A640)</f>
        <v>535001</v>
      </c>
      <c r="D640" s="71"/>
    </row>
    <row r="641" spans="1:4" x14ac:dyDescent="0.3">
      <c r="A641" s="73">
        <v>19</v>
      </c>
      <c r="B641" s="85">
        <f>VLOOKUP(D623,$A$4:$V$36,2+$A641)</f>
        <v>795000</v>
      </c>
      <c r="C641" s="70">
        <f>VLOOKUP(D623,$X$4:$AS$36,2+$A641)</f>
        <v>518500</v>
      </c>
      <c r="D641" s="71"/>
    </row>
    <row r="642" spans="1:4" x14ac:dyDescent="0.3">
      <c r="A642" s="73">
        <v>20</v>
      </c>
      <c r="B642" s="85">
        <f>VLOOKUP(D623,$A$4:$V$36,2+$A642)</f>
        <v>735000</v>
      </c>
      <c r="C642" s="70">
        <f>VLOOKUP(D623,$X$4:$AS$36,2+$A642)</f>
        <v>515000</v>
      </c>
      <c r="D642" s="71"/>
    </row>
    <row r="643" spans="1:4" x14ac:dyDescent="0.3">
      <c r="A643" s="73">
        <v>1</v>
      </c>
      <c r="B643" s="85">
        <f>VLOOKUP(D643,$A$4:$V$36,2+$A643)</f>
        <v>110000</v>
      </c>
      <c r="C643" s="70">
        <f>VLOOKUP(D643,$X$4:$AS$36,2+$A643)</f>
        <v>90000</v>
      </c>
      <c r="D643" s="172">
        <v>31</v>
      </c>
    </row>
    <row r="644" spans="1:4" x14ac:dyDescent="0.3">
      <c r="A644" s="73">
        <v>2</v>
      </c>
      <c r="B644" s="85">
        <f>VLOOKUP(D643,$A$4:$V$36,2+$A644)</f>
        <v>110000</v>
      </c>
      <c r="C644" s="70">
        <f>VLOOKUP(D643,$X$4:$AS$36,2+$A644)</f>
        <v>86000</v>
      </c>
      <c r="D644" s="70"/>
    </row>
    <row r="645" spans="1:4" x14ac:dyDescent="0.3">
      <c r="A645" s="73">
        <v>3</v>
      </c>
      <c r="B645" s="85">
        <f>VLOOKUP(D643,$A$4:$V$36,2+$A645)</f>
        <v>110000</v>
      </c>
      <c r="C645" s="70">
        <f>VLOOKUP(D643,$X$4:$AS$36,2+$A645)</f>
        <v>95000</v>
      </c>
      <c r="D645" s="70"/>
    </row>
    <row r="646" spans="1:4" x14ac:dyDescent="0.3">
      <c r="A646" s="73">
        <v>4</v>
      </c>
      <c r="B646" s="85">
        <f>VLOOKUP(D643,$A$4:$V$36,2+$A646)</f>
        <v>113000</v>
      </c>
      <c r="C646" s="70">
        <f>VLOOKUP(D643,$X$4:$AS$36,2+$A646)</f>
        <v>87000</v>
      </c>
      <c r="D646" s="70"/>
    </row>
    <row r="647" spans="1:4" x14ac:dyDescent="0.3">
      <c r="A647" s="73">
        <v>5</v>
      </c>
      <c r="B647" s="85">
        <f>VLOOKUP(D643,$A$4:$V$36,2+$A647)</f>
        <v>120000</v>
      </c>
      <c r="C647" s="70">
        <f>VLOOKUP(D643,$X$4:$AS$36,2+$A647)</f>
        <v>98000</v>
      </c>
      <c r="D647" s="70"/>
    </row>
    <row r="648" spans="1:4" x14ac:dyDescent="0.3">
      <c r="A648" s="73">
        <v>6</v>
      </c>
      <c r="B648" s="85">
        <f>VLOOKUP(D643,$A$4:$V$36,2+$A648)</f>
        <v>133000</v>
      </c>
      <c r="C648" s="70">
        <f>VLOOKUP(D643,$X$4:$AS$36,2+$A648)</f>
        <v>115000</v>
      </c>
      <c r="D648" s="70"/>
    </row>
    <row r="649" spans="1:4" x14ac:dyDescent="0.3">
      <c r="A649" s="73">
        <v>7</v>
      </c>
      <c r="B649" s="85">
        <f>VLOOKUP(D643,$A$4:$V$36,2+$A649)</f>
        <v>148000</v>
      </c>
      <c r="C649" s="70">
        <f>VLOOKUP(D643,$X$4:$AS$36,2+$A649)</f>
        <v>125000</v>
      </c>
      <c r="D649" s="70"/>
    </row>
    <row r="650" spans="1:4" x14ac:dyDescent="0.3">
      <c r="A650" s="73">
        <v>8</v>
      </c>
      <c r="B650" s="85">
        <f>VLOOKUP(D643,$A$4:$V$36,2+$A650)</f>
        <v>175000</v>
      </c>
      <c r="C650" s="70">
        <f>VLOOKUP(D643,$X$4:$AS$36,2+$A650)</f>
        <v>140000</v>
      </c>
      <c r="D650" s="70"/>
    </row>
    <row r="651" spans="1:4" x14ac:dyDescent="0.3">
      <c r="A651" s="73">
        <v>9</v>
      </c>
      <c r="B651" s="85">
        <f>VLOOKUP(D643,$A$4:$V$36,2+$A651)</f>
        <v>210000</v>
      </c>
      <c r="C651" s="70">
        <f>VLOOKUP(D643,$X$4:$AS$36,2+$A651)</f>
        <v>158000</v>
      </c>
      <c r="D651" s="70"/>
    </row>
    <row r="652" spans="1:4" x14ac:dyDescent="0.3">
      <c r="A652" s="73">
        <v>10</v>
      </c>
      <c r="B652" s="85">
        <f>VLOOKUP(D643,$A$4:$V$36,2+$A652)</f>
        <v>240120</v>
      </c>
      <c r="C652" s="70">
        <f>VLOOKUP(D643,$X$4:$AS$36,2+$A652)</f>
        <v>197250</v>
      </c>
      <c r="D652" s="70"/>
    </row>
    <row r="653" spans="1:4" x14ac:dyDescent="0.3">
      <c r="A653" s="73">
        <v>11</v>
      </c>
      <c r="B653" s="85">
        <f>VLOOKUP(D643,$A$4:$V$36,2+$A653)</f>
        <v>259000</v>
      </c>
      <c r="C653" s="70">
        <f>VLOOKUP(D643,$X$4:$AS$36,2+$A653)</f>
        <v>217000</v>
      </c>
      <c r="D653" s="71"/>
    </row>
    <row r="654" spans="1:4" x14ac:dyDescent="0.3">
      <c r="A654" s="73">
        <v>12</v>
      </c>
      <c r="B654" s="85">
        <f>VLOOKUP(D643,$A$4:$V$36,2+$A654)</f>
        <v>270125</v>
      </c>
      <c r="C654" s="70">
        <f>VLOOKUP(D643,$X$4:$AS$36,2+$A654)</f>
        <v>227750</v>
      </c>
      <c r="D654" s="71"/>
    </row>
    <row r="655" spans="1:4" x14ac:dyDescent="0.3">
      <c r="A655" s="73">
        <v>13</v>
      </c>
      <c r="B655" s="85">
        <f>VLOOKUP(D643,$A$4:$V$36,2+$A655)</f>
        <v>286000</v>
      </c>
      <c r="C655" s="70">
        <f>VLOOKUP(D643,$X$4:$AS$36,2+$A655)</f>
        <v>230000</v>
      </c>
      <c r="D655" s="71"/>
    </row>
    <row r="656" spans="1:4" x14ac:dyDescent="0.3">
      <c r="A656" s="73">
        <v>14</v>
      </c>
      <c r="B656" s="85">
        <f>VLOOKUP(D643,$A$4:$V$36,2+$A656)</f>
        <v>317000</v>
      </c>
      <c r="C656" s="70">
        <f>VLOOKUP(D643,$X$4:$AS$36,2+$A656)</f>
        <v>254750</v>
      </c>
      <c r="D656" s="71"/>
    </row>
    <row r="657" spans="1:4" x14ac:dyDescent="0.3">
      <c r="A657" s="73">
        <v>15</v>
      </c>
      <c r="B657" s="85">
        <f>VLOOKUP(D643,$A$4:$V$36,2+$A657)</f>
        <v>341000</v>
      </c>
      <c r="C657" s="70">
        <f>VLOOKUP(D643,$X$4:$AS$36,2+$A657)</f>
        <v>290000</v>
      </c>
      <c r="D657" s="71"/>
    </row>
    <row r="658" spans="1:4" x14ac:dyDescent="0.3">
      <c r="A658" s="73">
        <v>16</v>
      </c>
      <c r="B658" s="85">
        <f>VLOOKUP(D643,$A$4:$V$36,2+$A658)</f>
        <v>360000</v>
      </c>
      <c r="C658" s="70">
        <f>VLOOKUP(D643,$X$4:$AS$36,2+$A658)</f>
        <v>310500</v>
      </c>
      <c r="D658" s="71"/>
    </row>
    <row r="659" spans="1:4" x14ac:dyDescent="0.3">
      <c r="A659" s="73">
        <v>17</v>
      </c>
      <c r="B659" s="85">
        <f>VLOOKUP(D643,$A$4:$V$36,2+$A659)</f>
        <v>415000</v>
      </c>
      <c r="C659" s="70">
        <f>VLOOKUP(D643,$X$4:$AS$36,2+$A659)</f>
        <v>345000</v>
      </c>
      <c r="D659" s="71"/>
    </row>
    <row r="660" spans="1:4" x14ac:dyDescent="0.3">
      <c r="A660" s="73">
        <v>18</v>
      </c>
      <c r="B660" s="85">
        <f>VLOOKUP(D643,$A$4:$V$36,2+$A660)</f>
        <v>420000</v>
      </c>
      <c r="C660" s="70">
        <f>VLOOKUP(D643,$X$4:$AS$36,2+$A660)</f>
        <v>361000</v>
      </c>
      <c r="D660" s="71"/>
    </row>
    <row r="661" spans="1:4" x14ac:dyDescent="0.3">
      <c r="A661" s="73">
        <v>19</v>
      </c>
      <c r="B661" s="85">
        <f>VLOOKUP(D643,$A$4:$V$36,2+$A661)</f>
        <v>405000</v>
      </c>
      <c r="C661" s="70">
        <f>VLOOKUP(D643,$X$4:$AS$36,2+$A661)</f>
        <v>345750</v>
      </c>
      <c r="D661" s="71"/>
    </row>
    <row r="662" spans="1:4" x14ac:dyDescent="0.3">
      <c r="A662" s="73">
        <v>20</v>
      </c>
      <c r="B662" s="85">
        <f>VLOOKUP(D643,$A$4:$V$36,2+$A662)</f>
        <v>396750</v>
      </c>
      <c r="C662" s="70">
        <f>VLOOKUP(D643,$X$4:$AS$36,2+$A662)</f>
        <v>305450</v>
      </c>
      <c r="D662" s="71"/>
    </row>
    <row r="663" spans="1:4" x14ac:dyDescent="0.3">
      <c r="A663" s="73">
        <v>1</v>
      </c>
      <c r="B663" s="85">
        <f>VLOOKUP(D663,$A$4:$V$36,2+$A663)</f>
        <v>130000</v>
      </c>
      <c r="C663" s="70">
        <f>VLOOKUP(D663,$X$4:$AS$36,2+$A663)</f>
        <v>115000</v>
      </c>
      <c r="D663" s="172">
        <v>32</v>
      </c>
    </row>
    <row r="664" spans="1:4" x14ac:dyDescent="0.3">
      <c r="A664" s="73">
        <v>2</v>
      </c>
      <c r="B664" s="85">
        <f>VLOOKUP(D663,$A$4:$V$36,2+$A664)</f>
        <v>129000</v>
      </c>
      <c r="C664" s="70">
        <f>VLOOKUP(D663,$X$4:$AS$36,2+$A664)</f>
        <v>115000</v>
      </c>
      <c r="D664" s="70"/>
    </row>
    <row r="665" spans="1:4" x14ac:dyDescent="0.3">
      <c r="A665" s="73">
        <v>3</v>
      </c>
      <c r="B665" s="85">
        <f>VLOOKUP(D663,$A$4:$V$36,2+$A665)</f>
        <v>131000</v>
      </c>
      <c r="C665" s="70">
        <f>VLOOKUP(D663,$X$4:$AS$36,2+$A665)</f>
        <v>115000</v>
      </c>
      <c r="D665" s="70"/>
    </row>
    <row r="666" spans="1:4" x14ac:dyDescent="0.3">
      <c r="A666" s="73">
        <v>4</v>
      </c>
      <c r="B666" s="85">
        <f>VLOOKUP(D663,$A$4:$V$36,2+$A666)</f>
        <v>142000</v>
      </c>
      <c r="C666" s="70">
        <f>VLOOKUP(D663,$X$4:$AS$36,2+$A666)</f>
        <v>127250</v>
      </c>
      <c r="D666" s="70"/>
    </row>
    <row r="667" spans="1:4" x14ac:dyDescent="0.3">
      <c r="A667" s="73">
        <v>5</v>
      </c>
      <c r="B667" s="85">
        <f>VLOOKUP(D663,$A$4:$V$36,2+$A667)</f>
        <v>155000</v>
      </c>
      <c r="C667" s="70">
        <f>VLOOKUP(D663,$X$4:$AS$36,2+$A667)</f>
        <v>140000</v>
      </c>
      <c r="D667" s="70"/>
    </row>
    <row r="668" spans="1:4" x14ac:dyDescent="0.3">
      <c r="A668" s="73">
        <v>6</v>
      </c>
      <c r="B668" s="85">
        <f>VLOOKUP(D663,$A$4:$V$36,2+$A668)</f>
        <v>174000</v>
      </c>
      <c r="C668" s="70">
        <f>VLOOKUP(D663,$X$4:$AS$36,2+$A668)</f>
        <v>170000</v>
      </c>
      <c r="D668" s="70"/>
    </row>
    <row r="669" spans="1:4" x14ac:dyDescent="0.3">
      <c r="A669" s="73">
        <v>7</v>
      </c>
      <c r="B669" s="85">
        <f>VLOOKUP(D663,$A$4:$V$36,2+$A669)</f>
        <v>190000</v>
      </c>
      <c r="C669" s="70">
        <f>VLOOKUP(D663,$X$4:$AS$36,2+$A669)</f>
        <v>187000</v>
      </c>
      <c r="D669" s="70"/>
    </row>
    <row r="670" spans="1:4" x14ac:dyDescent="0.3">
      <c r="A670" s="73">
        <v>8</v>
      </c>
      <c r="B670" s="85">
        <f>VLOOKUP(D663,$A$4:$V$36,2+$A670)</f>
        <v>225000</v>
      </c>
      <c r="C670" s="70">
        <f>VLOOKUP(D663,$X$4:$AS$36,2+$A670)</f>
        <v>230000</v>
      </c>
      <c r="D670" s="70"/>
    </row>
    <row r="671" spans="1:4" x14ac:dyDescent="0.3">
      <c r="A671" s="73">
        <v>9</v>
      </c>
      <c r="B671" s="85">
        <f>VLOOKUP(D663,$A$4:$V$36,2+$A671)</f>
        <v>260000</v>
      </c>
      <c r="C671" s="70">
        <f>VLOOKUP(D663,$X$4:$AS$36,2+$A671)</f>
        <v>260000</v>
      </c>
      <c r="D671" s="70"/>
    </row>
    <row r="672" spans="1:4" x14ac:dyDescent="0.3">
      <c r="A672" s="73">
        <v>10</v>
      </c>
      <c r="B672" s="85">
        <f>VLOOKUP(D663,$A$4:$V$36,2+$A672)</f>
        <v>294000</v>
      </c>
      <c r="C672" s="70">
        <f>VLOOKUP(D663,$X$4:$AS$36,2+$A672)</f>
        <v>275000</v>
      </c>
      <c r="D672" s="70"/>
    </row>
    <row r="673" spans="1:4" x14ac:dyDescent="0.3">
      <c r="A673" s="73">
        <v>11</v>
      </c>
      <c r="B673" s="85">
        <f>VLOOKUP(D663,$A$4:$V$36,2+$A673)</f>
        <v>310000</v>
      </c>
      <c r="C673" s="70">
        <f>VLOOKUP(D663,$X$4:$AS$36,2+$A673)</f>
        <v>275000</v>
      </c>
      <c r="D673" s="71"/>
    </row>
    <row r="674" spans="1:4" x14ac:dyDescent="0.3">
      <c r="A674" s="73">
        <v>12</v>
      </c>
      <c r="B674" s="85">
        <f>VLOOKUP(D663,$A$4:$V$36,2+$A674)</f>
        <v>320000</v>
      </c>
      <c r="C674" s="70">
        <f>VLOOKUP(D663,$X$4:$AS$36,2+$A674)</f>
        <v>285000</v>
      </c>
      <c r="D674" s="71"/>
    </row>
    <row r="675" spans="1:4" x14ac:dyDescent="0.3">
      <c r="A675" s="73">
        <v>13</v>
      </c>
      <c r="B675" s="85">
        <f>VLOOKUP(D663,$A$4:$V$36,2+$A675)</f>
        <v>347000</v>
      </c>
      <c r="C675" s="70">
        <f>VLOOKUP(D663,$X$4:$AS$36,2+$A675)</f>
        <v>305000</v>
      </c>
      <c r="D675" s="71"/>
    </row>
    <row r="676" spans="1:4" x14ac:dyDescent="0.3">
      <c r="A676" s="73">
        <v>14</v>
      </c>
      <c r="B676" s="85">
        <f>VLOOKUP(D663,$A$4:$V$36,2+$A676)</f>
        <v>375000</v>
      </c>
      <c r="C676" s="70">
        <f>VLOOKUP(D663,$X$4:$AS$36,2+$A676)</f>
        <v>340000</v>
      </c>
      <c r="D676" s="71"/>
    </row>
    <row r="677" spans="1:4" x14ac:dyDescent="0.3">
      <c r="A677" s="73">
        <v>15</v>
      </c>
      <c r="B677" s="85">
        <f>VLOOKUP(D663,$A$4:$V$36,2+$A677)</f>
        <v>390000</v>
      </c>
      <c r="C677" s="70">
        <f>VLOOKUP(D663,$X$4:$AS$36,2+$A677)</f>
        <v>355000</v>
      </c>
      <c r="D677" s="71"/>
    </row>
    <row r="678" spans="1:4" x14ac:dyDescent="0.3">
      <c r="A678" s="73">
        <v>16</v>
      </c>
      <c r="B678" s="85">
        <f>VLOOKUP(D663,$A$4:$V$36,2+$A678)</f>
        <v>420000</v>
      </c>
      <c r="C678" s="70">
        <f>VLOOKUP(D663,$X$4:$AS$36,2+$A678)</f>
        <v>385000</v>
      </c>
      <c r="D678" s="71"/>
    </row>
    <row r="679" spans="1:4" x14ac:dyDescent="0.3">
      <c r="A679" s="73">
        <v>17</v>
      </c>
      <c r="B679" s="85">
        <f>VLOOKUP(D663,$A$4:$V$36,2+$A679)</f>
        <v>495000</v>
      </c>
      <c r="C679" s="70">
        <f>VLOOKUP(D663,$X$4:$AS$36,2+$A679)</f>
        <v>440000</v>
      </c>
      <c r="D679" s="71"/>
    </row>
    <row r="680" spans="1:4" x14ac:dyDescent="0.3">
      <c r="A680" s="73">
        <v>18</v>
      </c>
      <c r="B680" s="85">
        <f>VLOOKUP(D663,$A$4:$V$36,2+$A680)</f>
        <v>492000</v>
      </c>
      <c r="C680" s="70">
        <f>VLOOKUP(D663,$X$4:$AS$36,2+$A680)</f>
        <v>430000</v>
      </c>
      <c r="D680" s="71"/>
    </row>
    <row r="681" spans="1:4" x14ac:dyDescent="0.3">
      <c r="A681" s="73">
        <v>19</v>
      </c>
      <c r="B681" s="85">
        <f>VLOOKUP(D663,$A$4:$V$36,2+$A681)</f>
        <v>480000</v>
      </c>
      <c r="C681" s="70">
        <f>VLOOKUP(D663,$X$4:$AS$36,2+$A681)</f>
        <v>425000</v>
      </c>
      <c r="D681" s="71"/>
    </row>
    <row r="682" spans="1:4" x14ac:dyDescent="0.3">
      <c r="A682" s="73">
        <v>20</v>
      </c>
      <c r="B682" s="85">
        <f>VLOOKUP(D663,$A$4:$V$36,2+$A682)</f>
        <v>435000</v>
      </c>
      <c r="C682" s="70">
        <f>VLOOKUP(D663,$X$4:$AS$36,2+$A682)</f>
        <v>405000</v>
      </c>
      <c r="D682" s="71"/>
    </row>
  </sheetData>
  <printOptions horizontalCentered="1"/>
  <pageMargins left="0.39370078740157483" right="0.39370078740157483" top="0.39370078740157483" bottom="0.39370078740157483" header="0.39370078740157483" footer="0.39370078740157483"/>
  <pageSetup paperSize="9" scale="70" orientation="landscape" horizontalDpi="4294967293" verticalDpi="300" r:id="rId1"/>
  <headerFooter alignWithMargins="0"/>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A10991792</value>
    </field>
    <field name="Objective-Title">
      <value order="0">Changes in Social Conditions over Time</value>
    </field>
    <field name="Objective-Description">
      <value order="0"/>
    </field>
    <field name="Objective-CreationStamp">
      <value order="0">2024-05-29T00:46:36Z</value>
    </field>
    <field name="Objective-IsApproved">
      <value order="0">false</value>
    </field>
    <field name="Objective-IsPublished">
      <value order="0">true</value>
    </field>
    <field name="Objective-DatePublished">
      <value order="0">2025-10-20T08:02:02Z</value>
    </field>
    <field name="Objective-ModificationStamp">
      <value order="0">2025-10-20T08:02:02Z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vA15764110</value>
    </field>
    <field name="Objective-Version">
      <value order="0">2.0</value>
    </field>
    <field name="Objective-VersionNumber">
      <value order="0">2</value>
    </field>
    <field name="Objective-VersionComment">
      <value order="0">Updated information</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Compare change by municipality</vt:lpstr>
      <vt:lpstr>Change</vt:lpstr>
      <vt:lpstr>Data</vt:lpstr>
      <vt:lpstr>Select condition &amp; municipality</vt:lpstr>
      <vt:lpstr>Census</vt:lpstr>
      <vt:lpstr>Births</vt:lpstr>
      <vt:lpstr>Crime</vt:lpstr>
      <vt:lpstr>Gambling</vt:lpstr>
      <vt:lpstr>House costs</vt:lpstr>
      <vt:lpstr>M&amp;CH</vt:lpstr>
      <vt:lpstr>Road accidents</vt:lpstr>
      <vt:lpstr>Settlement</vt:lpstr>
      <vt:lpstr>Unemployment</vt:lpstr>
      <vt:lpstr>Population</vt:lpstr>
      <vt:lpstr>'Compare change by municipality'!Print_Area</vt:lpstr>
      <vt:lpstr>Gambling!Print_Area</vt:lpstr>
      <vt:lpstr>'House costs'!Print_Area</vt:lpstr>
      <vt:lpstr>'Select condition &amp; municipality'!Print_Area</vt:lpstr>
    </vt:vector>
  </TitlesOfParts>
  <Company>City of Greater Dandenong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hbrown</dc:creator>
  <cp:lastModifiedBy>Hayden Brown</cp:lastModifiedBy>
  <cp:lastPrinted>2022-06-01T23:31:58Z</cp:lastPrinted>
  <dcterms:created xsi:type="dcterms:W3CDTF">2014-08-18T02:20:48Z</dcterms:created>
  <dcterms:modified xsi:type="dcterms:W3CDTF">2025-10-20T08:01:37Z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A10991792</vt:lpwstr>
  </op:property>
  <op:property fmtid="{D5CDD505-2E9C-101B-9397-08002B2CF9AE}" pid="4" name="Objective-Title">
    <vt:lpwstr xmlns:vt="http://schemas.openxmlformats.org/officeDocument/2006/docPropsVTypes">Changes in Social Conditions over Time</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2024-05-29T00:46:36Z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2025-10-20T08:02:02Z</vt:filetime>
  </op:property>
  <op:property fmtid="{D5CDD505-2E9C-101B-9397-08002B2CF9AE}" pid="10" name="Objective-ModificationStamp">
    <vt:filetime xmlns:vt="http://schemas.openxmlformats.org/officeDocument/2006/docPropsVTypes">2025-10-20T08:02:02Z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vA15764110</vt:lpwstr>
  </op:property>
  <op:property fmtid="{D5CDD505-2E9C-101B-9397-08002B2CF9AE}" pid="16" name="Objective-Version">
    <vt:lpwstr xmlns:vt="http://schemas.openxmlformats.org/officeDocument/2006/docPropsVTypes">2.0</vt:lpwstr>
  </op:property>
  <op:property fmtid="{D5CDD505-2E9C-101B-9397-08002B2CF9AE}" pid="17" name="Objective-VersionNumber">
    <vt:r8 xmlns:vt="http://schemas.openxmlformats.org/officeDocument/2006/docPropsVTypes">2</vt:r8>
  </op:property>
  <op:property fmtid="{D5CDD505-2E9C-101B-9397-08002B2CF9AE}" pid="18" name="Objective-VersionComment">
    <vt:lpwstr xmlns:vt="http://schemas.openxmlformats.org/officeDocument/2006/docPropsVTypes">Updated information</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